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autoCompressPictures="0"/>
  <mc:AlternateContent xmlns:mc="http://schemas.openxmlformats.org/markup-compatibility/2006">
    <mc:Choice Requires="x15">
      <x15ac:absPath xmlns:x15ac="http://schemas.microsoft.com/office/spreadsheetml/2010/11/ac" url="V:\daten\Material Compliance\Conflict Materials\EMRT_Lieferantenumfrage\2026 Vers 2.11\"/>
    </mc:Choice>
  </mc:AlternateContent>
  <xr:revisionPtr revIDLastSave="0" documentId="13_ncr:1_{C6198ADD-D9A9-4BE3-AB14-4ECE6BEB80CF}"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20" yWindow="-120" windowWidth="29040" windowHeight="1572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definedNames>
    <definedName name="_xlnm._FilterDatabase" localSheetId="9" hidden="1">L!$A$1:$I$370</definedName>
    <definedName name="_xlnm._FilterDatabase" localSheetId="4" hidden="1">'Smelter List'!$A$4:$AI$2345</definedName>
    <definedName name="_xlnm._FilterDatabase" localSheetId="8" hidden="1">'Smelter Look-up'!$A$4:$I$595</definedName>
    <definedName name="_xlnm._FilterDatabase" localSheetId="11" hidden="1">SorP!$A$1:$B$5662</definedName>
    <definedName name="abc">OFFSET(#REF!,MATCH(#REF!&amp;"*",#REF!,0)-1,0,COUNTIF(#REF!,#REF!&amp;"*"),1)</definedName>
    <definedName name="CL" comment="CountryList">'C'!$B$2:$B$250</definedName>
    <definedName name="dropX" localSheetId="4">'Smelter List'!$B$2351:$B$2360</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List'!$B$5:$B$2345</definedName>
    <definedName name="SN" comment="smelter list for dropdown">OFFSET('Smelter Look-up'!$B$4,MATCH(!$B1,'Smelter Look-up'!$A:$A,0)-4,0,COUNTIF('Smelter Look-up'!$A:$A,!$B1),1)</definedName>
    <definedName name="SorP">SorP!$A$5616:$B$5661</definedName>
    <definedName name="SorP_List">OFFSET(#REF!,MATCH(#REF!&amp;"*",#REF!,0)-1,0,COUNTIF(#REF!,#REF!&amp;"*"),1)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8" l="1"/>
  <c r="A4" i="8"/>
  <c r="V6" i="5"/>
  <c r="V7" i="5"/>
  <c r="V8" i="5"/>
  <c r="V9" i="5"/>
  <c r="V10" i="5"/>
  <c r="V11" i="5"/>
  <c r="S11" i="5" s="1"/>
  <c r="V12" i="5"/>
  <c r="V13" i="5"/>
  <c r="V14" i="5"/>
  <c r="V15" i="5"/>
  <c r="V16" i="5"/>
  <c r="V17" i="5"/>
  <c r="V18" i="5"/>
  <c r="V19" i="5"/>
  <c r="V20" i="5"/>
  <c r="V21" i="5"/>
  <c r="V22" i="5"/>
  <c r="V23" i="5"/>
  <c r="V24" i="5"/>
  <c r="V25" i="5"/>
  <c r="V26" i="5"/>
  <c r="V27" i="5"/>
  <c r="V28" i="5"/>
  <c r="R28" i="5" s="1"/>
  <c r="V29" i="5"/>
  <c r="V30" i="5"/>
  <c r="V31" i="5"/>
  <c r="V32" i="5"/>
  <c r="V33" i="5"/>
  <c r="V34" i="5"/>
  <c r="V35" i="5"/>
  <c r="V36" i="5"/>
  <c r="V37" i="5"/>
  <c r="V38" i="5"/>
  <c r="V39" i="5"/>
  <c r="V40" i="5"/>
  <c r="V41" i="5"/>
  <c r="V42" i="5"/>
  <c r="V43" i="5"/>
  <c r="V44" i="5"/>
  <c r="P3" i="4"/>
  <c r="E4" i="8"/>
  <c r="V46" i="5"/>
  <c r="B71" i="5"/>
  <c r="T71" i="5" s="1"/>
  <c r="B72" i="5"/>
  <c r="T72" i="5" s="1"/>
  <c r="B73" i="5"/>
  <c r="T73" i="5" s="1"/>
  <c r="B74" i="5"/>
  <c r="B75" i="5"/>
  <c r="B76" i="5"/>
  <c r="T76" i="5" s="1"/>
  <c r="B77" i="5"/>
  <c r="T77" i="5" s="1"/>
  <c r="B78" i="5"/>
  <c r="T78" i="5" s="1"/>
  <c r="B79" i="5"/>
  <c r="T79" i="5" s="1"/>
  <c r="B80" i="5"/>
  <c r="T80" i="5" s="1"/>
  <c r="B81" i="5"/>
  <c r="T81" i="5" s="1"/>
  <c r="B82" i="5"/>
  <c r="T82" i="5" s="1"/>
  <c r="B83" i="5"/>
  <c r="T83" i="5" s="1"/>
  <c r="B84" i="5"/>
  <c r="B85" i="5"/>
  <c r="T85" i="5" s="1"/>
  <c r="B86" i="5"/>
  <c r="T86" i="5" s="1"/>
  <c r="B87" i="5"/>
  <c r="T87" i="5" s="1"/>
  <c r="B88" i="5"/>
  <c r="T88" i="5" s="1"/>
  <c r="B89" i="5"/>
  <c r="T89" i="5" s="1"/>
  <c r="B90" i="5"/>
  <c r="B91" i="5"/>
  <c r="T91" i="5" s="1"/>
  <c r="B92" i="5"/>
  <c r="T92" i="5" s="1"/>
  <c r="B93" i="5"/>
  <c r="T93" i="5" s="1"/>
  <c r="B94" i="5"/>
  <c r="B95" i="5"/>
  <c r="T95" i="5" s="1"/>
  <c r="B96" i="5"/>
  <c r="T96" i="5" s="1"/>
  <c r="B97" i="5"/>
  <c r="T97" i="5" s="1"/>
  <c r="B98" i="5"/>
  <c r="B99" i="5"/>
  <c r="T99" i="5" s="1"/>
  <c r="B100" i="5"/>
  <c r="B101" i="5"/>
  <c r="T101" i="5" s="1"/>
  <c r="B102" i="5"/>
  <c r="B103" i="5"/>
  <c r="AC103" i="5" s="1"/>
  <c r="B104" i="5"/>
  <c r="T104" i="5" s="1"/>
  <c r="B105" i="5"/>
  <c r="T105" i="5" s="1"/>
  <c r="B106" i="5"/>
  <c r="B107" i="5"/>
  <c r="T107" i="5" s="1"/>
  <c r="B108" i="5"/>
  <c r="T108" i="5" s="1"/>
  <c r="B109" i="5"/>
  <c r="B110" i="5"/>
  <c r="B111" i="5"/>
  <c r="T111" i="5" s="1"/>
  <c r="B112" i="5"/>
  <c r="T112" i="5" s="1"/>
  <c r="B113" i="5"/>
  <c r="T113" i="5" s="1"/>
  <c r="B114" i="5"/>
  <c r="B115" i="5"/>
  <c r="T115" i="5" s="1"/>
  <c r="B116" i="5"/>
  <c r="B117" i="5"/>
  <c r="B118" i="5"/>
  <c r="T118" i="5" s="1"/>
  <c r="B119" i="5"/>
  <c r="T119" i="5" s="1"/>
  <c r="B120" i="5"/>
  <c r="T120" i="5" s="1"/>
  <c r="B121" i="5"/>
  <c r="T121" i="5" s="1"/>
  <c r="B122" i="5"/>
  <c r="S122" i="5" s="1"/>
  <c r="B123" i="5"/>
  <c r="T123" i="5" s="1"/>
  <c r="B124" i="5"/>
  <c r="B125" i="5"/>
  <c r="T125" i="5" s="1"/>
  <c r="B126" i="5"/>
  <c r="B127" i="5"/>
  <c r="T127" i="5" s="1"/>
  <c r="B128" i="5"/>
  <c r="T128" i="5" s="1"/>
  <c r="B129" i="5"/>
  <c r="T129" i="5" s="1"/>
  <c r="B130" i="5"/>
  <c r="B131" i="5"/>
  <c r="T131" i="5" s="1"/>
  <c r="B132" i="5"/>
  <c r="B133" i="5"/>
  <c r="T133" i="5" s="1"/>
  <c r="B134" i="5"/>
  <c r="B135" i="5"/>
  <c r="T135" i="5" s="1"/>
  <c r="B136" i="5"/>
  <c r="T136" i="5" s="1"/>
  <c r="B137" i="5"/>
  <c r="T137" i="5" s="1"/>
  <c r="B138" i="5"/>
  <c r="B139" i="5"/>
  <c r="AC139" i="5" s="1"/>
  <c r="B140" i="5"/>
  <c r="T140" i="5" s="1"/>
  <c r="B141" i="5"/>
  <c r="T141" i="5" s="1"/>
  <c r="B142" i="5"/>
  <c r="T142" i="5" s="1"/>
  <c r="B143" i="5"/>
  <c r="T143" i="5" s="1"/>
  <c r="B144" i="5"/>
  <c r="T144" i="5" s="1"/>
  <c r="B145" i="5"/>
  <c r="B146" i="5"/>
  <c r="B147" i="5"/>
  <c r="B148" i="5"/>
  <c r="T148" i="5" s="1"/>
  <c r="B149" i="5"/>
  <c r="T149" i="5" s="1"/>
  <c r="B150" i="5"/>
  <c r="T150" i="5" s="1"/>
  <c r="B151" i="5"/>
  <c r="T151" i="5" s="1"/>
  <c r="B152" i="5"/>
  <c r="T152" i="5" s="1"/>
  <c r="B153" i="5"/>
  <c r="B154" i="5"/>
  <c r="B155" i="5"/>
  <c r="T155" i="5" s="1"/>
  <c r="B156" i="5"/>
  <c r="T156" i="5" s="1"/>
  <c r="B157" i="5"/>
  <c r="T157" i="5" s="1"/>
  <c r="B158" i="5"/>
  <c r="T158" i="5" s="1"/>
  <c r="B159" i="5"/>
  <c r="T159" i="5" s="1"/>
  <c r="B160" i="5"/>
  <c r="T160" i="5" s="1"/>
  <c r="B161" i="5"/>
  <c r="B162" i="5"/>
  <c r="B163" i="5"/>
  <c r="B164" i="5"/>
  <c r="T164" i="5" s="1"/>
  <c r="B165" i="5"/>
  <c r="B166" i="5"/>
  <c r="T166" i="5" s="1"/>
  <c r="B167" i="5"/>
  <c r="T167" i="5" s="1"/>
  <c r="B168" i="5"/>
  <c r="T168" i="5" s="1"/>
  <c r="B169" i="5"/>
  <c r="T169" i="5" s="1"/>
  <c r="B170" i="5"/>
  <c r="B171" i="5"/>
  <c r="B172" i="5"/>
  <c r="T172" i="5" s="1"/>
  <c r="B173" i="5"/>
  <c r="T173" i="5" s="1"/>
  <c r="B174" i="5"/>
  <c r="T174" i="5" s="1"/>
  <c r="B175" i="5"/>
  <c r="T175" i="5" s="1"/>
  <c r="B176" i="5"/>
  <c r="T176" i="5" s="1"/>
  <c r="B177" i="5"/>
  <c r="T177" i="5" s="1"/>
  <c r="B178" i="5"/>
  <c r="B179" i="5"/>
  <c r="B180" i="5"/>
  <c r="T180" i="5" s="1"/>
  <c r="B181" i="5"/>
  <c r="B182" i="5"/>
  <c r="T182" i="5" s="1"/>
  <c r="B183" i="5"/>
  <c r="T183" i="5" s="1"/>
  <c r="B184" i="5"/>
  <c r="T184" i="5" s="1"/>
  <c r="B185" i="5"/>
  <c r="T185" i="5" s="1"/>
  <c r="B186" i="5"/>
  <c r="B187" i="5"/>
  <c r="B188" i="5"/>
  <c r="B189" i="5"/>
  <c r="B190" i="5"/>
  <c r="T190" i="5" s="1"/>
  <c r="B191" i="5"/>
  <c r="T191" i="5" s="1"/>
  <c r="B192" i="5"/>
  <c r="T192" i="5" s="1"/>
  <c r="B193" i="5"/>
  <c r="T193" i="5" s="1"/>
  <c r="B194" i="5"/>
  <c r="B195" i="5"/>
  <c r="B196" i="5"/>
  <c r="T196" i="5" s="1"/>
  <c r="B197" i="5"/>
  <c r="B198" i="5"/>
  <c r="T198" i="5" s="1"/>
  <c r="B199" i="5"/>
  <c r="T199" i="5" s="1"/>
  <c r="B200" i="5"/>
  <c r="T200" i="5" s="1"/>
  <c r="B201" i="5"/>
  <c r="T201" i="5" s="1"/>
  <c r="B202" i="5"/>
  <c r="S202" i="5" s="1"/>
  <c r="B203" i="5"/>
  <c r="T203" i="5" s="1"/>
  <c r="B204" i="5"/>
  <c r="T204" i="5" s="1"/>
  <c r="B205" i="5"/>
  <c r="T205" i="5" s="1"/>
  <c r="B206" i="5"/>
  <c r="T206" i="5" s="1"/>
  <c r="B207" i="5"/>
  <c r="T207" i="5" s="1"/>
  <c r="B208" i="5"/>
  <c r="B209" i="5"/>
  <c r="T209" i="5" s="1"/>
  <c r="B210" i="5"/>
  <c r="S210" i="5" s="1"/>
  <c r="B211" i="5"/>
  <c r="T211" i="5" s="1"/>
  <c r="B212" i="5"/>
  <c r="T212" i="5" s="1"/>
  <c r="B213" i="5"/>
  <c r="T213" i="5" s="1"/>
  <c r="B214" i="5"/>
  <c r="T214" i="5" s="1"/>
  <c r="B215" i="5"/>
  <c r="B216" i="5"/>
  <c r="T216" i="5" s="1"/>
  <c r="B217" i="5"/>
  <c r="B218" i="5"/>
  <c r="B219" i="5"/>
  <c r="T219" i="5" s="1"/>
  <c r="B220" i="5"/>
  <c r="T220" i="5" s="1"/>
  <c r="B221" i="5"/>
  <c r="T221" i="5" s="1"/>
  <c r="B222" i="5"/>
  <c r="T222" i="5" s="1"/>
  <c r="B223" i="5"/>
  <c r="T223" i="5" s="1"/>
  <c r="B224" i="5"/>
  <c r="B225" i="5"/>
  <c r="T225" i="5" s="1"/>
  <c r="B226" i="5"/>
  <c r="B227" i="5"/>
  <c r="T227" i="5" s="1"/>
  <c r="B228" i="5"/>
  <c r="T228" i="5" s="1"/>
  <c r="B229" i="5"/>
  <c r="T229" i="5" s="1"/>
  <c r="B230" i="5"/>
  <c r="B231" i="5"/>
  <c r="B232" i="5"/>
  <c r="T232" i="5" s="1"/>
  <c r="B233" i="5"/>
  <c r="T233" i="5" s="1"/>
  <c r="B234" i="5"/>
  <c r="T234" i="5" s="1"/>
  <c r="B235" i="5"/>
  <c r="T235" i="5" s="1"/>
  <c r="B236" i="5"/>
  <c r="B237" i="5"/>
  <c r="B238" i="5"/>
  <c r="B239" i="5"/>
  <c r="T239" i="5" s="1"/>
  <c r="B240" i="5"/>
  <c r="B241" i="5"/>
  <c r="T241" i="5" s="1"/>
  <c r="B242" i="5"/>
  <c r="T242" i="5" s="1"/>
  <c r="B243" i="5"/>
  <c r="T243" i="5" s="1"/>
  <c r="B244" i="5"/>
  <c r="T244" i="5" s="1"/>
  <c r="B245" i="5"/>
  <c r="B246" i="5"/>
  <c r="T246" i="5" s="1"/>
  <c r="B247" i="5"/>
  <c r="T247" i="5" s="1"/>
  <c r="B248" i="5"/>
  <c r="S248" i="5" s="1"/>
  <c r="B249" i="5"/>
  <c r="T249" i="5" s="1"/>
  <c r="B250" i="5"/>
  <c r="T250" i="5" s="1"/>
  <c r="B251" i="5"/>
  <c r="T251" i="5" s="1"/>
  <c r="B252" i="5"/>
  <c r="T252" i="5" s="1"/>
  <c r="B253" i="5"/>
  <c r="T253" i="5" s="1"/>
  <c r="B254" i="5"/>
  <c r="T254" i="5" s="1"/>
  <c r="B255" i="5"/>
  <c r="T255" i="5" s="1"/>
  <c r="B256" i="5"/>
  <c r="B257" i="5"/>
  <c r="B258" i="5"/>
  <c r="T258" i="5" s="1"/>
  <c r="B259" i="5"/>
  <c r="T259" i="5" s="1"/>
  <c r="B260" i="5"/>
  <c r="T260" i="5" s="1"/>
  <c r="B261" i="5"/>
  <c r="B262" i="5"/>
  <c r="T262" i="5" s="1"/>
  <c r="B263" i="5"/>
  <c r="B264" i="5"/>
  <c r="B265" i="5"/>
  <c r="B266" i="5"/>
  <c r="T266" i="5" s="1"/>
  <c r="B267" i="5"/>
  <c r="T267" i="5" s="1"/>
  <c r="B268" i="5"/>
  <c r="T268" i="5" s="1"/>
  <c r="B269" i="5"/>
  <c r="B270" i="5"/>
  <c r="T270" i="5" s="1"/>
  <c r="B271" i="5"/>
  <c r="T271" i="5" s="1"/>
  <c r="B272" i="5"/>
  <c r="T272" i="5" s="1"/>
  <c r="B273" i="5"/>
  <c r="B274" i="5"/>
  <c r="T274" i="5" s="1"/>
  <c r="B275" i="5"/>
  <c r="T275" i="5" s="1"/>
  <c r="B276" i="5"/>
  <c r="T276" i="5" s="1"/>
  <c r="B277" i="5"/>
  <c r="T277" i="5" s="1"/>
  <c r="B278" i="5"/>
  <c r="T278" i="5" s="1"/>
  <c r="B279" i="5"/>
  <c r="T279" i="5" s="1"/>
  <c r="B280" i="5"/>
  <c r="T280" i="5" s="1"/>
  <c r="B281" i="5"/>
  <c r="T281" i="5" s="1"/>
  <c r="B282" i="5"/>
  <c r="T282" i="5" s="1"/>
  <c r="B283" i="5"/>
  <c r="B284" i="5"/>
  <c r="T284" i="5" s="1"/>
  <c r="B285" i="5"/>
  <c r="B286" i="5"/>
  <c r="T286" i="5" s="1"/>
  <c r="B287" i="5"/>
  <c r="B288" i="5"/>
  <c r="B289" i="5"/>
  <c r="T289" i="5" s="1"/>
  <c r="B290" i="5"/>
  <c r="T290" i="5" s="1"/>
  <c r="B291" i="5"/>
  <c r="B292" i="5"/>
  <c r="T292" i="5" s="1"/>
  <c r="B293" i="5"/>
  <c r="B294" i="5"/>
  <c r="T294" i="5" s="1"/>
  <c r="B295" i="5"/>
  <c r="B296" i="5"/>
  <c r="B297" i="5"/>
  <c r="T297" i="5" s="1"/>
  <c r="B298" i="5"/>
  <c r="T298" i="5" s="1"/>
  <c r="B299" i="5"/>
  <c r="B300" i="5"/>
  <c r="T300" i="5" s="1"/>
  <c r="B301" i="5"/>
  <c r="T301" i="5" s="1"/>
  <c r="B302" i="5"/>
  <c r="B303" i="5"/>
  <c r="T303" i="5" s="1"/>
  <c r="B304" i="5"/>
  <c r="B305" i="5"/>
  <c r="T305" i="5" s="1"/>
  <c r="B306" i="5"/>
  <c r="T306" i="5" s="1"/>
  <c r="B307" i="5"/>
  <c r="B308" i="5"/>
  <c r="T308" i="5" s="1"/>
  <c r="B309" i="5"/>
  <c r="T309" i="5" s="1"/>
  <c r="B310" i="5"/>
  <c r="T310" i="5" s="1"/>
  <c r="B311" i="5"/>
  <c r="T311" i="5" s="1"/>
  <c r="B312" i="5"/>
  <c r="B313" i="5"/>
  <c r="T313" i="5" s="1"/>
  <c r="B314" i="5"/>
  <c r="B315" i="5"/>
  <c r="B316" i="5"/>
  <c r="T316" i="5" s="1"/>
  <c r="B317" i="5"/>
  <c r="T317" i="5" s="1"/>
  <c r="B318" i="5"/>
  <c r="T318" i="5" s="1"/>
  <c r="B319" i="5"/>
  <c r="T319" i="5" s="1"/>
  <c r="B320" i="5"/>
  <c r="B321" i="5"/>
  <c r="B322" i="5"/>
  <c r="T322" i="5" s="1"/>
  <c r="B323" i="5"/>
  <c r="B324" i="5"/>
  <c r="T324" i="5" s="1"/>
  <c r="B325" i="5"/>
  <c r="T325" i="5" s="1"/>
  <c r="B326" i="5"/>
  <c r="T326" i="5" s="1"/>
  <c r="B327" i="5"/>
  <c r="B328" i="5"/>
  <c r="B329" i="5"/>
  <c r="B330" i="5"/>
  <c r="B331" i="5"/>
  <c r="T331" i="5" s="1"/>
  <c r="B332" i="5"/>
  <c r="T332" i="5" s="1"/>
  <c r="B333" i="5"/>
  <c r="T333" i="5" s="1"/>
  <c r="B334" i="5"/>
  <c r="B335" i="5"/>
  <c r="T335" i="5" s="1"/>
  <c r="B336" i="5"/>
  <c r="B337" i="5"/>
  <c r="B338" i="5"/>
  <c r="T338" i="5" s="1"/>
  <c r="B339" i="5"/>
  <c r="T339" i="5" s="1"/>
  <c r="B340" i="5"/>
  <c r="B341" i="5"/>
  <c r="B342" i="5"/>
  <c r="T342" i="5" s="1"/>
  <c r="B343" i="5"/>
  <c r="T343" i="5" s="1"/>
  <c r="B344" i="5"/>
  <c r="T344" i="5" s="1"/>
  <c r="B345" i="5"/>
  <c r="B346" i="5"/>
  <c r="T346" i="5" s="1"/>
  <c r="B347" i="5"/>
  <c r="T347" i="5" s="1"/>
  <c r="B348" i="5"/>
  <c r="T348" i="5" s="1"/>
  <c r="B349" i="5"/>
  <c r="B350" i="5"/>
  <c r="T350" i="5" s="1"/>
  <c r="B351" i="5"/>
  <c r="B352" i="5"/>
  <c r="B353" i="5"/>
  <c r="B354" i="5"/>
  <c r="T354" i="5" s="1"/>
  <c r="B355" i="5"/>
  <c r="T355" i="5" s="1"/>
  <c r="B356" i="5"/>
  <c r="B357" i="5"/>
  <c r="B358" i="5"/>
  <c r="T358" i="5" s="1"/>
  <c r="B359" i="5"/>
  <c r="T359" i="5" s="1"/>
  <c r="B360" i="5"/>
  <c r="B361" i="5"/>
  <c r="T361" i="5" s="1"/>
  <c r="B362" i="5"/>
  <c r="T362" i="5" s="1"/>
  <c r="B363" i="5"/>
  <c r="T363" i="5" s="1"/>
  <c r="B364" i="5"/>
  <c r="T364" i="5" s="1"/>
  <c r="B365" i="5"/>
  <c r="B366" i="5"/>
  <c r="T366" i="5" s="1"/>
  <c r="B367" i="5"/>
  <c r="T367" i="5" s="1"/>
  <c r="B368" i="5"/>
  <c r="S368" i="5" s="1"/>
  <c r="B369" i="5"/>
  <c r="T369" i="5" s="1"/>
  <c r="B370" i="5"/>
  <c r="B371" i="5"/>
  <c r="T371" i="5" s="1"/>
  <c r="B372" i="5"/>
  <c r="T372" i="5" s="1"/>
  <c r="B373" i="5"/>
  <c r="T373" i="5" s="1"/>
  <c r="B374" i="5"/>
  <c r="T374" i="5" s="1"/>
  <c r="B375" i="5"/>
  <c r="B376" i="5"/>
  <c r="B377" i="5"/>
  <c r="B378" i="5"/>
  <c r="T378" i="5" s="1"/>
  <c r="B379" i="5"/>
  <c r="T379" i="5" s="1"/>
  <c r="B380" i="5"/>
  <c r="T380" i="5" s="1"/>
  <c r="B381" i="5"/>
  <c r="T381" i="5" s="1"/>
  <c r="B382" i="5"/>
  <c r="T382" i="5" s="1"/>
  <c r="B383" i="5"/>
  <c r="B384" i="5"/>
  <c r="S384" i="5" s="1"/>
  <c r="B385" i="5"/>
  <c r="T385" i="5" s="1"/>
  <c r="B386" i="5"/>
  <c r="T386" i="5" s="1"/>
  <c r="B387" i="5"/>
  <c r="T387" i="5" s="1"/>
  <c r="B388" i="5"/>
  <c r="T388" i="5" s="1"/>
  <c r="B389" i="5"/>
  <c r="T389" i="5" s="1"/>
  <c r="B390" i="5"/>
  <c r="T390" i="5" s="1"/>
  <c r="B391" i="5"/>
  <c r="B392" i="5"/>
  <c r="B393" i="5"/>
  <c r="T393" i="5" s="1"/>
  <c r="B394" i="5"/>
  <c r="B395" i="5"/>
  <c r="T395" i="5" s="1"/>
  <c r="B396" i="5"/>
  <c r="T396" i="5" s="1"/>
  <c r="B397" i="5"/>
  <c r="T397" i="5" s="1"/>
  <c r="B398" i="5"/>
  <c r="B399" i="5"/>
  <c r="T399" i="5" s="1"/>
  <c r="B400" i="5"/>
  <c r="B401" i="5"/>
  <c r="T401" i="5" s="1"/>
  <c r="B402" i="5"/>
  <c r="T402" i="5" s="1"/>
  <c r="B403" i="5"/>
  <c r="T403" i="5" s="1"/>
  <c r="B404" i="5"/>
  <c r="T404" i="5" s="1"/>
  <c r="B405" i="5"/>
  <c r="B406" i="5"/>
  <c r="B407" i="5"/>
  <c r="B408" i="5"/>
  <c r="B409" i="5"/>
  <c r="T409" i="5" s="1"/>
  <c r="B410" i="5"/>
  <c r="T410" i="5" s="1"/>
  <c r="B411" i="5"/>
  <c r="T411" i="5" s="1"/>
  <c r="B412" i="5"/>
  <c r="T412" i="5" s="1"/>
  <c r="B413" i="5"/>
  <c r="T413" i="5" s="1"/>
  <c r="B414" i="5"/>
  <c r="B415" i="5"/>
  <c r="T415" i="5" s="1"/>
  <c r="B416" i="5"/>
  <c r="B417" i="5"/>
  <c r="T417" i="5" s="1"/>
  <c r="B418" i="5"/>
  <c r="T418" i="5" s="1"/>
  <c r="B419" i="5"/>
  <c r="T419" i="5" s="1"/>
  <c r="B420" i="5"/>
  <c r="T420" i="5" s="1"/>
  <c r="B421" i="5"/>
  <c r="T421" i="5" s="1"/>
  <c r="B422" i="5"/>
  <c r="T422" i="5" s="1"/>
  <c r="B423" i="5"/>
  <c r="T423" i="5" s="1"/>
  <c r="B424" i="5"/>
  <c r="B425" i="5"/>
  <c r="T425" i="5" s="1"/>
  <c r="B426" i="5"/>
  <c r="B427" i="5"/>
  <c r="B428" i="5"/>
  <c r="B429" i="5"/>
  <c r="T429" i="5" s="1"/>
  <c r="B430" i="5"/>
  <c r="T430" i="5" s="1"/>
  <c r="B431" i="5"/>
  <c r="AC431" i="5" s="1"/>
  <c r="B432" i="5"/>
  <c r="B433" i="5"/>
  <c r="B434" i="5"/>
  <c r="B435" i="5"/>
  <c r="B436" i="5"/>
  <c r="T436" i="5" s="1"/>
  <c r="B437" i="5"/>
  <c r="B438" i="5"/>
  <c r="B439" i="5"/>
  <c r="B440" i="5"/>
  <c r="B441" i="5"/>
  <c r="T441" i="5" s="1"/>
  <c r="B442" i="5"/>
  <c r="B443" i="5"/>
  <c r="T443" i="5" s="1"/>
  <c r="B444" i="5"/>
  <c r="B445" i="5"/>
  <c r="B446" i="5"/>
  <c r="T446" i="5" s="1"/>
  <c r="B447" i="5"/>
  <c r="T447" i="5" s="1"/>
  <c r="B448" i="5"/>
  <c r="B449" i="5"/>
  <c r="T449" i="5" s="1"/>
  <c r="B450" i="5"/>
  <c r="B451" i="5"/>
  <c r="B452" i="5"/>
  <c r="B453" i="5"/>
  <c r="B454" i="5"/>
  <c r="T454" i="5" s="1"/>
  <c r="B455" i="5"/>
  <c r="T455" i="5" s="1"/>
  <c r="B456" i="5"/>
  <c r="B457" i="5"/>
  <c r="T457" i="5" s="1"/>
  <c r="B458" i="5"/>
  <c r="B459" i="5"/>
  <c r="T459" i="5" s="1"/>
  <c r="B460" i="5"/>
  <c r="T460" i="5" s="1"/>
  <c r="B461" i="5"/>
  <c r="B462" i="5"/>
  <c r="T462" i="5" s="1"/>
  <c r="B463" i="5"/>
  <c r="T463" i="5" s="1"/>
  <c r="B464" i="5"/>
  <c r="B465" i="5"/>
  <c r="T465" i="5" s="1"/>
  <c r="B466" i="5"/>
  <c r="B467" i="5"/>
  <c r="T467" i="5" s="1"/>
  <c r="B468" i="5"/>
  <c r="T468" i="5" s="1"/>
  <c r="B469" i="5"/>
  <c r="B470" i="5"/>
  <c r="T470" i="5" s="1"/>
  <c r="B471" i="5"/>
  <c r="T471" i="5" s="1"/>
  <c r="B472" i="5"/>
  <c r="B473" i="5"/>
  <c r="B474" i="5"/>
  <c r="B475" i="5"/>
  <c r="T475" i="5" s="1"/>
  <c r="B476" i="5"/>
  <c r="T476" i="5" s="1"/>
  <c r="B477" i="5"/>
  <c r="T477" i="5" s="1"/>
  <c r="B478" i="5"/>
  <c r="T478" i="5" s="1"/>
  <c r="B479" i="5"/>
  <c r="T479" i="5" s="1"/>
  <c r="B480" i="5"/>
  <c r="S480" i="5" s="1"/>
  <c r="B481" i="5"/>
  <c r="B482" i="5"/>
  <c r="T482" i="5" s="1"/>
  <c r="B483" i="5"/>
  <c r="T483" i="5" s="1"/>
  <c r="B484" i="5"/>
  <c r="T484" i="5" s="1"/>
  <c r="B485" i="5"/>
  <c r="T485" i="5" s="1"/>
  <c r="B486" i="5"/>
  <c r="B487" i="5"/>
  <c r="T487" i="5" s="1"/>
  <c r="B488" i="5"/>
  <c r="B489" i="5"/>
  <c r="T489" i="5" s="1"/>
  <c r="B490" i="5"/>
  <c r="B491" i="5"/>
  <c r="T491" i="5" s="1"/>
  <c r="B492" i="5"/>
  <c r="B493" i="5"/>
  <c r="T493" i="5" s="1"/>
  <c r="B494" i="5"/>
  <c r="T494" i="5" s="1"/>
  <c r="B495" i="5"/>
  <c r="T495" i="5" s="1"/>
  <c r="B496" i="5"/>
  <c r="T496" i="5" s="1"/>
  <c r="B497" i="5"/>
  <c r="B498" i="5"/>
  <c r="B499" i="5"/>
  <c r="T499" i="5" s="1"/>
  <c r="B500" i="5"/>
  <c r="B501" i="5"/>
  <c r="T501" i="5" s="1"/>
  <c r="B502" i="5"/>
  <c r="T502" i="5" s="1"/>
  <c r="B503" i="5"/>
  <c r="T503" i="5" s="1"/>
  <c r="B504" i="5"/>
  <c r="B505" i="5"/>
  <c r="T505" i="5" s="1"/>
  <c r="B506" i="5"/>
  <c r="B507" i="5"/>
  <c r="T507" i="5" s="1"/>
  <c r="B508" i="5"/>
  <c r="T508" i="5" s="1"/>
  <c r="B509" i="5"/>
  <c r="T509" i="5" s="1"/>
  <c r="B510" i="5"/>
  <c r="T510" i="5" s="1"/>
  <c r="B511" i="5"/>
  <c r="B512" i="5"/>
  <c r="T512" i="5" s="1"/>
  <c r="B513" i="5"/>
  <c r="T513" i="5" s="1"/>
  <c r="B514" i="5"/>
  <c r="T514" i="5" s="1"/>
  <c r="B515" i="5"/>
  <c r="T515" i="5" s="1"/>
  <c r="B516" i="5"/>
  <c r="T516" i="5" s="1"/>
  <c r="B517" i="5"/>
  <c r="T517" i="5" s="1"/>
  <c r="B518" i="5"/>
  <c r="T518" i="5" s="1"/>
  <c r="B519" i="5"/>
  <c r="B520" i="5"/>
  <c r="S520" i="5" s="1"/>
  <c r="B521" i="5"/>
  <c r="T521" i="5" s="1"/>
  <c r="B522" i="5"/>
  <c r="B523" i="5"/>
  <c r="T523" i="5" s="1"/>
  <c r="B524" i="5"/>
  <c r="T524" i="5" s="1"/>
  <c r="B525" i="5"/>
  <c r="B526" i="5"/>
  <c r="B527" i="5"/>
  <c r="T527" i="5" s="1"/>
  <c r="B528" i="5"/>
  <c r="B529" i="5"/>
  <c r="T529" i="5" s="1"/>
  <c r="B530" i="5"/>
  <c r="B531" i="5"/>
  <c r="T531" i="5" s="1"/>
  <c r="B532" i="5"/>
  <c r="B533" i="5"/>
  <c r="T533" i="5" s="1"/>
  <c r="B534" i="5"/>
  <c r="B535" i="5"/>
  <c r="T535" i="5" s="1"/>
  <c r="B536" i="5"/>
  <c r="B537" i="5"/>
  <c r="T537" i="5" s="1"/>
  <c r="B538" i="5"/>
  <c r="B539" i="5"/>
  <c r="T539" i="5" s="1"/>
  <c r="B540" i="5"/>
  <c r="B541" i="5"/>
  <c r="T541" i="5" s="1"/>
  <c r="B542" i="5"/>
  <c r="B543" i="5"/>
  <c r="T543" i="5" s="1"/>
  <c r="B544" i="5"/>
  <c r="B545" i="5"/>
  <c r="B546" i="5"/>
  <c r="T546" i="5" s="1"/>
  <c r="B547" i="5"/>
  <c r="T547" i="5" s="1"/>
  <c r="B548" i="5"/>
  <c r="T548" i="5" s="1"/>
  <c r="B549" i="5"/>
  <c r="T549" i="5" s="1"/>
  <c r="B550" i="5"/>
  <c r="B551" i="5"/>
  <c r="B552" i="5"/>
  <c r="B553" i="5"/>
  <c r="T553" i="5" s="1"/>
  <c r="B554" i="5"/>
  <c r="T554" i="5" s="1"/>
  <c r="B555" i="5"/>
  <c r="B556" i="5"/>
  <c r="T556" i="5" s="1"/>
  <c r="B557" i="5"/>
  <c r="T557" i="5" s="1"/>
  <c r="B558" i="5"/>
  <c r="T558" i="5" s="1"/>
  <c r="B559" i="5"/>
  <c r="T559" i="5" s="1"/>
  <c r="B560" i="5"/>
  <c r="S560" i="5" s="1"/>
  <c r="B561" i="5"/>
  <c r="T561" i="5" s="1"/>
  <c r="B562" i="5"/>
  <c r="T562" i="5" s="1"/>
  <c r="B563" i="5"/>
  <c r="T563" i="5" s="1"/>
  <c r="B564" i="5"/>
  <c r="T564" i="5" s="1"/>
  <c r="B565" i="5"/>
  <c r="T565" i="5" s="1"/>
  <c r="B566" i="5"/>
  <c r="B567" i="5"/>
  <c r="B568" i="5"/>
  <c r="B569" i="5"/>
  <c r="B570" i="5"/>
  <c r="T570" i="5" s="1"/>
  <c r="B571" i="5"/>
  <c r="T571" i="5" s="1"/>
  <c r="B572" i="5"/>
  <c r="B573" i="5"/>
  <c r="T573" i="5" s="1"/>
  <c r="B574" i="5"/>
  <c r="B575" i="5"/>
  <c r="B576" i="5"/>
  <c r="B577" i="5"/>
  <c r="T577" i="5" s="1"/>
  <c r="B578" i="5"/>
  <c r="T578" i="5" s="1"/>
  <c r="B579" i="5"/>
  <c r="B580" i="5"/>
  <c r="T580" i="5" s="1"/>
  <c r="B581" i="5"/>
  <c r="B582" i="5"/>
  <c r="T582" i="5" s="1"/>
  <c r="B583" i="5"/>
  <c r="T583" i="5" s="1"/>
  <c r="B584" i="5"/>
  <c r="B585" i="5"/>
  <c r="T585" i="5" s="1"/>
  <c r="B586" i="5"/>
  <c r="T586" i="5" s="1"/>
  <c r="B587" i="5"/>
  <c r="T587" i="5" s="1"/>
  <c r="B588" i="5"/>
  <c r="B589" i="5"/>
  <c r="T589" i="5" s="1"/>
  <c r="B590" i="5"/>
  <c r="T590" i="5" s="1"/>
  <c r="B591" i="5"/>
  <c r="T591" i="5" s="1"/>
  <c r="B592" i="5"/>
  <c r="B593" i="5"/>
  <c r="T593" i="5" s="1"/>
  <c r="B594" i="5"/>
  <c r="T594" i="5" s="1"/>
  <c r="B595" i="5"/>
  <c r="T595" i="5" s="1"/>
  <c r="B596" i="5"/>
  <c r="T596" i="5" s="1"/>
  <c r="B597" i="5"/>
  <c r="T597" i="5" s="1"/>
  <c r="B598" i="5"/>
  <c r="T598" i="5" s="1"/>
  <c r="B599" i="5"/>
  <c r="T599" i="5" s="1"/>
  <c r="B600" i="5"/>
  <c r="T600" i="5" s="1"/>
  <c r="B601" i="5"/>
  <c r="T601" i="5" s="1"/>
  <c r="B602" i="5"/>
  <c r="T602" i="5" s="1"/>
  <c r="B603" i="5"/>
  <c r="T603" i="5" s="1"/>
  <c r="B604" i="5"/>
  <c r="T604" i="5" s="1"/>
  <c r="B605" i="5"/>
  <c r="T605" i="5" s="1"/>
  <c r="B606" i="5"/>
  <c r="T606" i="5" s="1"/>
  <c r="B607" i="5"/>
  <c r="T607" i="5" s="1"/>
  <c r="B608" i="5"/>
  <c r="B609" i="5"/>
  <c r="T609" i="5" s="1"/>
  <c r="B610" i="5"/>
  <c r="T610" i="5" s="1"/>
  <c r="B611" i="5"/>
  <c r="T611" i="5" s="1"/>
  <c r="B612" i="5"/>
  <c r="T612" i="5" s="1"/>
  <c r="B613" i="5"/>
  <c r="T613" i="5" s="1"/>
  <c r="B614" i="5"/>
  <c r="T614" i="5" s="1"/>
  <c r="B615" i="5"/>
  <c r="T615" i="5" s="1"/>
  <c r="B616" i="5"/>
  <c r="B617" i="5"/>
  <c r="T617" i="5" s="1"/>
  <c r="B618" i="5"/>
  <c r="T618" i="5" s="1"/>
  <c r="B619" i="5"/>
  <c r="T619" i="5" s="1"/>
  <c r="B620" i="5"/>
  <c r="T620" i="5" s="1"/>
  <c r="B621" i="5"/>
  <c r="T621" i="5" s="1"/>
  <c r="B622" i="5"/>
  <c r="T622" i="5" s="1"/>
  <c r="B623" i="5"/>
  <c r="T623" i="5" s="1"/>
  <c r="B624" i="5"/>
  <c r="B625" i="5"/>
  <c r="T625" i="5" s="1"/>
  <c r="B626" i="5"/>
  <c r="T626" i="5" s="1"/>
  <c r="B627" i="5"/>
  <c r="T627" i="5" s="1"/>
  <c r="B628" i="5"/>
  <c r="T628" i="5" s="1"/>
  <c r="B629" i="5"/>
  <c r="T629" i="5" s="1"/>
  <c r="B630" i="5"/>
  <c r="T630" i="5" s="1"/>
  <c r="B631" i="5"/>
  <c r="T631" i="5" s="1"/>
  <c r="B632" i="5"/>
  <c r="B633" i="5"/>
  <c r="T633" i="5" s="1"/>
  <c r="B634" i="5"/>
  <c r="T634" i="5" s="1"/>
  <c r="B635" i="5"/>
  <c r="T635" i="5" s="1"/>
  <c r="B636" i="5"/>
  <c r="T636" i="5" s="1"/>
  <c r="B637" i="5"/>
  <c r="T637" i="5" s="1"/>
  <c r="B638" i="5"/>
  <c r="T638" i="5" s="1"/>
  <c r="B639" i="5"/>
  <c r="T639" i="5" s="1"/>
  <c r="B640" i="5"/>
  <c r="T640" i="5" s="1"/>
  <c r="B641" i="5"/>
  <c r="T641" i="5" s="1"/>
  <c r="B642" i="5"/>
  <c r="T642" i="5" s="1"/>
  <c r="B643" i="5"/>
  <c r="T643" i="5" s="1"/>
  <c r="B644" i="5"/>
  <c r="T644" i="5" s="1"/>
  <c r="B645" i="5"/>
  <c r="T645" i="5" s="1"/>
  <c r="B646" i="5"/>
  <c r="B647" i="5"/>
  <c r="T647" i="5" s="1"/>
  <c r="B648" i="5"/>
  <c r="B649" i="5"/>
  <c r="T649" i="5" s="1"/>
  <c r="B650" i="5"/>
  <c r="T650" i="5" s="1"/>
  <c r="B651" i="5"/>
  <c r="T651" i="5" s="1"/>
  <c r="B652" i="5"/>
  <c r="T652" i="5" s="1"/>
  <c r="B653" i="5"/>
  <c r="B654" i="5"/>
  <c r="T654" i="5" s="1"/>
  <c r="B655" i="5"/>
  <c r="T655" i="5" s="1"/>
  <c r="B656" i="5"/>
  <c r="B657" i="5"/>
  <c r="T657" i="5" s="1"/>
  <c r="B658" i="5"/>
  <c r="T658" i="5" s="1"/>
  <c r="B659" i="5"/>
  <c r="T659" i="5" s="1"/>
  <c r="B660" i="5"/>
  <c r="S660" i="5" s="1"/>
  <c r="B661" i="5"/>
  <c r="T661" i="5" s="1"/>
  <c r="B662" i="5"/>
  <c r="T662" i="5" s="1"/>
  <c r="B663" i="5"/>
  <c r="T663" i="5" s="1"/>
  <c r="B664" i="5"/>
  <c r="B665" i="5"/>
  <c r="T665" i="5" s="1"/>
  <c r="B666" i="5"/>
  <c r="B667" i="5"/>
  <c r="T667" i="5" s="1"/>
  <c r="B668" i="5"/>
  <c r="T668" i="5" s="1"/>
  <c r="B669" i="5"/>
  <c r="T669" i="5" s="1"/>
  <c r="B670" i="5"/>
  <c r="T670" i="5" s="1"/>
  <c r="B671" i="5"/>
  <c r="T671" i="5" s="1"/>
  <c r="B672" i="5"/>
  <c r="B673" i="5"/>
  <c r="T673" i="5" s="1"/>
  <c r="B674" i="5"/>
  <c r="T674" i="5" s="1"/>
  <c r="B675" i="5"/>
  <c r="T675" i="5" s="1"/>
  <c r="B676" i="5"/>
  <c r="T676" i="5" s="1"/>
  <c r="B677" i="5"/>
  <c r="T677" i="5" s="1"/>
  <c r="B678" i="5"/>
  <c r="T678" i="5" s="1"/>
  <c r="B679" i="5"/>
  <c r="T679" i="5" s="1"/>
  <c r="B680" i="5"/>
  <c r="B681" i="5"/>
  <c r="T681" i="5" s="1"/>
  <c r="B682" i="5"/>
  <c r="T682" i="5" s="1"/>
  <c r="B683" i="5"/>
  <c r="T683" i="5" s="1"/>
  <c r="B684" i="5"/>
  <c r="T684" i="5" s="1"/>
  <c r="B685" i="5"/>
  <c r="T685" i="5" s="1"/>
  <c r="B686" i="5"/>
  <c r="T686" i="5" s="1"/>
  <c r="B687" i="5"/>
  <c r="B688" i="5"/>
  <c r="B689" i="5"/>
  <c r="T689" i="5" s="1"/>
  <c r="B690" i="5"/>
  <c r="T690" i="5" s="1"/>
  <c r="B691" i="5"/>
  <c r="T691" i="5" s="1"/>
  <c r="B692" i="5"/>
  <c r="T692" i="5" s="1"/>
  <c r="B693" i="5"/>
  <c r="T693" i="5" s="1"/>
  <c r="B694" i="5"/>
  <c r="T694" i="5" s="1"/>
  <c r="B695" i="5"/>
  <c r="T695" i="5" s="1"/>
  <c r="B696" i="5"/>
  <c r="B697" i="5"/>
  <c r="T697" i="5" s="1"/>
  <c r="B698" i="5"/>
  <c r="T698" i="5" s="1"/>
  <c r="B699" i="5"/>
  <c r="T699" i="5" s="1"/>
  <c r="B700" i="5"/>
  <c r="T700" i="5" s="1"/>
  <c r="B701" i="5"/>
  <c r="T701" i="5" s="1"/>
  <c r="B702" i="5"/>
  <c r="T702" i="5" s="1"/>
  <c r="B703" i="5"/>
  <c r="B704" i="5"/>
  <c r="T704" i="5" s="1"/>
  <c r="B705" i="5"/>
  <c r="B706" i="5"/>
  <c r="T706" i="5" s="1"/>
  <c r="B707" i="5"/>
  <c r="T707" i="5" s="1"/>
  <c r="B708" i="5"/>
  <c r="T708" i="5" s="1"/>
  <c r="B709" i="5"/>
  <c r="T709" i="5" s="1"/>
  <c r="B710" i="5"/>
  <c r="T710" i="5" s="1"/>
  <c r="B711" i="5"/>
  <c r="B712" i="5"/>
  <c r="T712" i="5" s="1"/>
  <c r="B713" i="5"/>
  <c r="T713" i="5" s="1"/>
  <c r="B714" i="5"/>
  <c r="T714" i="5" s="1"/>
  <c r="B715" i="5"/>
  <c r="T715" i="5" s="1"/>
  <c r="B716" i="5"/>
  <c r="T716" i="5" s="1"/>
  <c r="B717" i="5"/>
  <c r="T717" i="5" s="1"/>
  <c r="B718" i="5"/>
  <c r="T718" i="5" s="1"/>
  <c r="B719" i="5"/>
  <c r="B720" i="5"/>
  <c r="T720" i="5" s="1"/>
  <c r="B721" i="5"/>
  <c r="T721" i="5" s="1"/>
  <c r="B722" i="5"/>
  <c r="B723" i="5"/>
  <c r="T723" i="5" s="1"/>
  <c r="B724" i="5"/>
  <c r="T724" i="5" s="1"/>
  <c r="B725" i="5"/>
  <c r="T725" i="5" s="1"/>
  <c r="B726" i="5"/>
  <c r="T726" i="5" s="1"/>
  <c r="B727" i="5"/>
  <c r="B728" i="5"/>
  <c r="T728" i="5" s="1"/>
  <c r="B729" i="5"/>
  <c r="T729" i="5" s="1"/>
  <c r="B730" i="5"/>
  <c r="T730" i="5" s="1"/>
  <c r="B731" i="5"/>
  <c r="T731" i="5" s="1"/>
  <c r="B732" i="5"/>
  <c r="B733" i="5"/>
  <c r="T733" i="5" s="1"/>
  <c r="B734" i="5"/>
  <c r="T734" i="5" s="1"/>
  <c r="B735" i="5"/>
  <c r="B736" i="5"/>
  <c r="T736" i="5" s="1"/>
  <c r="B737" i="5"/>
  <c r="T737" i="5" s="1"/>
  <c r="B738" i="5"/>
  <c r="T738" i="5" s="1"/>
  <c r="B739" i="5"/>
  <c r="T739" i="5" s="1"/>
  <c r="B740" i="5"/>
  <c r="T740" i="5" s="1"/>
  <c r="B741" i="5"/>
  <c r="T741" i="5" s="1"/>
  <c r="B742" i="5"/>
  <c r="T742" i="5" s="1"/>
  <c r="B743" i="5"/>
  <c r="AC743" i="5" s="1"/>
  <c r="B744" i="5"/>
  <c r="T744" i="5" s="1"/>
  <c r="B745" i="5"/>
  <c r="T745" i="5" s="1"/>
  <c r="B746" i="5"/>
  <c r="T746" i="5" s="1"/>
  <c r="B747" i="5"/>
  <c r="T747" i="5" s="1"/>
  <c r="B748" i="5"/>
  <c r="T748" i="5" s="1"/>
  <c r="B749" i="5"/>
  <c r="T749" i="5" s="1"/>
  <c r="B750" i="5"/>
  <c r="T750" i="5" s="1"/>
  <c r="B751" i="5"/>
  <c r="B752" i="5"/>
  <c r="T752" i="5" s="1"/>
  <c r="B753" i="5"/>
  <c r="T753" i="5" s="1"/>
  <c r="B754" i="5"/>
  <c r="T754" i="5" s="1"/>
  <c r="B755" i="5"/>
  <c r="T755" i="5" s="1"/>
  <c r="B756" i="5"/>
  <c r="T756" i="5" s="1"/>
  <c r="B757" i="5"/>
  <c r="T757" i="5" s="1"/>
  <c r="B758" i="5"/>
  <c r="T758" i="5" s="1"/>
  <c r="B759" i="5"/>
  <c r="B760" i="5"/>
  <c r="T760" i="5" s="1"/>
  <c r="B761" i="5"/>
  <c r="T761" i="5" s="1"/>
  <c r="B762" i="5"/>
  <c r="T762" i="5" s="1"/>
  <c r="B763" i="5"/>
  <c r="T763" i="5" s="1"/>
  <c r="B764" i="5"/>
  <c r="T764" i="5" s="1"/>
  <c r="B765" i="5"/>
  <c r="T765" i="5" s="1"/>
  <c r="B766" i="5"/>
  <c r="T766" i="5" s="1"/>
  <c r="B767" i="5"/>
  <c r="B768" i="5"/>
  <c r="T768" i="5" s="1"/>
  <c r="B769" i="5"/>
  <c r="T769" i="5" s="1"/>
  <c r="B770" i="5"/>
  <c r="T770" i="5" s="1"/>
  <c r="B771" i="5"/>
  <c r="T771" i="5" s="1"/>
  <c r="B772" i="5"/>
  <c r="T772" i="5" s="1"/>
  <c r="B773" i="5"/>
  <c r="T773" i="5" s="1"/>
  <c r="B774" i="5"/>
  <c r="T774" i="5" s="1"/>
  <c r="B775" i="5"/>
  <c r="B776" i="5"/>
  <c r="T776" i="5" s="1"/>
  <c r="B777" i="5"/>
  <c r="T777" i="5" s="1"/>
  <c r="B778" i="5"/>
  <c r="T778" i="5" s="1"/>
  <c r="B779" i="5"/>
  <c r="T779" i="5" s="1"/>
  <c r="B780" i="5"/>
  <c r="T780" i="5" s="1"/>
  <c r="B781" i="5"/>
  <c r="T781" i="5" s="1"/>
  <c r="B782" i="5"/>
  <c r="T782" i="5" s="1"/>
  <c r="B783" i="5"/>
  <c r="AC783" i="5" s="1"/>
  <c r="B784" i="5"/>
  <c r="T784" i="5" s="1"/>
  <c r="B785" i="5"/>
  <c r="T785" i="5" s="1"/>
  <c r="B786" i="5"/>
  <c r="T786" i="5" s="1"/>
  <c r="B787" i="5"/>
  <c r="T787" i="5" s="1"/>
  <c r="B788" i="5"/>
  <c r="T788" i="5" s="1"/>
  <c r="B789" i="5"/>
  <c r="T789" i="5" s="1"/>
  <c r="B790" i="5"/>
  <c r="T790" i="5" s="1"/>
  <c r="B791" i="5"/>
  <c r="B792" i="5"/>
  <c r="T792" i="5" s="1"/>
  <c r="B793" i="5"/>
  <c r="T793" i="5" s="1"/>
  <c r="B794" i="5"/>
  <c r="T794" i="5" s="1"/>
  <c r="B795" i="5"/>
  <c r="T795" i="5" s="1"/>
  <c r="B796" i="5"/>
  <c r="T796" i="5" s="1"/>
  <c r="B797" i="5"/>
  <c r="B798" i="5"/>
  <c r="T798" i="5" s="1"/>
  <c r="B799" i="5"/>
  <c r="B800" i="5"/>
  <c r="T800" i="5" s="1"/>
  <c r="B801" i="5"/>
  <c r="T801" i="5" s="1"/>
  <c r="B802" i="5"/>
  <c r="T802" i="5" s="1"/>
  <c r="B803" i="5"/>
  <c r="T803" i="5" s="1"/>
  <c r="B804" i="5"/>
  <c r="T804" i="5" s="1"/>
  <c r="B805" i="5"/>
  <c r="T805" i="5" s="1"/>
  <c r="B806" i="5"/>
  <c r="T806" i="5" s="1"/>
  <c r="B807" i="5"/>
  <c r="B808" i="5"/>
  <c r="T808" i="5" s="1"/>
  <c r="B809" i="5"/>
  <c r="T809" i="5" s="1"/>
  <c r="B810" i="5"/>
  <c r="T810" i="5" s="1"/>
  <c r="B811" i="5"/>
  <c r="T811" i="5" s="1"/>
  <c r="B812" i="5"/>
  <c r="T812" i="5" s="1"/>
  <c r="B813" i="5"/>
  <c r="T813" i="5" s="1"/>
  <c r="B814" i="5"/>
  <c r="T814" i="5" s="1"/>
  <c r="B815" i="5"/>
  <c r="B816" i="5"/>
  <c r="T816" i="5" s="1"/>
  <c r="B817" i="5"/>
  <c r="T817" i="5" s="1"/>
  <c r="B818" i="5"/>
  <c r="T818" i="5" s="1"/>
  <c r="B819" i="5"/>
  <c r="T819" i="5" s="1"/>
  <c r="B820" i="5"/>
  <c r="T820" i="5" s="1"/>
  <c r="B821" i="5"/>
  <c r="T821" i="5" s="1"/>
  <c r="B822" i="5"/>
  <c r="T822" i="5" s="1"/>
  <c r="B823" i="5"/>
  <c r="B824" i="5"/>
  <c r="T824" i="5" s="1"/>
  <c r="B825" i="5"/>
  <c r="B826" i="5"/>
  <c r="T826" i="5" s="1"/>
  <c r="B827" i="5"/>
  <c r="T827" i="5" s="1"/>
  <c r="B828" i="5"/>
  <c r="T828" i="5" s="1"/>
  <c r="B829" i="5"/>
  <c r="T829" i="5" s="1"/>
  <c r="B830" i="5"/>
  <c r="T830" i="5" s="1"/>
  <c r="B831" i="5"/>
  <c r="B832" i="5"/>
  <c r="B833" i="5"/>
  <c r="T833" i="5" s="1"/>
  <c r="B834" i="5"/>
  <c r="T834" i="5" s="1"/>
  <c r="B835" i="5"/>
  <c r="T835" i="5" s="1"/>
  <c r="B836" i="5"/>
  <c r="T836" i="5" s="1"/>
  <c r="B837" i="5"/>
  <c r="T837" i="5" s="1"/>
  <c r="B838" i="5"/>
  <c r="T838" i="5" s="1"/>
  <c r="B839" i="5"/>
  <c r="B840" i="5"/>
  <c r="T840" i="5" s="1"/>
  <c r="B841" i="5"/>
  <c r="T841" i="5" s="1"/>
  <c r="B842" i="5"/>
  <c r="T842" i="5" s="1"/>
  <c r="B843" i="5"/>
  <c r="T843" i="5" s="1"/>
  <c r="B844" i="5"/>
  <c r="T844" i="5" s="1"/>
  <c r="B845" i="5"/>
  <c r="T845" i="5" s="1"/>
  <c r="B846" i="5"/>
  <c r="T846" i="5" s="1"/>
  <c r="B847" i="5"/>
  <c r="B848" i="5"/>
  <c r="T848" i="5" s="1"/>
  <c r="B849" i="5"/>
  <c r="T849" i="5" s="1"/>
  <c r="B850" i="5"/>
  <c r="T850" i="5" s="1"/>
  <c r="B851" i="5"/>
  <c r="B852" i="5"/>
  <c r="T852" i="5" s="1"/>
  <c r="B853" i="5"/>
  <c r="T853" i="5" s="1"/>
  <c r="B854" i="5"/>
  <c r="T854" i="5" s="1"/>
  <c r="B855" i="5"/>
  <c r="B856" i="5"/>
  <c r="T856" i="5" s="1"/>
  <c r="B857" i="5"/>
  <c r="T857" i="5" s="1"/>
  <c r="B858" i="5"/>
  <c r="T858" i="5" s="1"/>
  <c r="B859" i="5"/>
  <c r="B860" i="5"/>
  <c r="T860" i="5" s="1"/>
  <c r="B861" i="5"/>
  <c r="T861" i="5" s="1"/>
  <c r="B862" i="5"/>
  <c r="T862" i="5" s="1"/>
  <c r="B863" i="5"/>
  <c r="B864" i="5"/>
  <c r="T864" i="5" s="1"/>
  <c r="B865" i="5"/>
  <c r="T865" i="5" s="1"/>
  <c r="B866" i="5"/>
  <c r="T866" i="5" s="1"/>
  <c r="B867" i="5"/>
  <c r="T867" i="5" s="1"/>
  <c r="B868" i="5"/>
  <c r="T868" i="5" s="1"/>
  <c r="B869" i="5"/>
  <c r="T869" i="5" s="1"/>
  <c r="B870" i="5"/>
  <c r="T870" i="5" s="1"/>
  <c r="B871" i="5"/>
  <c r="B872" i="5"/>
  <c r="T872" i="5" s="1"/>
  <c r="B873" i="5"/>
  <c r="T873" i="5" s="1"/>
  <c r="B874" i="5"/>
  <c r="T874" i="5" s="1"/>
  <c r="B875" i="5"/>
  <c r="T875" i="5" s="1"/>
  <c r="B876" i="5"/>
  <c r="T876" i="5" s="1"/>
  <c r="B877" i="5"/>
  <c r="T877" i="5" s="1"/>
  <c r="B878" i="5"/>
  <c r="T878" i="5" s="1"/>
  <c r="B879" i="5"/>
  <c r="B880" i="5"/>
  <c r="T880" i="5" s="1"/>
  <c r="B881" i="5"/>
  <c r="T881" i="5" s="1"/>
  <c r="B882" i="5"/>
  <c r="T882" i="5" s="1"/>
  <c r="B883" i="5"/>
  <c r="T883" i="5" s="1"/>
  <c r="B884" i="5"/>
  <c r="T884" i="5" s="1"/>
  <c r="B885" i="5"/>
  <c r="T885" i="5" s="1"/>
  <c r="B886" i="5"/>
  <c r="T886" i="5" s="1"/>
  <c r="B887" i="5"/>
  <c r="B888" i="5"/>
  <c r="T888" i="5" s="1"/>
  <c r="B889" i="5"/>
  <c r="T889" i="5" s="1"/>
  <c r="B890" i="5"/>
  <c r="T890" i="5" s="1"/>
  <c r="B891" i="5"/>
  <c r="T891" i="5" s="1"/>
  <c r="B892" i="5"/>
  <c r="T892" i="5" s="1"/>
  <c r="B893" i="5"/>
  <c r="T893" i="5" s="1"/>
  <c r="B894" i="5"/>
  <c r="T894" i="5" s="1"/>
  <c r="B895" i="5"/>
  <c r="B896" i="5"/>
  <c r="T896" i="5" s="1"/>
  <c r="B897" i="5"/>
  <c r="T897" i="5" s="1"/>
  <c r="B898" i="5"/>
  <c r="T898" i="5" s="1"/>
  <c r="B899" i="5"/>
  <c r="T899" i="5" s="1"/>
  <c r="B900" i="5"/>
  <c r="T900" i="5" s="1"/>
  <c r="B901" i="5"/>
  <c r="T901" i="5" s="1"/>
  <c r="B902" i="5"/>
  <c r="T902" i="5" s="1"/>
  <c r="B903" i="5"/>
  <c r="B904" i="5"/>
  <c r="T904" i="5" s="1"/>
  <c r="B905" i="5"/>
  <c r="T905" i="5" s="1"/>
  <c r="B906" i="5"/>
  <c r="T906" i="5" s="1"/>
  <c r="B907" i="5"/>
  <c r="T907" i="5" s="1"/>
  <c r="B908" i="5"/>
  <c r="T908" i="5" s="1"/>
  <c r="B909" i="5"/>
  <c r="T909" i="5" s="1"/>
  <c r="B910" i="5"/>
  <c r="T910" i="5" s="1"/>
  <c r="B911" i="5"/>
  <c r="B912" i="5"/>
  <c r="T912" i="5" s="1"/>
  <c r="B913" i="5"/>
  <c r="T913" i="5" s="1"/>
  <c r="B914" i="5"/>
  <c r="T914" i="5" s="1"/>
  <c r="B915" i="5"/>
  <c r="T915" i="5" s="1"/>
  <c r="B916" i="5"/>
  <c r="T916" i="5" s="1"/>
  <c r="B917" i="5"/>
  <c r="T917" i="5" s="1"/>
  <c r="B918" i="5"/>
  <c r="T918" i="5" s="1"/>
  <c r="B919" i="5"/>
  <c r="B920" i="5"/>
  <c r="B921" i="5"/>
  <c r="T921" i="5" s="1"/>
  <c r="B922" i="5"/>
  <c r="T922" i="5" s="1"/>
  <c r="B923" i="5"/>
  <c r="T923" i="5" s="1"/>
  <c r="B924" i="5"/>
  <c r="T924" i="5" s="1"/>
  <c r="B925" i="5"/>
  <c r="T925" i="5" s="1"/>
  <c r="B926" i="5"/>
  <c r="T926" i="5" s="1"/>
  <c r="B927" i="5"/>
  <c r="B928" i="5"/>
  <c r="T928" i="5" s="1"/>
  <c r="B929" i="5"/>
  <c r="T929" i="5" s="1"/>
  <c r="B930" i="5"/>
  <c r="T930" i="5" s="1"/>
  <c r="B931" i="5"/>
  <c r="T931" i="5" s="1"/>
  <c r="B932" i="5"/>
  <c r="T932" i="5" s="1"/>
  <c r="B933" i="5"/>
  <c r="T933" i="5" s="1"/>
  <c r="B934" i="5"/>
  <c r="B935" i="5"/>
  <c r="B936" i="5"/>
  <c r="T936" i="5" s="1"/>
  <c r="B937" i="5"/>
  <c r="T937" i="5" s="1"/>
  <c r="B938" i="5"/>
  <c r="T938" i="5" s="1"/>
  <c r="B939" i="5"/>
  <c r="T939" i="5" s="1"/>
  <c r="B940" i="5"/>
  <c r="T940" i="5" s="1"/>
  <c r="B941" i="5"/>
  <c r="T941" i="5" s="1"/>
  <c r="B942" i="5"/>
  <c r="B943" i="5"/>
  <c r="B944" i="5"/>
  <c r="T944" i="5" s="1"/>
  <c r="B945" i="5"/>
  <c r="T945" i="5" s="1"/>
  <c r="B946" i="5"/>
  <c r="T946" i="5" s="1"/>
  <c r="B947" i="5"/>
  <c r="T947" i="5" s="1"/>
  <c r="B948" i="5"/>
  <c r="T948" i="5" s="1"/>
  <c r="B949" i="5"/>
  <c r="T949" i="5" s="1"/>
  <c r="B950" i="5"/>
  <c r="B951" i="5"/>
  <c r="T951" i="5" s="1"/>
  <c r="B952" i="5"/>
  <c r="T952" i="5" s="1"/>
  <c r="B953" i="5"/>
  <c r="T953" i="5" s="1"/>
  <c r="B954" i="5"/>
  <c r="T954" i="5" s="1"/>
  <c r="B955" i="5"/>
  <c r="T955" i="5" s="1"/>
  <c r="B956" i="5"/>
  <c r="T956" i="5" s="1"/>
  <c r="B957" i="5"/>
  <c r="T957" i="5" s="1"/>
  <c r="B958" i="5"/>
  <c r="B959" i="5"/>
  <c r="T959" i="5" s="1"/>
  <c r="B960" i="5"/>
  <c r="T960" i="5" s="1"/>
  <c r="B961" i="5"/>
  <c r="T961" i="5" s="1"/>
  <c r="B962" i="5"/>
  <c r="T962" i="5" s="1"/>
  <c r="B963" i="5"/>
  <c r="T963" i="5" s="1"/>
  <c r="B964" i="5"/>
  <c r="T964" i="5" s="1"/>
  <c r="B965" i="5"/>
  <c r="T965" i="5" s="1"/>
  <c r="B966" i="5"/>
  <c r="B967" i="5"/>
  <c r="T967" i="5" s="1"/>
  <c r="B968" i="5"/>
  <c r="T968" i="5" s="1"/>
  <c r="B969" i="5"/>
  <c r="T969" i="5" s="1"/>
  <c r="B970" i="5"/>
  <c r="T970" i="5" s="1"/>
  <c r="B971" i="5"/>
  <c r="T971" i="5" s="1"/>
  <c r="B972" i="5"/>
  <c r="T972" i="5" s="1"/>
  <c r="B973" i="5"/>
  <c r="T973" i="5" s="1"/>
  <c r="B974" i="5"/>
  <c r="B975" i="5"/>
  <c r="B976" i="5"/>
  <c r="T976" i="5" s="1"/>
  <c r="B977" i="5"/>
  <c r="T977" i="5" s="1"/>
  <c r="B978" i="5"/>
  <c r="T978" i="5" s="1"/>
  <c r="B979" i="5"/>
  <c r="T979" i="5" s="1"/>
  <c r="B980" i="5"/>
  <c r="T980" i="5" s="1"/>
  <c r="B981" i="5"/>
  <c r="T981" i="5" s="1"/>
  <c r="B982" i="5"/>
  <c r="B983" i="5"/>
  <c r="B984" i="5"/>
  <c r="T984" i="5" s="1"/>
  <c r="B985" i="5"/>
  <c r="T985" i="5" s="1"/>
  <c r="B986" i="5"/>
  <c r="T986" i="5" s="1"/>
  <c r="B987" i="5"/>
  <c r="T987" i="5" s="1"/>
  <c r="B988" i="5"/>
  <c r="T988" i="5" s="1"/>
  <c r="B989" i="5"/>
  <c r="T989" i="5" s="1"/>
  <c r="B990" i="5"/>
  <c r="B991" i="5"/>
  <c r="T991" i="5" s="1"/>
  <c r="B992" i="5"/>
  <c r="T992" i="5" s="1"/>
  <c r="B993" i="5"/>
  <c r="T993" i="5" s="1"/>
  <c r="B994" i="5"/>
  <c r="T994" i="5" s="1"/>
  <c r="B995" i="5"/>
  <c r="T995" i="5" s="1"/>
  <c r="B996" i="5"/>
  <c r="T996" i="5" s="1"/>
  <c r="B997" i="5"/>
  <c r="T997" i="5" s="1"/>
  <c r="B998" i="5"/>
  <c r="B999" i="5"/>
  <c r="T999" i="5" s="1"/>
  <c r="B1000" i="5"/>
  <c r="T1000" i="5" s="1"/>
  <c r="B1001" i="5"/>
  <c r="T1001" i="5" s="1"/>
  <c r="B1002" i="5"/>
  <c r="T1002" i="5" s="1"/>
  <c r="B1003" i="5"/>
  <c r="T1003" i="5" s="1"/>
  <c r="B1004" i="5"/>
  <c r="T1004" i="5" s="1"/>
  <c r="B1005" i="5"/>
  <c r="T1005" i="5" s="1"/>
  <c r="B1006" i="5"/>
  <c r="B1007" i="5"/>
  <c r="T1007" i="5" s="1"/>
  <c r="B1008" i="5"/>
  <c r="T1008" i="5" s="1"/>
  <c r="B1009" i="5"/>
  <c r="T1009" i="5" s="1"/>
  <c r="B1010" i="5"/>
  <c r="T1010" i="5" s="1"/>
  <c r="B1011" i="5"/>
  <c r="T1011" i="5" s="1"/>
  <c r="B1012" i="5"/>
  <c r="T1012" i="5" s="1"/>
  <c r="B1013" i="5"/>
  <c r="T1013" i="5" s="1"/>
  <c r="B1014" i="5"/>
  <c r="B1015" i="5"/>
  <c r="T1015" i="5" s="1"/>
  <c r="B1016" i="5"/>
  <c r="T1016" i="5" s="1"/>
  <c r="B1017" i="5"/>
  <c r="T1017" i="5" s="1"/>
  <c r="B1018" i="5"/>
  <c r="T1018" i="5" s="1"/>
  <c r="B1019" i="5"/>
  <c r="T1019" i="5" s="1"/>
  <c r="B1020" i="5"/>
  <c r="T1020" i="5" s="1"/>
  <c r="B1021" i="5"/>
  <c r="T1021" i="5" s="1"/>
  <c r="B1022" i="5"/>
  <c r="B1023" i="5"/>
  <c r="T1023" i="5" s="1"/>
  <c r="B1024" i="5"/>
  <c r="T1024" i="5" s="1"/>
  <c r="B1025" i="5"/>
  <c r="T1025" i="5" s="1"/>
  <c r="B1026" i="5"/>
  <c r="T1026" i="5" s="1"/>
  <c r="B1027" i="5"/>
  <c r="T1027" i="5" s="1"/>
  <c r="B1028" i="5"/>
  <c r="T1028" i="5" s="1"/>
  <c r="B1029" i="5"/>
  <c r="T1029" i="5" s="1"/>
  <c r="B1030" i="5"/>
  <c r="B1031" i="5"/>
  <c r="T1031" i="5" s="1"/>
  <c r="B1032" i="5"/>
  <c r="T1032" i="5" s="1"/>
  <c r="B1033" i="5"/>
  <c r="T1033" i="5" s="1"/>
  <c r="B1034" i="5"/>
  <c r="T1034" i="5" s="1"/>
  <c r="B1035" i="5"/>
  <c r="T1035" i="5" s="1"/>
  <c r="B1036" i="5"/>
  <c r="T1036" i="5" s="1"/>
  <c r="B1037" i="5"/>
  <c r="T1037" i="5" s="1"/>
  <c r="B1038" i="5"/>
  <c r="B1039" i="5"/>
  <c r="T1039" i="5" s="1"/>
  <c r="B1040" i="5"/>
  <c r="T1040" i="5" s="1"/>
  <c r="B1041" i="5"/>
  <c r="T1041" i="5" s="1"/>
  <c r="B1042" i="5"/>
  <c r="T1042" i="5" s="1"/>
  <c r="B1043" i="5"/>
  <c r="T1043" i="5" s="1"/>
  <c r="B1044" i="5"/>
  <c r="T1044" i="5" s="1"/>
  <c r="B1045" i="5"/>
  <c r="T1045" i="5" s="1"/>
  <c r="B1046" i="5"/>
  <c r="B1047" i="5"/>
  <c r="T1047" i="5" s="1"/>
  <c r="B1048" i="5"/>
  <c r="T1048" i="5" s="1"/>
  <c r="B1049" i="5"/>
  <c r="T1049" i="5" s="1"/>
  <c r="B1050" i="5"/>
  <c r="T1050" i="5" s="1"/>
  <c r="B1051" i="5"/>
  <c r="T1051" i="5" s="1"/>
  <c r="B1052" i="5"/>
  <c r="T1052" i="5" s="1"/>
  <c r="B1053" i="5"/>
  <c r="T1053" i="5" s="1"/>
  <c r="B1054" i="5"/>
  <c r="B1055" i="5"/>
  <c r="T1055" i="5" s="1"/>
  <c r="B1056" i="5"/>
  <c r="T1056" i="5" s="1"/>
  <c r="B1057" i="5"/>
  <c r="T1057" i="5" s="1"/>
  <c r="B1058" i="5"/>
  <c r="T1058" i="5" s="1"/>
  <c r="B1059" i="5"/>
  <c r="T1059" i="5" s="1"/>
  <c r="B1060" i="5"/>
  <c r="T1060" i="5" s="1"/>
  <c r="B1061" i="5"/>
  <c r="T1061" i="5" s="1"/>
  <c r="B1062" i="5"/>
  <c r="B1063" i="5"/>
  <c r="T1063" i="5" s="1"/>
  <c r="B1064" i="5"/>
  <c r="T1064" i="5" s="1"/>
  <c r="B1065" i="5"/>
  <c r="T1065" i="5" s="1"/>
  <c r="B1066" i="5"/>
  <c r="T1066" i="5" s="1"/>
  <c r="B1067" i="5"/>
  <c r="T1067" i="5" s="1"/>
  <c r="B1068" i="5"/>
  <c r="T1068" i="5" s="1"/>
  <c r="B1069" i="5"/>
  <c r="T1069" i="5" s="1"/>
  <c r="B1070" i="5"/>
  <c r="B1071" i="5"/>
  <c r="T1071" i="5" s="1"/>
  <c r="B1072" i="5"/>
  <c r="T1072" i="5" s="1"/>
  <c r="B1073" i="5"/>
  <c r="T1073" i="5" s="1"/>
  <c r="B1074" i="5"/>
  <c r="T1074" i="5" s="1"/>
  <c r="B1075" i="5"/>
  <c r="T1075" i="5" s="1"/>
  <c r="B1076" i="5"/>
  <c r="T1076" i="5" s="1"/>
  <c r="B1077" i="5"/>
  <c r="T1077" i="5" s="1"/>
  <c r="B1078" i="5"/>
  <c r="B1079" i="5"/>
  <c r="T1079" i="5" s="1"/>
  <c r="B1080" i="5"/>
  <c r="T1080" i="5" s="1"/>
  <c r="B1081" i="5"/>
  <c r="T1081" i="5" s="1"/>
  <c r="B1082" i="5"/>
  <c r="T1082" i="5" s="1"/>
  <c r="B1083" i="5"/>
  <c r="T1083" i="5" s="1"/>
  <c r="B1084" i="5"/>
  <c r="T1084" i="5" s="1"/>
  <c r="B1085" i="5"/>
  <c r="T1085" i="5" s="1"/>
  <c r="B1086" i="5"/>
  <c r="B1087" i="5"/>
  <c r="T1087" i="5" s="1"/>
  <c r="B1088" i="5"/>
  <c r="T1088" i="5" s="1"/>
  <c r="B1089" i="5"/>
  <c r="T1089" i="5" s="1"/>
  <c r="B1090" i="5"/>
  <c r="T1090" i="5" s="1"/>
  <c r="B1091" i="5"/>
  <c r="T1091" i="5" s="1"/>
  <c r="B1092" i="5"/>
  <c r="T1092" i="5" s="1"/>
  <c r="B1093" i="5"/>
  <c r="T1093" i="5" s="1"/>
  <c r="B1094" i="5"/>
  <c r="B1095" i="5"/>
  <c r="T1095" i="5" s="1"/>
  <c r="B1096" i="5"/>
  <c r="T1096" i="5" s="1"/>
  <c r="B1097" i="5"/>
  <c r="T1097" i="5" s="1"/>
  <c r="B1098" i="5"/>
  <c r="T1098" i="5" s="1"/>
  <c r="B1099" i="5"/>
  <c r="T1099" i="5" s="1"/>
  <c r="B1100" i="5"/>
  <c r="T1100" i="5" s="1"/>
  <c r="B1101" i="5"/>
  <c r="T1101" i="5" s="1"/>
  <c r="B1102" i="5"/>
  <c r="B1103" i="5"/>
  <c r="T1103" i="5" s="1"/>
  <c r="B1104" i="5"/>
  <c r="T1104" i="5" s="1"/>
  <c r="B1105" i="5"/>
  <c r="T1105" i="5" s="1"/>
  <c r="B1106" i="5"/>
  <c r="T1106" i="5" s="1"/>
  <c r="B1107" i="5"/>
  <c r="T1107" i="5" s="1"/>
  <c r="B1108" i="5"/>
  <c r="T1108" i="5" s="1"/>
  <c r="B1109" i="5"/>
  <c r="T1109" i="5" s="1"/>
  <c r="B1110" i="5"/>
  <c r="B1111" i="5"/>
  <c r="T1111" i="5" s="1"/>
  <c r="B1112" i="5"/>
  <c r="T1112" i="5" s="1"/>
  <c r="B1113" i="5"/>
  <c r="T1113" i="5" s="1"/>
  <c r="B1114" i="5"/>
  <c r="T1114" i="5" s="1"/>
  <c r="B1115" i="5"/>
  <c r="T1115" i="5" s="1"/>
  <c r="B1116" i="5"/>
  <c r="T1116" i="5" s="1"/>
  <c r="B1117" i="5"/>
  <c r="T1117" i="5" s="1"/>
  <c r="B1118" i="5"/>
  <c r="B1119" i="5"/>
  <c r="T1119" i="5" s="1"/>
  <c r="B1120" i="5"/>
  <c r="T1120" i="5" s="1"/>
  <c r="B1121" i="5"/>
  <c r="T1121" i="5" s="1"/>
  <c r="B1122" i="5"/>
  <c r="T1122" i="5" s="1"/>
  <c r="B1123" i="5"/>
  <c r="T1123" i="5" s="1"/>
  <c r="B1124" i="5"/>
  <c r="T1124" i="5" s="1"/>
  <c r="B1125" i="5"/>
  <c r="T1125" i="5" s="1"/>
  <c r="B1126" i="5"/>
  <c r="B1127" i="5"/>
  <c r="T1127" i="5" s="1"/>
  <c r="B1128" i="5"/>
  <c r="T1128" i="5" s="1"/>
  <c r="B1129" i="5"/>
  <c r="T1129" i="5" s="1"/>
  <c r="B1130" i="5"/>
  <c r="T1130" i="5" s="1"/>
  <c r="B1131" i="5"/>
  <c r="T1131" i="5" s="1"/>
  <c r="B1132" i="5"/>
  <c r="T1132" i="5" s="1"/>
  <c r="B1133" i="5"/>
  <c r="T1133" i="5" s="1"/>
  <c r="B1134" i="5"/>
  <c r="B1135" i="5"/>
  <c r="B1136" i="5"/>
  <c r="T1136" i="5" s="1"/>
  <c r="B1137" i="5"/>
  <c r="T1137" i="5" s="1"/>
  <c r="B1138" i="5"/>
  <c r="T1138" i="5" s="1"/>
  <c r="B1139" i="5"/>
  <c r="T1139" i="5" s="1"/>
  <c r="B1140" i="5"/>
  <c r="T1140" i="5" s="1"/>
  <c r="B1141" i="5"/>
  <c r="T1141" i="5" s="1"/>
  <c r="B1142" i="5"/>
  <c r="T1142" i="5" s="1"/>
  <c r="B1143" i="5"/>
  <c r="T1143" i="5" s="1"/>
  <c r="B1144" i="5"/>
  <c r="T1144" i="5" s="1"/>
  <c r="B1145" i="5"/>
  <c r="T1145" i="5" s="1"/>
  <c r="B1146" i="5"/>
  <c r="T1146" i="5" s="1"/>
  <c r="B1147" i="5"/>
  <c r="T1147" i="5" s="1"/>
  <c r="B1148" i="5"/>
  <c r="T1148" i="5" s="1"/>
  <c r="B1149" i="5"/>
  <c r="T1149" i="5" s="1"/>
  <c r="B1150" i="5"/>
  <c r="B1151" i="5"/>
  <c r="T1151" i="5" s="1"/>
  <c r="B1152" i="5"/>
  <c r="T1152" i="5" s="1"/>
  <c r="B1153" i="5"/>
  <c r="T1153" i="5" s="1"/>
  <c r="B1154" i="5"/>
  <c r="T1154" i="5" s="1"/>
  <c r="B1155" i="5"/>
  <c r="T1155" i="5" s="1"/>
  <c r="B1156" i="5"/>
  <c r="T1156" i="5" s="1"/>
  <c r="B1157" i="5"/>
  <c r="T1157" i="5" s="1"/>
  <c r="B1158" i="5"/>
  <c r="B1159" i="5"/>
  <c r="T1159" i="5" s="1"/>
  <c r="B1160" i="5"/>
  <c r="T1160" i="5" s="1"/>
  <c r="B1161" i="5"/>
  <c r="T1161" i="5" s="1"/>
  <c r="B1162" i="5"/>
  <c r="T1162" i="5" s="1"/>
  <c r="B1163" i="5"/>
  <c r="T1163" i="5" s="1"/>
  <c r="B1164" i="5"/>
  <c r="T1164" i="5" s="1"/>
  <c r="B1165" i="5"/>
  <c r="T1165" i="5" s="1"/>
  <c r="B1166" i="5"/>
  <c r="B1167" i="5"/>
  <c r="T1167" i="5" s="1"/>
  <c r="B1168" i="5"/>
  <c r="T1168" i="5" s="1"/>
  <c r="B1169" i="5"/>
  <c r="T1169" i="5" s="1"/>
  <c r="B1170" i="5"/>
  <c r="T1170" i="5" s="1"/>
  <c r="B1171" i="5"/>
  <c r="T1171" i="5" s="1"/>
  <c r="B1172" i="5"/>
  <c r="T1172" i="5" s="1"/>
  <c r="B1173" i="5"/>
  <c r="T1173" i="5" s="1"/>
  <c r="B1174" i="5"/>
  <c r="B1175" i="5"/>
  <c r="T1175" i="5" s="1"/>
  <c r="B1176" i="5"/>
  <c r="T1176" i="5" s="1"/>
  <c r="B1177" i="5"/>
  <c r="T1177" i="5" s="1"/>
  <c r="B1178" i="5"/>
  <c r="T1178" i="5" s="1"/>
  <c r="B1179" i="5"/>
  <c r="T1179" i="5" s="1"/>
  <c r="B1180" i="5"/>
  <c r="T1180" i="5" s="1"/>
  <c r="B1181" i="5"/>
  <c r="T1181" i="5" s="1"/>
  <c r="B1182" i="5"/>
  <c r="T1182" i="5" s="1"/>
  <c r="B1183" i="5"/>
  <c r="T1183" i="5" s="1"/>
  <c r="B1184" i="5"/>
  <c r="T1184" i="5" s="1"/>
  <c r="B1185" i="5"/>
  <c r="T1185" i="5" s="1"/>
  <c r="B1186" i="5"/>
  <c r="T1186" i="5" s="1"/>
  <c r="B1187" i="5"/>
  <c r="T1187" i="5" s="1"/>
  <c r="B1188" i="5"/>
  <c r="T1188" i="5" s="1"/>
  <c r="B1189" i="5"/>
  <c r="T1189" i="5" s="1"/>
  <c r="B1190" i="5"/>
  <c r="T1190" i="5" s="1"/>
  <c r="B1191" i="5"/>
  <c r="B1192" i="5"/>
  <c r="T1192" i="5" s="1"/>
  <c r="B1193" i="5"/>
  <c r="T1193" i="5" s="1"/>
  <c r="B1194" i="5"/>
  <c r="T1194" i="5" s="1"/>
  <c r="B1195" i="5"/>
  <c r="T1195" i="5" s="1"/>
  <c r="B1196" i="5"/>
  <c r="T1196" i="5" s="1"/>
  <c r="B1197" i="5"/>
  <c r="T1197" i="5" s="1"/>
  <c r="B1198" i="5"/>
  <c r="B1199" i="5"/>
  <c r="T1199" i="5" s="1"/>
  <c r="B1200" i="5"/>
  <c r="T1200" i="5" s="1"/>
  <c r="B1201" i="5"/>
  <c r="T1201" i="5" s="1"/>
  <c r="B1202" i="5"/>
  <c r="T1202" i="5" s="1"/>
  <c r="B1203" i="5"/>
  <c r="T1203" i="5" s="1"/>
  <c r="B1204" i="5"/>
  <c r="T1204" i="5" s="1"/>
  <c r="B1205" i="5"/>
  <c r="T1205" i="5" s="1"/>
  <c r="B1206" i="5"/>
  <c r="B1207" i="5"/>
  <c r="T1207" i="5" s="1"/>
  <c r="B1208" i="5"/>
  <c r="T1208" i="5" s="1"/>
  <c r="B1209" i="5"/>
  <c r="T1209" i="5" s="1"/>
  <c r="B1210" i="5"/>
  <c r="T1210" i="5" s="1"/>
  <c r="B1211" i="5"/>
  <c r="T1211" i="5" s="1"/>
  <c r="B1212" i="5"/>
  <c r="T1212" i="5" s="1"/>
  <c r="B1213" i="5"/>
  <c r="T1213" i="5" s="1"/>
  <c r="B1214" i="5"/>
  <c r="B1215" i="5"/>
  <c r="T1215" i="5" s="1"/>
  <c r="B1216" i="5"/>
  <c r="B1217" i="5"/>
  <c r="T1217" i="5" s="1"/>
  <c r="B1218" i="5"/>
  <c r="T1218" i="5" s="1"/>
  <c r="B1219" i="5"/>
  <c r="T1219" i="5" s="1"/>
  <c r="B1220" i="5"/>
  <c r="T1220" i="5" s="1"/>
  <c r="B1221" i="5"/>
  <c r="T1221" i="5" s="1"/>
  <c r="B1222" i="5"/>
  <c r="T1222" i="5" s="1"/>
  <c r="B1223" i="5"/>
  <c r="B1224" i="5"/>
  <c r="T1224" i="5" s="1"/>
  <c r="B1225" i="5"/>
  <c r="T1225" i="5" s="1"/>
  <c r="B1226" i="5"/>
  <c r="T1226" i="5" s="1"/>
  <c r="B1227" i="5"/>
  <c r="T1227" i="5" s="1"/>
  <c r="B1228" i="5"/>
  <c r="T1228" i="5" s="1"/>
  <c r="B1229" i="5"/>
  <c r="T1229" i="5" s="1"/>
  <c r="B1230" i="5"/>
  <c r="B1231" i="5"/>
  <c r="T1231" i="5" s="1"/>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T1242" i="5" s="1"/>
  <c r="B1243" i="5"/>
  <c r="T1243" i="5" s="1"/>
  <c r="B1244" i="5"/>
  <c r="T1244" i="5" s="1"/>
  <c r="B1245" i="5"/>
  <c r="T1245" i="5" s="1"/>
  <c r="B1246" i="5"/>
  <c r="B1247" i="5"/>
  <c r="T1247" i="5" s="1"/>
  <c r="B1248" i="5"/>
  <c r="T1248" i="5" s="1"/>
  <c r="B1249" i="5"/>
  <c r="T1249" i="5" s="1"/>
  <c r="B1250" i="5"/>
  <c r="T1250" i="5" s="1"/>
  <c r="B1251" i="5"/>
  <c r="T1251" i="5" s="1"/>
  <c r="B1252" i="5"/>
  <c r="T1252" i="5" s="1"/>
  <c r="B1253" i="5"/>
  <c r="T1253" i="5" s="1"/>
  <c r="B1254" i="5"/>
  <c r="B1255" i="5"/>
  <c r="T1255" i="5" s="1"/>
  <c r="B1256" i="5"/>
  <c r="T1256" i="5" s="1"/>
  <c r="B1257" i="5"/>
  <c r="T1257" i="5" s="1"/>
  <c r="B1258" i="5"/>
  <c r="T1258" i="5" s="1"/>
  <c r="B1259" i="5"/>
  <c r="T1259" i="5" s="1"/>
  <c r="B1260" i="5"/>
  <c r="T1260" i="5" s="1"/>
  <c r="B1261" i="5"/>
  <c r="B1262" i="5"/>
  <c r="B1263" i="5"/>
  <c r="T1263" i="5" s="1"/>
  <c r="B1264" i="5"/>
  <c r="T1264" i="5" s="1"/>
  <c r="B1265" i="5"/>
  <c r="T1265" i="5" s="1"/>
  <c r="B1266" i="5"/>
  <c r="T1266" i="5" s="1"/>
  <c r="B1267" i="5"/>
  <c r="T1267" i="5" s="1"/>
  <c r="B1268" i="5"/>
  <c r="T1268" i="5" s="1"/>
  <c r="B1269" i="5"/>
  <c r="T1269" i="5" s="1"/>
  <c r="B1270" i="5"/>
  <c r="B1271" i="5"/>
  <c r="T1271" i="5" s="1"/>
  <c r="B1272" i="5"/>
  <c r="T1272" i="5" s="1"/>
  <c r="B1273" i="5"/>
  <c r="T1273" i="5" s="1"/>
  <c r="B1274" i="5"/>
  <c r="T1274" i="5" s="1"/>
  <c r="B1275" i="5"/>
  <c r="T1275" i="5" s="1"/>
  <c r="B1276" i="5"/>
  <c r="T1276" i="5" s="1"/>
  <c r="B1277" i="5"/>
  <c r="T1277" i="5" s="1"/>
  <c r="B1278" i="5"/>
  <c r="B1279" i="5"/>
  <c r="T1279" i="5" s="1"/>
  <c r="B1280" i="5"/>
  <c r="T1280" i="5" s="1"/>
  <c r="B1281" i="5"/>
  <c r="T1281" i="5" s="1"/>
  <c r="B1282" i="5"/>
  <c r="T1282" i="5" s="1"/>
  <c r="B1283" i="5"/>
  <c r="T1283" i="5" s="1"/>
  <c r="B1284" i="5"/>
  <c r="T1284" i="5" s="1"/>
  <c r="B1285" i="5"/>
  <c r="T1285" i="5" s="1"/>
  <c r="B1286" i="5"/>
  <c r="B1287" i="5"/>
  <c r="T1287" i="5" s="1"/>
  <c r="B1288" i="5"/>
  <c r="T1288" i="5" s="1"/>
  <c r="B1289" i="5"/>
  <c r="T1289" i="5" s="1"/>
  <c r="B1290" i="5"/>
  <c r="T1290" i="5" s="1"/>
  <c r="B1291" i="5"/>
  <c r="T1291" i="5" s="1"/>
  <c r="B1292" i="5"/>
  <c r="T1292" i="5" s="1"/>
  <c r="B1293" i="5"/>
  <c r="T1293" i="5" s="1"/>
  <c r="B1294" i="5"/>
  <c r="B1295" i="5"/>
  <c r="T1295" i="5" s="1"/>
  <c r="B1296" i="5"/>
  <c r="T1296" i="5" s="1"/>
  <c r="B1297" i="5"/>
  <c r="T1297" i="5" s="1"/>
  <c r="B1298" i="5"/>
  <c r="T1298" i="5" s="1"/>
  <c r="B1299" i="5"/>
  <c r="T1299" i="5" s="1"/>
  <c r="B1300" i="5"/>
  <c r="T1300" i="5" s="1"/>
  <c r="B1301" i="5"/>
  <c r="T1301" i="5" s="1"/>
  <c r="B1302" i="5"/>
  <c r="B1303" i="5"/>
  <c r="T1303" i="5" s="1"/>
  <c r="B1304" i="5"/>
  <c r="T1304" i="5" s="1"/>
  <c r="B1305" i="5"/>
  <c r="B1306" i="5"/>
  <c r="T1306" i="5" s="1"/>
  <c r="B1307" i="5"/>
  <c r="T1307" i="5" s="1"/>
  <c r="B1308" i="5"/>
  <c r="T1308" i="5" s="1"/>
  <c r="B1309" i="5"/>
  <c r="T1309" i="5" s="1"/>
  <c r="B1310" i="5"/>
  <c r="B1311" i="5"/>
  <c r="T1311" i="5" s="1"/>
  <c r="B1312" i="5"/>
  <c r="T1312" i="5" s="1"/>
  <c r="B1313" i="5"/>
  <c r="B1314" i="5"/>
  <c r="T1314" i="5" s="1"/>
  <c r="B1315" i="5"/>
  <c r="T1315" i="5" s="1"/>
  <c r="B1316" i="5"/>
  <c r="T1316" i="5" s="1"/>
  <c r="B1317" i="5"/>
  <c r="T1317" i="5" s="1"/>
  <c r="B1318" i="5"/>
  <c r="T1318" i="5" s="1"/>
  <c r="B1319" i="5"/>
  <c r="T1319" i="5" s="1"/>
  <c r="B1320" i="5"/>
  <c r="B1321" i="5"/>
  <c r="T1321" i="5" s="1"/>
  <c r="B1322" i="5"/>
  <c r="T1322" i="5" s="1"/>
  <c r="B1323" i="5"/>
  <c r="T1323" i="5" s="1"/>
  <c r="B1324" i="5"/>
  <c r="B1325" i="5"/>
  <c r="T1325" i="5" s="1"/>
  <c r="B1326" i="5"/>
  <c r="B1327" i="5"/>
  <c r="T1327" i="5" s="1"/>
  <c r="B1328" i="5"/>
  <c r="T1328" i="5" s="1"/>
  <c r="B1329" i="5"/>
  <c r="T1329" i="5" s="1"/>
  <c r="B1330" i="5"/>
  <c r="T1330" i="5" s="1"/>
  <c r="B1331" i="5"/>
  <c r="B1332" i="5"/>
  <c r="T1332" i="5" s="1"/>
  <c r="B1333" i="5"/>
  <c r="T1333" i="5" s="1"/>
  <c r="B1334" i="5"/>
  <c r="B1335" i="5"/>
  <c r="T1335" i="5" s="1"/>
  <c r="B1336" i="5"/>
  <c r="T1336" i="5" s="1"/>
  <c r="B1337" i="5"/>
  <c r="T1337" i="5" s="1"/>
  <c r="B1338" i="5"/>
  <c r="B1339" i="5"/>
  <c r="T1339" i="5" s="1"/>
  <c r="B1340" i="5"/>
  <c r="T1340" i="5" s="1"/>
  <c r="B1341" i="5"/>
  <c r="B1342" i="5"/>
  <c r="B1343" i="5"/>
  <c r="T1343" i="5" s="1"/>
  <c r="B1344" i="5"/>
  <c r="T1344" i="5" s="1"/>
  <c r="B1345" i="5"/>
  <c r="T1345" i="5" s="1"/>
  <c r="B1346" i="5"/>
  <c r="B1347" i="5"/>
  <c r="T1347" i="5" s="1"/>
  <c r="B1348" i="5"/>
  <c r="T1348" i="5" s="1"/>
  <c r="B1349" i="5"/>
  <c r="T1349" i="5" s="1"/>
  <c r="B1350" i="5"/>
  <c r="B1351" i="5"/>
  <c r="T1351" i="5" s="1"/>
  <c r="B1352" i="5"/>
  <c r="T1352" i="5" s="1"/>
  <c r="B1353" i="5"/>
  <c r="T1353" i="5" s="1"/>
  <c r="B1354" i="5"/>
  <c r="T1354" i="5" s="1"/>
  <c r="B1355" i="5"/>
  <c r="T1355" i="5" s="1"/>
  <c r="B1356" i="5"/>
  <c r="T1356" i="5" s="1"/>
  <c r="B1357" i="5"/>
  <c r="T1357" i="5" s="1"/>
  <c r="B1358" i="5"/>
  <c r="B1359" i="5"/>
  <c r="T1359" i="5" s="1"/>
  <c r="B1360" i="5"/>
  <c r="T1360" i="5" s="1"/>
  <c r="B1361" i="5"/>
  <c r="T1361" i="5" s="1"/>
  <c r="B1362" i="5"/>
  <c r="T1362" i="5" s="1"/>
  <c r="B1363" i="5"/>
  <c r="T1363" i="5" s="1"/>
  <c r="B1364" i="5"/>
  <c r="T1364" i="5" s="1"/>
  <c r="B1365" i="5"/>
  <c r="T1365" i="5" s="1"/>
  <c r="B1366" i="5"/>
  <c r="B1367" i="5"/>
  <c r="T1367" i="5" s="1"/>
  <c r="B1368" i="5"/>
  <c r="T1368" i="5" s="1"/>
  <c r="B1369" i="5"/>
  <c r="T1369" i="5" s="1"/>
  <c r="B1370" i="5"/>
  <c r="T1370" i="5" s="1"/>
  <c r="B1371" i="5"/>
  <c r="T1371" i="5" s="1"/>
  <c r="B1372" i="5"/>
  <c r="T1372" i="5" s="1"/>
  <c r="B1373" i="5"/>
  <c r="T1373" i="5" s="1"/>
  <c r="B1374" i="5"/>
  <c r="B1375" i="5"/>
  <c r="T1375" i="5" s="1"/>
  <c r="B1376" i="5"/>
  <c r="T1376" i="5" s="1"/>
  <c r="B1377" i="5"/>
  <c r="T1377" i="5" s="1"/>
  <c r="B1378" i="5"/>
  <c r="B1379" i="5"/>
  <c r="T1379" i="5" s="1"/>
  <c r="B1380" i="5"/>
  <c r="T1380" i="5" s="1"/>
  <c r="B1381" i="5"/>
  <c r="T1381" i="5" s="1"/>
  <c r="B1382" i="5"/>
  <c r="B1383" i="5"/>
  <c r="T1383" i="5" s="1"/>
  <c r="B1384" i="5"/>
  <c r="T1384" i="5" s="1"/>
  <c r="B1385" i="5"/>
  <c r="T1385" i="5" s="1"/>
  <c r="B1386" i="5"/>
  <c r="T1386" i="5" s="1"/>
  <c r="B1387" i="5"/>
  <c r="T1387" i="5" s="1"/>
  <c r="B1388" i="5"/>
  <c r="T1388" i="5" s="1"/>
  <c r="B1389" i="5"/>
  <c r="T1389" i="5" s="1"/>
  <c r="B1390" i="5"/>
  <c r="B1391" i="5"/>
  <c r="T1391" i="5" s="1"/>
  <c r="B1392" i="5"/>
  <c r="B1393" i="5"/>
  <c r="B1394" i="5"/>
  <c r="T1394" i="5" s="1"/>
  <c r="B1395" i="5"/>
  <c r="T1395" i="5" s="1"/>
  <c r="B1396" i="5"/>
  <c r="T1396" i="5" s="1"/>
  <c r="B1397" i="5"/>
  <c r="T1397" i="5" s="1"/>
  <c r="B1398" i="5"/>
  <c r="T1398" i="5" s="1"/>
  <c r="B1399" i="5"/>
  <c r="T1399" i="5" s="1"/>
  <c r="B1400" i="5"/>
  <c r="T1400" i="5" s="1"/>
  <c r="B1401" i="5"/>
  <c r="T1401" i="5" s="1"/>
  <c r="B1402" i="5"/>
  <c r="T1402" i="5" s="1"/>
  <c r="B1403" i="5"/>
  <c r="T1403" i="5" s="1"/>
  <c r="B1404" i="5"/>
  <c r="T1404" i="5" s="1"/>
  <c r="B1405" i="5"/>
  <c r="T1405" i="5" s="1"/>
  <c r="B1406" i="5"/>
  <c r="T1406" i="5" s="1"/>
  <c r="B1407" i="5"/>
  <c r="B1408" i="5"/>
  <c r="T1408" i="5" s="1"/>
  <c r="B1409" i="5"/>
  <c r="T1409" i="5" s="1"/>
  <c r="B1410" i="5"/>
  <c r="T1410" i="5" s="1"/>
  <c r="B1411" i="5"/>
  <c r="T1411" i="5" s="1"/>
  <c r="B1412" i="5"/>
  <c r="T1412" i="5" s="1"/>
  <c r="B1413" i="5"/>
  <c r="T1413" i="5" s="1"/>
  <c r="B1414" i="5"/>
  <c r="B1415" i="5"/>
  <c r="B1416" i="5"/>
  <c r="T1416" i="5" s="1"/>
  <c r="B1417" i="5"/>
  <c r="T1417" i="5" s="1"/>
  <c r="B1418" i="5"/>
  <c r="T1418" i="5" s="1"/>
  <c r="B1419" i="5"/>
  <c r="T1419" i="5" s="1"/>
  <c r="B1420" i="5"/>
  <c r="B1421" i="5"/>
  <c r="T1421" i="5" s="1"/>
  <c r="B1422" i="5"/>
  <c r="B1423" i="5"/>
  <c r="T1423" i="5" s="1"/>
  <c r="B1424" i="5"/>
  <c r="T1424" i="5" s="1"/>
  <c r="B1425" i="5"/>
  <c r="T1425" i="5" s="1"/>
  <c r="B1426" i="5"/>
  <c r="T1426" i="5" s="1"/>
  <c r="B1427" i="5"/>
  <c r="T1427" i="5" s="1"/>
  <c r="B1428" i="5"/>
  <c r="T1428" i="5" s="1"/>
  <c r="B1429" i="5"/>
  <c r="T1429" i="5" s="1"/>
  <c r="B1430" i="5"/>
  <c r="B1431" i="5"/>
  <c r="T1431" i="5" s="1"/>
  <c r="B1432" i="5"/>
  <c r="T1432" i="5" s="1"/>
  <c r="B1433" i="5"/>
  <c r="T1433" i="5" s="1"/>
  <c r="B1434" i="5"/>
  <c r="T1434" i="5" s="1"/>
  <c r="B1435" i="5"/>
  <c r="T1435" i="5" s="1"/>
  <c r="B1436" i="5"/>
  <c r="T1436" i="5" s="1"/>
  <c r="B1437" i="5"/>
  <c r="T1437" i="5" s="1"/>
  <c r="B1438" i="5"/>
  <c r="B1439" i="5"/>
  <c r="T1439" i="5" s="1"/>
  <c r="B1440" i="5"/>
  <c r="T1440" i="5" s="1"/>
  <c r="B1441" i="5"/>
  <c r="T1441" i="5" s="1"/>
  <c r="B1442" i="5"/>
  <c r="T1442" i="5" s="1"/>
  <c r="B1443" i="5"/>
  <c r="T1443" i="5" s="1"/>
  <c r="B1444" i="5"/>
  <c r="T1444" i="5" s="1"/>
  <c r="B1445" i="5"/>
  <c r="T1445" i="5" s="1"/>
  <c r="B1446" i="5"/>
  <c r="B1447" i="5"/>
  <c r="T1447" i="5" s="1"/>
  <c r="B1448" i="5"/>
  <c r="T1448" i="5" s="1"/>
  <c r="B1449" i="5"/>
  <c r="T1449" i="5" s="1"/>
  <c r="B1450" i="5"/>
  <c r="T1450" i="5" s="1"/>
  <c r="B1451" i="5"/>
  <c r="T1451" i="5" s="1"/>
  <c r="B1452" i="5"/>
  <c r="T1452" i="5" s="1"/>
  <c r="B1453" i="5"/>
  <c r="T1453" i="5" s="1"/>
  <c r="B1454" i="5"/>
  <c r="B1455" i="5"/>
  <c r="T1455" i="5" s="1"/>
  <c r="B1456" i="5"/>
  <c r="T1456" i="5" s="1"/>
  <c r="B1457" i="5"/>
  <c r="T1457" i="5" s="1"/>
  <c r="B1458" i="5"/>
  <c r="T1458" i="5" s="1"/>
  <c r="B1459" i="5"/>
  <c r="T1459" i="5" s="1"/>
  <c r="B1460" i="5"/>
  <c r="T1460" i="5" s="1"/>
  <c r="B1461" i="5"/>
  <c r="T1461" i="5" s="1"/>
  <c r="B1462" i="5"/>
  <c r="B1463" i="5"/>
  <c r="T1463" i="5" s="1"/>
  <c r="B1464" i="5"/>
  <c r="T1464" i="5" s="1"/>
  <c r="B1465" i="5"/>
  <c r="B1466" i="5"/>
  <c r="T1466" i="5" s="1"/>
  <c r="B1467" i="5"/>
  <c r="T1467" i="5" s="1"/>
  <c r="B1468" i="5"/>
  <c r="T1468" i="5" s="1"/>
  <c r="B1469" i="5"/>
  <c r="T1469" i="5" s="1"/>
  <c r="B1470" i="5"/>
  <c r="B1471" i="5"/>
  <c r="T1471" i="5" s="1"/>
  <c r="B1472" i="5"/>
  <c r="B1473" i="5"/>
  <c r="T1473" i="5" s="1"/>
  <c r="B1474" i="5"/>
  <c r="T1474" i="5" s="1"/>
  <c r="B1475" i="5"/>
  <c r="T1475" i="5" s="1"/>
  <c r="B1476" i="5"/>
  <c r="T1476" i="5" s="1"/>
  <c r="B1477" i="5"/>
  <c r="T1477" i="5" s="1"/>
  <c r="B1478" i="5"/>
  <c r="T1478" i="5" s="1"/>
  <c r="B1479" i="5"/>
  <c r="T1479" i="5" s="1"/>
  <c r="B1480" i="5"/>
  <c r="B1481" i="5"/>
  <c r="T1481" i="5" s="1"/>
  <c r="B1482" i="5"/>
  <c r="T1482" i="5" s="1"/>
  <c r="B1483" i="5"/>
  <c r="T1483" i="5" s="1"/>
  <c r="B1484" i="5"/>
  <c r="T1484" i="5" s="1"/>
  <c r="B1485" i="5"/>
  <c r="T1485" i="5" s="1"/>
  <c r="B1486" i="5"/>
  <c r="B1487" i="5"/>
  <c r="T1487" i="5" s="1"/>
  <c r="B1488" i="5"/>
  <c r="B1489" i="5"/>
  <c r="T1489" i="5" s="1"/>
  <c r="B1490" i="5"/>
  <c r="T1490" i="5" s="1"/>
  <c r="B1491" i="5"/>
  <c r="T1491" i="5" s="1"/>
  <c r="B1492" i="5"/>
  <c r="T1492" i="5" s="1"/>
  <c r="B1493" i="5"/>
  <c r="T1493" i="5" s="1"/>
  <c r="B1494" i="5"/>
  <c r="B1495" i="5"/>
  <c r="T1495" i="5" s="1"/>
  <c r="B1496" i="5"/>
  <c r="T1496" i="5" s="1"/>
  <c r="B1497" i="5"/>
  <c r="T1497" i="5" s="1"/>
  <c r="B1498" i="5"/>
  <c r="T1498" i="5" s="1"/>
  <c r="B1499" i="5"/>
  <c r="T1499" i="5" s="1"/>
  <c r="B1500" i="5"/>
  <c r="T1500" i="5" s="1"/>
  <c r="B1501" i="5"/>
  <c r="T1501" i="5" s="1"/>
  <c r="B1502" i="5"/>
  <c r="T1502" i="5" s="1"/>
  <c r="B1503" i="5"/>
  <c r="T1503" i="5" s="1"/>
  <c r="B1504" i="5"/>
  <c r="T1504" i="5" s="1"/>
  <c r="B1505" i="5"/>
  <c r="T1505" i="5" s="1"/>
  <c r="B1506" i="5"/>
  <c r="T1506" i="5" s="1"/>
  <c r="B1507" i="5"/>
  <c r="T1507" i="5" s="1"/>
  <c r="B1508" i="5"/>
  <c r="T1508" i="5" s="1"/>
  <c r="B1509" i="5"/>
  <c r="T1509" i="5" s="1"/>
  <c r="B1510" i="5"/>
  <c r="B1511" i="5"/>
  <c r="T1511" i="5" s="1"/>
  <c r="B1512" i="5"/>
  <c r="T1512" i="5" s="1"/>
  <c r="B1513" i="5"/>
  <c r="T1513" i="5" s="1"/>
  <c r="B1514" i="5"/>
  <c r="T1514" i="5" s="1"/>
  <c r="B1515" i="5"/>
  <c r="T1515" i="5" s="1"/>
  <c r="B1516" i="5"/>
  <c r="T1516" i="5" s="1"/>
  <c r="B1517" i="5"/>
  <c r="T1517" i="5" s="1"/>
  <c r="B1518" i="5"/>
  <c r="B1519" i="5"/>
  <c r="T1519" i="5" s="1"/>
  <c r="B1520" i="5"/>
  <c r="T1520" i="5" s="1"/>
  <c r="B1521" i="5"/>
  <c r="T1521" i="5" s="1"/>
  <c r="B1522" i="5"/>
  <c r="T1522" i="5" s="1"/>
  <c r="B1523" i="5"/>
  <c r="T1523" i="5" s="1"/>
  <c r="B1524" i="5"/>
  <c r="T1524" i="5" s="1"/>
  <c r="B1525" i="5"/>
  <c r="T1525" i="5" s="1"/>
  <c r="B1526" i="5"/>
  <c r="B1527" i="5"/>
  <c r="T1527" i="5" s="1"/>
  <c r="B1528" i="5"/>
  <c r="T1528" i="5" s="1"/>
  <c r="B1529" i="5"/>
  <c r="T1529" i="5" s="1"/>
  <c r="B1530" i="5"/>
  <c r="T1530" i="5" s="1"/>
  <c r="B1531" i="5"/>
  <c r="B1532" i="5"/>
  <c r="B1533" i="5"/>
  <c r="B1534" i="5"/>
  <c r="B1535" i="5"/>
  <c r="B1536" i="5"/>
  <c r="T1536" i="5" s="1"/>
  <c r="B1537" i="5"/>
  <c r="B1538" i="5"/>
  <c r="T1538" i="5" s="1"/>
  <c r="B1539" i="5"/>
  <c r="B1540" i="5"/>
  <c r="T1540" i="5" s="1"/>
  <c r="B1541" i="5"/>
  <c r="B1542" i="5"/>
  <c r="B1543" i="5"/>
  <c r="B1544" i="5"/>
  <c r="T1544" i="5" s="1"/>
  <c r="B1545" i="5"/>
  <c r="B1546" i="5"/>
  <c r="T1546" i="5" s="1"/>
  <c r="B1547" i="5"/>
  <c r="T1547" i="5" s="1"/>
  <c r="B1548" i="5"/>
  <c r="T1548" i="5" s="1"/>
  <c r="B1549" i="5"/>
  <c r="B1550" i="5"/>
  <c r="B1551" i="5"/>
  <c r="T1551" i="5" s="1"/>
  <c r="B1552" i="5"/>
  <c r="T1552" i="5" s="1"/>
  <c r="B1553" i="5"/>
  <c r="B1554" i="5"/>
  <c r="T1554" i="5" s="1"/>
  <c r="B1555" i="5"/>
  <c r="T1555" i="5" s="1"/>
  <c r="B1556" i="5"/>
  <c r="T1556" i="5" s="1"/>
  <c r="B1557" i="5"/>
  <c r="T1557" i="5" s="1"/>
  <c r="B1558" i="5"/>
  <c r="B1559" i="5"/>
  <c r="B1560" i="5"/>
  <c r="T1560" i="5" s="1"/>
  <c r="B1561" i="5"/>
  <c r="T1561" i="5" s="1"/>
  <c r="B1562" i="5"/>
  <c r="T1562" i="5" s="1"/>
  <c r="B1563" i="5"/>
  <c r="T1563" i="5" s="1"/>
  <c r="B1564" i="5"/>
  <c r="T1564" i="5" s="1"/>
  <c r="B1565" i="5"/>
  <c r="T1565" i="5" s="1"/>
  <c r="B1566" i="5"/>
  <c r="S1566" i="5" s="1"/>
  <c r="B1567" i="5"/>
  <c r="T1567" i="5" s="1"/>
  <c r="B1568" i="5"/>
  <c r="T1568" i="5" s="1"/>
  <c r="B1569" i="5"/>
  <c r="B1570" i="5"/>
  <c r="T1570" i="5" s="1"/>
  <c r="B1571" i="5"/>
  <c r="T1571" i="5" s="1"/>
  <c r="B1572" i="5"/>
  <c r="T1572" i="5" s="1"/>
  <c r="B1573" i="5"/>
  <c r="B1574" i="5"/>
  <c r="B1575" i="5"/>
  <c r="T1575" i="5" s="1"/>
  <c r="B1576" i="5"/>
  <c r="T1576" i="5" s="1"/>
  <c r="B1577" i="5"/>
  <c r="B1578" i="5"/>
  <c r="B1579" i="5"/>
  <c r="T1579" i="5" s="1"/>
  <c r="B1580" i="5"/>
  <c r="B1581" i="5"/>
  <c r="T1581" i="5" s="1"/>
  <c r="B1582" i="5"/>
  <c r="B1583" i="5"/>
  <c r="T1583" i="5" s="1"/>
  <c r="B1584" i="5"/>
  <c r="T1584" i="5" s="1"/>
  <c r="B1585" i="5"/>
  <c r="B1586" i="5"/>
  <c r="B1587" i="5"/>
  <c r="B1588" i="5"/>
  <c r="B1589" i="5"/>
  <c r="T1589" i="5" s="1"/>
  <c r="B1590" i="5"/>
  <c r="T1590" i="5" s="1"/>
  <c r="B1591" i="5"/>
  <c r="T1591" i="5" s="1"/>
  <c r="B1592" i="5"/>
  <c r="T1592" i="5" s="1"/>
  <c r="B1593" i="5"/>
  <c r="B1594" i="5"/>
  <c r="B1595" i="5"/>
  <c r="T1595" i="5" s="1"/>
  <c r="B1596" i="5"/>
  <c r="B1597" i="5"/>
  <c r="T1597" i="5" s="1"/>
  <c r="B1598" i="5"/>
  <c r="B1599" i="5"/>
  <c r="T1599" i="5" s="1"/>
  <c r="B1600" i="5"/>
  <c r="T1600" i="5" s="1"/>
  <c r="B1601" i="5"/>
  <c r="B1602" i="5"/>
  <c r="B1603" i="5"/>
  <c r="T1603" i="5" s="1"/>
  <c r="B1604" i="5"/>
  <c r="B1605" i="5"/>
  <c r="T1605" i="5" s="1"/>
  <c r="B1606" i="5"/>
  <c r="B1607" i="5"/>
  <c r="T1607" i="5" s="1"/>
  <c r="B1608" i="5"/>
  <c r="B1609" i="5"/>
  <c r="T1609" i="5" s="1"/>
  <c r="B1610" i="5"/>
  <c r="T1610" i="5" s="1"/>
  <c r="B1611" i="5"/>
  <c r="B1612" i="5"/>
  <c r="T1612" i="5" s="1"/>
  <c r="B1613" i="5"/>
  <c r="T1613" i="5" s="1"/>
  <c r="B1614" i="5"/>
  <c r="B1615" i="5"/>
  <c r="T1615" i="5" s="1"/>
  <c r="B1616" i="5"/>
  <c r="B1617" i="5"/>
  <c r="B1618" i="5"/>
  <c r="T1618" i="5" s="1"/>
  <c r="B1619" i="5"/>
  <c r="B1620" i="5"/>
  <c r="T1620" i="5" s="1"/>
  <c r="B1621" i="5"/>
  <c r="T1621" i="5" s="1"/>
  <c r="B1622" i="5"/>
  <c r="B1623" i="5"/>
  <c r="T1623" i="5" s="1"/>
  <c r="B1624" i="5"/>
  <c r="B1625" i="5"/>
  <c r="T1625" i="5" s="1"/>
  <c r="B1626" i="5"/>
  <c r="S1626" i="5" s="1"/>
  <c r="B1627" i="5"/>
  <c r="T1627" i="5" s="1"/>
  <c r="B1628" i="5"/>
  <c r="T1628" i="5" s="1"/>
  <c r="B1629" i="5"/>
  <c r="T1629" i="5" s="1"/>
  <c r="B1630" i="5"/>
  <c r="S1630" i="5" s="1"/>
  <c r="B1631" i="5"/>
  <c r="B1632" i="5"/>
  <c r="B1633" i="5"/>
  <c r="T1633" i="5" s="1"/>
  <c r="B1634" i="5"/>
  <c r="B1635" i="5"/>
  <c r="T1635" i="5" s="1"/>
  <c r="B1636" i="5"/>
  <c r="T1636" i="5" s="1"/>
  <c r="B1637" i="5"/>
  <c r="T1637" i="5" s="1"/>
  <c r="B1638" i="5"/>
  <c r="B1639" i="5"/>
  <c r="B1640" i="5"/>
  <c r="T1640" i="5" s="1"/>
  <c r="B1641" i="5"/>
  <c r="B1642" i="5"/>
  <c r="T1642" i="5" s="1"/>
  <c r="B1643" i="5"/>
  <c r="T1643" i="5" s="1"/>
  <c r="B1644" i="5"/>
  <c r="T1644" i="5" s="1"/>
  <c r="B1645" i="5"/>
  <c r="T1645" i="5" s="1"/>
  <c r="B1646" i="5"/>
  <c r="B1647" i="5"/>
  <c r="T1647" i="5" s="1"/>
  <c r="B1648" i="5"/>
  <c r="B1649" i="5"/>
  <c r="T1649" i="5" s="1"/>
  <c r="B1650" i="5"/>
  <c r="T1650" i="5" s="1"/>
  <c r="B1651" i="5"/>
  <c r="T1651" i="5" s="1"/>
  <c r="B1652" i="5"/>
  <c r="T1652" i="5" s="1"/>
  <c r="B1653" i="5"/>
  <c r="T1653" i="5" s="1"/>
  <c r="B1654" i="5"/>
  <c r="B1655" i="5"/>
  <c r="T1655" i="5" s="1"/>
  <c r="B1656" i="5"/>
  <c r="T1656" i="5" s="1"/>
  <c r="B1657" i="5"/>
  <c r="T1657" i="5" s="1"/>
  <c r="B1658" i="5"/>
  <c r="T1658" i="5" s="1"/>
  <c r="B1659" i="5"/>
  <c r="B1660" i="5"/>
  <c r="B1661" i="5"/>
  <c r="T1661" i="5" s="1"/>
  <c r="B1662" i="5"/>
  <c r="T1662" i="5" s="1"/>
  <c r="B1663" i="5"/>
  <c r="T1663" i="5" s="1"/>
  <c r="B1664" i="5"/>
  <c r="B1665" i="5"/>
  <c r="T1665" i="5" s="1"/>
  <c r="B1666" i="5"/>
  <c r="B1667" i="5"/>
  <c r="T1667" i="5" s="1"/>
  <c r="B1668" i="5"/>
  <c r="B1669" i="5"/>
  <c r="T1669" i="5" s="1"/>
  <c r="B1670" i="5"/>
  <c r="B1671" i="5"/>
  <c r="B1672" i="5"/>
  <c r="T1672" i="5" s="1"/>
  <c r="B1673" i="5"/>
  <c r="B1674" i="5"/>
  <c r="T1674" i="5" s="1"/>
  <c r="B1675" i="5"/>
  <c r="B1676" i="5"/>
  <c r="T1676" i="5" s="1"/>
  <c r="B1677" i="5"/>
  <c r="T1677" i="5" s="1"/>
  <c r="B1678" i="5"/>
  <c r="B1679" i="5"/>
  <c r="T1679" i="5" s="1"/>
  <c r="B1680" i="5"/>
  <c r="T1680" i="5" s="1"/>
  <c r="B1681" i="5"/>
  <c r="T1681" i="5" s="1"/>
  <c r="B1682" i="5"/>
  <c r="AC1682" i="5" s="1"/>
  <c r="B1683" i="5"/>
  <c r="T1683" i="5" s="1"/>
  <c r="B1684" i="5"/>
  <c r="B1685" i="5"/>
  <c r="T1685" i="5" s="1"/>
  <c r="B1686" i="5"/>
  <c r="S1686" i="5" s="1"/>
  <c r="B1687" i="5"/>
  <c r="B1688" i="5"/>
  <c r="T1688" i="5" s="1"/>
  <c r="B1689" i="5"/>
  <c r="T1689" i="5" s="1"/>
  <c r="B1690" i="5"/>
  <c r="T1690" i="5" s="1"/>
  <c r="B1691" i="5"/>
  <c r="S1691" i="5" s="1"/>
  <c r="B1692" i="5"/>
  <c r="T1692" i="5" s="1"/>
  <c r="B1693" i="5"/>
  <c r="B1694" i="5"/>
  <c r="B1695" i="5"/>
  <c r="T1695" i="5" s="1"/>
  <c r="B1696" i="5"/>
  <c r="T1696" i="5" s="1"/>
  <c r="B1697" i="5"/>
  <c r="B1698" i="5"/>
  <c r="T1698" i="5" s="1"/>
  <c r="B1699" i="5"/>
  <c r="B1700" i="5"/>
  <c r="T1700" i="5" s="1"/>
  <c r="B1701" i="5"/>
  <c r="T1701" i="5" s="1"/>
  <c r="B1702" i="5"/>
  <c r="B1703" i="5"/>
  <c r="T1703" i="5" s="1"/>
  <c r="B1704" i="5"/>
  <c r="B1705" i="5"/>
  <c r="T1705" i="5" s="1"/>
  <c r="B1706" i="5"/>
  <c r="B1707" i="5"/>
  <c r="T1707" i="5" s="1"/>
  <c r="B1708" i="5"/>
  <c r="T1708" i="5" s="1"/>
  <c r="B1709" i="5"/>
  <c r="T1709" i="5" s="1"/>
  <c r="B1710" i="5"/>
  <c r="B1711" i="5"/>
  <c r="T1711" i="5" s="1"/>
  <c r="B1712" i="5"/>
  <c r="T1712" i="5" s="1"/>
  <c r="B1713" i="5"/>
  <c r="B1714" i="5"/>
  <c r="B1715" i="5"/>
  <c r="T1715" i="5" s="1"/>
  <c r="B1716" i="5"/>
  <c r="T1716" i="5" s="1"/>
  <c r="B1717" i="5"/>
  <c r="T1717" i="5" s="1"/>
  <c r="B1718" i="5"/>
  <c r="B1719" i="5"/>
  <c r="T1719" i="5" s="1"/>
  <c r="B1720" i="5"/>
  <c r="T1720" i="5" s="1"/>
  <c r="B1721" i="5"/>
  <c r="B1722" i="5"/>
  <c r="T1722" i="5" s="1"/>
  <c r="B1723" i="5"/>
  <c r="T1723" i="5" s="1"/>
  <c r="B1724" i="5"/>
  <c r="T1724" i="5" s="1"/>
  <c r="B1725" i="5"/>
  <c r="T1725" i="5" s="1"/>
  <c r="B1726" i="5"/>
  <c r="T1726" i="5" s="1"/>
  <c r="B1727" i="5"/>
  <c r="B1728" i="5"/>
  <c r="B1729" i="5"/>
  <c r="T1729" i="5" s="1"/>
  <c r="B1730" i="5"/>
  <c r="T1730" i="5" s="1"/>
  <c r="B1731" i="5"/>
  <c r="T1731" i="5" s="1"/>
  <c r="B1732" i="5"/>
  <c r="T1732" i="5" s="1"/>
  <c r="B1733" i="5"/>
  <c r="T1733" i="5" s="1"/>
  <c r="B1734" i="5"/>
  <c r="T1734" i="5" s="1"/>
  <c r="B1735" i="5"/>
  <c r="B1736" i="5"/>
  <c r="B1737" i="5"/>
  <c r="T1737" i="5" s="1"/>
  <c r="B1738" i="5"/>
  <c r="T1738" i="5" s="1"/>
  <c r="B1739" i="5"/>
  <c r="T1739" i="5" s="1"/>
  <c r="B1740" i="5"/>
  <c r="T1740" i="5" s="1"/>
  <c r="B1741" i="5"/>
  <c r="T1741" i="5" s="1"/>
  <c r="B1742" i="5"/>
  <c r="T1742" i="5" s="1"/>
  <c r="B1743" i="5"/>
  <c r="B1744" i="5"/>
  <c r="T1744" i="5" s="1"/>
  <c r="B1745" i="5"/>
  <c r="T1745" i="5" s="1"/>
  <c r="B1746" i="5"/>
  <c r="T1746" i="5" s="1"/>
  <c r="B1747" i="5"/>
  <c r="B1748" i="5"/>
  <c r="T1748" i="5" s="1"/>
  <c r="B1749" i="5"/>
  <c r="B1750" i="5"/>
  <c r="B1751" i="5"/>
  <c r="B1752" i="5"/>
  <c r="T1752" i="5" s="1"/>
  <c r="B1753" i="5"/>
  <c r="T1753" i="5" s="1"/>
  <c r="B1754" i="5"/>
  <c r="T1754" i="5" s="1"/>
  <c r="B1755" i="5"/>
  <c r="B1756" i="5"/>
  <c r="T1756" i="5" s="1"/>
  <c r="B1757" i="5"/>
  <c r="T1757" i="5" s="1"/>
  <c r="B1758" i="5"/>
  <c r="S1758" i="5" s="1"/>
  <c r="B1759" i="5"/>
  <c r="T1759" i="5" s="1"/>
  <c r="B1760" i="5"/>
  <c r="T1760" i="5" s="1"/>
  <c r="B1761" i="5"/>
  <c r="T1761" i="5" s="1"/>
  <c r="B1762" i="5"/>
  <c r="B1763" i="5"/>
  <c r="T1763" i="5" s="1"/>
  <c r="B1764" i="5"/>
  <c r="B1765" i="5"/>
  <c r="T1765" i="5" s="1"/>
  <c r="B1766" i="5"/>
  <c r="B1767" i="5"/>
  <c r="T1767" i="5" s="1"/>
  <c r="B1768" i="5"/>
  <c r="T1768" i="5" s="1"/>
  <c r="B1769" i="5"/>
  <c r="T1769" i="5" s="1"/>
  <c r="B1770" i="5"/>
  <c r="T1770" i="5" s="1"/>
  <c r="B1771" i="5"/>
  <c r="T1771" i="5" s="1"/>
  <c r="B1772" i="5"/>
  <c r="B1773" i="5"/>
  <c r="T1773" i="5" s="1"/>
  <c r="B1774" i="5"/>
  <c r="S1774" i="5" s="1"/>
  <c r="B1775" i="5"/>
  <c r="T1775" i="5" s="1"/>
  <c r="B1776" i="5"/>
  <c r="T1776" i="5" s="1"/>
  <c r="B1777" i="5"/>
  <c r="T1777" i="5" s="1"/>
  <c r="B1778" i="5"/>
  <c r="T1778" i="5" s="1"/>
  <c r="B1779" i="5"/>
  <c r="T1779" i="5" s="1"/>
  <c r="B1780" i="5"/>
  <c r="T1780" i="5" s="1"/>
  <c r="B1781" i="5"/>
  <c r="T1781" i="5" s="1"/>
  <c r="B1782" i="5"/>
  <c r="S1782" i="5" s="1"/>
  <c r="B1783" i="5"/>
  <c r="T1783" i="5" s="1"/>
  <c r="B1784" i="5"/>
  <c r="T1784" i="5" s="1"/>
  <c r="B1785" i="5"/>
  <c r="T1785" i="5" s="1"/>
  <c r="B1786" i="5"/>
  <c r="T1786" i="5" s="1"/>
  <c r="B1787" i="5"/>
  <c r="T1787" i="5" s="1"/>
  <c r="B1788" i="5"/>
  <c r="T1788" i="5" s="1"/>
  <c r="B1789" i="5"/>
  <c r="T1789" i="5" s="1"/>
  <c r="B1790" i="5"/>
  <c r="S1790" i="5" s="1"/>
  <c r="B1791" i="5"/>
  <c r="T1791" i="5" s="1"/>
  <c r="B1792" i="5"/>
  <c r="T1792" i="5" s="1"/>
  <c r="B1793" i="5"/>
  <c r="T1793" i="5" s="1"/>
  <c r="B1794" i="5"/>
  <c r="T1794" i="5" s="1"/>
  <c r="B1795" i="5"/>
  <c r="B1796" i="5"/>
  <c r="T1796" i="5" s="1"/>
  <c r="B1797" i="5"/>
  <c r="B1798" i="5"/>
  <c r="T1798" i="5" s="1"/>
  <c r="B1799" i="5"/>
  <c r="T1799" i="5" s="1"/>
  <c r="B1800" i="5"/>
  <c r="T1800" i="5" s="1"/>
  <c r="B1801" i="5"/>
  <c r="T1801" i="5" s="1"/>
  <c r="B1802" i="5"/>
  <c r="T1802" i="5" s="1"/>
  <c r="B1803" i="5"/>
  <c r="T1803" i="5" s="1"/>
  <c r="B1804" i="5"/>
  <c r="B1805" i="5"/>
  <c r="B1806" i="5"/>
  <c r="B1807" i="5"/>
  <c r="T1807" i="5" s="1"/>
  <c r="B1808" i="5"/>
  <c r="T1808" i="5" s="1"/>
  <c r="B1809" i="5"/>
  <c r="B1810" i="5"/>
  <c r="T1810" i="5" s="1"/>
  <c r="B1811" i="5"/>
  <c r="B1812" i="5"/>
  <c r="T1812" i="5" s="1"/>
  <c r="B1813" i="5"/>
  <c r="T1813" i="5" s="1"/>
  <c r="B1814" i="5"/>
  <c r="B1815" i="5"/>
  <c r="B1816" i="5"/>
  <c r="T1816" i="5" s="1"/>
  <c r="B1817" i="5"/>
  <c r="B1818" i="5"/>
  <c r="T1818" i="5" s="1"/>
  <c r="B1819" i="5"/>
  <c r="B1820" i="5"/>
  <c r="T1820" i="5" s="1"/>
  <c r="B1821" i="5"/>
  <c r="T1821" i="5" s="1"/>
  <c r="B1822" i="5"/>
  <c r="B1823" i="5"/>
  <c r="T1823" i="5" s="1"/>
  <c r="B1824" i="5"/>
  <c r="T1824" i="5" s="1"/>
  <c r="B1825" i="5"/>
  <c r="T1825" i="5" s="1"/>
  <c r="B1826" i="5"/>
  <c r="T1826" i="5" s="1"/>
  <c r="B1827" i="5"/>
  <c r="B1828" i="5"/>
  <c r="B1829" i="5"/>
  <c r="B1830" i="5"/>
  <c r="B1831" i="5"/>
  <c r="T1831" i="5" s="1"/>
  <c r="B1832" i="5"/>
  <c r="T1832" i="5" s="1"/>
  <c r="B1833" i="5"/>
  <c r="B1834" i="5"/>
  <c r="T1834" i="5" s="1"/>
  <c r="B1835" i="5"/>
  <c r="B1836" i="5"/>
  <c r="T1836" i="5" s="1"/>
  <c r="B1837" i="5"/>
  <c r="T1837" i="5" s="1"/>
  <c r="B1838" i="5"/>
  <c r="S1838" i="5" s="1"/>
  <c r="B1839" i="5"/>
  <c r="T1839" i="5" s="1"/>
  <c r="B1840" i="5"/>
  <c r="T1840" i="5" s="1"/>
  <c r="B1841" i="5"/>
  <c r="T1841" i="5" s="1"/>
  <c r="B1842" i="5"/>
  <c r="T1842" i="5" s="1"/>
  <c r="B1843" i="5"/>
  <c r="T1843" i="5" s="1"/>
  <c r="B1844" i="5"/>
  <c r="T1844" i="5" s="1"/>
  <c r="B1845" i="5"/>
  <c r="T1845" i="5" s="1"/>
  <c r="B1846" i="5"/>
  <c r="T1846" i="5" s="1"/>
  <c r="B1847" i="5"/>
  <c r="T1847" i="5" s="1"/>
  <c r="B1848" i="5"/>
  <c r="B1849" i="5"/>
  <c r="B1850" i="5"/>
  <c r="B1851" i="5"/>
  <c r="T1851" i="5" s="1"/>
  <c r="B1852" i="5"/>
  <c r="T1852" i="5" s="1"/>
  <c r="B1853" i="5"/>
  <c r="T1853" i="5" s="1"/>
  <c r="B1854" i="5"/>
  <c r="B1855" i="5"/>
  <c r="T1855" i="5" s="1"/>
  <c r="B1856" i="5"/>
  <c r="T1856" i="5" s="1"/>
  <c r="B1857" i="5"/>
  <c r="T1857" i="5" s="1"/>
  <c r="B1858" i="5"/>
  <c r="B1859" i="5"/>
  <c r="T1859" i="5" s="1"/>
  <c r="B1860" i="5"/>
  <c r="T1860" i="5" s="1"/>
  <c r="B1861" i="5"/>
  <c r="T1861" i="5" s="1"/>
  <c r="B1862" i="5"/>
  <c r="B1863" i="5"/>
  <c r="T1863" i="5" s="1"/>
  <c r="B1864" i="5"/>
  <c r="B1865" i="5"/>
  <c r="T1865" i="5" s="1"/>
  <c r="B1866" i="5"/>
  <c r="B1867" i="5"/>
  <c r="T1867" i="5" s="1"/>
  <c r="B1868" i="5"/>
  <c r="T1868" i="5" s="1"/>
  <c r="B1869" i="5"/>
  <c r="T1869" i="5" s="1"/>
  <c r="B1870" i="5"/>
  <c r="B1871" i="5"/>
  <c r="T1871" i="5" s="1"/>
  <c r="B1872" i="5"/>
  <c r="B1873" i="5"/>
  <c r="T1873" i="5" s="1"/>
  <c r="B1874" i="5"/>
  <c r="T1874" i="5" s="1"/>
  <c r="B1875" i="5"/>
  <c r="T1875" i="5" s="1"/>
  <c r="B1876" i="5"/>
  <c r="B1877" i="5"/>
  <c r="T1877" i="5" s="1"/>
  <c r="B1878" i="5"/>
  <c r="T1878" i="5" s="1"/>
  <c r="B1879" i="5"/>
  <c r="T1879" i="5" s="1"/>
  <c r="B1880" i="5"/>
  <c r="T1880" i="5" s="1"/>
  <c r="B1881" i="5"/>
  <c r="T1881" i="5" s="1"/>
  <c r="B1882" i="5"/>
  <c r="B1883" i="5"/>
  <c r="T1883" i="5" s="1"/>
  <c r="B1884" i="5"/>
  <c r="T1884" i="5" s="1"/>
  <c r="B1885" i="5"/>
  <c r="T1885" i="5" s="1"/>
  <c r="B1886" i="5"/>
  <c r="B1887" i="5"/>
  <c r="T1887" i="5" s="1"/>
  <c r="B1888" i="5"/>
  <c r="B1889" i="5"/>
  <c r="T1889" i="5" s="1"/>
  <c r="B1890" i="5"/>
  <c r="B1891" i="5"/>
  <c r="T1891" i="5" s="1"/>
  <c r="B1892" i="5"/>
  <c r="T1892" i="5" s="1"/>
  <c r="B1893" i="5"/>
  <c r="T1893" i="5" s="1"/>
  <c r="B1894" i="5"/>
  <c r="B1895" i="5"/>
  <c r="T1895" i="5" s="1"/>
  <c r="B1896" i="5"/>
  <c r="B1897" i="5"/>
  <c r="T1897" i="5" s="1"/>
  <c r="B1898" i="5"/>
  <c r="T1898" i="5" s="1"/>
  <c r="B1899" i="5"/>
  <c r="T1899" i="5" s="1"/>
  <c r="B1900" i="5"/>
  <c r="T1900" i="5" s="1"/>
  <c r="B1901" i="5"/>
  <c r="T1901" i="5" s="1"/>
  <c r="B1902" i="5"/>
  <c r="B1903" i="5"/>
  <c r="B1904" i="5"/>
  <c r="B1905" i="5"/>
  <c r="B1906" i="5"/>
  <c r="T1906" i="5" s="1"/>
  <c r="B1907" i="5"/>
  <c r="T1907" i="5" s="1"/>
  <c r="B1908" i="5"/>
  <c r="T1908" i="5" s="1"/>
  <c r="B1909" i="5"/>
  <c r="T1909" i="5" s="1"/>
  <c r="B1910" i="5"/>
  <c r="T1910" i="5" s="1"/>
  <c r="B1911" i="5"/>
  <c r="T1911" i="5" s="1"/>
  <c r="B1912" i="5"/>
  <c r="B1913" i="5"/>
  <c r="T1913" i="5" s="1"/>
  <c r="B1914" i="5"/>
  <c r="T1914" i="5" s="1"/>
  <c r="B1915" i="5"/>
  <c r="T1915" i="5" s="1"/>
  <c r="B1916" i="5"/>
  <c r="T1916" i="5" s="1"/>
  <c r="B1917" i="5"/>
  <c r="T1917" i="5" s="1"/>
  <c r="B1918" i="5"/>
  <c r="S1918" i="5" s="1"/>
  <c r="B1919" i="5"/>
  <c r="T1919" i="5" s="1"/>
  <c r="B1920" i="5"/>
  <c r="B1921" i="5"/>
  <c r="T1921" i="5" s="1"/>
  <c r="B1922" i="5"/>
  <c r="T1922" i="5" s="1"/>
  <c r="B1923" i="5"/>
  <c r="T1923" i="5" s="1"/>
  <c r="B1924" i="5"/>
  <c r="T1924" i="5" s="1"/>
  <c r="B1925" i="5"/>
  <c r="B1926" i="5"/>
  <c r="S1926" i="5" s="1"/>
  <c r="B1927" i="5"/>
  <c r="T1927" i="5" s="1"/>
  <c r="B1928" i="5"/>
  <c r="B1929" i="5"/>
  <c r="T1929" i="5" s="1"/>
  <c r="B1930" i="5"/>
  <c r="T1930" i="5" s="1"/>
  <c r="B1931" i="5"/>
  <c r="T1931" i="5" s="1"/>
  <c r="B1932" i="5"/>
  <c r="T1932" i="5" s="1"/>
  <c r="B1933" i="5"/>
  <c r="B1934" i="5"/>
  <c r="B1935" i="5"/>
  <c r="B1936" i="5"/>
  <c r="T1936" i="5" s="1"/>
  <c r="B1937" i="5"/>
  <c r="T1937" i="5" s="1"/>
  <c r="B1938" i="5"/>
  <c r="T1938" i="5" s="1"/>
  <c r="B1939" i="5"/>
  <c r="T1939" i="5" s="1"/>
  <c r="B1940" i="5"/>
  <c r="T1940" i="5" s="1"/>
  <c r="B1941" i="5"/>
  <c r="B1942" i="5"/>
  <c r="B1943" i="5"/>
  <c r="B1944" i="5"/>
  <c r="T1944" i="5" s="1"/>
  <c r="B1945" i="5"/>
  <c r="T1945" i="5" s="1"/>
  <c r="B1946" i="5"/>
  <c r="T1946" i="5" s="1"/>
  <c r="B1947" i="5"/>
  <c r="T1947" i="5" s="1"/>
  <c r="B1948" i="5"/>
  <c r="T1948" i="5" s="1"/>
  <c r="B1949" i="5"/>
  <c r="T1949" i="5" s="1"/>
  <c r="B1950" i="5"/>
  <c r="T1950" i="5" s="1"/>
  <c r="B1951" i="5"/>
  <c r="B1952" i="5"/>
  <c r="T1952" i="5" s="1"/>
  <c r="B1953" i="5"/>
  <c r="T1953" i="5" s="1"/>
  <c r="B1954" i="5"/>
  <c r="T1954" i="5" s="1"/>
  <c r="B1955" i="5"/>
  <c r="T1955" i="5" s="1"/>
  <c r="B1956" i="5"/>
  <c r="T1956" i="5" s="1"/>
  <c r="B1957" i="5"/>
  <c r="T1957" i="5" s="1"/>
  <c r="B1958" i="5"/>
  <c r="B1959" i="5"/>
  <c r="B1960" i="5"/>
  <c r="T1960" i="5" s="1"/>
  <c r="B1961" i="5"/>
  <c r="T1961" i="5" s="1"/>
  <c r="B1962" i="5"/>
  <c r="T1962" i="5" s="1"/>
  <c r="B1963" i="5"/>
  <c r="T1963" i="5" s="1"/>
  <c r="B1964" i="5"/>
  <c r="T1964" i="5" s="1"/>
  <c r="B1965" i="5"/>
  <c r="T1965" i="5" s="1"/>
  <c r="B1966" i="5"/>
  <c r="B1967" i="5"/>
  <c r="B1968" i="5"/>
  <c r="T1968" i="5" s="1"/>
  <c r="B1969" i="5"/>
  <c r="B1970" i="5"/>
  <c r="T1970" i="5" s="1"/>
  <c r="B1971" i="5"/>
  <c r="T1971" i="5" s="1"/>
  <c r="B1972" i="5"/>
  <c r="T1972" i="5" s="1"/>
  <c r="B1973" i="5"/>
  <c r="T1973" i="5" s="1"/>
  <c r="B1974" i="5"/>
  <c r="B1975" i="5"/>
  <c r="T1975" i="5" s="1"/>
  <c r="B1976" i="5"/>
  <c r="T1976" i="5" s="1"/>
  <c r="B1977" i="5"/>
  <c r="T1977" i="5" s="1"/>
  <c r="B1978" i="5"/>
  <c r="T1978" i="5" s="1"/>
  <c r="B1979" i="5"/>
  <c r="T1979" i="5" s="1"/>
  <c r="B1980" i="5"/>
  <c r="T1980" i="5" s="1"/>
  <c r="B1981" i="5"/>
  <c r="T1981" i="5" s="1"/>
  <c r="B1982" i="5"/>
  <c r="B1983" i="5"/>
  <c r="B1984" i="5"/>
  <c r="T1984" i="5" s="1"/>
  <c r="B1985" i="5"/>
  <c r="T1985" i="5" s="1"/>
  <c r="B1986" i="5"/>
  <c r="T1986" i="5" s="1"/>
  <c r="B1987" i="5"/>
  <c r="B1988" i="5"/>
  <c r="T1988" i="5" s="1"/>
  <c r="B1989" i="5"/>
  <c r="T1989" i="5" s="1"/>
  <c r="B1990" i="5"/>
  <c r="T1990" i="5" s="1"/>
  <c r="B1991" i="5"/>
  <c r="B1992" i="5"/>
  <c r="T1992" i="5" s="1"/>
  <c r="B1993" i="5"/>
  <c r="T1993" i="5" s="1"/>
  <c r="B1994" i="5"/>
  <c r="B1995" i="5"/>
  <c r="T1995" i="5" s="1"/>
  <c r="B1996" i="5"/>
  <c r="B1997" i="5"/>
  <c r="T1997" i="5" s="1"/>
  <c r="B1998" i="5"/>
  <c r="S1998" i="5" s="1"/>
  <c r="B1999" i="5"/>
  <c r="T1999" i="5" s="1"/>
  <c r="B2000" i="5"/>
  <c r="T2000" i="5" s="1"/>
  <c r="B2001" i="5"/>
  <c r="T2001" i="5" s="1"/>
  <c r="B2002" i="5"/>
  <c r="T2002" i="5" s="1"/>
  <c r="B2003" i="5"/>
  <c r="T2003" i="5" s="1"/>
  <c r="B2004" i="5"/>
  <c r="T2004" i="5" s="1"/>
  <c r="B2005" i="5"/>
  <c r="B2006" i="5"/>
  <c r="T2006" i="5" s="1"/>
  <c r="B2007" i="5"/>
  <c r="T2007" i="5" s="1"/>
  <c r="B2008" i="5"/>
  <c r="T2008" i="5" s="1"/>
  <c r="B2009" i="5"/>
  <c r="B2010" i="5"/>
  <c r="T2010" i="5" s="1"/>
  <c r="B2011" i="5"/>
  <c r="B2012" i="5"/>
  <c r="T2012" i="5" s="1"/>
  <c r="B2013" i="5"/>
  <c r="B2014" i="5"/>
  <c r="B2015" i="5"/>
  <c r="T2015" i="5" s="1"/>
  <c r="B2016" i="5"/>
  <c r="T2016" i="5" s="1"/>
  <c r="B2017" i="5"/>
  <c r="T2017" i="5" s="1"/>
  <c r="B2018" i="5"/>
  <c r="T2018" i="5" s="1"/>
  <c r="B2019" i="5"/>
  <c r="B2020" i="5"/>
  <c r="T2020" i="5" s="1"/>
  <c r="B2021" i="5"/>
  <c r="B2022" i="5"/>
  <c r="B2023" i="5"/>
  <c r="T2023" i="5" s="1"/>
  <c r="B2024" i="5"/>
  <c r="T2024" i="5" s="1"/>
  <c r="B2025" i="5"/>
  <c r="B2026" i="5"/>
  <c r="B2027" i="5"/>
  <c r="B2028" i="5"/>
  <c r="T2028" i="5" s="1"/>
  <c r="B2029" i="5"/>
  <c r="T2029" i="5" s="1"/>
  <c r="B2030" i="5"/>
  <c r="B2031" i="5"/>
  <c r="T2031" i="5" s="1"/>
  <c r="B2032" i="5"/>
  <c r="T2032" i="5" s="1"/>
  <c r="B2033" i="5"/>
  <c r="T2033" i="5" s="1"/>
  <c r="B2034" i="5"/>
  <c r="T2034" i="5" s="1"/>
  <c r="B2035" i="5"/>
  <c r="T2035" i="5" s="1"/>
  <c r="B2036" i="5"/>
  <c r="T2036" i="5" s="1"/>
  <c r="B2037" i="5"/>
  <c r="T2037" i="5" s="1"/>
  <c r="B2038" i="5"/>
  <c r="T2038" i="5" s="1"/>
  <c r="B2039" i="5"/>
  <c r="B2040" i="5"/>
  <c r="B2041" i="5"/>
  <c r="B2042" i="5"/>
  <c r="T2042" i="5" s="1"/>
  <c r="B2043" i="5"/>
  <c r="T2043" i="5" s="1"/>
  <c r="B2044" i="5"/>
  <c r="T2044" i="5" s="1"/>
  <c r="B2045" i="5"/>
  <c r="T2045" i="5" s="1"/>
  <c r="B2046" i="5"/>
  <c r="B2047" i="5"/>
  <c r="T2047" i="5" s="1"/>
  <c r="B2048" i="5"/>
  <c r="B2049" i="5"/>
  <c r="T2049" i="5" s="1"/>
  <c r="B2050" i="5"/>
  <c r="T2050" i="5" s="1"/>
  <c r="B2051" i="5"/>
  <c r="T2051" i="5" s="1"/>
  <c r="B2052" i="5"/>
  <c r="B2053" i="5"/>
  <c r="B2054" i="5"/>
  <c r="B2055" i="5"/>
  <c r="T2055" i="5" s="1"/>
  <c r="B2056" i="5"/>
  <c r="B2057" i="5"/>
  <c r="T2057" i="5" s="1"/>
  <c r="B2058" i="5"/>
  <c r="T2058" i="5" s="1"/>
  <c r="B2059" i="5"/>
  <c r="B2060" i="5"/>
  <c r="T2060" i="5" s="1"/>
  <c r="B2061" i="5"/>
  <c r="T2061" i="5" s="1"/>
  <c r="B2062" i="5"/>
  <c r="T2062" i="5" s="1"/>
  <c r="B2063" i="5"/>
  <c r="T2063" i="5" s="1"/>
  <c r="B2064" i="5"/>
  <c r="B2065" i="5"/>
  <c r="T2065" i="5" s="1"/>
  <c r="B2066" i="5"/>
  <c r="B2067" i="5"/>
  <c r="B2068" i="5"/>
  <c r="B2069" i="5"/>
  <c r="T2069" i="5" s="1"/>
  <c r="B2070" i="5"/>
  <c r="B2071" i="5"/>
  <c r="T2071" i="5" s="1"/>
  <c r="B2072" i="5"/>
  <c r="T2072" i="5" s="1"/>
  <c r="B2073" i="5"/>
  <c r="T2073" i="5" s="1"/>
  <c r="B2074" i="5"/>
  <c r="B2075" i="5"/>
  <c r="B2076" i="5"/>
  <c r="T2076" i="5" s="1"/>
  <c r="B2077" i="5"/>
  <c r="T2077" i="5" s="1"/>
  <c r="B2078" i="5"/>
  <c r="B2079" i="5"/>
  <c r="T2079" i="5" s="1"/>
  <c r="B2080" i="5"/>
  <c r="T2080" i="5" s="1"/>
  <c r="B2081" i="5"/>
  <c r="T2081" i="5" s="1"/>
  <c r="B2082" i="5"/>
  <c r="T2082" i="5" s="1"/>
  <c r="B2083" i="5"/>
  <c r="T2083" i="5" s="1"/>
  <c r="B2084" i="5"/>
  <c r="T2084" i="5" s="1"/>
  <c r="B2085" i="5"/>
  <c r="T2085" i="5" s="1"/>
  <c r="B2086" i="5"/>
  <c r="B2087" i="5"/>
  <c r="T2087" i="5" s="1"/>
  <c r="B2088" i="5"/>
  <c r="B2089" i="5"/>
  <c r="T2089" i="5" s="1"/>
  <c r="B2090" i="5"/>
  <c r="T2090" i="5" s="1"/>
  <c r="B2091" i="5"/>
  <c r="T2091" i="5" s="1"/>
  <c r="B2092" i="5"/>
  <c r="B2093" i="5"/>
  <c r="T2093" i="5" s="1"/>
  <c r="B2094" i="5"/>
  <c r="B2095" i="5"/>
  <c r="T2095" i="5" s="1"/>
  <c r="B2096" i="5"/>
  <c r="T2096" i="5" s="1"/>
  <c r="B2097" i="5"/>
  <c r="T2097" i="5" s="1"/>
  <c r="B2098" i="5"/>
  <c r="B2099" i="5"/>
  <c r="T2099" i="5" s="1"/>
  <c r="B2100" i="5"/>
  <c r="T2100" i="5" s="1"/>
  <c r="B2101" i="5"/>
  <c r="T2101" i="5" s="1"/>
  <c r="B2102" i="5"/>
  <c r="B2103" i="5"/>
  <c r="T2103" i="5" s="1"/>
  <c r="B2104" i="5"/>
  <c r="T2104" i="5" s="1"/>
  <c r="B2105" i="5"/>
  <c r="T2105" i="5" s="1"/>
  <c r="B2106" i="5"/>
  <c r="T2106" i="5" s="1"/>
  <c r="B2107" i="5"/>
  <c r="T2107" i="5" s="1"/>
  <c r="B2108" i="5"/>
  <c r="B2109" i="5"/>
  <c r="T2109" i="5" s="1"/>
  <c r="B2110" i="5"/>
  <c r="B2111" i="5"/>
  <c r="B2112" i="5"/>
  <c r="T2112" i="5" s="1"/>
  <c r="B2113" i="5"/>
  <c r="T2113" i="5" s="1"/>
  <c r="B2114" i="5"/>
  <c r="T2114" i="5" s="1"/>
  <c r="B2115" i="5"/>
  <c r="T2115" i="5" s="1"/>
  <c r="B2116" i="5"/>
  <c r="B2117" i="5"/>
  <c r="B2118" i="5"/>
  <c r="B2119" i="5"/>
  <c r="B2120" i="5"/>
  <c r="T2120" i="5" s="1"/>
  <c r="B2121" i="5"/>
  <c r="B2122" i="5"/>
  <c r="T2122" i="5" s="1"/>
  <c r="B2123" i="5"/>
  <c r="B2124" i="5"/>
  <c r="B2125" i="5"/>
  <c r="T2125" i="5" s="1"/>
  <c r="B2126" i="5"/>
  <c r="B2127" i="5"/>
  <c r="B2128" i="5"/>
  <c r="T2128" i="5" s="1"/>
  <c r="B2129" i="5"/>
  <c r="T2129" i="5" s="1"/>
  <c r="B2130" i="5"/>
  <c r="T2130" i="5" s="1"/>
  <c r="B2131" i="5"/>
  <c r="B2132" i="5"/>
  <c r="B2133" i="5"/>
  <c r="T2133" i="5" s="1"/>
  <c r="B2134" i="5"/>
  <c r="B2135" i="5"/>
  <c r="B2136" i="5"/>
  <c r="T2136" i="5" s="1"/>
  <c r="B2137" i="5"/>
  <c r="T2137" i="5" s="1"/>
  <c r="B2138" i="5"/>
  <c r="T2138" i="5" s="1"/>
  <c r="B2139" i="5"/>
  <c r="AC2139" i="5" s="1"/>
  <c r="B2140" i="5"/>
  <c r="T2140" i="5" s="1"/>
  <c r="B2141" i="5"/>
  <c r="T2141" i="5" s="1"/>
  <c r="B2142" i="5"/>
  <c r="B2143" i="5"/>
  <c r="T2143" i="5" s="1"/>
  <c r="B2144" i="5"/>
  <c r="T2144" i="5" s="1"/>
  <c r="B2145" i="5"/>
  <c r="T2145" i="5" s="1"/>
  <c r="B2146" i="5"/>
  <c r="T2146" i="5" s="1"/>
  <c r="B2147" i="5"/>
  <c r="T2147" i="5" s="1"/>
  <c r="B2148" i="5"/>
  <c r="T2148" i="5" s="1"/>
  <c r="B2149" i="5"/>
  <c r="B2150" i="5"/>
  <c r="B2151" i="5"/>
  <c r="T2151" i="5" s="1"/>
  <c r="B2152" i="5"/>
  <c r="B2153" i="5"/>
  <c r="T2153" i="5" s="1"/>
  <c r="B2154" i="5"/>
  <c r="T2154" i="5" s="1"/>
  <c r="B2155" i="5"/>
  <c r="B2156" i="5"/>
  <c r="T2156" i="5" s="1"/>
  <c r="B2157" i="5"/>
  <c r="T2157" i="5" s="1"/>
  <c r="B2158" i="5"/>
  <c r="B2159" i="5"/>
  <c r="T2159" i="5" s="1"/>
  <c r="B2160" i="5"/>
  <c r="B2161" i="5"/>
  <c r="T2161" i="5" s="1"/>
  <c r="B2162" i="5"/>
  <c r="T2162" i="5" s="1"/>
  <c r="B2163" i="5"/>
  <c r="B2164" i="5"/>
  <c r="T2164" i="5" s="1"/>
  <c r="B2165" i="5"/>
  <c r="T2165" i="5" s="1"/>
  <c r="B2166" i="5"/>
  <c r="B2167" i="5"/>
  <c r="T2167" i="5" s="1"/>
  <c r="B2168" i="5"/>
  <c r="B2169" i="5"/>
  <c r="T2169" i="5" s="1"/>
  <c r="B2170" i="5"/>
  <c r="B2171" i="5"/>
  <c r="T2171" i="5" s="1"/>
  <c r="B2172" i="5"/>
  <c r="T2172" i="5" s="1"/>
  <c r="B2173" i="5"/>
  <c r="T2173" i="5" s="1"/>
  <c r="B2174" i="5"/>
  <c r="B2175" i="5"/>
  <c r="T2175" i="5" s="1"/>
  <c r="B2176" i="5"/>
  <c r="B2177" i="5"/>
  <c r="T2177" i="5" s="1"/>
  <c r="B2178" i="5"/>
  <c r="T2178" i="5" s="1"/>
  <c r="B2179" i="5"/>
  <c r="B2180" i="5"/>
  <c r="T2180" i="5" s="1"/>
  <c r="B2181" i="5"/>
  <c r="T2181" i="5" s="1"/>
  <c r="B2182" i="5"/>
  <c r="B2183" i="5"/>
  <c r="T2183" i="5" s="1"/>
  <c r="B2184" i="5"/>
  <c r="T2184" i="5" s="1"/>
  <c r="B2185" i="5"/>
  <c r="T2185" i="5" s="1"/>
  <c r="B2186" i="5"/>
  <c r="T2186" i="5" s="1"/>
  <c r="B2187" i="5"/>
  <c r="B2188" i="5"/>
  <c r="T2188" i="5" s="1"/>
  <c r="B2189" i="5"/>
  <c r="T2189" i="5" s="1"/>
  <c r="B2190" i="5"/>
  <c r="S2190" i="5" s="1"/>
  <c r="B2191" i="5"/>
  <c r="T2191" i="5" s="1"/>
  <c r="B2192" i="5"/>
  <c r="T2192" i="5" s="1"/>
  <c r="B2193" i="5"/>
  <c r="T2193" i="5" s="1"/>
  <c r="B2194" i="5"/>
  <c r="T2194" i="5" s="1"/>
  <c r="B2195" i="5"/>
  <c r="B2196" i="5"/>
  <c r="T2196" i="5" s="1"/>
  <c r="B2197" i="5"/>
  <c r="B2198" i="5"/>
  <c r="B2199" i="5"/>
  <c r="T2199" i="5" s="1"/>
  <c r="B2200" i="5"/>
  <c r="T2200" i="5" s="1"/>
  <c r="B2201" i="5"/>
  <c r="T2201" i="5" s="1"/>
  <c r="B2202" i="5"/>
  <c r="T2202" i="5" s="1"/>
  <c r="B2203" i="5"/>
  <c r="B2204" i="5"/>
  <c r="T2204" i="5" s="1"/>
  <c r="B2205" i="5"/>
  <c r="T2205" i="5" s="1"/>
  <c r="B2206" i="5"/>
  <c r="B2207" i="5"/>
  <c r="T2207" i="5" s="1"/>
  <c r="B2208" i="5"/>
  <c r="B2209" i="5"/>
  <c r="T2209" i="5" s="1"/>
  <c r="B2210" i="5"/>
  <c r="T2210" i="5" s="1"/>
  <c r="B2211" i="5"/>
  <c r="T2211" i="5" s="1"/>
  <c r="B2212" i="5"/>
  <c r="T2212" i="5" s="1"/>
  <c r="B2213" i="5"/>
  <c r="T2213" i="5" s="1"/>
  <c r="B2214" i="5"/>
  <c r="S2214" i="5" s="1"/>
  <c r="B2215" i="5"/>
  <c r="T2215" i="5" s="1"/>
  <c r="B2216" i="5"/>
  <c r="T2216" i="5" s="1"/>
  <c r="B2217" i="5"/>
  <c r="T2217" i="5" s="1"/>
  <c r="B2218" i="5"/>
  <c r="T2218" i="5" s="1"/>
  <c r="B2219" i="5"/>
  <c r="T2219" i="5" s="1"/>
  <c r="B2220" i="5"/>
  <c r="T2220" i="5" s="1"/>
  <c r="B2221" i="5"/>
  <c r="T2221" i="5" s="1"/>
  <c r="B2222" i="5"/>
  <c r="S2222" i="5" s="1"/>
  <c r="B2223" i="5"/>
  <c r="T2223" i="5" s="1"/>
  <c r="B2224" i="5"/>
  <c r="T2224" i="5" s="1"/>
  <c r="B2225" i="5"/>
  <c r="T2225" i="5" s="1"/>
  <c r="B2226" i="5"/>
  <c r="B2227" i="5"/>
  <c r="T2227" i="5" s="1"/>
  <c r="B2228" i="5"/>
  <c r="B2229" i="5"/>
  <c r="T2229" i="5" s="1"/>
  <c r="B2230" i="5"/>
  <c r="B2231" i="5"/>
  <c r="T2231" i="5" s="1"/>
  <c r="B2232" i="5"/>
  <c r="T2232" i="5" s="1"/>
  <c r="B2233" i="5"/>
  <c r="T2233" i="5" s="1"/>
  <c r="B2234" i="5"/>
  <c r="B2235" i="5"/>
  <c r="T2235" i="5" s="1"/>
  <c r="B2236" i="5"/>
  <c r="B2237" i="5"/>
  <c r="T2237" i="5" s="1"/>
  <c r="B2238" i="5"/>
  <c r="B2239" i="5"/>
  <c r="T2239" i="5" s="1"/>
  <c r="B2240" i="5"/>
  <c r="T2240" i="5" s="1"/>
  <c r="B2241" i="5"/>
  <c r="T2241" i="5" s="1"/>
  <c r="B2242" i="5"/>
  <c r="B2243" i="5"/>
  <c r="T2243" i="5" s="1"/>
  <c r="B2244" i="5"/>
  <c r="T2244" i="5" s="1"/>
  <c r="B2245" i="5"/>
  <c r="T2245" i="5" s="1"/>
  <c r="B2246" i="5"/>
  <c r="B2247" i="5"/>
  <c r="T2247" i="5" s="1"/>
  <c r="B2248" i="5"/>
  <c r="T2248" i="5" s="1"/>
  <c r="B2249" i="5"/>
  <c r="T2249" i="5" s="1"/>
  <c r="B2250" i="5"/>
  <c r="B2251" i="5"/>
  <c r="T2251" i="5" s="1"/>
  <c r="B2252" i="5"/>
  <c r="T2252" i="5" s="1"/>
  <c r="B2253" i="5"/>
  <c r="T2253" i="5" s="1"/>
  <c r="B2254" i="5"/>
  <c r="B2255" i="5"/>
  <c r="T2255" i="5" s="1"/>
  <c r="B2256" i="5"/>
  <c r="T2256" i="5" s="1"/>
  <c r="B2257" i="5"/>
  <c r="T2257" i="5" s="1"/>
  <c r="B2258" i="5"/>
  <c r="B2259" i="5"/>
  <c r="B2260" i="5"/>
  <c r="B2261" i="5"/>
  <c r="B2262" i="5"/>
  <c r="B2263" i="5"/>
  <c r="T2263" i="5" s="1"/>
  <c r="B2264" i="5"/>
  <c r="T2264" i="5" s="1"/>
  <c r="B2265" i="5"/>
  <c r="T2265" i="5" s="1"/>
  <c r="B2266" i="5"/>
  <c r="B2267" i="5"/>
  <c r="B2268" i="5"/>
  <c r="T2268" i="5" s="1"/>
  <c r="B2269" i="5"/>
  <c r="T2269" i="5" s="1"/>
  <c r="B2270" i="5"/>
  <c r="B2271" i="5"/>
  <c r="T2271" i="5" s="1"/>
  <c r="B2272" i="5"/>
  <c r="T2272" i="5" s="1"/>
  <c r="B2273" i="5"/>
  <c r="T2273" i="5" s="1"/>
  <c r="B2274" i="5"/>
  <c r="T2274" i="5" s="1"/>
  <c r="B2275" i="5"/>
  <c r="T2275" i="5" s="1"/>
  <c r="B2276" i="5"/>
  <c r="T2276" i="5" s="1"/>
  <c r="B2277" i="5"/>
  <c r="T2277" i="5" s="1"/>
  <c r="B2278" i="5"/>
  <c r="B2279" i="5"/>
  <c r="T2279" i="5" s="1"/>
  <c r="B2280" i="5"/>
  <c r="B2281" i="5"/>
  <c r="T2281" i="5" s="1"/>
  <c r="B2282" i="5"/>
  <c r="T2282" i="5" s="1"/>
  <c r="B2283" i="5"/>
  <c r="T2283" i="5" s="1"/>
  <c r="B2284" i="5"/>
  <c r="B2285" i="5"/>
  <c r="T2285" i="5" s="1"/>
  <c r="B2286" i="5"/>
  <c r="B2287" i="5"/>
  <c r="T2287" i="5" s="1"/>
  <c r="B2288" i="5"/>
  <c r="T2288" i="5" s="1"/>
  <c r="B2289" i="5"/>
  <c r="T2289" i="5" s="1"/>
  <c r="B2290" i="5"/>
  <c r="AC2290" i="5" s="1"/>
  <c r="B2291" i="5"/>
  <c r="T2291" i="5" s="1"/>
  <c r="B2292" i="5"/>
  <c r="T2292" i="5" s="1"/>
  <c r="B2293" i="5"/>
  <c r="T2293" i="5" s="1"/>
  <c r="B2294" i="5"/>
  <c r="B2295" i="5"/>
  <c r="B2296" i="5"/>
  <c r="T2296" i="5" s="1"/>
  <c r="B2297" i="5"/>
  <c r="B2298" i="5"/>
  <c r="B2299" i="5"/>
  <c r="B2300" i="5"/>
  <c r="T2300" i="5" s="1"/>
  <c r="B2301" i="5"/>
  <c r="B2302" i="5"/>
  <c r="B2303" i="5"/>
  <c r="T2303" i="5" s="1"/>
  <c r="B2304" i="5"/>
  <c r="T2304" i="5" s="1"/>
  <c r="B2305" i="5"/>
  <c r="T2305" i="5" s="1"/>
  <c r="B2306" i="5"/>
  <c r="B2307" i="5"/>
  <c r="T2307" i="5" s="1"/>
  <c r="B2308" i="5"/>
  <c r="B2309" i="5"/>
  <c r="T2309" i="5" s="1"/>
  <c r="B2310" i="5"/>
  <c r="B2311" i="5"/>
  <c r="B2312" i="5"/>
  <c r="T2312" i="5" s="1"/>
  <c r="B2313" i="5"/>
  <c r="B2314" i="5"/>
  <c r="T2314" i="5" s="1"/>
  <c r="B2315" i="5"/>
  <c r="B2316" i="5"/>
  <c r="T2316" i="5" s="1"/>
  <c r="B2317" i="5"/>
  <c r="T2317" i="5" s="1"/>
  <c r="B2318" i="5"/>
  <c r="B2319" i="5"/>
  <c r="T2319" i="5" s="1"/>
  <c r="B2320" i="5"/>
  <c r="T2320" i="5" s="1"/>
  <c r="B2321" i="5"/>
  <c r="B2322" i="5"/>
  <c r="T2322" i="5" s="1"/>
  <c r="B2323" i="5"/>
  <c r="T2323" i="5" s="1"/>
  <c r="B2324" i="5"/>
  <c r="T2324" i="5" s="1"/>
  <c r="B2325" i="5"/>
  <c r="B2326" i="5"/>
  <c r="B2327" i="5"/>
  <c r="B2328" i="5"/>
  <c r="T2328" i="5" s="1"/>
  <c r="B2329" i="5"/>
  <c r="T2329" i="5" s="1"/>
  <c r="B2330" i="5"/>
  <c r="T2330" i="5" s="1"/>
  <c r="B2331" i="5"/>
  <c r="AC2331" i="5" s="1"/>
  <c r="B2332" i="5"/>
  <c r="T2332" i="5" s="1"/>
  <c r="B2333" i="5"/>
  <c r="T2333" i="5" s="1"/>
  <c r="B2334" i="5"/>
  <c r="S2334" i="5" s="1"/>
  <c r="B2335" i="5"/>
  <c r="T2335" i="5" s="1"/>
  <c r="B2336" i="5"/>
  <c r="T2336" i="5" s="1"/>
  <c r="B2337" i="5"/>
  <c r="T2337" i="5" s="1"/>
  <c r="B2338" i="5"/>
  <c r="T2338" i="5" s="1"/>
  <c r="B2339" i="5"/>
  <c r="T2339" i="5" s="1"/>
  <c r="B2340" i="5"/>
  <c r="T2340" i="5" s="1"/>
  <c r="B2341" i="5"/>
  <c r="T2341" i="5" s="1"/>
  <c r="B2342" i="5"/>
  <c r="T2342" i="5" s="1"/>
  <c r="B2343" i="5"/>
  <c r="T2343" i="5" s="1"/>
  <c r="B2344" i="5"/>
  <c r="T2344" i="5" s="1"/>
  <c r="B234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AB5" i="5"/>
  <c r="AD6" i="5"/>
  <c r="AB7" i="5"/>
  <c r="AB8" i="5"/>
  <c r="AB9" i="5"/>
  <c r="AB10" i="5"/>
  <c r="AB11" i="5"/>
  <c r="AB12" i="5"/>
  <c r="AB14" i="5"/>
  <c r="AB15" i="5"/>
  <c r="AB16" i="5"/>
  <c r="AB17" i="5"/>
  <c r="AB18" i="5"/>
  <c r="AB19" i="5"/>
  <c r="AB20" i="5"/>
  <c r="AB21" i="5"/>
  <c r="AB22" i="5"/>
  <c r="AB23" i="5"/>
  <c r="AB24" i="5"/>
  <c r="AB25" i="5"/>
  <c r="AD26" i="5"/>
  <c r="AB27" i="5"/>
  <c r="AB28" i="5"/>
  <c r="AB30" i="5"/>
  <c r="AB31" i="5"/>
  <c r="AB32" i="5"/>
  <c r="AB33" i="5"/>
  <c r="AB34" i="5"/>
  <c r="AB35" i="5"/>
  <c r="AB36" i="5"/>
  <c r="AD38" i="5"/>
  <c r="AD39" i="5"/>
  <c r="AD40" i="5"/>
  <c r="AB41" i="5"/>
  <c r="AB42" i="5"/>
  <c r="AB43" i="5"/>
  <c r="AB44" i="5"/>
  <c r="AB45" i="5"/>
  <c r="AD46" i="5"/>
  <c r="AB47" i="5"/>
  <c r="AB48" i="5"/>
  <c r="AB49" i="5"/>
  <c r="AB50" i="5"/>
  <c r="AB51" i="5"/>
  <c r="AD52" i="5"/>
  <c r="AB53" i="5"/>
  <c r="AB54" i="5"/>
  <c r="AB55" i="5"/>
  <c r="AB56" i="5"/>
  <c r="AB57" i="5"/>
  <c r="AB58" i="5"/>
  <c r="AB59" i="5"/>
  <c r="AB60" i="5"/>
  <c r="V63" i="5"/>
  <c r="AD63" i="5"/>
  <c r="AD66" i="5"/>
  <c r="C71" i="5"/>
  <c r="C72" i="5"/>
  <c r="AD72" i="5" s="1"/>
  <c r="C73" i="5"/>
  <c r="C74" i="5"/>
  <c r="AD74" i="5" s="1"/>
  <c r="C75" i="5"/>
  <c r="C76" i="5"/>
  <c r="C77" i="5"/>
  <c r="AB77" i="5" s="1"/>
  <c r="C78" i="5"/>
  <c r="AB78" i="5" s="1"/>
  <c r="C79" i="5"/>
  <c r="C80" i="5"/>
  <c r="AB80" i="5" s="1"/>
  <c r="C81" i="5"/>
  <c r="C82" i="5"/>
  <c r="C83" i="5"/>
  <c r="C84" i="5"/>
  <c r="C85" i="5"/>
  <c r="AB85" i="5" s="1"/>
  <c r="C86" i="5"/>
  <c r="C87" i="5"/>
  <c r="C88" i="5"/>
  <c r="AB88" i="5" s="1"/>
  <c r="C89" i="5"/>
  <c r="C90" i="5"/>
  <c r="C91" i="5"/>
  <c r="AB91" i="5" s="1"/>
  <c r="C92" i="5"/>
  <c r="AB92" i="5" s="1"/>
  <c r="C93" i="5"/>
  <c r="AB93" i="5" s="1"/>
  <c r="C94" i="5"/>
  <c r="AB94" i="5" s="1"/>
  <c r="C95" i="5"/>
  <c r="AD95" i="5" s="1"/>
  <c r="C96" i="5"/>
  <c r="AB96" i="5" s="1"/>
  <c r="C97" i="5"/>
  <c r="C98" i="5"/>
  <c r="C99" i="5"/>
  <c r="AB99" i="5" s="1"/>
  <c r="C100" i="5"/>
  <c r="C101" i="5"/>
  <c r="AB101" i="5" s="1"/>
  <c r="C102" i="5"/>
  <c r="C103" i="5"/>
  <c r="C104" i="5"/>
  <c r="AB104" i="5" s="1"/>
  <c r="C105" i="5"/>
  <c r="C106" i="5"/>
  <c r="AD106" i="5" s="1"/>
  <c r="C107" i="5"/>
  <c r="AB107" i="5" s="1"/>
  <c r="C108" i="5"/>
  <c r="C109" i="5"/>
  <c r="AB109" i="5" s="1"/>
  <c r="C110" i="5"/>
  <c r="AB110" i="5" s="1"/>
  <c r="C111" i="5"/>
  <c r="C112" i="5"/>
  <c r="C113" i="5"/>
  <c r="C114" i="5"/>
  <c r="AD114" i="5" s="1"/>
  <c r="C115" i="5"/>
  <c r="C116" i="5"/>
  <c r="AB116" i="5" s="1"/>
  <c r="C117" i="5"/>
  <c r="C118" i="5"/>
  <c r="C119" i="5"/>
  <c r="C120" i="5"/>
  <c r="C121" i="5"/>
  <c r="C122" i="5"/>
  <c r="C123" i="5"/>
  <c r="C124" i="5"/>
  <c r="AB124" i="5" s="1"/>
  <c r="C125" i="5"/>
  <c r="AB125" i="5" s="1"/>
  <c r="C126" i="5"/>
  <c r="C127" i="5"/>
  <c r="AD127" i="5" s="1"/>
  <c r="C128" i="5"/>
  <c r="C129" i="5"/>
  <c r="V129" i="5" s="1"/>
  <c r="C130" i="5"/>
  <c r="C131" i="5"/>
  <c r="C132" i="5"/>
  <c r="AB132" i="5" s="1"/>
  <c r="C133" i="5"/>
  <c r="AB133" i="5" s="1"/>
  <c r="C134" i="5"/>
  <c r="C135" i="5"/>
  <c r="C136" i="5"/>
  <c r="AB136" i="5" s="1"/>
  <c r="C137" i="5"/>
  <c r="C138" i="5"/>
  <c r="AD138" i="5" s="1"/>
  <c r="C139" i="5"/>
  <c r="C140" i="5"/>
  <c r="AB140" i="5" s="1"/>
  <c r="C141" i="5"/>
  <c r="AB141" i="5" s="1"/>
  <c r="C142" i="5"/>
  <c r="C143" i="5"/>
  <c r="C144" i="5"/>
  <c r="AB144" i="5" s="1"/>
  <c r="C145" i="5"/>
  <c r="C146" i="5"/>
  <c r="C147" i="5"/>
  <c r="C148" i="5"/>
  <c r="AB148" i="5" s="1"/>
  <c r="C149" i="5"/>
  <c r="AB149" i="5" s="1"/>
  <c r="C150" i="5"/>
  <c r="C151" i="5"/>
  <c r="C152" i="5"/>
  <c r="AB152" i="5" s="1"/>
  <c r="C153" i="5"/>
  <c r="C154" i="5"/>
  <c r="C155" i="5"/>
  <c r="AD155" i="5" s="1"/>
  <c r="C156" i="5"/>
  <c r="AB156" i="5" s="1"/>
  <c r="C157" i="5"/>
  <c r="AB157" i="5" s="1"/>
  <c r="C158" i="5"/>
  <c r="V158" i="5" s="1"/>
  <c r="C159" i="5"/>
  <c r="AD159" i="5" s="1"/>
  <c r="C160" i="5"/>
  <c r="AB160" i="5" s="1"/>
  <c r="C161" i="5"/>
  <c r="C162" i="5"/>
  <c r="C163" i="5"/>
  <c r="C164" i="5"/>
  <c r="AB164" i="5" s="1"/>
  <c r="C165" i="5"/>
  <c r="C166" i="5"/>
  <c r="V166" i="5" s="1"/>
  <c r="C167" i="5"/>
  <c r="AD167" i="5" s="1"/>
  <c r="C168" i="5"/>
  <c r="AB168" i="5" s="1"/>
  <c r="C169" i="5"/>
  <c r="C170" i="5"/>
  <c r="AD170" i="5" s="1"/>
  <c r="C171" i="5"/>
  <c r="C172" i="5"/>
  <c r="AD172" i="5" s="1"/>
  <c r="C173" i="5"/>
  <c r="AB173" i="5" s="1"/>
  <c r="C174" i="5"/>
  <c r="C175" i="5"/>
  <c r="C176" i="5"/>
  <c r="C177" i="5"/>
  <c r="AB177" i="5" s="1"/>
  <c r="C178" i="5"/>
  <c r="C179" i="5"/>
  <c r="AB179" i="5" s="1"/>
  <c r="C180" i="5"/>
  <c r="C181" i="5"/>
  <c r="AB181" i="5" s="1"/>
  <c r="C182" i="5"/>
  <c r="V182" i="5" s="1"/>
  <c r="C183" i="5"/>
  <c r="C184" i="5"/>
  <c r="AB184" i="5" s="1"/>
  <c r="C185" i="5"/>
  <c r="AB185" i="5" s="1"/>
  <c r="C186" i="5"/>
  <c r="C187" i="5"/>
  <c r="C188" i="5"/>
  <c r="C189" i="5"/>
  <c r="AB189" i="5" s="1"/>
  <c r="C190" i="5"/>
  <c r="C191" i="5"/>
  <c r="C192" i="5"/>
  <c r="C193" i="5"/>
  <c r="V193" i="5" s="1"/>
  <c r="I193" i="5" s="1"/>
  <c r="C194" i="5"/>
  <c r="C195" i="5"/>
  <c r="C196" i="5"/>
  <c r="AB196" i="5" s="1"/>
  <c r="C197" i="5"/>
  <c r="C198" i="5"/>
  <c r="AB198" i="5" s="1"/>
  <c r="C199" i="5"/>
  <c r="AB199" i="5" s="1"/>
  <c r="C200" i="5"/>
  <c r="AD200" i="5" s="1"/>
  <c r="C201" i="5"/>
  <c r="C202" i="5"/>
  <c r="C203" i="5"/>
  <c r="C204" i="5"/>
  <c r="C205" i="5"/>
  <c r="AB205" i="5" s="1"/>
  <c r="C206" i="5"/>
  <c r="AB206" i="5" s="1"/>
  <c r="C207" i="5"/>
  <c r="AD207" i="5" s="1"/>
  <c r="C208" i="5"/>
  <c r="AB208" i="5" s="1"/>
  <c r="C209" i="5"/>
  <c r="C210" i="5"/>
  <c r="C211" i="5"/>
  <c r="C212" i="5"/>
  <c r="AB212" i="5" s="1"/>
  <c r="C213" i="5"/>
  <c r="AB213" i="5" s="1"/>
  <c r="C214" i="5"/>
  <c r="AB214" i="5" s="1"/>
  <c r="C215" i="5"/>
  <c r="AB215" i="5" s="1"/>
  <c r="C216" i="5"/>
  <c r="AB216" i="5" s="1"/>
  <c r="C217" i="5"/>
  <c r="C218" i="5"/>
  <c r="C219" i="5"/>
  <c r="C220" i="5"/>
  <c r="C221" i="5"/>
  <c r="AB221" i="5" s="1"/>
  <c r="C222" i="5"/>
  <c r="AB222" i="5" s="1"/>
  <c r="C223" i="5"/>
  <c r="AB223" i="5" s="1"/>
  <c r="C224" i="5"/>
  <c r="AB224" i="5" s="1"/>
  <c r="C225" i="5"/>
  <c r="C226" i="5"/>
  <c r="C227" i="5"/>
  <c r="C228" i="5"/>
  <c r="V228" i="5" s="1"/>
  <c r="C229" i="5"/>
  <c r="AB229" i="5" s="1"/>
  <c r="C230" i="5"/>
  <c r="AB230" i="5" s="1"/>
  <c r="C231" i="5"/>
  <c r="AB231" i="5" s="1"/>
  <c r="C232" i="5"/>
  <c r="AB232" i="5" s="1"/>
  <c r="C233" i="5"/>
  <c r="C234" i="5"/>
  <c r="AD234" i="5" s="1"/>
  <c r="C235" i="5"/>
  <c r="C236" i="5"/>
  <c r="AB236" i="5" s="1"/>
  <c r="C237" i="5"/>
  <c r="C238" i="5"/>
  <c r="AB238" i="5" s="1"/>
  <c r="C239" i="5"/>
  <c r="AD239" i="5" s="1"/>
  <c r="C240" i="5"/>
  <c r="AB240" i="5" s="1"/>
  <c r="C241" i="5"/>
  <c r="C242" i="5"/>
  <c r="AD242" i="5" s="1"/>
  <c r="C243" i="5"/>
  <c r="C244" i="5"/>
  <c r="C245" i="5"/>
  <c r="AB245" i="5" s="1"/>
  <c r="C246" i="5"/>
  <c r="AB246" i="5" s="1"/>
  <c r="C247" i="5"/>
  <c r="C248" i="5"/>
  <c r="AB248" i="5" s="1"/>
  <c r="C249" i="5"/>
  <c r="C250" i="5"/>
  <c r="C251" i="5"/>
  <c r="C252" i="5"/>
  <c r="C253" i="5"/>
  <c r="AB253" i="5" s="1"/>
  <c r="C254" i="5"/>
  <c r="AB254" i="5" s="1"/>
  <c r="C255" i="5"/>
  <c r="C256" i="5"/>
  <c r="V256" i="5" s="1"/>
  <c r="C257" i="5"/>
  <c r="C258" i="5"/>
  <c r="C259" i="5"/>
  <c r="AB259" i="5" s="1"/>
  <c r="C260" i="5"/>
  <c r="C261" i="5"/>
  <c r="AB261" i="5" s="1"/>
  <c r="C262" i="5"/>
  <c r="C263" i="5"/>
  <c r="C264" i="5"/>
  <c r="C265" i="5"/>
  <c r="C266" i="5"/>
  <c r="AD266" i="5" s="1"/>
  <c r="C267" i="5"/>
  <c r="AB267" i="5" s="1"/>
  <c r="C268" i="5"/>
  <c r="AB268" i="5" s="1"/>
  <c r="C269" i="5"/>
  <c r="AB269" i="5" s="1"/>
  <c r="C270" i="5"/>
  <c r="C271" i="5"/>
  <c r="C272" i="5"/>
  <c r="C273" i="5"/>
  <c r="C274" i="5"/>
  <c r="C275" i="5"/>
  <c r="AD275" i="5" s="1"/>
  <c r="C276" i="5"/>
  <c r="AB276" i="5" s="1"/>
  <c r="C277" i="5"/>
  <c r="AB277" i="5" s="1"/>
  <c r="C278" i="5"/>
  <c r="C279" i="5"/>
  <c r="AD279" i="5" s="1"/>
  <c r="C280" i="5"/>
  <c r="AB280" i="5" s="1"/>
  <c r="C281" i="5"/>
  <c r="C282" i="5"/>
  <c r="C283" i="5"/>
  <c r="AB283" i="5" s="1"/>
  <c r="C284" i="5"/>
  <c r="C285" i="5"/>
  <c r="AB285" i="5" s="1"/>
  <c r="C286" i="5"/>
  <c r="C287" i="5"/>
  <c r="C288" i="5"/>
  <c r="C289" i="5"/>
  <c r="C290" i="5"/>
  <c r="AD290" i="5" s="1"/>
  <c r="C291" i="5"/>
  <c r="C292" i="5"/>
  <c r="C293" i="5"/>
  <c r="AB293" i="5" s="1"/>
  <c r="C294" i="5"/>
  <c r="C295" i="5"/>
  <c r="C296" i="5"/>
  <c r="C297" i="5"/>
  <c r="C298" i="5"/>
  <c r="AB298" i="5" s="1"/>
  <c r="C299" i="5"/>
  <c r="C300" i="5"/>
  <c r="C301" i="5"/>
  <c r="AB301" i="5" s="1"/>
  <c r="C302" i="5"/>
  <c r="C303" i="5"/>
  <c r="C304" i="5"/>
  <c r="AB304" i="5" s="1"/>
  <c r="C305" i="5"/>
  <c r="C306" i="5"/>
  <c r="AD306" i="5" s="1"/>
  <c r="C307" i="5"/>
  <c r="AB307" i="5" s="1"/>
  <c r="C308" i="5"/>
  <c r="C309" i="5"/>
  <c r="V309" i="5" s="1"/>
  <c r="F309" i="5" s="1"/>
  <c r="C310" i="5"/>
  <c r="C311" i="5"/>
  <c r="C312" i="5"/>
  <c r="AB312" i="5" s="1"/>
  <c r="C313" i="5"/>
  <c r="C314" i="5"/>
  <c r="C315" i="5"/>
  <c r="AB315" i="5" s="1"/>
  <c r="C316" i="5"/>
  <c r="C317" i="5"/>
  <c r="C318" i="5"/>
  <c r="C319" i="5"/>
  <c r="AB319" i="5" s="1"/>
  <c r="C320" i="5"/>
  <c r="C321" i="5"/>
  <c r="C322" i="5"/>
  <c r="AD322" i="5" s="1"/>
  <c r="C323" i="5"/>
  <c r="AB323" i="5" s="1"/>
  <c r="C324" i="5"/>
  <c r="C325" i="5"/>
  <c r="AB325" i="5" s="1"/>
  <c r="C326" i="5"/>
  <c r="AB326" i="5" s="1"/>
  <c r="C327" i="5"/>
  <c r="AD327" i="5" s="1"/>
  <c r="C328" i="5"/>
  <c r="AB328" i="5" s="1"/>
  <c r="C329" i="5"/>
  <c r="V329" i="5" s="1"/>
  <c r="C330" i="5"/>
  <c r="AD330" i="5" s="1"/>
  <c r="C331" i="5"/>
  <c r="AB331" i="5" s="1"/>
  <c r="C332" i="5"/>
  <c r="C333" i="5"/>
  <c r="AB333" i="5" s="1"/>
  <c r="C334" i="5"/>
  <c r="C335" i="5"/>
  <c r="AB335" i="5" s="1"/>
  <c r="C336" i="5"/>
  <c r="AB336" i="5" s="1"/>
  <c r="C337" i="5"/>
  <c r="C338" i="5"/>
  <c r="AB338" i="5" s="1"/>
  <c r="C339" i="5"/>
  <c r="C340" i="5"/>
  <c r="AD340" i="5" s="1"/>
  <c r="C341" i="5"/>
  <c r="AB341" i="5" s="1"/>
  <c r="C342" i="5"/>
  <c r="AB342" i="5" s="1"/>
  <c r="C343" i="5"/>
  <c r="AD343" i="5" s="1"/>
  <c r="C344" i="5"/>
  <c r="C345" i="5"/>
  <c r="C346" i="5"/>
  <c r="AD346" i="5" s="1"/>
  <c r="C347" i="5"/>
  <c r="AB347" i="5" s="1"/>
  <c r="C348" i="5"/>
  <c r="C349" i="5"/>
  <c r="AB349" i="5" s="1"/>
  <c r="C350" i="5"/>
  <c r="C351" i="5"/>
  <c r="AB351" i="5" s="1"/>
  <c r="C352" i="5"/>
  <c r="AB352" i="5" s="1"/>
  <c r="C353" i="5"/>
  <c r="C354" i="5"/>
  <c r="AB354" i="5" s="1"/>
  <c r="C355" i="5"/>
  <c r="V355" i="5" s="1"/>
  <c r="C356" i="5"/>
  <c r="C357" i="5"/>
  <c r="AB357" i="5" s="1"/>
  <c r="C358" i="5"/>
  <c r="C359" i="5"/>
  <c r="AB359" i="5" s="1"/>
  <c r="C360" i="5"/>
  <c r="AB360" i="5" s="1"/>
  <c r="C361" i="5"/>
  <c r="C362" i="5"/>
  <c r="AD362" i="5" s="1"/>
  <c r="C363" i="5"/>
  <c r="AB363" i="5" s="1"/>
  <c r="C364" i="5"/>
  <c r="C365" i="5"/>
  <c r="AB365" i="5" s="1"/>
  <c r="C366" i="5"/>
  <c r="C367" i="5"/>
  <c r="AB367" i="5" s="1"/>
  <c r="C368" i="5"/>
  <c r="V368" i="5" s="1"/>
  <c r="C369" i="5"/>
  <c r="C370" i="5"/>
  <c r="AD370" i="5" s="1"/>
  <c r="C371" i="5"/>
  <c r="AB371" i="5" s="1"/>
  <c r="C372" i="5"/>
  <c r="C373" i="5"/>
  <c r="AB373" i="5" s="1"/>
  <c r="C374" i="5"/>
  <c r="C375" i="5"/>
  <c r="AD375" i="5" s="1"/>
  <c r="C376" i="5"/>
  <c r="AB376" i="5" s="1"/>
  <c r="C377" i="5"/>
  <c r="C378" i="5"/>
  <c r="C379" i="5"/>
  <c r="AB379" i="5" s="1"/>
  <c r="C380" i="5"/>
  <c r="C381" i="5"/>
  <c r="AB381" i="5" s="1"/>
  <c r="C382" i="5"/>
  <c r="C383" i="5"/>
  <c r="AB383" i="5" s="1"/>
  <c r="C384" i="5"/>
  <c r="AB384" i="5" s="1"/>
  <c r="C385" i="5"/>
  <c r="C386" i="5"/>
  <c r="C387" i="5"/>
  <c r="C388" i="5"/>
  <c r="C389" i="5"/>
  <c r="AB389" i="5" s="1"/>
  <c r="C390" i="5"/>
  <c r="AD390" i="5" s="1"/>
  <c r="C391" i="5"/>
  <c r="AB391" i="5" s="1"/>
  <c r="C392" i="5"/>
  <c r="AD392" i="5" s="1"/>
  <c r="C393" i="5"/>
  <c r="C394" i="5"/>
  <c r="AB394" i="5" s="1"/>
  <c r="C395" i="5"/>
  <c r="C396" i="5"/>
  <c r="C397" i="5"/>
  <c r="AB397" i="5" s="1"/>
  <c r="C398" i="5"/>
  <c r="C399" i="5"/>
  <c r="AD399" i="5" s="1"/>
  <c r="C400" i="5"/>
  <c r="C401" i="5"/>
  <c r="C402" i="5"/>
  <c r="AD402" i="5" s="1"/>
  <c r="C403" i="5"/>
  <c r="AB403" i="5" s="1"/>
  <c r="C404" i="5"/>
  <c r="C405" i="5"/>
  <c r="AB405" i="5" s="1"/>
  <c r="C406" i="5"/>
  <c r="C407" i="5"/>
  <c r="AB407" i="5" s="1"/>
  <c r="C408" i="5"/>
  <c r="C409" i="5"/>
  <c r="C410" i="5"/>
  <c r="C411" i="5"/>
  <c r="AB411" i="5" s="1"/>
  <c r="C412" i="5"/>
  <c r="C413" i="5"/>
  <c r="AB413" i="5" s="1"/>
  <c r="C414" i="5"/>
  <c r="C415" i="5"/>
  <c r="AB415" i="5" s="1"/>
  <c r="C416" i="5"/>
  <c r="AB416" i="5" s="1"/>
  <c r="C417" i="5"/>
  <c r="C418" i="5"/>
  <c r="AB418" i="5" s="1"/>
  <c r="C419" i="5"/>
  <c r="C420" i="5"/>
  <c r="C421" i="5"/>
  <c r="AB421" i="5" s="1"/>
  <c r="C422" i="5"/>
  <c r="C423" i="5"/>
  <c r="AB423" i="5" s="1"/>
  <c r="C424" i="5"/>
  <c r="AB424" i="5" s="1"/>
  <c r="C425" i="5"/>
  <c r="C426" i="5"/>
  <c r="AD426" i="5" s="1"/>
  <c r="C427" i="5"/>
  <c r="AB427" i="5" s="1"/>
  <c r="C428" i="5"/>
  <c r="C429" i="5"/>
  <c r="AB429" i="5" s="1"/>
  <c r="C430" i="5"/>
  <c r="C431" i="5"/>
  <c r="AB431" i="5" s="1"/>
  <c r="C432" i="5"/>
  <c r="C433" i="5"/>
  <c r="C434" i="5"/>
  <c r="AD434" i="5" s="1"/>
  <c r="C435" i="5"/>
  <c r="AB435" i="5" s="1"/>
  <c r="C436" i="5"/>
  <c r="C437" i="5"/>
  <c r="AB437" i="5" s="1"/>
  <c r="C438" i="5"/>
  <c r="C439" i="5"/>
  <c r="AB439" i="5" s="1"/>
  <c r="C440" i="5"/>
  <c r="AB440" i="5" s="1"/>
  <c r="C441" i="5"/>
  <c r="AD441" i="5" s="1"/>
  <c r="C442" i="5"/>
  <c r="AD442" i="5" s="1"/>
  <c r="C443" i="5"/>
  <c r="AD443" i="5" s="1"/>
  <c r="C444" i="5"/>
  <c r="AD444" i="5" s="1"/>
  <c r="C445" i="5"/>
  <c r="AD445" i="5" s="1"/>
  <c r="C446" i="5"/>
  <c r="AD446" i="5" s="1"/>
  <c r="C447" i="5"/>
  <c r="AD447" i="5" s="1"/>
  <c r="C448" i="5"/>
  <c r="AD448" i="5" s="1"/>
  <c r="C449" i="5"/>
  <c r="AD449" i="5" s="1"/>
  <c r="C450" i="5"/>
  <c r="AD450" i="5" s="1"/>
  <c r="C451" i="5"/>
  <c r="AD451" i="5" s="1"/>
  <c r="C452" i="5"/>
  <c r="AD452" i="5" s="1"/>
  <c r="C453" i="5"/>
  <c r="AD453" i="5" s="1"/>
  <c r="C454" i="5"/>
  <c r="AD454" i="5" s="1"/>
  <c r="C455" i="5"/>
  <c r="AD455" i="5" s="1"/>
  <c r="C456" i="5"/>
  <c r="AD456" i="5" s="1"/>
  <c r="C457" i="5"/>
  <c r="AD457" i="5" s="1"/>
  <c r="C458" i="5"/>
  <c r="AD458" i="5" s="1"/>
  <c r="C459" i="5"/>
  <c r="AD459" i="5" s="1"/>
  <c r="C460" i="5"/>
  <c r="AD460" i="5" s="1"/>
  <c r="C461" i="5"/>
  <c r="C462" i="5"/>
  <c r="AD462" i="5" s="1"/>
  <c r="C463" i="5"/>
  <c r="AD463" i="5" s="1"/>
  <c r="C464" i="5"/>
  <c r="AD464" i="5" s="1"/>
  <c r="C465" i="5"/>
  <c r="AD465" i="5" s="1"/>
  <c r="C466" i="5"/>
  <c r="AD466" i="5" s="1"/>
  <c r="C467" i="5"/>
  <c r="AD467" i="5" s="1"/>
  <c r="C468" i="5"/>
  <c r="AD468" i="5" s="1"/>
  <c r="C469" i="5"/>
  <c r="AD469" i="5" s="1"/>
  <c r="C470" i="5"/>
  <c r="AD470" i="5" s="1"/>
  <c r="C471" i="5"/>
  <c r="AD471" i="5" s="1"/>
  <c r="C472" i="5"/>
  <c r="AD472" i="5" s="1"/>
  <c r="C473" i="5"/>
  <c r="C474" i="5"/>
  <c r="C475" i="5"/>
  <c r="AD475" i="5" s="1"/>
  <c r="C476" i="5"/>
  <c r="AD476" i="5" s="1"/>
  <c r="C477" i="5"/>
  <c r="AD477" i="5" s="1"/>
  <c r="C478" i="5"/>
  <c r="AD478" i="5" s="1"/>
  <c r="C479" i="5"/>
  <c r="AD479" i="5" s="1"/>
  <c r="C480" i="5"/>
  <c r="AD480" i="5" s="1"/>
  <c r="C481" i="5"/>
  <c r="AD481" i="5" s="1"/>
  <c r="C482" i="5"/>
  <c r="AD482" i="5" s="1"/>
  <c r="C483" i="5"/>
  <c r="AD483" i="5" s="1"/>
  <c r="C484" i="5"/>
  <c r="AD484" i="5" s="1"/>
  <c r="C485" i="5"/>
  <c r="AD485" i="5" s="1"/>
  <c r="C486" i="5"/>
  <c r="AD486" i="5" s="1"/>
  <c r="C487" i="5"/>
  <c r="AD487" i="5" s="1"/>
  <c r="C488" i="5"/>
  <c r="AD488" i="5" s="1"/>
  <c r="C489" i="5"/>
  <c r="AD489" i="5" s="1"/>
  <c r="C490" i="5"/>
  <c r="AD490" i="5" s="1"/>
  <c r="C491" i="5"/>
  <c r="AD491" i="5" s="1"/>
  <c r="C492" i="5"/>
  <c r="AD492" i="5" s="1"/>
  <c r="C493" i="5"/>
  <c r="AD493" i="5" s="1"/>
  <c r="C494" i="5"/>
  <c r="AD494" i="5" s="1"/>
  <c r="C495" i="5"/>
  <c r="AD495" i="5" s="1"/>
  <c r="C496" i="5"/>
  <c r="AD496" i="5" s="1"/>
  <c r="C497" i="5"/>
  <c r="AD497" i="5" s="1"/>
  <c r="C498" i="5"/>
  <c r="AD498" i="5" s="1"/>
  <c r="C499" i="5"/>
  <c r="AD499" i="5" s="1"/>
  <c r="C500" i="5"/>
  <c r="AD500" i="5" s="1"/>
  <c r="C501" i="5"/>
  <c r="AD501" i="5" s="1"/>
  <c r="C502" i="5"/>
  <c r="AD502" i="5" s="1"/>
  <c r="C503" i="5"/>
  <c r="AD503" i="5" s="1"/>
  <c r="C504" i="5"/>
  <c r="AD504" i="5" s="1"/>
  <c r="C505" i="5"/>
  <c r="AD505" i="5" s="1"/>
  <c r="C506" i="5"/>
  <c r="AD506" i="5" s="1"/>
  <c r="C507" i="5"/>
  <c r="AD507" i="5" s="1"/>
  <c r="C508" i="5"/>
  <c r="AD508" i="5" s="1"/>
  <c r="C509" i="5"/>
  <c r="AD509" i="5" s="1"/>
  <c r="C510" i="5"/>
  <c r="AD510" i="5" s="1"/>
  <c r="C511" i="5"/>
  <c r="AB511" i="5" s="1"/>
  <c r="C512" i="5"/>
  <c r="AD512" i="5" s="1"/>
  <c r="C513" i="5"/>
  <c r="AD513" i="5" s="1"/>
  <c r="C514" i="5"/>
  <c r="AB514" i="5" s="1"/>
  <c r="C515" i="5"/>
  <c r="AD515" i="5" s="1"/>
  <c r="C516" i="5"/>
  <c r="AD516" i="5" s="1"/>
  <c r="C517" i="5"/>
  <c r="AD517" i="5" s="1"/>
  <c r="C518" i="5"/>
  <c r="AD518" i="5" s="1"/>
  <c r="C519" i="5"/>
  <c r="AD519" i="5" s="1"/>
  <c r="C520" i="5"/>
  <c r="AD520" i="5" s="1"/>
  <c r="C521" i="5"/>
  <c r="AD521" i="5" s="1"/>
  <c r="C522" i="5"/>
  <c r="AD522" i="5" s="1"/>
  <c r="C523" i="5"/>
  <c r="AD523" i="5" s="1"/>
  <c r="C524" i="5"/>
  <c r="AD524" i="5" s="1"/>
  <c r="C525" i="5"/>
  <c r="AD525" i="5" s="1"/>
  <c r="C526" i="5"/>
  <c r="AD526" i="5" s="1"/>
  <c r="C527" i="5"/>
  <c r="AD527" i="5" s="1"/>
  <c r="C528" i="5"/>
  <c r="AD528" i="5" s="1"/>
  <c r="C529" i="5"/>
  <c r="AD529" i="5" s="1"/>
  <c r="C530" i="5"/>
  <c r="AD530" i="5" s="1"/>
  <c r="C531" i="5"/>
  <c r="AD531" i="5" s="1"/>
  <c r="C532" i="5"/>
  <c r="AD532" i="5" s="1"/>
  <c r="C533" i="5"/>
  <c r="AD533" i="5" s="1"/>
  <c r="C534" i="5"/>
  <c r="AD534" i="5" s="1"/>
  <c r="C535" i="5"/>
  <c r="AD535" i="5" s="1"/>
  <c r="C536" i="5"/>
  <c r="C537" i="5"/>
  <c r="AD537" i="5" s="1"/>
  <c r="C538" i="5"/>
  <c r="C539" i="5"/>
  <c r="AD539" i="5" s="1"/>
  <c r="C540" i="5"/>
  <c r="AD540" i="5" s="1"/>
  <c r="C541" i="5"/>
  <c r="AD541" i="5" s="1"/>
  <c r="C542" i="5"/>
  <c r="AD542" i="5" s="1"/>
  <c r="C543" i="5"/>
  <c r="AD543" i="5" s="1"/>
  <c r="C544" i="5"/>
  <c r="AD544" i="5" s="1"/>
  <c r="C545" i="5"/>
  <c r="AD545" i="5" s="1"/>
  <c r="C546" i="5"/>
  <c r="AD546" i="5" s="1"/>
  <c r="C547" i="5"/>
  <c r="AD547" i="5" s="1"/>
  <c r="C548" i="5"/>
  <c r="AD548" i="5" s="1"/>
  <c r="C549" i="5"/>
  <c r="AD549" i="5" s="1"/>
  <c r="C550" i="5"/>
  <c r="AD550" i="5" s="1"/>
  <c r="C551" i="5"/>
  <c r="AD551" i="5" s="1"/>
  <c r="C552" i="5"/>
  <c r="AD552" i="5" s="1"/>
  <c r="C553" i="5"/>
  <c r="AD553" i="5" s="1"/>
  <c r="C554" i="5"/>
  <c r="AD554" i="5" s="1"/>
  <c r="C555" i="5"/>
  <c r="AD555" i="5" s="1"/>
  <c r="C556" i="5"/>
  <c r="AD556" i="5" s="1"/>
  <c r="C557" i="5"/>
  <c r="AD557" i="5" s="1"/>
  <c r="C558" i="5"/>
  <c r="AD558" i="5" s="1"/>
  <c r="C559" i="5"/>
  <c r="AD559" i="5" s="1"/>
  <c r="C560" i="5"/>
  <c r="AD560" i="5" s="1"/>
  <c r="C561" i="5"/>
  <c r="AD561" i="5" s="1"/>
  <c r="C562" i="5"/>
  <c r="C563" i="5"/>
  <c r="AD563" i="5" s="1"/>
  <c r="C564" i="5"/>
  <c r="AD564" i="5" s="1"/>
  <c r="C565" i="5"/>
  <c r="AD565" i="5" s="1"/>
  <c r="C566" i="5"/>
  <c r="AD566" i="5" s="1"/>
  <c r="C567" i="5"/>
  <c r="AD567" i="5" s="1"/>
  <c r="C568" i="5"/>
  <c r="AD568" i="5" s="1"/>
  <c r="C569" i="5"/>
  <c r="AD569" i="5" s="1"/>
  <c r="C570" i="5"/>
  <c r="AD570" i="5" s="1"/>
  <c r="C571" i="5"/>
  <c r="AD571" i="5" s="1"/>
  <c r="C572" i="5"/>
  <c r="AD572" i="5" s="1"/>
  <c r="C573" i="5"/>
  <c r="AD573" i="5" s="1"/>
  <c r="C574" i="5"/>
  <c r="AD574" i="5" s="1"/>
  <c r="C575" i="5"/>
  <c r="AD575" i="5" s="1"/>
  <c r="C576" i="5"/>
  <c r="AD576" i="5" s="1"/>
  <c r="C577" i="5"/>
  <c r="AD577" i="5" s="1"/>
  <c r="C578" i="5"/>
  <c r="AD578" i="5" s="1"/>
  <c r="C579" i="5"/>
  <c r="AD579" i="5" s="1"/>
  <c r="C580" i="5"/>
  <c r="AD580" i="5" s="1"/>
  <c r="C581" i="5"/>
  <c r="AD581" i="5" s="1"/>
  <c r="C582" i="5"/>
  <c r="AD582" i="5" s="1"/>
  <c r="C583" i="5"/>
  <c r="AD583" i="5" s="1"/>
  <c r="C584" i="5"/>
  <c r="AD584" i="5" s="1"/>
  <c r="C585" i="5"/>
  <c r="AD585" i="5" s="1"/>
  <c r="C586" i="5"/>
  <c r="AB586" i="5" s="1"/>
  <c r="C587" i="5"/>
  <c r="AD587" i="5" s="1"/>
  <c r="C588" i="5"/>
  <c r="AD588" i="5" s="1"/>
  <c r="C589" i="5"/>
  <c r="AD589" i="5" s="1"/>
  <c r="C590" i="5"/>
  <c r="AD590" i="5" s="1"/>
  <c r="C591" i="5"/>
  <c r="AD591" i="5" s="1"/>
  <c r="C592" i="5"/>
  <c r="AD592" i="5" s="1"/>
  <c r="C593" i="5"/>
  <c r="AD593" i="5" s="1"/>
  <c r="C594" i="5"/>
  <c r="C595" i="5"/>
  <c r="AD595" i="5" s="1"/>
  <c r="C596" i="5"/>
  <c r="AD596" i="5" s="1"/>
  <c r="C597" i="5"/>
  <c r="AD597" i="5" s="1"/>
  <c r="C598" i="5"/>
  <c r="AD598" i="5" s="1"/>
  <c r="C599" i="5"/>
  <c r="C600" i="5"/>
  <c r="AD600" i="5" s="1"/>
  <c r="C601" i="5"/>
  <c r="AD601" i="5" s="1"/>
  <c r="C602" i="5"/>
  <c r="AB602" i="5" s="1"/>
  <c r="C603" i="5"/>
  <c r="AD603" i="5" s="1"/>
  <c r="C604" i="5"/>
  <c r="AD604" i="5" s="1"/>
  <c r="C605" i="5"/>
  <c r="AD605" i="5" s="1"/>
  <c r="C606" i="5"/>
  <c r="AD606" i="5" s="1"/>
  <c r="C607" i="5"/>
  <c r="AD607" i="5" s="1"/>
  <c r="C608" i="5"/>
  <c r="AD608" i="5" s="1"/>
  <c r="C609" i="5"/>
  <c r="AD609" i="5" s="1"/>
  <c r="C610" i="5"/>
  <c r="AD610" i="5" s="1"/>
  <c r="C611" i="5"/>
  <c r="AD611" i="5" s="1"/>
  <c r="C612" i="5"/>
  <c r="AD612" i="5" s="1"/>
  <c r="C613" i="5"/>
  <c r="AD613" i="5" s="1"/>
  <c r="C614" i="5"/>
  <c r="AD614" i="5" s="1"/>
  <c r="C615" i="5"/>
  <c r="AD615" i="5" s="1"/>
  <c r="C616" i="5"/>
  <c r="AD616" i="5" s="1"/>
  <c r="C617" i="5"/>
  <c r="AD617" i="5" s="1"/>
  <c r="C618" i="5"/>
  <c r="AD618" i="5" s="1"/>
  <c r="C619" i="5"/>
  <c r="AD619" i="5" s="1"/>
  <c r="C620" i="5"/>
  <c r="AD620" i="5" s="1"/>
  <c r="C621" i="5"/>
  <c r="AD621" i="5" s="1"/>
  <c r="C622" i="5"/>
  <c r="AD622" i="5" s="1"/>
  <c r="C623" i="5"/>
  <c r="AD623" i="5" s="1"/>
  <c r="C624" i="5"/>
  <c r="AD624" i="5" s="1"/>
  <c r="C625" i="5"/>
  <c r="AD625" i="5" s="1"/>
  <c r="C626" i="5"/>
  <c r="AD626" i="5" s="1"/>
  <c r="C627" i="5"/>
  <c r="AD627" i="5" s="1"/>
  <c r="C628" i="5"/>
  <c r="AD628" i="5" s="1"/>
  <c r="C629" i="5"/>
  <c r="AD629" i="5" s="1"/>
  <c r="C630" i="5"/>
  <c r="AD630" i="5" s="1"/>
  <c r="C631" i="5"/>
  <c r="C632" i="5"/>
  <c r="AD632" i="5" s="1"/>
  <c r="C633" i="5"/>
  <c r="AD633" i="5" s="1"/>
  <c r="C634" i="5"/>
  <c r="AD634" i="5" s="1"/>
  <c r="C635" i="5"/>
  <c r="AD635" i="5" s="1"/>
  <c r="C636" i="5"/>
  <c r="AD636" i="5" s="1"/>
  <c r="C637" i="5"/>
  <c r="AD637" i="5" s="1"/>
  <c r="C638" i="5"/>
  <c r="AD638" i="5" s="1"/>
  <c r="C639" i="5"/>
  <c r="AD639" i="5" s="1"/>
  <c r="C640" i="5"/>
  <c r="AD640" i="5" s="1"/>
  <c r="C641" i="5"/>
  <c r="AD641" i="5" s="1"/>
  <c r="C642" i="5"/>
  <c r="AD642" i="5" s="1"/>
  <c r="C643" i="5"/>
  <c r="AD643" i="5" s="1"/>
  <c r="C644" i="5"/>
  <c r="AD644" i="5" s="1"/>
  <c r="C645" i="5"/>
  <c r="AD645" i="5" s="1"/>
  <c r="C646" i="5"/>
  <c r="AD646" i="5" s="1"/>
  <c r="C647" i="5"/>
  <c r="AD647" i="5" s="1"/>
  <c r="C648" i="5"/>
  <c r="AD648" i="5" s="1"/>
  <c r="C649" i="5"/>
  <c r="AD649" i="5" s="1"/>
  <c r="C650" i="5"/>
  <c r="C651" i="5"/>
  <c r="AD651" i="5" s="1"/>
  <c r="C652" i="5"/>
  <c r="AD652" i="5" s="1"/>
  <c r="C653" i="5"/>
  <c r="AD653" i="5" s="1"/>
  <c r="C654" i="5"/>
  <c r="AD654" i="5" s="1"/>
  <c r="C655" i="5"/>
  <c r="C656" i="5"/>
  <c r="AD656" i="5" s="1"/>
  <c r="C657" i="5"/>
  <c r="AD657" i="5" s="1"/>
  <c r="C658" i="5"/>
  <c r="AD658" i="5" s="1"/>
  <c r="C659" i="5"/>
  <c r="C660" i="5"/>
  <c r="AD660" i="5" s="1"/>
  <c r="C661" i="5"/>
  <c r="AD661" i="5" s="1"/>
  <c r="C662" i="5"/>
  <c r="AD662" i="5" s="1"/>
  <c r="C663" i="5"/>
  <c r="AD663" i="5" s="1"/>
  <c r="C664" i="5"/>
  <c r="AD664" i="5" s="1"/>
  <c r="C665" i="5"/>
  <c r="AD665" i="5" s="1"/>
  <c r="C666" i="5"/>
  <c r="AD666" i="5" s="1"/>
  <c r="C667" i="5"/>
  <c r="AD667" i="5" s="1"/>
  <c r="C668" i="5"/>
  <c r="AD668" i="5" s="1"/>
  <c r="C669" i="5"/>
  <c r="AD669" i="5" s="1"/>
  <c r="C670" i="5"/>
  <c r="AD670" i="5" s="1"/>
  <c r="C671" i="5"/>
  <c r="AD671" i="5" s="1"/>
  <c r="C672" i="5"/>
  <c r="AD672" i="5" s="1"/>
  <c r="C673" i="5"/>
  <c r="AD673" i="5" s="1"/>
  <c r="C674" i="5"/>
  <c r="AD674" i="5" s="1"/>
  <c r="C675" i="5"/>
  <c r="AD675" i="5" s="1"/>
  <c r="C676" i="5"/>
  <c r="C677" i="5"/>
  <c r="AD677" i="5" s="1"/>
  <c r="C678" i="5"/>
  <c r="AD678" i="5" s="1"/>
  <c r="C679" i="5"/>
  <c r="AD679" i="5" s="1"/>
  <c r="C680" i="5"/>
  <c r="AD680" i="5" s="1"/>
  <c r="C681" i="5"/>
  <c r="AD681" i="5" s="1"/>
  <c r="C682" i="5"/>
  <c r="AD682" i="5" s="1"/>
  <c r="C683" i="5"/>
  <c r="AD683" i="5" s="1"/>
  <c r="C684" i="5"/>
  <c r="AD684" i="5" s="1"/>
  <c r="C685" i="5"/>
  <c r="AD685" i="5" s="1"/>
  <c r="C686" i="5"/>
  <c r="AD686" i="5" s="1"/>
  <c r="C687" i="5"/>
  <c r="AD687" i="5" s="1"/>
  <c r="C688" i="5"/>
  <c r="AD688" i="5" s="1"/>
  <c r="C689" i="5"/>
  <c r="AD689" i="5" s="1"/>
  <c r="C690" i="5"/>
  <c r="C691" i="5"/>
  <c r="AD691" i="5" s="1"/>
  <c r="C692" i="5"/>
  <c r="AD692" i="5" s="1"/>
  <c r="C693" i="5"/>
  <c r="AD693" i="5" s="1"/>
  <c r="C694" i="5"/>
  <c r="AD694" i="5" s="1"/>
  <c r="C695" i="5"/>
  <c r="AD695" i="5" s="1"/>
  <c r="C696" i="5"/>
  <c r="AD696" i="5" s="1"/>
  <c r="C697" i="5"/>
  <c r="C698" i="5"/>
  <c r="C699" i="5"/>
  <c r="AD699" i="5" s="1"/>
  <c r="C700" i="5"/>
  <c r="AD700" i="5" s="1"/>
  <c r="C701" i="5"/>
  <c r="AD701" i="5" s="1"/>
  <c r="C702" i="5"/>
  <c r="AD702" i="5" s="1"/>
  <c r="C703" i="5"/>
  <c r="AD703" i="5" s="1"/>
  <c r="C704" i="5"/>
  <c r="AD704" i="5" s="1"/>
  <c r="C705" i="5"/>
  <c r="AD705" i="5" s="1"/>
  <c r="C706" i="5"/>
  <c r="C707" i="5"/>
  <c r="AD707" i="5" s="1"/>
  <c r="C708" i="5"/>
  <c r="AD708" i="5" s="1"/>
  <c r="C709" i="5"/>
  <c r="AD709" i="5" s="1"/>
  <c r="C710" i="5"/>
  <c r="AD710" i="5" s="1"/>
  <c r="C711" i="5"/>
  <c r="AD711" i="5" s="1"/>
  <c r="C712" i="5"/>
  <c r="AD712" i="5" s="1"/>
  <c r="C713" i="5"/>
  <c r="AD713" i="5" s="1"/>
  <c r="C714" i="5"/>
  <c r="AD714" i="5" s="1"/>
  <c r="C715" i="5"/>
  <c r="AD715" i="5" s="1"/>
  <c r="C716" i="5"/>
  <c r="AD716" i="5" s="1"/>
  <c r="C717" i="5"/>
  <c r="AD717" i="5" s="1"/>
  <c r="C718" i="5"/>
  <c r="AD718" i="5" s="1"/>
  <c r="C719" i="5"/>
  <c r="AD719" i="5" s="1"/>
  <c r="C720" i="5"/>
  <c r="AD720" i="5" s="1"/>
  <c r="C721" i="5"/>
  <c r="AD721" i="5" s="1"/>
  <c r="C722" i="5"/>
  <c r="AD722" i="5" s="1"/>
  <c r="C723" i="5"/>
  <c r="AD723" i="5" s="1"/>
  <c r="C724" i="5"/>
  <c r="AD724" i="5" s="1"/>
  <c r="C725" i="5"/>
  <c r="AD725" i="5" s="1"/>
  <c r="C726" i="5"/>
  <c r="AD726" i="5" s="1"/>
  <c r="C727" i="5"/>
  <c r="AD727" i="5" s="1"/>
  <c r="C728" i="5"/>
  <c r="AD728" i="5" s="1"/>
  <c r="C729" i="5"/>
  <c r="AD729" i="5" s="1"/>
  <c r="C730" i="5"/>
  <c r="AD730" i="5" s="1"/>
  <c r="C731" i="5"/>
  <c r="AD731" i="5" s="1"/>
  <c r="C732" i="5"/>
  <c r="AD732" i="5" s="1"/>
  <c r="C733" i="5"/>
  <c r="AD733" i="5" s="1"/>
  <c r="C734" i="5"/>
  <c r="AD734" i="5" s="1"/>
  <c r="C735" i="5"/>
  <c r="C736" i="5"/>
  <c r="AD736" i="5" s="1"/>
  <c r="C737" i="5"/>
  <c r="AD737" i="5" s="1"/>
  <c r="C738" i="5"/>
  <c r="AD738" i="5" s="1"/>
  <c r="C739" i="5"/>
  <c r="AD739" i="5" s="1"/>
  <c r="C740" i="5"/>
  <c r="AD740" i="5" s="1"/>
  <c r="C741" i="5"/>
  <c r="AD741" i="5" s="1"/>
  <c r="C742" i="5"/>
  <c r="AD742" i="5" s="1"/>
  <c r="C743" i="5"/>
  <c r="C744" i="5"/>
  <c r="AD744" i="5" s="1"/>
  <c r="C745" i="5"/>
  <c r="AD745" i="5" s="1"/>
  <c r="C746" i="5"/>
  <c r="AD746" i="5" s="1"/>
  <c r="C747" i="5"/>
  <c r="AD747" i="5" s="1"/>
  <c r="C748" i="5"/>
  <c r="AD748" i="5" s="1"/>
  <c r="C749" i="5"/>
  <c r="AD749" i="5" s="1"/>
  <c r="C750" i="5"/>
  <c r="AD750" i="5" s="1"/>
  <c r="C751" i="5"/>
  <c r="AD751" i="5" s="1"/>
  <c r="C752" i="5"/>
  <c r="AD752" i="5" s="1"/>
  <c r="C753" i="5"/>
  <c r="AD753" i="5" s="1"/>
  <c r="C754" i="5"/>
  <c r="AD754" i="5" s="1"/>
  <c r="C755" i="5"/>
  <c r="AD755" i="5" s="1"/>
  <c r="C756" i="5"/>
  <c r="AD756" i="5" s="1"/>
  <c r="C757" i="5"/>
  <c r="AD757" i="5" s="1"/>
  <c r="C758" i="5"/>
  <c r="AD758" i="5" s="1"/>
  <c r="C759" i="5"/>
  <c r="C760" i="5"/>
  <c r="AD760" i="5" s="1"/>
  <c r="C761" i="5"/>
  <c r="AD761" i="5" s="1"/>
  <c r="C762" i="5"/>
  <c r="AD762" i="5" s="1"/>
  <c r="C763" i="5"/>
  <c r="AD763" i="5" s="1"/>
  <c r="C764" i="5"/>
  <c r="AD764" i="5" s="1"/>
  <c r="C765" i="5"/>
  <c r="AD765" i="5" s="1"/>
  <c r="C766" i="5"/>
  <c r="AD766" i="5" s="1"/>
  <c r="C767" i="5"/>
  <c r="C768" i="5"/>
  <c r="AD768" i="5" s="1"/>
  <c r="C769" i="5"/>
  <c r="AD769" i="5" s="1"/>
  <c r="C770" i="5"/>
  <c r="AD770" i="5" s="1"/>
  <c r="C771" i="5"/>
  <c r="AD771" i="5" s="1"/>
  <c r="C772" i="5"/>
  <c r="AD772" i="5" s="1"/>
  <c r="C773" i="5"/>
  <c r="AD773" i="5" s="1"/>
  <c r="C774" i="5"/>
  <c r="AD774" i="5" s="1"/>
  <c r="C775" i="5"/>
  <c r="AD775" i="5" s="1"/>
  <c r="C776" i="5"/>
  <c r="AD776" i="5" s="1"/>
  <c r="C777" i="5"/>
  <c r="AD777" i="5" s="1"/>
  <c r="C778" i="5"/>
  <c r="AD778" i="5" s="1"/>
  <c r="C779" i="5"/>
  <c r="AD779" i="5" s="1"/>
  <c r="C780" i="5"/>
  <c r="AD780" i="5" s="1"/>
  <c r="C781" i="5"/>
  <c r="AD781" i="5" s="1"/>
  <c r="C782" i="5"/>
  <c r="AD782" i="5" s="1"/>
  <c r="C783" i="5"/>
  <c r="AD783" i="5" s="1"/>
  <c r="C784" i="5"/>
  <c r="AD784" i="5" s="1"/>
  <c r="C785" i="5"/>
  <c r="AD785" i="5" s="1"/>
  <c r="C786" i="5"/>
  <c r="AD786" i="5" s="1"/>
  <c r="C787" i="5"/>
  <c r="AD787" i="5" s="1"/>
  <c r="C788" i="5"/>
  <c r="AD788" i="5" s="1"/>
  <c r="C789" i="5"/>
  <c r="AD789" i="5" s="1"/>
  <c r="C790" i="5"/>
  <c r="AD790" i="5" s="1"/>
  <c r="C791" i="5"/>
  <c r="AD791" i="5" s="1"/>
  <c r="C792" i="5"/>
  <c r="AD792" i="5" s="1"/>
  <c r="C793" i="5"/>
  <c r="AD793" i="5" s="1"/>
  <c r="C794" i="5"/>
  <c r="AD794" i="5" s="1"/>
  <c r="C795" i="5"/>
  <c r="AD795" i="5" s="1"/>
  <c r="C796" i="5"/>
  <c r="AD796" i="5" s="1"/>
  <c r="C797" i="5"/>
  <c r="AD797" i="5" s="1"/>
  <c r="C798" i="5"/>
  <c r="AD798" i="5" s="1"/>
  <c r="C799" i="5"/>
  <c r="AD799" i="5" s="1"/>
  <c r="C800" i="5"/>
  <c r="AD800" i="5" s="1"/>
  <c r="C801" i="5"/>
  <c r="AD801" i="5" s="1"/>
  <c r="C802" i="5"/>
  <c r="AD802" i="5" s="1"/>
  <c r="C803" i="5"/>
  <c r="AD803" i="5" s="1"/>
  <c r="C804" i="5"/>
  <c r="AD804" i="5" s="1"/>
  <c r="C805" i="5"/>
  <c r="AD805" i="5" s="1"/>
  <c r="C806" i="5"/>
  <c r="AD806" i="5" s="1"/>
  <c r="C807" i="5"/>
  <c r="AD807" i="5" s="1"/>
  <c r="C808" i="5"/>
  <c r="AD808" i="5" s="1"/>
  <c r="C809" i="5"/>
  <c r="C810" i="5"/>
  <c r="C811" i="5"/>
  <c r="AD811" i="5" s="1"/>
  <c r="C812" i="5"/>
  <c r="AD812" i="5" s="1"/>
  <c r="C813" i="5"/>
  <c r="AD813" i="5" s="1"/>
  <c r="C814" i="5"/>
  <c r="AD814" i="5" s="1"/>
  <c r="C815" i="5"/>
  <c r="AD815" i="5" s="1"/>
  <c r="C816" i="5"/>
  <c r="AD816" i="5" s="1"/>
  <c r="C817" i="5"/>
  <c r="AD817" i="5" s="1"/>
  <c r="C818" i="5"/>
  <c r="AD818" i="5" s="1"/>
  <c r="C819" i="5"/>
  <c r="AD819" i="5" s="1"/>
  <c r="C820" i="5"/>
  <c r="AD820" i="5" s="1"/>
  <c r="C821" i="5"/>
  <c r="AD821" i="5" s="1"/>
  <c r="C822" i="5"/>
  <c r="AD822" i="5" s="1"/>
  <c r="C823" i="5"/>
  <c r="AD823" i="5" s="1"/>
  <c r="C824" i="5"/>
  <c r="AD824" i="5" s="1"/>
  <c r="C825" i="5"/>
  <c r="AD825" i="5" s="1"/>
  <c r="C826" i="5"/>
  <c r="AD826" i="5" s="1"/>
  <c r="C827" i="5"/>
  <c r="AD827" i="5" s="1"/>
  <c r="C828" i="5"/>
  <c r="AD828" i="5" s="1"/>
  <c r="C829" i="5"/>
  <c r="AD829" i="5" s="1"/>
  <c r="C830" i="5"/>
  <c r="AD830" i="5" s="1"/>
  <c r="C831" i="5"/>
  <c r="AD831" i="5" s="1"/>
  <c r="C832" i="5"/>
  <c r="AD832" i="5" s="1"/>
  <c r="C833" i="5"/>
  <c r="AD833" i="5" s="1"/>
  <c r="C834" i="5"/>
  <c r="AD834" i="5" s="1"/>
  <c r="C835" i="5"/>
  <c r="AD835" i="5" s="1"/>
  <c r="C836" i="5"/>
  <c r="AD836" i="5" s="1"/>
  <c r="C837" i="5"/>
  <c r="AD837" i="5" s="1"/>
  <c r="C838" i="5"/>
  <c r="AD838" i="5" s="1"/>
  <c r="C839" i="5"/>
  <c r="AD839" i="5" s="1"/>
  <c r="C840" i="5"/>
  <c r="AD840" i="5" s="1"/>
  <c r="C841" i="5"/>
  <c r="AD841" i="5" s="1"/>
  <c r="C842" i="5"/>
  <c r="C843" i="5"/>
  <c r="AD843" i="5" s="1"/>
  <c r="C844" i="5"/>
  <c r="AD844" i="5" s="1"/>
  <c r="C845" i="5"/>
  <c r="AD845" i="5" s="1"/>
  <c r="C846" i="5"/>
  <c r="AD846" i="5" s="1"/>
  <c r="C847" i="5"/>
  <c r="AD847" i="5" s="1"/>
  <c r="C848" i="5"/>
  <c r="AD848" i="5" s="1"/>
  <c r="C849" i="5"/>
  <c r="AD849" i="5" s="1"/>
  <c r="C850" i="5"/>
  <c r="AD850" i="5" s="1"/>
  <c r="C851" i="5"/>
  <c r="AD851" i="5" s="1"/>
  <c r="C852" i="5"/>
  <c r="AD852" i="5" s="1"/>
  <c r="C853" i="5"/>
  <c r="AD853" i="5" s="1"/>
  <c r="C854" i="5"/>
  <c r="AD854" i="5" s="1"/>
  <c r="C855" i="5"/>
  <c r="AD855" i="5" s="1"/>
  <c r="C856" i="5"/>
  <c r="AD856" i="5" s="1"/>
  <c r="C857" i="5"/>
  <c r="AD857" i="5" s="1"/>
  <c r="C858" i="5"/>
  <c r="AD858" i="5" s="1"/>
  <c r="C859" i="5"/>
  <c r="C860" i="5"/>
  <c r="AD860" i="5" s="1"/>
  <c r="C861" i="5"/>
  <c r="AD861" i="5" s="1"/>
  <c r="C862" i="5"/>
  <c r="AD862" i="5" s="1"/>
  <c r="C863" i="5"/>
  <c r="AD863" i="5" s="1"/>
  <c r="C864" i="5"/>
  <c r="AD864" i="5" s="1"/>
  <c r="C865" i="5"/>
  <c r="AD865" i="5" s="1"/>
  <c r="C866" i="5"/>
  <c r="AD866" i="5" s="1"/>
  <c r="C867" i="5"/>
  <c r="AD867" i="5" s="1"/>
  <c r="C868" i="5"/>
  <c r="AD868" i="5" s="1"/>
  <c r="C869" i="5"/>
  <c r="AD869" i="5" s="1"/>
  <c r="C870" i="5"/>
  <c r="AD870" i="5" s="1"/>
  <c r="C871" i="5"/>
  <c r="C872" i="5"/>
  <c r="AD872" i="5" s="1"/>
  <c r="C873" i="5"/>
  <c r="AD873" i="5" s="1"/>
  <c r="C874" i="5"/>
  <c r="AD874" i="5" s="1"/>
  <c r="C875" i="5"/>
  <c r="C876" i="5"/>
  <c r="AD876" i="5" s="1"/>
  <c r="C877" i="5"/>
  <c r="AD877" i="5" s="1"/>
  <c r="C878" i="5"/>
  <c r="AD878" i="5" s="1"/>
  <c r="C879" i="5"/>
  <c r="AD879" i="5" s="1"/>
  <c r="C880" i="5"/>
  <c r="AD880" i="5" s="1"/>
  <c r="C881" i="5"/>
  <c r="AD881" i="5" s="1"/>
  <c r="C882" i="5"/>
  <c r="AD882" i="5" s="1"/>
  <c r="C883" i="5"/>
  <c r="AD883" i="5" s="1"/>
  <c r="C884" i="5"/>
  <c r="AD884" i="5" s="1"/>
  <c r="C885" i="5"/>
  <c r="AD885" i="5" s="1"/>
  <c r="C886" i="5"/>
  <c r="AD886" i="5" s="1"/>
  <c r="C887" i="5"/>
  <c r="AD887" i="5" s="1"/>
  <c r="C888" i="5"/>
  <c r="AD888" i="5" s="1"/>
  <c r="C889" i="5"/>
  <c r="AD889" i="5" s="1"/>
  <c r="C890" i="5"/>
  <c r="C891" i="5"/>
  <c r="AD891" i="5" s="1"/>
  <c r="C892" i="5"/>
  <c r="AD892" i="5" s="1"/>
  <c r="C893" i="5"/>
  <c r="AD893" i="5" s="1"/>
  <c r="C894" i="5"/>
  <c r="AD894" i="5" s="1"/>
  <c r="C895" i="5"/>
  <c r="AD895" i="5" s="1"/>
  <c r="C896" i="5"/>
  <c r="AD896" i="5" s="1"/>
  <c r="C897" i="5"/>
  <c r="AD897" i="5" s="1"/>
  <c r="C898" i="5"/>
  <c r="AD898" i="5" s="1"/>
  <c r="C899" i="5"/>
  <c r="AD899" i="5" s="1"/>
  <c r="C900" i="5"/>
  <c r="AD900" i="5" s="1"/>
  <c r="C901" i="5"/>
  <c r="AD901" i="5" s="1"/>
  <c r="C902" i="5"/>
  <c r="AD902" i="5" s="1"/>
  <c r="C903" i="5"/>
  <c r="C904" i="5"/>
  <c r="AD904" i="5" s="1"/>
  <c r="C905" i="5"/>
  <c r="AD905" i="5" s="1"/>
  <c r="C906" i="5"/>
  <c r="C907" i="5"/>
  <c r="AD907" i="5" s="1"/>
  <c r="C908" i="5"/>
  <c r="AD908" i="5" s="1"/>
  <c r="C909" i="5"/>
  <c r="AD909" i="5" s="1"/>
  <c r="C910" i="5"/>
  <c r="AD910" i="5" s="1"/>
  <c r="C911" i="5"/>
  <c r="AD911" i="5" s="1"/>
  <c r="C912" i="5"/>
  <c r="AD912" i="5" s="1"/>
  <c r="C913" i="5"/>
  <c r="AD913" i="5" s="1"/>
  <c r="C914" i="5"/>
  <c r="C915" i="5"/>
  <c r="AD915" i="5" s="1"/>
  <c r="C916" i="5"/>
  <c r="AD916" i="5" s="1"/>
  <c r="C917" i="5"/>
  <c r="AD917" i="5" s="1"/>
  <c r="C918" i="5"/>
  <c r="C919" i="5"/>
  <c r="C920" i="5"/>
  <c r="AD920" i="5" s="1"/>
  <c r="C921" i="5"/>
  <c r="AD921" i="5" s="1"/>
  <c r="C922" i="5"/>
  <c r="C923" i="5"/>
  <c r="AD923" i="5" s="1"/>
  <c r="C924" i="5"/>
  <c r="AD924" i="5" s="1"/>
  <c r="C925" i="5"/>
  <c r="AD925" i="5" s="1"/>
  <c r="C926" i="5"/>
  <c r="AD926" i="5" s="1"/>
  <c r="C927" i="5"/>
  <c r="AD927" i="5" s="1"/>
  <c r="C928" i="5"/>
  <c r="AD928" i="5" s="1"/>
  <c r="C929" i="5"/>
  <c r="AD929" i="5" s="1"/>
  <c r="C930" i="5"/>
  <c r="AD930" i="5" s="1"/>
  <c r="C931" i="5"/>
  <c r="AD931" i="5" s="1"/>
  <c r="C932" i="5"/>
  <c r="AD932" i="5" s="1"/>
  <c r="C933" i="5"/>
  <c r="AD933" i="5" s="1"/>
  <c r="C934" i="5"/>
  <c r="AD934" i="5" s="1"/>
  <c r="C935" i="5"/>
  <c r="AD935" i="5" s="1"/>
  <c r="C936" i="5"/>
  <c r="AD936" i="5" s="1"/>
  <c r="C937" i="5"/>
  <c r="AD937" i="5" s="1"/>
  <c r="C938" i="5"/>
  <c r="AD938" i="5" s="1"/>
  <c r="C939" i="5"/>
  <c r="AD939" i="5" s="1"/>
  <c r="C940" i="5"/>
  <c r="AD940" i="5" s="1"/>
  <c r="C941" i="5"/>
  <c r="AD941" i="5" s="1"/>
  <c r="C942" i="5"/>
  <c r="AD942" i="5" s="1"/>
  <c r="C943" i="5"/>
  <c r="C944" i="5"/>
  <c r="AD944" i="5" s="1"/>
  <c r="C945" i="5"/>
  <c r="AD945" i="5" s="1"/>
  <c r="C946" i="5"/>
  <c r="AD946" i="5" s="1"/>
  <c r="C947" i="5"/>
  <c r="AD947" i="5" s="1"/>
  <c r="C948" i="5"/>
  <c r="AD948" i="5" s="1"/>
  <c r="C949" i="5"/>
  <c r="AD949" i="5" s="1"/>
  <c r="C950" i="5"/>
  <c r="AD950" i="5" s="1"/>
  <c r="C951" i="5"/>
  <c r="AD951" i="5" s="1"/>
  <c r="C952" i="5"/>
  <c r="AD952" i="5" s="1"/>
  <c r="C953" i="5"/>
  <c r="AD953" i="5" s="1"/>
  <c r="C954" i="5"/>
  <c r="AD954" i="5" s="1"/>
  <c r="C955" i="5"/>
  <c r="AD955" i="5" s="1"/>
  <c r="C956" i="5"/>
  <c r="AD956" i="5" s="1"/>
  <c r="C957" i="5"/>
  <c r="AD957" i="5" s="1"/>
  <c r="C958" i="5"/>
  <c r="AD958" i="5" s="1"/>
  <c r="C959" i="5"/>
  <c r="C960" i="5"/>
  <c r="AD960" i="5" s="1"/>
  <c r="C961" i="5"/>
  <c r="AD961" i="5" s="1"/>
  <c r="C962" i="5"/>
  <c r="AD962" i="5" s="1"/>
  <c r="C963" i="5"/>
  <c r="AD963" i="5" s="1"/>
  <c r="C964" i="5"/>
  <c r="AD964" i="5" s="1"/>
  <c r="C965" i="5"/>
  <c r="AD965" i="5" s="1"/>
  <c r="C966" i="5"/>
  <c r="AD966" i="5" s="1"/>
  <c r="C967" i="5"/>
  <c r="AD967" i="5" s="1"/>
  <c r="C968" i="5"/>
  <c r="AD968" i="5" s="1"/>
  <c r="C969" i="5"/>
  <c r="AD969" i="5" s="1"/>
  <c r="C970" i="5"/>
  <c r="AD970" i="5" s="1"/>
  <c r="C971" i="5"/>
  <c r="AD971" i="5" s="1"/>
  <c r="C972" i="5"/>
  <c r="AD972" i="5" s="1"/>
  <c r="C973" i="5"/>
  <c r="AD973" i="5" s="1"/>
  <c r="C974" i="5"/>
  <c r="AD974" i="5" s="1"/>
  <c r="C975" i="5"/>
  <c r="AD975" i="5" s="1"/>
  <c r="C976" i="5"/>
  <c r="C977" i="5"/>
  <c r="AD977" i="5" s="1"/>
  <c r="C978" i="5"/>
  <c r="AD978" i="5" s="1"/>
  <c r="C979" i="5"/>
  <c r="AD979" i="5" s="1"/>
  <c r="C980" i="5"/>
  <c r="AD980" i="5" s="1"/>
  <c r="C981" i="5"/>
  <c r="AD981" i="5" s="1"/>
  <c r="C982" i="5"/>
  <c r="AD982" i="5" s="1"/>
  <c r="C983" i="5"/>
  <c r="AD983" i="5" s="1"/>
  <c r="C984" i="5"/>
  <c r="AD984" i="5" s="1"/>
  <c r="C985" i="5"/>
  <c r="AD985" i="5" s="1"/>
  <c r="C986" i="5"/>
  <c r="AD986" i="5" s="1"/>
  <c r="C987" i="5"/>
  <c r="AD987" i="5" s="1"/>
  <c r="C988" i="5"/>
  <c r="AD988" i="5" s="1"/>
  <c r="C989" i="5"/>
  <c r="AD989" i="5" s="1"/>
  <c r="C990" i="5"/>
  <c r="AD990" i="5" s="1"/>
  <c r="C991" i="5"/>
  <c r="AD991" i="5" s="1"/>
  <c r="C992" i="5"/>
  <c r="AD992" i="5" s="1"/>
  <c r="C993" i="5"/>
  <c r="AD993" i="5" s="1"/>
  <c r="C994" i="5"/>
  <c r="AD994" i="5" s="1"/>
  <c r="C995" i="5"/>
  <c r="AD995" i="5" s="1"/>
  <c r="C996" i="5"/>
  <c r="AD996" i="5" s="1"/>
  <c r="C997" i="5"/>
  <c r="AD997" i="5" s="1"/>
  <c r="C998" i="5"/>
  <c r="AD998" i="5" s="1"/>
  <c r="C999" i="5"/>
  <c r="AD999" i="5" s="1"/>
  <c r="C1000" i="5"/>
  <c r="AD1000" i="5" s="1"/>
  <c r="C1001" i="5"/>
  <c r="AD1001" i="5" s="1"/>
  <c r="C1002" i="5"/>
  <c r="AD1002" i="5" s="1"/>
  <c r="C1003" i="5"/>
  <c r="AD1003" i="5" s="1"/>
  <c r="C1004" i="5"/>
  <c r="AD1004" i="5" s="1"/>
  <c r="C1005" i="5"/>
  <c r="C1006" i="5"/>
  <c r="AD1006" i="5" s="1"/>
  <c r="C1007" i="5"/>
  <c r="AD1007" i="5" s="1"/>
  <c r="C1008" i="5"/>
  <c r="AD1008" i="5" s="1"/>
  <c r="C1009" i="5"/>
  <c r="AD1009" i="5" s="1"/>
  <c r="C1010" i="5"/>
  <c r="C1011" i="5"/>
  <c r="AD1011" i="5" s="1"/>
  <c r="C1012" i="5"/>
  <c r="C1013" i="5"/>
  <c r="AD1013" i="5" s="1"/>
  <c r="C1014" i="5"/>
  <c r="AD1014" i="5" s="1"/>
  <c r="C1015" i="5"/>
  <c r="AD1015" i="5" s="1"/>
  <c r="C1016" i="5"/>
  <c r="AD1016" i="5" s="1"/>
  <c r="C1017" i="5"/>
  <c r="AD1017" i="5" s="1"/>
  <c r="C1018" i="5"/>
  <c r="C1019" i="5"/>
  <c r="AD1019" i="5" s="1"/>
  <c r="C1020" i="5"/>
  <c r="AD1020" i="5" s="1"/>
  <c r="C1021" i="5"/>
  <c r="AD1021" i="5" s="1"/>
  <c r="C1022" i="5"/>
  <c r="AD1022" i="5" s="1"/>
  <c r="C1023" i="5"/>
  <c r="C1024" i="5"/>
  <c r="AD1024" i="5" s="1"/>
  <c r="C1025" i="5"/>
  <c r="AD1025" i="5" s="1"/>
  <c r="C1026" i="5"/>
  <c r="AD1026" i="5" s="1"/>
  <c r="C1027" i="5"/>
  <c r="C1028" i="5"/>
  <c r="AD1028" i="5" s="1"/>
  <c r="C1029" i="5"/>
  <c r="AD1029" i="5" s="1"/>
  <c r="C1030" i="5"/>
  <c r="C1031" i="5"/>
  <c r="AD1031" i="5" s="1"/>
  <c r="C1032" i="5"/>
  <c r="AD1032" i="5" s="1"/>
  <c r="C1033" i="5"/>
  <c r="AD1033" i="5" s="1"/>
  <c r="C1034" i="5"/>
  <c r="AD1034" i="5" s="1"/>
  <c r="C1035" i="5"/>
  <c r="AD1035" i="5" s="1"/>
  <c r="C1036" i="5"/>
  <c r="AD1036" i="5" s="1"/>
  <c r="C1037" i="5"/>
  <c r="AD1037" i="5" s="1"/>
  <c r="C1038" i="5"/>
  <c r="C1039" i="5"/>
  <c r="AD1039" i="5" s="1"/>
  <c r="C1040" i="5"/>
  <c r="AD1040" i="5" s="1"/>
  <c r="C1041" i="5"/>
  <c r="AD1041" i="5" s="1"/>
  <c r="C1042" i="5"/>
  <c r="AD1042" i="5" s="1"/>
  <c r="C1043" i="5"/>
  <c r="AD1043" i="5" s="1"/>
  <c r="C1044" i="5"/>
  <c r="AD1044" i="5" s="1"/>
  <c r="C1045" i="5"/>
  <c r="AD1045" i="5" s="1"/>
  <c r="C1046" i="5"/>
  <c r="C1047" i="5"/>
  <c r="AD1047" i="5" s="1"/>
  <c r="C1048" i="5"/>
  <c r="AD1048" i="5" s="1"/>
  <c r="C1049" i="5"/>
  <c r="AD1049" i="5" s="1"/>
  <c r="C1050" i="5"/>
  <c r="AD1050" i="5" s="1"/>
  <c r="C1051" i="5"/>
  <c r="AD1051" i="5" s="1"/>
  <c r="C1052" i="5"/>
  <c r="AD1052" i="5" s="1"/>
  <c r="C1053" i="5"/>
  <c r="AD1053" i="5" s="1"/>
  <c r="C1054" i="5"/>
  <c r="AD1054" i="5" s="1"/>
  <c r="C1055" i="5"/>
  <c r="AD1055" i="5" s="1"/>
  <c r="C1056" i="5"/>
  <c r="AD1056" i="5" s="1"/>
  <c r="C1057" i="5"/>
  <c r="AD1057" i="5" s="1"/>
  <c r="C1058" i="5"/>
  <c r="AD1058" i="5" s="1"/>
  <c r="C1059" i="5"/>
  <c r="AD1059" i="5" s="1"/>
  <c r="C1060" i="5"/>
  <c r="AD1060" i="5" s="1"/>
  <c r="C1061" i="5"/>
  <c r="AD1061" i="5" s="1"/>
  <c r="C1062" i="5"/>
  <c r="AD1062" i="5" s="1"/>
  <c r="C1063" i="5"/>
  <c r="AD1063" i="5" s="1"/>
  <c r="C1064" i="5"/>
  <c r="AD1064" i="5" s="1"/>
  <c r="C1065" i="5"/>
  <c r="AD1065" i="5" s="1"/>
  <c r="C1066" i="5"/>
  <c r="AD1066" i="5" s="1"/>
  <c r="C1067" i="5"/>
  <c r="AD1067" i="5" s="1"/>
  <c r="C1068" i="5"/>
  <c r="AD1068" i="5" s="1"/>
  <c r="C1069" i="5"/>
  <c r="AD1069" i="5" s="1"/>
  <c r="C1070" i="5"/>
  <c r="AD1070" i="5" s="1"/>
  <c r="C1071" i="5"/>
  <c r="AD1071" i="5" s="1"/>
  <c r="C1072" i="5"/>
  <c r="AD1072" i="5" s="1"/>
  <c r="C1073" i="5"/>
  <c r="AD1073" i="5" s="1"/>
  <c r="C1074" i="5"/>
  <c r="AD1074" i="5" s="1"/>
  <c r="C1075" i="5"/>
  <c r="AD1075" i="5" s="1"/>
  <c r="C1076" i="5"/>
  <c r="AD1076" i="5" s="1"/>
  <c r="C1077" i="5"/>
  <c r="AD1077" i="5" s="1"/>
  <c r="C1078" i="5"/>
  <c r="AD1078" i="5" s="1"/>
  <c r="C1079" i="5"/>
  <c r="AD1079" i="5" s="1"/>
  <c r="C1080" i="5"/>
  <c r="AD1080" i="5" s="1"/>
  <c r="C1081" i="5"/>
  <c r="AD1081" i="5" s="1"/>
  <c r="C1082" i="5"/>
  <c r="C1083" i="5"/>
  <c r="AD1083" i="5" s="1"/>
  <c r="C1084" i="5"/>
  <c r="AD1084" i="5" s="1"/>
  <c r="C1085" i="5"/>
  <c r="AD1085" i="5" s="1"/>
  <c r="C1086" i="5"/>
  <c r="AD1086" i="5" s="1"/>
  <c r="C1087" i="5"/>
  <c r="AD1087" i="5" s="1"/>
  <c r="C1088" i="5"/>
  <c r="AD1088" i="5" s="1"/>
  <c r="C1089" i="5"/>
  <c r="AD1089" i="5" s="1"/>
  <c r="C1090" i="5"/>
  <c r="C1091" i="5"/>
  <c r="AD1091" i="5" s="1"/>
  <c r="C1092" i="5"/>
  <c r="AD1092" i="5" s="1"/>
  <c r="C1093" i="5"/>
  <c r="AD1093" i="5" s="1"/>
  <c r="C1094" i="5"/>
  <c r="AD1094" i="5" s="1"/>
  <c r="C1095" i="5"/>
  <c r="AD1095" i="5" s="1"/>
  <c r="C1096" i="5"/>
  <c r="AD1096" i="5" s="1"/>
  <c r="C1097" i="5"/>
  <c r="AD1097" i="5" s="1"/>
  <c r="C1098" i="5"/>
  <c r="AD1098" i="5" s="1"/>
  <c r="C1099" i="5"/>
  <c r="AD1099" i="5" s="1"/>
  <c r="C1100" i="5"/>
  <c r="AD1100" i="5" s="1"/>
  <c r="C1101" i="5"/>
  <c r="AD1101" i="5" s="1"/>
  <c r="C1102" i="5"/>
  <c r="AD1102" i="5" s="1"/>
  <c r="C1103" i="5"/>
  <c r="AD1103" i="5" s="1"/>
  <c r="C1104" i="5"/>
  <c r="AD1104" i="5" s="1"/>
  <c r="C1105" i="5"/>
  <c r="AD1105" i="5" s="1"/>
  <c r="C1106" i="5"/>
  <c r="AD1106" i="5" s="1"/>
  <c r="C1107" i="5"/>
  <c r="AD1107" i="5" s="1"/>
  <c r="C1108" i="5"/>
  <c r="AD1108" i="5" s="1"/>
  <c r="C1109" i="5"/>
  <c r="AD1109" i="5" s="1"/>
  <c r="C1110" i="5"/>
  <c r="AD1110" i="5" s="1"/>
  <c r="C1111" i="5"/>
  <c r="C1112" i="5"/>
  <c r="AD1112" i="5" s="1"/>
  <c r="C1113" i="5"/>
  <c r="AD1113" i="5" s="1"/>
  <c r="C1114" i="5"/>
  <c r="C1115" i="5"/>
  <c r="AD1115" i="5" s="1"/>
  <c r="C1116" i="5"/>
  <c r="AD1116" i="5" s="1"/>
  <c r="C1117" i="5"/>
  <c r="AD1117" i="5" s="1"/>
  <c r="C1118" i="5"/>
  <c r="AD1118" i="5" s="1"/>
  <c r="C1119" i="5"/>
  <c r="AD1119" i="5" s="1"/>
  <c r="C1120" i="5"/>
  <c r="AD1120" i="5" s="1"/>
  <c r="C1121" i="5"/>
  <c r="AD1121" i="5" s="1"/>
  <c r="C1122" i="5"/>
  <c r="AD1122" i="5" s="1"/>
  <c r="C1123" i="5"/>
  <c r="C1124" i="5"/>
  <c r="AD1124" i="5" s="1"/>
  <c r="C1125" i="5"/>
  <c r="AD1125" i="5" s="1"/>
  <c r="C1126" i="5"/>
  <c r="AD1126" i="5" s="1"/>
  <c r="C1127" i="5"/>
  <c r="AD1127" i="5" s="1"/>
  <c r="C1128" i="5"/>
  <c r="AD1128" i="5" s="1"/>
  <c r="C1129" i="5"/>
  <c r="AD1129" i="5" s="1"/>
  <c r="C1130" i="5"/>
  <c r="AD1130" i="5" s="1"/>
  <c r="C1131" i="5"/>
  <c r="AD1131" i="5" s="1"/>
  <c r="C1132" i="5"/>
  <c r="AD1132" i="5" s="1"/>
  <c r="C1133" i="5"/>
  <c r="AD1133" i="5" s="1"/>
  <c r="C1134" i="5"/>
  <c r="AD1134" i="5" s="1"/>
  <c r="C1135" i="5"/>
  <c r="C1136" i="5"/>
  <c r="AD1136" i="5" s="1"/>
  <c r="C1137" i="5"/>
  <c r="AD1137" i="5" s="1"/>
  <c r="C1138" i="5"/>
  <c r="C1139" i="5"/>
  <c r="AD1139" i="5" s="1"/>
  <c r="C1140" i="5"/>
  <c r="AD1140" i="5" s="1"/>
  <c r="C1141" i="5"/>
  <c r="AD1141" i="5" s="1"/>
  <c r="C1142" i="5"/>
  <c r="C1143" i="5"/>
  <c r="AD1143" i="5" s="1"/>
  <c r="C1144" i="5"/>
  <c r="AD1144" i="5" s="1"/>
  <c r="C1145" i="5"/>
  <c r="C1146" i="5"/>
  <c r="AD1146" i="5" s="1"/>
  <c r="C1147" i="5"/>
  <c r="AD1147" i="5" s="1"/>
  <c r="C1148" i="5"/>
  <c r="AD1148" i="5" s="1"/>
  <c r="C1149" i="5"/>
  <c r="AD1149" i="5" s="1"/>
  <c r="C1150" i="5"/>
  <c r="AD1150" i="5" s="1"/>
  <c r="C1151" i="5"/>
  <c r="AD1151" i="5" s="1"/>
  <c r="C1152" i="5"/>
  <c r="AD1152" i="5" s="1"/>
  <c r="C1153" i="5"/>
  <c r="AD1153" i="5" s="1"/>
  <c r="C1154" i="5"/>
  <c r="AD1154" i="5" s="1"/>
  <c r="C1155" i="5"/>
  <c r="AD1155" i="5" s="1"/>
  <c r="C1156" i="5"/>
  <c r="AD1156" i="5" s="1"/>
  <c r="C1157" i="5"/>
  <c r="AD1157" i="5" s="1"/>
  <c r="C1158" i="5"/>
  <c r="C1159" i="5"/>
  <c r="AD1159" i="5" s="1"/>
  <c r="C1160" i="5"/>
  <c r="AD1160" i="5" s="1"/>
  <c r="C1161" i="5"/>
  <c r="AD1161" i="5" s="1"/>
  <c r="C1162" i="5"/>
  <c r="AD1162" i="5" s="1"/>
  <c r="C1163" i="5"/>
  <c r="AD1163" i="5" s="1"/>
  <c r="C1164" i="5"/>
  <c r="C1165" i="5"/>
  <c r="AD1165" i="5" s="1"/>
  <c r="C1166" i="5"/>
  <c r="AD1166" i="5" s="1"/>
  <c r="C1167" i="5"/>
  <c r="AD1167" i="5" s="1"/>
  <c r="C1168" i="5"/>
  <c r="AD1168" i="5" s="1"/>
  <c r="C1169" i="5"/>
  <c r="AD1169" i="5" s="1"/>
  <c r="C1170" i="5"/>
  <c r="AD1170" i="5" s="1"/>
  <c r="C1171" i="5"/>
  <c r="AD1171" i="5" s="1"/>
  <c r="C1172" i="5"/>
  <c r="AD1172" i="5" s="1"/>
  <c r="C1173" i="5"/>
  <c r="AD1173" i="5" s="1"/>
  <c r="C1174" i="5"/>
  <c r="AD1174" i="5" s="1"/>
  <c r="C1175" i="5"/>
  <c r="AD1175" i="5" s="1"/>
  <c r="C1176" i="5"/>
  <c r="AD1176" i="5" s="1"/>
  <c r="C1177" i="5"/>
  <c r="AD1177" i="5" s="1"/>
  <c r="C1178" i="5"/>
  <c r="AD1178" i="5" s="1"/>
  <c r="C1179" i="5"/>
  <c r="AD1179" i="5" s="1"/>
  <c r="C1180" i="5"/>
  <c r="AD1180" i="5" s="1"/>
  <c r="C1181" i="5"/>
  <c r="AD1181" i="5" s="1"/>
  <c r="C1182" i="5"/>
  <c r="AD1182" i="5" s="1"/>
  <c r="C1183" i="5"/>
  <c r="AD1183" i="5" s="1"/>
  <c r="C1184" i="5"/>
  <c r="AD1184" i="5" s="1"/>
  <c r="C1185" i="5"/>
  <c r="AD1185" i="5" s="1"/>
  <c r="C1186" i="5"/>
  <c r="C1187" i="5"/>
  <c r="AD1187" i="5" s="1"/>
  <c r="C1188" i="5"/>
  <c r="AD1188" i="5" s="1"/>
  <c r="C1189" i="5"/>
  <c r="AD1189" i="5" s="1"/>
  <c r="C1190" i="5"/>
  <c r="AD1190" i="5" s="1"/>
  <c r="C1191" i="5"/>
  <c r="AD1191" i="5" s="1"/>
  <c r="C1192" i="5"/>
  <c r="AD1192" i="5" s="1"/>
  <c r="C1193" i="5"/>
  <c r="AD1193" i="5" s="1"/>
  <c r="C1194" i="5"/>
  <c r="AD1194" i="5" s="1"/>
  <c r="C1195" i="5"/>
  <c r="AD1195" i="5" s="1"/>
  <c r="C1196" i="5"/>
  <c r="AD1196" i="5" s="1"/>
  <c r="C1197" i="5"/>
  <c r="AD1197" i="5" s="1"/>
  <c r="C1198" i="5"/>
  <c r="AD1198" i="5" s="1"/>
  <c r="C1199" i="5"/>
  <c r="AD1199" i="5" s="1"/>
  <c r="C1200" i="5"/>
  <c r="AD1200" i="5" s="1"/>
  <c r="C1201" i="5"/>
  <c r="AD1201" i="5" s="1"/>
  <c r="C1202" i="5"/>
  <c r="AD1202" i="5" s="1"/>
  <c r="C1203" i="5"/>
  <c r="AD1203" i="5" s="1"/>
  <c r="C1204" i="5"/>
  <c r="AD1204" i="5" s="1"/>
  <c r="C1205" i="5"/>
  <c r="AD1205" i="5" s="1"/>
  <c r="C1206" i="5"/>
  <c r="AD1206" i="5" s="1"/>
  <c r="C1207" i="5"/>
  <c r="AD1207" i="5" s="1"/>
  <c r="C1208" i="5"/>
  <c r="AD1208" i="5" s="1"/>
  <c r="C1209" i="5"/>
  <c r="AD1209" i="5" s="1"/>
  <c r="C1210" i="5"/>
  <c r="AD1210" i="5" s="1"/>
  <c r="C1211" i="5"/>
  <c r="AD1211" i="5" s="1"/>
  <c r="C1212" i="5"/>
  <c r="AD1212" i="5" s="1"/>
  <c r="C1213" i="5"/>
  <c r="AD1213" i="5" s="1"/>
  <c r="C1214" i="5"/>
  <c r="AD1214" i="5" s="1"/>
  <c r="C1215" i="5"/>
  <c r="C1216" i="5"/>
  <c r="AD1216" i="5" s="1"/>
  <c r="C1217" i="5"/>
  <c r="AD1217" i="5" s="1"/>
  <c r="C1218" i="5"/>
  <c r="AD1218" i="5" s="1"/>
  <c r="C1219" i="5"/>
  <c r="AD1219" i="5" s="1"/>
  <c r="C1220" i="5"/>
  <c r="AD1220" i="5" s="1"/>
  <c r="C1221" i="5"/>
  <c r="AD1221" i="5" s="1"/>
  <c r="C1222" i="5"/>
  <c r="AD1222" i="5" s="1"/>
  <c r="C1223" i="5"/>
  <c r="C1224" i="5"/>
  <c r="AD1224" i="5" s="1"/>
  <c r="C1225" i="5"/>
  <c r="AD1225" i="5" s="1"/>
  <c r="C1226" i="5"/>
  <c r="AD1226" i="5" s="1"/>
  <c r="C1227" i="5"/>
  <c r="AD1227" i="5" s="1"/>
  <c r="C1228" i="5"/>
  <c r="AD1228" i="5" s="1"/>
  <c r="C1229" i="5"/>
  <c r="AD1229" i="5" s="1"/>
  <c r="C1230" i="5"/>
  <c r="AD1230" i="5" s="1"/>
  <c r="C1231" i="5"/>
  <c r="C1232" i="5"/>
  <c r="AD1232" i="5" s="1"/>
  <c r="C1233" i="5"/>
  <c r="AD1233" i="5" s="1"/>
  <c r="C1234" i="5"/>
  <c r="C1235" i="5"/>
  <c r="AD1235" i="5" s="1"/>
  <c r="C1236" i="5"/>
  <c r="AD1236" i="5" s="1"/>
  <c r="C1237" i="5"/>
  <c r="AD1237" i="5" s="1"/>
  <c r="C1238" i="5"/>
  <c r="AD1238" i="5" s="1"/>
  <c r="C1239" i="5"/>
  <c r="V1239" i="5" s="1"/>
  <c r="C1240" i="5"/>
  <c r="AD1240" i="5" s="1"/>
  <c r="C1241" i="5"/>
  <c r="AD1241" i="5" s="1"/>
  <c r="C1242" i="5"/>
  <c r="AD1242" i="5" s="1"/>
  <c r="C1243" i="5"/>
  <c r="AD1243" i="5" s="1"/>
  <c r="C1244" i="5"/>
  <c r="AD1244" i="5" s="1"/>
  <c r="C1245" i="5"/>
  <c r="AD1245" i="5" s="1"/>
  <c r="C1246" i="5"/>
  <c r="AD1246" i="5" s="1"/>
  <c r="C1247" i="5"/>
  <c r="AD1247" i="5" s="1"/>
  <c r="C1248" i="5"/>
  <c r="AD1248" i="5" s="1"/>
  <c r="C1249" i="5"/>
  <c r="AD1249" i="5" s="1"/>
  <c r="C1250" i="5"/>
  <c r="AD1250" i="5" s="1"/>
  <c r="C1251" i="5"/>
  <c r="AD1251" i="5" s="1"/>
  <c r="C1252" i="5"/>
  <c r="AD1252" i="5" s="1"/>
  <c r="C1253" i="5"/>
  <c r="AD1253" i="5" s="1"/>
  <c r="C1254" i="5"/>
  <c r="AD1254" i="5" s="1"/>
  <c r="C1255" i="5"/>
  <c r="AD1255" i="5" s="1"/>
  <c r="C1256" i="5"/>
  <c r="AD1256" i="5" s="1"/>
  <c r="C1257" i="5"/>
  <c r="AD1257" i="5" s="1"/>
  <c r="C1258" i="5"/>
  <c r="AD1258" i="5" s="1"/>
  <c r="C1259" i="5"/>
  <c r="AD1259" i="5" s="1"/>
  <c r="C1260" i="5"/>
  <c r="AD1260" i="5" s="1"/>
  <c r="C1261" i="5"/>
  <c r="C1262" i="5"/>
  <c r="AD1262" i="5" s="1"/>
  <c r="C1263" i="5"/>
  <c r="AD1263" i="5" s="1"/>
  <c r="C1264" i="5"/>
  <c r="AD1264" i="5" s="1"/>
  <c r="C1265" i="5"/>
  <c r="AD1265" i="5" s="1"/>
  <c r="C1266" i="5"/>
  <c r="AD1266" i="5" s="1"/>
  <c r="C1267" i="5"/>
  <c r="AD1267" i="5" s="1"/>
  <c r="C1268" i="5"/>
  <c r="AD1268" i="5" s="1"/>
  <c r="C1269" i="5"/>
  <c r="AD1269" i="5" s="1"/>
  <c r="C1270" i="5"/>
  <c r="AD1270" i="5" s="1"/>
  <c r="C1271" i="5"/>
  <c r="AD1271" i="5" s="1"/>
  <c r="C1272" i="5"/>
  <c r="AD1272" i="5" s="1"/>
  <c r="C1273" i="5"/>
  <c r="AD1273" i="5" s="1"/>
  <c r="C1274" i="5"/>
  <c r="AD1274" i="5" s="1"/>
  <c r="C1275" i="5"/>
  <c r="AD1275" i="5" s="1"/>
  <c r="C1276" i="5"/>
  <c r="AD1276" i="5" s="1"/>
  <c r="C1277" i="5"/>
  <c r="AD1277" i="5" s="1"/>
  <c r="C1278" i="5"/>
  <c r="AD1278" i="5" s="1"/>
  <c r="C1279" i="5"/>
  <c r="AD1279" i="5" s="1"/>
  <c r="C1280" i="5"/>
  <c r="AD1280" i="5" s="1"/>
  <c r="C1281" i="5"/>
  <c r="AD1281" i="5" s="1"/>
  <c r="C1282" i="5"/>
  <c r="AD1282" i="5" s="1"/>
  <c r="C1283" i="5"/>
  <c r="AD1283" i="5" s="1"/>
  <c r="C1284" i="5"/>
  <c r="AD1284" i="5" s="1"/>
  <c r="C1285" i="5"/>
  <c r="AD1285" i="5" s="1"/>
  <c r="C1286" i="5"/>
  <c r="AD1286" i="5" s="1"/>
  <c r="C1287" i="5"/>
  <c r="AD1287" i="5" s="1"/>
  <c r="C1288" i="5"/>
  <c r="AD1288" i="5" s="1"/>
  <c r="C1289" i="5"/>
  <c r="AD1289" i="5" s="1"/>
  <c r="C1290" i="5"/>
  <c r="AD1290" i="5" s="1"/>
  <c r="C1291" i="5"/>
  <c r="AD1291" i="5" s="1"/>
  <c r="C1292" i="5"/>
  <c r="AD1292" i="5" s="1"/>
  <c r="C1293" i="5"/>
  <c r="AD1293" i="5" s="1"/>
  <c r="C1294" i="5"/>
  <c r="AD1294" i="5" s="1"/>
  <c r="C1295" i="5"/>
  <c r="AD1295" i="5" s="1"/>
  <c r="C1296" i="5"/>
  <c r="AD1296" i="5" s="1"/>
  <c r="C1297" i="5"/>
  <c r="AD1297" i="5" s="1"/>
  <c r="C1298" i="5"/>
  <c r="AD1298" i="5" s="1"/>
  <c r="C1299" i="5"/>
  <c r="AD1299" i="5" s="1"/>
  <c r="C1300" i="5"/>
  <c r="AD1300" i="5" s="1"/>
  <c r="C1301" i="5"/>
  <c r="AD1301" i="5" s="1"/>
  <c r="C1302" i="5"/>
  <c r="AD1302" i="5" s="1"/>
  <c r="C1303" i="5"/>
  <c r="AD1303" i="5" s="1"/>
  <c r="C1304" i="5"/>
  <c r="AD1304" i="5" s="1"/>
  <c r="C1305" i="5"/>
  <c r="AD1305" i="5" s="1"/>
  <c r="C1306" i="5"/>
  <c r="AD1306" i="5" s="1"/>
  <c r="C1307" i="5"/>
  <c r="AD1307" i="5" s="1"/>
  <c r="C1308" i="5"/>
  <c r="AD1308" i="5" s="1"/>
  <c r="C1309" i="5"/>
  <c r="AD1309" i="5" s="1"/>
  <c r="C1310" i="5"/>
  <c r="AD1310" i="5" s="1"/>
  <c r="C1311" i="5"/>
  <c r="C1312" i="5"/>
  <c r="AD1312" i="5" s="1"/>
  <c r="C1313" i="5"/>
  <c r="AD1313" i="5" s="1"/>
  <c r="C1314" i="5"/>
  <c r="AD1314" i="5" s="1"/>
  <c r="C1315" i="5"/>
  <c r="AD1315" i="5" s="1"/>
  <c r="C1316" i="5"/>
  <c r="AD1316" i="5" s="1"/>
  <c r="C1317" i="5"/>
  <c r="AD1317" i="5" s="1"/>
  <c r="C1318" i="5"/>
  <c r="C1319" i="5"/>
  <c r="C1320" i="5"/>
  <c r="AD1320" i="5" s="1"/>
  <c r="C1321" i="5"/>
  <c r="AD1321" i="5" s="1"/>
  <c r="C1322" i="5"/>
  <c r="AD1322" i="5" s="1"/>
  <c r="C1323" i="5"/>
  <c r="AD1323" i="5" s="1"/>
  <c r="C1324" i="5"/>
  <c r="AD1324" i="5" s="1"/>
  <c r="C1325" i="5"/>
  <c r="AD1325" i="5" s="1"/>
  <c r="C1326" i="5"/>
  <c r="AD1326" i="5" s="1"/>
  <c r="C1327" i="5"/>
  <c r="AD1327" i="5" s="1"/>
  <c r="C1328" i="5"/>
  <c r="AD1328" i="5" s="1"/>
  <c r="C1329" i="5"/>
  <c r="AD1329" i="5" s="1"/>
  <c r="C1330" i="5"/>
  <c r="C1331" i="5"/>
  <c r="AD1331" i="5" s="1"/>
  <c r="C1332" i="5"/>
  <c r="AD1332" i="5" s="1"/>
  <c r="C1333" i="5"/>
  <c r="AD1333" i="5" s="1"/>
  <c r="C1334" i="5"/>
  <c r="AD1334" i="5" s="1"/>
  <c r="C1335" i="5"/>
  <c r="C1336" i="5"/>
  <c r="AD1336" i="5" s="1"/>
  <c r="C1337" i="5"/>
  <c r="AD1337" i="5" s="1"/>
  <c r="C1338" i="5"/>
  <c r="AD1338" i="5" s="1"/>
  <c r="C1339" i="5"/>
  <c r="AD1339" i="5" s="1"/>
  <c r="C1340" i="5"/>
  <c r="AD1340" i="5" s="1"/>
  <c r="C1341" i="5"/>
  <c r="AD1341" i="5" s="1"/>
  <c r="C1342" i="5"/>
  <c r="AD1342" i="5" s="1"/>
  <c r="C1343" i="5"/>
  <c r="C1344" i="5"/>
  <c r="AD1344" i="5" s="1"/>
  <c r="C1345" i="5"/>
  <c r="AD1345" i="5" s="1"/>
  <c r="C1346" i="5"/>
  <c r="C1347" i="5"/>
  <c r="AD1347" i="5" s="1"/>
  <c r="C1348" i="5"/>
  <c r="AD1348" i="5" s="1"/>
  <c r="C1349" i="5"/>
  <c r="AD1349" i="5" s="1"/>
  <c r="C1350" i="5"/>
  <c r="AD1350" i="5" s="1"/>
  <c r="C1351" i="5"/>
  <c r="AD1351" i="5" s="1"/>
  <c r="C1352" i="5"/>
  <c r="AD1352" i="5" s="1"/>
  <c r="C1353" i="5"/>
  <c r="AD1353" i="5" s="1"/>
  <c r="C1354" i="5"/>
  <c r="AD1354" i="5" s="1"/>
  <c r="C1355" i="5"/>
  <c r="AD1355" i="5" s="1"/>
  <c r="C1356" i="5"/>
  <c r="AD1356" i="5" s="1"/>
  <c r="C1357" i="5"/>
  <c r="AD1357" i="5" s="1"/>
  <c r="C1358" i="5"/>
  <c r="AD1358" i="5" s="1"/>
  <c r="C1359" i="5"/>
  <c r="C1360" i="5"/>
  <c r="AD1360" i="5" s="1"/>
  <c r="C1361" i="5"/>
  <c r="AD1361" i="5" s="1"/>
  <c r="C1362" i="5"/>
  <c r="AD1362" i="5" s="1"/>
  <c r="C1363" i="5"/>
  <c r="AD1363" i="5" s="1"/>
  <c r="C1364" i="5"/>
  <c r="AD1364" i="5" s="1"/>
  <c r="C1365" i="5"/>
  <c r="AD1365" i="5" s="1"/>
  <c r="C1366" i="5"/>
  <c r="AD1366" i="5" s="1"/>
  <c r="C1367" i="5"/>
  <c r="AD1367" i="5" s="1"/>
  <c r="C1368" i="5"/>
  <c r="AD1368" i="5" s="1"/>
  <c r="C1369" i="5"/>
  <c r="AD1369" i="5" s="1"/>
  <c r="C1370" i="5"/>
  <c r="AD1370" i="5" s="1"/>
  <c r="C1371" i="5"/>
  <c r="AD1371" i="5" s="1"/>
  <c r="C1372" i="5"/>
  <c r="AD1372" i="5" s="1"/>
  <c r="C1373" i="5"/>
  <c r="AD1373" i="5" s="1"/>
  <c r="C1374" i="5"/>
  <c r="AD1374" i="5" s="1"/>
  <c r="C1375" i="5"/>
  <c r="AD1375" i="5" s="1"/>
  <c r="C1376" i="5"/>
  <c r="AD1376" i="5" s="1"/>
  <c r="C1377" i="5"/>
  <c r="AD1377" i="5" s="1"/>
  <c r="C1378" i="5"/>
  <c r="AD1378" i="5" s="1"/>
  <c r="C1379" i="5"/>
  <c r="AD1379" i="5" s="1"/>
  <c r="C1380" i="5"/>
  <c r="AD1380" i="5" s="1"/>
  <c r="C1381" i="5"/>
  <c r="AD1381" i="5" s="1"/>
  <c r="C1382" i="5"/>
  <c r="AD1382" i="5" s="1"/>
  <c r="C1383" i="5"/>
  <c r="AD1383" i="5" s="1"/>
  <c r="C1384" i="5"/>
  <c r="AD1384" i="5" s="1"/>
  <c r="C1385" i="5"/>
  <c r="AD1385" i="5" s="1"/>
  <c r="C1386" i="5"/>
  <c r="AD1386" i="5" s="1"/>
  <c r="C1387" i="5"/>
  <c r="AD1387" i="5" s="1"/>
  <c r="C1388" i="5"/>
  <c r="AD1388" i="5" s="1"/>
  <c r="C1389" i="5"/>
  <c r="AD1389" i="5" s="1"/>
  <c r="C1390" i="5"/>
  <c r="AD1390" i="5" s="1"/>
  <c r="C1391" i="5"/>
  <c r="C1392" i="5"/>
  <c r="AD1392" i="5" s="1"/>
  <c r="C1393" i="5"/>
  <c r="AD1393" i="5" s="1"/>
  <c r="C1394" i="5"/>
  <c r="AD1394" i="5" s="1"/>
  <c r="C1395" i="5"/>
  <c r="AD1395" i="5" s="1"/>
  <c r="C1396" i="5"/>
  <c r="AD1396" i="5" s="1"/>
  <c r="C1397" i="5"/>
  <c r="AD1397" i="5" s="1"/>
  <c r="C1398" i="5"/>
  <c r="AD1398" i="5" s="1"/>
  <c r="C1399" i="5"/>
  <c r="AD1399" i="5" s="1"/>
  <c r="C1400" i="5"/>
  <c r="AD1400" i="5" s="1"/>
  <c r="C1401" i="5"/>
  <c r="AD1401" i="5" s="1"/>
  <c r="C1402" i="5"/>
  <c r="AD1402" i="5" s="1"/>
  <c r="C1403" i="5"/>
  <c r="AD1403" i="5" s="1"/>
  <c r="C1404" i="5"/>
  <c r="AD1404" i="5" s="1"/>
  <c r="C1405" i="5"/>
  <c r="AD1405" i="5" s="1"/>
  <c r="C1406" i="5"/>
  <c r="AD1406" i="5" s="1"/>
  <c r="C1407" i="5"/>
  <c r="AD1407" i="5" s="1"/>
  <c r="C1408" i="5"/>
  <c r="AD1408" i="5" s="1"/>
  <c r="C1409" i="5"/>
  <c r="AD1409" i="5" s="1"/>
  <c r="C1410" i="5"/>
  <c r="AD1410" i="5" s="1"/>
  <c r="C1411" i="5"/>
  <c r="AD1411" i="5" s="1"/>
  <c r="C1412" i="5"/>
  <c r="AD1412" i="5" s="1"/>
  <c r="C1413" i="5"/>
  <c r="AD1413" i="5" s="1"/>
  <c r="C1414" i="5"/>
  <c r="AD1414" i="5" s="1"/>
  <c r="C1415" i="5"/>
  <c r="AD1415" i="5" s="1"/>
  <c r="C1416" i="5"/>
  <c r="C1417" i="5"/>
  <c r="AD1417" i="5" s="1"/>
  <c r="C1418" i="5"/>
  <c r="C1419" i="5"/>
  <c r="AD1419" i="5" s="1"/>
  <c r="C1420" i="5"/>
  <c r="AD1420" i="5" s="1"/>
  <c r="C1421" i="5"/>
  <c r="AD1421" i="5" s="1"/>
  <c r="C1422" i="5"/>
  <c r="C1423" i="5"/>
  <c r="C1424" i="5"/>
  <c r="AD1424" i="5" s="1"/>
  <c r="C1425" i="5"/>
  <c r="AD1425" i="5" s="1"/>
  <c r="C1426" i="5"/>
  <c r="AD1426" i="5" s="1"/>
  <c r="C1427" i="5"/>
  <c r="AD1427" i="5" s="1"/>
  <c r="C1428" i="5"/>
  <c r="AD1428" i="5" s="1"/>
  <c r="C1429" i="5"/>
  <c r="AD1429" i="5" s="1"/>
  <c r="C1430" i="5"/>
  <c r="AD1430" i="5" s="1"/>
  <c r="C1431" i="5"/>
  <c r="AD1431" i="5" s="1"/>
  <c r="C1432" i="5"/>
  <c r="AD1432" i="5" s="1"/>
  <c r="C1433" i="5"/>
  <c r="AD1433" i="5" s="1"/>
  <c r="C1434" i="5"/>
  <c r="AD1434" i="5" s="1"/>
  <c r="C1435" i="5"/>
  <c r="AD1435" i="5" s="1"/>
  <c r="C1436" i="5"/>
  <c r="AD1436" i="5" s="1"/>
  <c r="C1437" i="5"/>
  <c r="AD1437" i="5" s="1"/>
  <c r="C1438" i="5"/>
  <c r="AD1438" i="5" s="1"/>
  <c r="C1439" i="5"/>
  <c r="AD1439" i="5" s="1"/>
  <c r="C1440" i="5"/>
  <c r="AD1440" i="5" s="1"/>
  <c r="C1441" i="5"/>
  <c r="AD1441" i="5" s="1"/>
  <c r="C1442" i="5"/>
  <c r="AD1442" i="5" s="1"/>
  <c r="C1443" i="5"/>
  <c r="AD1443" i="5" s="1"/>
  <c r="C1444" i="5"/>
  <c r="AD1444" i="5" s="1"/>
  <c r="C1445" i="5"/>
  <c r="AD1445" i="5" s="1"/>
  <c r="C1446" i="5"/>
  <c r="AD1446" i="5" s="1"/>
  <c r="C1447" i="5"/>
  <c r="AD1447" i="5" s="1"/>
  <c r="C1448" i="5"/>
  <c r="AD1448" i="5" s="1"/>
  <c r="C1449" i="5"/>
  <c r="AD1449" i="5" s="1"/>
  <c r="C1450" i="5"/>
  <c r="AD1450" i="5" s="1"/>
  <c r="C1451" i="5"/>
  <c r="AD1451" i="5" s="1"/>
  <c r="C1452" i="5"/>
  <c r="AD1452" i="5" s="1"/>
  <c r="C1453" i="5"/>
  <c r="AD1453" i="5" s="1"/>
  <c r="C1454" i="5"/>
  <c r="AD1454" i="5" s="1"/>
  <c r="C1455" i="5"/>
  <c r="AD1455" i="5" s="1"/>
  <c r="C1456" i="5"/>
  <c r="AD1456" i="5" s="1"/>
  <c r="C1457" i="5"/>
  <c r="AD1457" i="5" s="1"/>
  <c r="C1458" i="5"/>
  <c r="AD1458" i="5" s="1"/>
  <c r="C1459" i="5"/>
  <c r="AD1459" i="5" s="1"/>
  <c r="C1460" i="5"/>
  <c r="AD1460" i="5" s="1"/>
  <c r="C1461" i="5"/>
  <c r="AD1461" i="5" s="1"/>
  <c r="C1462" i="5"/>
  <c r="AD1462" i="5" s="1"/>
  <c r="C1463" i="5"/>
  <c r="AD1463" i="5" s="1"/>
  <c r="C1464" i="5"/>
  <c r="AD1464" i="5" s="1"/>
  <c r="C1465" i="5"/>
  <c r="AD1465" i="5" s="1"/>
  <c r="C1466" i="5"/>
  <c r="AD1466" i="5" s="1"/>
  <c r="C1467" i="5"/>
  <c r="AD1467" i="5" s="1"/>
  <c r="C1468" i="5"/>
  <c r="AD1468" i="5" s="1"/>
  <c r="C1469" i="5"/>
  <c r="AD1469" i="5" s="1"/>
  <c r="C1470" i="5"/>
  <c r="AD1470" i="5" s="1"/>
  <c r="C1471" i="5"/>
  <c r="AD1471" i="5" s="1"/>
  <c r="C1472" i="5"/>
  <c r="AD1472" i="5" s="1"/>
  <c r="C1473" i="5"/>
  <c r="AD1473" i="5" s="1"/>
  <c r="C1474" i="5"/>
  <c r="AD1474" i="5" s="1"/>
  <c r="C1475" i="5"/>
  <c r="AD1475" i="5" s="1"/>
  <c r="C1476" i="5"/>
  <c r="AD1476" i="5" s="1"/>
  <c r="C1477" i="5"/>
  <c r="AD1477" i="5" s="1"/>
  <c r="C1478" i="5"/>
  <c r="AD1478" i="5" s="1"/>
  <c r="C1479" i="5"/>
  <c r="AD1479" i="5" s="1"/>
  <c r="C1480" i="5"/>
  <c r="AD1480" i="5" s="1"/>
  <c r="C1481" i="5"/>
  <c r="AD1481" i="5" s="1"/>
  <c r="C1482" i="5"/>
  <c r="AD1482" i="5" s="1"/>
  <c r="C1483" i="5"/>
  <c r="AD1483" i="5" s="1"/>
  <c r="C1484" i="5"/>
  <c r="AD1484" i="5" s="1"/>
  <c r="C1485" i="5"/>
  <c r="AD1485" i="5" s="1"/>
  <c r="C1486" i="5"/>
  <c r="AD1486" i="5" s="1"/>
  <c r="C1487" i="5"/>
  <c r="C1488" i="5"/>
  <c r="AD1488" i="5" s="1"/>
  <c r="C1489" i="5"/>
  <c r="AD1489" i="5" s="1"/>
  <c r="C1490" i="5"/>
  <c r="AD1490" i="5" s="1"/>
  <c r="C1491" i="5"/>
  <c r="AD1491" i="5" s="1"/>
  <c r="C1492" i="5"/>
  <c r="AD1492" i="5" s="1"/>
  <c r="C1493" i="5"/>
  <c r="AD1493" i="5" s="1"/>
  <c r="C1494" i="5"/>
  <c r="AD1494" i="5" s="1"/>
  <c r="C1495" i="5"/>
  <c r="AD1495" i="5" s="1"/>
  <c r="C1496" i="5"/>
  <c r="AD1496" i="5" s="1"/>
  <c r="C1497" i="5"/>
  <c r="AD1497" i="5" s="1"/>
  <c r="C1498" i="5"/>
  <c r="AD1498" i="5" s="1"/>
  <c r="C1499" i="5"/>
  <c r="AD1499" i="5" s="1"/>
  <c r="C1500" i="5"/>
  <c r="AD1500" i="5" s="1"/>
  <c r="C1501" i="5"/>
  <c r="AD1501" i="5" s="1"/>
  <c r="C1502" i="5"/>
  <c r="AD1502" i="5" s="1"/>
  <c r="C1503" i="5"/>
  <c r="AD1503" i="5" s="1"/>
  <c r="C1504" i="5"/>
  <c r="C1505" i="5"/>
  <c r="AD1505" i="5" s="1"/>
  <c r="C1506" i="5"/>
  <c r="AD1506" i="5" s="1"/>
  <c r="C1507" i="5"/>
  <c r="AD1507" i="5" s="1"/>
  <c r="C1508" i="5"/>
  <c r="AD1508" i="5" s="1"/>
  <c r="C1509" i="5"/>
  <c r="AD1509" i="5" s="1"/>
  <c r="C1510" i="5"/>
  <c r="AD1510" i="5" s="1"/>
  <c r="C1511" i="5"/>
  <c r="AD1511" i="5" s="1"/>
  <c r="C1512" i="5"/>
  <c r="C1513" i="5"/>
  <c r="AD1513" i="5" s="1"/>
  <c r="C1514" i="5"/>
  <c r="AD1514" i="5" s="1"/>
  <c r="C1515" i="5"/>
  <c r="AD1515" i="5" s="1"/>
  <c r="C1516" i="5"/>
  <c r="AD1516" i="5" s="1"/>
  <c r="C1517" i="5"/>
  <c r="AD1517" i="5" s="1"/>
  <c r="C1518" i="5"/>
  <c r="AD1518" i="5" s="1"/>
  <c r="C1519" i="5"/>
  <c r="AD1519" i="5" s="1"/>
  <c r="C1520" i="5"/>
  <c r="C1521" i="5"/>
  <c r="AD1521" i="5" s="1"/>
  <c r="C1522" i="5"/>
  <c r="AD1522" i="5" s="1"/>
  <c r="C1523" i="5"/>
  <c r="AD1523" i="5" s="1"/>
  <c r="C1524" i="5"/>
  <c r="AD1524" i="5" s="1"/>
  <c r="C1525" i="5"/>
  <c r="AD1525" i="5" s="1"/>
  <c r="C1526" i="5"/>
  <c r="AD1526" i="5" s="1"/>
  <c r="C1527" i="5"/>
  <c r="AD1527" i="5" s="1"/>
  <c r="C1528" i="5"/>
  <c r="AD1528" i="5" s="1"/>
  <c r="C1529" i="5"/>
  <c r="AD1529" i="5" s="1"/>
  <c r="C1530" i="5"/>
  <c r="AD1530" i="5" s="1"/>
  <c r="C1531" i="5"/>
  <c r="AD1531" i="5" s="1"/>
  <c r="C1532" i="5"/>
  <c r="AD1532" i="5" s="1"/>
  <c r="C1533" i="5"/>
  <c r="AD1533" i="5" s="1"/>
  <c r="C1534" i="5"/>
  <c r="AD1534" i="5" s="1"/>
  <c r="C1535" i="5"/>
  <c r="AD1535" i="5" s="1"/>
  <c r="C1536" i="5"/>
  <c r="C1537" i="5"/>
  <c r="AD1537" i="5" s="1"/>
  <c r="C1538" i="5"/>
  <c r="AD1538" i="5" s="1"/>
  <c r="C1539" i="5"/>
  <c r="AD1539" i="5" s="1"/>
  <c r="C1540" i="5"/>
  <c r="AD1540" i="5" s="1"/>
  <c r="C1541" i="5"/>
  <c r="AD1541" i="5" s="1"/>
  <c r="C1542" i="5"/>
  <c r="AD1542" i="5" s="1"/>
  <c r="C1543" i="5"/>
  <c r="AD1543" i="5" s="1"/>
  <c r="C1544" i="5"/>
  <c r="AD1544" i="5" s="1"/>
  <c r="C1545" i="5"/>
  <c r="AD1545" i="5" s="1"/>
  <c r="C1546" i="5"/>
  <c r="AD1546" i="5" s="1"/>
  <c r="C1547" i="5"/>
  <c r="AD1547" i="5" s="1"/>
  <c r="C1548" i="5"/>
  <c r="AD1548" i="5" s="1"/>
  <c r="C1549" i="5"/>
  <c r="AD1549" i="5" s="1"/>
  <c r="C1550" i="5"/>
  <c r="AD1550" i="5" s="1"/>
  <c r="C1551" i="5"/>
  <c r="AD1551" i="5" s="1"/>
  <c r="C1552" i="5"/>
  <c r="C1553" i="5"/>
  <c r="AD1553" i="5" s="1"/>
  <c r="C1554" i="5"/>
  <c r="AD1554" i="5" s="1"/>
  <c r="C1555" i="5"/>
  <c r="AD1555" i="5" s="1"/>
  <c r="C1556" i="5"/>
  <c r="AD1556" i="5" s="1"/>
  <c r="C1557" i="5"/>
  <c r="AD1557" i="5" s="1"/>
  <c r="C1558" i="5"/>
  <c r="AD1558" i="5" s="1"/>
  <c r="C1559" i="5"/>
  <c r="AD1559" i="5" s="1"/>
  <c r="C1560" i="5"/>
  <c r="AD1560" i="5" s="1"/>
  <c r="C1561" i="5"/>
  <c r="AD1561" i="5" s="1"/>
  <c r="C1562" i="5"/>
  <c r="AD1562" i="5" s="1"/>
  <c r="C1563" i="5"/>
  <c r="AD1563" i="5" s="1"/>
  <c r="C1564" i="5"/>
  <c r="AD1564" i="5" s="1"/>
  <c r="C1565" i="5"/>
  <c r="AD1565" i="5" s="1"/>
  <c r="C1566" i="5"/>
  <c r="AD1566" i="5" s="1"/>
  <c r="C1567" i="5"/>
  <c r="AD1567" i="5" s="1"/>
  <c r="C1568" i="5"/>
  <c r="AD1568" i="5" s="1"/>
  <c r="C1569" i="5"/>
  <c r="AD1569" i="5" s="1"/>
  <c r="C1570" i="5"/>
  <c r="AD1570" i="5" s="1"/>
  <c r="C1571" i="5"/>
  <c r="AD1571" i="5" s="1"/>
  <c r="C1572" i="5"/>
  <c r="AD1572" i="5" s="1"/>
  <c r="C1573" i="5"/>
  <c r="AD1573" i="5" s="1"/>
  <c r="C1574" i="5"/>
  <c r="AD1574" i="5" s="1"/>
  <c r="C1575" i="5"/>
  <c r="C1576" i="5"/>
  <c r="AD1576" i="5" s="1"/>
  <c r="C1577" i="5"/>
  <c r="AD1577" i="5" s="1"/>
  <c r="C1578" i="5"/>
  <c r="AD1578" i="5" s="1"/>
  <c r="C1579" i="5"/>
  <c r="AD1579" i="5" s="1"/>
  <c r="C1580" i="5"/>
  <c r="AD1580" i="5" s="1"/>
  <c r="C1581" i="5"/>
  <c r="AD1581" i="5" s="1"/>
  <c r="C1582" i="5"/>
  <c r="AD1582" i="5" s="1"/>
  <c r="C1583" i="5"/>
  <c r="AD1583" i="5" s="1"/>
  <c r="C1584" i="5"/>
  <c r="AD1584" i="5" s="1"/>
  <c r="C1585" i="5"/>
  <c r="AD1585" i="5" s="1"/>
  <c r="C1586" i="5"/>
  <c r="AD1586" i="5" s="1"/>
  <c r="C1587" i="5"/>
  <c r="AD1587" i="5" s="1"/>
  <c r="C1588" i="5"/>
  <c r="AD1588" i="5" s="1"/>
  <c r="C1589" i="5"/>
  <c r="AD1589" i="5" s="1"/>
  <c r="C1590" i="5"/>
  <c r="AD1590" i="5" s="1"/>
  <c r="C1591" i="5"/>
  <c r="AD1591" i="5" s="1"/>
  <c r="C1592" i="5"/>
  <c r="AD1592" i="5" s="1"/>
  <c r="C1593" i="5"/>
  <c r="AD1593" i="5" s="1"/>
  <c r="C1594" i="5"/>
  <c r="AD1594" i="5" s="1"/>
  <c r="C1595" i="5"/>
  <c r="AD1595" i="5" s="1"/>
  <c r="C1596" i="5"/>
  <c r="AD1596" i="5" s="1"/>
  <c r="C1597" i="5"/>
  <c r="AD1597" i="5" s="1"/>
  <c r="C1598" i="5"/>
  <c r="AD1598" i="5" s="1"/>
  <c r="C1599" i="5"/>
  <c r="AD1599" i="5" s="1"/>
  <c r="C1600" i="5"/>
  <c r="AD1600" i="5" s="1"/>
  <c r="C1601" i="5"/>
  <c r="AD1601" i="5" s="1"/>
  <c r="C1602" i="5"/>
  <c r="AD1602" i="5" s="1"/>
  <c r="C1603" i="5"/>
  <c r="AD1603" i="5" s="1"/>
  <c r="C1604" i="5"/>
  <c r="AD1604" i="5" s="1"/>
  <c r="C1605" i="5"/>
  <c r="AD1605" i="5" s="1"/>
  <c r="C1606" i="5"/>
  <c r="AD1606" i="5" s="1"/>
  <c r="C1607" i="5"/>
  <c r="AD1607" i="5" s="1"/>
  <c r="C1608" i="5"/>
  <c r="AD1608" i="5" s="1"/>
  <c r="C1609" i="5"/>
  <c r="AD1609" i="5" s="1"/>
  <c r="C1610" i="5"/>
  <c r="AD1610" i="5" s="1"/>
  <c r="C1611" i="5"/>
  <c r="AD1611" i="5" s="1"/>
  <c r="C1612" i="5"/>
  <c r="AD1612" i="5" s="1"/>
  <c r="C1613" i="5"/>
  <c r="AD1613" i="5" s="1"/>
  <c r="C1614" i="5"/>
  <c r="AD1614" i="5" s="1"/>
  <c r="C1615" i="5"/>
  <c r="AD1615" i="5" s="1"/>
  <c r="C1616" i="5"/>
  <c r="AD1616" i="5" s="1"/>
  <c r="C1617" i="5"/>
  <c r="AD1617" i="5" s="1"/>
  <c r="C1618" i="5"/>
  <c r="AD1618" i="5" s="1"/>
  <c r="C1619" i="5"/>
  <c r="AD1619" i="5" s="1"/>
  <c r="C1620" i="5"/>
  <c r="AD1620" i="5" s="1"/>
  <c r="C1621" i="5"/>
  <c r="AD1621" i="5" s="1"/>
  <c r="C1622" i="5"/>
  <c r="AD1622" i="5" s="1"/>
  <c r="C1623" i="5"/>
  <c r="AD1623" i="5" s="1"/>
  <c r="C1624" i="5"/>
  <c r="C1625" i="5"/>
  <c r="AD1625" i="5" s="1"/>
  <c r="C1626" i="5"/>
  <c r="AD1626" i="5" s="1"/>
  <c r="C1627" i="5"/>
  <c r="AD1627" i="5" s="1"/>
  <c r="C1628" i="5"/>
  <c r="AD1628" i="5" s="1"/>
  <c r="C1629" i="5"/>
  <c r="AD1629" i="5" s="1"/>
  <c r="C1630" i="5"/>
  <c r="AD1630" i="5" s="1"/>
  <c r="C1631" i="5"/>
  <c r="AD1631" i="5" s="1"/>
  <c r="C1632" i="5"/>
  <c r="AD1632" i="5" s="1"/>
  <c r="C1633" i="5"/>
  <c r="AD1633" i="5" s="1"/>
  <c r="C1634" i="5"/>
  <c r="AD1634" i="5" s="1"/>
  <c r="C1635" i="5"/>
  <c r="AD1635" i="5" s="1"/>
  <c r="C1636" i="5"/>
  <c r="AD1636" i="5" s="1"/>
  <c r="C1637" i="5"/>
  <c r="AD1637" i="5" s="1"/>
  <c r="C1638" i="5"/>
  <c r="AD1638" i="5" s="1"/>
  <c r="C1639" i="5"/>
  <c r="AD1639" i="5" s="1"/>
  <c r="C1640" i="5"/>
  <c r="AD1640" i="5" s="1"/>
  <c r="C1641" i="5"/>
  <c r="AD1641" i="5" s="1"/>
  <c r="C1642" i="5"/>
  <c r="AD1642" i="5" s="1"/>
  <c r="C1643" i="5"/>
  <c r="AD1643" i="5" s="1"/>
  <c r="C1644" i="5"/>
  <c r="AD1644" i="5" s="1"/>
  <c r="C1645" i="5"/>
  <c r="AD1645" i="5" s="1"/>
  <c r="C1646" i="5"/>
  <c r="AD1646" i="5" s="1"/>
  <c r="C1647" i="5"/>
  <c r="C1648" i="5"/>
  <c r="AD1648" i="5" s="1"/>
  <c r="C1649" i="5"/>
  <c r="AD1649" i="5" s="1"/>
  <c r="C1650" i="5"/>
  <c r="AD1650" i="5" s="1"/>
  <c r="C1651" i="5"/>
  <c r="AD1651" i="5" s="1"/>
  <c r="C1652" i="5"/>
  <c r="AD1652" i="5" s="1"/>
  <c r="C1653" i="5"/>
  <c r="AD1653" i="5" s="1"/>
  <c r="C1654" i="5"/>
  <c r="AD1654" i="5" s="1"/>
  <c r="C1655" i="5"/>
  <c r="AD1655" i="5" s="1"/>
  <c r="C1656" i="5"/>
  <c r="AD1656" i="5" s="1"/>
  <c r="C1657" i="5"/>
  <c r="AD1657" i="5" s="1"/>
  <c r="C1658" i="5"/>
  <c r="AD1658" i="5" s="1"/>
  <c r="C1659" i="5"/>
  <c r="AD1659" i="5" s="1"/>
  <c r="C1660" i="5"/>
  <c r="AD1660" i="5" s="1"/>
  <c r="C1661" i="5"/>
  <c r="AD1661" i="5" s="1"/>
  <c r="C1662" i="5"/>
  <c r="AD1662" i="5" s="1"/>
  <c r="C1663" i="5"/>
  <c r="AD1663" i="5" s="1"/>
  <c r="C1664" i="5"/>
  <c r="AD1664" i="5" s="1"/>
  <c r="C1665" i="5"/>
  <c r="C1666" i="5"/>
  <c r="AD1666" i="5" s="1"/>
  <c r="C1667" i="5"/>
  <c r="AD1667" i="5" s="1"/>
  <c r="C1668" i="5"/>
  <c r="AD1668" i="5" s="1"/>
  <c r="C1669" i="5"/>
  <c r="AD1669" i="5" s="1"/>
  <c r="C1670" i="5"/>
  <c r="AD1670" i="5" s="1"/>
  <c r="C1671" i="5"/>
  <c r="AD1671" i="5" s="1"/>
  <c r="C1672" i="5"/>
  <c r="AD1672" i="5" s="1"/>
  <c r="C1673" i="5"/>
  <c r="AD1673" i="5" s="1"/>
  <c r="C1674" i="5"/>
  <c r="AD1674" i="5" s="1"/>
  <c r="C1675" i="5"/>
  <c r="AD1675" i="5" s="1"/>
  <c r="C1676" i="5"/>
  <c r="AD1676" i="5" s="1"/>
  <c r="C1677" i="5"/>
  <c r="AD1677" i="5" s="1"/>
  <c r="C1678" i="5"/>
  <c r="AD1678" i="5" s="1"/>
  <c r="C1679" i="5"/>
  <c r="AD1679" i="5" s="1"/>
  <c r="C1680" i="5"/>
  <c r="AD1680" i="5" s="1"/>
  <c r="C1681" i="5"/>
  <c r="AD1681" i="5" s="1"/>
  <c r="C1682" i="5"/>
  <c r="AD1682" i="5" s="1"/>
  <c r="C1683" i="5"/>
  <c r="AD1683" i="5" s="1"/>
  <c r="C1684" i="5"/>
  <c r="AD1684" i="5" s="1"/>
  <c r="C1685" i="5"/>
  <c r="AD1685" i="5" s="1"/>
  <c r="C1686" i="5"/>
  <c r="AD1686" i="5" s="1"/>
  <c r="C1687" i="5"/>
  <c r="AD1687" i="5" s="1"/>
  <c r="C1688" i="5"/>
  <c r="AD1688" i="5" s="1"/>
  <c r="C1689" i="5"/>
  <c r="AD1689" i="5" s="1"/>
  <c r="C1690" i="5"/>
  <c r="AD1690" i="5" s="1"/>
  <c r="C1691" i="5"/>
  <c r="AD1691" i="5" s="1"/>
  <c r="C1692" i="5"/>
  <c r="AD1692" i="5" s="1"/>
  <c r="C1693" i="5"/>
  <c r="AD1693" i="5" s="1"/>
  <c r="C1694" i="5"/>
  <c r="AD1694" i="5" s="1"/>
  <c r="C1695" i="5"/>
  <c r="AD1695" i="5" s="1"/>
  <c r="C1696" i="5"/>
  <c r="AD1696" i="5" s="1"/>
  <c r="C1697" i="5"/>
  <c r="AD1697" i="5" s="1"/>
  <c r="C1698" i="5"/>
  <c r="AD1698" i="5" s="1"/>
  <c r="C1699" i="5"/>
  <c r="AD1699" i="5" s="1"/>
  <c r="C1700" i="5"/>
  <c r="AD1700" i="5" s="1"/>
  <c r="C1701" i="5"/>
  <c r="AD1701" i="5" s="1"/>
  <c r="C1702" i="5"/>
  <c r="AD1702" i="5" s="1"/>
  <c r="C1703" i="5"/>
  <c r="C1704" i="5"/>
  <c r="AD1704" i="5" s="1"/>
  <c r="C1705" i="5"/>
  <c r="AD1705" i="5" s="1"/>
  <c r="C1706" i="5"/>
  <c r="AD1706" i="5" s="1"/>
  <c r="C1707" i="5"/>
  <c r="AD1707" i="5" s="1"/>
  <c r="C1708" i="5"/>
  <c r="AD1708" i="5" s="1"/>
  <c r="C1709" i="5"/>
  <c r="AD1709" i="5" s="1"/>
  <c r="C1710" i="5"/>
  <c r="AD1710" i="5" s="1"/>
  <c r="C1711" i="5"/>
  <c r="C1712" i="5"/>
  <c r="AD1712" i="5" s="1"/>
  <c r="C1713" i="5"/>
  <c r="AD1713" i="5" s="1"/>
  <c r="C1714" i="5"/>
  <c r="AD1714" i="5" s="1"/>
  <c r="C1715" i="5"/>
  <c r="C1716" i="5"/>
  <c r="AD1716" i="5" s="1"/>
  <c r="C1717" i="5"/>
  <c r="AD1717" i="5" s="1"/>
  <c r="C1718" i="5"/>
  <c r="AD1718" i="5" s="1"/>
  <c r="C1719" i="5"/>
  <c r="C1720" i="5"/>
  <c r="AD1720" i="5" s="1"/>
  <c r="C1721" i="5"/>
  <c r="AD1721" i="5" s="1"/>
  <c r="C1722" i="5"/>
  <c r="AD1722" i="5" s="1"/>
  <c r="C1723" i="5"/>
  <c r="AD1723" i="5" s="1"/>
  <c r="C1724" i="5"/>
  <c r="AD1724" i="5" s="1"/>
  <c r="C1725" i="5"/>
  <c r="C1726" i="5"/>
  <c r="AB1726" i="5" s="1"/>
  <c r="C1727" i="5"/>
  <c r="AB1727" i="5" s="1"/>
  <c r="C1728" i="5"/>
  <c r="AB1728" i="5" s="1"/>
  <c r="C1729" i="5"/>
  <c r="AB1729" i="5" s="1"/>
  <c r="C1730" i="5"/>
  <c r="AB1730" i="5" s="1"/>
  <c r="C1731" i="5"/>
  <c r="AB1731" i="5" s="1"/>
  <c r="C1732" i="5"/>
  <c r="C1733" i="5"/>
  <c r="AB1733" i="5" s="1"/>
  <c r="C1734" i="5"/>
  <c r="AB1734" i="5" s="1"/>
  <c r="C1735" i="5"/>
  <c r="AD1735" i="5" s="1"/>
  <c r="C1736" i="5"/>
  <c r="AD1736" i="5" s="1"/>
  <c r="C1737" i="5"/>
  <c r="AD1737" i="5" s="1"/>
  <c r="C1738" i="5"/>
  <c r="AB1738" i="5" s="1"/>
  <c r="C1739" i="5"/>
  <c r="AB1739" i="5" s="1"/>
  <c r="C1740" i="5"/>
  <c r="C1741" i="5"/>
  <c r="AB1741" i="5" s="1"/>
  <c r="C1742" i="5"/>
  <c r="AB1742" i="5" s="1"/>
  <c r="C1743" i="5"/>
  <c r="AB1743" i="5" s="1"/>
  <c r="C1744" i="5"/>
  <c r="AB1744" i="5" s="1"/>
  <c r="C1745" i="5"/>
  <c r="AB1745" i="5" s="1"/>
  <c r="C1746" i="5"/>
  <c r="AB1746" i="5" s="1"/>
  <c r="C1747" i="5"/>
  <c r="C1748" i="5"/>
  <c r="AB1748" i="5" s="1"/>
  <c r="C1749" i="5"/>
  <c r="AB1749" i="5" s="1"/>
  <c r="C1750" i="5"/>
  <c r="AB1750" i="5" s="1"/>
  <c r="C1751" i="5"/>
  <c r="AB1751" i="5" s="1"/>
  <c r="C1752" i="5"/>
  <c r="AB1752" i="5" s="1"/>
  <c r="C1753" i="5"/>
  <c r="AB1753" i="5" s="1"/>
  <c r="C1754" i="5"/>
  <c r="AB1754" i="5" s="1"/>
  <c r="C1755" i="5"/>
  <c r="C1756" i="5"/>
  <c r="AD1756" i="5" s="1"/>
  <c r="C1757" i="5"/>
  <c r="AD1757" i="5" s="1"/>
  <c r="C1758" i="5"/>
  <c r="AD1758" i="5" s="1"/>
  <c r="C1759" i="5"/>
  <c r="AD1759" i="5" s="1"/>
  <c r="C1760" i="5"/>
  <c r="AD1760" i="5" s="1"/>
  <c r="C1761" i="5"/>
  <c r="AD1761" i="5" s="1"/>
  <c r="C1762" i="5"/>
  <c r="C1763" i="5"/>
  <c r="AB1763" i="5" s="1"/>
  <c r="C1764" i="5"/>
  <c r="AD1764" i="5" s="1"/>
  <c r="C1765" i="5"/>
  <c r="AD1765" i="5" s="1"/>
  <c r="C1766" i="5"/>
  <c r="AD1766" i="5" s="1"/>
  <c r="C1767" i="5"/>
  <c r="AD1767" i="5" s="1"/>
  <c r="C1768" i="5"/>
  <c r="AD1768" i="5" s="1"/>
  <c r="C1769" i="5"/>
  <c r="AB1769" i="5" s="1"/>
  <c r="C1770" i="5"/>
  <c r="AB1770" i="5" s="1"/>
  <c r="C1771" i="5"/>
  <c r="AB1771" i="5" s="1"/>
  <c r="C1772" i="5"/>
  <c r="AB1772" i="5" s="1"/>
  <c r="C1773" i="5"/>
  <c r="AB1773" i="5" s="1"/>
  <c r="C1774" i="5"/>
  <c r="AB1774" i="5" s="1"/>
  <c r="C1775" i="5"/>
  <c r="AB1775" i="5" s="1"/>
  <c r="C1776" i="5"/>
  <c r="AB1776" i="5" s="1"/>
  <c r="C1777" i="5"/>
  <c r="AB1777" i="5" s="1"/>
  <c r="C1778" i="5"/>
  <c r="AB1778" i="5" s="1"/>
  <c r="C1779" i="5"/>
  <c r="AB1779" i="5" s="1"/>
  <c r="C1780" i="5"/>
  <c r="AB1780" i="5" s="1"/>
  <c r="C1781" i="5"/>
  <c r="AB1781" i="5" s="1"/>
  <c r="C1782" i="5"/>
  <c r="AB1782" i="5" s="1"/>
  <c r="C1783" i="5"/>
  <c r="AB1783" i="5" s="1"/>
  <c r="C1784" i="5"/>
  <c r="AB1784" i="5" s="1"/>
  <c r="C1785" i="5"/>
  <c r="AB1785" i="5" s="1"/>
  <c r="C1786" i="5"/>
  <c r="AB1786" i="5" s="1"/>
  <c r="C1787" i="5"/>
  <c r="AB1787" i="5" s="1"/>
  <c r="C1788" i="5"/>
  <c r="AB1788" i="5" s="1"/>
  <c r="C1789" i="5"/>
  <c r="AB1789" i="5" s="1"/>
  <c r="C1790" i="5"/>
  <c r="AB1790" i="5" s="1"/>
  <c r="C1791" i="5"/>
  <c r="AB1791" i="5" s="1"/>
  <c r="C1792" i="5"/>
  <c r="AB1792" i="5" s="1"/>
  <c r="C1793" i="5"/>
  <c r="AB1793" i="5" s="1"/>
  <c r="C1794" i="5"/>
  <c r="AB1794" i="5" s="1"/>
  <c r="C1795" i="5"/>
  <c r="AB1795" i="5" s="1"/>
  <c r="C1796" i="5"/>
  <c r="AD1796" i="5" s="1"/>
  <c r="C1797" i="5"/>
  <c r="AB1797" i="5" s="1"/>
  <c r="C1798" i="5"/>
  <c r="AB1798" i="5" s="1"/>
  <c r="C1799" i="5"/>
  <c r="AB1799" i="5" s="1"/>
  <c r="C1800" i="5"/>
  <c r="AB1800" i="5" s="1"/>
  <c r="C1801" i="5"/>
  <c r="AB1801" i="5" s="1"/>
  <c r="C1802" i="5"/>
  <c r="AB1802" i="5" s="1"/>
  <c r="C1803" i="5"/>
  <c r="AD1803" i="5" s="1"/>
  <c r="C1804" i="5"/>
  <c r="AD1804" i="5" s="1"/>
  <c r="C1805" i="5"/>
  <c r="AB1805" i="5" s="1"/>
  <c r="C1806" i="5"/>
  <c r="AB1806" i="5" s="1"/>
  <c r="C1807" i="5"/>
  <c r="AB1807" i="5" s="1"/>
  <c r="C1808" i="5"/>
  <c r="AB1808" i="5" s="1"/>
  <c r="C1809" i="5"/>
  <c r="AB1809" i="5" s="1"/>
  <c r="C1810" i="5"/>
  <c r="AB1810" i="5" s="1"/>
  <c r="C1811" i="5"/>
  <c r="AD1811" i="5" s="1"/>
  <c r="C1812" i="5"/>
  <c r="AD1812" i="5" s="1"/>
  <c r="C1813" i="5"/>
  <c r="AD1813" i="5" s="1"/>
  <c r="C1814" i="5"/>
  <c r="AD1814" i="5" s="1"/>
  <c r="C1815" i="5"/>
  <c r="AB1815" i="5" s="1"/>
  <c r="C1816" i="5"/>
  <c r="AB1816" i="5" s="1"/>
  <c r="C1817" i="5"/>
  <c r="AB1817" i="5" s="1"/>
  <c r="C1818" i="5"/>
  <c r="AB1818" i="5" s="1"/>
  <c r="C1819" i="5"/>
  <c r="AD1819" i="5" s="1"/>
  <c r="C1820" i="5"/>
  <c r="AD1820" i="5" s="1"/>
  <c r="C1821" i="5"/>
  <c r="AD1821" i="5" s="1"/>
  <c r="C1822" i="5"/>
  <c r="AD1822" i="5" s="1"/>
  <c r="C1823" i="5"/>
  <c r="AD1823" i="5" s="1"/>
  <c r="C1824" i="5"/>
  <c r="AD1824" i="5" s="1"/>
  <c r="C1825" i="5"/>
  <c r="AD1825" i="5" s="1"/>
  <c r="C1826" i="5"/>
  <c r="AB1826" i="5" s="1"/>
  <c r="C1827" i="5"/>
  <c r="AB1827" i="5" s="1"/>
  <c r="C1828" i="5"/>
  <c r="AB1828" i="5" s="1"/>
  <c r="C1829" i="5"/>
  <c r="AD1829" i="5" s="1"/>
  <c r="C1830" i="5"/>
  <c r="AD1830" i="5" s="1"/>
  <c r="C1831" i="5"/>
  <c r="C1832" i="5"/>
  <c r="AD1832" i="5" s="1"/>
  <c r="C1833" i="5"/>
  <c r="AB1833" i="5" s="1"/>
  <c r="C1834" i="5"/>
  <c r="AB1834" i="5" s="1"/>
  <c r="C1835" i="5"/>
  <c r="AB1835" i="5" s="1"/>
  <c r="C1836" i="5"/>
  <c r="AB1836" i="5" s="1"/>
  <c r="C1837" i="5"/>
  <c r="AB1837" i="5" s="1"/>
  <c r="C1838" i="5"/>
  <c r="AB1838" i="5" s="1"/>
  <c r="C1839" i="5"/>
  <c r="C1840" i="5"/>
  <c r="AB1840" i="5" s="1"/>
  <c r="C1841" i="5"/>
  <c r="AB1841" i="5" s="1"/>
  <c r="C1842" i="5"/>
  <c r="AB1842" i="5" s="1"/>
  <c r="C1843" i="5"/>
  <c r="AB1843" i="5" s="1"/>
  <c r="C1844" i="5"/>
  <c r="AB1844" i="5" s="1"/>
  <c r="C1845" i="5"/>
  <c r="AB1845" i="5" s="1"/>
  <c r="C1846" i="5"/>
  <c r="C1847" i="5"/>
  <c r="AB1847" i="5" s="1"/>
  <c r="C1848" i="5"/>
  <c r="AB1848" i="5" s="1"/>
  <c r="C1849" i="5"/>
  <c r="AD1849" i="5" s="1"/>
  <c r="C1850" i="5"/>
  <c r="AD1850" i="5" s="1"/>
  <c r="C1851" i="5"/>
  <c r="AB1851" i="5" s="1"/>
  <c r="C1852" i="5"/>
  <c r="AB1852" i="5" s="1"/>
  <c r="C1853" i="5"/>
  <c r="AB1853" i="5" s="1"/>
  <c r="C1854" i="5"/>
  <c r="AB1854" i="5" s="1"/>
  <c r="C1855" i="5"/>
  <c r="AB1855" i="5" s="1"/>
  <c r="C1856" i="5"/>
  <c r="AB1856" i="5" s="1"/>
  <c r="C1857" i="5"/>
  <c r="AB1857" i="5" s="1"/>
  <c r="C1858" i="5"/>
  <c r="AB1858" i="5" s="1"/>
  <c r="C1859" i="5"/>
  <c r="AB1859" i="5" s="1"/>
  <c r="C1860" i="5"/>
  <c r="AB1860" i="5" s="1"/>
  <c r="C1861" i="5"/>
  <c r="AB1861" i="5" s="1"/>
  <c r="C1862" i="5"/>
  <c r="AB1862" i="5" s="1"/>
  <c r="C1863" i="5"/>
  <c r="AB1863" i="5" s="1"/>
  <c r="C1864" i="5"/>
  <c r="AB1864" i="5" s="1"/>
  <c r="C1865" i="5"/>
  <c r="AB1865" i="5" s="1"/>
  <c r="C1866" i="5"/>
  <c r="AB1866" i="5" s="1"/>
  <c r="C1867" i="5"/>
  <c r="AB1867" i="5" s="1"/>
  <c r="C1868" i="5"/>
  <c r="AB1868" i="5" s="1"/>
  <c r="C1869" i="5"/>
  <c r="AB1869" i="5" s="1"/>
  <c r="C1870" i="5"/>
  <c r="AB1870" i="5" s="1"/>
  <c r="C1871" i="5"/>
  <c r="AB1871" i="5" s="1"/>
  <c r="C1872" i="5"/>
  <c r="AB1872" i="5" s="1"/>
  <c r="C1873" i="5"/>
  <c r="AB1873" i="5" s="1"/>
  <c r="C1874" i="5"/>
  <c r="AB1874" i="5" s="1"/>
  <c r="C1875" i="5"/>
  <c r="AB1875" i="5" s="1"/>
  <c r="C1876" i="5"/>
  <c r="AB1876" i="5" s="1"/>
  <c r="C1877" i="5"/>
  <c r="AB1877" i="5" s="1"/>
  <c r="C1878" i="5"/>
  <c r="AB1878" i="5" s="1"/>
  <c r="C1879" i="5"/>
  <c r="AB1879" i="5" s="1"/>
  <c r="C1880" i="5"/>
  <c r="AB1880" i="5" s="1"/>
  <c r="C1881" i="5"/>
  <c r="AB1881" i="5" s="1"/>
  <c r="C1882" i="5"/>
  <c r="AB1882" i="5" s="1"/>
  <c r="C1883" i="5"/>
  <c r="AB1883" i="5" s="1"/>
  <c r="C1884" i="5"/>
  <c r="AB1884" i="5" s="1"/>
  <c r="C1885" i="5"/>
  <c r="AB1885" i="5" s="1"/>
  <c r="C1886" i="5"/>
  <c r="AD1886" i="5" s="1"/>
  <c r="C1887" i="5"/>
  <c r="AD1887" i="5" s="1"/>
  <c r="C1888" i="5"/>
  <c r="AD1888" i="5" s="1"/>
  <c r="C1889" i="5"/>
  <c r="AD1889" i="5" s="1"/>
  <c r="C1890" i="5"/>
  <c r="AD1890" i="5" s="1"/>
  <c r="C1891" i="5"/>
  <c r="AD1891" i="5" s="1"/>
  <c r="C1892" i="5"/>
  <c r="AD1892" i="5" s="1"/>
  <c r="C1893" i="5"/>
  <c r="AD1893" i="5" s="1"/>
  <c r="C1894" i="5"/>
  <c r="AD1894" i="5" s="1"/>
  <c r="C1895" i="5"/>
  <c r="AD1895" i="5" s="1"/>
  <c r="C1896" i="5"/>
  <c r="AD1896" i="5" s="1"/>
  <c r="C1897" i="5"/>
  <c r="AD1897" i="5" s="1"/>
  <c r="C1898" i="5"/>
  <c r="AD1898" i="5" s="1"/>
  <c r="C1899" i="5"/>
  <c r="AD1899" i="5" s="1"/>
  <c r="C1900" i="5"/>
  <c r="AD1900" i="5" s="1"/>
  <c r="C1901" i="5"/>
  <c r="AD1901" i="5" s="1"/>
  <c r="C1902" i="5"/>
  <c r="AD1902" i="5" s="1"/>
  <c r="C1903" i="5"/>
  <c r="AD1903" i="5" s="1"/>
  <c r="C1904" i="5"/>
  <c r="AD1904" i="5" s="1"/>
  <c r="C1905" i="5"/>
  <c r="AD1905" i="5" s="1"/>
  <c r="C1906" i="5"/>
  <c r="AD1906" i="5" s="1"/>
  <c r="C1907" i="5"/>
  <c r="AD1907" i="5" s="1"/>
  <c r="C1908" i="5"/>
  <c r="AD1908" i="5" s="1"/>
  <c r="C1909" i="5"/>
  <c r="AD1909" i="5" s="1"/>
  <c r="C1910" i="5"/>
  <c r="AD1910" i="5" s="1"/>
  <c r="C1911" i="5"/>
  <c r="AD1911" i="5" s="1"/>
  <c r="C1912" i="5"/>
  <c r="AD1912" i="5" s="1"/>
  <c r="C1913" i="5"/>
  <c r="AD1913" i="5" s="1"/>
  <c r="C1914" i="5"/>
  <c r="AB1914" i="5" s="1"/>
  <c r="C1915" i="5"/>
  <c r="AB1915" i="5" s="1"/>
  <c r="C1916" i="5"/>
  <c r="AB1916" i="5" s="1"/>
  <c r="C1917" i="5"/>
  <c r="AB1917" i="5" s="1"/>
  <c r="C1918" i="5"/>
  <c r="AB1918" i="5" s="1"/>
  <c r="C1919" i="5"/>
  <c r="AB1919" i="5" s="1"/>
  <c r="C1920" i="5"/>
  <c r="AB1920" i="5" s="1"/>
  <c r="C1921" i="5"/>
  <c r="AB1921" i="5" s="1"/>
  <c r="C1922" i="5"/>
  <c r="AB1922" i="5" s="1"/>
  <c r="C1923" i="5"/>
  <c r="AB1923" i="5" s="1"/>
  <c r="C1924" i="5"/>
  <c r="AD1924" i="5" s="1"/>
  <c r="C1925" i="5"/>
  <c r="AB1925" i="5" s="1"/>
  <c r="C1926" i="5"/>
  <c r="AB1926" i="5" s="1"/>
  <c r="C1927" i="5"/>
  <c r="AB1927" i="5" s="1"/>
  <c r="C1928" i="5"/>
  <c r="AB1928" i="5" s="1"/>
  <c r="C1929" i="5"/>
  <c r="AB1929" i="5" s="1"/>
  <c r="C1930" i="5"/>
  <c r="AB1930" i="5" s="1"/>
  <c r="C1931" i="5"/>
  <c r="AB1931" i="5" s="1"/>
  <c r="C1932" i="5"/>
  <c r="AB1932" i="5" s="1"/>
  <c r="C1933" i="5"/>
  <c r="AB1933" i="5" s="1"/>
  <c r="C1934" i="5"/>
  <c r="AB1934" i="5" s="1"/>
  <c r="C1935" i="5"/>
  <c r="AB1935" i="5" s="1"/>
  <c r="C1936" i="5"/>
  <c r="AB1936" i="5" s="1"/>
  <c r="C1937" i="5"/>
  <c r="AB1937" i="5" s="1"/>
  <c r="C1938" i="5"/>
  <c r="AD1938" i="5" s="1"/>
  <c r="C1939" i="5"/>
  <c r="AD1939" i="5" s="1"/>
  <c r="C1940" i="5"/>
  <c r="AD1940" i="5" s="1"/>
  <c r="C1941" i="5"/>
  <c r="AD1941" i="5" s="1"/>
  <c r="C1942" i="5"/>
  <c r="AD1942" i="5" s="1"/>
  <c r="C1943" i="5"/>
  <c r="AD1943" i="5" s="1"/>
  <c r="C1944" i="5"/>
  <c r="AB1944" i="5" s="1"/>
  <c r="C1945" i="5"/>
  <c r="AB1945" i="5" s="1"/>
  <c r="C1946" i="5"/>
  <c r="AB1946" i="5" s="1"/>
  <c r="C1947" i="5"/>
  <c r="AB1947" i="5" s="1"/>
  <c r="C1948" i="5"/>
  <c r="AB1948" i="5" s="1"/>
  <c r="C1949" i="5"/>
  <c r="AB1949" i="5" s="1"/>
  <c r="C1950" i="5"/>
  <c r="AB1950" i="5" s="1"/>
  <c r="C1951" i="5"/>
  <c r="C1952" i="5"/>
  <c r="AD1952" i="5" s="1"/>
  <c r="C1953" i="5"/>
  <c r="AD1953" i="5" s="1"/>
  <c r="C1954" i="5"/>
  <c r="AD1954" i="5" s="1"/>
  <c r="C1955" i="5"/>
  <c r="AD1955" i="5" s="1"/>
  <c r="C1956" i="5"/>
  <c r="AD1956" i="5" s="1"/>
  <c r="C1957" i="5"/>
  <c r="AD1957" i="5" s="1"/>
  <c r="C1958" i="5"/>
  <c r="AB1958" i="5" s="1"/>
  <c r="C1959" i="5"/>
  <c r="AB1959" i="5" s="1"/>
  <c r="C1960" i="5"/>
  <c r="AD1960" i="5" s="1"/>
  <c r="C1961" i="5"/>
  <c r="AD1961" i="5" s="1"/>
  <c r="C1962" i="5"/>
  <c r="AD1962" i="5" s="1"/>
  <c r="C1963" i="5"/>
  <c r="AD1963" i="5" s="1"/>
  <c r="C1964" i="5"/>
  <c r="AD1964" i="5" s="1"/>
  <c r="C1965" i="5"/>
  <c r="AD1965" i="5" s="1"/>
  <c r="C1966" i="5"/>
  <c r="AD1966" i="5" s="1"/>
  <c r="C1967" i="5"/>
  <c r="AB1967" i="5" s="1"/>
  <c r="C1968" i="5"/>
  <c r="AB1968" i="5" s="1"/>
  <c r="C1969" i="5"/>
  <c r="AB1969" i="5" s="1"/>
  <c r="C1970" i="5"/>
  <c r="AB1970" i="5" s="1"/>
  <c r="C1971" i="5"/>
  <c r="AB1971" i="5" s="1"/>
  <c r="C1972" i="5"/>
  <c r="AB1972" i="5" s="1"/>
  <c r="C1973" i="5"/>
  <c r="AB1973" i="5" s="1"/>
  <c r="C1974" i="5"/>
  <c r="AB1974" i="5" s="1"/>
  <c r="C1975" i="5"/>
  <c r="AB1975" i="5" s="1"/>
  <c r="C1976" i="5"/>
  <c r="AD1976" i="5" s="1"/>
  <c r="C1977" i="5"/>
  <c r="AD1977" i="5" s="1"/>
  <c r="C1978" i="5"/>
  <c r="AB1978" i="5" s="1"/>
  <c r="C1979" i="5"/>
  <c r="AB1979" i="5" s="1"/>
  <c r="C1980" i="5"/>
  <c r="AB1980" i="5" s="1"/>
  <c r="C1981" i="5"/>
  <c r="AB1981" i="5" s="1"/>
  <c r="C1982" i="5"/>
  <c r="AB1982" i="5" s="1"/>
  <c r="C1983" i="5"/>
  <c r="AB1983" i="5" s="1"/>
  <c r="C1984" i="5"/>
  <c r="AB1984" i="5" s="1"/>
  <c r="C1985" i="5"/>
  <c r="AD1985" i="5" s="1"/>
  <c r="C1986" i="5"/>
  <c r="C1987" i="5"/>
  <c r="AD1987" i="5" s="1"/>
  <c r="C1988" i="5"/>
  <c r="AB1988" i="5" s="1"/>
  <c r="C1989" i="5"/>
  <c r="AB1989" i="5" s="1"/>
  <c r="C1990" i="5"/>
  <c r="AB1990" i="5" s="1"/>
  <c r="C1991" i="5"/>
  <c r="AB1991" i="5" s="1"/>
  <c r="C1992" i="5"/>
  <c r="AB1992" i="5" s="1"/>
  <c r="C1993" i="5"/>
  <c r="AB1993" i="5" s="1"/>
  <c r="C1994" i="5"/>
  <c r="AB1994" i="5" s="1"/>
  <c r="C1995" i="5"/>
  <c r="AB1995" i="5" s="1"/>
  <c r="C1996" i="5"/>
  <c r="AB1996" i="5" s="1"/>
  <c r="C1997" i="5"/>
  <c r="AB1997" i="5" s="1"/>
  <c r="C1998" i="5"/>
  <c r="AB1998" i="5" s="1"/>
  <c r="C1999" i="5"/>
  <c r="AD1999" i="5" s="1"/>
  <c r="C2000" i="5"/>
  <c r="C2001" i="5"/>
  <c r="C2002" i="5"/>
  <c r="AB2002" i="5" s="1"/>
  <c r="C2003" i="5"/>
  <c r="AB2003" i="5" s="1"/>
  <c r="C2004" i="5"/>
  <c r="AB2004" i="5" s="1"/>
  <c r="C2005" i="5"/>
  <c r="AB2005" i="5" s="1"/>
  <c r="C2006" i="5"/>
  <c r="AB2006" i="5" s="1"/>
  <c r="C2007" i="5"/>
  <c r="AB2007" i="5" s="1"/>
  <c r="C2008" i="5"/>
  <c r="AD2008" i="5" s="1"/>
  <c r="C2009" i="5"/>
  <c r="AD2009" i="5" s="1"/>
  <c r="C2010" i="5"/>
  <c r="AD2010" i="5" s="1"/>
  <c r="C2011" i="5"/>
  <c r="AD2011" i="5" s="1"/>
  <c r="C2012" i="5"/>
  <c r="AD2012" i="5" s="1"/>
  <c r="C2013" i="5"/>
  <c r="C2014" i="5"/>
  <c r="AD2014" i="5" s="1"/>
  <c r="C2015" i="5"/>
  <c r="AD2015" i="5" s="1"/>
  <c r="C2016" i="5"/>
  <c r="AD2016" i="5" s="1"/>
  <c r="C2017" i="5"/>
  <c r="AD2017" i="5" s="1"/>
  <c r="C2018" i="5"/>
  <c r="AD2018" i="5" s="1"/>
  <c r="C2019" i="5"/>
  <c r="AB2019" i="5" s="1"/>
  <c r="C2020" i="5"/>
  <c r="C2021" i="5"/>
  <c r="AB2021" i="5" s="1"/>
  <c r="C2022" i="5"/>
  <c r="AB2022" i="5" s="1"/>
  <c r="C2023" i="5"/>
  <c r="AB2023" i="5" s="1"/>
  <c r="C2024" i="5"/>
  <c r="AB2024" i="5" s="1"/>
  <c r="C2025" i="5"/>
  <c r="AB2025" i="5" s="1"/>
  <c r="C2026" i="5"/>
  <c r="AB2026" i="5" s="1"/>
  <c r="C2027" i="5"/>
  <c r="C2028" i="5"/>
  <c r="AB2028" i="5" s="1"/>
  <c r="C2029" i="5"/>
  <c r="AB2029" i="5" s="1"/>
  <c r="C2030" i="5"/>
  <c r="AB2030" i="5" s="1"/>
  <c r="C2031" i="5"/>
  <c r="AB2031" i="5" s="1"/>
  <c r="C2032" i="5"/>
  <c r="AB2032" i="5" s="1"/>
  <c r="C2033" i="5"/>
  <c r="AB2033" i="5" s="1"/>
  <c r="C2034" i="5"/>
  <c r="C2035" i="5"/>
  <c r="AB2035" i="5" s="1"/>
  <c r="C2036" i="5"/>
  <c r="AB2036" i="5" s="1"/>
  <c r="C2037" i="5"/>
  <c r="AB2037" i="5" s="1"/>
  <c r="C2038" i="5"/>
  <c r="AB2038" i="5" s="1"/>
  <c r="C2039" i="5"/>
  <c r="AB2039" i="5" s="1"/>
  <c r="C2040" i="5"/>
  <c r="C2041" i="5"/>
  <c r="AB2041" i="5" s="1"/>
  <c r="C2042" i="5"/>
  <c r="AB2042" i="5" s="1"/>
  <c r="C2043" i="5"/>
  <c r="AB2043" i="5" s="1"/>
  <c r="C2044" i="5"/>
  <c r="AB2044" i="5" s="1"/>
  <c r="C2045" i="5"/>
  <c r="AB2045" i="5" s="1"/>
  <c r="C2046" i="5"/>
  <c r="AB2046" i="5" s="1"/>
  <c r="C2047" i="5"/>
  <c r="AB2047" i="5" s="1"/>
  <c r="C2048" i="5"/>
  <c r="AB2048" i="5" s="1"/>
  <c r="C2049" i="5"/>
  <c r="AB2049" i="5" s="1"/>
  <c r="C2050" i="5"/>
  <c r="AB2050" i="5" s="1"/>
  <c r="C2051" i="5"/>
  <c r="AB2051" i="5" s="1"/>
  <c r="C2052" i="5"/>
  <c r="AB2052" i="5" s="1"/>
  <c r="C2053" i="5"/>
  <c r="AB2053" i="5" s="1"/>
  <c r="C2054" i="5"/>
  <c r="AB2054" i="5" s="1"/>
  <c r="C2055" i="5"/>
  <c r="AB2055" i="5" s="1"/>
  <c r="C2056" i="5"/>
  <c r="AB2056" i="5" s="1"/>
  <c r="C2057" i="5"/>
  <c r="AB2057" i="5" s="1"/>
  <c r="C2058" i="5"/>
  <c r="AB2058" i="5" s="1"/>
  <c r="C2059" i="5"/>
  <c r="AB2059" i="5" s="1"/>
  <c r="C2060" i="5"/>
  <c r="AB2060" i="5" s="1"/>
  <c r="C2061" i="5"/>
  <c r="AB2061" i="5" s="1"/>
  <c r="C2062" i="5"/>
  <c r="AB2062" i="5" s="1"/>
  <c r="C2063" i="5"/>
  <c r="AB2063" i="5" s="1"/>
  <c r="C2064" i="5"/>
  <c r="AB2064" i="5" s="1"/>
  <c r="C2065" i="5"/>
  <c r="AB2065" i="5" s="1"/>
  <c r="C2066" i="5"/>
  <c r="AB2066" i="5" s="1"/>
  <c r="C2067" i="5"/>
  <c r="AB2067" i="5" s="1"/>
  <c r="C2068" i="5"/>
  <c r="AB2068" i="5" s="1"/>
  <c r="C2069" i="5"/>
  <c r="AB2069" i="5" s="1"/>
  <c r="C2070" i="5"/>
  <c r="AB2070" i="5" s="1"/>
  <c r="C2071" i="5"/>
  <c r="AB2071" i="5" s="1"/>
  <c r="C2072" i="5"/>
  <c r="AB2072" i="5" s="1"/>
  <c r="C2073" i="5"/>
  <c r="AB2073" i="5" s="1"/>
  <c r="C2074" i="5"/>
  <c r="AB2074" i="5" s="1"/>
  <c r="C2075" i="5"/>
  <c r="AB2075" i="5" s="1"/>
  <c r="C2076" i="5"/>
  <c r="AD2076" i="5" s="1"/>
  <c r="C2077" i="5"/>
  <c r="AD2077" i="5" s="1"/>
  <c r="C2078" i="5"/>
  <c r="AD2078" i="5" s="1"/>
  <c r="C2079" i="5"/>
  <c r="AB2079" i="5" s="1"/>
  <c r="C2080" i="5"/>
  <c r="C2081" i="5"/>
  <c r="AB2081" i="5" s="1"/>
  <c r="C2082" i="5"/>
  <c r="AB2082" i="5" s="1"/>
  <c r="C2083" i="5"/>
  <c r="AB2083" i="5" s="1"/>
  <c r="C2084" i="5"/>
  <c r="AB2084" i="5" s="1"/>
  <c r="C2085" i="5"/>
  <c r="AB2085" i="5" s="1"/>
  <c r="C2086" i="5"/>
  <c r="AB2086" i="5" s="1"/>
  <c r="C2087" i="5"/>
  <c r="AB2087" i="5" s="1"/>
  <c r="C2088" i="5"/>
  <c r="AB2088" i="5" s="1"/>
  <c r="C2089" i="5"/>
  <c r="C2090" i="5"/>
  <c r="AB2090" i="5" s="1"/>
  <c r="C2091" i="5"/>
  <c r="AD2091" i="5" s="1"/>
  <c r="C2092" i="5"/>
  <c r="AB2092" i="5" s="1"/>
  <c r="C2093" i="5"/>
  <c r="AD2093" i="5" s="1"/>
  <c r="C2094" i="5"/>
  <c r="AB2094" i="5" s="1"/>
  <c r="C2095" i="5"/>
  <c r="AB2095" i="5" s="1"/>
  <c r="C2096" i="5"/>
  <c r="AB2096" i="5" s="1"/>
  <c r="C2097" i="5"/>
  <c r="AB2097" i="5" s="1"/>
  <c r="C2098" i="5"/>
  <c r="AB2098" i="5" s="1"/>
  <c r="C2099" i="5"/>
  <c r="AB2099" i="5" s="1"/>
  <c r="C2100" i="5"/>
  <c r="AB2100" i="5" s="1"/>
  <c r="C2101" i="5"/>
  <c r="AB2101" i="5" s="1"/>
  <c r="C2102" i="5"/>
  <c r="AB2102" i="5" s="1"/>
  <c r="C2103" i="5"/>
  <c r="AB2103" i="5" s="1"/>
  <c r="C2104" i="5"/>
  <c r="AB2104" i="5" s="1"/>
  <c r="C2105" i="5"/>
  <c r="AB2105" i="5" s="1"/>
  <c r="C2106" i="5"/>
  <c r="AB2106" i="5" s="1"/>
  <c r="C2107" i="5"/>
  <c r="AB2107" i="5" s="1"/>
  <c r="C2108" i="5"/>
  <c r="AB2108" i="5" s="1"/>
  <c r="C2109" i="5"/>
  <c r="AB2109" i="5" s="1"/>
  <c r="C2110" i="5"/>
  <c r="AB2110" i="5" s="1"/>
  <c r="C2111" i="5"/>
  <c r="AB2111" i="5" s="1"/>
  <c r="C2112" i="5"/>
  <c r="AB2112" i="5" s="1"/>
  <c r="C2113" i="5"/>
  <c r="AB2113" i="5" s="1"/>
  <c r="C2114" i="5"/>
  <c r="AB2114" i="5" s="1"/>
  <c r="C2115" i="5"/>
  <c r="AB2115" i="5" s="1"/>
  <c r="C2116" i="5"/>
  <c r="AB2116" i="5" s="1"/>
  <c r="C2117" i="5"/>
  <c r="AB2117" i="5" s="1"/>
  <c r="C2118" i="5"/>
  <c r="AB2118" i="5" s="1"/>
  <c r="C2119" i="5"/>
  <c r="AB2119" i="5" s="1"/>
  <c r="C2120" i="5"/>
  <c r="AB2120" i="5" s="1"/>
  <c r="C2121" i="5"/>
  <c r="C2122" i="5"/>
  <c r="AD2122" i="5" s="1"/>
  <c r="C2123" i="5"/>
  <c r="AB2123" i="5" s="1"/>
  <c r="C2124" i="5"/>
  <c r="AD2124" i="5" s="1"/>
  <c r="C2125" i="5"/>
  <c r="AB2125" i="5" s="1"/>
  <c r="C2126" i="5"/>
  <c r="AD2126" i="5" s="1"/>
  <c r="C2127" i="5"/>
  <c r="AB2127" i="5" s="1"/>
  <c r="C2128" i="5"/>
  <c r="AB2128" i="5" s="1"/>
  <c r="C2129" i="5"/>
  <c r="AB2129" i="5" s="1"/>
  <c r="C2130" i="5"/>
  <c r="AB2130" i="5" s="1"/>
  <c r="C2131" i="5"/>
  <c r="AB2131" i="5" s="1"/>
  <c r="C2132" i="5"/>
  <c r="AB2132" i="5" s="1"/>
  <c r="C2133" i="5"/>
  <c r="AB2133" i="5" s="1"/>
  <c r="C2134" i="5"/>
  <c r="AB2134" i="5" s="1"/>
  <c r="C2135" i="5"/>
  <c r="AB2135" i="5" s="1"/>
  <c r="C2136" i="5"/>
  <c r="AB2136" i="5" s="1"/>
  <c r="C2137" i="5"/>
  <c r="AB2137" i="5" s="1"/>
  <c r="C2138" i="5"/>
  <c r="AB2138" i="5" s="1"/>
  <c r="C2139" i="5"/>
  <c r="AB2139" i="5" s="1"/>
  <c r="C2140" i="5"/>
  <c r="AB2140" i="5" s="1"/>
  <c r="C2141" i="5"/>
  <c r="V2141" i="5" s="1"/>
  <c r="C2142" i="5"/>
  <c r="AB2142" i="5" s="1"/>
  <c r="C2143" i="5"/>
  <c r="AB2143" i="5" s="1"/>
  <c r="C2144" i="5"/>
  <c r="AB2144" i="5" s="1"/>
  <c r="C2145" i="5"/>
  <c r="AD2145" i="5" s="1"/>
  <c r="C2146" i="5"/>
  <c r="AB2146" i="5" s="1"/>
  <c r="C2147" i="5"/>
  <c r="AB2147" i="5" s="1"/>
  <c r="C2148" i="5"/>
  <c r="AB2148" i="5" s="1"/>
  <c r="C2149" i="5"/>
  <c r="AB2149" i="5" s="1"/>
  <c r="C2150" i="5"/>
  <c r="AB2150" i="5" s="1"/>
  <c r="C2151" i="5"/>
  <c r="AB2151" i="5" s="1"/>
  <c r="C2152" i="5"/>
  <c r="AB2152" i="5" s="1"/>
  <c r="C2153" i="5"/>
  <c r="AB2153" i="5" s="1"/>
  <c r="C2154" i="5"/>
  <c r="AB2154" i="5" s="1"/>
  <c r="C2155" i="5"/>
  <c r="AB2155" i="5" s="1"/>
  <c r="C2156" i="5"/>
  <c r="AD2156" i="5" s="1"/>
  <c r="C2157" i="5"/>
  <c r="AB2157" i="5" s="1"/>
  <c r="C2158" i="5"/>
  <c r="AD2158" i="5" s="1"/>
  <c r="C2159" i="5"/>
  <c r="C2160" i="5"/>
  <c r="AD2160" i="5" s="1"/>
  <c r="C2161" i="5"/>
  <c r="AB2161" i="5" s="1"/>
  <c r="C2162" i="5"/>
  <c r="AB2162" i="5" s="1"/>
  <c r="C2163" i="5"/>
  <c r="AD2163" i="5" s="1"/>
  <c r="C2164" i="5"/>
  <c r="C2165" i="5"/>
  <c r="AB2165" i="5" s="1"/>
  <c r="C2166" i="5"/>
  <c r="AB2166" i="5" s="1"/>
  <c r="C2167" i="5"/>
  <c r="C2168" i="5"/>
  <c r="C2169" i="5"/>
  <c r="C2170" i="5"/>
  <c r="C2171" i="5"/>
  <c r="C2172" i="5"/>
  <c r="C2173" i="5"/>
  <c r="AD2173" i="5" s="1"/>
  <c r="C2174" i="5"/>
  <c r="AD2174" i="5" s="1"/>
  <c r="C2175" i="5"/>
  <c r="C2176" i="5"/>
  <c r="C2177" i="5"/>
  <c r="C2178" i="5"/>
  <c r="C2179" i="5"/>
  <c r="C2180" i="5"/>
  <c r="C2181" i="5"/>
  <c r="AD2181" i="5" s="1"/>
  <c r="C2182" i="5"/>
  <c r="AD2182" i="5" s="1"/>
  <c r="C2183" i="5"/>
  <c r="AD2183" i="5" s="1"/>
  <c r="C2184" i="5"/>
  <c r="AD2184" i="5" s="1"/>
  <c r="C2185" i="5"/>
  <c r="C2186" i="5"/>
  <c r="C2187" i="5"/>
  <c r="C2188" i="5"/>
  <c r="C2189" i="5"/>
  <c r="C2190" i="5"/>
  <c r="C2191" i="5"/>
  <c r="AD2191" i="5" s="1"/>
  <c r="C2192" i="5"/>
  <c r="AD2192" i="5" s="1"/>
  <c r="C2193" i="5"/>
  <c r="AD2193" i="5" s="1"/>
  <c r="C2194" i="5"/>
  <c r="AD2194" i="5" s="1"/>
  <c r="C2195" i="5"/>
  <c r="AD2195" i="5" s="1"/>
  <c r="C2196" i="5"/>
  <c r="AD2196" i="5" s="1"/>
  <c r="C2197" i="5"/>
  <c r="AD2197" i="5" s="1"/>
  <c r="C2198" i="5"/>
  <c r="AD2198" i="5" s="1"/>
  <c r="C2199" i="5"/>
  <c r="C2200" i="5"/>
  <c r="C2201" i="5"/>
  <c r="C2202" i="5"/>
  <c r="C2203" i="5"/>
  <c r="AD2203" i="5" s="1"/>
  <c r="C2204" i="5"/>
  <c r="AD2204" i="5" s="1"/>
  <c r="C2205" i="5"/>
  <c r="C2206" i="5"/>
  <c r="C2207" i="5"/>
  <c r="C2208" i="5"/>
  <c r="C2209" i="5"/>
  <c r="AD2209" i="5" s="1"/>
  <c r="C2210" i="5"/>
  <c r="C2211" i="5"/>
  <c r="C2212" i="5"/>
  <c r="C2213" i="5"/>
  <c r="C2214" i="5"/>
  <c r="C2215" i="5"/>
  <c r="AD2215" i="5" s="1"/>
  <c r="C2216" i="5"/>
  <c r="AD2216" i="5" s="1"/>
  <c r="C2217" i="5"/>
  <c r="AD2217" i="5" s="1"/>
  <c r="C2218" i="5"/>
  <c r="AD2218" i="5" s="1"/>
  <c r="C2219" i="5"/>
  <c r="AD2219" i="5" s="1"/>
  <c r="C2220" i="5"/>
  <c r="AD2220" i="5" s="1"/>
  <c r="C2221" i="5"/>
  <c r="AD2221" i="5" s="1"/>
  <c r="C2222" i="5"/>
  <c r="C2223" i="5"/>
  <c r="C2224" i="5"/>
  <c r="C2225" i="5"/>
  <c r="AB2225" i="5" s="1"/>
  <c r="C2226" i="5"/>
  <c r="C2227" i="5"/>
  <c r="C2228" i="5"/>
  <c r="C2229" i="5"/>
  <c r="C2230" i="5"/>
  <c r="C2231" i="5"/>
  <c r="C2232" i="5"/>
  <c r="C2233" i="5"/>
  <c r="C2234" i="5"/>
  <c r="C2235" i="5"/>
  <c r="C2236" i="5"/>
  <c r="C2237" i="5"/>
  <c r="C2238" i="5"/>
  <c r="C2239" i="5"/>
  <c r="C2240" i="5"/>
  <c r="C2241" i="5"/>
  <c r="C2242" i="5"/>
  <c r="C2243" i="5"/>
  <c r="C2244" i="5"/>
  <c r="C2245" i="5"/>
  <c r="C2246" i="5"/>
  <c r="AD2246" i="5" s="1"/>
  <c r="C2247" i="5"/>
  <c r="AD2247" i="5" s="1"/>
  <c r="C2248" i="5"/>
  <c r="AD2248" i="5" s="1"/>
  <c r="C2249" i="5"/>
  <c r="AD2249" i="5" s="1"/>
  <c r="C2250" i="5"/>
  <c r="C2251" i="5"/>
  <c r="C2252" i="5"/>
  <c r="C2253" i="5"/>
  <c r="C2254" i="5"/>
  <c r="C2255" i="5"/>
  <c r="C2256" i="5"/>
  <c r="C2257" i="5"/>
  <c r="C2258" i="5"/>
  <c r="C2259" i="5"/>
  <c r="C2260" i="5"/>
  <c r="C2261" i="5"/>
  <c r="C2262" i="5"/>
  <c r="C2263" i="5"/>
  <c r="C2264" i="5"/>
  <c r="AD2264" i="5" s="1"/>
  <c r="C2265" i="5"/>
  <c r="AD2265" i="5" s="1"/>
  <c r="C2266" i="5"/>
  <c r="C2267" i="5"/>
  <c r="C2268" i="5"/>
  <c r="C2269" i="5"/>
  <c r="C2270" i="5"/>
  <c r="C2271" i="5"/>
  <c r="C2272" i="5"/>
  <c r="C2273" i="5"/>
  <c r="V2273" i="5" s="1"/>
  <c r="C2274" i="5"/>
  <c r="C2275" i="5"/>
  <c r="C2276" i="5"/>
  <c r="C2277" i="5"/>
  <c r="C2278" i="5"/>
  <c r="C2279" i="5"/>
  <c r="C2280" i="5"/>
  <c r="C2281" i="5"/>
  <c r="C2282" i="5"/>
  <c r="AD2282" i="5" s="1"/>
  <c r="C2283" i="5"/>
  <c r="AD2283" i="5" s="1"/>
  <c r="C2284" i="5"/>
  <c r="AD2284" i="5" s="1"/>
  <c r="C2285" i="5"/>
  <c r="AD2285" i="5" s="1"/>
  <c r="C2286" i="5"/>
  <c r="C2287" i="5"/>
  <c r="C2288" i="5"/>
  <c r="C2289" i="5"/>
  <c r="C2290" i="5"/>
  <c r="C2291" i="5"/>
  <c r="C2292" i="5"/>
  <c r="C2293" i="5"/>
  <c r="C2294" i="5"/>
  <c r="C2295" i="5"/>
  <c r="AD2295" i="5" s="1"/>
  <c r="C2296" i="5"/>
  <c r="C2297" i="5"/>
  <c r="C2298" i="5"/>
  <c r="C2299" i="5"/>
  <c r="C2300" i="5"/>
  <c r="C2301" i="5"/>
  <c r="C2302" i="5"/>
  <c r="C2303" i="5"/>
  <c r="C2304" i="5"/>
  <c r="C2305" i="5"/>
  <c r="C2306" i="5"/>
  <c r="AD2306" i="5" s="1"/>
  <c r="C2307" i="5"/>
  <c r="AD2307" i="5" s="1"/>
  <c r="C2308" i="5"/>
  <c r="AD2308" i="5" s="1"/>
  <c r="C2309" i="5"/>
  <c r="AD2309" i="5" s="1"/>
  <c r="C2310" i="5"/>
  <c r="AD2310" i="5" s="1"/>
  <c r="C2311" i="5"/>
  <c r="C2312" i="5"/>
  <c r="C2313" i="5"/>
  <c r="C2314" i="5"/>
  <c r="C2315" i="5"/>
  <c r="C2316" i="5"/>
  <c r="C2317" i="5"/>
  <c r="C2318" i="5"/>
  <c r="C2319" i="5"/>
  <c r="C2320" i="5"/>
  <c r="C2321" i="5"/>
  <c r="C2322" i="5"/>
  <c r="C2323" i="5"/>
  <c r="C2324" i="5"/>
  <c r="C2325" i="5"/>
  <c r="C2326" i="5"/>
  <c r="C2327" i="5"/>
  <c r="C2328" i="5"/>
  <c r="AD2328" i="5" s="1"/>
  <c r="C2329" i="5"/>
  <c r="AD2329" i="5" s="1"/>
  <c r="C2330" i="5"/>
  <c r="AD2330" i="5" s="1"/>
  <c r="C2331" i="5"/>
  <c r="AD2331" i="5" s="1"/>
  <c r="C2332" i="5"/>
  <c r="AD2332" i="5" s="1"/>
  <c r="C2333" i="5"/>
  <c r="C2334" i="5"/>
  <c r="AD2334" i="5" s="1"/>
  <c r="C2335" i="5"/>
  <c r="C2336" i="5"/>
  <c r="C2337" i="5"/>
  <c r="C2338" i="5"/>
  <c r="C2339" i="5"/>
  <c r="C2340" i="5"/>
  <c r="C2341" i="5"/>
  <c r="AD2341" i="5" s="1"/>
  <c r="C2342" i="5"/>
  <c r="C2343" i="5"/>
  <c r="AD2343" i="5" s="1"/>
  <c r="C2344" i="5"/>
  <c r="AD2344" i="5" s="1"/>
  <c r="C2345" i="5"/>
  <c r="AC5" i="5"/>
  <c r="AC6" i="5"/>
  <c r="AC7" i="5"/>
  <c r="AC8" i="5"/>
  <c r="AC9" i="5"/>
  <c r="AC10" i="5"/>
  <c r="AC11" i="5"/>
  <c r="AC12"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6" i="5"/>
  <c r="AC77" i="5"/>
  <c r="AC78" i="5"/>
  <c r="AC79" i="5"/>
  <c r="AC83" i="5"/>
  <c r="AC85" i="5"/>
  <c r="AC86" i="5"/>
  <c r="AC87" i="5"/>
  <c r="AC88" i="5"/>
  <c r="AC89" i="5"/>
  <c r="AC91" i="5"/>
  <c r="AC92" i="5"/>
  <c r="AC93" i="5"/>
  <c r="AC99" i="5"/>
  <c r="AC101" i="5"/>
  <c r="AC104" i="5"/>
  <c r="AC105" i="5"/>
  <c r="AC111" i="5"/>
  <c r="AC112" i="5"/>
  <c r="AC115" i="5"/>
  <c r="AC118" i="5"/>
  <c r="AC119" i="5"/>
  <c r="AC120" i="5"/>
  <c r="AC123" i="5"/>
  <c r="AC125" i="5"/>
  <c r="AC127" i="5"/>
  <c r="AC128" i="5"/>
  <c r="AC133" i="5"/>
  <c r="AC135" i="5"/>
  <c r="AC136" i="5"/>
  <c r="AC137" i="5"/>
  <c r="AC141" i="5"/>
  <c r="AC142" i="5"/>
  <c r="AC143" i="5"/>
  <c r="AC144" i="5"/>
  <c r="AC148" i="5"/>
  <c r="AC149" i="5"/>
  <c r="AC150" i="5"/>
  <c r="AC151" i="5"/>
  <c r="AC152" i="5"/>
  <c r="AC155" i="5"/>
  <c r="AC156" i="5"/>
  <c r="AC157" i="5"/>
  <c r="AC158" i="5"/>
  <c r="AC159" i="5"/>
  <c r="AC160" i="5"/>
  <c r="AC164" i="5"/>
  <c r="AC166" i="5"/>
  <c r="AC167" i="5"/>
  <c r="AC172" i="5"/>
  <c r="AC173" i="5"/>
  <c r="AC174" i="5"/>
  <c r="AC175" i="5"/>
  <c r="AC180" i="5"/>
  <c r="AC182" i="5"/>
  <c r="AC184" i="5"/>
  <c r="AC190" i="5"/>
  <c r="AC191" i="5"/>
  <c r="AC192" i="5"/>
  <c r="AC198" i="5"/>
  <c r="AC199" i="5"/>
  <c r="AC200" i="5"/>
  <c r="AC203" i="5"/>
  <c r="AC205" i="5"/>
  <c r="AC206" i="5"/>
  <c r="AC207" i="5"/>
  <c r="AC211" i="5"/>
  <c r="AC212" i="5"/>
  <c r="AC213" i="5"/>
  <c r="AC214" i="5"/>
  <c r="AC219" i="5"/>
  <c r="AC220" i="5"/>
  <c r="AC221" i="5"/>
  <c r="AC222" i="5"/>
  <c r="AC225" i="5"/>
  <c r="AC227" i="5"/>
  <c r="AC228" i="5"/>
  <c r="AC229" i="5"/>
  <c r="AC234" i="5"/>
  <c r="AC235" i="5"/>
  <c r="AC239" i="5"/>
  <c r="AC241" i="5"/>
  <c r="AC243" i="5"/>
  <c r="AC246" i="5"/>
  <c r="AC250" i="5"/>
  <c r="AC252" i="5"/>
  <c r="AC253" i="5"/>
  <c r="AC254" i="5"/>
  <c r="AC262" i="5"/>
  <c r="AC266" i="5"/>
  <c r="AC270" i="5"/>
  <c r="AC271" i="5"/>
  <c r="AC274" i="5"/>
  <c r="AC275" i="5"/>
  <c r="AC277" i="5"/>
  <c r="AC278" i="5"/>
  <c r="AC281" i="5"/>
  <c r="AC284" i="5"/>
  <c r="AC286" i="5"/>
  <c r="AC289" i="5"/>
  <c r="AC292" i="5"/>
  <c r="AC297" i="5"/>
  <c r="AC300" i="5"/>
  <c r="AC305" i="5"/>
  <c r="AC308" i="5"/>
  <c r="AC309" i="5"/>
  <c r="AC310" i="5"/>
  <c r="AC311" i="5"/>
  <c r="AC317" i="5"/>
  <c r="AC318" i="5"/>
  <c r="AC319" i="5"/>
  <c r="AC322" i="5"/>
  <c r="AC324" i="5"/>
  <c r="AC325" i="5"/>
  <c r="AC326" i="5"/>
  <c r="AC331" i="5"/>
  <c r="AC332" i="5"/>
  <c r="AC338" i="5"/>
  <c r="AC339" i="5"/>
  <c r="AC342" i="5"/>
  <c r="AC347" i="5"/>
  <c r="AC348" i="5"/>
  <c r="AC350" i="5"/>
  <c r="AC355" i="5"/>
  <c r="AC358" i="5"/>
  <c r="AC359" i="5"/>
  <c r="AC363" i="5"/>
  <c r="AC364" i="5"/>
  <c r="AC366" i="5"/>
  <c r="AC369" i="5"/>
  <c r="AC371" i="5"/>
  <c r="AC372" i="5"/>
  <c r="AC373" i="5"/>
  <c r="AC379" i="5"/>
  <c r="AC380" i="5"/>
  <c r="AC381" i="5"/>
  <c r="AC385" i="5"/>
  <c r="AC387" i="5"/>
  <c r="AC388" i="5"/>
  <c r="AC389" i="5"/>
  <c r="AC390" i="5"/>
  <c r="AC393" i="5"/>
  <c r="AC395" i="5"/>
  <c r="AC396" i="5"/>
  <c r="AC401" i="5"/>
  <c r="AC402" i="5"/>
  <c r="AC404" i="5"/>
  <c r="AC409" i="5"/>
  <c r="AC410" i="5"/>
  <c r="AC412" i="5"/>
  <c r="AC417" i="5"/>
  <c r="AC418" i="5"/>
  <c r="AC419" i="5"/>
  <c r="AC423" i="5"/>
  <c r="AC425" i="5"/>
  <c r="AC429" i="5"/>
  <c r="AC430" i="5"/>
  <c r="AC436" i="5"/>
  <c r="AC443" i="5"/>
  <c r="AC447" i="5"/>
  <c r="AC449" i="5"/>
  <c r="AC455" i="5"/>
  <c r="AC460" i="5"/>
  <c r="AC463" i="5"/>
  <c r="AC467" i="5"/>
  <c r="AC468" i="5"/>
  <c r="AC470" i="5"/>
  <c r="AC471" i="5"/>
  <c r="AC475" i="5"/>
  <c r="AC479" i="5"/>
  <c r="AC482" i="5"/>
  <c r="AC483" i="5"/>
  <c r="AC484" i="5"/>
  <c r="AC487" i="5"/>
  <c r="AC491" i="5"/>
  <c r="AC493" i="5"/>
  <c r="AC495" i="5"/>
  <c r="AC499" i="5"/>
  <c r="AC501" i="5"/>
  <c r="AC505" i="5"/>
  <c r="AC507" i="5"/>
  <c r="AC508" i="5"/>
  <c r="AC512" i="5"/>
  <c r="AC518" i="5"/>
  <c r="AC521" i="5"/>
  <c r="AC524" i="5"/>
  <c r="AC527" i="5"/>
  <c r="AC529" i="5"/>
  <c r="AC533" i="5"/>
  <c r="AC535" i="5"/>
  <c r="AC537" i="5"/>
  <c r="AC543" i="5"/>
  <c r="AC546" i="5"/>
  <c r="AC547" i="5"/>
  <c r="AC548" i="5"/>
  <c r="AC553" i="5"/>
  <c r="AC554" i="5"/>
  <c r="AC556" i="5"/>
  <c r="AC559" i="5"/>
  <c r="AC561" i="5"/>
  <c r="AC562" i="5"/>
  <c r="AC563" i="5"/>
  <c r="AC564" i="5"/>
  <c r="AC570" i="5"/>
  <c r="AC571" i="5"/>
  <c r="AC577" i="5"/>
  <c r="AC580" i="5"/>
  <c r="AC582" i="5"/>
  <c r="AC583" i="5"/>
  <c r="AC585" i="5"/>
  <c r="AC587" i="5"/>
  <c r="AC1537" i="5"/>
  <c r="AC1544" i="5"/>
  <c r="AC1551" i="5"/>
  <c r="AC1552" i="5"/>
  <c r="AC1554" i="5"/>
  <c r="AC1557" i="5"/>
  <c r="AC1560" i="5"/>
  <c r="AC1561" i="5"/>
  <c r="AC1565" i="5"/>
  <c r="AC1581" i="5"/>
  <c r="AC1589" i="5"/>
  <c r="AC1595" i="5"/>
  <c r="AC1597" i="5"/>
  <c r="AC1599" i="5"/>
  <c r="AC1601" i="5"/>
  <c r="AC1605" i="5"/>
  <c r="AC1609" i="5"/>
  <c r="AC1612" i="5"/>
  <c r="AC1613" i="5"/>
  <c r="AC1621" i="5"/>
  <c r="AC1625" i="5"/>
  <c r="AC1627" i="5"/>
  <c r="AC1629" i="5"/>
  <c r="AC1633" i="5"/>
  <c r="AC1642" i="5"/>
  <c r="AC1643" i="5"/>
  <c r="AC1649" i="5"/>
  <c r="AC1655" i="5"/>
  <c r="AC1656" i="5"/>
  <c r="AC1657" i="5"/>
  <c r="AC1663" i="5"/>
  <c r="AC1680" i="5"/>
  <c r="AC1681" i="5"/>
  <c r="AC1689" i="5"/>
  <c r="AC1695" i="5"/>
  <c r="AC1696" i="5"/>
  <c r="AC1708" i="5"/>
  <c r="AC1709" i="5"/>
  <c r="AC1711" i="5"/>
  <c r="AC1716" i="5"/>
  <c r="AC1719" i="5"/>
  <c r="AC1725" i="5"/>
  <c r="AC1730" i="5"/>
  <c r="AC1732" i="5"/>
  <c r="AC1737" i="5"/>
  <c r="AC1738" i="5"/>
  <c r="AC1745" i="5"/>
  <c r="AC1753" i="5"/>
  <c r="AC1756" i="5"/>
  <c r="AC1759" i="5"/>
  <c r="AC1760" i="5"/>
  <c r="AC1761" i="5"/>
  <c r="AC1769" i="5"/>
  <c r="AC1770" i="5"/>
  <c r="AC1777" i="5"/>
  <c r="AC1780" i="5"/>
  <c r="AC1785" i="5"/>
  <c r="AC1788" i="5"/>
  <c r="AC1789" i="5"/>
  <c r="AC1791" i="5"/>
  <c r="AC1792" i="5"/>
  <c r="AC1812" i="5"/>
  <c r="AC1813" i="5"/>
  <c r="AC1816" i="5"/>
  <c r="AC1824" i="5"/>
  <c r="AC1825" i="5"/>
  <c r="AC1826" i="5"/>
  <c r="AC1832" i="5"/>
  <c r="AC1836" i="5"/>
  <c r="AC1837" i="5"/>
  <c r="AC1844" i="5"/>
  <c r="AC1852" i="5"/>
  <c r="AC1869" i="5"/>
  <c r="AC1873" i="5"/>
  <c r="AC1877" i="5"/>
  <c r="AC1881" i="5"/>
  <c r="AC1884" i="5"/>
  <c r="AC1885" i="5"/>
  <c r="AC1892" i="5"/>
  <c r="AC1893" i="5"/>
  <c r="AC1901" i="5"/>
  <c r="AC1906" i="5"/>
  <c r="AC1916" i="5"/>
  <c r="AC1919" i="5"/>
  <c r="AC1922" i="5"/>
  <c r="AC1924" i="5"/>
  <c r="AC1929" i="5"/>
  <c r="AC1940" i="5"/>
  <c r="AC1945" i="5"/>
  <c r="AC1946" i="5"/>
  <c r="AC1953" i="5"/>
  <c r="AC1955" i="5"/>
  <c r="AC1960" i="5"/>
  <c r="AC1968" i="5"/>
  <c r="AC1970" i="5"/>
  <c r="AC1973" i="5"/>
  <c r="AC1977" i="5"/>
  <c r="AC1978" i="5"/>
  <c r="AC1980" i="5"/>
  <c r="AC1986" i="5"/>
  <c r="AC1988" i="5"/>
  <c r="AC2001" i="5"/>
  <c r="AC2002" i="5"/>
  <c r="AC2004" i="5"/>
  <c r="AC2012" i="5"/>
  <c r="AC2016" i="5"/>
  <c r="AC2023" i="5"/>
  <c r="AC2032" i="5"/>
  <c r="AC2034" i="5"/>
  <c r="AC2041" i="5"/>
  <c r="AC2045" i="5"/>
  <c r="AC2047" i="5"/>
  <c r="AC2058" i="5"/>
  <c r="AC2061" i="5"/>
  <c r="AC2062" i="5"/>
  <c r="AC2063" i="5"/>
  <c r="AC2072" i="5"/>
  <c r="AC2079" i="5"/>
  <c r="AC2085" i="5"/>
  <c r="AC2095" i="5"/>
  <c r="AC2100" i="5"/>
  <c r="AC2101" i="5"/>
  <c r="AC2103" i="5"/>
  <c r="AC2106" i="5"/>
  <c r="AC2125" i="5"/>
  <c r="AC2126" i="5"/>
  <c r="AC2127" i="5"/>
  <c r="AC2140" i="5"/>
  <c r="AC2141" i="5"/>
  <c r="AC2148" i="5"/>
  <c r="AC2156" i="5"/>
  <c r="AC2157" i="5"/>
  <c r="AC2161" i="5"/>
  <c r="AC2165" i="5"/>
  <c r="AC2167" i="5"/>
  <c r="AC2169" i="5"/>
  <c r="AC2172" i="5"/>
  <c r="AC2180" i="5"/>
  <c r="AC2181" i="5"/>
  <c r="AC2185" i="5"/>
  <c r="AC2188" i="5"/>
  <c r="AC2189" i="5"/>
  <c r="AC2194" i="5"/>
  <c r="AC2196" i="5"/>
  <c r="AC2212" i="5"/>
  <c r="AC2213" i="5"/>
  <c r="AC2215" i="5"/>
  <c r="AC2217" i="5"/>
  <c r="AC2220" i="5"/>
  <c r="AC2221" i="5"/>
  <c r="AC2225" i="5"/>
  <c r="AC2232" i="5"/>
  <c r="AC2239" i="5"/>
  <c r="AC2244" i="5"/>
  <c r="AC2248" i="5"/>
  <c r="AC2256" i="5"/>
  <c r="AC2264" i="5"/>
  <c r="AC2272" i="5"/>
  <c r="AC2288" i="5"/>
  <c r="AC2289" i="5"/>
  <c r="AC2296" i="5"/>
  <c r="AC2300" i="5"/>
  <c r="AC2309" i="5"/>
  <c r="AC2316" i="5"/>
  <c r="AC2319" i="5"/>
  <c r="AC2320" i="5"/>
  <c r="AC2328" i="5"/>
  <c r="AC2330" i="5"/>
  <c r="AC2332" i="5"/>
  <c r="AC2333" i="5"/>
  <c r="AC2335" i="5"/>
  <c r="AC2338" i="5"/>
  <c r="AC2340" i="5"/>
  <c r="AC2341" i="5"/>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s="1"/>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G108" i="6" s="1"/>
  <c r="H108" i="6" s="1"/>
  <c r="B107" i="6"/>
  <c r="B106" i="6"/>
  <c r="B105" i="6"/>
  <c r="B104" i="6"/>
  <c r="B103" i="6"/>
  <c r="B102" i="6"/>
  <c r="B101" i="6"/>
  <c r="B100" i="6"/>
  <c r="G100" i="6" s="1"/>
  <c r="H100" i="6" s="1"/>
  <c r="D100" i="6" s="1"/>
  <c r="B99" i="6"/>
  <c r="G99" i="6" s="1"/>
  <c r="H99" i="6" s="1"/>
  <c r="D99" i="6" s="1"/>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G62" i="6" s="1"/>
  <c r="H62" i="6" s="1"/>
  <c r="D62" i="6" s="1"/>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A98" i="6"/>
  <c r="B114" i="4"/>
  <c r="A93" i="6" s="1"/>
  <c r="A83" i="6"/>
  <c r="A72" i="6"/>
  <c r="A61" i="6"/>
  <c r="A50" i="6"/>
  <c r="A39" i="6"/>
  <c r="A28" i="6"/>
  <c r="P41" i="4"/>
  <c r="A17" i="6"/>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53" i="4" s="1"/>
  <c r="D29" i="4"/>
  <c r="D77" i="4" s="1"/>
  <c r="B113" i="4"/>
  <c r="H101" i="4"/>
  <c r="AA13" i="4" a="1"/>
  <c r="AA13" i="4"/>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J75" i="6"/>
  <c r="J73" i="6"/>
  <c r="B31" i="4"/>
  <c r="A18" i="6"/>
  <c r="F40" i="6"/>
  <c r="F51" i="6"/>
  <c r="F62" i="6"/>
  <c r="F73" i="6"/>
  <c r="G73" i="6"/>
  <c r="H73" i="6"/>
  <c r="I73" i="6"/>
  <c r="C4" i="5"/>
  <c r="D4" i="5"/>
  <c r="E4" i="5"/>
  <c r="F39" i="6"/>
  <c r="F28" i="6"/>
  <c r="F17" i="6"/>
  <c r="F98" i="6"/>
  <c r="C123" i="6"/>
  <c r="C122" i="6"/>
  <c r="C121" i="6"/>
  <c r="C120" i="6"/>
  <c r="G103" i="6"/>
  <c r="G102" i="6"/>
  <c r="G101" i="6"/>
  <c r="G88" i="6"/>
  <c r="G87" i="6"/>
  <c r="G86" i="6"/>
  <c r="G85" i="6"/>
  <c r="G84" i="6"/>
  <c r="F50" i="6"/>
  <c r="F61" i="6"/>
  <c r="F72" i="6"/>
  <c r="F83" i="6"/>
  <c r="G83" i="6"/>
  <c r="H83" i="6"/>
  <c r="D83" i="6"/>
  <c r="G77" i="6"/>
  <c r="G76" i="6"/>
  <c r="G75" i="6"/>
  <c r="G74" i="6"/>
  <c r="G72" i="6"/>
  <c r="H72" i="6"/>
  <c r="D72" i="6"/>
  <c r="J74" i="6"/>
  <c r="AA14" i="4" a="1"/>
  <c r="AA14" i="4"/>
  <c r="B32" i="4"/>
  <c r="A19" i="6"/>
  <c r="F41" i="6"/>
  <c r="F52" i="6"/>
  <c r="F63" i="6"/>
  <c r="F74" i="6"/>
  <c r="H74" i="6"/>
  <c r="I74" i="6"/>
  <c r="C74" i="6" s="1"/>
  <c r="G66" i="6"/>
  <c r="G65" i="6"/>
  <c r="G64" i="6"/>
  <c r="G63" i="6"/>
  <c r="G61" i="6"/>
  <c r="H61" i="6" s="1"/>
  <c r="D61" i="6" s="1"/>
  <c r="G55" i="6"/>
  <c r="G54" i="6"/>
  <c r="G53" i="6"/>
  <c r="G52" i="6"/>
  <c r="G51" i="6"/>
  <c r="G50" i="6"/>
  <c r="H50" i="6"/>
  <c r="D50" i="6"/>
  <c r="G44" i="6"/>
  <c r="G43" i="6"/>
  <c r="G42" i="6"/>
  <c r="G41" i="6"/>
  <c r="G40" i="6"/>
  <c r="G39" i="6"/>
  <c r="H39" i="6"/>
  <c r="D39" i="6" s="1"/>
  <c r="G33" i="6"/>
  <c r="G32" i="6"/>
  <c r="G31" i="6"/>
  <c r="G30" i="6"/>
  <c r="G29" i="6"/>
  <c r="G28" i="6"/>
  <c r="H28" i="6"/>
  <c r="D28" i="6"/>
  <c r="G17" i="6"/>
  <c r="H17" i="6"/>
  <c r="D17" i="6"/>
  <c r="H7" i="6"/>
  <c r="D7" i="6"/>
  <c r="G9" i="6"/>
  <c r="H9" i="6"/>
  <c r="D9" i="6"/>
  <c r="C37" i="6"/>
  <c r="C36" i="6"/>
  <c r="C35" i="6"/>
  <c r="C34" i="6"/>
  <c r="I33" i="6"/>
  <c r="C33" i="6" s="1"/>
  <c r="J33" i="6"/>
  <c r="I32" i="6"/>
  <c r="C32" i="6" s="1"/>
  <c r="J32" i="6"/>
  <c r="I31" i="6"/>
  <c r="C31" i="6" s="1"/>
  <c r="J31" i="6"/>
  <c r="I30" i="6"/>
  <c r="C30" i="6" s="1"/>
  <c r="J30" i="6"/>
  <c r="F30" i="6"/>
  <c r="H30" i="6"/>
  <c r="I29" i="6"/>
  <c r="C29" i="6" s="1"/>
  <c r="J29" i="6"/>
  <c r="F29" i="6"/>
  <c r="H29" i="6"/>
  <c r="AB62" i="5"/>
  <c r="AB63" i="5"/>
  <c r="AB64" i="5"/>
  <c r="AB65" i="5"/>
  <c r="AB66" i="5"/>
  <c r="AB67" i="5"/>
  <c r="AB68" i="5"/>
  <c r="AB69" i="5"/>
  <c r="AB70" i="5"/>
  <c r="AB71" i="5"/>
  <c r="AB73" i="5"/>
  <c r="AB74" i="5"/>
  <c r="AB75" i="5"/>
  <c r="AB76" i="5"/>
  <c r="AB79" i="5"/>
  <c r="AB81" i="5"/>
  <c r="AB82" i="5"/>
  <c r="AB84" i="5"/>
  <c r="AB86" i="5"/>
  <c r="AB87" i="5"/>
  <c r="AB89" i="5"/>
  <c r="AB90" i="5"/>
  <c r="AB95" i="5"/>
  <c r="AB97" i="5"/>
  <c r="AB98" i="5"/>
  <c r="AB100" i="5"/>
  <c r="AB102" i="5"/>
  <c r="AB103" i="5"/>
  <c r="AB105" i="5"/>
  <c r="AB106" i="5"/>
  <c r="AB108" i="5"/>
  <c r="AB111" i="5"/>
  <c r="AB112" i="5"/>
  <c r="AB113" i="5"/>
  <c r="AB114" i="5"/>
  <c r="AB115" i="5"/>
  <c r="AB118" i="5"/>
  <c r="AB119" i="5"/>
  <c r="AB120" i="5"/>
  <c r="AB121" i="5"/>
  <c r="AB122" i="5"/>
  <c r="AB123" i="5"/>
  <c r="AB126" i="5"/>
  <c r="AB127" i="5"/>
  <c r="AB128" i="5"/>
  <c r="AB129" i="5"/>
  <c r="AB130" i="5"/>
  <c r="AB131" i="5"/>
  <c r="AB134" i="5"/>
  <c r="AB135" i="5"/>
  <c r="AB137" i="5"/>
  <c r="AB138" i="5"/>
  <c r="AB139" i="5"/>
  <c r="AB142" i="5"/>
  <c r="AB143" i="5"/>
  <c r="AB145" i="5"/>
  <c r="AB146" i="5"/>
  <c r="AB147" i="5"/>
  <c r="AB150" i="5"/>
  <c r="AB151" i="5"/>
  <c r="AB153" i="5"/>
  <c r="AB154" i="5"/>
  <c r="AB155" i="5"/>
  <c r="AB158" i="5"/>
  <c r="AB159" i="5"/>
  <c r="AB161" i="5"/>
  <c r="AB162" i="5"/>
  <c r="AB163" i="5"/>
  <c r="AB165" i="5"/>
  <c r="AB166" i="5"/>
  <c r="AB167" i="5"/>
  <c r="AB169" i="5"/>
  <c r="AB170" i="5"/>
  <c r="AB174" i="5"/>
  <c r="AB175" i="5"/>
  <c r="AB176" i="5"/>
  <c r="AB180" i="5"/>
  <c r="AB182" i="5"/>
  <c r="AB183" i="5"/>
  <c r="AB187" i="5"/>
  <c r="AB188" i="5"/>
  <c r="AB190" i="5"/>
  <c r="AB191" i="5"/>
  <c r="AB192" i="5"/>
  <c r="AB202" i="5"/>
  <c r="AB203" i="5"/>
  <c r="AB204" i="5"/>
  <c r="AB210" i="5"/>
  <c r="AB211" i="5"/>
  <c r="AB218" i="5"/>
  <c r="AB219" i="5"/>
  <c r="AB220" i="5"/>
  <c r="AB226" i="5"/>
  <c r="AB227" i="5"/>
  <c r="AB228" i="5"/>
  <c r="AB234" i="5"/>
  <c r="AB235" i="5"/>
  <c r="AB242" i="5"/>
  <c r="AB243" i="5"/>
  <c r="AB244" i="5"/>
  <c r="AB247" i="5"/>
  <c r="AB250" i="5"/>
  <c r="AB251" i="5"/>
  <c r="AB252" i="5"/>
  <c r="AB255" i="5"/>
  <c r="AB256" i="5"/>
  <c r="AB257" i="5"/>
  <c r="AB258" i="5"/>
  <c r="AB260" i="5"/>
  <c r="AB262" i="5"/>
  <c r="AB263" i="5"/>
  <c r="AB265" i="5"/>
  <c r="AB266" i="5"/>
  <c r="AB270" i="5"/>
  <c r="AB271" i="5"/>
  <c r="AB273" i="5"/>
  <c r="AB274" i="5"/>
  <c r="AB275" i="5"/>
  <c r="AB278" i="5"/>
  <c r="AB279" i="5"/>
  <c r="AB281" i="5"/>
  <c r="AB282" i="5"/>
  <c r="AB284" i="5"/>
  <c r="AB286" i="5"/>
  <c r="AB288" i="5"/>
  <c r="AB289" i="5"/>
  <c r="AB290" i="5"/>
  <c r="AB291" i="5"/>
  <c r="AB292" i="5"/>
  <c r="AB294" i="5"/>
  <c r="AB296" i="5"/>
  <c r="AB297" i="5"/>
  <c r="AB299" i="5"/>
  <c r="AB300" i="5"/>
  <c r="AB302" i="5"/>
  <c r="AB305" i="5"/>
  <c r="AB306" i="5"/>
  <c r="AB308" i="5"/>
  <c r="AB309" i="5"/>
  <c r="AB310" i="5"/>
  <c r="AB313" i="5"/>
  <c r="AB314" i="5"/>
  <c r="AB316" i="5"/>
  <c r="AB320" i="5"/>
  <c r="AB321" i="5"/>
  <c r="AB324" i="5"/>
  <c r="AB327" i="5"/>
  <c r="AB329" i="5"/>
  <c r="AB330" i="5"/>
  <c r="AB332" i="5"/>
  <c r="AB337" i="5"/>
  <c r="AB339" i="5"/>
  <c r="AB340" i="5"/>
  <c r="AB344" i="5"/>
  <c r="AB345" i="5"/>
  <c r="AB346" i="5"/>
  <c r="AB348" i="5"/>
  <c r="AB350" i="5"/>
  <c r="AB353" i="5"/>
  <c r="AB355" i="5"/>
  <c r="AB356" i="5"/>
  <c r="AB358" i="5"/>
  <c r="AB361" i="5"/>
  <c r="AB364" i="5"/>
  <c r="AB366" i="5"/>
  <c r="AB368" i="5"/>
  <c r="AB369" i="5"/>
  <c r="AB370" i="5"/>
  <c r="AB372" i="5"/>
  <c r="AB374" i="5"/>
  <c r="AB377" i="5"/>
  <c r="AB378" i="5"/>
  <c r="AB380" i="5"/>
  <c r="AB382" i="5"/>
  <c r="AB385" i="5"/>
  <c r="AB386" i="5"/>
  <c r="AB387" i="5"/>
  <c r="AB388" i="5"/>
  <c r="AB390" i="5"/>
  <c r="AB393" i="5"/>
  <c r="AB395" i="5"/>
  <c r="AB396" i="5"/>
  <c r="AB398" i="5"/>
  <c r="AB400" i="5"/>
  <c r="AB401" i="5"/>
  <c r="AB402" i="5"/>
  <c r="AB404" i="5"/>
  <c r="AB406" i="5"/>
  <c r="AB408" i="5"/>
  <c r="AB409" i="5"/>
  <c r="AB410" i="5"/>
  <c r="AB412" i="5"/>
  <c r="AB414" i="5"/>
  <c r="AB417" i="5"/>
  <c r="AB419" i="5"/>
  <c r="AB420" i="5"/>
  <c r="AB422" i="5"/>
  <c r="AB425" i="5"/>
  <c r="AB428" i="5"/>
  <c r="AB430" i="5"/>
  <c r="AB432" i="5"/>
  <c r="AB433" i="5"/>
  <c r="AB434" i="5"/>
  <c r="AB436" i="5"/>
  <c r="AB438" i="5"/>
  <c r="G22" i="6"/>
  <c r="G21" i="6"/>
  <c r="G20" i="6"/>
  <c r="G19" i="6"/>
  <c r="G18" i="6"/>
  <c r="J119" i="6"/>
  <c r="I119" i="6"/>
  <c r="J118" i="6"/>
  <c r="I118" i="6"/>
  <c r="J117" i="6"/>
  <c r="I117" i="6"/>
  <c r="J116" i="6"/>
  <c r="I116" i="6"/>
  <c r="K114" i="6"/>
  <c r="J112" i="6"/>
  <c r="I112" i="6"/>
  <c r="C112" i="6" s="1"/>
  <c r="G112" i="6"/>
  <c r="H112" i="6"/>
  <c r="J88" i="6"/>
  <c r="J87" i="6"/>
  <c r="J86" i="6"/>
  <c r="J85" i="6"/>
  <c r="F85" i="6"/>
  <c r="H85" i="6"/>
  <c r="I85" i="6"/>
  <c r="C85" i="6" s="1"/>
  <c r="J77" i="6"/>
  <c r="J76" i="6"/>
  <c r="J66" i="6"/>
  <c r="J65" i="6"/>
  <c r="J64" i="6"/>
  <c r="J63" i="6"/>
  <c r="H63" i="6"/>
  <c r="I63" i="6"/>
  <c r="C63" i="6" s="1"/>
  <c r="J55" i="6"/>
  <c r="J54" i="6"/>
  <c r="J53" i="6"/>
  <c r="J52" i="6"/>
  <c r="H52" i="6"/>
  <c r="I52" i="6"/>
  <c r="C52" i="6" s="1"/>
  <c r="J51" i="6"/>
  <c r="H51" i="6"/>
  <c r="I51" i="6"/>
  <c r="C51" i="6" s="1"/>
  <c r="J44" i="6"/>
  <c r="J43" i="6"/>
  <c r="J42" i="6"/>
  <c r="J41" i="6"/>
  <c r="H41" i="6"/>
  <c r="I41" i="6"/>
  <c r="C41" i="6" s="1"/>
  <c r="D112" i="6"/>
  <c r="C107" i="6"/>
  <c r="C106" i="6"/>
  <c r="C105" i="6"/>
  <c r="C104" i="6"/>
  <c r="I103" i="6"/>
  <c r="C103" i="6" s="1"/>
  <c r="J103" i="6"/>
  <c r="I102" i="6"/>
  <c r="C102" i="6" s="1"/>
  <c r="J102" i="6"/>
  <c r="I101" i="6"/>
  <c r="C101" i="6" s="1"/>
  <c r="J101" i="6"/>
  <c r="I100" i="6"/>
  <c r="J100" i="6"/>
  <c r="F100" i="6"/>
  <c r="C92" i="6"/>
  <c r="C91" i="6"/>
  <c r="C90" i="6"/>
  <c r="C89" i="6"/>
  <c r="I88" i="6"/>
  <c r="C88" i="6" s="1"/>
  <c r="I87" i="6"/>
  <c r="C87" i="6" s="1"/>
  <c r="I86" i="6"/>
  <c r="C86" i="6" s="1"/>
  <c r="I84" i="6"/>
  <c r="C84" i="6" s="1"/>
  <c r="J84" i="6"/>
  <c r="F84" i="6"/>
  <c r="H84" i="6"/>
  <c r="C81" i="6"/>
  <c r="C80" i="6"/>
  <c r="C79" i="6"/>
  <c r="C78" i="6"/>
  <c r="I77" i="6"/>
  <c r="C77" i="6" s="1"/>
  <c r="I76" i="6"/>
  <c r="C76" i="6" s="1"/>
  <c r="I75" i="6"/>
  <c r="C75" i="6" s="1"/>
  <c r="C70" i="6"/>
  <c r="C69" i="6"/>
  <c r="C68" i="6"/>
  <c r="C67" i="6"/>
  <c r="I66" i="6"/>
  <c r="C66" i="6" s="1"/>
  <c r="I65" i="6"/>
  <c r="C65" i="6" s="1"/>
  <c r="I64" i="6"/>
  <c r="C64" i="6" s="1"/>
  <c r="I62" i="6"/>
  <c r="J62" i="6"/>
  <c r="C59" i="6"/>
  <c r="C58" i="6"/>
  <c r="C57" i="6"/>
  <c r="C56" i="6"/>
  <c r="I55" i="6"/>
  <c r="C55" i="6" s="1"/>
  <c r="I54" i="6"/>
  <c r="C54" i="6" s="1"/>
  <c r="I53" i="6"/>
  <c r="C53" i="6" s="1"/>
  <c r="C48" i="6"/>
  <c r="C47" i="6"/>
  <c r="C46" i="6"/>
  <c r="C45" i="6"/>
  <c r="I44" i="6"/>
  <c r="C44" i="6" s="1"/>
  <c r="I43" i="6"/>
  <c r="C43" i="6" s="1"/>
  <c r="I42" i="6"/>
  <c r="C42" i="6" s="1"/>
  <c r="I40" i="6"/>
  <c r="J40" i="6"/>
  <c r="H40" i="6"/>
  <c r="D40" i="6" s="1"/>
  <c r="C26" i="6"/>
  <c r="C25" i="6"/>
  <c r="C24" i="6"/>
  <c r="C23" i="6"/>
  <c r="I22" i="6"/>
  <c r="C22" i="6" s="1"/>
  <c r="J22" i="6"/>
  <c r="I21" i="6"/>
  <c r="C21" i="6" s="1"/>
  <c r="J21" i="6"/>
  <c r="J7" i="6"/>
  <c r="J19" i="6"/>
  <c r="F19" i="6"/>
  <c r="H19" i="6"/>
  <c r="I19" i="6"/>
  <c r="C19" i="6" s="1"/>
  <c r="I83" i="6"/>
  <c r="C83" i="6" s="1"/>
  <c r="I72" i="6"/>
  <c r="C72" i="6" s="1"/>
  <c r="I7" i="6"/>
  <c r="C7" i="6" s="1"/>
  <c r="G4" i="6"/>
  <c r="H4" i="6"/>
  <c r="C4" i="8"/>
  <c r="F114" i="6"/>
  <c r="G94" i="6"/>
  <c r="G95" i="6"/>
  <c r="G96" i="6"/>
  <c r="G98" i="6"/>
  <c r="H98" i="6"/>
  <c r="D98" i="6" s="1"/>
  <c r="G109" i="6"/>
  <c r="G110" i="6"/>
  <c r="G111" i="6"/>
  <c r="G10" i="6"/>
  <c r="H10" i="6"/>
  <c r="G13" i="6"/>
  <c r="H13" i="6"/>
  <c r="G5" i="6"/>
  <c r="H5" i="6"/>
  <c r="F6" i="6"/>
  <c r="G6" i="6"/>
  <c r="H6" i="6"/>
  <c r="G11" i="6"/>
  <c r="H11" i="6"/>
  <c r="G12" i="6"/>
  <c r="H12" i="6"/>
  <c r="H14" i="6"/>
  <c r="G15" i="6"/>
  <c r="H15" i="6" s="1"/>
  <c r="D15" i="6" s="1"/>
  <c r="H16" i="6"/>
  <c r="I4" i="6"/>
  <c r="C4" i="6" s="1"/>
  <c r="I5" i="6"/>
  <c r="C5" i="6" s="1"/>
  <c r="J5" i="6"/>
  <c r="I6" i="6"/>
  <c r="C6" i="6" s="1"/>
  <c r="J6" i="6"/>
  <c r="I9" i="6"/>
  <c r="C9" i="6" s="1"/>
  <c r="J9" i="6"/>
  <c r="I10" i="6"/>
  <c r="C10" i="6" s="1"/>
  <c r="J10" i="6"/>
  <c r="I11" i="6"/>
  <c r="C11" i="6" s="1"/>
  <c r="J11" i="6"/>
  <c r="I12" i="6"/>
  <c r="C12" i="6" s="1"/>
  <c r="J12" i="6"/>
  <c r="I13" i="6"/>
  <c r="C13" i="6" s="1"/>
  <c r="I15" i="6"/>
  <c r="J15" i="6"/>
  <c r="I17" i="6"/>
  <c r="C17" i="6" s="1"/>
  <c r="J17" i="6"/>
  <c r="I18" i="6"/>
  <c r="C18" i="6" s="1"/>
  <c r="J18" i="6"/>
  <c r="F18" i="6"/>
  <c r="H18" i="6"/>
  <c r="I20" i="6"/>
  <c r="C20" i="6" s="1"/>
  <c r="J20" i="6"/>
  <c r="I28" i="6"/>
  <c r="C28" i="6" s="1"/>
  <c r="J28" i="6"/>
  <c r="I39" i="6"/>
  <c r="C39" i="6" s="1"/>
  <c r="J39" i="6"/>
  <c r="I50" i="6"/>
  <c r="C50" i="6" s="1"/>
  <c r="J50" i="6"/>
  <c r="I61" i="6"/>
  <c r="J61" i="6"/>
  <c r="J72" i="6"/>
  <c r="J83" i="6"/>
  <c r="I94" i="6"/>
  <c r="C94" i="6" s="1"/>
  <c r="J94" i="6"/>
  <c r="I95" i="6"/>
  <c r="C95" i="6" s="1"/>
  <c r="J95" i="6"/>
  <c r="I96" i="6"/>
  <c r="C96" i="6" s="1"/>
  <c r="J96" i="6"/>
  <c r="I98" i="6"/>
  <c r="J98" i="6"/>
  <c r="I99" i="6"/>
  <c r="J99" i="6"/>
  <c r="F99" i="6"/>
  <c r="I108" i="6"/>
  <c r="J108" i="6"/>
  <c r="I109" i="6"/>
  <c r="J109" i="6"/>
  <c r="I110" i="6"/>
  <c r="J110" i="6"/>
  <c r="I111" i="6"/>
  <c r="J111" i="6"/>
  <c r="I114" i="6"/>
  <c r="J114" i="6"/>
  <c r="I115" i="6"/>
  <c r="J115" i="6"/>
  <c r="I124" i="6"/>
  <c r="K5" i="8"/>
  <c r="J5" i="8"/>
  <c r="C5" i="3"/>
  <c r="S2345" i="5"/>
  <c r="S73" i="5"/>
  <c r="S92" i="5"/>
  <c r="S121" i="5"/>
  <c r="S169" i="5"/>
  <c r="S177" i="5"/>
  <c r="S193" i="5"/>
  <c r="S196" i="5"/>
  <c r="S225" i="5"/>
  <c r="S241" i="5"/>
  <c r="S260" i="5"/>
  <c r="S321" i="5"/>
  <c r="S332" i="5"/>
  <c r="S337" i="5"/>
  <c r="S348" i="5"/>
  <c r="S361" i="5"/>
  <c r="S364" i="5"/>
  <c r="S385" i="5"/>
  <c r="S388" i="5"/>
  <c r="S436" i="5"/>
  <c r="S441" i="5"/>
  <c r="S497" i="5"/>
  <c r="S516" i="5"/>
  <c r="S596" i="5"/>
  <c r="S633" i="5"/>
  <c r="S684" i="5"/>
  <c r="S708" i="5"/>
  <c r="S737" i="5"/>
  <c r="S745" i="5"/>
  <c r="S796" i="5"/>
  <c r="S809" i="5"/>
  <c r="S843" i="5"/>
  <c r="S931" i="5"/>
  <c r="S948" i="5"/>
  <c r="S1003" i="5"/>
  <c r="S1059" i="5"/>
  <c r="S1060" i="5"/>
  <c r="S1092" i="5"/>
  <c r="S1105" i="5"/>
  <c r="S1220" i="5"/>
  <c r="S1292" i="5"/>
  <c r="S1353" i="5"/>
  <c r="S1356" i="5"/>
  <c r="S1379" i="5"/>
  <c r="S1385" i="5"/>
  <c r="S1401" i="5"/>
  <c r="S1417" i="5"/>
  <c r="S1425" i="5"/>
  <c r="S1449" i="5"/>
  <c r="S1457" i="5"/>
  <c r="S1481" i="5"/>
  <c r="S1492" i="5"/>
  <c r="S1540" i="5"/>
  <c r="S1676" i="5"/>
  <c r="S1761" i="5"/>
  <c r="S1915" i="5"/>
  <c r="S1940" i="5"/>
  <c r="S1955" i="5"/>
  <c r="S1996" i="5"/>
  <c r="S2003" i="5"/>
  <c r="S2057" i="5"/>
  <c r="S2073" i="5"/>
  <c r="S2129" i="5"/>
  <c r="S2132" i="5"/>
  <c r="S2145" i="5"/>
  <c r="S2193" i="5"/>
  <c r="S2203" i="5"/>
  <c r="S2281" i="5"/>
  <c r="S2340" i="5"/>
  <c r="B112" i="6"/>
  <c r="D11" i="4"/>
  <c r="D13" i="6"/>
  <c r="D12" i="6"/>
  <c r="D11" i="6"/>
  <c r="D10" i="6"/>
  <c r="D4" i="6"/>
  <c r="S2333" i="5"/>
  <c r="S2317" i="5"/>
  <c r="S2312" i="5"/>
  <c r="S2288" i="5"/>
  <c r="S2287" i="5"/>
  <c r="S2274" i="5"/>
  <c r="S2240" i="5"/>
  <c r="S2224" i="5"/>
  <c r="S2192" i="5"/>
  <c r="S2122" i="5"/>
  <c r="S2117" i="5"/>
  <c r="S2090" i="5"/>
  <c r="S2083" i="5"/>
  <c r="S2072" i="5"/>
  <c r="S2071" i="5"/>
  <c r="S2069" i="5"/>
  <c r="S2063" i="5"/>
  <c r="S2047" i="5"/>
  <c r="S2024" i="5"/>
  <c r="S2015" i="5"/>
  <c r="S2013" i="5"/>
  <c r="S1970" i="5"/>
  <c r="S1962" i="5"/>
  <c r="S1938" i="5"/>
  <c r="S1928" i="5"/>
  <c r="S1899" i="5"/>
  <c r="S1898" i="5"/>
  <c r="S1887" i="5"/>
  <c r="S1866" i="5"/>
  <c r="S1734" i="5"/>
  <c r="S1728" i="5"/>
  <c r="S1613" i="5"/>
  <c r="S1584" i="5"/>
  <c r="S1552" i="5"/>
  <c r="S1541" i="5"/>
  <c r="S1538" i="5"/>
  <c r="S1501" i="5"/>
  <c r="S1499" i="5"/>
  <c r="S1477" i="5"/>
  <c r="S1456" i="5"/>
  <c r="S1445" i="5"/>
  <c r="S1432" i="5"/>
  <c r="S1430" i="5"/>
  <c r="S1427" i="5"/>
  <c r="S1424" i="5"/>
  <c r="S1411" i="5"/>
  <c r="S1410" i="5"/>
  <c r="S1402" i="5"/>
  <c r="S1398" i="5"/>
  <c r="S1368" i="5"/>
  <c r="S1359" i="5"/>
  <c r="S1354" i="5"/>
  <c r="S1290" i="5"/>
  <c r="S1285" i="5"/>
  <c r="S1280" i="5"/>
  <c r="S1277" i="5"/>
  <c r="S1238" i="5"/>
  <c r="S1224" i="5"/>
  <c r="S1187" i="5"/>
  <c r="S1159" i="5"/>
  <c r="S1154" i="5"/>
  <c r="S1144" i="5"/>
  <c r="S1136" i="5"/>
  <c r="S1131" i="5"/>
  <c r="S1122" i="5"/>
  <c r="S1117" i="5"/>
  <c r="S1088" i="5"/>
  <c r="S1085" i="5"/>
  <c r="S1080" i="5"/>
  <c r="S1074" i="5"/>
  <c r="S1072" i="5"/>
  <c r="S1069" i="5"/>
  <c r="S1061" i="5"/>
  <c r="S1053" i="5"/>
  <c r="S1032" i="5"/>
  <c r="S1029" i="5"/>
  <c r="S1026" i="5"/>
  <c r="S999" i="5"/>
  <c r="S992" i="5"/>
  <c r="S984" i="5"/>
  <c r="S974" i="5"/>
  <c r="S973" i="5"/>
  <c r="S966" i="5"/>
  <c r="S957" i="5"/>
  <c r="S947" i="5"/>
  <c r="S946" i="5"/>
  <c r="S930" i="5"/>
  <c r="S928" i="5"/>
  <c r="S918" i="5"/>
  <c r="S910" i="5"/>
  <c r="S909" i="5"/>
  <c r="S906" i="5"/>
  <c r="S902" i="5"/>
  <c r="S901" i="5"/>
  <c r="S893" i="5"/>
  <c r="S886" i="5"/>
  <c r="S882" i="5"/>
  <c r="S874" i="5"/>
  <c r="S826" i="5"/>
  <c r="S818" i="5"/>
  <c r="S814" i="5"/>
  <c r="S810" i="5"/>
  <c r="S798" i="5"/>
  <c r="S792" i="5"/>
  <c r="S790" i="5"/>
  <c r="S782" i="5"/>
  <c r="S781" i="5"/>
  <c r="S779" i="5"/>
  <c r="S778" i="5"/>
  <c r="S765" i="5"/>
  <c r="S760" i="5"/>
  <c r="S757" i="5"/>
  <c r="S754" i="5"/>
  <c r="S750" i="5"/>
  <c r="S749" i="5"/>
  <c r="S718" i="5"/>
  <c r="S710" i="5"/>
  <c r="S693" i="5"/>
  <c r="S686" i="5"/>
  <c r="S678" i="5"/>
  <c r="S670" i="5"/>
  <c r="S645" i="5"/>
  <c r="S637" i="5"/>
  <c r="S630" i="5"/>
  <c r="S615" i="5"/>
  <c r="S613" i="5"/>
  <c r="S611" i="5"/>
  <c r="S605" i="5"/>
  <c r="S600" i="5"/>
  <c r="S598" i="5"/>
  <c r="S594" i="5"/>
  <c r="S559" i="5"/>
  <c r="S547" i="5"/>
  <c r="S535" i="5"/>
  <c r="S531" i="5"/>
  <c r="S528" i="5"/>
  <c r="S523" i="5"/>
  <c r="S512" i="5"/>
  <c r="S502" i="5"/>
  <c r="S493" i="5"/>
  <c r="S482" i="5"/>
  <c r="S478" i="5"/>
  <c r="S474" i="5"/>
  <c r="S472" i="5"/>
  <c r="S471" i="5"/>
  <c r="S453" i="5"/>
  <c r="S447" i="5"/>
  <c r="S430" i="5"/>
  <c r="S429" i="5"/>
  <c r="S423" i="5"/>
  <c r="S391" i="5"/>
  <c r="S383" i="5"/>
  <c r="S367" i="5"/>
  <c r="S360" i="5"/>
  <c r="S355" i="5"/>
  <c r="S349" i="5"/>
  <c r="S309" i="5"/>
  <c r="S287" i="5"/>
  <c r="S275" i="5"/>
  <c r="S261" i="5"/>
  <c r="S254" i="5"/>
  <c r="S243" i="5"/>
  <c r="S231" i="5"/>
  <c r="S219" i="5"/>
  <c r="S215" i="5"/>
  <c r="S214" i="5"/>
  <c r="S183" i="5"/>
  <c r="S175" i="5"/>
  <c r="S174" i="5"/>
  <c r="S173" i="5"/>
  <c r="S144" i="5"/>
  <c r="S139" i="5"/>
  <c r="S135" i="5"/>
  <c r="S120" i="5"/>
  <c r="S103" i="5"/>
  <c r="S88" i="5"/>
  <c r="S79" i="5"/>
  <c r="S75" i="5"/>
  <c r="A5" i="4"/>
  <c r="S2141" i="5"/>
  <c r="S933" i="5"/>
  <c r="S1672" i="5"/>
  <c r="S1927" i="5"/>
  <c r="S1991" i="5"/>
  <c r="S2187" i="5"/>
  <c r="S2155" i="5"/>
  <c r="S2179" i="5"/>
  <c r="S2227" i="5"/>
  <c r="S262" i="5"/>
  <c r="S872" i="5"/>
  <c r="S706" i="5"/>
  <c r="S1083" i="5"/>
  <c r="S1205" i="5"/>
  <c r="S1210" i="5"/>
  <c r="S1226" i="5"/>
  <c r="S1234" i="5"/>
  <c r="S1366" i="5"/>
  <c r="S1406" i="5"/>
  <c r="S1057" i="5"/>
  <c r="S1133" i="5"/>
  <c r="S1181" i="5"/>
  <c r="S1199" i="5"/>
  <c r="S1360" i="5"/>
  <c r="S1384" i="5"/>
  <c r="S1416" i="5"/>
  <c r="S1448" i="5"/>
  <c r="S1048" i="5"/>
  <c r="S1152" i="5"/>
  <c r="S1168" i="5"/>
  <c r="S1192" i="5"/>
  <c r="S1201" i="5"/>
  <c r="S1232" i="5"/>
  <c r="S1282" i="5"/>
  <c r="S1306" i="5"/>
  <c r="S1314" i="5"/>
  <c r="S1322" i="5"/>
  <c r="S1330" i="5"/>
  <c r="S1474" i="5"/>
  <c r="S1602" i="5"/>
  <c r="S1618" i="5"/>
  <c r="S1666" i="5"/>
  <c r="S1730" i="5"/>
  <c r="S1770" i="5"/>
  <c r="S1794" i="5"/>
  <c r="S1843" i="5"/>
  <c r="S1606" i="5"/>
  <c r="S1670" i="5"/>
  <c r="S1747" i="5"/>
  <c r="S1787" i="5"/>
  <c r="S1562" i="5"/>
  <c r="S1578" i="5"/>
  <c r="S2096" i="5"/>
  <c r="S1296" i="5"/>
  <c r="S1304" i="5"/>
  <c r="S1312" i="5"/>
  <c r="S1328" i="5"/>
  <c r="S1336" i="5"/>
  <c r="S1344" i="5"/>
  <c r="S1352" i="5"/>
  <c r="S1547" i="5"/>
  <c r="S1563" i="5"/>
  <c r="S1575" i="5"/>
  <c r="S1583" i="5"/>
  <c r="S1591" i="5"/>
  <c r="S1595" i="5"/>
  <c r="S1635" i="5"/>
  <c r="S1643" i="5"/>
  <c r="S1647" i="5"/>
  <c r="S1711" i="5"/>
  <c r="S1741" i="5"/>
  <c r="S1757" i="5"/>
  <c r="S1781" i="5"/>
  <c r="S1805" i="5"/>
  <c r="S1813" i="5"/>
  <c r="S1837" i="5"/>
  <c r="S2104" i="5"/>
  <c r="S1742" i="5"/>
  <c r="S1775" i="5"/>
  <c r="S1783" i="5"/>
  <c r="S1799" i="5"/>
  <c r="S1806" i="5"/>
  <c r="S1807" i="5"/>
  <c r="S1814" i="5"/>
  <c r="S1831" i="5"/>
  <c r="S1863" i="5"/>
  <c r="S2112" i="5"/>
  <c r="S1496" i="5"/>
  <c r="S1502" i="5"/>
  <c r="S1512" i="5"/>
  <c r="S1520" i="5"/>
  <c r="S1528" i="5"/>
  <c r="S1534" i="5"/>
  <c r="S1544" i="5"/>
  <c r="S1553" i="5"/>
  <c r="S1557" i="5"/>
  <c r="S1569" i="5"/>
  <c r="S1577" i="5"/>
  <c r="S1585" i="5"/>
  <c r="S1589" i="5"/>
  <c r="S1605" i="5"/>
  <c r="S1629" i="5"/>
  <c r="S1637" i="5"/>
  <c r="S1649" i="5"/>
  <c r="S1653" i="5"/>
  <c r="S1661" i="5"/>
  <c r="S1665" i="5"/>
  <c r="S1669" i="5"/>
  <c r="S1677" i="5"/>
  <c r="S1681" i="5"/>
  <c r="S1689" i="5"/>
  <c r="S1693" i="5"/>
  <c r="S1701" i="5"/>
  <c r="S1705" i="5"/>
  <c r="S1709" i="5"/>
  <c r="S1725" i="5"/>
  <c r="S1736" i="5"/>
  <c r="S1753" i="5"/>
  <c r="S1769" i="5"/>
  <c r="S1776" i="5"/>
  <c r="S1777" i="5"/>
  <c r="S1793" i="5"/>
  <c r="S1800" i="5"/>
  <c r="S1824" i="5"/>
  <c r="S1825" i="5"/>
  <c r="S1832" i="5"/>
  <c r="S1857" i="5"/>
  <c r="S2088" i="5"/>
  <c r="S1882" i="5"/>
  <c r="S1890" i="5"/>
  <c r="S1909" i="5"/>
  <c r="S1921" i="5"/>
  <c r="S1933" i="5"/>
  <c r="S1941" i="5"/>
  <c r="S1953" i="5"/>
  <c r="S1973" i="5"/>
  <c r="S1985" i="5"/>
  <c r="S2005" i="5"/>
  <c r="S2025" i="5"/>
  <c r="S2160" i="5"/>
  <c r="S1910" i="5"/>
  <c r="S1946" i="5"/>
  <c r="S1954" i="5"/>
  <c r="S1978" i="5"/>
  <c r="S1986" i="5"/>
  <c r="S2006" i="5"/>
  <c r="S2066" i="5"/>
  <c r="S2074" i="5"/>
  <c r="S2081" i="5"/>
  <c r="S2105" i="5"/>
  <c r="S2178" i="5"/>
  <c r="S2186" i="5"/>
  <c r="S2194" i="5"/>
  <c r="S2075" i="5"/>
  <c r="S1960" i="5"/>
  <c r="S1992" i="5"/>
  <c r="S2032" i="5"/>
  <c r="S2040" i="5"/>
  <c r="S2056" i="5"/>
  <c r="S2061" i="5"/>
  <c r="S2077" i="5"/>
  <c r="S2118" i="5"/>
  <c r="S2133" i="5"/>
  <c r="S2251" i="5"/>
  <c r="S2290" i="5"/>
  <c r="S2306" i="5"/>
  <c r="S2322" i="5"/>
  <c r="S2338" i="5"/>
  <c r="S2231" i="5"/>
  <c r="S2235" i="5"/>
  <c r="S2202" i="5"/>
  <c r="S2210" i="5"/>
  <c r="S2218" i="5"/>
  <c r="S2226" i="5"/>
  <c r="S2298" i="5"/>
  <c r="S2314" i="5"/>
  <c r="S2330" i="5"/>
  <c r="S2234" i="5"/>
  <c r="S2242" i="5"/>
  <c r="S2250" i="5"/>
  <c r="S1365" i="5"/>
  <c r="S1493" i="5"/>
  <c r="S995" i="5"/>
  <c r="S787" i="5"/>
  <c r="S763" i="5"/>
  <c r="S639" i="5"/>
  <c r="S2319" i="5"/>
  <c r="S411" i="5"/>
  <c r="S533" i="5"/>
  <c r="S1271" i="5"/>
  <c r="S1423" i="5"/>
  <c r="S1487" i="5"/>
  <c r="S1539" i="5"/>
  <c r="S2291" i="5"/>
  <c r="S77" i="5"/>
  <c r="S114" i="5"/>
  <c r="S206" i="5"/>
  <c r="S267" i="5"/>
  <c r="S333" i="5"/>
  <c r="S381" i="5"/>
  <c r="S393" i="5"/>
  <c r="S399" i="5"/>
  <c r="S434" i="5"/>
  <c r="S563" i="5"/>
  <c r="S568" i="5"/>
  <c r="S675" i="5"/>
  <c r="S712" i="5"/>
  <c r="S755" i="5"/>
  <c r="S827" i="5"/>
  <c r="S879" i="5"/>
  <c r="S885" i="5"/>
  <c r="S891" i="5"/>
  <c r="S939" i="5"/>
  <c r="S989" i="5"/>
  <c r="S1018" i="5"/>
  <c r="S1090" i="5"/>
  <c r="S1231" i="5"/>
  <c r="S1269" i="5"/>
  <c r="S1307" i="5"/>
  <c r="S1335" i="5"/>
  <c r="S1409" i="5"/>
  <c r="S1473" i="5"/>
  <c r="S1513" i="5"/>
  <c r="S1519" i="5"/>
  <c r="S1525" i="5"/>
  <c r="S1531" i="5"/>
  <c r="S1664" i="5"/>
  <c r="S1889" i="5"/>
  <c r="S2258" i="5"/>
  <c r="S2311" i="5"/>
  <c r="S273" i="5"/>
  <c r="S279" i="5"/>
  <c r="S285" i="5"/>
  <c r="S315" i="5"/>
  <c r="S341" i="5"/>
  <c r="S346" i="5"/>
  <c r="S405" i="5"/>
  <c r="S445" i="5"/>
  <c r="S475" i="5"/>
  <c r="S505" i="5"/>
  <c r="S510" i="5"/>
  <c r="S521" i="5"/>
  <c r="S769" i="5"/>
  <c r="S833" i="5"/>
  <c r="S976" i="5"/>
  <c r="S985" i="5"/>
  <c r="S1134" i="5"/>
  <c r="S1227" i="5"/>
  <c r="S1283" i="5"/>
  <c r="S1315" i="5"/>
  <c r="S1343" i="5"/>
  <c r="S1375" i="5"/>
  <c r="S1387" i="5"/>
  <c r="S1439" i="5"/>
  <c r="S1451" i="5"/>
  <c r="S1503" i="5"/>
  <c r="S1712" i="5"/>
  <c r="S2167" i="5"/>
  <c r="S2189" i="5"/>
  <c r="S2219" i="5"/>
  <c r="S2266" i="5"/>
  <c r="S821" i="5"/>
  <c r="S200" i="5"/>
  <c r="S625" i="5"/>
  <c r="S207" i="5"/>
  <c r="S811" i="5"/>
  <c r="S151" i="5"/>
  <c r="S353" i="5"/>
  <c r="S522" i="5"/>
  <c r="S586" i="5"/>
  <c r="S602" i="5"/>
  <c r="S415" i="5"/>
  <c r="S165" i="5"/>
  <c r="S71" i="5"/>
  <c r="S101" i="5"/>
  <c r="S125" i="5"/>
  <c r="S131" i="5"/>
  <c r="S137" i="5"/>
  <c r="S187" i="5"/>
  <c r="S199" i="5"/>
  <c r="S205" i="5"/>
  <c r="S259" i="5"/>
  <c r="S278" i="5"/>
  <c r="S302" i="5"/>
  <c r="S2309" i="5"/>
  <c r="S2323" i="5"/>
  <c r="S119" i="5"/>
  <c r="S647" i="5"/>
  <c r="S1229" i="5"/>
  <c r="S2271" i="5"/>
  <c r="S421" i="5"/>
  <c r="S679" i="5"/>
  <c r="S477" i="5"/>
  <c r="S343" i="5"/>
  <c r="S373" i="5"/>
  <c r="S959" i="5"/>
  <c r="S991" i="5"/>
  <c r="S1251" i="5"/>
  <c r="S1297" i="5"/>
  <c r="S1871" i="5"/>
  <c r="S239" i="5"/>
  <c r="S442" i="5"/>
  <c r="S513" i="5"/>
  <c r="S795" i="5"/>
  <c r="S801" i="5"/>
  <c r="S631" i="5"/>
  <c r="S731" i="5"/>
  <c r="S695" i="5"/>
  <c r="S841" i="5"/>
  <c r="S853" i="5"/>
  <c r="S888" i="5"/>
  <c r="S905" i="5"/>
  <c r="S911" i="5"/>
  <c r="S923" i="5"/>
  <c r="S830" i="5"/>
  <c r="S813" i="5"/>
  <c r="S2211" i="5"/>
  <c r="S917" i="5"/>
  <c r="S2191" i="5"/>
  <c r="S761" i="5"/>
  <c r="S1875" i="5"/>
  <c r="S1979" i="5"/>
  <c r="S802" i="5"/>
  <c r="S585" i="5"/>
  <c r="S105" i="5"/>
  <c r="S1245" i="5"/>
  <c r="S1289" i="5"/>
  <c r="S1337" i="5"/>
  <c r="S1475" i="5"/>
  <c r="S1515" i="5"/>
  <c r="S977" i="5"/>
  <c r="S409" i="5"/>
  <c r="S111" i="5"/>
  <c r="S150" i="5"/>
  <c r="S185" i="5"/>
  <c r="S232" i="5"/>
  <c r="S250" i="5"/>
  <c r="S282" i="5"/>
  <c r="S294" i="5"/>
  <c r="S318" i="5"/>
  <c r="S347" i="5"/>
  <c r="S359" i="5"/>
  <c r="S389" i="5"/>
  <c r="S410" i="5"/>
  <c r="S450" i="5"/>
  <c r="S486" i="5"/>
  <c r="S542" i="5"/>
  <c r="S2282" i="5"/>
  <c r="S2303" i="5"/>
  <c r="S2331" i="5"/>
  <c r="S1505" i="5"/>
  <c r="S1545" i="5"/>
  <c r="S1568" i="5"/>
  <c r="S1869" i="5"/>
  <c r="S1897" i="5"/>
  <c r="S1935" i="5"/>
  <c r="S1005" i="5"/>
  <c r="S1022" i="5"/>
  <c r="S1279" i="5"/>
  <c r="S1311" i="5"/>
  <c r="S1419" i="5"/>
  <c r="S875" i="5"/>
  <c r="S949" i="5"/>
  <c r="S579" i="5"/>
  <c r="S723" i="5"/>
  <c r="S369" i="5"/>
  <c r="S375" i="5"/>
  <c r="S929" i="5"/>
  <c r="S659" i="5"/>
  <c r="S345" i="5"/>
  <c r="S191" i="5"/>
  <c r="S91" i="5"/>
  <c r="S462" i="5"/>
  <c r="S181" i="5"/>
  <c r="S157" i="5"/>
  <c r="S97" i="5"/>
  <c r="S331" i="5"/>
  <c r="S311" i="5"/>
  <c r="S99" i="5"/>
  <c r="S149" i="5"/>
  <c r="S325" i="5"/>
  <c r="S72" i="5"/>
  <c r="S93" i="5"/>
  <c r="S395" i="5"/>
  <c r="S281" i="5"/>
  <c r="S233" i="5"/>
  <c r="S1042" i="5"/>
  <c r="S459" i="5"/>
  <c r="S314" i="5"/>
  <c r="S570" i="5"/>
  <c r="S553" i="5"/>
  <c r="S127" i="5"/>
  <c r="S967" i="5"/>
  <c r="S501" i="5"/>
  <c r="S1064" i="5"/>
  <c r="S1035" i="5"/>
  <c r="S987" i="5"/>
  <c r="S159" i="5"/>
  <c r="S167" i="5"/>
  <c r="S641" i="5"/>
  <c r="S688" i="5"/>
  <c r="S1177" i="5"/>
  <c r="S1106" i="5"/>
  <c r="S495" i="5"/>
  <c r="S247" i="5"/>
  <c r="S134" i="5"/>
  <c r="S694" i="5"/>
  <c r="S301" i="5"/>
  <c r="S1021" i="5"/>
  <c r="S674" i="5"/>
  <c r="S739" i="5"/>
  <c r="S335" i="5"/>
  <c r="S627" i="5"/>
  <c r="S829" i="5"/>
  <c r="S1071" i="5"/>
  <c r="S1014" i="5"/>
  <c r="S133" i="5"/>
  <c r="S195" i="5"/>
  <c r="S470" i="5"/>
  <c r="S587" i="5"/>
  <c r="S873" i="5"/>
  <c r="S1098" i="5"/>
  <c r="S1170" i="5"/>
  <c r="S1193" i="5"/>
  <c r="S1241" i="5"/>
  <c r="S1263" i="5"/>
  <c r="S1291" i="5"/>
  <c r="S1321" i="5"/>
  <c r="S1329" i="5"/>
  <c r="S1345" i="5"/>
  <c r="S1373" i="5"/>
  <c r="S1386" i="5"/>
  <c r="S1405" i="5"/>
  <c r="S1418" i="5"/>
  <c r="S1450" i="5"/>
  <c r="S1469" i="5"/>
  <c r="S1482" i="5"/>
  <c r="S1527" i="5"/>
  <c r="S1533" i="5"/>
  <c r="S1546" i="5"/>
  <c r="S1559" i="5"/>
  <c r="S1579" i="5"/>
  <c r="S1607" i="5"/>
  <c r="S1625" i="5"/>
  <c r="S1642" i="5"/>
  <c r="S1655" i="5"/>
  <c r="S1671" i="5"/>
  <c r="S1688" i="5"/>
  <c r="S1706" i="5"/>
  <c r="S1717" i="5"/>
  <c r="S1737" i="5"/>
  <c r="S1759" i="5"/>
  <c r="S1784" i="5"/>
  <c r="S1801" i="5"/>
  <c r="S1808" i="5"/>
  <c r="S1815" i="5"/>
  <c r="S1833" i="5"/>
  <c r="S1839" i="5"/>
  <c r="S1859" i="5"/>
  <c r="S1917" i="5"/>
  <c r="S1936" i="5"/>
  <c r="S342" i="5"/>
  <c r="S1034" i="5"/>
  <c r="S1147" i="5"/>
  <c r="S387" i="5"/>
  <c r="S435" i="5"/>
  <c r="S107" i="5"/>
  <c r="S981" i="5"/>
  <c r="S1826" i="5"/>
  <c r="S1153" i="5"/>
  <c r="S1463" i="5"/>
  <c r="S1845" i="5"/>
  <c r="S1789" i="5"/>
  <c r="S1182" i="5"/>
  <c r="S558" i="5"/>
  <c r="S1399" i="5"/>
  <c r="S1864" i="5"/>
  <c r="S1514" i="5"/>
  <c r="S1695" i="5"/>
  <c r="S1731" i="5"/>
  <c r="S201" i="5"/>
  <c r="S253" i="5"/>
  <c r="S293" i="5"/>
  <c r="S481" i="5"/>
  <c r="S529" i="5"/>
  <c r="S626" i="5"/>
  <c r="S725" i="5"/>
  <c r="S738" i="5"/>
  <c r="S816" i="5"/>
  <c r="S854" i="5"/>
  <c r="S880" i="5"/>
  <c r="S951" i="5"/>
  <c r="S986" i="5"/>
  <c r="S1007" i="5"/>
  <c r="S1027" i="5"/>
  <c r="S1049" i="5"/>
  <c r="S1091" i="5"/>
  <c r="S1129" i="5"/>
  <c r="S246" i="5"/>
  <c r="S327" i="5"/>
  <c r="S822" i="5"/>
  <c r="S113" i="5"/>
  <c r="S713" i="5"/>
  <c r="S464" i="5"/>
  <c r="S899" i="5"/>
  <c r="S313" i="5"/>
  <c r="S85" i="5"/>
  <c r="S707" i="5"/>
  <c r="S517" i="5"/>
  <c r="S1211" i="5"/>
  <c r="S1771" i="5"/>
  <c r="S1590" i="5"/>
  <c r="S1682" i="5"/>
  <c r="S541" i="5"/>
  <c r="S366" i="5"/>
  <c r="S289" i="5"/>
  <c r="S371" i="5"/>
  <c r="S414" i="5"/>
  <c r="S449" i="5"/>
  <c r="S467" i="5"/>
  <c r="S485" i="5"/>
  <c r="S526" i="5"/>
  <c r="S883" i="5"/>
  <c r="S1138" i="5"/>
  <c r="S1249" i="5"/>
  <c r="S1266" i="5"/>
  <c r="S1295" i="5"/>
  <c r="S1325" i="5"/>
  <c r="S1421" i="5"/>
  <c r="S230" i="5"/>
  <c r="S257" i="5"/>
  <c r="S1288" i="5"/>
  <c r="S1317" i="5"/>
  <c r="S1383" i="5"/>
  <c r="S1479" i="5"/>
  <c r="S461" i="5"/>
  <c r="S129" i="5"/>
  <c r="S198" i="5"/>
  <c r="S223" i="5"/>
  <c r="S249" i="5"/>
  <c r="S277" i="5"/>
  <c r="S297" i="5"/>
  <c r="S317" i="5"/>
  <c r="S491" i="5"/>
  <c r="S549" i="5"/>
  <c r="S921" i="5"/>
  <c r="S1309" i="5"/>
  <c r="S1357" i="5"/>
  <c r="S1485" i="5"/>
  <c r="S82" i="5"/>
  <c r="S155" i="5"/>
  <c r="S265" i="5"/>
  <c r="S358" i="5"/>
  <c r="S590" i="5"/>
  <c r="S623" i="5"/>
  <c r="S649" i="5"/>
  <c r="S683" i="5"/>
  <c r="S857" i="5"/>
  <c r="S915" i="5"/>
  <c r="S953" i="5"/>
  <c r="S1447" i="5"/>
  <c r="S1498" i="5"/>
  <c r="S1543" i="5"/>
  <c r="S1657" i="5"/>
  <c r="S768" i="5"/>
  <c r="S819" i="5"/>
  <c r="S1066" i="5"/>
  <c r="S1333" i="5"/>
  <c r="S1714" i="5"/>
  <c r="S2297" i="5"/>
  <c r="S2289" i="5"/>
  <c r="S858" i="5"/>
  <c r="S83" i="5"/>
  <c r="S96" i="5"/>
  <c r="S104" i="5"/>
  <c r="S143" i="5"/>
  <c r="S163" i="5"/>
  <c r="S171" i="5"/>
  <c r="S211" i="5"/>
  <c r="S216" i="5"/>
  <c r="S290" i="5"/>
  <c r="S339" i="5"/>
  <c r="S439" i="5"/>
  <c r="S515" i="5"/>
  <c r="S538" i="5"/>
  <c r="S657" i="5"/>
  <c r="S794" i="5"/>
  <c r="S845" i="5"/>
  <c r="S890" i="5"/>
  <c r="S938" i="5"/>
  <c r="S1010" i="5"/>
  <c r="S1096" i="5"/>
  <c r="S1162" i="5"/>
  <c r="S1209" i="5"/>
  <c r="S2018" i="5"/>
  <c r="S2087" i="5"/>
  <c r="S2273" i="5"/>
  <c r="S2225" i="5"/>
  <c r="S89" i="5"/>
  <c r="S1920" i="5"/>
  <c r="S1959" i="5"/>
  <c r="S2233" i="5"/>
  <c r="S2265" i="5"/>
  <c r="S2337" i="5"/>
  <c r="S2080" i="5"/>
  <c r="S161" i="5"/>
  <c r="S744" i="5"/>
  <c r="S1013" i="5"/>
  <c r="S640" i="5"/>
  <c r="S1141" i="5"/>
  <c r="S1077" i="5"/>
  <c r="S1123" i="5"/>
  <c r="S1063" i="5"/>
  <c r="S848" i="5"/>
  <c r="S1877" i="5"/>
  <c r="S1437" i="5"/>
  <c r="S1001" i="5"/>
  <c r="S1367" i="5"/>
  <c r="S912" i="5"/>
  <c r="S1298" i="5"/>
  <c r="S1176" i="5"/>
  <c r="S1056" i="5"/>
  <c r="S1495" i="5"/>
  <c r="S1200" i="5"/>
  <c r="S2296" i="5"/>
  <c r="S1058" i="5"/>
  <c r="S1459" i="5"/>
  <c r="S490" i="5"/>
  <c r="S2153" i="5"/>
  <c r="S777" i="5"/>
  <c r="S1616" i="5"/>
  <c r="S803" i="5"/>
  <c r="S537" i="5"/>
  <c r="S1491" i="5"/>
  <c r="S234" i="5"/>
  <c r="S152" i="5"/>
  <c r="S805" i="5"/>
  <c r="S850" i="5"/>
  <c r="S914" i="5"/>
  <c r="S1301" i="5"/>
  <c r="S1369" i="5"/>
  <c r="S1497" i="5"/>
  <c r="S1542" i="5"/>
  <c r="S1576" i="5"/>
  <c r="S1745" i="5"/>
  <c r="S2010" i="5"/>
  <c r="S2017" i="5"/>
  <c r="S2037" i="5"/>
  <c r="S2065" i="5"/>
  <c r="S2216" i="5"/>
  <c r="S2272" i="5"/>
  <c r="S377" i="5"/>
  <c r="S1433" i="5"/>
  <c r="S109" i="5"/>
  <c r="S235" i="5"/>
  <c r="S455" i="5"/>
  <c r="S785" i="5"/>
  <c r="S419" i="5"/>
  <c r="S1817" i="5"/>
  <c r="S655" i="5"/>
  <c r="S323" i="5"/>
  <c r="S1363" i="5"/>
  <c r="S601" i="5"/>
  <c r="S663" i="5"/>
  <c r="S406" i="5"/>
  <c r="S354" i="5"/>
  <c r="S274" i="5"/>
  <c r="S835" i="5"/>
  <c r="S546" i="5"/>
  <c r="S166" i="5"/>
  <c r="S458" i="5"/>
  <c r="S961" i="5"/>
  <c r="S158" i="5"/>
  <c r="S95" i="5"/>
  <c r="S102" i="5"/>
  <c r="S222" i="5"/>
  <c r="S229" i="5"/>
  <c r="S370" i="5"/>
  <c r="S466" i="5"/>
  <c r="S496" i="5"/>
  <c r="S543" i="5"/>
  <c r="S554" i="5"/>
  <c r="S607" i="5"/>
  <c r="S2208" i="5"/>
  <c r="S2058" i="5"/>
  <c r="S1797" i="5"/>
  <c r="S963" i="5"/>
  <c r="S2176" i="5"/>
  <c r="S2184" i="5"/>
  <c r="S1913" i="5"/>
  <c r="S2079" i="5"/>
  <c r="S1855" i="5"/>
  <c r="S1767" i="5"/>
  <c r="S1733" i="5"/>
  <c r="S2086" i="5"/>
  <c r="S2200" i="5"/>
  <c r="S2146" i="5"/>
  <c r="S2029" i="5"/>
  <c r="S1880" i="5"/>
  <c r="S1841" i="5"/>
  <c r="S1621" i="5"/>
  <c r="S1773" i="5"/>
  <c r="S993" i="5"/>
  <c r="S2045" i="5"/>
  <c r="S1751" i="5"/>
  <c r="S1792" i="5"/>
  <c r="S184" i="5"/>
  <c r="S425" i="5"/>
  <c r="S741" i="5"/>
  <c r="S774" i="5"/>
  <c r="S793" i="5"/>
  <c r="S806" i="5"/>
  <c r="S864" i="5"/>
  <c r="S870" i="5"/>
  <c r="S969" i="5"/>
  <c r="S979" i="5"/>
  <c r="S1024" i="5"/>
  <c r="S1031" i="5"/>
  <c r="S1045" i="5"/>
  <c r="S1081" i="5"/>
  <c r="S1095" i="5"/>
  <c r="S1114" i="5"/>
  <c r="S1173" i="5"/>
  <c r="S1179" i="5"/>
  <c r="S1185" i="5"/>
  <c r="S1190" i="5"/>
  <c r="S1255" i="5"/>
  <c r="S1370" i="5"/>
  <c r="S1434" i="5"/>
  <c r="S1530" i="5"/>
  <c r="S1549" i="5"/>
  <c r="S1561" i="5"/>
  <c r="S1571" i="5"/>
  <c r="S1581" i="5"/>
  <c r="S1593" i="5"/>
  <c r="S1599" i="5"/>
  <c r="S1610" i="5"/>
  <c r="S1633" i="5"/>
  <c r="S1645" i="5"/>
  <c r="S1721" i="5"/>
  <c r="S1786" i="5"/>
  <c r="S1842" i="5"/>
  <c r="S1861" i="5"/>
  <c r="S1952" i="5"/>
  <c r="S1965" i="5"/>
  <c r="S1977" i="5"/>
  <c r="S1984" i="5"/>
  <c r="S1990" i="5"/>
  <c r="S1997" i="5"/>
  <c r="S2038" i="5"/>
  <c r="S2103" i="5"/>
  <c r="S2241" i="5"/>
  <c r="S2249" i="5"/>
  <c r="S2257" i="5"/>
  <c r="S2305" i="5"/>
  <c r="S2321" i="5"/>
  <c r="S2329" i="5"/>
  <c r="S1466" i="5"/>
  <c r="S1218" i="5"/>
  <c r="S1120" i="5"/>
  <c r="S1017" i="5"/>
  <c r="S786" i="5"/>
  <c r="S726" i="5"/>
  <c r="S784" i="5"/>
  <c r="S714" i="5"/>
  <c r="S720" i="5"/>
  <c r="S582" i="5"/>
  <c r="S667" i="5"/>
  <c r="S751" i="5"/>
  <c r="S208" i="5"/>
  <c r="S1128" i="5"/>
  <c r="S1041" i="5"/>
  <c r="S1111" i="5"/>
  <c r="S1019" i="5"/>
  <c r="S374" i="5"/>
  <c r="S1006" i="5"/>
  <c r="S1947" i="5"/>
  <c r="S306" i="5"/>
  <c r="S1225" i="5"/>
  <c r="S1976" i="5"/>
  <c r="S1202" i="5"/>
  <c r="S1931" i="5"/>
  <c r="S2161" i="5"/>
  <c r="S2169" i="5"/>
  <c r="S1109" i="5"/>
  <c r="S1139" i="5"/>
  <c r="S192" i="5"/>
  <c r="S298" i="5"/>
  <c r="S473" i="5"/>
  <c r="S573" i="5"/>
  <c r="S591" i="5"/>
  <c r="S609" i="5"/>
  <c r="S617" i="5"/>
  <c r="S650" i="5"/>
  <c r="S671" i="5"/>
  <c r="S677" i="5"/>
  <c r="S698" i="5"/>
  <c r="S704" i="5"/>
  <c r="S736" i="5"/>
  <c r="S742" i="5"/>
  <c r="S748" i="5"/>
  <c r="S877" i="5"/>
  <c r="S922" i="5"/>
  <c r="S994" i="5"/>
  <c r="S1025" i="5"/>
  <c r="S1067" i="5"/>
  <c r="S1089" i="5"/>
  <c r="S1103" i="5"/>
  <c r="S1115" i="5"/>
  <c r="S1121" i="5"/>
  <c r="S1127" i="5"/>
  <c r="S1151" i="5"/>
  <c r="S1197" i="5"/>
  <c r="S1219" i="5"/>
  <c r="S1267" i="5"/>
  <c r="S1274" i="5"/>
  <c r="S1303" i="5"/>
  <c r="S1318" i="5"/>
  <c r="S1350" i="5"/>
  <c r="S1371" i="5"/>
  <c r="S1403" i="5"/>
  <c r="S1435" i="5"/>
  <c r="S1441" i="5"/>
  <c r="S1467" i="5"/>
  <c r="S1486" i="5"/>
  <c r="S1762" i="5"/>
  <c r="S1818" i="5"/>
  <c r="S1850" i="5"/>
  <c r="S1039"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744" i="5"/>
  <c r="S1755" i="5"/>
  <c r="S1766" i="5"/>
  <c r="S1779" i="5"/>
  <c r="S1821" i="5"/>
  <c r="S1847" i="5"/>
  <c r="S1937" i="5"/>
  <c r="S1950" i="5"/>
  <c r="S1994" i="5"/>
  <c r="S2008" i="5"/>
  <c r="S2114" i="5"/>
  <c r="S2121" i="5"/>
  <c r="S2136" i="5"/>
  <c r="S2205" i="5"/>
  <c r="S2221" i="5"/>
  <c r="S2237" i="5"/>
  <c r="S2269" i="5"/>
  <c r="S622" i="5"/>
  <c r="S942" i="5"/>
  <c r="S1009" i="5"/>
  <c r="S1016" i="5"/>
  <c r="S1023" i="5"/>
  <c r="S1037" i="5"/>
  <c r="S1051" i="5"/>
  <c r="S1073" i="5"/>
  <c r="S1087" i="5"/>
  <c r="S1101" i="5"/>
  <c r="S1125" i="5"/>
  <c r="S1155" i="5"/>
  <c r="S1161" i="5"/>
  <c r="S1167" i="5"/>
  <c r="S1184" i="5"/>
  <c r="S1189" i="5"/>
  <c r="S1208" i="5"/>
  <c r="S1248" i="5"/>
  <c r="S1259" i="5"/>
  <c r="S1272" i="5"/>
  <c r="S1376" i="5"/>
  <c r="S1408" i="5"/>
  <c r="S1440" i="5"/>
  <c r="S1478" i="5"/>
  <c r="S1504" i="5"/>
  <c r="S1536" i="5"/>
  <c r="S1555" i="5"/>
  <c r="S1565" i="5"/>
  <c r="S1570" i="5"/>
  <c r="S1586" i="5"/>
  <c r="S1598" i="5"/>
  <c r="S1609" i="5"/>
  <c r="S1651" i="5"/>
  <c r="S1663" i="5"/>
  <c r="S1673" i="5"/>
  <c r="S1679" i="5"/>
  <c r="S1697" i="5"/>
  <c r="S1703" i="5"/>
  <c r="S1727" i="5"/>
  <c r="S1760" i="5"/>
  <c r="S1791" i="5"/>
  <c r="S1840" i="5"/>
  <c r="S1912" i="5"/>
  <c r="S1930" i="5"/>
  <c r="S1944" i="5"/>
  <c r="S1975" i="5"/>
  <c r="S2001" i="5"/>
  <c r="S2021" i="5"/>
  <c r="S2034" i="5"/>
  <c r="S2166" i="5"/>
  <c r="S2197" i="5"/>
  <c r="S2213" i="5"/>
  <c r="S2229" i="5"/>
  <c r="S2277" i="5"/>
  <c r="S2293" i="5"/>
  <c r="S1919" i="5"/>
  <c r="S2181" i="5"/>
  <c r="S1906" i="5"/>
  <c r="S2285" i="5"/>
  <c r="S2325" i="5"/>
  <c r="S2173" i="5"/>
  <c r="S1785" i="5"/>
  <c r="S1149" i="5"/>
  <c r="S1738" i="5"/>
  <c r="S2055" i="5"/>
  <c r="S2027" i="5"/>
  <c r="S2042" i="5"/>
  <c r="S1810" i="5"/>
  <c r="S80" i="5"/>
  <c r="S87" i="5"/>
  <c r="S108" i="5"/>
  <c r="S115" i="5"/>
  <c r="S128" i="5"/>
  <c r="S147" i="5"/>
  <c r="S153" i="5"/>
  <c r="S160" i="5"/>
  <c r="S168" i="5"/>
  <c r="S182" i="5"/>
  <c r="S189" i="5"/>
  <c r="S203" i="5"/>
  <c r="S270" i="5"/>
  <c r="S295" i="5"/>
  <c r="S328" i="5"/>
  <c r="S382" i="5"/>
  <c r="S401" i="5"/>
  <c r="S418" i="5"/>
  <c r="S431" i="5"/>
  <c r="S454" i="5"/>
  <c r="S465" i="5"/>
  <c r="S489" i="5"/>
  <c r="S507" i="5"/>
  <c r="S530" i="5"/>
  <c r="S565" i="5"/>
  <c r="S571" i="5"/>
  <c r="S577" i="5"/>
  <c r="S606" i="5"/>
  <c r="S614" i="5"/>
  <c r="S621" i="5"/>
  <c r="S634" i="5"/>
  <c r="S642" i="5"/>
  <c r="S654" i="5"/>
  <c r="S662" i="5"/>
  <c r="S668" i="5"/>
  <c r="S681" i="5"/>
  <c r="S689" i="5"/>
  <c r="S701" i="5"/>
  <c r="S733" i="5"/>
  <c r="S746" i="5"/>
  <c r="S758" i="5"/>
  <c r="S766" i="5"/>
  <c r="S817" i="5"/>
  <c r="S881" i="5"/>
  <c r="S894" i="5"/>
  <c r="S926" i="5"/>
  <c r="S1043" i="5"/>
  <c r="S1079" i="5"/>
  <c r="S1086" i="5"/>
  <c r="S1093" i="5"/>
  <c r="S1107" i="5"/>
  <c r="S1113" i="5"/>
  <c r="S1119" i="5"/>
  <c r="S1130" i="5"/>
  <c r="S1137" i="5"/>
  <c r="S1143" i="5"/>
  <c r="S1160" i="5"/>
  <c r="S1195" i="5"/>
  <c r="S1222" i="5"/>
  <c r="S1242" i="5"/>
  <c r="S1258" i="5"/>
  <c r="S1264" i="5"/>
  <c r="S1323" i="5"/>
  <c r="S1347" i="5"/>
  <c r="S1362" i="5"/>
  <c r="S1381" i="5"/>
  <c r="S1394" i="5"/>
  <c r="S1413" i="5"/>
  <c r="S1426" i="5"/>
  <c r="S1458" i="5"/>
  <c r="S1471" i="5"/>
  <c r="S1490" i="5"/>
  <c r="S1509" i="5"/>
  <c r="S1522" i="5"/>
  <c r="S1535" i="5"/>
  <c r="S1554" i="5"/>
  <c r="S1592" i="5"/>
  <c r="S1597" i="5"/>
  <c r="S1603" i="5"/>
  <c r="S1615" i="5"/>
  <c r="S1627" i="5"/>
  <c r="S1650" i="5"/>
  <c r="S1656" i="5"/>
  <c r="S1662" i="5"/>
  <c r="S1667" i="5"/>
  <c r="S1690" i="5"/>
  <c r="S1696" i="5"/>
  <c r="S1713" i="5"/>
  <c r="S1719" i="5"/>
  <c r="S1726" i="5"/>
  <c r="S1732" i="5"/>
  <c r="S1743" i="5"/>
  <c r="S1749" i="5"/>
  <c r="S1754" i="5"/>
  <c r="S1765" i="5"/>
  <c r="S1778" i="5"/>
  <c r="S1802" i="5"/>
  <c r="S1809" i="5"/>
  <c r="S1816" i="5"/>
  <c r="S1834" i="5"/>
  <c r="S1846" i="5"/>
  <c r="S1853" i="5"/>
  <c r="S1905" i="5"/>
  <c r="S1878" i="5"/>
  <c r="S1929" i="5"/>
  <c r="S1943" i="5"/>
  <c r="S1949" i="5"/>
  <c r="S1961" i="5"/>
  <c r="S1968" i="5"/>
  <c r="S1974" i="5"/>
  <c r="S1981" i="5"/>
  <c r="S1987" i="5"/>
  <c r="S1993" i="5"/>
  <c r="S2000" i="5"/>
  <c r="S2007" i="5"/>
  <c r="S2048" i="5"/>
  <c r="S2062" i="5"/>
  <c r="S2068" i="5"/>
  <c r="S2082" i="5"/>
  <c r="S2098" i="5"/>
  <c r="S2106" i="5"/>
  <c r="S2113" i="5"/>
  <c r="S2120" i="5"/>
  <c r="S2128" i="5"/>
  <c r="S2033" i="5"/>
  <c r="S2316" i="5"/>
  <c r="S2150" i="5"/>
  <c r="S136" i="5"/>
  <c r="S176" i="5"/>
  <c r="S190" i="5"/>
  <c r="S209" i="5"/>
  <c r="S242" i="5"/>
  <c r="S303" i="5"/>
  <c r="S329" i="5"/>
  <c r="S344" i="5"/>
  <c r="S350" i="5"/>
  <c r="S357" i="5"/>
  <c r="S363" i="5"/>
  <c r="S390" i="5"/>
  <c r="S402" i="5"/>
  <c r="S408" i="5"/>
  <c r="S413" i="5"/>
  <c r="S437" i="5"/>
  <c r="S503" i="5"/>
  <c r="S525" i="5"/>
  <c r="S595" i="5"/>
  <c r="S669" i="5"/>
  <c r="S709" i="5"/>
  <c r="S2138" i="5"/>
  <c r="S2050" i="5"/>
  <c r="S1945" i="5"/>
  <c r="S1989" i="5"/>
  <c r="S2009" i="5"/>
  <c r="S2093" i="5"/>
  <c r="S2109" i="5"/>
  <c r="S2123" i="5"/>
  <c r="S2168" i="5"/>
  <c r="S2175" i="5"/>
  <c r="S2183" i="5"/>
  <c r="S2199" i="5"/>
  <c r="S2207" i="5"/>
  <c r="S2215" i="5"/>
  <c r="S2223" i="5"/>
  <c r="S2247" i="5"/>
  <c r="S2255" i="5"/>
  <c r="S2263" i="5"/>
  <c r="S2279" i="5"/>
  <c r="S2327" i="5"/>
  <c r="S2335" i="5"/>
  <c r="S256" i="5"/>
  <c r="S2085" i="5"/>
  <c r="S2239" i="5"/>
  <c r="S2101" i="5"/>
  <c r="S110" i="5"/>
  <c r="S142" i="5"/>
  <c r="S271" i="5"/>
  <c r="S310" i="5"/>
  <c r="S330" i="5"/>
  <c r="S338" i="5"/>
  <c r="S378" i="5"/>
  <c r="S397" i="5"/>
  <c r="S403" i="5"/>
  <c r="S691" i="5"/>
  <c r="S697" i="5"/>
  <c r="S729" i="5"/>
  <c r="S800" i="5"/>
  <c r="S838" i="5"/>
  <c r="S896" i="5"/>
  <c r="S1239" i="5"/>
  <c r="S1281" i="5"/>
  <c r="S1453" i="5"/>
  <c r="S1517" i="5"/>
  <c r="S1720" i="5"/>
  <c r="S1203" i="5"/>
  <c r="S286" i="5"/>
  <c r="S866" i="5"/>
  <c r="S280" i="5"/>
  <c r="S457" i="5"/>
  <c r="S665" i="5"/>
  <c r="S771" i="5"/>
  <c r="S776" i="5"/>
  <c r="S789" i="5"/>
  <c r="S834" i="5"/>
  <c r="S945" i="5"/>
  <c r="S955" i="5"/>
  <c r="S960" i="5"/>
  <c r="S965" i="5"/>
  <c r="S971" i="5"/>
  <c r="S1146" i="5"/>
  <c r="S1443" i="5"/>
  <c r="S1507" i="5"/>
  <c r="S1624" i="5"/>
  <c r="S1511" i="5"/>
  <c r="S889" i="5"/>
  <c r="S380" i="5"/>
  <c r="S326" i="5"/>
  <c r="S898" i="5"/>
  <c r="S557" i="5"/>
  <c r="S534" i="5"/>
  <c r="S213" i="5"/>
  <c r="S487" i="5"/>
  <c r="S539" i="5"/>
  <c r="S545" i="5"/>
  <c r="S551" i="5"/>
  <c r="S562" i="5"/>
  <c r="S603" i="5"/>
  <c r="S610" i="5"/>
  <c r="S618" i="5"/>
  <c r="S658" i="5"/>
  <c r="S685" i="5"/>
  <c r="S717" i="5"/>
  <c r="S770" i="5"/>
  <c r="S840" i="5"/>
  <c r="S865" i="5"/>
  <c r="S878" i="5"/>
  <c r="S904" i="5"/>
  <c r="S944" i="5"/>
  <c r="S954" i="5"/>
  <c r="S970" i="5"/>
  <c r="S990" i="5"/>
  <c r="S1000" i="5"/>
  <c r="S1033" i="5"/>
  <c r="S1040" i="5"/>
  <c r="S1047" i="5"/>
  <c r="S1075" i="5"/>
  <c r="S1082" i="5"/>
  <c r="S1097" i="5"/>
  <c r="S1104" i="5"/>
  <c r="S1157" i="5"/>
  <c r="S1163" i="5"/>
  <c r="S1169" i="5"/>
  <c r="S1175" i="5"/>
  <c r="S1235" i="5"/>
  <c r="S1240" i="5"/>
  <c r="S1250" i="5"/>
  <c r="S1256" i="5"/>
  <c r="S1275" i="5"/>
  <c r="S1327" i="5"/>
  <c r="S1351" i="5"/>
  <c r="S1391" i="5"/>
  <c r="S1429" i="5"/>
  <c r="S1455" i="5"/>
  <c r="S1461" i="5"/>
  <c r="S1532" i="5"/>
  <c r="S1551" i="5"/>
  <c r="S1567" i="5"/>
  <c r="S1600" i="5"/>
  <c r="S1617" i="5"/>
  <c r="S1623" i="5"/>
  <c r="S1640" i="5"/>
  <c r="S1675" i="5"/>
  <c r="S1685" i="5"/>
  <c r="S1698" i="5"/>
  <c r="S1722" i="5"/>
  <c r="S1768" i="5"/>
  <c r="S1798" i="5"/>
  <c r="S1812" i="5"/>
  <c r="S1823" i="5"/>
  <c r="S1829" i="5"/>
  <c r="S1836" i="5"/>
  <c r="S1849" i="5"/>
  <c r="S1856" i="5"/>
  <c r="S1874" i="5"/>
  <c r="S1881" i="5"/>
  <c r="S1888" i="5"/>
  <c r="S1895" i="5"/>
  <c r="S1901" i="5"/>
  <c r="S1908" i="5"/>
  <c r="S1914" i="5"/>
  <c r="S1939" i="5"/>
  <c r="S1951" i="5"/>
  <c r="S1957" i="5"/>
  <c r="S1963" i="5"/>
  <c r="S2002" i="5"/>
  <c r="S2049" i="5"/>
  <c r="S2064" i="5"/>
  <c r="S2144" i="5"/>
  <c r="S2152" i="5"/>
  <c r="S2159" i="5"/>
  <c r="S2278" i="5"/>
  <c r="S638" i="5"/>
  <c r="S1397" i="5"/>
  <c r="S1442" i="5"/>
  <c r="S788" i="5"/>
  <c r="S1339" i="5"/>
  <c r="S336" i="5"/>
  <c r="S322" i="5"/>
  <c r="S1253" i="5"/>
  <c r="S255" i="5"/>
  <c r="S1287" i="5"/>
  <c r="S362" i="5"/>
  <c r="S94" i="5"/>
  <c r="S715" i="5"/>
  <c r="S76" i="5"/>
  <c r="S1355" i="5"/>
  <c r="S1217" i="5"/>
  <c r="S276" i="5"/>
  <c r="S1293" i="5"/>
  <c r="S483" i="5"/>
  <c r="S1237" i="5"/>
  <c r="S396" i="5"/>
  <c r="S583" i="5"/>
  <c r="S1723" i="5"/>
  <c r="S1729" i="5"/>
  <c r="S2078" i="5"/>
  <c r="S1700" i="5"/>
  <c r="S566" i="5"/>
  <c r="S635" i="5"/>
  <c r="S643" i="5"/>
  <c r="S837" i="5"/>
  <c r="S844" i="5"/>
  <c r="S876" i="5"/>
  <c r="S895" i="5"/>
  <c r="S908" i="5"/>
  <c r="S937" i="5"/>
  <c r="S978" i="5"/>
  <c r="S988" i="5"/>
  <c r="S1178" i="5"/>
  <c r="S1233" i="5"/>
  <c r="S1243" i="5"/>
  <c r="S1265" i="5"/>
  <c r="S1395" i="5"/>
  <c r="S1523" i="5"/>
  <c r="S479" i="5"/>
  <c r="S514" i="5"/>
  <c r="S1967" i="5"/>
  <c r="S1999" i="5"/>
  <c r="S2019" i="5"/>
  <c r="S2031" i="5"/>
  <c r="S224" i="5"/>
  <c r="S237" i="5"/>
  <c r="S258" i="5"/>
  <c r="S266" i="5"/>
  <c r="S272" i="5"/>
  <c r="S372" i="5"/>
  <c r="S379" i="5"/>
  <c r="S398" i="5"/>
  <c r="S404" i="5"/>
  <c r="S426" i="5"/>
  <c r="S468" i="5"/>
  <c r="S1885" i="5"/>
  <c r="S112" i="5"/>
  <c r="S118" i="5"/>
  <c r="S124" i="5"/>
  <c r="S156" i="5"/>
  <c r="S172" i="5"/>
  <c r="S589" i="5"/>
  <c r="S2259" i="5"/>
  <c r="S2307" i="5"/>
  <c r="S469" i="5"/>
  <c r="S2016" i="5"/>
  <c r="S2023" i="5"/>
  <c r="S2036" i="5"/>
  <c r="S2043" i="5"/>
  <c r="S2076" i="5"/>
  <c r="S2089" i="5"/>
  <c r="S2097" i="5"/>
  <c r="S2111" i="5"/>
  <c r="S2125" i="5"/>
  <c r="S2154" i="5"/>
  <c r="S2177" i="5"/>
  <c r="S2185" i="5"/>
  <c r="S2201" i="5"/>
  <c r="S2232" i="5"/>
  <c r="S2248" i="5"/>
  <c r="S2256" i="5"/>
  <c r="S2264" i="5"/>
  <c r="S2304" i="5"/>
  <c r="S2320" i="5"/>
  <c r="S2328" i="5"/>
  <c r="S2336" i="5"/>
  <c r="S2162" i="5"/>
  <c r="S1099" i="5"/>
  <c r="S1112" i="5"/>
  <c r="S1142" i="5"/>
  <c r="S1165" i="5"/>
  <c r="S1171" i="5"/>
  <c r="S1183" i="5"/>
  <c r="S1188" i="5"/>
  <c r="S1194" i="5"/>
  <c r="S1207" i="5"/>
  <c r="S1221" i="5"/>
  <c r="S1299" i="5"/>
  <c r="S1361" i="5"/>
  <c r="S1400" i="5"/>
  <c r="S1464" i="5"/>
  <c r="S1521" i="5"/>
  <c r="S1704" i="5"/>
  <c r="S1858" i="5"/>
  <c r="S752" i="5"/>
  <c r="S849" i="5"/>
  <c r="S856" i="5"/>
  <c r="S862" i="5"/>
  <c r="S907" i="5"/>
  <c r="S936" i="5"/>
  <c r="S941" i="5"/>
  <c r="S952" i="5"/>
  <c r="S962" i="5"/>
  <c r="S997" i="5"/>
  <c r="S1002" i="5"/>
  <c r="S1008" i="5"/>
  <c r="S1015" i="5"/>
  <c r="S1065" i="5"/>
  <c r="S365" i="5"/>
  <c r="S682" i="5"/>
  <c r="S690" i="5"/>
  <c r="S702" i="5"/>
  <c r="S728" i="5"/>
  <c r="S734" i="5"/>
  <c r="S740" i="5"/>
  <c r="S78" i="5"/>
  <c r="S84" i="5"/>
  <c r="S238" i="5"/>
  <c r="S251" i="5"/>
  <c r="S319" i="5"/>
  <c r="S451" i="5"/>
  <c r="S463" i="5"/>
  <c r="S527" i="5"/>
  <c r="S544" i="5"/>
  <c r="S550" i="5"/>
  <c r="S561" i="5"/>
  <c r="S567" i="5"/>
  <c r="S578" i="5"/>
  <c r="S629" i="5"/>
  <c r="S422" i="5"/>
  <c r="S428" i="5"/>
  <c r="S509" i="5"/>
  <c r="S1011" i="5"/>
  <c r="S1145" i="5"/>
  <c r="S1213" i="5"/>
  <c r="S1506" i="5"/>
  <c r="S1735" i="5"/>
  <c r="S1740" i="5"/>
  <c r="S1746" i="5"/>
  <c r="S1752" i="5"/>
  <c r="S2108" i="5"/>
  <c r="S2130" i="5"/>
  <c r="S2137" i="5"/>
  <c r="S2276" i="5"/>
  <c r="S2284" i="5"/>
  <c r="S2292" i="5"/>
  <c r="S2300" i="5"/>
  <c r="S730" i="5"/>
  <c r="S433" i="5"/>
  <c r="S747" i="5"/>
  <c r="S753" i="5"/>
  <c r="S759" i="5"/>
  <c r="S773" i="5"/>
  <c r="S812" i="5"/>
  <c r="S824" i="5"/>
  <c r="S1923" i="5"/>
  <c r="S2143" i="5"/>
  <c r="S2151" i="5"/>
  <c r="S488" i="5"/>
  <c r="S1879" i="5"/>
  <c r="S1872" i="5"/>
  <c r="S1860" i="5"/>
  <c r="S484" i="5"/>
  <c r="S968" i="5"/>
  <c r="S2262" i="5"/>
  <c r="S673" i="5"/>
  <c r="S1349" i="5"/>
  <c r="S1483" i="5"/>
  <c r="S1680" i="5"/>
  <c r="S2051" i="5"/>
  <c r="S2095" i="5"/>
  <c r="S386" i="5"/>
  <c r="S636" i="5"/>
  <c r="S1050" i="5"/>
  <c r="S1319" i="5"/>
  <c r="S1608" i="5"/>
  <c r="S376" i="5"/>
  <c r="S1257" i="5"/>
  <c r="S1560" i="5"/>
  <c r="S1983" i="5"/>
  <c r="S227" i="5"/>
  <c r="S564" i="5"/>
  <c r="S581" i="5"/>
  <c r="S593" i="5"/>
  <c r="S599" i="5"/>
  <c r="S604" i="5"/>
  <c r="S612" i="5"/>
  <c r="S619" i="5"/>
  <c r="S842" i="5"/>
  <c r="S861" i="5"/>
  <c r="S1247" i="5"/>
  <c r="S2157" i="5"/>
  <c r="S2165" i="5"/>
  <c r="S868" i="5"/>
  <c r="S1636" i="5"/>
  <c r="S2268" i="5"/>
  <c r="S2299" i="5"/>
  <c r="S651" i="5"/>
  <c r="S1389" i="5"/>
  <c r="S1893" i="5"/>
  <c r="S1911" i="5"/>
  <c r="S2253" i="5"/>
  <c r="S1674" i="5"/>
  <c r="S1658" i="5"/>
  <c r="S123" i="5"/>
  <c r="S721" i="5"/>
  <c r="S1215" i="5"/>
  <c r="S1377" i="5"/>
  <c r="S81" i="5"/>
  <c r="S1865" i="5"/>
  <c r="S762" i="5"/>
  <c r="S1489" i="5"/>
  <c r="S597" i="5"/>
  <c r="S2245" i="5"/>
  <c r="S1795" i="5"/>
  <c r="S808" i="5"/>
  <c r="S820" i="5"/>
  <c r="S2209" i="5"/>
  <c r="S1922" i="5"/>
  <c r="S2217" i="5"/>
  <c r="S494" i="5"/>
  <c r="S499" i="5"/>
  <c r="S532" i="5"/>
  <c r="S1186" i="5"/>
  <c r="S1873" i="5"/>
  <c r="S197" i="5"/>
  <c r="S518" i="5"/>
  <c r="S699" i="5"/>
  <c r="S1273" i="5"/>
  <c r="S588" i="5"/>
  <c r="S221" i="5"/>
  <c r="S1529" i="5"/>
  <c r="S417" i="5"/>
  <c r="S1431" i="5"/>
  <c r="S141" i="5"/>
  <c r="S179" i="5"/>
  <c r="S212" i="5"/>
  <c r="S508" i="5"/>
  <c r="S846" i="5"/>
  <c r="S1055" i="5"/>
  <c r="S86" i="5"/>
  <c r="S661" i="5"/>
  <c r="S443" i="5"/>
  <c r="S867" i="5"/>
  <c r="S305" i="5"/>
  <c r="S555" i="5"/>
  <c r="S446" i="5"/>
  <c r="C24" i="3"/>
  <c r="B4" i="5"/>
  <c r="B4" i="4"/>
  <c r="S2332" i="5"/>
  <c r="S2324" i="5"/>
  <c r="S2252" i="5"/>
  <c r="S2244" i="5"/>
  <c r="S2236" i="5"/>
  <c r="S2228" i="5"/>
  <c r="S2220" i="5"/>
  <c r="S2212" i="5"/>
  <c r="S2204" i="5"/>
  <c r="S2196" i="5"/>
  <c r="S2188" i="5"/>
  <c r="S2180" i="5"/>
  <c r="S2044" i="5"/>
  <c r="S2020" i="5"/>
  <c r="S1988" i="5"/>
  <c r="S1964" i="5"/>
  <c r="S1956" i="5"/>
  <c r="S1924" i="5"/>
  <c r="S1900" i="5"/>
  <c r="S1796" i="5"/>
  <c r="S1772" i="5"/>
  <c r="S1756" i="5"/>
  <c r="S1716" i="5"/>
  <c r="S1644" i="5"/>
  <c r="S1572" i="5"/>
  <c r="S1500" i="5"/>
  <c r="S1484" i="5"/>
  <c r="S1460" i="5"/>
  <c r="S1388" i="5"/>
  <c r="S1372" i="5"/>
  <c r="S1348" i="5"/>
  <c r="S1300" i="5"/>
  <c r="S1268" i="5"/>
  <c r="S1180" i="5"/>
  <c r="S1172" i="5"/>
  <c r="S1124" i="5"/>
  <c r="S1108" i="5"/>
  <c r="S1100" i="5"/>
  <c r="S1044" i="5"/>
  <c r="S980" i="5"/>
  <c r="S932" i="5"/>
  <c r="S924" i="5"/>
  <c r="S916" i="5"/>
  <c r="S860" i="5"/>
  <c r="S852" i="5"/>
  <c r="S756" i="5"/>
  <c r="S692" i="5"/>
  <c r="S676" i="5"/>
  <c r="S628" i="5"/>
  <c r="S556" i="5"/>
  <c r="S548" i="5"/>
  <c r="S540" i="5"/>
  <c r="S524" i="5"/>
  <c r="S460" i="5"/>
  <c r="S444" i="5"/>
  <c r="S420" i="5"/>
  <c r="S412" i="5"/>
  <c r="S356" i="5"/>
  <c r="S324" i="5"/>
  <c r="S316" i="5"/>
  <c r="S308" i="5"/>
  <c r="S300" i="5"/>
  <c r="S284" i="5"/>
  <c r="S228" i="5"/>
  <c r="S204" i="5"/>
  <c r="S148" i="5"/>
  <c r="S140" i="5"/>
  <c r="S116"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124" i="5"/>
  <c r="S2116" i="5"/>
  <c r="S2052" i="5"/>
  <c r="S2004" i="5"/>
  <c r="S1932" i="5"/>
  <c r="S1804" i="5"/>
  <c r="S1780" i="5"/>
  <c r="S1692" i="5"/>
  <c r="S1684" i="5"/>
  <c r="S1668" i="5"/>
  <c r="S1620" i="5"/>
  <c r="S1548" i="5"/>
  <c r="S1524" i="5"/>
  <c r="S1476" i="5"/>
  <c r="S1412" i="5"/>
  <c r="S1396" i="5"/>
  <c r="S1380" i="5"/>
  <c r="S1340" i="5"/>
  <c r="S1332" i="5"/>
  <c r="S1316" i="5"/>
  <c r="S1308" i="5"/>
  <c r="S1228" i="5"/>
  <c r="S1204" i="5"/>
  <c r="S1164" i="5"/>
  <c r="S1156" i="5"/>
  <c r="S1084" i="5"/>
  <c r="S1052" i="5"/>
  <c r="S1004" i="5"/>
  <c r="S964" i="5"/>
  <c r="S956" i="5"/>
  <c r="S940" i="5"/>
  <c r="S900" i="5"/>
  <c r="S884" i="5"/>
  <c r="S780" i="5"/>
  <c r="S772" i="5"/>
  <c r="S716" i="5"/>
  <c r="S700" i="5"/>
  <c r="S652" i="5"/>
  <c r="S644" i="5"/>
  <c r="S476" i="5"/>
  <c r="S500" i="5"/>
  <c r="S220" i="5"/>
  <c r="S188" i="5"/>
  <c r="J4" i="5"/>
  <c r="M4" i="5"/>
  <c r="K4" i="5"/>
  <c r="P4" i="5"/>
  <c r="D4" i="8"/>
  <c r="B1001" i="7"/>
  <c r="B3" i="6"/>
  <c r="B29" i="3"/>
  <c r="B4" i="8"/>
  <c r="C3" i="6"/>
  <c r="I4" i="8"/>
  <c r="C5" i="7"/>
  <c r="A1" i="6"/>
  <c r="H4" i="5"/>
  <c r="O4" i="5"/>
  <c r="B2" i="5"/>
  <c r="D3" i="6"/>
  <c r="A3" i="6"/>
  <c r="F5" i="7"/>
  <c r="N4" i="5"/>
  <c r="G4" i="5"/>
  <c r="A1" i="7"/>
  <c r="F4" i="5"/>
  <c r="D1" i="6"/>
  <c r="B5" i="7"/>
  <c r="A80" i="2"/>
  <c r="A48" i="2"/>
  <c r="H4" i="8"/>
  <c r="F4" i="8"/>
  <c r="B3" i="5"/>
  <c r="G4" i="8"/>
  <c r="I4" i="5"/>
  <c r="L4" i="5"/>
  <c r="A4" i="5"/>
  <c r="S2172" i="5"/>
  <c r="S2164" i="5"/>
  <c r="S2156" i="5"/>
  <c r="S2148" i="5"/>
  <c r="S2140" i="5"/>
  <c r="S2100" i="5"/>
  <c r="S2092" i="5"/>
  <c r="S2060" i="5"/>
  <c r="S2028" i="5"/>
  <c r="S2012" i="5"/>
  <c r="S1980" i="5"/>
  <c r="S1972" i="5"/>
  <c r="S1916" i="5"/>
  <c r="S1892" i="5"/>
  <c r="S1884" i="5"/>
  <c r="S1876" i="5"/>
  <c r="S1868" i="5"/>
  <c r="S1852" i="5"/>
  <c r="S1764" i="5"/>
  <c r="S1748" i="5"/>
  <c r="S1724" i="5"/>
  <c r="S1660" i="5"/>
  <c r="S1588" i="5"/>
  <c r="S1564" i="5"/>
  <c r="S1404" i="5"/>
  <c r="S1284" i="5"/>
  <c r="S1276" i="5"/>
  <c r="S1252" i="5"/>
  <c r="S1116" i="5"/>
  <c r="S892" i="5"/>
  <c r="S828" i="5"/>
  <c r="S724" i="5"/>
  <c r="S620" i="5"/>
  <c r="S580" i="5"/>
  <c r="S292" i="5"/>
  <c r="S268" i="5"/>
  <c r="S252" i="5"/>
  <c r="S244" i="5"/>
  <c r="S180" i="5"/>
  <c r="S164" i="5"/>
  <c r="S1948" i="5"/>
  <c r="S1820" i="5"/>
  <c r="S1260" i="5"/>
  <c r="S1236" i="5"/>
  <c r="S804" i="5"/>
  <c r="S764" i="5"/>
  <c r="S1012" i="5"/>
  <c r="S1652" i="5"/>
  <c r="S1020" i="5"/>
  <c r="S1028" i="5"/>
  <c r="S836" i="5"/>
  <c r="S1140" i="5"/>
  <c r="S1444" i="5"/>
  <c r="S1788" i="5"/>
  <c r="S1708" i="5"/>
  <c r="S972" i="5"/>
  <c r="S2084" i="5"/>
  <c r="S1844" i="5"/>
  <c r="S2163" i="5"/>
  <c r="D6" i="6"/>
  <c r="D5" i="6"/>
  <c r="B2" i="6"/>
  <c r="O31" i="4"/>
  <c r="P55" i="4"/>
  <c r="B121" i="4"/>
  <c r="A99" i="6"/>
  <c r="B103" i="4"/>
  <c r="A84" i="6"/>
  <c r="B91" i="4"/>
  <c r="A73" i="6"/>
  <c r="B79" i="4"/>
  <c r="A62" i="6"/>
  <c r="B67" i="4"/>
  <c r="A51" i="6"/>
  <c r="B55" i="4"/>
  <c r="A40" i="6"/>
  <c r="P43" i="4"/>
  <c r="B43" i="4"/>
  <c r="A29" i="6"/>
  <c r="D18" i="6"/>
  <c r="F115" i="6"/>
  <c r="A115" i="6"/>
  <c r="K115" i="6"/>
  <c r="D29" i="6"/>
  <c r="D51" i="6"/>
  <c r="D73" i="6"/>
  <c r="D84" i="6"/>
  <c r="M31" i="4"/>
  <c r="M43" i="4"/>
  <c r="M55" i="4"/>
  <c r="M67" i="4"/>
  <c r="M79" i="4"/>
  <c r="M91" i="4"/>
  <c r="M103" i="4"/>
  <c r="M121" i="4"/>
  <c r="O32" i="4"/>
  <c r="P56" i="4"/>
  <c r="B122" i="4"/>
  <c r="M122" i="4"/>
  <c r="B104" i="4"/>
  <c r="M104" i="4"/>
  <c r="B92" i="4"/>
  <c r="M92" i="4"/>
  <c r="B80" i="4"/>
  <c r="M80" i="4"/>
  <c r="B68" i="4"/>
  <c r="M68" i="4"/>
  <c r="B56" i="4"/>
  <c r="M56" i="4"/>
  <c r="P44" i="4"/>
  <c r="B44" i="4"/>
  <c r="M44" i="4"/>
  <c r="M32" i="4"/>
  <c r="A100" i="6"/>
  <c r="A85" i="6"/>
  <c r="A74" i="6"/>
  <c r="A63" i="6"/>
  <c r="A52" i="6"/>
  <c r="A41" i="6"/>
  <c r="A30" i="6"/>
  <c r="D19" i="6"/>
  <c r="F116" i="6"/>
  <c r="A116" i="6"/>
  <c r="K116" i="6"/>
  <c r="D30" i="6"/>
  <c r="D41" i="6"/>
  <c r="D52" i="6"/>
  <c r="D63" i="6"/>
  <c r="D74" i="6"/>
  <c r="D85" i="6"/>
  <c r="S45" i="4"/>
  <c r="S44" i="4"/>
  <c r="T44" i="4"/>
  <c r="U43" i="4"/>
  <c r="V42" i="4"/>
  <c r="W42" i="4"/>
  <c r="V43" i="4"/>
  <c r="U44" i="4"/>
  <c r="T45" i="4"/>
  <c r="S46" i="4"/>
  <c r="S47" i="4"/>
  <c r="S49" i="4"/>
  <c r="S48" i="4"/>
  <c r="T48" i="4"/>
  <c r="U48" i="4"/>
  <c r="T49" i="4"/>
  <c r="S50" i="4"/>
  <c r="S51" i="4"/>
  <c r="T51" i="4"/>
  <c r="U51" i="4"/>
  <c r="V51" i="4"/>
  <c r="W51" i="4"/>
  <c r="X51" i="4"/>
  <c r="Y51" i="4"/>
  <c r="T50" i="4"/>
  <c r="U50" i="4"/>
  <c r="V50" i="4"/>
  <c r="W50" i="4"/>
  <c r="X50" i="4"/>
  <c r="U49" i="4"/>
  <c r="V49" i="4"/>
  <c r="W49" i="4"/>
  <c r="V48" i="4"/>
  <c r="AB6" i="5"/>
  <c r="AD13" i="5"/>
  <c r="AB13" i="5"/>
  <c r="AB26" i="5"/>
  <c r="AD29" i="5"/>
  <c r="AB29" i="5"/>
  <c r="AD37" i="5"/>
  <c r="AB37" i="5"/>
  <c r="AB38" i="5"/>
  <c r="AB39" i="5"/>
  <c r="AB40" i="5"/>
  <c r="AB46" i="5"/>
  <c r="V52" i="5"/>
  <c r="H52" i="5" s="1"/>
  <c r="AB52" i="5"/>
  <c r="AD61" i="5"/>
  <c r="AB61" i="5"/>
  <c r="T47" i="4"/>
  <c r="U47" i="4"/>
  <c r="T46" i="4"/>
  <c r="Z51" i="4"/>
  <c r="AA51" i="4"/>
  <c r="Y50" i="4"/>
  <c r="Z50" i="4"/>
  <c r="X49" i="4"/>
  <c r="Y49" i="4"/>
  <c r="W48" i="4"/>
  <c r="X48" i="4"/>
  <c r="AC590" i="5"/>
  <c r="AC591" i="5"/>
  <c r="AC592" i="5"/>
  <c r="AC593" i="5"/>
  <c r="AC594" i="5"/>
  <c r="AC595" i="5"/>
  <c r="AC596" i="5"/>
  <c r="AC597" i="5"/>
  <c r="AC598" i="5"/>
  <c r="AC599" i="5"/>
  <c r="AC600" i="5"/>
  <c r="AC601" i="5"/>
  <c r="AC602" i="5"/>
  <c r="AC603" i="5"/>
  <c r="AC604" i="5"/>
  <c r="AC605" i="5"/>
  <c r="AC606" i="5"/>
  <c r="AC607" i="5"/>
  <c r="AC608" i="5"/>
  <c r="AC609" i="5"/>
  <c r="AC610" i="5"/>
  <c r="AC611" i="5"/>
  <c r="AC612" i="5"/>
  <c r="AC613" i="5"/>
  <c r="AC614" i="5"/>
  <c r="AC615" i="5"/>
  <c r="AC616" i="5"/>
  <c r="AC617" i="5"/>
  <c r="AC618" i="5"/>
  <c r="AC619" i="5"/>
  <c r="AC620" i="5"/>
  <c r="AC621" i="5"/>
  <c r="AC622" i="5"/>
  <c r="AC623" i="5"/>
  <c r="AC624" i="5"/>
  <c r="AC625" i="5"/>
  <c r="AC626" i="5"/>
  <c r="AC627" i="5"/>
  <c r="AC628" i="5"/>
  <c r="AC629" i="5"/>
  <c r="AC630" i="5"/>
  <c r="AC631" i="5"/>
  <c r="AC632" i="5"/>
  <c r="AC633" i="5"/>
  <c r="AC634" i="5"/>
  <c r="AC635" i="5"/>
  <c r="AC636" i="5"/>
  <c r="AC637" i="5"/>
  <c r="AC638" i="5"/>
  <c r="AC639" i="5"/>
  <c r="AC640" i="5"/>
  <c r="AC641" i="5"/>
  <c r="AC642" i="5"/>
  <c r="AC643" i="5"/>
  <c r="AC644" i="5"/>
  <c r="AC645" i="5"/>
  <c r="AC647" i="5"/>
  <c r="AC649" i="5"/>
  <c r="AC650" i="5"/>
  <c r="AC651" i="5"/>
  <c r="AC652" i="5"/>
  <c r="AC654" i="5"/>
  <c r="AC655" i="5"/>
  <c r="AC657" i="5"/>
  <c r="AC658" i="5"/>
  <c r="AC659" i="5"/>
  <c r="AC661" i="5"/>
  <c r="AC662" i="5"/>
  <c r="AC663" i="5"/>
  <c r="AC664" i="5"/>
  <c r="AC665" i="5"/>
  <c r="AC667" i="5"/>
  <c r="AC668" i="5"/>
  <c r="AC669" i="5"/>
  <c r="AC670" i="5"/>
  <c r="AC671" i="5"/>
  <c r="AC673" i="5"/>
  <c r="AC674" i="5"/>
  <c r="AC675" i="5"/>
  <c r="AC676" i="5"/>
  <c r="AC677" i="5"/>
  <c r="AC678" i="5"/>
  <c r="AC679" i="5"/>
  <c r="AC681" i="5"/>
  <c r="AC682" i="5"/>
  <c r="AC683" i="5"/>
  <c r="AC684" i="5"/>
  <c r="AC685" i="5"/>
  <c r="AC686" i="5"/>
  <c r="AC689" i="5"/>
  <c r="AC690" i="5"/>
  <c r="AC691" i="5"/>
  <c r="AC692" i="5"/>
  <c r="AC693" i="5"/>
  <c r="AC694" i="5"/>
  <c r="AC695" i="5"/>
  <c r="AC697" i="5"/>
  <c r="AC698" i="5"/>
  <c r="AC699" i="5"/>
  <c r="AC700" i="5"/>
  <c r="AC701" i="5"/>
  <c r="AC702" i="5"/>
  <c r="AC703" i="5"/>
  <c r="AC704" i="5"/>
  <c r="AC705" i="5"/>
  <c r="AC706" i="5"/>
  <c r="AC707" i="5"/>
  <c r="AC708" i="5"/>
  <c r="AC709" i="5"/>
  <c r="AC710" i="5"/>
  <c r="AC711" i="5"/>
  <c r="AC712" i="5"/>
  <c r="AC713" i="5"/>
  <c r="AC714" i="5"/>
  <c r="AC715" i="5"/>
  <c r="AC716" i="5"/>
  <c r="AC717" i="5"/>
  <c r="AC718" i="5"/>
  <c r="AC719" i="5"/>
  <c r="AC720" i="5"/>
  <c r="AC721" i="5"/>
  <c r="AC723" i="5"/>
  <c r="AC724" i="5"/>
  <c r="AC725" i="5"/>
  <c r="AC726" i="5"/>
  <c r="AC728" i="5"/>
  <c r="AC729" i="5"/>
  <c r="AC730" i="5"/>
  <c r="AC731" i="5"/>
  <c r="AC733" i="5"/>
  <c r="AC734" i="5"/>
  <c r="AC736" i="5"/>
  <c r="AC737" i="5"/>
  <c r="AC738" i="5"/>
  <c r="AC739" i="5"/>
  <c r="AC740" i="5"/>
  <c r="AC741" i="5"/>
  <c r="AC742" i="5"/>
  <c r="AC744" i="5"/>
  <c r="AC745" i="5"/>
  <c r="AC746" i="5"/>
  <c r="AC747" i="5"/>
  <c r="AC748" i="5"/>
  <c r="AC749" i="5"/>
  <c r="AC750" i="5"/>
  <c r="AC752" i="5"/>
  <c r="AC753" i="5"/>
  <c r="AC754" i="5"/>
  <c r="AC755" i="5"/>
  <c r="AC756" i="5"/>
  <c r="AC757" i="5"/>
  <c r="AC758" i="5"/>
  <c r="AC760" i="5"/>
  <c r="AC761" i="5"/>
  <c r="AC762" i="5"/>
  <c r="AC763" i="5"/>
  <c r="AC764" i="5"/>
  <c r="AC765" i="5"/>
  <c r="AC766" i="5"/>
  <c r="AC768" i="5"/>
  <c r="AC769" i="5"/>
  <c r="AC770" i="5"/>
  <c r="AC771" i="5"/>
  <c r="AC772" i="5"/>
  <c r="AC773" i="5"/>
  <c r="AC774" i="5"/>
  <c r="AC776" i="5"/>
  <c r="AC777" i="5"/>
  <c r="AC778" i="5"/>
  <c r="AC779" i="5"/>
  <c r="AC780" i="5"/>
  <c r="AC781" i="5"/>
  <c r="AC782" i="5"/>
  <c r="AC784" i="5"/>
  <c r="AC785" i="5"/>
  <c r="AC786" i="5"/>
  <c r="AC787" i="5"/>
  <c r="AC788" i="5"/>
  <c r="AC789" i="5"/>
  <c r="AC790" i="5"/>
  <c r="AC792" i="5"/>
  <c r="AC793" i="5"/>
  <c r="AC794" i="5"/>
  <c r="AC795" i="5"/>
  <c r="AC796" i="5"/>
  <c r="AC797" i="5"/>
  <c r="AC798" i="5"/>
  <c r="AC800" i="5"/>
  <c r="AC801" i="5"/>
  <c r="AC802" i="5"/>
  <c r="AC803" i="5"/>
  <c r="AC804" i="5"/>
  <c r="AC805" i="5"/>
  <c r="AC806" i="5"/>
  <c r="AC808" i="5"/>
  <c r="AC809" i="5"/>
  <c r="AC810" i="5"/>
  <c r="AC811" i="5"/>
  <c r="AC812" i="5"/>
  <c r="AC813" i="5"/>
  <c r="AC814" i="5"/>
  <c r="AC816" i="5"/>
  <c r="AC817" i="5"/>
  <c r="AC818" i="5"/>
  <c r="AC819" i="5"/>
  <c r="AC820" i="5"/>
  <c r="AC821" i="5"/>
  <c r="AC822" i="5"/>
  <c r="AC824" i="5"/>
  <c r="AC826" i="5"/>
  <c r="AC827" i="5"/>
  <c r="AC828" i="5"/>
  <c r="AC829" i="5"/>
  <c r="AC830" i="5"/>
  <c r="AC831" i="5"/>
  <c r="AC833" i="5"/>
  <c r="AC834" i="5"/>
  <c r="AC835" i="5"/>
  <c r="AC836" i="5"/>
  <c r="AC837" i="5"/>
  <c r="AC838" i="5"/>
  <c r="AC840" i="5"/>
  <c r="AC841" i="5"/>
  <c r="AC842" i="5"/>
  <c r="AC843" i="5"/>
  <c r="AC844" i="5"/>
  <c r="AC845" i="5"/>
  <c r="AC846" i="5"/>
  <c r="AC848" i="5"/>
  <c r="AC849" i="5"/>
  <c r="AC850" i="5"/>
  <c r="AC851" i="5"/>
  <c r="AC852" i="5"/>
  <c r="AC853" i="5"/>
  <c r="AC854" i="5"/>
  <c r="AC856" i="5"/>
  <c r="AC857" i="5"/>
  <c r="AC858" i="5"/>
  <c r="AC859" i="5"/>
  <c r="AC860" i="5"/>
  <c r="AC861" i="5"/>
  <c r="AC862" i="5"/>
  <c r="AC864" i="5"/>
  <c r="AC865" i="5"/>
  <c r="AC866" i="5"/>
  <c r="AC867" i="5"/>
  <c r="AC868" i="5"/>
  <c r="AC869" i="5"/>
  <c r="AC870" i="5"/>
  <c r="AC872" i="5"/>
  <c r="AC873" i="5"/>
  <c r="AC874" i="5"/>
  <c r="AC875" i="5"/>
  <c r="AC876" i="5"/>
  <c r="AC877" i="5"/>
  <c r="AC878" i="5"/>
  <c r="AC880" i="5"/>
  <c r="AC881" i="5"/>
  <c r="AC882" i="5"/>
  <c r="AC883" i="5"/>
  <c r="AC884" i="5"/>
  <c r="AC885" i="5"/>
  <c r="AC886" i="5"/>
  <c r="AC888" i="5"/>
  <c r="AC889" i="5"/>
  <c r="AC890" i="5"/>
  <c r="AC891" i="5"/>
  <c r="AC892" i="5"/>
  <c r="AC893" i="5"/>
  <c r="AC894" i="5"/>
  <c r="AC896" i="5"/>
  <c r="AC897" i="5"/>
  <c r="AC898" i="5"/>
  <c r="AC899" i="5"/>
  <c r="AC900" i="5"/>
  <c r="AC901" i="5"/>
  <c r="AC902" i="5"/>
  <c r="AC904" i="5"/>
  <c r="AC905" i="5"/>
  <c r="AC906" i="5"/>
  <c r="AC907" i="5"/>
  <c r="AC908" i="5"/>
  <c r="AC909" i="5"/>
  <c r="AC910" i="5"/>
  <c r="AC912" i="5"/>
  <c r="AC913" i="5"/>
  <c r="AC914" i="5"/>
  <c r="AC915" i="5"/>
  <c r="AC916" i="5"/>
  <c r="AC917" i="5"/>
  <c r="AC918" i="5"/>
  <c r="AC921" i="5"/>
  <c r="AC922" i="5"/>
  <c r="AC923" i="5"/>
  <c r="AC924" i="5"/>
  <c r="AC926" i="5"/>
  <c r="AC928" i="5"/>
  <c r="AC929" i="5"/>
  <c r="AC930" i="5"/>
  <c r="AC931" i="5"/>
  <c r="AC932" i="5"/>
  <c r="AC933" i="5"/>
  <c r="AC934" i="5"/>
  <c r="AC936" i="5"/>
  <c r="AC937" i="5"/>
  <c r="AC938" i="5"/>
  <c r="AC939" i="5"/>
  <c r="AC940" i="5"/>
  <c r="AC941" i="5"/>
  <c r="AC944" i="5"/>
  <c r="AC945" i="5"/>
  <c r="AC946" i="5"/>
  <c r="AC947" i="5"/>
  <c r="AC948" i="5"/>
  <c r="AC949" i="5"/>
  <c r="AC951" i="5"/>
  <c r="AC952" i="5"/>
  <c r="AC953" i="5"/>
  <c r="AC954" i="5"/>
  <c r="AC955" i="5"/>
  <c r="AC956" i="5"/>
  <c r="AC957" i="5"/>
  <c r="AC959" i="5"/>
  <c r="AC960" i="5"/>
  <c r="AC961" i="5"/>
  <c r="AC962" i="5"/>
  <c r="AC963" i="5"/>
  <c r="AC964" i="5"/>
  <c r="AC965" i="5"/>
  <c r="AC967" i="5"/>
  <c r="AC968" i="5"/>
  <c r="AC969" i="5"/>
  <c r="AC970" i="5"/>
  <c r="AC971" i="5"/>
  <c r="AC972" i="5"/>
  <c r="AC973" i="5"/>
  <c r="AC975" i="5"/>
  <c r="AC976" i="5"/>
  <c r="AC977" i="5"/>
  <c r="AC978" i="5"/>
  <c r="AC979" i="5"/>
  <c r="AC980" i="5"/>
  <c r="AC981" i="5"/>
  <c r="AC983" i="5"/>
  <c r="AC984" i="5"/>
  <c r="AC985" i="5"/>
  <c r="AC986" i="5"/>
  <c r="AC987" i="5"/>
  <c r="AC988" i="5"/>
  <c r="AC989" i="5"/>
  <c r="AC991" i="5"/>
  <c r="AC992" i="5"/>
  <c r="AC993" i="5"/>
  <c r="AC994" i="5"/>
  <c r="AC995" i="5"/>
  <c r="AC996" i="5"/>
  <c r="AC997" i="5"/>
  <c r="AC999" i="5"/>
  <c r="AC1000" i="5"/>
  <c r="AC1001" i="5"/>
  <c r="AC1002" i="5"/>
  <c r="AC1003" i="5"/>
  <c r="AC1004" i="5"/>
  <c r="AC1005" i="5"/>
  <c r="AC1007" i="5"/>
  <c r="AC1008" i="5"/>
  <c r="AC1009" i="5"/>
  <c r="AC1010" i="5"/>
  <c r="AC1011" i="5"/>
  <c r="AC1012" i="5"/>
  <c r="AC1013" i="5"/>
  <c r="AC1015" i="5"/>
  <c r="AC1016" i="5"/>
  <c r="AC1017" i="5"/>
  <c r="AC1018" i="5"/>
  <c r="AC1019" i="5"/>
  <c r="AC1020" i="5"/>
  <c r="AC1021" i="5"/>
  <c r="AC1023" i="5"/>
  <c r="AC1024" i="5"/>
  <c r="AC1025" i="5"/>
  <c r="AC1026" i="5"/>
  <c r="AC1027" i="5"/>
  <c r="AC1028" i="5"/>
  <c r="AC1029" i="5"/>
  <c r="AC1031" i="5"/>
  <c r="AC1032" i="5"/>
  <c r="AC1033" i="5"/>
  <c r="AC1034" i="5"/>
  <c r="AC1035" i="5"/>
  <c r="AC1036" i="5"/>
  <c r="AC1037" i="5"/>
  <c r="AC1039" i="5"/>
  <c r="AC1040" i="5"/>
  <c r="AC1041" i="5"/>
  <c r="AC1042" i="5"/>
  <c r="AC1043" i="5"/>
  <c r="AC1044" i="5"/>
  <c r="AC1045" i="5"/>
  <c r="AC1047" i="5"/>
  <c r="AC1048" i="5"/>
  <c r="AC1049" i="5"/>
  <c r="AC1050" i="5"/>
  <c r="AC1051" i="5"/>
  <c r="AC1052" i="5"/>
  <c r="AC1053" i="5"/>
  <c r="AC1055" i="5"/>
  <c r="AC1056" i="5"/>
  <c r="AC1057" i="5"/>
  <c r="AC1058" i="5"/>
  <c r="AC1059" i="5"/>
  <c r="AC1060" i="5"/>
  <c r="AC1061" i="5"/>
  <c r="AC1063" i="5"/>
  <c r="AC1064" i="5"/>
  <c r="AC1065" i="5"/>
  <c r="AC1066" i="5"/>
  <c r="AC1067" i="5"/>
  <c r="AC1068" i="5"/>
  <c r="AC1069" i="5"/>
  <c r="AC1071" i="5"/>
  <c r="AC1072" i="5"/>
  <c r="AC1073" i="5"/>
  <c r="AC1074" i="5"/>
  <c r="AC1075" i="5"/>
  <c r="AC1076" i="5"/>
  <c r="AC1077" i="5"/>
  <c r="AC1079" i="5"/>
  <c r="AC1080" i="5"/>
  <c r="AC1081" i="5"/>
  <c r="AC1082" i="5"/>
  <c r="AC1083" i="5"/>
  <c r="AC1084" i="5"/>
  <c r="AC1085" i="5"/>
  <c r="AC1087" i="5"/>
  <c r="AC1088" i="5"/>
  <c r="AC1089" i="5"/>
  <c r="AC1090" i="5"/>
  <c r="AC1091" i="5"/>
  <c r="AC1092" i="5"/>
  <c r="AC1093" i="5"/>
  <c r="AC1095" i="5"/>
  <c r="AC1096" i="5"/>
  <c r="AC1097" i="5"/>
  <c r="AC1098" i="5"/>
  <c r="AC1099" i="5"/>
  <c r="AC1100" i="5"/>
  <c r="AC1101" i="5"/>
  <c r="AC1103" i="5"/>
  <c r="AC1104" i="5"/>
  <c r="AC1105" i="5"/>
  <c r="AC1106" i="5"/>
  <c r="AC1107" i="5"/>
  <c r="AC1108" i="5"/>
  <c r="AC1109" i="5"/>
  <c r="AC1111" i="5"/>
  <c r="AC1112" i="5"/>
  <c r="AC1113" i="5"/>
  <c r="AC1114" i="5"/>
  <c r="AC1115" i="5"/>
  <c r="AC1116" i="5"/>
  <c r="AC1117" i="5"/>
  <c r="AC1119" i="5"/>
  <c r="AC1120" i="5"/>
  <c r="AC1121" i="5"/>
  <c r="AC1122" i="5"/>
  <c r="AC1123" i="5"/>
  <c r="AC1124" i="5"/>
  <c r="AC1125" i="5"/>
  <c r="AC1127" i="5"/>
  <c r="AC1128" i="5"/>
  <c r="AC1129" i="5"/>
  <c r="AC1130" i="5"/>
  <c r="AC1131" i="5"/>
  <c r="AC1132" i="5"/>
  <c r="AC1133"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7" i="5"/>
  <c r="AC1218" i="5"/>
  <c r="AC1219" i="5"/>
  <c r="AC1220" i="5"/>
  <c r="AC1221" i="5"/>
  <c r="AC1222"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5" i="5"/>
  <c r="AC1327" i="5"/>
  <c r="AC1328" i="5"/>
  <c r="AC1329" i="5"/>
  <c r="AC1330" i="5"/>
  <c r="AC1332" i="5"/>
  <c r="AC1333" i="5"/>
  <c r="AC1334" i="5"/>
  <c r="AC1335" i="5"/>
  <c r="AC1336" i="5"/>
  <c r="AC1337" i="5"/>
  <c r="AC1339" i="5"/>
  <c r="AC1341" i="5"/>
  <c r="AC1342" i="5"/>
  <c r="AC1343" i="5"/>
  <c r="AC1344" i="5"/>
  <c r="AC1345" i="5"/>
  <c r="AC1347" i="5"/>
  <c r="AC1348" i="5"/>
  <c r="AC1349" i="5"/>
  <c r="AC1351" i="5"/>
  <c r="AC1352" i="5"/>
  <c r="AC1353" i="5"/>
  <c r="AC1354" i="5"/>
  <c r="AC1355" i="5"/>
  <c r="AC1356" i="5"/>
  <c r="AC1357" i="5"/>
  <c r="AC1359" i="5"/>
  <c r="AC1360" i="5"/>
  <c r="AC1361" i="5"/>
  <c r="AC1362" i="5"/>
  <c r="AC1363" i="5"/>
  <c r="AC1364" i="5"/>
  <c r="AC1365" i="5"/>
  <c r="AC1367" i="5"/>
  <c r="AC1368" i="5"/>
  <c r="AC1369" i="5"/>
  <c r="AC1370" i="5"/>
  <c r="AC1371" i="5"/>
  <c r="AC1372" i="5"/>
  <c r="AC1373" i="5"/>
  <c r="AC1375" i="5"/>
  <c r="AC1376" i="5"/>
  <c r="AC1377" i="5"/>
  <c r="AC1378" i="5"/>
  <c r="AC1379" i="5"/>
  <c r="AC1380" i="5"/>
  <c r="AC1381" i="5"/>
  <c r="AC1383" i="5"/>
  <c r="AC1384" i="5"/>
  <c r="AC1385" i="5"/>
  <c r="AC1386" i="5"/>
  <c r="AC1387" i="5"/>
  <c r="AC1388" i="5"/>
  <c r="AC1389" i="5"/>
  <c r="AC1391" i="5"/>
  <c r="AC1392" i="5"/>
  <c r="AC1394" i="5"/>
  <c r="AC1395" i="5"/>
  <c r="AC1396" i="5"/>
  <c r="AC1397" i="5"/>
  <c r="AC1398" i="5"/>
  <c r="AC1399" i="5"/>
  <c r="AC1400" i="5"/>
  <c r="AC1401" i="5"/>
  <c r="AC1402" i="5"/>
  <c r="AC1403" i="5"/>
  <c r="AC1404" i="5"/>
  <c r="AC1405" i="5"/>
  <c r="AC1406" i="5"/>
  <c r="AC1408" i="5"/>
  <c r="AC1409" i="5"/>
  <c r="AC1410" i="5"/>
  <c r="AC1411" i="5"/>
  <c r="AC1412" i="5"/>
  <c r="AC1413" i="5"/>
  <c r="AC1414" i="5"/>
  <c r="AC1416" i="5"/>
  <c r="AC1417" i="5"/>
  <c r="AC1418" i="5"/>
  <c r="AC1419" i="5"/>
  <c r="AC1421" i="5"/>
  <c r="AC1423" i="5"/>
  <c r="AC1424" i="5"/>
  <c r="AC1425" i="5"/>
  <c r="AC1426" i="5"/>
  <c r="AC1427" i="5"/>
  <c r="AC1428" i="5"/>
  <c r="AC1429" i="5"/>
  <c r="AC1431" i="5"/>
  <c r="AC1432" i="5"/>
  <c r="AC1433" i="5"/>
  <c r="AC1434" i="5"/>
  <c r="AC1435" i="5"/>
  <c r="AC1436" i="5"/>
  <c r="AC1437" i="5"/>
  <c r="AC1439" i="5"/>
  <c r="AC1440" i="5"/>
  <c r="AC1441" i="5"/>
  <c r="AC1442" i="5"/>
  <c r="AC1443" i="5"/>
  <c r="AC1444" i="5"/>
  <c r="AC1445" i="5"/>
  <c r="AC1447" i="5"/>
  <c r="AC1448" i="5"/>
  <c r="AC1449" i="5"/>
  <c r="AC1450" i="5"/>
  <c r="AC1451" i="5"/>
  <c r="AC1452" i="5"/>
  <c r="AC1453" i="5"/>
  <c r="AC1455" i="5"/>
  <c r="AC1456" i="5"/>
  <c r="AC1457" i="5"/>
  <c r="AC1458" i="5"/>
  <c r="AC1459" i="5"/>
  <c r="AC1460" i="5"/>
  <c r="AC1461" i="5"/>
  <c r="AC1463" i="5"/>
  <c r="AC1464" i="5"/>
  <c r="AC1466" i="5"/>
  <c r="AC1467" i="5"/>
  <c r="AC1468" i="5"/>
  <c r="AC1469" i="5"/>
  <c r="AC1470" i="5"/>
  <c r="AC1471" i="5"/>
  <c r="AC1473" i="5"/>
  <c r="AC1474" i="5"/>
  <c r="AC1475" i="5"/>
  <c r="AC1476" i="5"/>
  <c r="AC1477" i="5"/>
  <c r="AC1478" i="5"/>
  <c r="AC1479" i="5"/>
  <c r="AC1481" i="5"/>
  <c r="AC1482" i="5"/>
  <c r="AC1483" i="5"/>
  <c r="AC1485" i="5"/>
  <c r="AC1487"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V5" i="5"/>
  <c r="R5" i="5" s="1"/>
  <c r="AD5" i="5"/>
  <c r="AD7" i="5"/>
  <c r="AD8" i="5"/>
  <c r="AD9" i="5"/>
  <c r="AD10" i="5"/>
  <c r="AD11" i="5"/>
  <c r="AD12" i="5"/>
  <c r="AD14" i="5"/>
  <c r="AD15" i="5"/>
  <c r="AD16" i="5"/>
  <c r="AD17" i="5"/>
  <c r="AD18" i="5"/>
  <c r="AD19" i="5"/>
  <c r="AD20" i="5"/>
  <c r="AD21" i="5"/>
  <c r="AD22" i="5"/>
  <c r="AD23" i="5"/>
  <c r="AD24" i="5"/>
  <c r="AD25" i="5"/>
  <c r="AD27" i="5"/>
  <c r="AD28" i="5"/>
  <c r="AD30" i="5"/>
  <c r="AD31" i="5"/>
  <c r="AD32" i="5"/>
  <c r="AD33" i="5"/>
  <c r="AD34" i="5"/>
  <c r="AD35" i="5"/>
  <c r="AD36" i="5"/>
  <c r="AD41" i="5"/>
  <c r="AD42" i="5"/>
  <c r="AD43" i="5"/>
  <c r="AD44" i="5"/>
  <c r="V45" i="5"/>
  <c r="AD45" i="5"/>
  <c r="V47" i="5"/>
  <c r="AD47" i="5"/>
  <c r="V48" i="5"/>
  <c r="AD48" i="5"/>
  <c r="V49" i="5"/>
  <c r="R49" i="5" s="1"/>
  <c r="AD49" i="5"/>
  <c r="V50" i="5"/>
  <c r="AD50" i="5"/>
  <c r="V51" i="5"/>
  <c r="R51" i="5" s="1"/>
  <c r="AD51" i="5"/>
  <c r="V53" i="5"/>
  <c r="R53" i="5" s="1"/>
  <c r="AD53" i="5"/>
  <c r="V54" i="5"/>
  <c r="H54" i="5" s="1"/>
  <c r="AD54" i="5"/>
  <c r="V55" i="5"/>
  <c r="H55" i="5" s="1"/>
  <c r="AD55" i="5"/>
  <c r="V56" i="5"/>
  <c r="H56" i="5" s="1"/>
  <c r="AD56" i="5"/>
  <c r="V57" i="5"/>
  <c r="H57" i="5" s="1"/>
  <c r="AD57" i="5"/>
  <c r="V58" i="5"/>
  <c r="AD58" i="5"/>
  <c r="V59" i="5"/>
  <c r="AD59" i="5"/>
  <c r="V60" i="5"/>
  <c r="AD60" i="5"/>
  <c r="V62" i="5"/>
  <c r="H62" i="5" s="1"/>
  <c r="AD62" i="5"/>
  <c r="V64" i="5"/>
  <c r="AD64" i="5"/>
  <c r="V65" i="5"/>
  <c r="H65" i="5" s="1"/>
  <c r="AD65" i="5"/>
  <c r="V67" i="5"/>
  <c r="AD67" i="5"/>
  <c r="V68" i="5"/>
  <c r="AD68" i="5"/>
  <c r="V69" i="5"/>
  <c r="AD69" i="5"/>
  <c r="V70" i="5"/>
  <c r="H70" i="5" s="1"/>
  <c r="AD70" i="5"/>
  <c r="V71" i="5"/>
  <c r="AD71" i="5"/>
  <c r="V73" i="5"/>
  <c r="H73" i="5" s="1"/>
  <c r="AD73" i="5"/>
  <c r="V75" i="5"/>
  <c r="AD75" i="5"/>
  <c r="V76" i="5"/>
  <c r="AD76" i="5"/>
  <c r="V77" i="5"/>
  <c r="AD77" i="5"/>
  <c r="V78" i="5"/>
  <c r="AD78" i="5"/>
  <c r="V79" i="5"/>
  <c r="R79" i="5" s="1"/>
  <c r="AD79" i="5"/>
  <c r="V80" i="5"/>
  <c r="AD80" i="5"/>
  <c r="V81" i="5"/>
  <c r="AD81" i="5"/>
  <c r="V82" i="5"/>
  <c r="G82" i="5" s="1"/>
  <c r="AD82" i="5"/>
  <c r="V84" i="5"/>
  <c r="AD84" i="5"/>
  <c r="V85" i="5"/>
  <c r="V86" i="5"/>
  <c r="AD86" i="5"/>
  <c r="V87" i="5"/>
  <c r="AD87" i="5"/>
  <c r="V88" i="5"/>
  <c r="G88" i="5" s="1"/>
  <c r="AD88" i="5"/>
  <c r="V90" i="5"/>
  <c r="AD90" i="5"/>
  <c r="V91" i="5"/>
  <c r="AD91" i="5"/>
  <c r="V93" i="5"/>
  <c r="AD93" i="5"/>
  <c r="V94" i="5"/>
  <c r="AD94" i="5"/>
  <c r="V96" i="5"/>
  <c r="G96" i="5" s="1"/>
  <c r="AD96" i="5"/>
  <c r="V97" i="5"/>
  <c r="J97" i="5" s="1"/>
  <c r="AD97" i="5"/>
  <c r="V99" i="5"/>
  <c r="AD99" i="5"/>
  <c r="V100" i="5"/>
  <c r="AD100" i="5"/>
  <c r="V101" i="5"/>
  <c r="V102" i="5"/>
  <c r="AD102" i="5"/>
  <c r="V103" i="5"/>
  <c r="AD103" i="5"/>
  <c r="V104" i="5"/>
  <c r="AD104" i="5"/>
  <c r="V105" i="5"/>
  <c r="I105" i="5" s="1"/>
  <c r="AD105" i="5"/>
  <c r="V107" i="5"/>
  <c r="AD107" i="5"/>
  <c r="V108" i="5"/>
  <c r="AD108" i="5"/>
  <c r="V109" i="5"/>
  <c r="AD109" i="5"/>
  <c r="V110" i="5"/>
  <c r="AD110" i="5"/>
  <c r="V111" i="5"/>
  <c r="AD111" i="5"/>
  <c r="V112" i="5"/>
  <c r="AD112" i="5"/>
  <c r="V113" i="5"/>
  <c r="AD113" i="5"/>
  <c r="V115" i="5"/>
  <c r="J115" i="5" s="1"/>
  <c r="AD115" i="5"/>
  <c r="V116" i="5"/>
  <c r="AD116" i="5"/>
  <c r="V119" i="5"/>
  <c r="AD119" i="5"/>
  <c r="V120" i="5"/>
  <c r="AD120" i="5"/>
  <c r="V121" i="5"/>
  <c r="AD121" i="5"/>
  <c r="V122" i="5"/>
  <c r="AD122" i="5"/>
  <c r="V123" i="5"/>
  <c r="AD123" i="5"/>
  <c r="V124" i="5"/>
  <c r="R124" i="5" s="1"/>
  <c r="AD124" i="5"/>
  <c r="V125" i="5"/>
  <c r="V126" i="5"/>
  <c r="AD126" i="5"/>
  <c r="V130" i="5"/>
  <c r="AD130" i="5"/>
  <c r="V131" i="5"/>
  <c r="AD131" i="5"/>
  <c r="V132" i="5"/>
  <c r="R132" i="5" s="1"/>
  <c r="AD132" i="5"/>
  <c r="V133" i="5"/>
  <c r="AD133" i="5"/>
  <c r="V134" i="5"/>
  <c r="AD134" i="5"/>
  <c r="V135" i="5"/>
  <c r="J135" i="5" s="1"/>
  <c r="AD135" i="5"/>
  <c r="V136" i="5"/>
  <c r="H136" i="5" s="1"/>
  <c r="AD136" i="5"/>
  <c r="V137" i="5"/>
  <c r="AD137" i="5"/>
  <c r="V139" i="5"/>
  <c r="AD139" i="5"/>
  <c r="V140" i="5"/>
  <c r="R140" i="5" s="1"/>
  <c r="AD140" i="5"/>
  <c r="V141" i="5"/>
  <c r="V142" i="5"/>
  <c r="AD142" i="5"/>
  <c r="V143" i="5"/>
  <c r="AD143" i="5"/>
  <c r="V144" i="5"/>
  <c r="G144" i="5" s="1"/>
  <c r="AD144" i="5"/>
  <c r="V145" i="5"/>
  <c r="AD145" i="5"/>
  <c r="V146" i="5"/>
  <c r="AD146" i="5"/>
  <c r="V147" i="5"/>
  <c r="AD147" i="5"/>
  <c r="V150" i="5"/>
  <c r="AD150" i="5"/>
  <c r="V151" i="5"/>
  <c r="AD151" i="5"/>
  <c r="V152" i="5"/>
  <c r="AD152" i="5"/>
  <c r="V153" i="5"/>
  <c r="AD153" i="5"/>
  <c r="V154" i="5"/>
  <c r="J154" i="5" s="1"/>
  <c r="AD154" i="5"/>
  <c r="V156" i="5"/>
  <c r="H156" i="5" s="1"/>
  <c r="AD156" i="5"/>
  <c r="V157" i="5"/>
  <c r="AD157" i="5"/>
  <c r="V160" i="5"/>
  <c r="AD160" i="5"/>
  <c r="V161" i="5"/>
  <c r="AD161" i="5"/>
  <c r="V162" i="5"/>
  <c r="AD162" i="5"/>
  <c r="V163" i="5"/>
  <c r="J163" i="5" s="1"/>
  <c r="AD163" i="5"/>
  <c r="V164" i="5"/>
  <c r="AD164" i="5"/>
  <c r="V165" i="5"/>
  <c r="H165" i="5" s="1"/>
  <c r="AD165" i="5"/>
  <c r="V171" i="5"/>
  <c r="AD171" i="5"/>
  <c r="V173" i="5"/>
  <c r="AD173" i="5"/>
  <c r="V175" i="5"/>
  <c r="AD175" i="5"/>
  <c r="V177" i="5"/>
  <c r="AD177" i="5"/>
  <c r="V180" i="5"/>
  <c r="AD180" i="5"/>
  <c r="V181" i="5"/>
  <c r="J181" i="5" s="1"/>
  <c r="AD181" i="5"/>
  <c r="V183" i="5"/>
  <c r="J183" i="5" s="1"/>
  <c r="AD183" i="5"/>
  <c r="V184" i="5"/>
  <c r="I184" i="5" s="1"/>
  <c r="AD184" i="5"/>
  <c r="V185" i="5"/>
  <c r="AD185" i="5"/>
  <c r="V187" i="5"/>
  <c r="AD187" i="5"/>
  <c r="V188" i="5"/>
  <c r="AD188" i="5"/>
  <c r="V189" i="5"/>
  <c r="I189" i="5" s="1"/>
  <c r="AD189" i="5"/>
  <c r="V190" i="5"/>
  <c r="F190" i="5" s="1"/>
  <c r="AD190" i="5"/>
  <c r="V191" i="5"/>
  <c r="AD191" i="5"/>
  <c r="V192" i="5"/>
  <c r="AD192" i="5"/>
  <c r="V196" i="5"/>
  <c r="AD196" i="5"/>
  <c r="V198" i="5"/>
  <c r="I198" i="5" s="1"/>
  <c r="AD198" i="5"/>
  <c r="V199" i="5"/>
  <c r="AD199" i="5"/>
  <c r="V200" i="5"/>
  <c r="AD201" i="5"/>
  <c r="V202" i="5"/>
  <c r="AD202" i="5"/>
  <c r="V203" i="5"/>
  <c r="AD203" i="5"/>
  <c r="V204" i="5"/>
  <c r="AD204" i="5"/>
  <c r="V205" i="5"/>
  <c r="I205" i="5" s="1"/>
  <c r="AD205" i="5"/>
  <c r="V206" i="5"/>
  <c r="AD206" i="5"/>
  <c r="V208" i="5"/>
  <c r="AD208" i="5"/>
  <c r="AD209" i="5"/>
  <c r="V210" i="5"/>
  <c r="AD210" i="5"/>
  <c r="V211" i="5"/>
  <c r="H211" i="5" s="1"/>
  <c r="AD211" i="5"/>
  <c r="V212" i="5"/>
  <c r="AD212" i="5"/>
  <c r="AD213" i="5"/>
  <c r="V214" i="5"/>
  <c r="AD214" i="5"/>
  <c r="V215" i="5"/>
  <c r="AD215" i="5"/>
  <c r="V216" i="5"/>
  <c r="AD216" i="5"/>
  <c r="AD217" i="5"/>
  <c r="V218" i="5"/>
  <c r="J218" i="5" s="1"/>
  <c r="AD218" i="5"/>
  <c r="V219" i="5"/>
  <c r="AD219" i="5"/>
  <c r="V220" i="5"/>
  <c r="R220" i="5" s="1"/>
  <c r="AD220" i="5"/>
  <c r="V221" i="5"/>
  <c r="V222" i="5"/>
  <c r="G222" i="5" s="1"/>
  <c r="AD222" i="5"/>
  <c r="V223" i="5"/>
  <c r="AD223" i="5"/>
  <c r="V224" i="5"/>
  <c r="AD224" i="5"/>
  <c r="AD225" i="5"/>
  <c r="V226" i="5"/>
  <c r="AD226" i="5"/>
  <c r="V227" i="5"/>
  <c r="AD227" i="5"/>
  <c r="V230" i="5"/>
  <c r="AD230" i="5"/>
  <c r="V232" i="5"/>
  <c r="AD232" i="5"/>
  <c r="AD233" i="5"/>
  <c r="V235" i="5"/>
  <c r="AD235" i="5"/>
  <c r="V236" i="5"/>
  <c r="F236" i="5" s="1"/>
  <c r="AD236" i="5"/>
  <c r="V238" i="5"/>
  <c r="AD238" i="5"/>
  <c r="V240" i="5"/>
  <c r="F240" i="5" s="1"/>
  <c r="AD240" i="5"/>
  <c r="AD241" i="5"/>
  <c r="V243" i="5"/>
  <c r="AD243" i="5"/>
  <c r="V244" i="5"/>
  <c r="AD244" i="5"/>
  <c r="V245" i="5"/>
  <c r="I245" i="5" s="1"/>
  <c r="AD245" i="5"/>
  <c r="V246" i="5"/>
  <c r="AD246" i="5"/>
  <c r="V247" i="5"/>
  <c r="AD247" i="5"/>
  <c r="V248" i="5"/>
  <c r="AD248" i="5"/>
  <c r="AD249" i="5"/>
  <c r="V251" i="5"/>
  <c r="AD251" i="5"/>
  <c r="V252" i="5"/>
  <c r="AD252" i="5"/>
  <c r="V253" i="5"/>
  <c r="AD253" i="5"/>
  <c r="V254" i="5"/>
  <c r="H254" i="5" s="1"/>
  <c r="AD254" i="5"/>
  <c r="V255" i="5"/>
  <c r="AD255" i="5"/>
  <c r="V257" i="5"/>
  <c r="AD257" i="5"/>
  <c r="V258" i="5"/>
  <c r="AD258" i="5"/>
  <c r="V259" i="5"/>
  <c r="AD259" i="5"/>
  <c r="V260" i="5"/>
  <c r="AD260" i="5"/>
  <c r="V261" i="5"/>
  <c r="AD261" i="5"/>
  <c r="V262" i="5"/>
  <c r="AD262" i="5"/>
  <c r="V263" i="5"/>
  <c r="AD263" i="5"/>
  <c r="AD264" i="5"/>
  <c r="V265" i="5"/>
  <c r="AD265" i="5"/>
  <c r="V267" i="5"/>
  <c r="AD267" i="5"/>
  <c r="V268" i="5"/>
  <c r="R268" i="5" s="1"/>
  <c r="AD268" i="5"/>
  <c r="V269" i="5"/>
  <c r="AD269" i="5"/>
  <c r="V270" i="5"/>
  <c r="AD270" i="5"/>
  <c r="V271" i="5"/>
  <c r="AD271" i="5"/>
  <c r="AD272" i="5"/>
  <c r="V273" i="5"/>
  <c r="AD273" i="5"/>
  <c r="V274" i="5"/>
  <c r="AD274" i="5"/>
  <c r="V276" i="5"/>
  <c r="AD276" i="5"/>
  <c r="V278" i="5"/>
  <c r="AD278" i="5"/>
  <c r="V280" i="5"/>
  <c r="AD280" i="5"/>
  <c r="V281" i="5"/>
  <c r="AD281" i="5"/>
  <c r="V282" i="5"/>
  <c r="AD282" i="5"/>
  <c r="V283" i="5"/>
  <c r="G283" i="5" s="1"/>
  <c r="AD283" i="5"/>
  <c r="V284" i="5"/>
  <c r="AD284" i="5"/>
  <c r="V285" i="5"/>
  <c r="R285" i="5" s="1"/>
  <c r="V286" i="5"/>
  <c r="AD286" i="5"/>
  <c r="AD287" i="5"/>
  <c r="V288" i="5"/>
  <c r="AD288" i="5"/>
  <c r="V289" i="5"/>
  <c r="AD289" i="5"/>
  <c r="V291" i="5"/>
  <c r="AD291" i="5"/>
  <c r="V292" i="5"/>
  <c r="I292" i="5" s="1"/>
  <c r="AD292" i="5"/>
  <c r="V293" i="5"/>
  <c r="AD293" i="5"/>
  <c r="V294" i="5"/>
  <c r="AD294" i="5"/>
  <c r="AD295" i="5"/>
  <c r="V296" i="5"/>
  <c r="H296" i="5" s="1"/>
  <c r="AD296" i="5"/>
  <c r="V297" i="5"/>
  <c r="J297" i="5" s="1"/>
  <c r="AD297" i="5"/>
  <c r="V298" i="5"/>
  <c r="I298" i="5" s="1"/>
  <c r="AD298" i="5"/>
  <c r="V299" i="5"/>
  <c r="AD299" i="5"/>
  <c r="V300" i="5"/>
  <c r="F300" i="5" s="1"/>
  <c r="AD300" i="5"/>
  <c r="V301" i="5"/>
  <c r="AD301" i="5"/>
  <c r="V302" i="5"/>
  <c r="J302" i="5" s="1"/>
  <c r="AD302" i="5"/>
  <c r="AD303" i="5"/>
  <c r="V304" i="5"/>
  <c r="I304" i="5" s="1"/>
  <c r="AD304" i="5"/>
  <c r="V305" i="5"/>
  <c r="G305" i="5" s="1"/>
  <c r="AD305" i="5"/>
  <c r="V307" i="5"/>
  <c r="H307" i="5" s="1"/>
  <c r="AD307" i="5"/>
  <c r="V308" i="5"/>
  <c r="AD308" i="5"/>
  <c r="AD309" i="5"/>
  <c r="V310" i="5"/>
  <c r="AD310" i="5"/>
  <c r="V312" i="5"/>
  <c r="AD312" i="5"/>
  <c r="V313" i="5"/>
  <c r="AD313" i="5"/>
  <c r="V314" i="5"/>
  <c r="AD314" i="5"/>
  <c r="V315" i="5"/>
  <c r="AD315" i="5"/>
  <c r="V316" i="5"/>
  <c r="AD316" i="5"/>
  <c r="AD318" i="5"/>
  <c r="V319" i="5"/>
  <c r="R319" i="5" s="1"/>
  <c r="AD319" i="5"/>
  <c r="V320" i="5"/>
  <c r="AD320" i="5"/>
  <c r="V321" i="5"/>
  <c r="F321" i="5" s="1"/>
  <c r="AD321" i="5"/>
  <c r="V323" i="5"/>
  <c r="AD323" i="5"/>
  <c r="V324" i="5"/>
  <c r="G324" i="5" s="1"/>
  <c r="AD324" i="5"/>
  <c r="V325" i="5"/>
  <c r="R325" i="5" s="1"/>
  <c r="AD325" i="5"/>
  <c r="V326" i="5"/>
  <c r="E326" i="5" s="1"/>
  <c r="X326" i="5" s="1"/>
  <c r="AD326" i="5"/>
  <c r="V328" i="5"/>
  <c r="AD328" i="5"/>
  <c r="V331" i="5"/>
  <c r="AD331" i="5"/>
  <c r="V332" i="5"/>
  <c r="AD332" i="5"/>
  <c r="V333" i="5"/>
  <c r="AD333" i="5"/>
  <c r="AD334" i="5"/>
  <c r="V335" i="5"/>
  <c r="AD335" i="5"/>
  <c r="V336" i="5"/>
  <c r="AD336" i="5"/>
  <c r="V337" i="5"/>
  <c r="H337" i="5" s="1"/>
  <c r="AD337" i="5"/>
  <c r="V338" i="5"/>
  <c r="J338" i="5" s="1"/>
  <c r="AD338" i="5"/>
  <c r="V339" i="5"/>
  <c r="J339" i="5" s="1"/>
  <c r="AD339" i="5"/>
  <c r="AD341" i="5"/>
  <c r="V342" i="5"/>
  <c r="AD342" i="5"/>
  <c r="V344" i="5"/>
  <c r="AD344" i="5"/>
  <c r="V345" i="5"/>
  <c r="R345" i="5" s="1"/>
  <c r="AD345" i="5"/>
  <c r="V347" i="5"/>
  <c r="G347" i="5" s="1"/>
  <c r="AD347" i="5"/>
  <c r="V348" i="5"/>
  <c r="AD348" i="5"/>
  <c r="V349" i="5"/>
  <c r="AD349" i="5"/>
  <c r="V350" i="5"/>
  <c r="G350" i="5" s="1"/>
  <c r="AD350" i="5"/>
  <c r="V351" i="5"/>
  <c r="J351" i="5" s="1"/>
  <c r="AD351" i="5"/>
  <c r="V352" i="5"/>
  <c r="F352" i="5" s="1"/>
  <c r="AD352" i="5"/>
  <c r="V353" i="5"/>
  <c r="I353" i="5" s="1"/>
  <c r="AD353" i="5"/>
  <c r="V354" i="5"/>
  <c r="F354" i="5" s="1"/>
  <c r="AD354" i="5"/>
  <c r="V356" i="5"/>
  <c r="AD356" i="5"/>
  <c r="V357" i="5"/>
  <c r="AD357" i="5"/>
  <c r="V358" i="5"/>
  <c r="AD358" i="5"/>
  <c r="V359" i="5"/>
  <c r="I359" i="5" s="1"/>
  <c r="AD359" i="5"/>
  <c r="V360" i="5"/>
  <c r="AD360" i="5"/>
  <c r="V361" i="5"/>
  <c r="AD361" i="5"/>
  <c r="V363" i="5"/>
  <c r="AD363" i="5"/>
  <c r="V364" i="5"/>
  <c r="AD364" i="5"/>
  <c r="AD365" i="5"/>
  <c r="V366" i="5"/>
  <c r="I366" i="5" s="1"/>
  <c r="AD366" i="5"/>
  <c r="V367" i="5"/>
  <c r="F367" i="5" s="1"/>
  <c r="AD367" i="5"/>
  <c r="V369" i="5"/>
  <c r="H369" i="5" s="1"/>
  <c r="AD369" i="5"/>
  <c r="V371" i="5"/>
  <c r="AD371" i="5"/>
  <c r="V372" i="5"/>
  <c r="G372" i="5" s="1"/>
  <c r="AD372" i="5"/>
  <c r="V373" i="5"/>
  <c r="H373" i="5" s="1"/>
  <c r="AD373" i="5"/>
  <c r="V374" i="5"/>
  <c r="R374" i="5" s="1"/>
  <c r="AD374" i="5"/>
  <c r="V376" i="5"/>
  <c r="H376" i="5" s="1"/>
  <c r="AD376" i="5"/>
  <c r="V377" i="5"/>
  <c r="AD377" i="5"/>
  <c r="V378" i="5"/>
  <c r="AD378" i="5"/>
  <c r="V379" i="5"/>
  <c r="J379" i="5" s="1"/>
  <c r="AD379" i="5"/>
  <c r="V380" i="5"/>
  <c r="H380" i="5" s="1"/>
  <c r="AD380" i="5"/>
  <c r="V381" i="5"/>
  <c r="J381" i="5" s="1"/>
  <c r="AD381" i="5"/>
  <c r="V382" i="5"/>
  <c r="AD382" i="5"/>
  <c r="V383" i="5"/>
  <c r="F383" i="5" s="1"/>
  <c r="AD383" i="5"/>
  <c r="V384" i="5"/>
  <c r="AD384" i="5"/>
  <c r="V385" i="5"/>
  <c r="J385" i="5" s="1"/>
  <c r="AD385" i="5"/>
  <c r="V387" i="5"/>
  <c r="AD387" i="5"/>
  <c r="V388" i="5"/>
  <c r="G388" i="5" s="1"/>
  <c r="AD388" i="5"/>
  <c r="AD389" i="5"/>
  <c r="V391" i="5"/>
  <c r="AD391" i="5"/>
  <c r="V392" i="5"/>
  <c r="V393" i="5"/>
  <c r="F393" i="5" s="1"/>
  <c r="AD393" i="5"/>
  <c r="V394" i="5"/>
  <c r="H394" i="5" s="1"/>
  <c r="AD394" i="5"/>
  <c r="V395" i="5"/>
  <c r="I395" i="5" s="1"/>
  <c r="AD395" i="5"/>
  <c r="V396" i="5"/>
  <c r="H396" i="5" s="1"/>
  <c r="AD396" i="5"/>
  <c r="V397" i="5"/>
  <c r="AD397" i="5"/>
  <c r="V398" i="5"/>
  <c r="H398" i="5" s="1"/>
  <c r="AD398" i="5"/>
  <c r="V400" i="5"/>
  <c r="AD400" i="5"/>
  <c r="V401" i="5"/>
  <c r="AD401" i="5"/>
  <c r="V403" i="5"/>
  <c r="AD403" i="5"/>
  <c r="V404" i="5"/>
  <c r="AD404" i="5"/>
  <c r="V405" i="5"/>
  <c r="AD405" i="5"/>
  <c r="V406" i="5"/>
  <c r="AD406" i="5"/>
  <c r="V407" i="5"/>
  <c r="G407" i="5" s="1"/>
  <c r="AD407" i="5"/>
  <c r="V410" i="5"/>
  <c r="AD410" i="5"/>
  <c r="V411" i="5"/>
  <c r="AD411" i="5"/>
  <c r="V412" i="5"/>
  <c r="AD412" i="5"/>
  <c r="V413" i="5"/>
  <c r="AD413" i="5"/>
  <c r="V414" i="5"/>
  <c r="I414" i="5" s="1"/>
  <c r="AD414" i="5"/>
  <c r="V415" i="5"/>
  <c r="AD415" i="5"/>
  <c r="V416" i="5"/>
  <c r="AD416" i="5"/>
  <c r="V417" i="5"/>
  <c r="F417" i="5" s="1"/>
  <c r="AD417" i="5"/>
  <c r="V418" i="5"/>
  <c r="AD418" i="5"/>
  <c r="V419" i="5"/>
  <c r="AD419" i="5"/>
  <c r="V420" i="5"/>
  <c r="AD420" i="5"/>
  <c r="V421" i="5"/>
  <c r="I421" i="5" s="1"/>
  <c r="AD421" i="5"/>
  <c r="V422" i="5"/>
  <c r="F422" i="5" s="1"/>
  <c r="AD422" i="5"/>
  <c r="V423" i="5"/>
  <c r="I423" i="5" s="1"/>
  <c r="AD423" i="5"/>
  <c r="V424" i="5"/>
  <c r="AD424" i="5"/>
  <c r="V425" i="5"/>
  <c r="AD425" i="5"/>
  <c r="V427" i="5"/>
  <c r="AD427" i="5"/>
  <c r="V428" i="5"/>
  <c r="AD428" i="5"/>
  <c r="V429" i="5"/>
  <c r="AD429" i="5"/>
  <c r="V430" i="5"/>
  <c r="J430" i="5" s="1"/>
  <c r="AD430" i="5"/>
  <c r="V431" i="5"/>
  <c r="H431" i="5" s="1"/>
  <c r="AD431" i="5"/>
  <c r="V432" i="5"/>
  <c r="AD432" i="5"/>
  <c r="V433" i="5"/>
  <c r="AD433" i="5"/>
  <c r="V435" i="5"/>
  <c r="G435" i="5" s="1"/>
  <c r="AD435" i="5"/>
  <c r="V436" i="5"/>
  <c r="AD436" i="5"/>
  <c r="V437" i="5"/>
  <c r="AD437" i="5"/>
  <c r="V438" i="5"/>
  <c r="AD438" i="5"/>
  <c r="V439" i="5"/>
  <c r="AD439" i="5"/>
  <c r="V440" i="5"/>
  <c r="G440" i="5" s="1"/>
  <c r="AD440" i="5"/>
  <c r="AB474" i="5"/>
  <c r="AD474" i="5"/>
  <c r="AB1010" i="5"/>
  <c r="AD1010" i="5"/>
  <c r="AB1234" i="5"/>
  <c r="AD1234" i="5"/>
  <c r="AB1215" i="5"/>
  <c r="AD1215" i="5"/>
  <c r="AB914" i="5"/>
  <c r="AD914" i="5"/>
  <c r="AB943" i="5"/>
  <c r="AD943" i="5"/>
  <c r="AB1335" i="5"/>
  <c r="AD1335" i="5"/>
  <c r="AB1647" i="5"/>
  <c r="AD1647" i="5"/>
  <c r="AB1951" i="5"/>
  <c r="AD1951" i="5"/>
  <c r="AB1319" i="5"/>
  <c r="AD1319" i="5"/>
  <c r="AB1346" i="5"/>
  <c r="AD1346" i="5"/>
  <c r="AB1359" i="5"/>
  <c r="AD1359" i="5"/>
  <c r="AB1575" i="5"/>
  <c r="AD1575" i="5"/>
  <c r="AB1711" i="5"/>
  <c r="V2076" i="5"/>
  <c r="R2076" i="5" s="1"/>
  <c r="AB2076" i="5"/>
  <c r="AB2077" i="5"/>
  <c r="V2078" i="5"/>
  <c r="F2078" i="5" s="1"/>
  <c r="AB2078" i="5"/>
  <c r="AD2079" i="5"/>
  <c r="V2091" i="5"/>
  <c r="AB2091" i="5"/>
  <c r="V2093" i="5"/>
  <c r="J2093" i="5" s="1"/>
  <c r="V2122" i="5"/>
  <c r="F2122" i="5" s="1"/>
  <c r="AB2122" i="5"/>
  <c r="V2124" i="5"/>
  <c r="F2124" i="5" s="1"/>
  <c r="V2126" i="5"/>
  <c r="H2126" i="5" s="1"/>
  <c r="AB2126" i="5"/>
  <c r="V2145" i="5"/>
  <c r="AB2145" i="5"/>
  <c r="V2156" i="5"/>
  <c r="R2156" i="5" s="1"/>
  <c r="AB2156" i="5"/>
  <c r="V2158" i="5"/>
  <c r="J2158" i="5" s="1"/>
  <c r="AB2158" i="5"/>
  <c r="AD2159" i="5"/>
  <c r="AB2159" i="5"/>
  <c r="V2160" i="5"/>
  <c r="F2160" i="5" s="1"/>
  <c r="AB2160" i="5"/>
  <c r="V2163" i="5"/>
  <c r="AB2163" i="5"/>
  <c r="AB599" i="5"/>
  <c r="AD599" i="5"/>
  <c r="AB650" i="5"/>
  <c r="AD650" i="5"/>
  <c r="AB655" i="5"/>
  <c r="AD655" i="5"/>
  <c r="AB690" i="5"/>
  <c r="AB698" i="5"/>
  <c r="AD698" i="5"/>
  <c r="AB735" i="5"/>
  <c r="AD735" i="5"/>
  <c r="AB743" i="5"/>
  <c r="AD743" i="5"/>
  <c r="AB759" i="5"/>
  <c r="AD759" i="5"/>
  <c r="AB767" i="5"/>
  <c r="AD767" i="5"/>
  <c r="AB810" i="5"/>
  <c r="AD810" i="5"/>
  <c r="AB842" i="5"/>
  <c r="AD842" i="5"/>
  <c r="AB866" i="5"/>
  <c r="AB871" i="5"/>
  <c r="AD871" i="5"/>
  <c r="AB890" i="5"/>
  <c r="AD890" i="5"/>
  <c r="AB906" i="5"/>
  <c r="AD906" i="5"/>
  <c r="AB911" i="5"/>
  <c r="AB919" i="5"/>
  <c r="AD919" i="5"/>
  <c r="AB922" i="5"/>
  <c r="AD922" i="5"/>
  <c r="AB959" i="5"/>
  <c r="AD959" i="5"/>
  <c r="AB962" i="5"/>
  <c r="AB1018" i="5"/>
  <c r="AD1018" i="5"/>
  <c r="AB1023" i="5"/>
  <c r="AD1023" i="5"/>
  <c r="AB1082" i="5"/>
  <c r="AD1082" i="5"/>
  <c r="AB1090" i="5"/>
  <c r="AD1090" i="5"/>
  <c r="AB1111" i="5"/>
  <c r="AD1111" i="5"/>
  <c r="AB1114" i="5"/>
  <c r="AD1114" i="5"/>
  <c r="AB1135" i="5"/>
  <c r="AD1135" i="5"/>
  <c r="AB1186" i="5"/>
  <c r="AD1186" i="5"/>
  <c r="AB1223" i="5"/>
  <c r="AD1223" i="5"/>
  <c r="AB1231" i="5"/>
  <c r="AD1231" i="5"/>
  <c r="AB1239" i="5"/>
  <c r="AD1239" i="5"/>
  <c r="AB1247" i="5"/>
  <c r="AB1311" i="5"/>
  <c r="AD1311" i="5"/>
  <c r="AB1330" i="5"/>
  <c r="AD1330" i="5"/>
  <c r="AB1343" i="5"/>
  <c r="AD1343" i="5"/>
  <c r="AB1418" i="5"/>
  <c r="AD1418" i="5"/>
  <c r="AB1423" i="5"/>
  <c r="AD1423" i="5"/>
  <c r="AB1487" i="5"/>
  <c r="AD1487" i="5"/>
  <c r="AB1762" i="5"/>
  <c r="AD1762" i="5"/>
  <c r="V2028" i="5"/>
  <c r="AD2028" i="5"/>
  <c r="V2029" i="5"/>
  <c r="AD2029" i="5"/>
  <c r="V2062" i="5"/>
  <c r="AD2062" i="5"/>
  <c r="V2075" i="5"/>
  <c r="J2075" i="5" s="1"/>
  <c r="AD2075" i="5"/>
  <c r="V2080" i="5"/>
  <c r="V2089" i="5"/>
  <c r="V2090" i="5"/>
  <c r="AD2090" i="5"/>
  <c r="V2092" i="5"/>
  <c r="R2092" i="5" s="1"/>
  <c r="AD2092" i="5"/>
  <c r="V2121" i="5"/>
  <c r="V2123" i="5"/>
  <c r="AD2123" i="5"/>
  <c r="AD2125" i="5"/>
  <c r="V2135" i="5"/>
  <c r="AD2135" i="5"/>
  <c r="V2140" i="5"/>
  <c r="H2140" i="5" s="1"/>
  <c r="AD2140" i="5"/>
  <c r="V2157" i="5"/>
  <c r="AD2157" i="5"/>
  <c r="V2162" i="5"/>
  <c r="AD2162" i="5"/>
  <c r="V340" i="5"/>
  <c r="F340" i="5" s="1"/>
  <c r="V61" i="5"/>
  <c r="V66" i="5"/>
  <c r="V74" i="5"/>
  <c r="J74" i="5" s="1"/>
  <c r="V95" i="5"/>
  <c r="F95" i="5" s="1"/>
  <c r="V106" i="5"/>
  <c r="J106" i="5" s="1"/>
  <c r="V114" i="5"/>
  <c r="V127" i="5"/>
  <c r="E129" i="5"/>
  <c r="X129" i="5" s="1"/>
  <c r="V138" i="5"/>
  <c r="E158" i="5"/>
  <c r="X158" i="5" s="1"/>
  <c r="V159" i="5"/>
  <c r="I159" i="5" s="1"/>
  <c r="E166" i="5"/>
  <c r="X166" i="5" s="1"/>
  <c r="V167" i="5"/>
  <c r="V170" i="5"/>
  <c r="F170" i="5" s="1"/>
  <c r="V178" i="5"/>
  <c r="R178" i="5" s="1"/>
  <c r="E182" i="5"/>
  <c r="X182" i="5" s="1"/>
  <c r="V186" i="5"/>
  <c r="J186" i="5" s="1"/>
  <c r="E193" i="5"/>
  <c r="X193" i="5" s="1"/>
  <c r="V194" i="5"/>
  <c r="R194" i="5" s="1"/>
  <c r="V207" i="5"/>
  <c r="F207" i="5" s="1"/>
  <c r="E228" i="5"/>
  <c r="X228" i="5" s="1"/>
  <c r="V234" i="5"/>
  <c r="V239" i="5"/>
  <c r="V242" i="5"/>
  <c r="I242" i="5" s="1"/>
  <c r="E256" i="5"/>
  <c r="X256" i="5" s="1"/>
  <c r="V266" i="5"/>
  <c r="J266" i="5" s="1"/>
  <c r="V279" i="5"/>
  <c r="V290" i="5"/>
  <c r="H290" i="5" s="1"/>
  <c r="V306" i="5"/>
  <c r="V311" i="5"/>
  <c r="J311" i="5" s="1"/>
  <c r="V322" i="5"/>
  <c r="V327" i="5"/>
  <c r="J327" i="5" s="1"/>
  <c r="E329" i="5"/>
  <c r="X329" i="5" s="1"/>
  <c r="V330" i="5"/>
  <c r="V343" i="5"/>
  <c r="V346" i="5"/>
  <c r="H346" i="5" s="1"/>
  <c r="E355" i="5"/>
  <c r="X355" i="5" s="1"/>
  <c r="V362" i="5"/>
  <c r="E368" i="5"/>
  <c r="X368" i="5" s="1"/>
  <c r="V370" i="5"/>
  <c r="R370" i="5" s="1"/>
  <c r="V399" i="5"/>
  <c r="V402" i="5"/>
  <c r="V426" i="5"/>
  <c r="V434" i="5"/>
  <c r="V441" i="5"/>
  <c r="H441" i="5" s="1"/>
  <c r="V442" i="5"/>
  <c r="V443" i="5"/>
  <c r="V444" i="5"/>
  <c r="V445" i="5"/>
  <c r="V446" i="5"/>
  <c r="V447" i="5"/>
  <c r="R447" i="5" s="1"/>
  <c r="V448" i="5"/>
  <c r="H448" i="5" s="1"/>
  <c r="V449" i="5"/>
  <c r="F449" i="5" s="1"/>
  <c r="V450" i="5"/>
  <c r="R450" i="5" s="1"/>
  <c r="V451" i="5"/>
  <c r="H451" i="5" s="1"/>
  <c r="V452" i="5"/>
  <c r="V453" i="5"/>
  <c r="F453" i="5" s="1"/>
  <c r="V454" i="5"/>
  <c r="V455" i="5"/>
  <c r="V456" i="5"/>
  <c r="V457" i="5"/>
  <c r="H457" i="5" s="1"/>
  <c r="V458" i="5"/>
  <c r="V459" i="5"/>
  <c r="V460" i="5"/>
  <c r="J460" i="5" s="1"/>
  <c r="V461" i="5"/>
  <c r="V462" i="5"/>
  <c r="V463" i="5"/>
  <c r="V464" i="5"/>
  <c r="V465" i="5"/>
  <c r="J465" i="5" s="1"/>
  <c r="V466" i="5"/>
  <c r="V467" i="5"/>
  <c r="V468" i="5"/>
  <c r="V469" i="5"/>
  <c r="V470" i="5"/>
  <c r="V471" i="5"/>
  <c r="R471" i="5" s="1"/>
  <c r="V472" i="5"/>
  <c r="V474" i="5"/>
  <c r="V475" i="5"/>
  <c r="V476" i="5"/>
  <c r="J476" i="5" s="1"/>
  <c r="V477" i="5"/>
  <c r="J477" i="5" s="1"/>
  <c r="V478" i="5"/>
  <c r="V479" i="5"/>
  <c r="V480" i="5"/>
  <c r="G480" i="5" s="1"/>
  <c r="V481" i="5"/>
  <c r="V482" i="5"/>
  <c r="G482" i="5" s="1"/>
  <c r="V483" i="5"/>
  <c r="V484" i="5"/>
  <c r="F484" i="5" s="1"/>
  <c r="V485" i="5"/>
  <c r="V486" i="5"/>
  <c r="V487" i="5"/>
  <c r="V488" i="5"/>
  <c r="F488" i="5" s="1"/>
  <c r="V489" i="5"/>
  <c r="J489" i="5" s="1"/>
  <c r="V490" i="5"/>
  <c r="F490" i="5" s="1"/>
  <c r="V491" i="5"/>
  <c r="V492" i="5"/>
  <c r="F492" i="5" s="1"/>
  <c r="V493" i="5"/>
  <c r="V494" i="5"/>
  <c r="V495" i="5"/>
  <c r="V496" i="5"/>
  <c r="G496" i="5" s="1"/>
  <c r="V497" i="5"/>
  <c r="I497" i="5" s="1"/>
  <c r="V498" i="5"/>
  <c r="I498" i="5" s="1"/>
  <c r="V499" i="5"/>
  <c r="J499" i="5" s="1"/>
  <c r="V500" i="5"/>
  <c r="V501" i="5"/>
  <c r="V502" i="5"/>
  <c r="V503" i="5"/>
  <c r="V504" i="5"/>
  <c r="I504" i="5" s="1"/>
  <c r="V505" i="5"/>
  <c r="G505" i="5" s="1"/>
  <c r="V506" i="5"/>
  <c r="R506" i="5" s="1"/>
  <c r="V507" i="5"/>
  <c r="V508" i="5"/>
  <c r="J508" i="5" s="1"/>
  <c r="V509" i="5"/>
  <c r="H509" i="5" s="1"/>
  <c r="V510" i="5"/>
  <c r="V511" i="5"/>
  <c r="V512" i="5"/>
  <c r="E512" i="5" s="1"/>
  <c r="X512" i="5" s="1"/>
  <c r="V513" i="5"/>
  <c r="V514" i="5"/>
  <c r="V515" i="5"/>
  <c r="V516" i="5"/>
  <c r="V517" i="5"/>
  <c r="I517" i="5" s="1"/>
  <c r="V518" i="5"/>
  <c r="R518" i="5" s="1"/>
  <c r="V519" i="5"/>
  <c r="V520" i="5"/>
  <c r="V521" i="5"/>
  <c r="V522" i="5"/>
  <c r="V523" i="5"/>
  <c r="V524" i="5"/>
  <c r="F524" i="5" s="1"/>
  <c r="V525" i="5"/>
  <c r="V526" i="5"/>
  <c r="V527" i="5"/>
  <c r="V528" i="5"/>
  <c r="H528" i="5" s="1"/>
  <c r="V529" i="5"/>
  <c r="V530" i="5"/>
  <c r="V531" i="5"/>
  <c r="V532" i="5"/>
  <c r="H532" i="5" s="1"/>
  <c r="V533" i="5"/>
  <c r="V534" i="5"/>
  <c r="F534" i="5" s="1"/>
  <c r="V535" i="5"/>
  <c r="V536" i="5"/>
  <c r="F536" i="5" s="1"/>
  <c r="V537" i="5"/>
  <c r="G537" i="5" s="1"/>
  <c r="V538" i="5"/>
  <c r="H538" i="5" s="1"/>
  <c r="V539" i="5"/>
  <c r="V540" i="5"/>
  <c r="V541" i="5"/>
  <c r="V542" i="5"/>
  <c r="I542" i="5" s="1"/>
  <c r="V543" i="5"/>
  <c r="V544" i="5"/>
  <c r="I544" i="5" s="1"/>
  <c r="V545" i="5"/>
  <c r="V546" i="5"/>
  <c r="G546" i="5" s="1"/>
  <c r="V547" i="5"/>
  <c r="F547" i="5" s="1"/>
  <c r="V548" i="5"/>
  <c r="V549" i="5"/>
  <c r="R549" i="5" s="1"/>
  <c r="V550" i="5"/>
  <c r="H550" i="5" s="1"/>
  <c r="V551" i="5"/>
  <c r="V552" i="5"/>
  <c r="V553" i="5"/>
  <c r="H553" i="5" s="1"/>
  <c r="V554" i="5"/>
  <c r="R554" i="5" s="1"/>
  <c r="V555" i="5"/>
  <c r="F555" i="5" s="1"/>
  <c r="V556" i="5"/>
  <c r="V557" i="5"/>
  <c r="V558" i="5"/>
  <c r="V559" i="5"/>
  <c r="R559" i="5" s="1"/>
  <c r="V560" i="5"/>
  <c r="V561" i="5"/>
  <c r="V562" i="5"/>
  <c r="V563" i="5"/>
  <c r="V564" i="5"/>
  <c r="F564" i="5" s="1"/>
  <c r="V565" i="5"/>
  <c r="V566" i="5"/>
  <c r="V567" i="5"/>
  <c r="V568" i="5"/>
  <c r="V569" i="5"/>
  <c r="I569" i="5" s="1"/>
  <c r="V570" i="5"/>
  <c r="J570" i="5" s="1"/>
  <c r="V571" i="5"/>
  <c r="V572" i="5"/>
  <c r="F572" i="5" s="1"/>
  <c r="V573" i="5"/>
  <c r="V574" i="5"/>
  <c r="I574" i="5" s="1"/>
  <c r="V575" i="5"/>
  <c r="J575" i="5" s="1"/>
  <c r="V576" i="5"/>
  <c r="I576" i="5" s="1"/>
  <c r="V577" i="5"/>
  <c r="J577" i="5" s="1"/>
  <c r="V578" i="5"/>
  <c r="G578" i="5" s="1"/>
  <c r="V579" i="5"/>
  <c r="V580" i="5"/>
  <c r="V581" i="5"/>
  <c r="V582" i="5"/>
  <c r="V583" i="5"/>
  <c r="V584" i="5"/>
  <c r="V585" i="5"/>
  <c r="H585" i="5" s="1"/>
  <c r="V586" i="5"/>
  <c r="V587" i="5"/>
  <c r="H587" i="5" s="1"/>
  <c r="V588" i="5"/>
  <c r="J588" i="5" s="1"/>
  <c r="V589" i="5"/>
  <c r="V590" i="5"/>
  <c r="I590" i="5" s="1"/>
  <c r="V591" i="5"/>
  <c r="V592" i="5"/>
  <c r="V593" i="5"/>
  <c r="V594" i="5"/>
  <c r="V595" i="5"/>
  <c r="V596" i="5"/>
  <c r="V597" i="5"/>
  <c r="V598" i="5"/>
  <c r="V599" i="5"/>
  <c r="V600" i="5"/>
  <c r="V601" i="5"/>
  <c r="V602" i="5"/>
  <c r="J602" i="5" s="1"/>
  <c r="V603" i="5"/>
  <c r="V604" i="5"/>
  <c r="V605" i="5"/>
  <c r="R605" i="5" s="1"/>
  <c r="V606" i="5"/>
  <c r="V607" i="5"/>
  <c r="V608" i="5"/>
  <c r="H608" i="5" s="1"/>
  <c r="V609" i="5"/>
  <c r="V610" i="5"/>
  <c r="I610" i="5" s="1"/>
  <c r="V611" i="5"/>
  <c r="J611" i="5" s="1"/>
  <c r="V612" i="5"/>
  <c r="V613" i="5"/>
  <c r="H613" i="5" s="1"/>
  <c r="V614" i="5"/>
  <c r="V615" i="5"/>
  <c r="V616" i="5"/>
  <c r="F616" i="5" s="1"/>
  <c r="V617" i="5"/>
  <c r="V618" i="5"/>
  <c r="V619" i="5"/>
  <c r="V620" i="5"/>
  <c r="V621" i="5"/>
  <c r="F621" i="5" s="1"/>
  <c r="V622" i="5"/>
  <c r="V623" i="5"/>
  <c r="V624" i="5"/>
  <c r="V625" i="5"/>
  <c r="I625" i="5" s="1"/>
  <c r="V626" i="5"/>
  <c r="V627" i="5"/>
  <c r="I627" i="5" s="1"/>
  <c r="V628" i="5"/>
  <c r="V629" i="5"/>
  <c r="V630" i="5"/>
  <c r="V632" i="5"/>
  <c r="I632" i="5" s="1"/>
  <c r="V633" i="5"/>
  <c r="V634" i="5"/>
  <c r="V635" i="5"/>
  <c r="J635" i="5" s="1"/>
  <c r="V636" i="5"/>
  <c r="V637" i="5"/>
  <c r="V638" i="5"/>
  <c r="V639" i="5"/>
  <c r="I639" i="5" s="1"/>
  <c r="V640" i="5"/>
  <c r="F640" i="5" s="1"/>
  <c r="V641" i="5"/>
  <c r="V642" i="5"/>
  <c r="V643" i="5"/>
  <c r="G643" i="5" s="1"/>
  <c r="V644" i="5"/>
  <c r="V645" i="5"/>
  <c r="V646" i="5"/>
  <c r="H646" i="5" s="1"/>
  <c r="V647" i="5"/>
  <c r="R647" i="5" s="1"/>
  <c r="V648" i="5"/>
  <c r="V649" i="5"/>
  <c r="R649" i="5" s="1"/>
  <c r="V650" i="5"/>
  <c r="V651" i="5"/>
  <c r="V652" i="5"/>
  <c r="V653" i="5"/>
  <c r="V654" i="5"/>
  <c r="V655" i="5"/>
  <c r="J655" i="5" s="1"/>
  <c r="V656" i="5"/>
  <c r="F656" i="5" s="1"/>
  <c r="V657" i="5"/>
  <c r="J657" i="5" s="1"/>
  <c r="V658" i="5"/>
  <c r="I658" i="5" s="1"/>
  <c r="V660" i="5"/>
  <c r="V661" i="5"/>
  <c r="J661" i="5" s="1"/>
  <c r="V662" i="5"/>
  <c r="V663" i="5"/>
  <c r="V664" i="5"/>
  <c r="H664" i="5" s="1"/>
  <c r="V665" i="5"/>
  <c r="V666" i="5"/>
  <c r="I666" i="5" s="1"/>
  <c r="V667" i="5"/>
  <c r="J667" i="5" s="1"/>
  <c r="V668" i="5"/>
  <c r="H668" i="5" s="1"/>
  <c r="V669" i="5"/>
  <c r="V670" i="5"/>
  <c r="I670" i="5" s="1"/>
  <c r="V671" i="5"/>
  <c r="V672" i="5"/>
  <c r="V673" i="5"/>
  <c r="I673" i="5" s="1"/>
  <c r="V674" i="5"/>
  <c r="I674" i="5" s="1"/>
  <c r="V675" i="5"/>
  <c r="V677" i="5"/>
  <c r="F677" i="5" s="1"/>
  <c r="V678" i="5"/>
  <c r="V679" i="5"/>
  <c r="V680" i="5"/>
  <c r="H680" i="5" s="1"/>
  <c r="V681" i="5"/>
  <c r="V682" i="5"/>
  <c r="V683" i="5"/>
  <c r="R683" i="5" s="1"/>
  <c r="V684" i="5"/>
  <c r="V685" i="5"/>
  <c r="R685" i="5" s="1"/>
  <c r="V686" i="5"/>
  <c r="J686" i="5" s="1"/>
  <c r="V687" i="5"/>
  <c r="V688" i="5"/>
  <c r="R688" i="5" s="1"/>
  <c r="V689" i="5"/>
  <c r="V691" i="5"/>
  <c r="I691" i="5" s="1"/>
  <c r="V692" i="5"/>
  <c r="G692" i="5" s="1"/>
  <c r="V693" i="5"/>
  <c r="V694" i="5"/>
  <c r="J694" i="5" s="1"/>
  <c r="V695" i="5"/>
  <c r="F695" i="5" s="1"/>
  <c r="V696" i="5"/>
  <c r="F696" i="5" s="1"/>
  <c r="V698" i="5"/>
  <c r="V699" i="5"/>
  <c r="V700" i="5"/>
  <c r="F700" i="5" s="1"/>
  <c r="V701" i="5"/>
  <c r="V702" i="5"/>
  <c r="V703" i="5"/>
  <c r="V704" i="5"/>
  <c r="V705" i="5"/>
  <c r="V706" i="5"/>
  <c r="V707" i="5"/>
  <c r="V708" i="5"/>
  <c r="F708" i="5" s="1"/>
  <c r="V709" i="5"/>
  <c r="V710" i="5"/>
  <c r="R710" i="5" s="1"/>
  <c r="V711" i="5"/>
  <c r="J711" i="5" s="1"/>
  <c r="V712" i="5"/>
  <c r="V713" i="5"/>
  <c r="J713" i="5" s="1"/>
  <c r="V714" i="5"/>
  <c r="E714" i="5" s="1"/>
  <c r="X714" i="5" s="1"/>
  <c r="V715" i="5"/>
  <c r="I715" i="5" s="1"/>
  <c r="V716" i="5"/>
  <c r="I716" i="5" s="1"/>
  <c r="V717" i="5"/>
  <c r="V718" i="5"/>
  <c r="V719" i="5"/>
  <c r="V720" i="5"/>
  <c r="V721" i="5"/>
  <c r="V722" i="5"/>
  <c r="E722" i="5" s="1"/>
  <c r="X722" i="5" s="1"/>
  <c r="V723" i="5"/>
  <c r="E723" i="5" s="1"/>
  <c r="X723" i="5" s="1"/>
  <c r="V724" i="5"/>
  <c r="V725" i="5"/>
  <c r="I725" i="5" s="1"/>
  <c r="V726" i="5"/>
  <c r="V727" i="5"/>
  <c r="V728" i="5"/>
  <c r="V729" i="5"/>
  <c r="V730" i="5"/>
  <c r="G730" i="5" s="1"/>
  <c r="V731" i="5"/>
  <c r="V732" i="5"/>
  <c r="V733" i="5"/>
  <c r="R733" i="5" s="1"/>
  <c r="V734" i="5"/>
  <c r="V735" i="5"/>
  <c r="R735" i="5" s="1"/>
  <c r="V736" i="5"/>
  <c r="F736" i="5" s="1"/>
  <c r="V737" i="5"/>
  <c r="V738" i="5"/>
  <c r="V739" i="5"/>
  <c r="V740" i="5"/>
  <c r="H740" i="5" s="1"/>
  <c r="V741" i="5"/>
  <c r="R741" i="5" s="1"/>
  <c r="V742" i="5"/>
  <c r="V743" i="5"/>
  <c r="R743" i="5" s="1"/>
  <c r="V744" i="5"/>
  <c r="V745" i="5"/>
  <c r="V746" i="5"/>
  <c r="V747" i="5"/>
  <c r="I747" i="5" s="1"/>
  <c r="V748" i="5"/>
  <c r="J748" i="5" s="1"/>
  <c r="V749" i="5"/>
  <c r="V750" i="5"/>
  <c r="V751" i="5"/>
  <c r="G751" i="5" s="1"/>
  <c r="V752" i="5"/>
  <c r="V753" i="5"/>
  <c r="R753" i="5" s="1"/>
  <c r="V754" i="5"/>
  <c r="V755" i="5"/>
  <c r="G755" i="5" s="1"/>
  <c r="V756" i="5"/>
  <c r="V757" i="5"/>
  <c r="F757" i="5" s="1"/>
  <c r="V758" i="5"/>
  <c r="V759" i="5"/>
  <c r="R759" i="5" s="1"/>
  <c r="V760" i="5"/>
  <c r="V761" i="5"/>
  <c r="V762" i="5"/>
  <c r="V763" i="5"/>
  <c r="V764" i="5"/>
  <c r="V765" i="5"/>
  <c r="R765" i="5" s="1"/>
  <c r="V766" i="5"/>
  <c r="V767" i="5"/>
  <c r="H767" i="5" s="1"/>
  <c r="V768" i="5"/>
  <c r="V769" i="5"/>
  <c r="V770" i="5"/>
  <c r="F770" i="5" s="1"/>
  <c r="V771" i="5"/>
  <c r="V772" i="5"/>
  <c r="V773" i="5"/>
  <c r="V774" i="5"/>
  <c r="V775" i="5"/>
  <c r="I775" i="5" s="1"/>
  <c r="V776" i="5"/>
  <c r="V777" i="5"/>
  <c r="V778" i="5"/>
  <c r="E778" i="5" s="1"/>
  <c r="X778" i="5" s="1"/>
  <c r="V779" i="5"/>
  <c r="V780" i="5"/>
  <c r="V781" i="5"/>
  <c r="V782" i="5"/>
  <c r="V783" i="5"/>
  <c r="R783" i="5" s="1"/>
  <c r="V784" i="5"/>
  <c r="H784" i="5" s="1"/>
  <c r="V785" i="5"/>
  <c r="V786" i="5"/>
  <c r="G786" i="5" s="1"/>
  <c r="V787" i="5"/>
  <c r="V788" i="5"/>
  <c r="V789" i="5"/>
  <c r="H789" i="5" s="1"/>
  <c r="V790" i="5"/>
  <c r="V791" i="5"/>
  <c r="V792" i="5"/>
  <c r="J792" i="5" s="1"/>
  <c r="V793" i="5"/>
  <c r="V794" i="5"/>
  <c r="R794" i="5" s="1"/>
  <c r="V795" i="5"/>
  <c r="V796" i="5"/>
  <c r="R796" i="5" s="1"/>
  <c r="V797" i="5"/>
  <c r="V798" i="5"/>
  <c r="H798" i="5" s="1"/>
  <c r="V799" i="5"/>
  <c r="V800" i="5"/>
  <c r="F800" i="5" s="1"/>
  <c r="V801" i="5"/>
  <c r="V802" i="5"/>
  <c r="I802" i="5" s="1"/>
  <c r="V803" i="5"/>
  <c r="V804" i="5"/>
  <c r="V805" i="5"/>
  <c r="R805" i="5" s="1"/>
  <c r="V806" i="5"/>
  <c r="G806" i="5" s="1"/>
  <c r="V807" i="5"/>
  <c r="V808" i="5"/>
  <c r="H808" i="5" s="1"/>
  <c r="V809" i="5"/>
  <c r="F809" i="5" s="1"/>
  <c r="V810" i="5"/>
  <c r="F810" i="5" s="1"/>
  <c r="V811" i="5"/>
  <c r="V812" i="5"/>
  <c r="V813" i="5"/>
  <c r="V814" i="5"/>
  <c r="V815" i="5"/>
  <c r="I815" i="5" s="1"/>
  <c r="V816" i="5"/>
  <c r="H816" i="5" s="1"/>
  <c r="V817" i="5"/>
  <c r="F817" i="5" s="1"/>
  <c r="V818" i="5"/>
  <c r="V819" i="5"/>
  <c r="V820" i="5"/>
  <c r="V821" i="5"/>
  <c r="V822" i="5"/>
  <c r="V823" i="5"/>
  <c r="V824" i="5"/>
  <c r="V825" i="5"/>
  <c r="V826" i="5"/>
  <c r="V827" i="5"/>
  <c r="V828" i="5"/>
  <c r="V829" i="5"/>
  <c r="V830" i="5"/>
  <c r="H830" i="5" s="1"/>
  <c r="V831" i="5"/>
  <c r="V832" i="5"/>
  <c r="V833" i="5"/>
  <c r="V834" i="5"/>
  <c r="J834" i="5" s="1"/>
  <c r="V835" i="5"/>
  <c r="V836" i="5"/>
  <c r="V837" i="5"/>
  <c r="V838" i="5"/>
  <c r="V839" i="5"/>
  <c r="V840" i="5"/>
  <c r="V841" i="5"/>
  <c r="I841" i="5" s="1"/>
  <c r="V842" i="5"/>
  <c r="H842" i="5" s="1"/>
  <c r="V843" i="5"/>
  <c r="V844" i="5"/>
  <c r="R844" i="5" s="1"/>
  <c r="V845" i="5"/>
  <c r="V846" i="5"/>
  <c r="V847" i="5"/>
  <c r="V848" i="5"/>
  <c r="V849" i="5"/>
  <c r="V850" i="5"/>
  <c r="V851" i="5"/>
  <c r="V852" i="5"/>
  <c r="V853" i="5"/>
  <c r="V854" i="5"/>
  <c r="V855" i="5"/>
  <c r="V856" i="5"/>
  <c r="V857" i="5"/>
  <c r="V858" i="5"/>
  <c r="V859" i="5"/>
  <c r="I859" i="5" s="1"/>
  <c r="V860" i="5"/>
  <c r="G860" i="5" s="1"/>
  <c r="V861" i="5"/>
  <c r="G861" i="5" s="1"/>
  <c r="V862" i="5"/>
  <c r="V863" i="5"/>
  <c r="V864" i="5"/>
  <c r="V865" i="5"/>
  <c r="H865" i="5" s="1"/>
  <c r="V866" i="5"/>
  <c r="V867" i="5"/>
  <c r="R867" i="5" s="1"/>
  <c r="V868" i="5"/>
  <c r="V869" i="5"/>
  <c r="H869" i="5" s="1"/>
  <c r="V870" i="5"/>
  <c r="G870" i="5" s="1"/>
  <c r="V871" i="5"/>
  <c r="V872" i="5"/>
  <c r="V873" i="5"/>
  <c r="R873" i="5" s="1"/>
  <c r="V874" i="5"/>
  <c r="G874" i="5" s="1"/>
  <c r="V876" i="5"/>
  <c r="G876" i="5" s="1"/>
  <c r="V877" i="5"/>
  <c r="H877" i="5" s="1"/>
  <c r="V878" i="5"/>
  <c r="H878" i="5" s="1"/>
  <c r="V879" i="5"/>
  <c r="V880" i="5"/>
  <c r="V881" i="5"/>
  <c r="V882" i="5"/>
  <c r="V883" i="5"/>
  <c r="F883" i="5" s="1"/>
  <c r="V884" i="5"/>
  <c r="J884" i="5" s="1"/>
  <c r="V885" i="5"/>
  <c r="F885" i="5" s="1"/>
  <c r="V886" i="5"/>
  <c r="V887" i="5"/>
  <c r="V888" i="5"/>
  <c r="V889" i="5"/>
  <c r="V890" i="5"/>
  <c r="V891" i="5"/>
  <c r="G891" i="5" s="1"/>
  <c r="V892" i="5"/>
  <c r="R892" i="5" s="1"/>
  <c r="V893" i="5"/>
  <c r="V894" i="5"/>
  <c r="V895" i="5"/>
  <c r="G895" i="5" s="1"/>
  <c r="V896" i="5"/>
  <c r="V897" i="5"/>
  <c r="V898" i="5"/>
  <c r="V899" i="5"/>
  <c r="V900" i="5"/>
  <c r="V901" i="5"/>
  <c r="V902" i="5"/>
  <c r="H902" i="5" s="1"/>
  <c r="V904" i="5"/>
  <c r="V905" i="5"/>
  <c r="V906" i="5"/>
  <c r="V907" i="5"/>
  <c r="R907" i="5" s="1"/>
  <c r="V908" i="5"/>
  <c r="V909" i="5"/>
  <c r="V910" i="5"/>
  <c r="V911" i="5"/>
  <c r="V912" i="5"/>
  <c r="H912" i="5" s="1"/>
  <c r="V913" i="5"/>
  <c r="V914" i="5"/>
  <c r="R914" i="5" s="1"/>
  <c r="V915" i="5"/>
  <c r="V916" i="5"/>
  <c r="F916" i="5" s="1"/>
  <c r="V917" i="5"/>
  <c r="V919" i="5"/>
  <c r="V920" i="5"/>
  <c r="V921" i="5"/>
  <c r="J921" i="5" s="1"/>
  <c r="V922" i="5"/>
  <c r="V923" i="5"/>
  <c r="V924" i="5"/>
  <c r="V925" i="5"/>
  <c r="R925" i="5" s="1"/>
  <c r="V926" i="5"/>
  <c r="V927" i="5"/>
  <c r="I927" i="5" s="1"/>
  <c r="V928" i="5"/>
  <c r="V929" i="5"/>
  <c r="V930" i="5"/>
  <c r="F930" i="5" s="1"/>
  <c r="V931" i="5"/>
  <c r="V932" i="5"/>
  <c r="V933" i="5"/>
  <c r="V934" i="5"/>
  <c r="I934" i="5" s="1"/>
  <c r="V935" i="5"/>
  <c r="I935" i="5" s="1"/>
  <c r="V936" i="5"/>
  <c r="V937" i="5"/>
  <c r="J937" i="5" s="1"/>
  <c r="V938" i="5"/>
  <c r="V939" i="5"/>
  <c r="V940" i="5"/>
  <c r="V941" i="5"/>
  <c r="H941" i="5" s="1"/>
  <c r="V942" i="5"/>
  <c r="V943" i="5"/>
  <c r="J943" i="5" s="1"/>
  <c r="V944" i="5"/>
  <c r="R944" i="5" s="1"/>
  <c r="V945" i="5"/>
  <c r="G945" i="5" s="1"/>
  <c r="V946" i="5"/>
  <c r="V947" i="5"/>
  <c r="V948" i="5"/>
  <c r="R948" i="5" s="1"/>
  <c r="V949" i="5"/>
  <c r="V950" i="5"/>
  <c r="V951" i="5"/>
  <c r="G951" i="5" s="1"/>
  <c r="V952" i="5"/>
  <c r="V953" i="5"/>
  <c r="V954" i="5"/>
  <c r="J954" i="5" s="1"/>
  <c r="V955" i="5"/>
  <c r="I955" i="5" s="1"/>
  <c r="V956" i="5"/>
  <c r="V957" i="5"/>
  <c r="V958" i="5"/>
  <c r="V959" i="5"/>
  <c r="R959" i="5" s="1"/>
  <c r="V960" i="5"/>
  <c r="V961" i="5"/>
  <c r="F961" i="5" s="1"/>
  <c r="V962" i="5"/>
  <c r="V963" i="5"/>
  <c r="I963" i="5" s="1"/>
  <c r="V964" i="5"/>
  <c r="V965" i="5"/>
  <c r="I965" i="5" s="1"/>
  <c r="V966" i="5"/>
  <c r="V967" i="5"/>
  <c r="V968" i="5"/>
  <c r="V969" i="5"/>
  <c r="H969" i="5" s="1"/>
  <c r="V970" i="5"/>
  <c r="V971" i="5"/>
  <c r="V972" i="5"/>
  <c r="V973" i="5"/>
  <c r="V974" i="5"/>
  <c r="V975" i="5"/>
  <c r="V977" i="5"/>
  <c r="I977" i="5" s="1"/>
  <c r="V978" i="5"/>
  <c r="V979" i="5"/>
  <c r="V980" i="5"/>
  <c r="V981" i="5"/>
  <c r="V982" i="5"/>
  <c r="I982" i="5" s="1"/>
  <c r="V983" i="5"/>
  <c r="J983" i="5" s="1"/>
  <c r="V984" i="5"/>
  <c r="V985" i="5"/>
  <c r="R985" i="5" s="1"/>
  <c r="V986" i="5"/>
  <c r="V987" i="5"/>
  <c r="J987" i="5" s="1"/>
  <c r="V988" i="5"/>
  <c r="V989" i="5"/>
  <c r="F989" i="5" s="1"/>
  <c r="V990" i="5"/>
  <c r="H990" i="5" s="1"/>
  <c r="V991" i="5"/>
  <c r="V992" i="5"/>
  <c r="I992" i="5" s="1"/>
  <c r="V993" i="5"/>
  <c r="E993" i="5" s="1"/>
  <c r="X993" i="5" s="1"/>
  <c r="V994" i="5"/>
  <c r="V995" i="5"/>
  <c r="V996" i="5"/>
  <c r="V997" i="5"/>
  <c r="R997" i="5" s="1"/>
  <c r="V998" i="5"/>
  <c r="F998" i="5" s="1"/>
  <c r="V999" i="5"/>
  <c r="V1000" i="5"/>
  <c r="H1000" i="5" s="1"/>
  <c r="V1001" i="5"/>
  <c r="V1002" i="5"/>
  <c r="R1002" i="5" s="1"/>
  <c r="V1003" i="5"/>
  <c r="V1004" i="5"/>
  <c r="V1006" i="5"/>
  <c r="I1006" i="5" s="1"/>
  <c r="V1007" i="5"/>
  <c r="V1008" i="5"/>
  <c r="V1009" i="5"/>
  <c r="V1010" i="5"/>
  <c r="V1011" i="5"/>
  <c r="V1013" i="5"/>
  <c r="H1013" i="5" s="1"/>
  <c r="V1014" i="5"/>
  <c r="V1015" i="5"/>
  <c r="V1016" i="5"/>
  <c r="H1016" i="5" s="1"/>
  <c r="V1017" i="5"/>
  <c r="R1017" i="5" s="1"/>
  <c r="V1018" i="5"/>
  <c r="I1018" i="5" s="1"/>
  <c r="V1019" i="5"/>
  <c r="V1020" i="5"/>
  <c r="F1020" i="5" s="1"/>
  <c r="V1021" i="5"/>
  <c r="F1021" i="5" s="1"/>
  <c r="V1022" i="5"/>
  <c r="V1023" i="5"/>
  <c r="R1023" i="5" s="1"/>
  <c r="V1024" i="5"/>
  <c r="F1024" i="5" s="1"/>
  <c r="V1025" i="5"/>
  <c r="V1026" i="5"/>
  <c r="V1028" i="5"/>
  <c r="V1029" i="5"/>
  <c r="V1031" i="5"/>
  <c r="V1032" i="5"/>
  <c r="F1032" i="5" s="1"/>
  <c r="V1033" i="5"/>
  <c r="V1034" i="5"/>
  <c r="J1034" i="5" s="1"/>
  <c r="V1035" i="5"/>
  <c r="I1035" i="5" s="1"/>
  <c r="V1036" i="5"/>
  <c r="V1037" i="5"/>
  <c r="V1039" i="5"/>
  <c r="R1039" i="5" s="1"/>
  <c r="V1040" i="5"/>
  <c r="V1041" i="5"/>
  <c r="G1041" i="5" s="1"/>
  <c r="V1042" i="5"/>
  <c r="V1043" i="5"/>
  <c r="V1044" i="5"/>
  <c r="V1045" i="5"/>
  <c r="V1047" i="5"/>
  <c r="E1047" i="5" s="1"/>
  <c r="X1047" i="5" s="1"/>
  <c r="V1048" i="5"/>
  <c r="V1049" i="5"/>
  <c r="H1049" i="5" s="1"/>
  <c r="V1050" i="5"/>
  <c r="V1051" i="5"/>
  <c r="V1052" i="5"/>
  <c r="V1053" i="5"/>
  <c r="V1054" i="5"/>
  <c r="V1055" i="5"/>
  <c r="E1055" i="5" s="1"/>
  <c r="X1055" i="5" s="1"/>
  <c r="V1056" i="5"/>
  <c r="F1056" i="5" s="1"/>
  <c r="V1057" i="5"/>
  <c r="I1057" i="5" s="1"/>
  <c r="V1058" i="5"/>
  <c r="V1059" i="5"/>
  <c r="V1060" i="5"/>
  <c r="V1061" i="5"/>
  <c r="V1062" i="5"/>
  <c r="V1063" i="5"/>
  <c r="V1064" i="5"/>
  <c r="H1064" i="5" s="1"/>
  <c r="V1065" i="5"/>
  <c r="R1065" i="5" s="1"/>
  <c r="V1066" i="5"/>
  <c r="V1067" i="5"/>
  <c r="V1068" i="5"/>
  <c r="V1069" i="5"/>
  <c r="V1070" i="5"/>
  <c r="R1070" i="5" s="1"/>
  <c r="V1071" i="5"/>
  <c r="E1071" i="5" s="1"/>
  <c r="X1071" i="5" s="1"/>
  <c r="V1072" i="5"/>
  <c r="V1073" i="5"/>
  <c r="V1074" i="5"/>
  <c r="V1075" i="5"/>
  <c r="V1076" i="5"/>
  <c r="V1077" i="5"/>
  <c r="V1078" i="5"/>
  <c r="I1078" i="5" s="1"/>
  <c r="V1079" i="5"/>
  <c r="E1079" i="5" s="1"/>
  <c r="X1079" i="5" s="1"/>
  <c r="V1080" i="5"/>
  <c r="V1081" i="5"/>
  <c r="V1082" i="5"/>
  <c r="R1082" i="5" s="1"/>
  <c r="V1083" i="5"/>
  <c r="F1083" i="5" s="1"/>
  <c r="V1084" i="5"/>
  <c r="J1084" i="5" s="1"/>
  <c r="V1085" i="5"/>
  <c r="H1085" i="5" s="1"/>
  <c r="V1086" i="5"/>
  <c r="V1087" i="5"/>
  <c r="V1088" i="5"/>
  <c r="R1088" i="5" s="1"/>
  <c r="V1089" i="5"/>
  <c r="V1090" i="5"/>
  <c r="V1091" i="5"/>
  <c r="I1091" i="5" s="1"/>
  <c r="V1092" i="5"/>
  <c r="V1093" i="5"/>
  <c r="V1094" i="5"/>
  <c r="G1094" i="5" s="1"/>
  <c r="V1095" i="5"/>
  <c r="F1095" i="5" s="1"/>
  <c r="V1096" i="5"/>
  <c r="H1096" i="5" s="1"/>
  <c r="V1097" i="5"/>
  <c r="V1098" i="5"/>
  <c r="H1098" i="5" s="1"/>
  <c r="V1099" i="5"/>
  <c r="G1099" i="5" s="1"/>
  <c r="V1100" i="5"/>
  <c r="V1101" i="5"/>
  <c r="V1102" i="5"/>
  <c r="V1103" i="5"/>
  <c r="R1103" i="5" s="1"/>
  <c r="V1104" i="5"/>
  <c r="V1105" i="5"/>
  <c r="V1106" i="5"/>
  <c r="V1107" i="5"/>
  <c r="H1107" i="5" s="1"/>
  <c r="V1108" i="5"/>
  <c r="V1109" i="5"/>
  <c r="G1109" i="5" s="1"/>
  <c r="V1110" i="5"/>
  <c r="I1110" i="5" s="1"/>
  <c r="V1111" i="5"/>
  <c r="V1112" i="5"/>
  <c r="V1113" i="5"/>
  <c r="V1114" i="5"/>
  <c r="R1114" i="5" s="1"/>
  <c r="V1115" i="5"/>
  <c r="V1116" i="5"/>
  <c r="F1116" i="5" s="1"/>
  <c r="V1117" i="5"/>
  <c r="V1118" i="5"/>
  <c r="V1119" i="5"/>
  <c r="V1120" i="5"/>
  <c r="J1120" i="5" s="1"/>
  <c r="V1121" i="5"/>
  <c r="V1122" i="5"/>
  <c r="V1124" i="5"/>
  <c r="V1125" i="5"/>
  <c r="V1126" i="5"/>
  <c r="J1126" i="5" s="1"/>
  <c r="V1127" i="5"/>
  <c r="V1128" i="5"/>
  <c r="V1129" i="5"/>
  <c r="F1129" i="5" s="1"/>
  <c r="V1130" i="5"/>
  <c r="J1130" i="5" s="1"/>
  <c r="V1131" i="5"/>
  <c r="V1132" i="5"/>
  <c r="G1132" i="5" s="1"/>
  <c r="V1133" i="5"/>
  <c r="R1133" i="5" s="1"/>
  <c r="V1134" i="5"/>
  <c r="V1135" i="5"/>
  <c r="V1136" i="5"/>
  <c r="V1137" i="5"/>
  <c r="H1137" i="5" s="1"/>
  <c r="V1139" i="5"/>
  <c r="V1140" i="5"/>
  <c r="V1141" i="5"/>
  <c r="V1142" i="5"/>
  <c r="R1142" i="5" s="1"/>
  <c r="V1143" i="5"/>
  <c r="R1143" i="5" s="1"/>
  <c r="V1144" i="5"/>
  <c r="V1146" i="5"/>
  <c r="E1146" i="5" s="1"/>
  <c r="X1146" i="5" s="1"/>
  <c r="V1147" i="5"/>
  <c r="V1148" i="5"/>
  <c r="V1149" i="5"/>
  <c r="V1150" i="5"/>
  <c r="I1150" i="5" s="1"/>
  <c r="V1151" i="5"/>
  <c r="V1152" i="5"/>
  <c r="V1153" i="5"/>
  <c r="J1153" i="5" s="1"/>
  <c r="V1154" i="5"/>
  <c r="V1155" i="5"/>
  <c r="I1155" i="5" s="1"/>
  <c r="V1156" i="5"/>
  <c r="V1157" i="5"/>
  <c r="V1159" i="5"/>
  <c r="G1159" i="5" s="1"/>
  <c r="V1160" i="5"/>
  <c r="V1161" i="5"/>
  <c r="V1162" i="5"/>
  <c r="J1162" i="5" s="1"/>
  <c r="V1163" i="5"/>
  <c r="V1165" i="5"/>
  <c r="V1166" i="5"/>
  <c r="V1167" i="5"/>
  <c r="V1168" i="5"/>
  <c r="V1169" i="5"/>
  <c r="V1170" i="5"/>
  <c r="V1171" i="5"/>
  <c r="H1171" i="5" s="1"/>
  <c r="V1172" i="5"/>
  <c r="V1173" i="5"/>
  <c r="R1173" i="5" s="1"/>
  <c r="V1174" i="5"/>
  <c r="V1175" i="5"/>
  <c r="V1176" i="5"/>
  <c r="V1177" i="5"/>
  <c r="I1177" i="5" s="1"/>
  <c r="V1178" i="5"/>
  <c r="V1179" i="5"/>
  <c r="V1180" i="5"/>
  <c r="R1180" i="5" s="1"/>
  <c r="V1181" i="5"/>
  <c r="V1182" i="5"/>
  <c r="V1183" i="5"/>
  <c r="G1183" i="5" s="1"/>
  <c r="V1184" i="5"/>
  <c r="V1185" i="5"/>
  <c r="V1186" i="5"/>
  <c r="V1187" i="5"/>
  <c r="G1187" i="5" s="1"/>
  <c r="V1188" i="5"/>
  <c r="V1189" i="5"/>
  <c r="J1189" i="5" s="1"/>
  <c r="V1190" i="5"/>
  <c r="G1190" i="5" s="1"/>
  <c r="V1191" i="5"/>
  <c r="J1191" i="5" s="1"/>
  <c r="V1192" i="5"/>
  <c r="V1193" i="5"/>
  <c r="V1194" i="5"/>
  <c r="I1194" i="5" s="1"/>
  <c r="V1195" i="5"/>
  <c r="V1196" i="5"/>
  <c r="V1197" i="5"/>
  <c r="I1197" i="5" s="1"/>
  <c r="V1198" i="5"/>
  <c r="V1199" i="5"/>
  <c r="V1200" i="5"/>
  <c r="V1201" i="5"/>
  <c r="V1202" i="5"/>
  <c r="V1203" i="5"/>
  <c r="R1203" i="5" s="1"/>
  <c r="V1204" i="5"/>
  <c r="E1204" i="5" s="1"/>
  <c r="X1204" i="5" s="1"/>
  <c r="V1205" i="5"/>
  <c r="G1205" i="5" s="1"/>
  <c r="V1206" i="5"/>
  <c r="F1206" i="5" s="1"/>
  <c r="V1207" i="5"/>
  <c r="V1208" i="5"/>
  <c r="V1209" i="5"/>
  <c r="V1210" i="5"/>
  <c r="V1211" i="5"/>
  <c r="V1212" i="5"/>
  <c r="V1213" i="5"/>
  <c r="V1214" i="5"/>
  <c r="V1215" i="5"/>
  <c r="H1215" i="5" s="1"/>
  <c r="V1216" i="5"/>
  <c r="G1216" i="5" s="1"/>
  <c r="V1217" i="5"/>
  <c r="V1218" i="5"/>
  <c r="V1219" i="5"/>
  <c r="V1220" i="5"/>
  <c r="V1221" i="5"/>
  <c r="J1221" i="5" s="1"/>
  <c r="V1222" i="5"/>
  <c r="V1223" i="5"/>
  <c r="V1224" i="5"/>
  <c r="V1225" i="5"/>
  <c r="V1226" i="5"/>
  <c r="V1227" i="5"/>
  <c r="V1228" i="5"/>
  <c r="V1229" i="5"/>
  <c r="J1229" i="5" s="1"/>
  <c r="V1230" i="5"/>
  <c r="V1231" i="5"/>
  <c r="J1231" i="5" s="1"/>
  <c r="V1232" i="5"/>
  <c r="F1232" i="5" s="1"/>
  <c r="V1233" i="5"/>
  <c r="R1233" i="5" s="1"/>
  <c r="V1234" i="5"/>
  <c r="I1234" i="5" s="1"/>
  <c r="V1235" i="5"/>
  <c r="V1236" i="5"/>
  <c r="V1237" i="5"/>
  <c r="R1237" i="5" s="1"/>
  <c r="V1238" i="5"/>
  <c r="V1240" i="5"/>
  <c r="V1241" i="5"/>
  <c r="V1242" i="5"/>
  <c r="I1242" i="5" s="1"/>
  <c r="V1243" i="5"/>
  <c r="R1243" i="5" s="1"/>
  <c r="V1244" i="5"/>
  <c r="V1245" i="5"/>
  <c r="E1245" i="5" s="1"/>
  <c r="X1245" i="5" s="1"/>
  <c r="V1246" i="5"/>
  <c r="J1246" i="5" s="1"/>
  <c r="V1247" i="5"/>
  <c r="V1248" i="5"/>
  <c r="V1249" i="5"/>
  <c r="V1250" i="5"/>
  <c r="V1251" i="5"/>
  <c r="F1251" i="5" s="1"/>
  <c r="V1252" i="5"/>
  <c r="V1253" i="5"/>
  <c r="R1253" i="5" s="1"/>
  <c r="V1254" i="5"/>
  <c r="V1255" i="5"/>
  <c r="V1256" i="5"/>
  <c r="I1256" i="5" s="1"/>
  <c r="V1257" i="5"/>
  <c r="V1258" i="5"/>
  <c r="R1258" i="5" s="1"/>
  <c r="V1259" i="5"/>
  <c r="V1260" i="5"/>
  <c r="V1261" i="5"/>
  <c r="V1262" i="5"/>
  <c r="J1262" i="5" s="1"/>
  <c r="V1263" i="5"/>
  <c r="I1263" i="5" s="1"/>
  <c r="V1264" i="5"/>
  <c r="V1265" i="5"/>
  <c r="V1266" i="5"/>
  <c r="F1266" i="5" s="1"/>
  <c r="V1267" i="5"/>
  <c r="V1268" i="5"/>
  <c r="V1269" i="5"/>
  <c r="V1270" i="5"/>
  <c r="G1270" i="5" s="1"/>
  <c r="V1271" i="5"/>
  <c r="V1272" i="5"/>
  <c r="V1273" i="5"/>
  <c r="V1274" i="5"/>
  <c r="I1274" i="5" s="1"/>
  <c r="V1275" i="5"/>
  <c r="V1276" i="5"/>
  <c r="V1277" i="5"/>
  <c r="V1278" i="5"/>
  <c r="V1279" i="5"/>
  <c r="V1280" i="5"/>
  <c r="V1281" i="5"/>
  <c r="V1282" i="5"/>
  <c r="V1283" i="5"/>
  <c r="F1283" i="5" s="1"/>
  <c r="V1284" i="5"/>
  <c r="V1285" i="5"/>
  <c r="V1286" i="5"/>
  <c r="I1286" i="5" s="1"/>
  <c r="V1287" i="5"/>
  <c r="V1288" i="5"/>
  <c r="V1289" i="5"/>
  <c r="V1290" i="5"/>
  <c r="F1290" i="5" s="1"/>
  <c r="V1291" i="5"/>
  <c r="V1292" i="5"/>
  <c r="V1293" i="5"/>
  <c r="E1293" i="5" s="1"/>
  <c r="X1293" i="5" s="1"/>
  <c r="V1294" i="5"/>
  <c r="J1294" i="5" s="1"/>
  <c r="V1295" i="5"/>
  <c r="V1296" i="5"/>
  <c r="V1297" i="5"/>
  <c r="V1298" i="5"/>
  <c r="V1299" i="5"/>
  <c r="V1300" i="5"/>
  <c r="V1301" i="5"/>
  <c r="E1301" i="5" s="1"/>
  <c r="X1301" i="5" s="1"/>
  <c r="V1302" i="5"/>
  <c r="V1303" i="5"/>
  <c r="V1304" i="5"/>
  <c r="V1305" i="5"/>
  <c r="V1306" i="5"/>
  <c r="V1307" i="5"/>
  <c r="V1308" i="5"/>
  <c r="V1309" i="5"/>
  <c r="E1309" i="5" s="1"/>
  <c r="X1309" i="5" s="1"/>
  <c r="V1310" i="5"/>
  <c r="V1311" i="5"/>
  <c r="V1312" i="5"/>
  <c r="V1313" i="5"/>
  <c r="V1314" i="5"/>
  <c r="R1314" i="5" s="1"/>
  <c r="V1315" i="5"/>
  <c r="E1315" i="5" s="1"/>
  <c r="X1315" i="5" s="1"/>
  <c r="V1316" i="5"/>
  <c r="V1317" i="5"/>
  <c r="V1318" i="5"/>
  <c r="V1319" i="5"/>
  <c r="V1320" i="5"/>
  <c r="V1321" i="5"/>
  <c r="V1322" i="5"/>
  <c r="F1322" i="5" s="1"/>
  <c r="V1323" i="5"/>
  <c r="V1324" i="5"/>
  <c r="V1325" i="5"/>
  <c r="V1326" i="5"/>
  <c r="F1326" i="5" s="1"/>
  <c r="V1327" i="5"/>
  <c r="V1328" i="5"/>
  <c r="G1328" i="5" s="1"/>
  <c r="V1329" i="5"/>
  <c r="V1330" i="5"/>
  <c r="V1331" i="5"/>
  <c r="H1331" i="5" s="1"/>
  <c r="V1332" i="5"/>
  <c r="V1333" i="5"/>
  <c r="V1334" i="5"/>
  <c r="R1334" i="5" s="1"/>
  <c r="V1335" i="5"/>
  <c r="V1336" i="5"/>
  <c r="H1336" i="5" s="1"/>
  <c r="V1337" i="5"/>
  <c r="V1338" i="5"/>
  <c r="V1339" i="5"/>
  <c r="V1340" i="5"/>
  <c r="V1341" i="5"/>
  <c r="V1342" i="5"/>
  <c r="V1343" i="5"/>
  <c r="V1344" i="5"/>
  <c r="V1345" i="5"/>
  <c r="V1346" i="5"/>
  <c r="F1346" i="5" s="1"/>
  <c r="V1347" i="5"/>
  <c r="E1347" i="5" s="1"/>
  <c r="X1347" i="5" s="1"/>
  <c r="V1348" i="5"/>
  <c r="V1349" i="5"/>
  <c r="V1350" i="5"/>
  <c r="I1350" i="5" s="1"/>
  <c r="V1351" i="5"/>
  <c r="V1352" i="5"/>
  <c r="V1353" i="5"/>
  <c r="V1354" i="5"/>
  <c r="V1355" i="5"/>
  <c r="V1356" i="5"/>
  <c r="V1357" i="5"/>
  <c r="V1358" i="5"/>
  <c r="V1359" i="5"/>
  <c r="V1360" i="5"/>
  <c r="V1361" i="5"/>
  <c r="V1362" i="5"/>
  <c r="V1363" i="5"/>
  <c r="E1363" i="5" s="1"/>
  <c r="X1363" i="5" s="1"/>
  <c r="V1364" i="5"/>
  <c r="R1364" i="5" s="1"/>
  <c r="V1365" i="5"/>
  <c r="V1366" i="5"/>
  <c r="J1366" i="5" s="1"/>
  <c r="V1367" i="5"/>
  <c r="V1368" i="5"/>
  <c r="V1369" i="5"/>
  <c r="V1370" i="5"/>
  <c r="H1370" i="5" s="1"/>
  <c r="V1371" i="5"/>
  <c r="E1371" i="5" s="1"/>
  <c r="X1371" i="5" s="1"/>
  <c r="V1372" i="5"/>
  <c r="V1373" i="5"/>
  <c r="V1374" i="5"/>
  <c r="J1374" i="5" s="1"/>
  <c r="V1375" i="5"/>
  <c r="V1376" i="5"/>
  <c r="V1377" i="5"/>
  <c r="V1378" i="5"/>
  <c r="G1378" i="5" s="1"/>
  <c r="V1379" i="5"/>
  <c r="V1380" i="5"/>
  <c r="V1381" i="5"/>
  <c r="V1382" i="5"/>
  <c r="R1382" i="5" s="1"/>
  <c r="V1383" i="5"/>
  <c r="V1384" i="5"/>
  <c r="V1385" i="5"/>
  <c r="V1386" i="5"/>
  <c r="V1387" i="5"/>
  <c r="E1387" i="5" s="1"/>
  <c r="X1387" i="5" s="1"/>
  <c r="V1388" i="5"/>
  <c r="V1389" i="5"/>
  <c r="V1390" i="5"/>
  <c r="V1392" i="5"/>
  <c r="V1393" i="5"/>
  <c r="V1394" i="5"/>
  <c r="V1395" i="5"/>
  <c r="V1396" i="5"/>
  <c r="V1397" i="5"/>
  <c r="V1398" i="5"/>
  <c r="V1399" i="5"/>
  <c r="V1400" i="5"/>
  <c r="V1401" i="5"/>
  <c r="V1402" i="5"/>
  <c r="V1403" i="5"/>
  <c r="V1404" i="5"/>
  <c r="V1405" i="5"/>
  <c r="V1406" i="5"/>
  <c r="V1407" i="5"/>
  <c r="V1408" i="5"/>
  <c r="V1409" i="5"/>
  <c r="V1410" i="5"/>
  <c r="V1411" i="5"/>
  <c r="H1411" i="5" s="1"/>
  <c r="V1412" i="5"/>
  <c r="V1413" i="5"/>
  <c r="V1414" i="5"/>
  <c r="V1415" i="5"/>
  <c r="V1417" i="5"/>
  <c r="V1418" i="5"/>
  <c r="I1418" i="5" s="1"/>
  <c r="V1419" i="5"/>
  <c r="V1420" i="5"/>
  <c r="J1420" i="5" s="1"/>
  <c r="V1421" i="5"/>
  <c r="V1423" i="5"/>
  <c r="V1424" i="5"/>
  <c r="V1425" i="5"/>
  <c r="G1425" i="5" s="1"/>
  <c r="V1426" i="5"/>
  <c r="V1427" i="5"/>
  <c r="V1428" i="5"/>
  <c r="V1429" i="5"/>
  <c r="J1429" i="5" s="1"/>
  <c r="V1430" i="5"/>
  <c r="E1430" i="5" s="1"/>
  <c r="X1430" i="5" s="1"/>
  <c r="V1431" i="5"/>
  <c r="V1432" i="5"/>
  <c r="V1433" i="5"/>
  <c r="I1433" i="5" s="1"/>
  <c r="V1434" i="5"/>
  <c r="V1435" i="5"/>
  <c r="V1436" i="5"/>
  <c r="V1437" i="5"/>
  <c r="R1437" i="5" s="1"/>
  <c r="V1438" i="5"/>
  <c r="E1438" i="5" s="1"/>
  <c r="X1438" i="5" s="1"/>
  <c r="V1439" i="5"/>
  <c r="V1440" i="5"/>
  <c r="V1441" i="5"/>
  <c r="V1442" i="5"/>
  <c r="V1443" i="5"/>
  <c r="J1443" i="5" s="1"/>
  <c r="V1444" i="5"/>
  <c r="V1445" i="5"/>
  <c r="V1446" i="5"/>
  <c r="E1446" i="5" s="1"/>
  <c r="X1446" i="5" s="1"/>
  <c r="V1447" i="5"/>
  <c r="V1448" i="5"/>
  <c r="V1449" i="5"/>
  <c r="V1450" i="5"/>
  <c r="V1451" i="5"/>
  <c r="V1452" i="5"/>
  <c r="I1452" i="5" s="1"/>
  <c r="V1453" i="5"/>
  <c r="V1454" i="5"/>
  <c r="V1455" i="5"/>
  <c r="V1456" i="5"/>
  <c r="V1457" i="5"/>
  <c r="I1457" i="5" s="1"/>
  <c r="V1458" i="5"/>
  <c r="V1459" i="5"/>
  <c r="V1460" i="5"/>
  <c r="V1461" i="5"/>
  <c r="J1461" i="5" s="1"/>
  <c r="V1462" i="5"/>
  <c r="V1463" i="5"/>
  <c r="V1464" i="5"/>
  <c r="V1465" i="5"/>
  <c r="V1466" i="5"/>
  <c r="V1467" i="5"/>
  <c r="J1467" i="5" s="1"/>
  <c r="V1468" i="5"/>
  <c r="V1469" i="5"/>
  <c r="V1470" i="5"/>
  <c r="V1471" i="5"/>
  <c r="V1472" i="5"/>
  <c r="V1473" i="5"/>
  <c r="J1473" i="5" s="1"/>
  <c r="V1474" i="5"/>
  <c r="V1475" i="5"/>
  <c r="F1475" i="5" s="1"/>
  <c r="V1476" i="5"/>
  <c r="V1477" i="5"/>
  <c r="J1477" i="5" s="1"/>
  <c r="V1478" i="5"/>
  <c r="E1478" i="5" s="1"/>
  <c r="X1478" i="5" s="1"/>
  <c r="V1479" i="5"/>
  <c r="V1480" i="5"/>
  <c r="V1481" i="5"/>
  <c r="V1482" i="5"/>
  <c r="V1483" i="5"/>
  <c r="V1484" i="5"/>
  <c r="V1485" i="5"/>
  <c r="I1485" i="5" s="1"/>
  <c r="V1486" i="5"/>
  <c r="E1486" i="5" s="1"/>
  <c r="X1486" i="5" s="1"/>
  <c r="V1487" i="5"/>
  <c r="V1488" i="5"/>
  <c r="V1489" i="5"/>
  <c r="H1489" i="5" s="1"/>
  <c r="V1490" i="5"/>
  <c r="V1491" i="5"/>
  <c r="V1492" i="5"/>
  <c r="V1493" i="5"/>
  <c r="V1494" i="5"/>
  <c r="E1494" i="5" s="1"/>
  <c r="X1494" i="5" s="1"/>
  <c r="V1495" i="5"/>
  <c r="V1496" i="5"/>
  <c r="V1497" i="5"/>
  <c r="V1498" i="5"/>
  <c r="V1499" i="5"/>
  <c r="H1499" i="5" s="1"/>
  <c r="V1500" i="5"/>
  <c r="V1501" i="5"/>
  <c r="G1501" i="5" s="1"/>
  <c r="V1502" i="5"/>
  <c r="E1502" i="5" s="1"/>
  <c r="X1502" i="5" s="1"/>
  <c r="V1503" i="5"/>
  <c r="V1505" i="5"/>
  <c r="R1505" i="5" s="1"/>
  <c r="V1506" i="5"/>
  <c r="R1506" i="5" s="1"/>
  <c r="V1507" i="5"/>
  <c r="V1508" i="5"/>
  <c r="V1509" i="5"/>
  <c r="V1510" i="5"/>
  <c r="V1511" i="5"/>
  <c r="V1513" i="5"/>
  <c r="R1513" i="5" s="1"/>
  <c r="V1514" i="5"/>
  <c r="R1514" i="5" s="1"/>
  <c r="V1515" i="5"/>
  <c r="J1515" i="5" s="1"/>
  <c r="V1516" i="5"/>
  <c r="V1517" i="5"/>
  <c r="V1518" i="5"/>
  <c r="V1519" i="5"/>
  <c r="V1521" i="5"/>
  <c r="V1522" i="5"/>
  <c r="V1523" i="5"/>
  <c r="V1524" i="5"/>
  <c r="F1524" i="5" s="1"/>
  <c r="V1525" i="5"/>
  <c r="V1526" i="5"/>
  <c r="J1526" i="5" s="1"/>
  <c r="V1527" i="5"/>
  <c r="V1529" i="5"/>
  <c r="V1530" i="5"/>
  <c r="V1531" i="5"/>
  <c r="J1531" i="5" s="1"/>
  <c r="V1532" i="5"/>
  <c r="E1532" i="5" s="1"/>
  <c r="X1532" i="5" s="1"/>
  <c r="V1533" i="5"/>
  <c r="H1533" i="5" s="1"/>
  <c r="V1534" i="5"/>
  <c r="V1535" i="5"/>
  <c r="V1537" i="5"/>
  <c r="V1538" i="5"/>
  <c r="I1538" i="5" s="1"/>
  <c r="V1539" i="5"/>
  <c r="H1539" i="5" s="1"/>
  <c r="V1540" i="5"/>
  <c r="E1540" i="5" s="1"/>
  <c r="X1540" i="5" s="1"/>
  <c r="V1541" i="5"/>
  <c r="E1541" i="5" s="1"/>
  <c r="X1541" i="5" s="1"/>
  <c r="V1542" i="5"/>
  <c r="V1543" i="5"/>
  <c r="V1544" i="5"/>
  <c r="R1544" i="5" s="1"/>
  <c r="V1545" i="5"/>
  <c r="V1546" i="5"/>
  <c r="V1547" i="5"/>
  <c r="R1547" i="5" s="1"/>
  <c r="V1548" i="5"/>
  <c r="E1548" i="5" s="1"/>
  <c r="X1548" i="5" s="1"/>
  <c r="V1549" i="5"/>
  <c r="E1549" i="5" s="1"/>
  <c r="X1549" i="5" s="1"/>
  <c r="V1550" i="5"/>
  <c r="J1550" i="5" s="1"/>
  <c r="V1551" i="5"/>
  <c r="E1551" i="5" s="1"/>
  <c r="X1551" i="5" s="1"/>
  <c r="V1553" i="5"/>
  <c r="V1554" i="5"/>
  <c r="V1555" i="5"/>
  <c r="V1556" i="5"/>
  <c r="F1556" i="5" s="1"/>
  <c r="V1557" i="5"/>
  <c r="E1557" i="5" s="1"/>
  <c r="X1557" i="5" s="1"/>
  <c r="V1558" i="5"/>
  <c r="E1558" i="5" s="1"/>
  <c r="X1558" i="5" s="1"/>
  <c r="V1559" i="5"/>
  <c r="V1560" i="5"/>
  <c r="E1560" i="5" s="1"/>
  <c r="X1560" i="5" s="1"/>
  <c r="V1561" i="5"/>
  <c r="V1562" i="5"/>
  <c r="V1563" i="5"/>
  <c r="V1564" i="5"/>
  <c r="I1564" i="5" s="1"/>
  <c r="V1565" i="5"/>
  <c r="E1565" i="5" s="1"/>
  <c r="X1565" i="5" s="1"/>
  <c r="V1566" i="5"/>
  <c r="E1566" i="5" s="1"/>
  <c r="X1566" i="5" s="1"/>
  <c r="V1567" i="5"/>
  <c r="V1568" i="5"/>
  <c r="E1568" i="5" s="1"/>
  <c r="X1568" i="5" s="1"/>
  <c r="V1569" i="5"/>
  <c r="V1570" i="5"/>
  <c r="V1571" i="5"/>
  <c r="V1572" i="5"/>
  <c r="V1573" i="5"/>
  <c r="E1573" i="5" s="1"/>
  <c r="X1573" i="5" s="1"/>
  <c r="V1574" i="5"/>
  <c r="E1574" i="5" s="1"/>
  <c r="X1574" i="5" s="1"/>
  <c r="V1575" i="5"/>
  <c r="H1575" i="5" s="1"/>
  <c r="V1576" i="5"/>
  <c r="E1576" i="5" s="1"/>
  <c r="X1576" i="5" s="1"/>
  <c r="V1577" i="5"/>
  <c r="G1577" i="5" s="1"/>
  <c r="V1578" i="5"/>
  <c r="V1579" i="5"/>
  <c r="V1580" i="5"/>
  <c r="I1580" i="5" s="1"/>
  <c r="V1581" i="5"/>
  <c r="E1581" i="5" s="1"/>
  <c r="X1581" i="5" s="1"/>
  <c r="V1582" i="5"/>
  <c r="E1582" i="5" s="1"/>
  <c r="X1582" i="5" s="1"/>
  <c r="V1583" i="5"/>
  <c r="I1583" i="5" s="1"/>
  <c r="V1584" i="5"/>
  <c r="E1584" i="5" s="1"/>
  <c r="X1584" i="5" s="1"/>
  <c r="V1585" i="5"/>
  <c r="G1585" i="5" s="1"/>
  <c r="V1586" i="5"/>
  <c r="V1587" i="5"/>
  <c r="H1587" i="5" s="1"/>
  <c r="V1588" i="5"/>
  <c r="F1588" i="5" s="1"/>
  <c r="V1589" i="5"/>
  <c r="E1589" i="5" s="1"/>
  <c r="X1589" i="5" s="1"/>
  <c r="V1590" i="5"/>
  <c r="E1590" i="5" s="1"/>
  <c r="X1590" i="5" s="1"/>
  <c r="V1591" i="5"/>
  <c r="R1591" i="5" s="1"/>
  <c r="V1592" i="5"/>
  <c r="E1592" i="5" s="1"/>
  <c r="X1592" i="5" s="1"/>
  <c r="V1593" i="5"/>
  <c r="V1594" i="5"/>
  <c r="V1595" i="5"/>
  <c r="V1596" i="5"/>
  <c r="V1597" i="5"/>
  <c r="E1597" i="5" s="1"/>
  <c r="X1597" i="5" s="1"/>
  <c r="V1598" i="5"/>
  <c r="E1598" i="5" s="1"/>
  <c r="X1598" i="5" s="1"/>
  <c r="V1599" i="5"/>
  <c r="G1599" i="5" s="1"/>
  <c r="V1600" i="5"/>
  <c r="E1600" i="5" s="1"/>
  <c r="X1600" i="5" s="1"/>
  <c r="V1601" i="5"/>
  <c r="V1602" i="5"/>
  <c r="V1603" i="5"/>
  <c r="J1603" i="5" s="1"/>
  <c r="V1604" i="5"/>
  <c r="H1604" i="5" s="1"/>
  <c r="V1605" i="5"/>
  <c r="E1605" i="5" s="1"/>
  <c r="X1605" i="5" s="1"/>
  <c r="V1606" i="5"/>
  <c r="E1606" i="5" s="1"/>
  <c r="X1606" i="5" s="1"/>
  <c r="V1607" i="5"/>
  <c r="H1607" i="5" s="1"/>
  <c r="V1608" i="5"/>
  <c r="E1608" i="5" s="1"/>
  <c r="X1608" i="5" s="1"/>
  <c r="V1609" i="5"/>
  <c r="V1610" i="5"/>
  <c r="V1611" i="5"/>
  <c r="V1612" i="5"/>
  <c r="G1612" i="5" s="1"/>
  <c r="V1613" i="5"/>
  <c r="E1613" i="5" s="1"/>
  <c r="X1613" i="5" s="1"/>
  <c r="V1614" i="5"/>
  <c r="E1614" i="5" s="1"/>
  <c r="X1614" i="5" s="1"/>
  <c r="V1615" i="5"/>
  <c r="V1616" i="5"/>
  <c r="V1617" i="5"/>
  <c r="V1618" i="5"/>
  <c r="V1619" i="5"/>
  <c r="V1620" i="5"/>
  <c r="R1620" i="5" s="1"/>
  <c r="V1621" i="5"/>
  <c r="E1621" i="5" s="1"/>
  <c r="X1621" i="5" s="1"/>
  <c r="V1622" i="5"/>
  <c r="E1622" i="5" s="1"/>
  <c r="X1622" i="5" s="1"/>
  <c r="V1623" i="5"/>
  <c r="I1623" i="5" s="1"/>
  <c r="V1624" i="5"/>
  <c r="E1624" i="5" s="1"/>
  <c r="X1624" i="5" s="1"/>
  <c r="V1625" i="5"/>
  <c r="V1626" i="5"/>
  <c r="G1626" i="5" s="1"/>
  <c r="V1627" i="5"/>
  <c r="V1628" i="5"/>
  <c r="F1628" i="5" s="1"/>
  <c r="V1629" i="5"/>
  <c r="I1629" i="5" s="1"/>
  <c r="V1630" i="5"/>
  <c r="E1630" i="5" s="1"/>
  <c r="X1630" i="5" s="1"/>
  <c r="V1631" i="5"/>
  <c r="G1631" i="5" s="1"/>
  <c r="V1632" i="5"/>
  <c r="E1632" i="5" s="1"/>
  <c r="X1632" i="5" s="1"/>
  <c r="V1633" i="5"/>
  <c r="V1634" i="5"/>
  <c r="F1634" i="5" s="1"/>
  <c r="V1635" i="5"/>
  <c r="H1635" i="5" s="1"/>
  <c r="V1636" i="5"/>
  <c r="R1636" i="5" s="1"/>
  <c r="V1637" i="5"/>
  <c r="I1637" i="5" s="1"/>
  <c r="V1638" i="5"/>
  <c r="E1638" i="5" s="1"/>
  <c r="X1638" i="5" s="1"/>
  <c r="V1639" i="5"/>
  <c r="V1640" i="5"/>
  <c r="E1640" i="5" s="1"/>
  <c r="X1640" i="5" s="1"/>
  <c r="V1641" i="5"/>
  <c r="I1641" i="5" s="1"/>
  <c r="V1642" i="5"/>
  <c r="E1642" i="5" s="1"/>
  <c r="X1642" i="5" s="1"/>
  <c r="V1643" i="5"/>
  <c r="I1643" i="5" s="1"/>
  <c r="V1644" i="5"/>
  <c r="G1644" i="5" s="1"/>
  <c r="V1645" i="5"/>
  <c r="V1646" i="5"/>
  <c r="E1646" i="5" s="1"/>
  <c r="X1646" i="5" s="1"/>
  <c r="V1647" i="5"/>
  <c r="V1648" i="5"/>
  <c r="V1649" i="5"/>
  <c r="V1650" i="5"/>
  <c r="E1650" i="5" s="1"/>
  <c r="X1650" i="5" s="1"/>
  <c r="V1651" i="5"/>
  <c r="J1651" i="5" s="1"/>
  <c r="V1652" i="5"/>
  <c r="E1652" i="5" s="1"/>
  <c r="X1652" i="5" s="1"/>
  <c r="V1653" i="5"/>
  <c r="H1653" i="5" s="1"/>
  <c r="V1654" i="5"/>
  <c r="E1654" i="5" s="1"/>
  <c r="X1654" i="5" s="1"/>
  <c r="V1655" i="5"/>
  <c r="V1656" i="5"/>
  <c r="V1657" i="5"/>
  <c r="V1658" i="5"/>
  <c r="E1658" i="5" s="1"/>
  <c r="X1658" i="5" s="1"/>
  <c r="V1659" i="5"/>
  <c r="I1659" i="5" s="1"/>
  <c r="V1660" i="5"/>
  <c r="V1661" i="5"/>
  <c r="H1661" i="5" s="1"/>
  <c r="V1662" i="5"/>
  <c r="E1662" i="5" s="1"/>
  <c r="X1662" i="5" s="1"/>
  <c r="V1663" i="5"/>
  <c r="V1664" i="5"/>
  <c r="H1664" i="5" s="1"/>
  <c r="V1665" i="5"/>
  <c r="I1665" i="5" s="1"/>
  <c r="V1666" i="5"/>
  <c r="V1667" i="5"/>
  <c r="V1668" i="5"/>
  <c r="E1668" i="5" s="1"/>
  <c r="X1668" i="5" s="1"/>
  <c r="V1669" i="5"/>
  <c r="F1669" i="5" s="1"/>
  <c r="V1670" i="5"/>
  <c r="E1670" i="5" s="1"/>
  <c r="X1670" i="5" s="1"/>
  <c r="V1671" i="5"/>
  <c r="V1672" i="5"/>
  <c r="V1673" i="5"/>
  <c r="V1674" i="5"/>
  <c r="F1674" i="5" s="1"/>
  <c r="V1675" i="5"/>
  <c r="V1676" i="5"/>
  <c r="E1676" i="5" s="1"/>
  <c r="X1676" i="5" s="1"/>
  <c r="V1677" i="5"/>
  <c r="J1677" i="5" s="1"/>
  <c r="V1678" i="5"/>
  <c r="E1678" i="5" s="1"/>
  <c r="X1678" i="5" s="1"/>
  <c r="V1679" i="5"/>
  <c r="V1680" i="5"/>
  <c r="V1681" i="5"/>
  <c r="I1681" i="5" s="1"/>
  <c r="V1682" i="5"/>
  <c r="F1682" i="5" s="1"/>
  <c r="V1683" i="5"/>
  <c r="V1684" i="5"/>
  <c r="V1685" i="5"/>
  <c r="G1685" i="5" s="1"/>
  <c r="V1686" i="5"/>
  <c r="E1686" i="5" s="1"/>
  <c r="X1686" i="5" s="1"/>
  <c r="V1687" i="5"/>
  <c r="R1687" i="5" s="1"/>
  <c r="V1688" i="5"/>
  <c r="I1688" i="5" s="1"/>
  <c r="V1689" i="5"/>
  <c r="R1689" i="5" s="1"/>
  <c r="V1690" i="5"/>
  <c r="E1690" i="5" s="1"/>
  <c r="X1690" i="5" s="1"/>
  <c r="V1691" i="5"/>
  <c r="V1692" i="5"/>
  <c r="E1692" i="5" s="1"/>
  <c r="X1692" i="5" s="1"/>
  <c r="V1693" i="5"/>
  <c r="I1693" i="5" s="1"/>
  <c r="V1694" i="5"/>
  <c r="V1695" i="5"/>
  <c r="V1696" i="5"/>
  <c r="E1696" i="5" s="1"/>
  <c r="X1696" i="5" s="1"/>
  <c r="V1697" i="5"/>
  <c r="H1697" i="5" s="1"/>
  <c r="V1698" i="5"/>
  <c r="E1698" i="5" s="1"/>
  <c r="X1698" i="5" s="1"/>
  <c r="V1699" i="5"/>
  <c r="V1700" i="5"/>
  <c r="E1700" i="5" s="1"/>
  <c r="X1700" i="5" s="1"/>
  <c r="V1701" i="5"/>
  <c r="G1701" i="5" s="1"/>
  <c r="V1702" i="5"/>
  <c r="E1702" i="5" s="1"/>
  <c r="X1702" i="5" s="1"/>
  <c r="V1704" i="5"/>
  <c r="R1704" i="5" s="1"/>
  <c r="V1705" i="5"/>
  <c r="E1705" i="5" s="1"/>
  <c r="X1705" i="5" s="1"/>
  <c r="V1706" i="5"/>
  <c r="E1706" i="5" s="1"/>
  <c r="X1706" i="5" s="1"/>
  <c r="V1707" i="5"/>
  <c r="V1708" i="5"/>
  <c r="V1709" i="5"/>
  <c r="E1709" i="5" s="1"/>
  <c r="X1709" i="5" s="1"/>
  <c r="V1710" i="5"/>
  <c r="H1710" i="5" s="1"/>
  <c r="V1712" i="5"/>
  <c r="V1713" i="5"/>
  <c r="V1714" i="5"/>
  <c r="E1714" i="5" s="1"/>
  <c r="X1714" i="5" s="1"/>
  <c r="V1716" i="5"/>
  <c r="V1717" i="5"/>
  <c r="V1718" i="5"/>
  <c r="V1720" i="5"/>
  <c r="V1721" i="5"/>
  <c r="R1721" i="5" s="1"/>
  <c r="V1722" i="5"/>
  <c r="V1723" i="5"/>
  <c r="I1723" i="5" s="1"/>
  <c r="V1724" i="5"/>
  <c r="V1726" i="5"/>
  <c r="V1727" i="5"/>
  <c r="E1727" i="5" s="1"/>
  <c r="X1727" i="5" s="1"/>
  <c r="V1728" i="5"/>
  <c r="H1728" i="5" s="1"/>
  <c r="V1729" i="5"/>
  <c r="E1729" i="5" s="1"/>
  <c r="X1729" i="5" s="1"/>
  <c r="V1730" i="5"/>
  <c r="E1730" i="5" s="1"/>
  <c r="X1730" i="5" s="1"/>
  <c r="V1731" i="5"/>
  <c r="E1731" i="5" s="1"/>
  <c r="X1731" i="5" s="1"/>
  <c r="V1733" i="5"/>
  <c r="J1733" i="5" s="1"/>
  <c r="V1734" i="5"/>
  <c r="V1735" i="5"/>
  <c r="F1735" i="5" s="1"/>
  <c r="V1736" i="5"/>
  <c r="H1736" i="5" s="1"/>
  <c r="V1737" i="5"/>
  <c r="F1737" i="5" s="1"/>
  <c r="V1738" i="5"/>
  <c r="V1739" i="5"/>
  <c r="E1739" i="5" s="1"/>
  <c r="X1739" i="5" s="1"/>
  <c r="V1741" i="5"/>
  <c r="E1741" i="5" s="1"/>
  <c r="X1741" i="5" s="1"/>
  <c r="V1742" i="5"/>
  <c r="H1742" i="5" s="1"/>
  <c r="V1743" i="5"/>
  <c r="E1743" i="5" s="1"/>
  <c r="X1743" i="5" s="1"/>
  <c r="V1744" i="5"/>
  <c r="F1744" i="5" s="1"/>
  <c r="V1745" i="5"/>
  <c r="E1745" i="5" s="1"/>
  <c r="X1745" i="5" s="1"/>
  <c r="V1746" i="5"/>
  <c r="J1746" i="5" s="1"/>
  <c r="V1748" i="5"/>
  <c r="E1748" i="5" s="1"/>
  <c r="X1748" i="5" s="1"/>
  <c r="V1749" i="5"/>
  <c r="E1749" i="5" s="1"/>
  <c r="X1749" i="5" s="1"/>
  <c r="V1750" i="5"/>
  <c r="E1750" i="5" s="1"/>
  <c r="X1750" i="5" s="1"/>
  <c r="V1751" i="5"/>
  <c r="G1751" i="5" s="1"/>
  <c r="V1752" i="5"/>
  <c r="E1752" i="5" s="1"/>
  <c r="X1752" i="5" s="1"/>
  <c r="V1753" i="5"/>
  <c r="V1754" i="5"/>
  <c r="E1754" i="5" s="1"/>
  <c r="X1754" i="5" s="1"/>
  <c r="V1756" i="5"/>
  <c r="R1756" i="5" s="1"/>
  <c r="V1757" i="5"/>
  <c r="F1757" i="5" s="1"/>
  <c r="V1758" i="5"/>
  <c r="V1759" i="5"/>
  <c r="R1759" i="5" s="1"/>
  <c r="V1760" i="5"/>
  <c r="H1760" i="5" s="1"/>
  <c r="V1761" i="5"/>
  <c r="G1761" i="5" s="1"/>
  <c r="V1762" i="5"/>
  <c r="V1763" i="5"/>
  <c r="E1763" i="5" s="1"/>
  <c r="X1763" i="5" s="1"/>
  <c r="V1764" i="5"/>
  <c r="F1764" i="5" s="1"/>
  <c r="V1765" i="5"/>
  <c r="G1765" i="5" s="1"/>
  <c r="V1766" i="5"/>
  <c r="J1766" i="5" s="1"/>
  <c r="V1767" i="5"/>
  <c r="I1767" i="5" s="1"/>
  <c r="V1768" i="5"/>
  <c r="V1769" i="5"/>
  <c r="E1769" i="5" s="1"/>
  <c r="X1769" i="5" s="1"/>
  <c r="V1770" i="5"/>
  <c r="V1771" i="5"/>
  <c r="E1771" i="5" s="1"/>
  <c r="X1771" i="5" s="1"/>
  <c r="V1772" i="5"/>
  <c r="R1772" i="5" s="1"/>
  <c r="V1773" i="5"/>
  <c r="E1773" i="5" s="1"/>
  <c r="X1773" i="5" s="1"/>
  <c r="V1774" i="5"/>
  <c r="E1774" i="5" s="1"/>
  <c r="X1774" i="5" s="1"/>
  <c r="V1775" i="5"/>
  <c r="V1776" i="5"/>
  <c r="V1777" i="5"/>
  <c r="E1777" i="5" s="1"/>
  <c r="X1777" i="5" s="1"/>
  <c r="V1778" i="5"/>
  <c r="I1778" i="5" s="1"/>
  <c r="V1779" i="5"/>
  <c r="E1779" i="5" s="1"/>
  <c r="X1779" i="5" s="1"/>
  <c r="V1780" i="5"/>
  <c r="F1780" i="5" s="1"/>
  <c r="V1781" i="5"/>
  <c r="E1781" i="5" s="1"/>
  <c r="X1781" i="5" s="1"/>
  <c r="V1782" i="5"/>
  <c r="E1782" i="5" s="1"/>
  <c r="X1782" i="5" s="1"/>
  <c r="V1783" i="5"/>
  <c r="V1784" i="5"/>
  <c r="F1784" i="5" s="1"/>
  <c r="V1785" i="5"/>
  <c r="E1785" i="5" s="1"/>
  <c r="X1785" i="5" s="1"/>
  <c r="V1786" i="5"/>
  <c r="F1786" i="5" s="1"/>
  <c r="V1787" i="5"/>
  <c r="E1787" i="5" s="1"/>
  <c r="X1787" i="5" s="1"/>
  <c r="V1788" i="5"/>
  <c r="R1788" i="5" s="1"/>
  <c r="V1789" i="5"/>
  <c r="E1789" i="5" s="1"/>
  <c r="X1789" i="5" s="1"/>
  <c r="V1790" i="5"/>
  <c r="E1790" i="5" s="1"/>
  <c r="X1790" i="5" s="1"/>
  <c r="V1791" i="5"/>
  <c r="E1791" i="5" s="1"/>
  <c r="X1791" i="5" s="1"/>
  <c r="V1792" i="5"/>
  <c r="J1792" i="5" s="1"/>
  <c r="V1793" i="5"/>
  <c r="E1793" i="5" s="1"/>
  <c r="X1793" i="5" s="1"/>
  <c r="V1794" i="5"/>
  <c r="E1794" i="5" s="1"/>
  <c r="X1794" i="5" s="1"/>
  <c r="V1795" i="5"/>
  <c r="E1795" i="5" s="1"/>
  <c r="X1795" i="5" s="1"/>
  <c r="V1796" i="5"/>
  <c r="R1796" i="5" s="1"/>
  <c r="V1797" i="5"/>
  <c r="E1797" i="5" s="1"/>
  <c r="X1797" i="5" s="1"/>
  <c r="V1798" i="5"/>
  <c r="E1798" i="5" s="1"/>
  <c r="X1798" i="5" s="1"/>
  <c r="V1799" i="5"/>
  <c r="V1800" i="5"/>
  <c r="J1800" i="5" s="1"/>
  <c r="V1801" i="5"/>
  <c r="E1801" i="5" s="1"/>
  <c r="X1801" i="5" s="1"/>
  <c r="V1802" i="5"/>
  <c r="V1803" i="5"/>
  <c r="V1804" i="5"/>
  <c r="G1804" i="5" s="1"/>
  <c r="V1805" i="5"/>
  <c r="E1805" i="5" s="1"/>
  <c r="X1805" i="5" s="1"/>
  <c r="V1806" i="5"/>
  <c r="E1806" i="5" s="1"/>
  <c r="X1806" i="5" s="1"/>
  <c r="V1807" i="5"/>
  <c r="E1807" i="5" s="1"/>
  <c r="X1807" i="5" s="1"/>
  <c r="V1808" i="5"/>
  <c r="V1809" i="5"/>
  <c r="E1809" i="5" s="1"/>
  <c r="X1809" i="5" s="1"/>
  <c r="V1810" i="5"/>
  <c r="H1810" i="5" s="1"/>
  <c r="V1811" i="5"/>
  <c r="R1811" i="5" s="1"/>
  <c r="V1812" i="5"/>
  <c r="G1812" i="5" s="1"/>
  <c r="V1813" i="5"/>
  <c r="I1813" i="5" s="1"/>
  <c r="V1814" i="5"/>
  <c r="J1814" i="5" s="1"/>
  <c r="V1815" i="5"/>
  <c r="E1815" i="5" s="1"/>
  <c r="X1815" i="5" s="1"/>
  <c r="V1816" i="5"/>
  <c r="H1816" i="5" s="1"/>
  <c r="V1817" i="5"/>
  <c r="H1817" i="5" s="1"/>
  <c r="V1818" i="5"/>
  <c r="V1819" i="5"/>
  <c r="H1819" i="5" s="1"/>
  <c r="V1820" i="5"/>
  <c r="H1820" i="5" s="1"/>
  <c r="V1821" i="5"/>
  <c r="J1821" i="5" s="1"/>
  <c r="V1822" i="5"/>
  <c r="V1823" i="5"/>
  <c r="H1823" i="5" s="1"/>
  <c r="V1824" i="5"/>
  <c r="J1824" i="5" s="1"/>
  <c r="V1825" i="5"/>
  <c r="G1825" i="5" s="1"/>
  <c r="V1826" i="5"/>
  <c r="H1826" i="5" s="1"/>
  <c r="V1827" i="5"/>
  <c r="E1827" i="5" s="1"/>
  <c r="X1827" i="5" s="1"/>
  <c r="V1828" i="5"/>
  <c r="V1829" i="5"/>
  <c r="G1829" i="5" s="1"/>
  <c r="V1830" i="5"/>
  <c r="I1830" i="5" s="1"/>
  <c r="V1832" i="5"/>
  <c r="V1833" i="5"/>
  <c r="H1833" i="5" s="1"/>
  <c r="V1834" i="5"/>
  <c r="G1834" i="5" s="1"/>
  <c r="V1835" i="5"/>
  <c r="V1836" i="5"/>
  <c r="E1836" i="5" s="1"/>
  <c r="X1836" i="5" s="1"/>
  <c r="V1837" i="5"/>
  <c r="V1838" i="5"/>
  <c r="E1838" i="5" s="1"/>
  <c r="X1838" i="5" s="1"/>
  <c r="V1840" i="5"/>
  <c r="V1841" i="5"/>
  <c r="E1841" i="5" s="1"/>
  <c r="X1841" i="5" s="1"/>
  <c r="V1842" i="5"/>
  <c r="R1842" i="5" s="1"/>
  <c r="V1843" i="5"/>
  <c r="E1843" i="5" s="1"/>
  <c r="X1843" i="5" s="1"/>
  <c r="V1844" i="5"/>
  <c r="V1845" i="5"/>
  <c r="E1845" i="5" s="1"/>
  <c r="X1845" i="5" s="1"/>
  <c r="V1847" i="5"/>
  <c r="V1848" i="5"/>
  <c r="E1848" i="5" s="1"/>
  <c r="X1848" i="5" s="1"/>
  <c r="V1849" i="5"/>
  <c r="V1850" i="5"/>
  <c r="H1850" i="5" s="1"/>
  <c r="V1851" i="5"/>
  <c r="H1851" i="5" s="1"/>
  <c r="V1852" i="5"/>
  <c r="E1852" i="5" s="1"/>
  <c r="X1852" i="5" s="1"/>
  <c r="V1853" i="5"/>
  <c r="V1855" i="5"/>
  <c r="V1856" i="5"/>
  <c r="V1857" i="5"/>
  <c r="E1857" i="5" s="1"/>
  <c r="X1857" i="5" s="1"/>
  <c r="V1858" i="5"/>
  <c r="E1858" i="5" s="1"/>
  <c r="X1858" i="5" s="1"/>
  <c r="V1859" i="5"/>
  <c r="E1859" i="5" s="1"/>
  <c r="X1859" i="5" s="1"/>
  <c r="V1860" i="5"/>
  <c r="F1860" i="5" s="1"/>
  <c r="V1861" i="5"/>
  <c r="E1861" i="5" s="1"/>
  <c r="X1861" i="5" s="1"/>
  <c r="V1862" i="5"/>
  <c r="V1863" i="5"/>
  <c r="V1864" i="5"/>
  <c r="R1864" i="5" s="1"/>
  <c r="V1865" i="5"/>
  <c r="E1865" i="5" s="1"/>
  <c r="X1865" i="5" s="1"/>
  <c r="V1866" i="5"/>
  <c r="E1866" i="5" s="1"/>
  <c r="X1866" i="5" s="1"/>
  <c r="V1867" i="5"/>
  <c r="E1867" i="5" s="1"/>
  <c r="X1867" i="5" s="1"/>
  <c r="V1868" i="5"/>
  <c r="J1868" i="5" s="1"/>
  <c r="V1869" i="5"/>
  <c r="E1869" i="5" s="1"/>
  <c r="X1869" i="5" s="1"/>
  <c r="V1870" i="5"/>
  <c r="V1871" i="5"/>
  <c r="V1872" i="5"/>
  <c r="V1873" i="5"/>
  <c r="E1873" i="5" s="1"/>
  <c r="X1873" i="5" s="1"/>
  <c r="V1874" i="5"/>
  <c r="E1874" i="5" s="1"/>
  <c r="X1874" i="5" s="1"/>
  <c r="V1875" i="5"/>
  <c r="E1875" i="5" s="1"/>
  <c r="X1875" i="5" s="1"/>
  <c r="V1876" i="5"/>
  <c r="J1876" i="5" s="1"/>
  <c r="V1877" i="5"/>
  <c r="E1877" i="5" s="1"/>
  <c r="X1877" i="5" s="1"/>
  <c r="V1878" i="5"/>
  <c r="R1878" i="5" s="1"/>
  <c r="V1879" i="5"/>
  <c r="V1880" i="5"/>
  <c r="I1880" i="5" s="1"/>
  <c r="V1881" i="5"/>
  <c r="E1881" i="5" s="1"/>
  <c r="X1881" i="5" s="1"/>
  <c r="V1882" i="5"/>
  <c r="E1882" i="5" s="1"/>
  <c r="X1882" i="5" s="1"/>
  <c r="V1883" i="5"/>
  <c r="E1883" i="5" s="1"/>
  <c r="X1883" i="5" s="1"/>
  <c r="V1884" i="5"/>
  <c r="F1884" i="5" s="1"/>
  <c r="V1885" i="5"/>
  <c r="E1885" i="5" s="1"/>
  <c r="X1885" i="5" s="1"/>
  <c r="V1886" i="5"/>
  <c r="V1887" i="5"/>
  <c r="V1888" i="5"/>
  <c r="V1889" i="5"/>
  <c r="G1889" i="5" s="1"/>
  <c r="V1890" i="5"/>
  <c r="V1891" i="5"/>
  <c r="V1892" i="5"/>
  <c r="H1892" i="5" s="1"/>
  <c r="V1893" i="5"/>
  <c r="J1893" i="5" s="1"/>
  <c r="V1894" i="5"/>
  <c r="V1895" i="5"/>
  <c r="F1895" i="5" s="1"/>
  <c r="V1896" i="5"/>
  <c r="F1896" i="5" s="1"/>
  <c r="V1897" i="5"/>
  <c r="V1898" i="5"/>
  <c r="V1899" i="5"/>
  <c r="G1899" i="5" s="1"/>
  <c r="V1900" i="5"/>
  <c r="R1900" i="5" s="1"/>
  <c r="V1901" i="5"/>
  <c r="G1901" i="5" s="1"/>
  <c r="V1902" i="5"/>
  <c r="V1903" i="5"/>
  <c r="J1903" i="5" s="1"/>
  <c r="V1904" i="5"/>
  <c r="F1904" i="5" s="1"/>
  <c r="V1905" i="5"/>
  <c r="V1906" i="5"/>
  <c r="V1907" i="5"/>
  <c r="I1907" i="5" s="1"/>
  <c r="V1908" i="5"/>
  <c r="V1909" i="5"/>
  <c r="F1909" i="5" s="1"/>
  <c r="V1910" i="5"/>
  <c r="V1911" i="5"/>
  <c r="G1911" i="5" s="1"/>
  <c r="V1912" i="5"/>
  <c r="H1912" i="5" s="1"/>
  <c r="V1913" i="5"/>
  <c r="V1914" i="5"/>
  <c r="E1914" i="5" s="1"/>
  <c r="X1914" i="5" s="1"/>
  <c r="V1915" i="5"/>
  <c r="E1915" i="5" s="1"/>
  <c r="X1915" i="5" s="1"/>
  <c r="V1916" i="5"/>
  <c r="V1917" i="5"/>
  <c r="E1917" i="5" s="1"/>
  <c r="X1917" i="5" s="1"/>
  <c r="V1918" i="5"/>
  <c r="H1918" i="5" s="1"/>
  <c r="V1919" i="5"/>
  <c r="E1919" i="5" s="1"/>
  <c r="X1919" i="5" s="1"/>
  <c r="V1920" i="5"/>
  <c r="G1920" i="5" s="1"/>
  <c r="V1921" i="5"/>
  <c r="E1921" i="5" s="1"/>
  <c r="X1921" i="5" s="1"/>
  <c r="V1922" i="5"/>
  <c r="E1922" i="5" s="1"/>
  <c r="X1922" i="5" s="1"/>
  <c r="V1923" i="5"/>
  <c r="E1923" i="5" s="1"/>
  <c r="X1923" i="5" s="1"/>
  <c r="V1924" i="5"/>
  <c r="V1925" i="5"/>
  <c r="E1925" i="5" s="1"/>
  <c r="X1925" i="5" s="1"/>
  <c r="V1926" i="5"/>
  <c r="V1927" i="5"/>
  <c r="V1928" i="5"/>
  <c r="V1929" i="5"/>
  <c r="E1929" i="5" s="1"/>
  <c r="X1929" i="5" s="1"/>
  <c r="V1930" i="5"/>
  <c r="E1930" i="5" s="1"/>
  <c r="X1930" i="5" s="1"/>
  <c r="V1931" i="5"/>
  <c r="V1932" i="5"/>
  <c r="H1932" i="5" s="1"/>
  <c r="V1933" i="5"/>
  <c r="E1933" i="5" s="1"/>
  <c r="X1933" i="5" s="1"/>
  <c r="V1934" i="5"/>
  <c r="V1935" i="5"/>
  <c r="E1935" i="5" s="1"/>
  <c r="X1935" i="5" s="1"/>
  <c r="V1936" i="5"/>
  <c r="V1937" i="5"/>
  <c r="E1937" i="5" s="1"/>
  <c r="X1937" i="5" s="1"/>
  <c r="V1938" i="5"/>
  <c r="V1939" i="5"/>
  <c r="J1939" i="5" s="1"/>
  <c r="V1940" i="5"/>
  <c r="V1941" i="5"/>
  <c r="H1941" i="5" s="1"/>
  <c r="V1942" i="5"/>
  <c r="V1943" i="5"/>
  <c r="V1944" i="5"/>
  <c r="I1944" i="5" s="1"/>
  <c r="V1945" i="5"/>
  <c r="V1946" i="5"/>
  <c r="E1946" i="5" s="1"/>
  <c r="X1946" i="5" s="1"/>
  <c r="V1947" i="5"/>
  <c r="E1947" i="5" s="1"/>
  <c r="X1947" i="5" s="1"/>
  <c r="V1948" i="5"/>
  <c r="R1948" i="5" s="1"/>
  <c r="V1949" i="5"/>
  <c r="E1949" i="5" s="1"/>
  <c r="X1949" i="5" s="1"/>
  <c r="V1950" i="5"/>
  <c r="V1951" i="5"/>
  <c r="E1951" i="5" s="1"/>
  <c r="X1951" i="5" s="1"/>
  <c r="V1952" i="5"/>
  <c r="F1952" i="5" s="1"/>
  <c r="V1953" i="5"/>
  <c r="V1954" i="5"/>
  <c r="V1955" i="5"/>
  <c r="H1955" i="5" s="1"/>
  <c r="V1956" i="5"/>
  <c r="J1956" i="5" s="1"/>
  <c r="V1957" i="5"/>
  <c r="I1957" i="5" s="1"/>
  <c r="V1958" i="5"/>
  <c r="R1958" i="5" s="1"/>
  <c r="V1959" i="5"/>
  <c r="E1959" i="5" s="1"/>
  <c r="X1959" i="5" s="1"/>
  <c r="V1960" i="5"/>
  <c r="V1961" i="5"/>
  <c r="V1962" i="5"/>
  <c r="G1962" i="5" s="1"/>
  <c r="V1963" i="5"/>
  <c r="V1964" i="5"/>
  <c r="V1965" i="5"/>
  <c r="V1966" i="5"/>
  <c r="V1967" i="5"/>
  <c r="E1967" i="5" s="1"/>
  <c r="X1967" i="5" s="1"/>
  <c r="V1968" i="5"/>
  <c r="V1969" i="5"/>
  <c r="V1970" i="5"/>
  <c r="E1970" i="5" s="1"/>
  <c r="X1970" i="5" s="1"/>
  <c r="V1971" i="5"/>
  <c r="E1971" i="5" s="1"/>
  <c r="X1971" i="5" s="1"/>
  <c r="V1972" i="5"/>
  <c r="V1973" i="5"/>
  <c r="E1973" i="5" s="1"/>
  <c r="X1973" i="5" s="1"/>
  <c r="V1974" i="5"/>
  <c r="V1975" i="5"/>
  <c r="E1975" i="5" s="1"/>
  <c r="X1975" i="5" s="1"/>
  <c r="V1976" i="5"/>
  <c r="V1977" i="5"/>
  <c r="V1978" i="5"/>
  <c r="V1979" i="5"/>
  <c r="E1979" i="5" s="1"/>
  <c r="X1979" i="5" s="1"/>
  <c r="V1980" i="5"/>
  <c r="R1980" i="5" s="1"/>
  <c r="V1981" i="5"/>
  <c r="E1981" i="5" s="1"/>
  <c r="X1981" i="5" s="1"/>
  <c r="V1982" i="5"/>
  <c r="V1983" i="5"/>
  <c r="E1983" i="5" s="1"/>
  <c r="X1983" i="5" s="1"/>
  <c r="V1984" i="5"/>
  <c r="R1984" i="5" s="1"/>
  <c r="V1985" i="5"/>
  <c r="J1985" i="5" s="1"/>
  <c r="V1986" i="5"/>
  <c r="V1987" i="5"/>
  <c r="J1987" i="5" s="1"/>
  <c r="V1988" i="5"/>
  <c r="G1988" i="5" s="1"/>
  <c r="V1989" i="5"/>
  <c r="E1989" i="5" s="1"/>
  <c r="X1989" i="5" s="1"/>
  <c r="V1990" i="5"/>
  <c r="R1990" i="5" s="1"/>
  <c r="V1991" i="5"/>
  <c r="G1991" i="5" s="1"/>
  <c r="V1992" i="5"/>
  <c r="V1993" i="5"/>
  <c r="I1993" i="5" s="1"/>
  <c r="V1994" i="5"/>
  <c r="E1994" i="5" s="1"/>
  <c r="X1994" i="5" s="1"/>
  <c r="V1995" i="5"/>
  <c r="E1995" i="5" s="1"/>
  <c r="X1995" i="5" s="1"/>
  <c r="V1996" i="5"/>
  <c r="G1996" i="5" s="1"/>
  <c r="V1997" i="5"/>
  <c r="E1997" i="5" s="1"/>
  <c r="X1997" i="5" s="1"/>
  <c r="V1998" i="5"/>
  <c r="G1998" i="5" s="1"/>
  <c r="V1999" i="5"/>
  <c r="G1999" i="5" s="1"/>
  <c r="V2001" i="5"/>
  <c r="V2002" i="5"/>
  <c r="E2002" i="5" s="1"/>
  <c r="X2002" i="5" s="1"/>
  <c r="V2003" i="5"/>
  <c r="E2003" i="5" s="1"/>
  <c r="X2003" i="5" s="1"/>
  <c r="V2004" i="5"/>
  <c r="E2004" i="5" s="1"/>
  <c r="X2004" i="5" s="1"/>
  <c r="V2005" i="5"/>
  <c r="I2005" i="5" s="1"/>
  <c r="V2006" i="5"/>
  <c r="E2006" i="5" s="1"/>
  <c r="X2006" i="5" s="1"/>
  <c r="V2007" i="5"/>
  <c r="J2007" i="5" s="1"/>
  <c r="V2008" i="5"/>
  <c r="J2008" i="5" s="1"/>
  <c r="V2009" i="5"/>
  <c r="J2009" i="5" s="1"/>
  <c r="V2010" i="5"/>
  <c r="V2011" i="5"/>
  <c r="J2011" i="5" s="1"/>
  <c r="V2012" i="5"/>
  <c r="V2014" i="5"/>
  <c r="J2014" i="5" s="1"/>
  <c r="V2015" i="5"/>
  <c r="V2016" i="5"/>
  <c r="V2017" i="5"/>
  <c r="V2018" i="5"/>
  <c r="V2019" i="5"/>
  <c r="E2019" i="5" s="1"/>
  <c r="X2019" i="5" s="1"/>
  <c r="V2021" i="5"/>
  <c r="E2021" i="5" s="1"/>
  <c r="X2021" i="5" s="1"/>
  <c r="V2022" i="5"/>
  <c r="E2022" i="5" s="1"/>
  <c r="X2022" i="5" s="1"/>
  <c r="V2023" i="5"/>
  <c r="V2024" i="5"/>
  <c r="E2024" i="5" s="1"/>
  <c r="X2024" i="5" s="1"/>
  <c r="V2025" i="5"/>
  <c r="V2026" i="5"/>
  <c r="E2026" i="5" s="1"/>
  <c r="X2026" i="5" s="1"/>
  <c r="V2030" i="5"/>
  <c r="H2030" i="5" s="1"/>
  <c r="V2031" i="5"/>
  <c r="E2031" i="5" s="1"/>
  <c r="X2031" i="5" s="1"/>
  <c r="V2032" i="5"/>
  <c r="E2032" i="5" s="1"/>
  <c r="X2032" i="5" s="1"/>
  <c r="V2033" i="5"/>
  <c r="E2033" i="5" s="1"/>
  <c r="X2033" i="5" s="1"/>
  <c r="V2035" i="5"/>
  <c r="V2036" i="5"/>
  <c r="E2036" i="5" s="1"/>
  <c r="X2036" i="5" s="1"/>
  <c r="V2037" i="5"/>
  <c r="R2037" i="5" s="1"/>
  <c r="V2038" i="5"/>
  <c r="E2038" i="5" s="1"/>
  <c r="X2038" i="5" s="1"/>
  <c r="V2039" i="5"/>
  <c r="V2041" i="5"/>
  <c r="E2041" i="5" s="1"/>
  <c r="X2041" i="5" s="1"/>
  <c r="V2042" i="5"/>
  <c r="E2042" i="5" s="1"/>
  <c r="X2042" i="5" s="1"/>
  <c r="V2043" i="5"/>
  <c r="E2043" i="5" s="1"/>
  <c r="X2043" i="5" s="1"/>
  <c r="V2044" i="5"/>
  <c r="V2045" i="5"/>
  <c r="V2046" i="5"/>
  <c r="V2047" i="5"/>
  <c r="E2047" i="5" s="1"/>
  <c r="X2047" i="5" s="1"/>
  <c r="V2048" i="5"/>
  <c r="F2048" i="5" s="1"/>
  <c r="V2049" i="5"/>
  <c r="E2049" i="5" s="1"/>
  <c r="X2049" i="5" s="1"/>
  <c r="V2050" i="5"/>
  <c r="E2050" i="5" s="1"/>
  <c r="X2050" i="5" s="1"/>
  <c r="V2051" i="5"/>
  <c r="E2051" i="5" s="1"/>
  <c r="X2051" i="5" s="1"/>
  <c r="V2052" i="5"/>
  <c r="V2053" i="5"/>
  <c r="V2054" i="5"/>
  <c r="I2054" i="5" s="1"/>
  <c r="V2055" i="5"/>
  <c r="E2055" i="5" s="1"/>
  <c r="X2055" i="5" s="1"/>
  <c r="V2056" i="5"/>
  <c r="V2057" i="5"/>
  <c r="E2057" i="5" s="1"/>
  <c r="X2057" i="5" s="1"/>
  <c r="V2058" i="5"/>
  <c r="E2058" i="5" s="1"/>
  <c r="X2058" i="5" s="1"/>
  <c r="V2059" i="5"/>
  <c r="E2059" i="5" s="1"/>
  <c r="X2059" i="5" s="1"/>
  <c r="V2060" i="5"/>
  <c r="V2061" i="5"/>
  <c r="E2061" i="5" s="1"/>
  <c r="X2061" i="5" s="1"/>
  <c r="V2063" i="5"/>
  <c r="J2063" i="5" s="1"/>
  <c r="V2064" i="5"/>
  <c r="E2064" i="5" s="1"/>
  <c r="X2064" i="5" s="1"/>
  <c r="V2065" i="5"/>
  <c r="H2065" i="5" s="1"/>
  <c r="V2066" i="5"/>
  <c r="E2066" i="5" s="1"/>
  <c r="X2066" i="5" s="1"/>
  <c r="V2067" i="5"/>
  <c r="E2067" i="5" s="1"/>
  <c r="X2067" i="5" s="1"/>
  <c r="V2068" i="5"/>
  <c r="E2068" i="5" s="1"/>
  <c r="X2068" i="5" s="1"/>
  <c r="V2069" i="5"/>
  <c r="J2069" i="5" s="1"/>
  <c r="V2070" i="5"/>
  <c r="E2070" i="5" s="1"/>
  <c r="X2070" i="5" s="1"/>
  <c r="V2071" i="5"/>
  <c r="V2072" i="5"/>
  <c r="E2072" i="5" s="1"/>
  <c r="X2072" i="5" s="1"/>
  <c r="V2073" i="5"/>
  <c r="J2073" i="5" s="1"/>
  <c r="V2074" i="5"/>
  <c r="E2074" i="5" s="1"/>
  <c r="X2074" i="5" s="1"/>
  <c r="V2079" i="5"/>
  <c r="R2079" i="5" s="1"/>
  <c r="V2081" i="5"/>
  <c r="G2081" i="5" s="1"/>
  <c r="V2082" i="5"/>
  <c r="R2082" i="5" s="1"/>
  <c r="V2083" i="5"/>
  <c r="E2083" i="5" s="1"/>
  <c r="X2083" i="5" s="1"/>
  <c r="V2084" i="5"/>
  <c r="I2084" i="5" s="1"/>
  <c r="V2085" i="5"/>
  <c r="E2085" i="5" s="1"/>
  <c r="X2085" i="5" s="1"/>
  <c r="V2086" i="5"/>
  <c r="R2086" i="5" s="1"/>
  <c r="V2087" i="5"/>
  <c r="E2087" i="5" s="1"/>
  <c r="X2087" i="5" s="1"/>
  <c r="V2088" i="5"/>
  <c r="E2088" i="5" s="1"/>
  <c r="X2088" i="5" s="1"/>
  <c r="V2094" i="5"/>
  <c r="I2094" i="5" s="1"/>
  <c r="V2095" i="5"/>
  <c r="G2095" i="5" s="1"/>
  <c r="V2096" i="5"/>
  <c r="E2096" i="5" s="1"/>
  <c r="X2096" i="5" s="1"/>
  <c r="V2097" i="5"/>
  <c r="G2097" i="5" s="1"/>
  <c r="V2098" i="5"/>
  <c r="E2098" i="5" s="1"/>
  <c r="X2098" i="5" s="1"/>
  <c r="V2099" i="5"/>
  <c r="V2100" i="5"/>
  <c r="E2100" i="5" s="1"/>
  <c r="X2100" i="5" s="1"/>
  <c r="V2101" i="5"/>
  <c r="E2101" i="5" s="1"/>
  <c r="X2101" i="5" s="1"/>
  <c r="V2102" i="5"/>
  <c r="V2103" i="5"/>
  <c r="I2103" i="5" s="1"/>
  <c r="V2104" i="5"/>
  <c r="V2105" i="5"/>
  <c r="V2106" i="5"/>
  <c r="E2106" i="5" s="1"/>
  <c r="X2106" i="5" s="1"/>
  <c r="V2107" i="5"/>
  <c r="R2107" i="5" s="1"/>
  <c r="V2108" i="5"/>
  <c r="E2108" i="5" s="1"/>
  <c r="X2108" i="5" s="1"/>
  <c r="V2109" i="5"/>
  <c r="E2109" i="5" s="1"/>
  <c r="X2109" i="5" s="1"/>
  <c r="V2110" i="5"/>
  <c r="G2110" i="5" s="1"/>
  <c r="V2111" i="5"/>
  <c r="F2111" i="5" s="1"/>
  <c r="V2112" i="5"/>
  <c r="E2112" i="5" s="1"/>
  <c r="X2112" i="5" s="1"/>
  <c r="V2113" i="5"/>
  <c r="J2113" i="5" s="1"/>
  <c r="V2114" i="5"/>
  <c r="E2114" i="5" s="1"/>
  <c r="X2114" i="5" s="1"/>
  <c r="V2115" i="5"/>
  <c r="V2116" i="5"/>
  <c r="E2116" i="5" s="1"/>
  <c r="X2116" i="5" s="1"/>
  <c r="V2117" i="5"/>
  <c r="E2117" i="5" s="1"/>
  <c r="X2117" i="5" s="1"/>
  <c r="V2118" i="5"/>
  <c r="H2118" i="5" s="1"/>
  <c r="V2119" i="5"/>
  <c r="I2119" i="5" s="1"/>
  <c r="V2120" i="5"/>
  <c r="E2120" i="5" s="1"/>
  <c r="X2120" i="5" s="1"/>
  <c r="V2127" i="5"/>
  <c r="V2128" i="5"/>
  <c r="E2128" i="5" s="1"/>
  <c r="X2128" i="5" s="1"/>
  <c r="V2129" i="5"/>
  <c r="V2130" i="5"/>
  <c r="E2130" i="5" s="1"/>
  <c r="X2130" i="5" s="1"/>
  <c r="V2131" i="5"/>
  <c r="E2131" i="5" s="1"/>
  <c r="X2131" i="5" s="1"/>
  <c r="V2132" i="5"/>
  <c r="E2132" i="5" s="1"/>
  <c r="X2132" i="5" s="1"/>
  <c r="V2133" i="5"/>
  <c r="H2133" i="5" s="1"/>
  <c r="V2134" i="5"/>
  <c r="E2134" i="5" s="1"/>
  <c r="X2134" i="5" s="1"/>
  <c r="V2136" i="5"/>
  <c r="J2136" i="5" s="1"/>
  <c r="V2137" i="5"/>
  <c r="E2137" i="5" s="1"/>
  <c r="X2137" i="5" s="1"/>
  <c r="V2138" i="5"/>
  <c r="I2138" i="5" s="1"/>
  <c r="V2139" i="5"/>
  <c r="E2139" i="5" s="1"/>
  <c r="X2139" i="5" s="1"/>
  <c r="V2142" i="5"/>
  <c r="F2142" i="5" s="1"/>
  <c r="V2143" i="5"/>
  <c r="E2143" i="5" s="1"/>
  <c r="X2143" i="5" s="1"/>
  <c r="V2146" i="5"/>
  <c r="G2146" i="5" s="1"/>
  <c r="V2147" i="5"/>
  <c r="E2147" i="5" s="1"/>
  <c r="X2147" i="5" s="1"/>
  <c r="V2148" i="5"/>
  <c r="V2149" i="5"/>
  <c r="E2149" i="5" s="1"/>
  <c r="X2149" i="5" s="1"/>
  <c r="V2150" i="5"/>
  <c r="I2150" i="5" s="1"/>
  <c r="V2151" i="5"/>
  <c r="E2151" i="5" s="1"/>
  <c r="X2151" i="5" s="1"/>
  <c r="V2152" i="5"/>
  <c r="F2152" i="5" s="1"/>
  <c r="V2153" i="5"/>
  <c r="E2153" i="5" s="1"/>
  <c r="X2153" i="5" s="1"/>
  <c r="V2154" i="5"/>
  <c r="G2154" i="5" s="1"/>
  <c r="V2155" i="5"/>
  <c r="E2155" i="5" s="1"/>
  <c r="X2155" i="5" s="1"/>
  <c r="V2159" i="5"/>
  <c r="H2159" i="5" s="1"/>
  <c r="V2161" i="5"/>
  <c r="E2161" i="5" s="1"/>
  <c r="X2161" i="5" s="1"/>
  <c r="V2165" i="5"/>
  <c r="V2166" i="5"/>
  <c r="E2166" i="5" s="1"/>
  <c r="X2166" i="5" s="1"/>
  <c r="V2167" i="5"/>
  <c r="E2167" i="5" s="1"/>
  <c r="X2167" i="5" s="1"/>
  <c r="V2168" i="5"/>
  <c r="E2168" i="5" s="1"/>
  <c r="X2168" i="5" s="1"/>
  <c r="V2169" i="5"/>
  <c r="F2169" i="5" s="1"/>
  <c r="V2170" i="5"/>
  <c r="E2170" i="5" s="1"/>
  <c r="X2170" i="5" s="1"/>
  <c r="V2171" i="5"/>
  <c r="V2172" i="5"/>
  <c r="E2172" i="5" s="1"/>
  <c r="X2172" i="5" s="1"/>
  <c r="V2173" i="5"/>
  <c r="E2173" i="5" s="1"/>
  <c r="X2173" i="5" s="1"/>
  <c r="V2174" i="5"/>
  <c r="E2174" i="5" s="1"/>
  <c r="X2174" i="5" s="1"/>
  <c r="V2175" i="5"/>
  <c r="E2175" i="5" s="1"/>
  <c r="X2175" i="5" s="1"/>
  <c r="V2176" i="5"/>
  <c r="E2176" i="5" s="1"/>
  <c r="X2176" i="5" s="1"/>
  <c r="V2177" i="5"/>
  <c r="J2177" i="5" s="1"/>
  <c r="V2178" i="5"/>
  <c r="E2178" i="5" s="1"/>
  <c r="X2178" i="5" s="1"/>
  <c r="V2179" i="5"/>
  <c r="R2179" i="5" s="1"/>
  <c r="V2180" i="5"/>
  <c r="E2180" i="5" s="1"/>
  <c r="X2180" i="5" s="1"/>
  <c r="V2181" i="5"/>
  <c r="R2181" i="5" s="1"/>
  <c r="V2182" i="5"/>
  <c r="E2182" i="5" s="1"/>
  <c r="X2182" i="5" s="1"/>
  <c r="V2183" i="5"/>
  <c r="E2183" i="5" s="1"/>
  <c r="X2183" i="5" s="1"/>
  <c r="V2184" i="5"/>
  <c r="E2184" i="5" s="1"/>
  <c r="X2184" i="5" s="1"/>
  <c r="V2185" i="5"/>
  <c r="R2185" i="5" s="1"/>
  <c r="V2186" i="5"/>
  <c r="E2186" i="5" s="1"/>
  <c r="X2186" i="5" s="1"/>
  <c r="V2187" i="5"/>
  <c r="V2188" i="5"/>
  <c r="E2188" i="5" s="1"/>
  <c r="X2188" i="5" s="1"/>
  <c r="V2189" i="5"/>
  <c r="E2189" i="5" s="1"/>
  <c r="X2189" i="5" s="1"/>
  <c r="V2190" i="5"/>
  <c r="E2190" i="5" s="1"/>
  <c r="X2190" i="5" s="1"/>
  <c r="V2191" i="5"/>
  <c r="E2191" i="5" s="1"/>
  <c r="X2191" i="5" s="1"/>
  <c r="V2192" i="5"/>
  <c r="E2192" i="5" s="1"/>
  <c r="X2192" i="5" s="1"/>
  <c r="V2193" i="5"/>
  <c r="J2193" i="5" s="1"/>
  <c r="V2194" i="5"/>
  <c r="E2194" i="5" s="1"/>
  <c r="X2194" i="5" s="1"/>
  <c r="V2195" i="5"/>
  <c r="V2196" i="5"/>
  <c r="E2196" i="5" s="1"/>
  <c r="X2196" i="5" s="1"/>
  <c r="V2197" i="5"/>
  <c r="V2198" i="5"/>
  <c r="E2198" i="5" s="1"/>
  <c r="X2198" i="5" s="1"/>
  <c r="V2199" i="5"/>
  <c r="F2199" i="5" s="1"/>
  <c r="V2200" i="5"/>
  <c r="E2200" i="5" s="1"/>
  <c r="X2200" i="5" s="1"/>
  <c r="V2201" i="5"/>
  <c r="G2201" i="5" s="1"/>
  <c r="V2202" i="5"/>
  <c r="E2202" i="5" s="1"/>
  <c r="X2202" i="5" s="1"/>
  <c r="V2203" i="5"/>
  <c r="V2204" i="5"/>
  <c r="E2204" i="5" s="1"/>
  <c r="X2204" i="5" s="1"/>
  <c r="V2205" i="5"/>
  <c r="F2205" i="5" s="1"/>
  <c r="V2206" i="5"/>
  <c r="E2206" i="5" s="1"/>
  <c r="X2206" i="5" s="1"/>
  <c r="V2207" i="5"/>
  <c r="E2207" i="5" s="1"/>
  <c r="X2207" i="5" s="1"/>
  <c r="V2208" i="5"/>
  <c r="E2208" i="5" s="1"/>
  <c r="X2208" i="5" s="1"/>
  <c r="V2209" i="5"/>
  <c r="E2209" i="5" s="1"/>
  <c r="X2209" i="5" s="1"/>
  <c r="V2210" i="5"/>
  <c r="E2210" i="5" s="1"/>
  <c r="X2210" i="5" s="1"/>
  <c r="V2211" i="5"/>
  <c r="H2211" i="5" s="1"/>
  <c r="V2212" i="5"/>
  <c r="E2212" i="5" s="1"/>
  <c r="X2212" i="5" s="1"/>
  <c r="V2213" i="5"/>
  <c r="G2213" i="5" s="1"/>
  <c r="V2214" i="5"/>
  <c r="E2214" i="5" s="1"/>
  <c r="X2214" i="5" s="1"/>
  <c r="V2215" i="5"/>
  <c r="E2215" i="5" s="1"/>
  <c r="X2215" i="5" s="1"/>
  <c r="V2216" i="5"/>
  <c r="E2216" i="5" s="1"/>
  <c r="X2216" i="5" s="1"/>
  <c r="V2217" i="5"/>
  <c r="F2217" i="5" s="1"/>
  <c r="V2218" i="5"/>
  <c r="E2218" i="5" s="1"/>
  <c r="X2218" i="5" s="1"/>
  <c r="V2219" i="5"/>
  <c r="V2220" i="5"/>
  <c r="E2220" i="5" s="1"/>
  <c r="X2220" i="5" s="1"/>
  <c r="V2221" i="5"/>
  <c r="H2221" i="5" s="1"/>
  <c r="V2222" i="5"/>
  <c r="E2222" i="5" s="1"/>
  <c r="X2222" i="5" s="1"/>
  <c r="V2223" i="5"/>
  <c r="H2223" i="5" s="1"/>
  <c r="V2224" i="5"/>
  <c r="E2224" i="5" s="1"/>
  <c r="X2224" i="5" s="1"/>
  <c r="V2225" i="5"/>
  <c r="E2225" i="5" s="1"/>
  <c r="X2225" i="5" s="1"/>
  <c r="V2226" i="5"/>
  <c r="E2226" i="5" s="1"/>
  <c r="X2226" i="5" s="1"/>
  <c r="V2227" i="5"/>
  <c r="V2228" i="5"/>
  <c r="E2228" i="5" s="1"/>
  <c r="X2228" i="5" s="1"/>
  <c r="V2229" i="5"/>
  <c r="J2229" i="5" s="1"/>
  <c r="V2230" i="5"/>
  <c r="E2230" i="5" s="1"/>
  <c r="X2230" i="5" s="1"/>
  <c r="V2231" i="5"/>
  <c r="E2231" i="5" s="1"/>
  <c r="X2231" i="5" s="1"/>
  <c r="V2232" i="5"/>
  <c r="E2232" i="5" s="1"/>
  <c r="X2232" i="5" s="1"/>
  <c r="V2234" i="5"/>
  <c r="H2234" i="5" s="1"/>
  <c r="V2235" i="5"/>
  <c r="E2235" i="5" s="1"/>
  <c r="X2235" i="5" s="1"/>
  <c r="V2236" i="5"/>
  <c r="V2237" i="5"/>
  <c r="E2237" i="5" s="1"/>
  <c r="X2237" i="5" s="1"/>
  <c r="V2238" i="5"/>
  <c r="E2238" i="5" s="1"/>
  <c r="X2238" i="5" s="1"/>
  <c r="V2239" i="5"/>
  <c r="E2239" i="5" s="1"/>
  <c r="X2239" i="5" s="1"/>
  <c r="V2240" i="5"/>
  <c r="E2240" i="5" s="1"/>
  <c r="X2240" i="5" s="1"/>
  <c r="V2241" i="5"/>
  <c r="E2241" i="5" s="1"/>
  <c r="X2241" i="5" s="1"/>
  <c r="V2242" i="5"/>
  <c r="F2242" i="5" s="1"/>
  <c r="V2243" i="5"/>
  <c r="E2243" i="5" s="1"/>
  <c r="X2243" i="5" s="1"/>
  <c r="V2244" i="5"/>
  <c r="H2244" i="5" s="1"/>
  <c r="V2245" i="5"/>
  <c r="E2245" i="5" s="1"/>
  <c r="X2245" i="5" s="1"/>
  <c r="V2246" i="5"/>
  <c r="V2247" i="5"/>
  <c r="E2247" i="5" s="1"/>
  <c r="X2247" i="5" s="1"/>
  <c r="V2248" i="5"/>
  <c r="E2248" i="5" s="1"/>
  <c r="X2248" i="5" s="1"/>
  <c r="V2249" i="5"/>
  <c r="E2249" i="5" s="1"/>
  <c r="X2249" i="5" s="1"/>
  <c r="V2250" i="5"/>
  <c r="G2250" i="5" s="1"/>
  <c r="V2251" i="5"/>
  <c r="E2251" i="5" s="1"/>
  <c r="X2251" i="5" s="1"/>
  <c r="V2252" i="5"/>
  <c r="V2253" i="5"/>
  <c r="E2253" i="5" s="1"/>
  <c r="X2253" i="5" s="1"/>
  <c r="V2254" i="5"/>
  <c r="I2254" i="5" s="1"/>
  <c r="V2255" i="5"/>
  <c r="E2255" i="5" s="1"/>
  <c r="X2255" i="5" s="1"/>
  <c r="V2256" i="5"/>
  <c r="E2256" i="5" s="1"/>
  <c r="X2256" i="5" s="1"/>
  <c r="V2257" i="5"/>
  <c r="E2257" i="5" s="1"/>
  <c r="X2257" i="5" s="1"/>
  <c r="V2258" i="5"/>
  <c r="F2258" i="5" s="1"/>
  <c r="V2259" i="5"/>
  <c r="E2259" i="5" s="1"/>
  <c r="X2259" i="5" s="1"/>
  <c r="V2260" i="5"/>
  <c r="I2260" i="5" s="1"/>
  <c r="V2261" i="5"/>
  <c r="E2261" i="5" s="1"/>
  <c r="X2261" i="5" s="1"/>
  <c r="V2262" i="5"/>
  <c r="G2262" i="5" s="1"/>
  <c r="V2263" i="5"/>
  <c r="E2263" i="5" s="1"/>
  <c r="X2263" i="5" s="1"/>
  <c r="V2264" i="5"/>
  <c r="E2264" i="5" s="1"/>
  <c r="X2264" i="5" s="1"/>
  <c r="V2265" i="5"/>
  <c r="E2265" i="5" s="1"/>
  <c r="X2265" i="5" s="1"/>
  <c r="V2266" i="5"/>
  <c r="E2266" i="5" s="1"/>
  <c r="X2266" i="5" s="1"/>
  <c r="V2267" i="5"/>
  <c r="V2268" i="5"/>
  <c r="V2269" i="5"/>
  <c r="E2269" i="5" s="1"/>
  <c r="X2269" i="5" s="1"/>
  <c r="V2270" i="5"/>
  <c r="E2270" i="5" s="1"/>
  <c r="X2270" i="5" s="1"/>
  <c r="V2271" i="5"/>
  <c r="E2271" i="5" s="1"/>
  <c r="X2271" i="5" s="1"/>
  <c r="V2272" i="5"/>
  <c r="E2272" i="5" s="1"/>
  <c r="X2272" i="5" s="1"/>
  <c r="E2273" i="5"/>
  <c r="X2273" i="5" s="1"/>
  <c r="V2274" i="5"/>
  <c r="E2274" i="5" s="1"/>
  <c r="X2274" i="5" s="1"/>
  <c r="V2275" i="5"/>
  <c r="V2276" i="5"/>
  <c r="R2276" i="5" s="1"/>
  <c r="V2277" i="5"/>
  <c r="E2277" i="5" s="1"/>
  <c r="X2277" i="5" s="1"/>
  <c r="V2278" i="5"/>
  <c r="E2278" i="5" s="1"/>
  <c r="X2278" i="5" s="1"/>
  <c r="V2279" i="5"/>
  <c r="E2279" i="5" s="1"/>
  <c r="X2279" i="5" s="1"/>
  <c r="V2280" i="5"/>
  <c r="E2280" i="5" s="1"/>
  <c r="X2280" i="5" s="1"/>
  <c r="V2281" i="5"/>
  <c r="V2282" i="5"/>
  <c r="E2282" i="5" s="1"/>
  <c r="X2282" i="5" s="1"/>
  <c r="V2283" i="5"/>
  <c r="E2283" i="5" s="1"/>
  <c r="X2283" i="5" s="1"/>
  <c r="V2284" i="5"/>
  <c r="V2285" i="5"/>
  <c r="J2285" i="5" s="1"/>
  <c r="V2286" i="5"/>
  <c r="E2286" i="5" s="1"/>
  <c r="X2286" i="5" s="1"/>
  <c r="V2287" i="5"/>
  <c r="V2288" i="5"/>
  <c r="E2288" i="5" s="1"/>
  <c r="X2288" i="5" s="1"/>
  <c r="V2289" i="5"/>
  <c r="E2289" i="5" s="1"/>
  <c r="X2289" i="5" s="1"/>
  <c r="V2290" i="5"/>
  <c r="H2290" i="5" s="1"/>
  <c r="V2291" i="5"/>
  <c r="E2291" i="5" s="1"/>
  <c r="X2291" i="5" s="1"/>
  <c r="V2292" i="5"/>
  <c r="V2293" i="5"/>
  <c r="E2293" i="5" s="1"/>
  <c r="X2293" i="5" s="1"/>
  <c r="V2294" i="5"/>
  <c r="E2294" i="5" s="1"/>
  <c r="X2294" i="5" s="1"/>
  <c r="V2295" i="5"/>
  <c r="V2296" i="5"/>
  <c r="E2296" i="5" s="1"/>
  <c r="X2296" i="5" s="1"/>
  <c r="V2297" i="5"/>
  <c r="E2297" i="5" s="1"/>
  <c r="X2297" i="5" s="1"/>
  <c r="V2298" i="5"/>
  <c r="E2298" i="5" s="1"/>
  <c r="X2298" i="5" s="1"/>
  <c r="V2299" i="5"/>
  <c r="E2299" i="5" s="1"/>
  <c r="X2299" i="5" s="1"/>
  <c r="V2300" i="5"/>
  <c r="V2301" i="5"/>
  <c r="E2301" i="5" s="1"/>
  <c r="X2301" i="5" s="1"/>
  <c r="V2302" i="5"/>
  <c r="E2302" i="5" s="1"/>
  <c r="X2302" i="5" s="1"/>
  <c r="V2303" i="5"/>
  <c r="E2303" i="5" s="1"/>
  <c r="X2303" i="5" s="1"/>
  <c r="V2304" i="5"/>
  <c r="E2304" i="5" s="1"/>
  <c r="X2304" i="5" s="1"/>
  <c r="V2305" i="5"/>
  <c r="E2305" i="5" s="1"/>
  <c r="X2305" i="5" s="1"/>
  <c r="V2306" i="5"/>
  <c r="G2306" i="5" s="1"/>
  <c r="V2307" i="5"/>
  <c r="V2308" i="5"/>
  <c r="F2308" i="5" s="1"/>
  <c r="V2309" i="5"/>
  <c r="E2309" i="5" s="1"/>
  <c r="X2309" i="5" s="1"/>
  <c r="V2310" i="5"/>
  <c r="E2310" i="5" s="1"/>
  <c r="X2310" i="5" s="1"/>
  <c r="V2311" i="5"/>
  <c r="V2312" i="5"/>
  <c r="E2312" i="5" s="1"/>
  <c r="X2312" i="5" s="1"/>
  <c r="V2313" i="5"/>
  <c r="E2313" i="5" s="1"/>
  <c r="X2313" i="5" s="1"/>
  <c r="V2314" i="5"/>
  <c r="E2314" i="5" s="1"/>
  <c r="X2314" i="5" s="1"/>
  <c r="V2315" i="5"/>
  <c r="E2315" i="5" s="1"/>
  <c r="X2315" i="5" s="1"/>
  <c r="V2316" i="5"/>
  <c r="J2316" i="5" s="1"/>
  <c r="V2317" i="5"/>
  <c r="E2317" i="5" s="1"/>
  <c r="X2317" i="5" s="1"/>
  <c r="V2318" i="5"/>
  <c r="E2318" i="5" s="1"/>
  <c r="X2318" i="5" s="1"/>
  <c r="V2319" i="5"/>
  <c r="V2320" i="5"/>
  <c r="E2320" i="5" s="1"/>
  <c r="X2320" i="5" s="1"/>
  <c r="V2321" i="5"/>
  <c r="E2321" i="5" s="1"/>
  <c r="X2321" i="5" s="1"/>
  <c r="V2322" i="5"/>
  <c r="E2322" i="5" s="1"/>
  <c r="X2322" i="5" s="1"/>
  <c r="V2323" i="5"/>
  <c r="E2323" i="5" s="1"/>
  <c r="X2323" i="5" s="1"/>
  <c r="V2324" i="5"/>
  <c r="I2324" i="5" s="1"/>
  <c r="V2325" i="5"/>
  <c r="E2325" i="5" s="1"/>
  <c r="X2325" i="5" s="1"/>
  <c r="V2326" i="5"/>
  <c r="V2327" i="5"/>
  <c r="E2327" i="5" s="1"/>
  <c r="X2327" i="5" s="1"/>
  <c r="V2328" i="5"/>
  <c r="E2328" i="5" s="1"/>
  <c r="X2328" i="5" s="1"/>
  <c r="V2329" i="5"/>
  <c r="E2329" i="5" s="1"/>
  <c r="X2329" i="5" s="1"/>
  <c r="V2330" i="5"/>
  <c r="E2330" i="5" s="1"/>
  <c r="X2330" i="5" s="1"/>
  <c r="V2331" i="5"/>
  <c r="E2331" i="5" s="1"/>
  <c r="X2331" i="5" s="1"/>
  <c r="V2332" i="5"/>
  <c r="R2332" i="5" s="1"/>
  <c r="V2333" i="5"/>
  <c r="E2333" i="5" s="1"/>
  <c r="X2333" i="5" s="1"/>
  <c r="V2334" i="5"/>
  <c r="E2334" i="5" s="1"/>
  <c r="X2334" i="5" s="1"/>
  <c r="V2335" i="5"/>
  <c r="E2335" i="5" s="1"/>
  <c r="X2335" i="5" s="1"/>
  <c r="V2336" i="5"/>
  <c r="E2336" i="5" s="1"/>
  <c r="X2336" i="5" s="1"/>
  <c r="V2337" i="5"/>
  <c r="E2337" i="5" s="1"/>
  <c r="X2337" i="5" s="1"/>
  <c r="V2338" i="5"/>
  <c r="E2338" i="5" s="1"/>
  <c r="X2338" i="5" s="1"/>
  <c r="V2339" i="5"/>
  <c r="E2339" i="5" s="1"/>
  <c r="X2339" i="5" s="1"/>
  <c r="V2340" i="5"/>
  <c r="J2340" i="5" s="1"/>
  <c r="V2341" i="5"/>
  <c r="V2342" i="5"/>
  <c r="G2342" i="5" s="1"/>
  <c r="V2343" i="5"/>
  <c r="J2343" i="5" s="1"/>
  <c r="V2344" i="5"/>
  <c r="F2344" i="5" s="1"/>
  <c r="V2345" i="5"/>
  <c r="E2345" i="5" s="1"/>
  <c r="X2345" i="5" s="1"/>
  <c r="AB441" i="5"/>
  <c r="AB442" i="5"/>
  <c r="AB443" i="5"/>
  <c r="AB444" i="5"/>
  <c r="AB445" i="5"/>
  <c r="AB446" i="5"/>
  <c r="AB447" i="5"/>
  <c r="AB448" i="5"/>
  <c r="AB449" i="5"/>
  <c r="AB450" i="5"/>
  <c r="AB451" i="5"/>
  <c r="AB452" i="5"/>
  <c r="AB453" i="5"/>
  <c r="AB454" i="5"/>
  <c r="AB455" i="5"/>
  <c r="AB456" i="5"/>
  <c r="AB457" i="5"/>
  <c r="AB458" i="5"/>
  <c r="AB459" i="5"/>
  <c r="AB460" i="5"/>
  <c r="AB462" i="5"/>
  <c r="AB463" i="5"/>
  <c r="AB464" i="5"/>
  <c r="AB465" i="5"/>
  <c r="AB466" i="5"/>
  <c r="AB467" i="5"/>
  <c r="AB468" i="5"/>
  <c r="AB469" i="5"/>
  <c r="AB470" i="5"/>
  <c r="AB471" i="5"/>
  <c r="AB472" i="5"/>
  <c r="AB473"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2" i="5"/>
  <c r="AB513" i="5"/>
  <c r="AB515" i="5"/>
  <c r="AB516" i="5"/>
  <c r="AB517" i="5"/>
  <c r="AB518" i="5"/>
  <c r="AB519" i="5"/>
  <c r="AB520" i="5"/>
  <c r="AB521" i="5"/>
  <c r="AB522" i="5"/>
  <c r="AB523" i="5"/>
  <c r="AB524" i="5"/>
  <c r="AB525" i="5"/>
  <c r="AB526" i="5"/>
  <c r="AB527" i="5"/>
  <c r="AB528" i="5"/>
  <c r="AB529" i="5"/>
  <c r="AB530" i="5"/>
  <c r="AB531" i="5"/>
  <c r="AB532" i="5"/>
  <c r="AB533" i="5"/>
  <c r="AB534" i="5"/>
  <c r="AB535" i="5"/>
  <c r="AB537" i="5"/>
  <c r="AB539" i="5"/>
  <c r="AB540" i="5"/>
  <c r="AB541" i="5"/>
  <c r="AB542" i="5"/>
  <c r="AB543" i="5"/>
  <c r="AB544" i="5"/>
  <c r="AB545" i="5"/>
  <c r="AB546" i="5"/>
  <c r="AB547" i="5"/>
  <c r="AB548" i="5"/>
  <c r="AB549" i="5"/>
  <c r="AB550" i="5"/>
  <c r="AB551" i="5"/>
  <c r="AB552" i="5"/>
  <c r="AB553" i="5"/>
  <c r="AB555" i="5"/>
  <c r="AB556" i="5"/>
  <c r="AB557" i="5"/>
  <c r="AB558" i="5"/>
  <c r="AB559" i="5"/>
  <c r="AB560" i="5"/>
  <c r="AB561" i="5"/>
  <c r="AB563" i="5"/>
  <c r="AB564" i="5"/>
  <c r="AB565" i="5"/>
  <c r="AB566" i="5"/>
  <c r="AB567" i="5"/>
  <c r="AB568" i="5"/>
  <c r="AB569" i="5"/>
  <c r="AB570" i="5"/>
  <c r="AB571" i="5"/>
  <c r="AB572" i="5"/>
  <c r="AB573" i="5"/>
  <c r="AB574" i="5"/>
  <c r="AB576" i="5"/>
  <c r="AB577" i="5"/>
  <c r="AB578" i="5"/>
  <c r="AB579" i="5"/>
  <c r="AB580" i="5"/>
  <c r="AB581" i="5"/>
  <c r="AB582" i="5"/>
  <c r="AB583" i="5"/>
  <c r="AB584" i="5"/>
  <c r="AB585" i="5"/>
  <c r="AB587" i="5"/>
  <c r="AB588" i="5"/>
  <c r="AB589" i="5"/>
  <c r="AB590" i="5"/>
  <c r="AB591" i="5"/>
  <c r="AB592" i="5"/>
  <c r="AB593" i="5"/>
  <c r="AB595" i="5"/>
  <c r="AB596" i="5"/>
  <c r="AB597" i="5"/>
  <c r="AB598" i="5"/>
  <c r="AB600" i="5"/>
  <c r="AB601" i="5"/>
  <c r="AB603" i="5"/>
  <c r="AB604" i="5"/>
  <c r="AB605" i="5"/>
  <c r="AB606" i="5"/>
  <c r="AB607" i="5"/>
  <c r="AB608" i="5"/>
  <c r="AB609" i="5"/>
  <c r="AB610" i="5"/>
  <c r="AB611" i="5"/>
  <c r="AB612" i="5"/>
  <c r="AB613" i="5"/>
  <c r="AB614" i="5"/>
  <c r="AB615" i="5"/>
  <c r="AB616" i="5"/>
  <c r="AB617" i="5"/>
  <c r="AB618" i="5"/>
  <c r="AB619" i="5"/>
  <c r="AB620" i="5"/>
  <c r="AB621" i="5"/>
  <c r="AB622" i="5"/>
  <c r="AB623" i="5"/>
  <c r="AB624" i="5"/>
  <c r="AB625" i="5"/>
  <c r="AB626" i="5"/>
  <c r="AB627" i="5"/>
  <c r="AB628" i="5"/>
  <c r="AB629" i="5"/>
  <c r="AB630" i="5"/>
  <c r="AB632" i="5"/>
  <c r="AB633" i="5"/>
  <c r="AB634" i="5"/>
  <c r="AB635" i="5"/>
  <c r="AB636" i="5"/>
  <c r="AB637" i="5"/>
  <c r="AB638" i="5"/>
  <c r="AB639" i="5"/>
  <c r="AB640" i="5"/>
  <c r="AB641" i="5"/>
  <c r="AB642" i="5"/>
  <c r="AB643" i="5"/>
  <c r="AB644" i="5"/>
  <c r="AB645" i="5"/>
  <c r="AB646" i="5"/>
  <c r="AB647" i="5"/>
  <c r="AB648" i="5"/>
  <c r="AB649" i="5"/>
  <c r="AB651" i="5"/>
  <c r="AB652" i="5"/>
  <c r="AB653" i="5"/>
  <c r="AB654" i="5"/>
  <c r="AB656" i="5"/>
  <c r="AB657" i="5"/>
  <c r="AB658" i="5"/>
  <c r="AB659" i="5"/>
  <c r="AB660" i="5"/>
  <c r="AB661" i="5"/>
  <c r="AB662" i="5"/>
  <c r="AB663" i="5"/>
  <c r="AB664" i="5"/>
  <c r="AB665" i="5"/>
  <c r="AB666" i="5"/>
  <c r="AB667" i="5"/>
  <c r="AB668" i="5"/>
  <c r="AB669" i="5"/>
  <c r="AB670" i="5"/>
  <c r="AB671" i="5"/>
  <c r="AB672" i="5"/>
  <c r="AB673" i="5"/>
  <c r="AB674" i="5"/>
  <c r="AB675" i="5"/>
  <c r="AB676" i="5"/>
  <c r="AB677" i="5"/>
  <c r="AB678" i="5"/>
  <c r="AB679" i="5"/>
  <c r="AB680" i="5"/>
  <c r="AB681" i="5"/>
  <c r="AB683" i="5"/>
  <c r="AB684" i="5"/>
  <c r="AB685" i="5"/>
  <c r="AB686" i="5"/>
  <c r="AB687" i="5"/>
  <c r="AB688" i="5"/>
  <c r="AB689" i="5"/>
  <c r="AB691" i="5"/>
  <c r="AB692" i="5"/>
  <c r="AB693" i="5"/>
  <c r="AB694" i="5"/>
  <c r="AB695" i="5"/>
  <c r="AB696" i="5"/>
  <c r="AB697" i="5"/>
  <c r="AB699" i="5"/>
  <c r="AB700" i="5"/>
  <c r="AB701" i="5"/>
  <c r="AB702" i="5"/>
  <c r="AB703" i="5"/>
  <c r="AB704" i="5"/>
  <c r="AB705" i="5"/>
  <c r="AB707" i="5"/>
  <c r="AB708" i="5"/>
  <c r="AB709" i="5"/>
  <c r="AB710" i="5"/>
  <c r="AB711" i="5"/>
  <c r="AB712" i="5"/>
  <c r="AB713" i="5"/>
  <c r="AB714" i="5"/>
  <c r="AB715" i="5"/>
  <c r="AB716" i="5"/>
  <c r="AB717" i="5"/>
  <c r="AB718" i="5"/>
  <c r="AB719" i="5"/>
  <c r="AB720" i="5"/>
  <c r="AB721" i="5"/>
  <c r="AB722" i="5"/>
  <c r="AB723" i="5"/>
  <c r="AB724" i="5"/>
  <c r="AB725" i="5"/>
  <c r="AB726" i="5"/>
  <c r="AB727" i="5"/>
  <c r="AB728" i="5"/>
  <c r="AB729" i="5"/>
  <c r="AB730" i="5"/>
  <c r="AB731" i="5"/>
  <c r="AB732" i="5"/>
  <c r="AB733" i="5"/>
  <c r="AB734" i="5"/>
  <c r="AB736" i="5"/>
  <c r="AB737" i="5"/>
  <c r="AB738" i="5"/>
  <c r="AB739" i="5"/>
  <c r="AB740" i="5"/>
  <c r="AB741" i="5"/>
  <c r="AB742" i="5"/>
  <c r="AB744" i="5"/>
  <c r="AB745" i="5"/>
  <c r="AB746" i="5"/>
  <c r="AB747" i="5"/>
  <c r="AB748" i="5"/>
  <c r="AB749" i="5"/>
  <c r="AB750" i="5"/>
  <c r="AB751" i="5"/>
  <c r="AB752" i="5"/>
  <c r="AB753" i="5"/>
  <c r="AB754" i="5"/>
  <c r="AB755" i="5"/>
  <c r="AB756" i="5"/>
  <c r="AB757" i="5"/>
  <c r="AB758" i="5"/>
  <c r="AB760" i="5"/>
  <c r="AB761" i="5"/>
  <c r="AB762" i="5"/>
  <c r="AB763" i="5"/>
  <c r="AB764" i="5"/>
  <c r="AB765" i="5"/>
  <c r="AB766" i="5"/>
  <c r="AB768" i="5"/>
  <c r="AB769" i="5"/>
  <c r="AB770" i="5"/>
  <c r="AB771" i="5"/>
  <c r="AB772" i="5"/>
  <c r="AB773" i="5"/>
  <c r="AB774" i="5"/>
  <c r="AB775" i="5"/>
  <c r="AB776" i="5"/>
  <c r="AB777" i="5"/>
  <c r="AB778" i="5"/>
  <c r="AB779" i="5"/>
  <c r="AB780" i="5"/>
  <c r="AB781" i="5"/>
  <c r="AB782" i="5"/>
  <c r="AB783" i="5"/>
  <c r="AB784" i="5"/>
  <c r="AB785" i="5"/>
  <c r="AB786" i="5"/>
  <c r="AB787" i="5"/>
  <c r="AB788" i="5"/>
  <c r="AB789" i="5"/>
  <c r="AB790" i="5"/>
  <c r="AB791" i="5"/>
  <c r="AB792" i="5"/>
  <c r="AB793" i="5"/>
  <c r="AB794" i="5"/>
  <c r="AB795" i="5"/>
  <c r="AB796" i="5"/>
  <c r="AB797" i="5"/>
  <c r="AB798" i="5"/>
  <c r="AB799" i="5"/>
  <c r="AB800" i="5"/>
  <c r="AB801" i="5"/>
  <c r="AB802" i="5"/>
  <c r="AB803" i="5"/>
  <c r="AB804" i="5"/>
  <c r="AB805" i="5"/>
  <c r="AB806" i="5"/>
  <c r="AB807" i="5"/>
  <c r="AB808" i="5"/>
  <c r="AB811" i="5"/>
  <c r="AB812" i="5"/>
  <c r="AB813" i="5"/>
  <c r="AB814" i="5"/>
  <c r="AB815" i="5"/>
  <c r="AB816" i="5"/>
  <c r="AB817" i="5"/>
  <c r="AB818" i="5"/>
  <c r="AB819" i="5"/>
  <c r="AB820" i="5"/>
  <c r="AB821" i="5"/>
  <c r="AB822" i="5"/>
  <c r="AB823" i="5"/>
  <c r="AB824" i="5"/>
  <c r="AB825" i="5"/>
  <c r="AB826" i="5"/>
  <c r="AB827" i="5"/>
  <c r="AB828" i="5"/>
  <c r="AB829" i="5"/>
  <c r="AB830" i="5"/>
  <c r="AB831" i="5"/>
  <c r="AB832" i="5"/>
  <c r="AB833" i="5"/>
  <c r="AB834" i="5"/>
  <c r="AB835" i="5"/>
  <c r="AB836" i="5"/>
  <c r="AB837" i="5"/>
  <c r="AB838" i="5"/>
  <c r="AB839" i="5"/>
  <c r="AB840" i="5"/>
  <c r="AB841" i="5"/>
  <c r="AB843" i="5"/>
  <c r="AB844" i="5"/>
  <c r="AB845" i="5"/>
  <c r="AB846" i="5"/>
  <c r="AB847" i="5"/>
  <c r="AB848" i="5"/>
  <c r="AB849" i="5"/>
  <c r="AB850" i="5"/>
  <c r="AB851" i="5"/>
  <c r="AB852" i="5"/>
  <c r="AB853" i="5"/>
  <c r="AB854" i="5"/>
  <c r="AB855" i="5"/>
  <c r="AB856" i="5"/>
  <c r="AB857" i="5"/>
  <c r="AB858" i="5"/>
  <c r="AB860" i="5"/>
  <c r="AB861" i="5"/>
  <c r="AB862" i="5"/>
  <c r="AB863" i="5"/>
  <c r="AB864" i="5"/>
  <c r="AB865" i="5"/>
  <c r="AB867" i="5"/>
  <c r="AB868" i="5"/>
  <c r="AB869" i="5"/>
  <c r="AB870" i="5"/>
  <c r="AB872" i="5"/>
  <c r="AB873" i="5"/>
  <c r="AB874" i="5"/>
  <c r="AB876" i="5"/>
  <c r="AB877" i="5"/>
  <c r="AB878" i="5"/>
  <c r="AB879" i="5"/>
  <c r="AB880" i="5"/>
  <c r="AB881" i="5"/>
  <c r="AB882" i="5"/>
  <c r="AB883" i="5"/>
  <c r="AB884" i="5"/>
  <c r="AB885" i="5"/>
  <c r="AB886" i="5"/>
  <c r="AB887" i="5"/>
  <c r="AB888" i="5"/>
  <c r="AB889" i="5"/>
  <c r="AB891" i="5"/>
  <c r="AB892" i="5"/>
  <c r="AB893" i="5"/>
  <c r="AB894" i="5"/>
  <c r="AB895" i="5"/>
  <c r="AB896" i="5"/>
  <c r="AB897" i="5"/>
  <c r="AB898" i="5"/>
  <c r="AB899" i="5"/>
  <c r="AB900" i="5"/>
  <c r="AB901" i="5"/>
  <c r="AB902" i="5"/>
  <c r="AB903" i="5"/>
  <c r="AB904" i="5"/>
  <c r="AB905" i="5"/>
  <c r="AB907" i="5"/>
  <c r="AB908" i="5"/>
  <c r="AB909" i="5"/>
  <c r="AB910" i="5"/>
  <c r="AB912" i="5"/>
  <c r="AB913" i="5"/>
  <c r="AB915" i="5"/>
  <c r="AB916" i="5"/>
  <c r="AB917" i="5"/>
  <c r="AB918" i="5"/>
  <c r="AB920" i="5"/>
  <c r="AB921" i="5"/>
  <c r="AB923" i="5"/>
  <c r="AB924" i="5"/>
  <c r="AB925" i="5"/>
  <c r="AB926" i="5"/>
  <c r="AB927" i="5"/>
  <c r="AB928" i="5"/>
  <c r="AB929" i="5"/>
  <c r="AB930" i="5"/>
  <c r="AB931" i="5"/>
  <c r="AB932" i="5"/>
  <c r="AB933" i="5"/>
  <c r="AB934" i="5"/>
  <c r="AB935" i="5"/>
  <c r="AB936" i="5"/>
  <c r="AB937" i="5"/>
  <c r="AB938" i="5"/>
  <c r="AB939" i="5"/>
  <c r="AB940" i="5"/>
  <c r="AB941" i="5"/>
  <c r="AB942" i="5"/>
  <c r="AB944" i="5"/>
  <c r="AB945" i="5"/>
  <c r="AB946" i="5"/>
  <c r="AB947" i="5"/>
  <c r="AB948" i="5"/>
  <c r="AB949" i="5"/>
  <c r="AB950" i="5"/>
  <c r="AB951" i="5"/>
  <c r="AB952" i="5"/>
  <c r="AB953" i="5"/>
  <c r="AB954" i="5"/>
  <c r="AB955" i="5"/>
  <c r="AB956" i="5"/>
  <c r="AB957" i="5"/>
  <c r="AB958" i="5"/>
  <c r="AB960" i="5"/>
  <c r="AB961" i="5"/>
  <c r="AB963" i="5"/>
  <c r="AB964" i="5"/>
  <c r="AB965" i="5"/>
  <c r="AB966" i="5"/>
  <c r="AB967" i="5"/>
  <c r="AB968" i="5"/>
  <c r="AB969" i="5"/>
  <c r="AB970" i="5"/>
  <c r="AB971" i="5"/>
  <c r="AB972" i="5"/>
  <c r="AB973" i="5"/>
  <c r="AB974" i="5"/>
  <c r="AB975" i="5"/>
  <c r="AB976" i="5"/>
  <c r="AB977" i="5"/>
  <c r="AB978" i="5"/>
  <c r="AB979" i="5"/>
  <c r="AB980" i="5"/>
  <c r="AB981" i="5"/>
  <c r="AB982" i="5"/>
  <c r="AB983" i="5"/>
  <c r="AB984" i="5"/>
  <c r="AB985" i="5"/>
  <c r="AB986" i="5"/>
  <c r="AB987" i="5"/>
  <c r="AB988" i="5"/>
  <c r="AB989" i="5"/>
  <c r="AB990" i="5"/>
  <c r="AB991" i="5"/>
  <c r="AB992" i="5"/>
  <c r="AB993" i="5"/>
  <c r="AB994" i="5"/>
  <c r="AB995" i="5"/>
  <c r="AB996" i="5"/>
  <c r="AB997" i="5"/>
  <c r="AB998" i="5"/>
  <c r="AB999" i="5"/>
  <c r="AB1000" i="5"/>
  <c r="AB1001" i="5"/>
  <c r="AB1002" i="5"/>
  <c r="AB1003" i="5"/>
  <c r="AB1004" i="5"/>
  <c r="AB1005" i="5"/>
  <c r="AB1006" i="5"/>
  <c r="AB1007" i="5"/>
  <c r="AB1008" i="5"/>
  <c r="AB1009" i="5"/>
  <c r="AB1011" i="5"/>
  <c r="AB1012" i="5"/>
  <c r="AB1013" i="5"/>
  <c r="AB1014" i="5"/>
  <c r="AB1015" i="5"/>
  <c r="AB1016" i="5"/>
  <c r="AB1017" i="5"/>
  <c r="AB1019" i="5"/>
  <c r="AB1020" i="5"/>
  <c r="AB1021" i="5"/>
  <c r="AB1022" i="5"/>
  <c r="AB1024" i="5"/>
  <c r="AB1025" i="5"/>
  <c r="AB1026" i="5"/>
  <c r="AB1027" i="5"/>
  <c r="AB1028" i="5"/>
  <c r="AB1029" i="5"/>
  <c r="AB1031" i="5"/>
  <c r="AB1032" i="5"/>
  <c r="AB1033" i="5"/>
  <c r="AB1034" i="5"/>
  <c r="AB1035" i="5"/>
  <c r="AB1036" i="5"/>
  <c r="AB1037" i="5"/>
  <c r="AB1039" i="5"/>
  <c r="AB1040" i="5"/>
  <c r="AB1041" i="5"/>
  <c r="AB1042" i="5"/>
  <c r="AB1043" i="5"/>
  <c r="AB1044" i="5"/>
  <c r="AB1045" i="5"/>
  <c r="AB1047" i="5"/>
  <c r="AB1048" i="5"/>
  <c r="AB1049" i="5"/>
  <c r="AB1050" i="5"/>
  <c r="AB1051" i="5"/>
  <c r="AB1052" i="5"/>
  <c r="AB1053" i="5"/>
  <c r="AB1054" i="5"/>
  <c r="AB1055" i="5"/>
  <c r="AB1056" i="5"/>
  <c r="AB1057" i="5"/>
  <c r="AB1058" i="5"/>
  <c r="AB1059" i="5"/>
  <c r="AB1060" i="5"/>
  <c r="AB1061" i="5"/>
  <c r="AB1062" i="5"/>
  <c r="AB1063" i="5"/>
  <c r="AB1064" i="5"/>
  <c r="AB1065" i="5"/>
  <c r="AB1066" i="5"/>
  <c r="AB1067" i="5"/>
  <c r="AB1068" i="5"/>
  <c r="AB1069" i="5"/>
  <c r="AB1070" i="5"/>
  <c r="AB1071" i="5"/>
  <c r="AB1072" i="5"/>
  <c r="AB1073" i="5"/>
  <c r="AB1074" i="5"/>
  <c r="AB1075" i="5"/>
  <c r="AB1076" i="5"/>
  <c r="AB1077" i="5"/>
  <c r="AB1078" i="5"/>
  <c r="AB1079" i="5"/>
  <c r="AB1080" i="5"/>
  <c r="AB1081" i="5"/>
  <c r="AB1083" i="5"/>
  <c r="AB1084" i="5"/>
  <c r="AB1085" i="5"/>
  <c r="AB1086" i="5"/>
  <c r="AB1087" i="5"/>
  <c r="AB1088" i="5"/>
  <c r="AB1089" i="5"/>
  <c r="AB1091" i="5"/>
  <c r="AB1092" i="5"/>
  <c r="AB1093" i="5"/>
  <c r="AB1094" i="5"/>
  <c r="AB1095" i="5"/>
  <c r="AB1096" i="5"/>
  <c r="AB1097" i="5"/>
  <c r="AB1098" i="5"/>
  <c r="AB1099" i="5"/>
  <c r="AB1100" i="5"/>
  <c r="AB1101" i="5"/>
  <c r="AB1102" i="5"/>
  <c r="AB1103" i="5"/>
  <c r="AB1104" i="5"/>
  <c r="AB1105" i="5"/>
  <c r="AB1106" i="5"/>
  <c r="AB1107" i="5"/>
  <c r="AB1108" i="5"/>
  <c r="AB1109" i="5"/>
  <c r="AB1110" i="5"/>
  <c r="AB1112" i="5"/>
  <c r="AB1113" i="5"/>
  <c r="AB1115" i="5"/>
  <c r="AB1116" i="5"/>
  <c r="AB1117" i="5"/>
  <c r="AB1118" i="5"/>
  <c r="AB1119" i="5"/>
  <c r="AB1120" i="5"/>
  <c r="AB1121" i="5"/>
  <c r="AB1122" i="5"/>
  <c r="AB1123" i="5"/>
  <c r="AB1124" i="5"/>
  <c r="AB1125" i="5"/>
  <c r="AB1126" i="5"/>
  <c r="AB1127" i="5"/>
  <c r="AB1128" i="5"/>
  <c r="AB1129" i="5"/>
  <c r="AB1130" i="5"/>
  <c r="AB1131" i="5"/>
  <c r="AB1132" i="5"/>
  <c r="AB1133" i="5"/>
  <c r="AB1134" i="5"/>
  <c r="AB1136" i="5"/>
  <c r="AB1137" i="5"/>
  <c r="AB1139" i="5"/>
  <c r="AB1140" i="5"/>
  <c r="AB1141" i="5"/>
  <c r="AB1143" i="5"/>
  <c r="AB1144" i="5"/>
  <c r="AB1146" i="5"/>
  <c r="AB1147" i="5"/>
  <c r="AB1148" i="5"/>
  <c r="AB1149" i="5"/>
  <c r="AB1150" i="5"/>
  <c r="AB1151" i="5"/>
  <c r="AB1152" i="5"/>
  <c r="AB1153" i="5"/>
  <c r="AB1154" i="5"/>
  <c r="AB1155" i="5"/>
  <c r="AB1156" i="5"/>
  <c r="AB1157" i="5"/>
  <c r="AB1159" i="5"/>
  <c r="AB1160" i="5"/>
  <c r="AB1161" i="5"/>
  <c r="AB1162" i="5"/>
  <c r="AB1163" i="5"/>
  <c r="AB1165" i="5"/>
  <c r="AB1166" i="5"/>
  <c r="AB1167" i="5"/>
  <c r="AB1168" i="5"/>
  <c r="AB1169" i="5"/>
  <c r="AB1170" i="5"/>
  <c r="AB1171" i="5"/>
  <c r="AB1172" i="5"/>
  <c r="AB1173" i="5"/>
  <c r="AB1174" i="5"/>
  <c r="AB1175" i="5"/>
  <c r="AB1176" i="5"/>
  <c r="AB1177" i="5"/>
  <c r="AB1178" i="5"/>
  <c r="AB1179" i="5"/>
  <c r="AB1180" i="5"/>
  <c r="AB1181" i="5"/>
  <c r="AB1182" i="5"/>
  <c r="AB1183" i="5"/>
  <c r="AB1184" i="5"/>
  <c r="AB1185" i="5"/>
  <c r="AB1187" i="5"/>
  <c r="AB1188" i="5"/>
  <c r="AB1189" i="5"/>
  <c r="AB1190" i="5"/>
  <c r="AB1191" i="5"/>
  <c r="AB1192" i="5"/>
  <c r="AB1193" i="5"/>
  <c r="AB1194" i="5"/>
  <c r="AB1195" i="5"/>
  <c r="AB1196" i="5"/>
  <c r="AB1197" i="5"/>
  <c r="AB1198" i="5"/>
  <c r="AB1199" i="5"/>
  <c r="AB1200" i="5"/>
  <c r="AB1201" i="5"/>
  <c r="AB1202" i="5"/>
  <c r="AB1203" i="5"/>
  <c r="AB1204" i="5"/>
  <c r="AB1205" i="5"/>
  <c r="AB1206" i="5"/>
  <c r="AB1207" i="5"/>
  <c r="AB1208" i="5"/>
  <c r="AB1209" i="5"/>
  <c r="AB1210" i="5"/>
  <c r="AB1211" i="5"/>
  <c r="AB1212" i="5"/>
  <c r="AB1213" i="5"/>
  <c r="AB1214" i="5"/>
  <c r="AB1216" i="5"/>
  <c r="AB1217" i="5"/>
  <c r="AB1218" i="5"/>
  <c r="AB1219" i="5"/>
  <c r="AB1220" i="5"/>
  <c r="AB1221" i="5"/>
  <c r="AB1222" i="5"/>
  <c r="AB1224" i="5"/>
  <c r="AB1225" i="5"/>
  <c r="AB1226" i="5"/>
  <c r="AB1227" i="5"/>
  <c r="AB1228" i="5"/>
  <c r="AB1229" i="5"/>
  <c r="AB1230" i="5"/>
  <c r="AB1232" i="5"/>
  <c r="AB1233" i="5"/>
  <c r="AB1235" i="5"/>
  <c r="AB1236" i="5"/>
  <c r="AB1237" i="5"/>
  <c r="AB1238" i="5"/>
  <c r="AB1240" i="5"/>
  <c r="AB1241" i="5"/>
  <c r="AB1242" i="5"/>
  <c r="AB1243" i="5"/>
  <c r="AB1244" i="5"/>
  <c r="AB1245" i="5"/>
  <c r="AB1246" i="5"/>
  <c r="AB1248" i="5"/>
  <c r="AB1249" i="5"/>
  <c r="AB1250" i="5"/>
  <c r="AB1251" i="5"/>
  <c r="AB1252" i="5"/>
  <c r="AB1253" i="5"/>
  <c r="AB1254" i="5"/>
  <c r="AB1255" i="5"/>
  <c r="AB1256" i="5"/>
  <c r="AB1257" i="5"/>
  <c r="AB1258" i="5"/>
  <c r="AB1259" i="5"/>
  <c r="AB1260" i="5"/>
  <c r="AB1262" i="5"/>
  <c r="AB1263" i="5"/>
  <c r="AB1264" i="5"/>
  <c r="AB1265" i="5"/>
  <c r="AB1266" i="5"/>
  <c r="AB1267" i="5"/>
  <c r="AB1268" i="5"/>
  <c r="AB1269" i="5"/>
  <c r="AB1270" i="5"/>
  <c r="AB1271" i="5"/>
  <c r="AB1272" i="5"/>
  <c r="AB1273" i="5"/>
  <c r="AB1274" i="5"/>
  <c r="AB1275" i="5"/>
  <c r="AB1276" i="5"/>
  <c r="AB1277" i="5"/>
  <c r="AB1278" i="5"/>
  <c r="AB1279" i="5"/>
  <c r="AB1280" i="5"/>
  <c r="AB1281" i="5"/>
  <c r="AB1282" i="5"/>
  <c r="AB1283" i="5"/>
  <c r="AB1284" i="5"/>
  <c r="AB1285" i="5"/>
  <c r="AB1286" i="5"/>
  <c r="AB1287" i="5"/>
  <c r="AB1288" i="5"/>
  <c r="AB1289" i="5"/>
  <c r="AB1290" i="5"/>
  <c r="AB1291" i="5"/>
  <c r="AB1292" i="5"/>
  <c r="AB1293" i="5"/>
  <c r="AB1294" i="5"/>
  <c r="AB1295" i="5"/>
  <c r="AB1296" i="5"/>
  <c r="AB1297" i="5"/>
  <c r="AB1298" i="5"/>
  <c r="AB1299" i="5"/>
  <c r="AB1300" i="5"/>
  <c r="AB1301" i="5"/>
  <c r="AB1302" i="5"/>
  <c r="AB1303" i="5"/>
  <c r="AB1304" i="5"/>
  <c r="AB1305" i="5"/>
  <c r="AB1306" i="5"/>
  <c r="AB1307" i="5"/>
  <c r="AB1308" i="5"/>
  <c r="AB1309" i="5"/>
  <c r="AB1310" i="5"/>
  <c r="AB1312" i="5"/>
  <c r="AB1313" i="5"/>
  <c r="AB1314" i="5"/>
  <c r="AB1315" i="5"/>
  <c r="AB1316" i="5"/>
  <c r="AB1317" i="5"/>
  <c r="AB1320" i="5"/>
  <c r="AB1321" i="5"/>
  <c r="AB1322" i="5"/>
  <c r="AB1323" i="5"/>
  <c r="AB1324" i="5"/>
  <c r="AB1325" i="5"/>
  <c r="AB1326" i="5"/>
  <c r="AB1327" i="5"/>
  <c r="AB1328" i="5"/>
  <c r="AB1329" i="5"/>
  <c r="AB1331" i="5"/>
  <c r="AB1332" i="5"/>
  <c r="AB1333" i="5"/>
  <c r="AB1334" i="5"/>
  <c r="AB1336" i="5"/>
  <c r="AB1337" i="5"/>
  <c r="AB1338" i="5"/>
  <c r="AB1339" i="5"/>
  <c r="AB1340" i="5"/>
  <c r="AB1341" i="5"/>
  <c r="AB1342" i="5"/>
  <c r="AB1344" i="5"/>
  <c r="AB1345" i="5"/>
  <c r="AB1347" i="5"/>
  <c r="AB1348" i="5"/>
  <c r="AB1349" i="5"/>
  <c r="AB1350" i="5"/>
  <c r="AB1351" i="5"/>
  <c r="AB1352" i="5"/>
  <c r="AB1353" i="5"/>
  <c r="AB1354" i="5"/>
  <c r="AB1355" i="5"/>
  <c r="AB1356" i="5"/>
  <c r="AB1357" i="5"/>
  <c r="AB1358" i="5"/>
  <c r="AB1360" i="5"/>
  <c r="AB1361" i="5"/>
  <c r="AB1362" i="5"/>
  <c r="AB1363" i="5"/>
  <c r="AB1364" i="5"/>
  <c r="AB1365" i="5"/>
  <c r="AB1366" i="5"/>
  <c r="AB1367" i="5"/>
  <c r="AB1368" i="5"/>
  <c r="AB1369" i="5"/>
  <c r="AB1370" i="5"/>
  <c r="AB1371" i="5"/>
  <c r="AB1372" i="5"/>
  <c r="AB1373" i="5"/>
  <c r="AB1374" i="5"/>
  <c r="AB1375" i="5"/>
  <c r="AB1376" i="5"/>
  <c r="AB1377" i="5"/>
  <c r="AB1378" i="5"/>
  <c r="AB1379" i="5"/>
  <c r="AB1380" i="5"/>
  <c r="AB1381" i="5"/>
  <c r="AB1382" i="5"/>
  <c r="AB1383" i="5"/>
  <c r="AB1384" i="5"/>
  <c r="AB1385" i="5"/>
  <c r="AB1386" i="5"/>
  <c r="AB1387" i="5"/>
  <c r="AB1388" i="5"/>
  <c r="AB1389" i="5"/>
  <c r="AB1390" i="5"/>
  <c r="AB1391" i="5"/>
  <c r="AB1392" i="5"/>
  <c r="AB1393" i="5"/>
  <c r="AB1394" i="5"/>
  <c r="AB1395" i="5"/>
  <c r="AB1396" i="5"/>
  <c r="AB1397" i="5"/>
  <c r="AB1398" i="5"/>
  <c r="AB1399" i="5"/>
  <c r="AB1400" i="5"/>
  <c r="AB1401" i="5"/>
  <c r="AB1402" i="5"/>
  <c r="AB1403" i="5"/>
  <c r="AB1404" i="5"/>
  <c r="AB1405" i="5"/>
  <c r="AB1406" i="5"/>
  <c r="AB1407" i="5"/>
  <c r="AB1408" i="5"/>
  <c r="AB1409" i="5"/>
  <c r="AB1410" i="5"/>
  <c r="AB1411" i="5"/>
  <c r="AB1412" i="5"/>
  <c r="AB1413" i="5"/>
  <c r="AB1414" i="5"/>
  <c r="AB1415" i="5"/>
  <c r="AB1417" i="5"/>
  <c r="AB1419" i="5"/>
  <c r="AB1420" i="5"/>
  <c r="AB1421" i="5"/>
  <c r="AB1424" i="5"/>
  <c r="AB1425" i="5"/>
  <c r="AB1426" i="5"/>
  <c r="AB1427" i="5"/>
  <c r="AB1428" i="5"/>
  <c r="AB1429" i="5"/>
  <c r="AB1430" i="5"/>
  <c r="AB1431" i="5"/>
  <c r="AB1432" i="5"/>
  <c r="AB1433" i="5"/>
  <c r="AB1434" i="5"/>
  <c r="AB1435" i="5"/>
  <c r="AB1436" i="5"/>
  <c r="AB1437" i="5"/>
  <c r="AB1438" i="5"/>
  <c r="AB1439" i="5"/>
  <c r="AB1440" i="5"/>
  <c r="AB1441" i="5"/>
  <c r="AB1442" i="5"/>
  <c r="AB1443" i="5"/>
  <c r="AB1444" i="5"/>
  <c r="AB1445" i="5"/>
  <c r="AB1446" i="5"/>
  <c r="AB1447" i="5"/>
  <c r="AB1448" i="5"/>
  <c r="AB1449" i="5"/>
  <c r="AB1450" i="5"/>
  <c r="AB1451" i="5"/>
  <c r="AB1452" i="5"/>
  <c r="AB1453" i="5"/>
  <c r="AB1454" i="5"/>
  <c r="AB1455" i="5"/>
  <c r="AB1456" i="5"/>
  <c r="AB1457" i="5"/>
  <c r="AB1458" i="5"/>
  <c r="AB1459" i="5"/>
  <c r="AB1460" i="5"/>
  <c r="AB1461" i="5"/>
  <c r="AB1462" i="5"/>
  <c r="AB1463" i="5"/>
  <c r="AB1464" i="5"/>
  <c r="AB1465" i="5"/>
  <c r="AB1466" i="5"/>
  <c r="AB1467" i="5"/>
  <c r="AB1468" i="5"/>
  <c r="AB1469" i="5"/>
  <c r="AB1470" i="5"/>
  <c r="AB1471" i="5"/>
  <c r="AB1472" i="5"/>
  <c r="AB1473" i="5"/>
  <c r="AB1474" i="5"/>
  <c r="AB1475" i="5"/>
  <c r="AB1476" i="5"/>
  <c r="AB1477" i="5"/>
  <c r="AB1478" i="5"/>
  <c r="AB1479" i="5"/>
  <c r="AB1480" i="5"/>
  <c r="AB1481" i="5"/>
  <c r="AB1482" i="5"/>
  <c r="AB1483" i="5"/>
  <c r="AB1484" i="5"/>
  <c r="AB1485" i="5"/>
  <c r="AB1486" i="5"/>
  <c r="AB1488" i="5"/>
  <c r="AB1489" i="5"/>
  <c r="AB1490" i="5"/>
  <c r="AB1491" i="5"/>
  <c r="AB1492" i="5"/>
  <c r="AB1493" i="5"/>
  <c r="AB1494" i="5"/>
  <c r="AB1495" i="5"/>
  <c r="AB1496" i="5"/>
  <c r="AB1497" i="5"/>
  <c r="AB1498" i="5"/>
  <c r="AB1499" i="5"/>
  <c r="AB1500" i="5"/>
  <c r="AB1501" i="5"/>
  <c r="AB1502" i="5"/>
  <c r="AB1503" i="5"/>
  <c r="AB1504" i="5"/>
  <c r="AB1505" i="5"/>
  <c r="AB1506" i="5"/>
  <c r="AB1507" i="5"/>
  <c r="AB1508" i="5"/>
  <c r="AB1509" i="5"/>
  <c r="AB1510" i="5"/>
  <c r="AB1511" i="5"/>
  <c r="AB1512" i="5"/>
  <c r="AB1513" i="5"/>
  <c r="AB1514" i="5"/>
  <c r="AB1515" i="5"/>
  <c r="AB1516" i="5"/>
  <c r="AB1517" i="5"/>
  <c r="AB1518" i="5"/>
  <c r="AB1519" i="5"/>
  <c r="AB1520" i="5"/>
  <c r="AB1521" i="5"/>
  <c r="AB1522" i="5"/>
  <c r="AB1523" i="5"/>
  <c r="AB1524" i="5"/>
  <c r="AB1525" i="5"/>
  <c r="AB1526" i="5"/>
  <c r="AB1527" i="5"/>
  <c r="AB1528" i="5"/>
  <c r="AB1529" i="5"/>
  <c r="AB1530" i="5"/>
  <c r="AB1531" i="5"/>
  <c r="AB1532" i="5"/>
  <c r="AB1533" i="5"/>
  <c r="AB1534" i="5"/>
  <c r="AB1535" i="5"/>
  <c r="AB1536" i="5"/>
  <c r="AB1537" i="5"/>
  <c r="AB1538" i="5"/>
  <c r="AB1539" i="5"/>
  <c r="AB1540" i="5"/>
  <c r="AB1541" i="5"/>
  <c r="AB1542" i="5"/>
  <c r="AB1543" i="5"/>
  <c r="AB1544" i="5"/>
  <c r="AB1545" i="5"/>
  <c r="AB1546" i="5"/>
  <c r="AB1547" i="5"/>
  <c r="AB1548" i="5"/>
  <c r="AB1549" i="5"/>
  <c r="AB1550" i="5"/>
  <c r="AB1551" i="5"/>
  <c r="AB1553" i="5"/>
  <c r="AB1554" i="5"/>
  <c r="AB1555" i="5"/>
  <c r="AB1556" i="5"/>
  <c r="AB1557" i="5"/>
  <c r="AB1558" i="5"/>
  <c r="AB1559" i="5"/>
  <c r="AB1560" i="5"/>
  <c r="AB1561" i="5"/>
  <c r="AB1562" i="5"/>
  <c r="AB1563" i="5"/>
  <c r="AB1564" i="5"/>
  <c r="AB1565" i="5"/>
  <c r="AB1566" i="5"/>
  <c r="AB1567" i="5"/>
  <c r="AB1568" i="5"/>
  <c r="AB1569" i="5"/>
  <c r="AB1570" i="5"/>
  <c r="AB1571" i="5"/>
  <c r="AB1572" i="5"/>
  <c r="AB1573" i="5"/>
  <c r="AB1574" i="5"/>
  <c r="AB1576" i="5"/>
  <c r="AB1577" i="5"/>
  <c r="AB1578" i="5"/>
  <c r="AB1579" i="5"/>
  <c r="AB1580" i="5"/>
  <c r="AB1581" i="5"/>
  <c r="AB1582" i="5"/>
  <c r="AB1583" i="5"/>
  <c r="AB1584" i="5"/>
  <c r="AB1585" i="5"/>
  <c r="AB1586" i="5"/>
  <c r="AB1587" i="5"/>
  <c r="AB1588" i="5"/>
  <c r="AB1589" i="5"/>
  <c r="AB1590" i="5"/>
  <c r="AB1591" i="5"/>
  <c r="AB1592" i="5"/>
  <c r="AB1593" i="5"/>
  <c r="AB1594" i="5"/>
  <c r="AB1595" i="5"/>
  <c r="AB1596" i="5"/>
  <c r="AB1597" i="5"/>
  <c r="AB1598" i="5"/>
  <c r="AB1599" i="5"/>
  <c r="AB1600" i="5"/>
  <c r="AB1601" i="5"/>
  <c r="AB1602" i="5"/>
  <c r="AB1603" i="5"/>
  <c r="AB1604" i="5"/>
  <c r="AB1605" i="5"/>
  <c r="AB1606" i="5"/>
  <c r="AB1607" i="5"/>
  <c r="AB1608" i="5"/>
  <c r="AB1609" i="5"/>
  <c r="AB1610" i="5"/>
  <c r="AB1611" i="5"/>
  <c r="AB1612" i="5"/>
  <c r="AB1613" i="5"/>
  <c r="AB1614" i="5"/>
  <c r="AB1615" i="5"/>
  <c r="AB1616" i="5"/>
  <c r="AB1617" i="5"/>
  <c r="AB1618" i="5"/>
  <c r="AB1619" i="5"/>
  <c r="AB1620" i="5"/>
  <c r="AB1621" i="5"/>
  <c r="AB1622" i="5"/>
  <c r="AB1623" i="5"/>
  <c r="AB1625" i="5"/>
  <c r="AB1626" i="5"/>
  <c r="AB1627" i="5"/>
  <c r="AB1628" i="5"/>
  <c r="AB1629" i="5"/>
  <c r="AB1630" i="5"/>
  <c r="AB1631" i="5"/>
  <c r="AB1632" i="5"/>
  <c r="AB1633" i="5"/>
  <c r="AB1634" i="5"/>
  <c r="AB1635" i="5"/>
  <c r="AB1636" i="5"/>
  <c r="AB1637" i="5"/>
  <c r="AB1638" i="5"/>
  <c r="AB1639" i="5"/>
  <c r="AB1640" i="5"/>
  <c r="AB1641" i="5"/>
  <c r="AB1642" i="5"/>
  <c r="AB1643" i="5"/>
  <c r="AB1644" i="5"/>
  <c r="AB1645" i="5"/>
  <c r="AB1646" i="5"/>
  <c r="AB1648" i="5"/>
  <c r="AB1649" i="5"/>
  <c r="AB1650" i="5"/>
  <c r="AB1651" i="5"/>
  <c r="AB1652" i="5"/>
  <c r="AB1653" i="5"/>
  <c r="AB1654" i="5"/>
  <c r="AB1655" i="5"/>
  <c r="AB1656" i="5"/>
  <c r="AB1657" i="5"/>
  <c r="AB1658" i="5"/>
  <c r="AB1659" i="5"/>
  <c r="AB1660" i="5"/>
  <c r="AB1661" i="5"/>
  <c r="AB1662" i="5"/>
  <c r="AB1663" i="5"/>
  <c r="AB1664" i="5"/>
  <c r="AB1666" i="5"/>
  <c r="AB1667" i="5"/>
  <c r="AB1668" i="5"/>
  <c r="AB1669" i="5"/>
  <c r="AB1670" i="5"/>
  <c r="AB1671" i="5"/>
  <c r="AB1672" i="5"/>
  <c r="AB1673" i="5"/>
  <c r="AB1674" i="5"/>
  <c r="AB1675" i="5"/>
  <c r="AB1676" i="5"/>
  <c r="AB1677" i="5"/>
  <c r="AB1678" i="5"/>
  <c r="AB1679" i="5"/>
  <c r="AB1680" i="5"/>
  <c r="AB1681" i="5"/>
  <c r="AB1682" i="5"/>
  <c r="AB1683" i="5"/>
  <c r="AB1684" i="5"/>
  <c r="AB1685" i="5"/>
  <c r="AB1686" i="5"/>
  <c r="AB1687" i="5"/>
  <c r="AB1688" i="5"/>
  <c r="AB1689" i="5"/>
  <c r="AB1690" i="5"/>
  <c r="AB1691" i="5"/>
  <c r="AB1692" i="5"/>
  <c r="AB1693" i="5"/>
  <c r="AB1694" i="5"/>
  <c r="AB1695" i="5"/>
  <c r="AB1696" i="5"/>
  <c r="AB1697" i="5"/>
  <c r="AB1698" i="5"/>
  <c r="AB1699" i="5"/>
  <c r="AB1700" i="5"/>
  <c r="AB1701" i="5"/>
  <c r="AB1702" i="5"/>
  <c r="AB1703" i="5"/>
  <c r="AB1704" i="5"/>
  <c r="AB1705" i="5"/>
  <c r="AB1706" i="5"/>
  <c r="AB1707" i="5"/>
  <c r="AB1708" i="5"/>
  <c r="AB1709" i="5"/>
  <c r="AB1710" i="5"/>
  <c r="AB1712" i="5"/>
  <c r="AB1713" i="5"/>
  <c r="AB1714" i="5"/>
  <c r="AB1715" i="5"/>
  <c r="AB1716" i="5"/>
  <c r="AB1717" i="5"/>
  <c r="AB1718" i="5"/>
  <c r="AB1720" i="5"/>
  <c r="AB1721" i="5"/>
  <c r="AB1722" i="5"/>
  <c r="AB1723" i="5"/>
  <c r="AB1724" i="5"/>
  <c r="AB1735" i="5"/>
  <c r="AB1736" i="5"/>
  <c r="AB1737" i="5"/>
  <c r="AB1756" i="5"/>
  <c r="AB1757" i="5"/>
  <c r="AB1758" i="5"/>
  <c r="AB1759" i="5"/>
  <c r="AB1760" i="5"/>
  <c r="AB1761" i="5"/>
  <c r="AB1764" i="5"/>
  <c r="AB1765" i="5"/>
  <c r="AB1766" i="5"/>
  <c r="AB1767" i="5"/>
  <c r="AB1768" i="5"/>
  <c r="AB1796" i="5"/>
  <c r="AB1803" i="5"/>
  <c r="AB1804" i="5"/>
  <c r="AB1811" i="5"/>
  <c r="AB1812" i="5"/>
  <c r="AB1813" i="5"/>
  <c r="AB1814" i="5"/>
  <c r="AB1819" i="5"/>
  <c r="AB1820" i="5"/>
  <c r="AB1821" i="5"/>
  <c r="AB1822" i="5"/>
  <c r="AB1823" i="5"/>
  <c r="AB1824" i="5"/>
  <c r="AB1825" i="5"/>
  <c r="AB1829" i="5"/>
  <c r="AB1830" i="5"/>
  <c r="AB1832" i="5"/>
  <c r="AB1849" i="5"/>
  <c r="AB1850" i="5"/>
  <c r="AB1886" i="5"/>
  <c r="AB1887" i="5"/>
  <c r="AB1888" i="5"/>
  <c r="AB1889" i="5"/>
  <c r="AB1890" i="5"/>
  <c r="AB1891" i="5"/>
  <c r="AB1892" i="5"/>
  <c r="AB1893" i="5"/>
  <c r="AB1894" i="5"/>
  <c r="AB1895" i="5"/>
  <c r="AB1896" i="5"/>
  <c r="AB1897" i="5"/>
  <c r="AB1898" i="5"/>
  <c r="AB1899" i="5"/>
  <c r="AB1900" i="5"/>
  <c r="AB1901" i="5"/>
  <c r="AB1902" i="5"/>
  <c r="AB1903" i="5"/>
  <c r="AB1904" i="5"/>
  <c r="AB1905" i="5"/>
  <c r="AB1906" i="5"/>
  <c r="AB1907" i="5"/>
  <c r="AB1908" i="5"/>
  <c r="AB1909" i="5"/>
  <c r="AB1910" i="5"/>
  <c r="AB1911" i="5"/>
  <c r="AB1912" i="5"/>
  <c r="AB1913" i="5"/>
  <c r="AB1924" i="5"/>
  <c r="AB1938" i="5"/>
  <c r="AB1939" i="5"/>
  <c r="AB1940" i="5"/>
  <c r="AB1941" i="5"/>
  <c r="AB1942" i="5"/>
  <c r="AB1943" i="5"/>
  <c r="AB1952" i="5"/>
  <c r="AB1953" i="5"/>
  <c r="AB1954" i="5"/>
  <c r="AB1955" i="5"/>
  <c r="AB1956" i="5"/>
  <c r="AB1957" i="5"/>
  <c r="AB1960" i="5"/>
  <c r="AB1961" i="5"/>
  <c r="AB1962" i="5"/>
  <c r="AB1963" i="5"/>
  <c r="AB1964" i="5"/>
  <c r="AB1965" i="5"/>
  <c r="AB1966" i="5"/>
  <c r="AB1976" i="5"/>
  <c r="AB1977" i="5"/>
  <c r="AB1985" i="5"/>
  <c r="AB1987" i="5"/>
  <c r="AB1999" i="5"/>
  <c r="AB2008" i="5"/>
  <c r="AB2009" i="5"/>
  <c r="AB2010" i="5"/>
  <c r="AB2011" i="5"/>
  <c r="AB2012" i="5"/>
  <c r="AB2014" i="5"/>
  <c r="AB2015" i="5"/>
  <c r="AB2016" i="5"/>
  <c r="AB2017" i="5"/>
  <c r="AB2018" i="5"/>
  <c r="S2341" i="5"/>
  <c r="S2342" i="5"/>
  <c r="S2343" i="5"/>
  <c r="S2344" i="5"/>
  <c r="X5" i="5"/>
  <c r="R6" i="5"/>
  <c r="R26" i="5"/>
  <c r="R38" i="5"/>
  <c r="X38" i="5"/>
  <c r="R39" i="5"/>
  <c r="R40" i="5"/>
  <c r="R46" i="5"/>
  <c r="H46" i="5"/>
  <c r="X46" i="5"/>
  <c r="J129" i="5"/>
  <c r="F129" i="5"/>
  <c r="R129" i="5"/>
  <c r="G129" i="5"/>
  <c r="I129" i="5"/>
  <c r="H129" i="5"/>
  <c r="G158" i="5"/>
  <c r="I158" i="5"/>
  <c r="R158" i="5"/>
  <c r="J158" i="5"/>
  <c r="H158" i="5"/>
  <c r="F158" i="5"/>
  <c r="F166" i="5"/>
  <c r="H166" i="5"/>
  <c r="R166" i="5"/>
  <c r="J166" i="5"/>
  <c r="I166" i="5"/>
  <c r="G166" i="5"/>
  <c r="J182" i="5"/>
  <c r="H182" i="5"/>
  <c r="F182" i="5"/>
  <c r="G182" i="5"/>
  <c r="I182" i="5"/>
  <c r="R182" i="5"/>
  <c r="J193" i="5"/>
  <c r="F193" i="5"/>
  <c r="R193" i="5"/>
  <c r="G193" i="5"/>
  <c r="H193" i="5"/>
  <c r="F228" i="5"/>
  <c r="G228" i="5"/>
  <c r="I228" i="5"/>
  <c r="J228" i="5"/>
  <c r="R228" i="5"/>
  <c r="H228" i="5"/>
  <c r="J256" i="5"/>
  <c r="H256" i="5"/>
  <c r="G256" i="5"/>
  <c r="R256" i="5"/>
  <c r="F256" i="5"/>
  <c r="I256" i="5"/>
  <c r="H329" i="5"/>
  <c r="R329" i="5"/>
  <c r="I329" i="5"/>
  <c r="F329" i="5"/>
  <c r="G329" i="5"/>
  <c r="J329" i="5"/>
  <c r="H355" i="5"/>
  <c r="R355" i="5"/>
  <c r="F355" i="5"/>
  <c r="G355" i="5"/>
  <c r="I355" i="5"/>
  <c r="J355" i="5"/>
  <c r="J368" i="5"/>
  <c r="H368" i="5"/>
  <c r="G368" i="5"/>
  <c r="I368" i="5"/>
  <c r="F368" i="5"/>
  <c r="R368" i="5"/>
  <c r="AD1726" i="5"/>
  <c r="AD1727" i="5"/>
  <c r="AD1728" i="5"/>
  <c r="AD1729" i="5"/>
  <c r="AD1730" i="5"/>
  <c r="AD1731" i="5"/>
  <c r="AD1733" i="5"/>
  <c r="AD1734" i="5"/>
  <c r="AD1738" i="5"/>
  <c r="AD1739" i="5"/>
  <c r="AD1740" i="5"/>
  <c r="AD1741" i="5"/>
  <c r="AD1742" i="5"/>
  <c r="AD1743" i="5"/>
  <c r="AD1744" i="5"/>
  <c r="AD1745" i="5"/>
  <c r="AD1746" i="5"/>
  <c r="AD1748" i="5"/>
  <c r="AD1749" i="5"/>
  <c r="AD1750" i="5"/>
  <c r="AD1751" i="5"/>
  <c r="AD1752" i="5"/>
  <c r="AD1753" i="5"/>
  <c r="AD1754" i="5"/>
  <c r="AD1763" i="5"/>
  <c r="AD1769" i="5"/>
  <c r="AD1770" i="5"/>
  <c r="AD1771" i="5"/>
  <c r="AD1772" i="5"/>
  <c r="AD1773" i="5"/>
  <c r="AD1774" i="5"/>
  <c r="AD1775" i="5"/>
  <c r="AD1776" i="5"/>
  <c r="AD1777" i="5"/>
  <c r="AD1778" i="5"/>
  <c r="AD1779" i="5"/>
  <c r="AD1780" i="5"/>
  <c r="AD1781" i="5"/>
  <c r="AD1782" i="5"/>
  <c r="AD1783" i="5"/>
  <c r="AD1784" i="5"/>
  <c r="AD1785" i="5"/>
  <c r="AD1786" i="5"/>
  <c r="AD1787" i="5"/>
  <c r="AD1788" i="5"/>
  <c r="AD1789" i="5"/>
  <c r="AD1790" i="5"/>
  <c r="AD1791" i="5"/>
  <c r="AD1792" i="5"/>
  <c r="AD1793" i="5"/>
  <c r="AD1794" i="5"/>
  <c r="AD1795" i="5"/>
  <c r="AD1797" i="5"/>
  <c r="AD1798" i="5"/>
  <c r="AD1799" i="5"/>
  <c r="AD1800" i="5"/>
  <c r="AD1801" i="5"/>
  <c r="AD1802" i="5"/>
  <c r="AD1805" i="5"/>
  <c r="AD1806" i="5"/>
  <c r="AD1807" i="5"/>
  <c r="AD1808" i="5"/>
  <c r="AD1809" i="5"/>
  <c r="AD1810" i="5"/>
  <c r="AD1815" i="5"/>
  <c r="AD1816" i="5"/>
  <c r="AD1817" i="5"/>
  <c r="AD1818" i="5"/>
  <c r="AD1826" i="5"/>
  <c r="AD1827" i="5"/>
  <c r="AD1828" i="5"/>
  <c r="AD1833" i="5"/>
  <c r="AD1834" i="5"/>
  <c r="AD1835" i="5"/>
  <c r="AD1836" i="5"/>
  <c r="AD1837" i="5"/>
  <c r="AD1838" i="5"/>
  <c r="AD1840" i="5"/>
  <c r="AD1841" i="5"/>
  <c r="AD1842" i="5"/>
  <c r="AD1843" i="5"/>
  <c r="AD1844" i="5"/>
  <c r="AD1845" i="5"/>
  <c r="AD1847" i="5"/>
  <c r="AD1848" i="5"/>
  <c r="AD1851" i="5"/>
  <c r="AD1852" i="5"/>
  <c r="AD1853" i="5"/>
  <c r="AD1855" i="5"/>
  <c r="AD1856" i="5"/>
  <c r="AD1857" i="5"/>
  <c r="AD1858" i="5"/>
  <c r="AD1859" i="5"/>
  <c r="AD1860" i="5"/>
  <c r="AD1861" i="5"/>
  <c r="AD1862" i="5"/>
  <c r="AD1863" i="5"/>
  <c r="AD1864" i="5"/>
  <c r="AD1865" i="5"/>
  <c r="AD1866" i="5"/>
  <c r="AD1867" i="5"/>
  <c r="AD1868" i="5"/>
  <c r="AD1869" i="5"/>
  <c r="AD1870" i="5"/>
  <c r="AD1871" i="5"/>
  <c r="AD1872" i="5"/>
  <c r="AD1873" i="5"/>
  <c r="AD1874" i="5"/>
  <c r="AD1875" i="5"/>
  <c r="AD1876" i="5"/>
  <c r="AD1877" i="5"/>
  <c r="AD1878" i="5"/>
  <c r="AD1879" i="5"/>
  <c r="AD1880" i="5"/>
  <c r="AD1881" i="5"/>
  <c r="AD1882" i="5"/>
  <c r="AD1883" i="5"/>
  <c r="AD1884" i="5"/>
  <c r="AD1885" i="5"/>
  <c r="AD1914" i="5"/>
  <c r="AD1915" i="5"/>
  <c r="AD1916" i="5"/>
  <c r="AD1917" i="5"/>
  <c r="AD1918" i="5"/>
  <c r="AD1919" i="5"/>
  <c r="AD1920" i="5"/>
  <c r="AD1921" i="5"/>
  <c r="AD1922" i="5"/>
  <c r="AD1923" i="5"/>
  <c r="AD1925" i="5"/>
  <c r="AD1926" i="5"/>
  <c r="AD1927" i="5"/>
  <c r="AD1928" i="5"/>
  <c r="AD1929" i="5"/>
  <c r="AD1930" i="5"/>
  <c r="AD1931" i="5"/>
  <c r="AD1932" i="5"/>
  <c r="AD1933" i="5"/>
  <c r="AD1934" i="5"/>
  <c r="AD1935" i="5"/>
  <c r="AD1936" i="5"/>
  <c r="AD1937" i="5"/>
  <c r="AD1944" i="5"/>
  <c r="AD1945" i="5"/>
  <c r="AD1946" i="5"/>
  <c r="AD1947" i="5"/>
  <c r="AD1948" i="5"/>
  <c r="AD1949" i="5"/>
  <c r="AD1950" i="5"/>
  <c r="AD1958" i="5"/>
  <c r="AD1959" i="5"/>
  <c r="AD1967" i="5"/>
  <c r="AD1968" i="5"/>
  <c r="AD1969" i="5"/>
  <c r="AD1970" i="5"/>
  <c r="AD1971" i="5"/>
  <c r="AD1972" i="5"/>
  <c r="AD1973" i="5"/>
  <c r="AD1974" i="5"/>
  <c r="AD1975" i="5"/>
  <c r="AD1978" i="5"/>
  <c r="AD1979" i="5"/>
  <c r="AD1980" i="5"/>
  <c r="AD1981" i="5"/>
  <c r="AD1982" i="5"/>
  <c r="AD1983" i="5"/>
  <c r="AD1984" i="5"/>
  <c r="AD1988" i="5"/>
  <c r="AD1989" i="5"/>
  <c r="AD1990" i="5"/>
  <c r="AD1991" i="5"/>
  <c r="AD1992" i="5"/>
  <c r="AD1993" i="5"/>
  <c r="AD1994" i="5"/>
  <c r="AD1995" i="5"/>
  <c r="AD1996" i="5"/>
  <c r="AD1997" i="5"/>
  <c r="AD1998" i="5"/>
  <c r="AD2002" i="5"/>
  <c r="AD2003" i="5"/>
  <c r="AD2004" i="5"/>
  <c r="AD2005" i="5"/>
  <c r="AD2006" i="5"/>
  <c r="AD2007" i="5"/>
  <c r="AD2019" i="5"/>
  <c r="AD2021" i="5"/>
  <c r="AD2022" i="5"/>
  <c r="AD2023" i="5"/>
  <c r="AD2024" i="5"/>
  <c r="AD2025" i="5"/>
  <c r="AD2026" i="5"/>
  <c r="AD2030" i="5"/>
  <c r="AD2031" i="5"/>
  <c r="AD2032" i="5"/>
  <c r="AD2033" i="5"/>
  <c r="AD2035" i="5"/>
  <c r="AD2036" i="5"/>
  <c r="AD2037" i="5"/>
  <c r="AD2038" i="5"/>
  <c r="AD2039" i="5"/>
  <c r="AD2041" i="5"/>
  <c r="AD2042" i="5"/>
  <c r="AD2043" i="5"/>
  <c r="AD2044" i="5"/>
  <c r="AD2045" i="5"/>
  <c r="AD2046" i="5"/>
  <c r="AD2047" i="5"/>
  <c r="AD2048" i="5"/>
  <c r="AD2049" i="5"/>
  <c r="AD2050" i="5"/>
  <c r="AD2051" i="5"/>
  <c r="AD2052" i="5"/>
  <c r="AD2053" i="5"/>
  <c r="AD2054" i="5"/>
  <c r="AD2055" i="5"/>
  <c r="AD2056" i="5"/>
  <c r="AD2057" i="5"/>
  <c r="AD2058" i="5"/>
  <c r="AD2059" i="5"/>
  <c r="AD2060" i="5"/>
  <c r="AD2061" i="5"/>
  <c r="AD2063" i="5"/>
  <c r="AD2064" i="5"/>
  <c r="AD2065" i="5"/>
  <c r="AD2066" i="5"/>
  <c r="AD2067" i="5"/>
  <c r="AD2068" i="5"/>
  <c r="AD2069" i="5"/>
  <c r="AD2070" i="5"/>
  <c r="AD2071" i="5"/>
  <c r="AD2072" i="5"/>
  <c r="AD2073" i="5"/>
  <c r="AD2074" i="5"/>
  <c r="AD2081" i="5"/>
  <c r="AD2082" i="5"/>
  <c r="AD2083" i="5"/>
  <c r="AD2084" i="5"/>
  <c r="AD2085" i="5"/>
  <c r="AD2086" i="5"/>
  <c r="AD2087" i="5"/>
  <c r="AD2088" i="5"/>
  <c r="AD2094" i="5"/>
  <c r="AD2095" i="5"/>
  <c r="AD2096" i="5"/>
  <c r="AD2097" i="5"/>
  <c r="AD2098" i="5"/>
  <c r="AD2099" i="5"/>
  <c r="AD2100" i="5"/>
  <c r="AD2101" i="5"/>
  <c r="AD2102" i="5"/>
  <c r="AD2103" i="5"/>
  <c r="AD2104" i="5"/>
  <c r="AD2105" i="5"/>
  <c r="AD2106" i="5"/>
  <c r="AD2107" i="5"/>
  <c r="AD2108" i="5"/>
  <c r="AD2109" i="5"/>
  <c r="AD2110" i="5"/>
  <c r="AD2111" i="5"/>
  <c r="AD2112" i="5"/>
  <c r="AD2113" i="5"/>
  <c r="AD2114" i="5"/>
  <c r="AD2115" i="5"/>
  <c r="AD2116" i="5"/>
  <c r="AD2117" i="5"/>
  <c r="AD2118" i="5"/>
  <c r="AD2119" i="5"/>
  <c r="AD2120" i="5"/>
  <c r="AD2127" i="5"/>
  <c r="AD2128" i="5"/>
  <c r="AD2129" i="5"/>
  <c r="AD2130" i="5"/>
  <c r="AD2131" i="5"/>
  <c r="AD2132" i="5"/>
  <c r="AD2133" i="5"/>
  <c r="AD2134" i="5"/>
  <c r="AD2136" i="5"/>
  <c r="AD2137" i="5"/>
  <c r="AD2138" i="5"/>
  <c r="AD2139" i="5"/>
  <c r="AD2142" i="5"/>
  <c r="AD2143" i="5"/>
  <c r="AD2146" i="5"/>
  <c r="AD2147" i="5"/>
  <c r="AD2148" i="5"/>
  <c r="AD2149" i="5"/>
  <c r="AD2150" i="5"/>
  <c r="AD2151" i="5"/>
  <c r="AD2152" i="5"/>
  <c r="AD2153" i="5"/>
  <c r="AD2154" i="5"/>
  <c r="AD2155" i="5"/>
  <c r="AD2161" i="5"/>
  <c r="AD2165" i="5"/>
  <c r="AD2166" i="5"/>
  <c r="AD2167" i="5"/>
  <c r="AB2167" i="5"/>
  <c r="AB2168" i="5"/>
  <c r="AD2168" i="5"/>
  <c r="AB2169" i="5"/>
  <c r="AD2169" i="5"/>
  <c r="AB2170" i="5"/>
  <c r="AD2170" i="5"/>
  <c r="AD2171" i="5"/>
  <c r="AB2171" i="5"/>
  <c r="AB2172" i="5"/>
  <c r="AD2172" i="5"/>
  <c r="AB2173" i="5"/>
  <c r="AB2174" i="5"/>
  <c r="AD2175" i="5"/>
  <c r="AB2175" i="5"/>
  <c r="AD2176" i="5"/>
  <c r="AB2176" i="5"/>
  <c r="AD2177" i="5"/>
  <c r="AB2177" i="5"/>
  <c r="AD2178" i="5"/>
  <c r="AB2178" i="5"/>
  <c r="AD2179" i="5"/>
  <c r="AB2179" i="5"/>
  <c r="AB2180" i="5"/>
  <c r="AD2180" i="5"/>
  <c r="AB2181" i="5"/>
  <c r="AB2182" i="5"/>
  <c r="AB2183" i="5"/>
  <c r="AB2184" i="5"/>
  <c r="AD2185" i="5"/>
  <c r="AB2185" i="5"/>
  <c r="AB2186" i="5"/>
  <c r="AD2186" i="5"/>
  <c r="AD2187" i="5"/>
  <c r="AB2187" i="5"/>
  <c r="AD2188" i="5"/>
  <c r="AB2188" i="5"/>
  <c r="AD2189" i="5"/>
  <c r="AB2189" i="5"/>
  <c r="AD2190" i="5"/>
  <c r="AB2190" i="5"/>
  <c r="AB2191" i="5"/>
  <c r="AB2192" i="5"/>
  <c r="AB2193" i="5"/>
  <c r="AB2194" i="5"/>
  <c r="AB2195" i="5"/>
  <c r="AB2196" i="5"/>
  <c r="AB2197" i="5"/>
  <c r="AB2198" i="5"/>
  <c r="AD2199" i="5"/>
  <c r="AB2199" i="5"/>
  <c r="AD2200" i="5"/>
  <c r="AB2200" i="5"/>
  <c r="AB2201" i="5"/>
  <c r="AD2201" i="5"/>
  <c r="AD2202" i="5"/>
  <c r="AB2202" i="5"/>
  <c r="AB2203" i="5"/>
  <c r="AB2204" i="5"/>
  <c r="AB2205" i="5"/>
  <c r="AD2205" i="5"/>
  <c r="AB2206" i="5"/>
  <c r="AD2206" i="5"/>
  <c r="AD2207" i="5"/>
  <c r="AB2207" i="5"/>
  <c r="AB2208" i="5"/>
  <c r="AD2208" i="5"/>
  <c r="AB2209" i="5"/>
  <c r="AD2210" i="5"/>
  <c r="AB2210" i="5"/>
  <c r="AB2211" i="5"/>
  <c r="AD2211" i="5"/>
  <c r="AD2212" i="5"/>
  <c r="AB2212" i="5"/>
  <c r="AB2213" i="5"/>
  <c r="AD2213" i="5"/>
  <c r="AD2214" i="5"/>
  <c r="AB2214" i="5"/>
  <c r="AB2215" i="5"/>
  <c r="AB2216" i="5"/>
  <c r="AB2217" i="5"/>
  <c r="AB2218" i="5"/>
  <c r="AB2219" i="5"/>
  <c r="AB2220" i="5"/>
  <c r="AB2221" i="5"/>
  <c r="AB2222" i="5"/>
  <c r="AD2222" i="5"/>
  <c r="AB2223" i="5"/>
  <c r="AD2223" i="5"/>
  <c r="AB2224" i="5"/>
  <c r="AD2224" i="5"/>
  <c r="AD2225" i="5"/>
  <c r="AD2226" i="5"/>
  <c r="AB2226" i="5"/>
  <c r="AD2227" i="5"/>
  <c r="AB2227" i="5"/>
  <c r="AB2228" i="5"/>
  <c r="AD2228" i="5"/>
  <c r="AD2229" i="5"/>
  <c r="AB2229" i="5"/>
  <c r="AB2230" i="5"/>
  <c r="AD2230" i="5"/>
  <c r="AD2231" i="5"/>
  <c r="AB2231" i="5"/>
  <c r="AB2232" i="5"/>
  <c r="AD2232" i="5"/>
  <c r="AD2233" i="5"/>
  <c r="AD2234" i="5"/>
  <c r="AB2234" i="5"/>
  <c r="AB2235" i="5"/>
  <c r="AD2235" i="5"/>
  <c r="AD2236" i="5"/>
  <c r="AB2236" i="5"/>
  <c r="AB2237" i="5"/>
  <c r="AD2237" i="5"/>
  <c r="AB2238" i="5"/>
  <c r="AD2238" i="5"/>
  <c r="AB2239" i="5"/>
  <c r="AD2239" i="5"/>
  <c r="AB2240" i="5"/>
  <c r="AD2240" i="5"/>
  <c r="AB2241" i="5"/>
  <c r="AD2241" i="5"/>
  <c r="AB2242" i="5"/>
  <c r="AD2242" i="5"/>
  <c r="AD2243" i="5"/>
  <c r="AB2243" i="5"/>
  <c r="AB2244" i="5"/>
  <c r="AD2244" i="5"/>
  <c r="AB2245" i="5"/>
  <c r="AD2245" i="5"/>
  <c r="AB2246" i="5"/>
  <c r="AB2247" i="5"/>
  <c r="AB2248" i="5"/>
  <c r="AB2249" i="5"/>
  <c r="AD2250" i="5"/>
  <c r="AB2250" i="5"/>
  <c r="AB2251" i="5"/>
  <c r="AD2251" i="5"/>
  <c r="AD2252" i="5"/>
  <c r="AB2252" i="5"/>
  <c r="AD2253" i="5"/>
  <c r="AB2253" i="5"/>
  <c r="AB2254" i="5"/>
  <c r="AD2254" i="5"/>
  <c r="AD2255" i="5"/>
  <c r="AB2255" i="5"/>
  <c r="AB2256" i="5"/>
  <c r="AD2256" i="5"/>
  <c r="AD2257" i="5"/>
  <c r="AB2257" i="5"/>
  <c r="AB2258" i="5"/>
  <c r="AD2258" i="5"/>
  <c r="AD2259" i="5"/>
  <c r="AB2259" i="5"/>
  <c r="AD2260" i="5"/>
  <c r="AB2260" i="5"/>
  <c r="AD2261" i="5"/>
  <c r="AB2261" i="5"/>
  <c r="AB2262" i="5"/>
  <c r="AD2262" i="5"/>
  <c r="AB2263" i="5"/>
  <c r="AD2263" i="5"/>
  <c r="AB2264" i="5"/>
  <c r="AB2265" i="5"/>
  <c r="AB2266" i="5"/>
  <c r="AD2266" i="5"/>
  <c r="AD2267" i="5"/>
  <c r="AB2267" i="5"/>
  <c r="AB2268" i="5"/>
  <c r="AD2268" i="5"/>
  <c r="AD2269" i="5"/>
  <c r="AB2269" i="5"/>
  <c r="AB2270" i="5"/>
  <c r="AD2270" i="5"/>
  <c r="AD2271" i="5"/>
  <c r="AB2271" i="5"/>
  <c r="AD2272" i="5"/>
  <c r="AB2272" i="5"/>
  <c r="AB2273" i="5"/>
  <c r="AD2273" i="5"/>
  <c r="AD2274" i="5"/>
  <c r="AB2274" i="5"/>
  <c r="AB2275" i="5"/>
  <c r="AD2275" i="5"/>
  <c r="AB2276" i="5"/>
  <c r="AD2276" i="5"/>
  <c r="AD2277" i="5"/>
  <c r="AB2277" i="5"/>
  <c r="AB2278" i="5"/>
  <c r="AD2278" i="5"/>
  <c r="AB2279" i="5"/>
  <c r="AD2279" i="5"/>
  <c r="AD2280" i="5"/>
  <c r="AB2280" i="5"/>
  <c r="AB2281" i="5"/>
  <c r="AD2281" i="5"/>
  <c r="AB2282" i="5"/>
  <c r="AB2283" i="5"/>
  <c r="AB2284" i="5"/>
  <c r="AB2285" i="5"/>
  <c r="AB2286" i="5"/>
  <c r="AD2286" i="5"/>
  <c r="AD2287" i="5"/>
  <c r="AB2287" i="5"/>
  <c r="AB2288" i="5"/>
  <c r="AD2288" i="5"/>
  <c r="AD2289" i="5"/>
  <c r="AB2289" i="5"/>
  <c r="AB2290" i="5"/>
  <c r="AD2290" i="5"/>
  <c r="AD2291" i="5"/>
  <c r="AB2291" i="5"/>
  <c r="AB2292" i="5"/>
  <c r="AD2292" i="5"/>
  <c r="AD2293" i="5"/>
  <c r="AB2293" i="5"/>
  <c r="AB2294" i="5"/>
  <c r="AD2294" i="5"/>
  <c r="AB2295" i="5"/>
  <c r="AD2296" i="5"/>
  <c r="AB2296" i="5"/>
  <c r="AB2297" i="5"/>
  <c r="AD2297" i="5"/>
  <c r="AB2298" i="5"/>
  <c r="AD2298" i="5"/>
  <c r="AD2299" i="5"/>
  <c r="AB2299" i="5"/>
  <c r="AB2300" i="5"/>
  <c r="AD2300" i="5"/>
  <c r="AD2301" i="5"/>
  <c r="AB2301" i="5"/>
  <c r="AB2302" i="5"/>
  <c r="AD2302" i="5"/>
  <c r="AD2303" i="5"/>
  <c r="AB2303" i="5"/>
  <c r="AB2304" i="5"/>
  <c r="AD2304" i="5"/>
  <c r="AB2305" i="5"/>
  <c r="AD2305" i="5"/>
  <c r="AB2306" i="5"/>
  <c r="AB2307" i="5"/>
  <c r="AB2308" i="5"/>
  <c r="AB2309" i="5"/>
  <c r="AB2310" i="5"/>
  <c r="AB2311" i="5"/>
  <c r="AD2311" i="5"/>
  <c r="AB2312" i="5"/>
  <c r="AD2312" i="5"/>
  <c r="AB2313" i="5"/>
  <c r="AD2313" i="5"/>
  <c r="AB2314" i="5"/>
  <c r="AD2314" i="5"/>
  <c r="AB2315" i="5"/>
  <c r="AD2315" i="5"/>
  <c r="AB2316" i="5"/>
  <c r="AD2316" i="5"/>
  <c r="AB2317" i="5"/>
  <c r="AD2317" i="5"/>
  <c r="AB2318" i="5"/>
  <c r="AD2318" i="5"/>
  <c r="AB2319" i="5"/>
  <c r="AD2319" i="5"/>
  <c r="AD2320" i="5"/>
  <c r="AB2320" i="5"/>
  <c r="AB2321" i="5"/>
  <c r="AD2321" i="5"/>
  <c r="AD2322" i="5"/>
  <c r="AB2322" i="5"/>
  <c r="AB2323" i="5"/>
  <c r="AD2323" i="5"/>
  <c r="AD2324" i="5"/>
  <c r="AB2324" i="5"/>
  <c r="AB2325" i="5"/>
  <c r="AD2325" i="5"/>
  <c r="AB2326" i="5"/>
  <c r="AD2326" i="5"/>
  <c r="AB2327" i="5"/>
  <c r="AD2327" i="5"/>
  <c r="AB2328" i="5"/>
  <c r="AB2329" i="5"/>
  <c r="AB2330" i="5"/>
  <c r="AB2331" i="5"/>
  <c r="AB2332" i="5"/>
  <c r="AB2333" i="5"/>
  <c r="AD2333" i="5"/>
  <c r="AB2334" i="5"/>
  <c r="AB2335" i="5"/>
  <c r="AD2335" i="5"/>
  <c r="AD2336" i="5"/>
  <c r="AB2336" i="5"/>
  <c r="AD2337" i="5"/>
  <c r="AB2337" i="5"/>
  <c r="AB2338" i="5"/>
  <c r="AD2338" i="5"/>
  <c r="AD2339" i="5"/>
  <c r="AB2339" i="5"/>
  <c r="AB2340" i="5"/>
  <c r="AD2340" i="5"/>
  <c r="AB2341" i="5"/>
  <c r="AB2343" i="5"/>
  <c r="AB2344" i="5"/>
  <c r="AB2345" i="5"/>
  <c r="AD2345" i="5"/>
  <c r="D101" i="4"/>
  <c r="V47" i="4"/>
  <c r="W47" i="4"/>
  <c r="U46" i="4"/>
  <c r="V46" i="4"/>
  <c r="U45" i="4"/>
  <c r="AB51" i="4"/>
  <c r="AC51" i="4"/>
  <c r="AA50" i="4"/>
  <c r="AB50" i="4"/>
  <c r="Z49" i="4"/>
  <c r="AA49" i="4"/>
  <c r="Y48" i="4"/>
  <c r="Z48" i="4"/>
  <c r="X47" i="4"/>
  <c r="Y47" i="4"/>
  <c r="R7" i="5"/>
  <c r="X7" i="5"/>
  <c r="R8" i="5"/>
  <c r="R9" i="5"/>
  <c r="R10" i="5"/>
  <c r="R11" i="5"/>
  <c r="X11" i="5"/>
  <c r="R12" i="5"/>
  <c r="R14" i="5"/>
  <c r="X14" i="5"/>
  <c r="R15" i="5"/>
  <c r="R16" i="5"/>
  <c r="R17" i="5"/>
  <c r="R18" i="5"/>
  <c r="X18" i="5"/>
  <c r="R19" i="5"/>
  <c r="R20" i="5"/>
  <c r="R21" i="5"/>
  <c r="R22" i="5"/>
  <c r="X22" i="5"/>
  <c r="R23" i="5"/>
  <c r="R24" i="5"/>
  <c r="R25" i="5"/>
  <c r="R27" i="5"/>
  <c r="X27" i="5"/>
  <c r="R30" i="5"/>
  <c r="X30" i="5"/>
  <c r="R31" i="5"/>
  <c r="R32" i="5"/>
  <c r="R33" i="5"/>
  <c r="R34" i="5"/>
  <c r="X34" i="5"/>
  <c r="R35" i="5"/>
  <c r="X35" i="5"/>
  <c r="R36" i="5"/>
  <c r="R41" i="5"/>
  <c r="X41" i="5"/>
  <c r="R42" i="5"/>
  <c r="X42" i="5"/>
  <c r="R43" i="5"/>
  <c r="R44" i="5"/>
  <c r="H305" i="5"/>
  <c r="R360" i="5"/>
  <c r="F1724" i="5"/>
  <c r="J1736" i="5"/>
  <c r="H1757" i="5"/>
  <c r="I1811" i="5"/>
  <c r="G1811" i="5"/>
  <c r="H1822" i="5"/>
  <c r="J1891" i="5"/>
  <c r="R1901" i="5"/>
  <c r="R1903" i="5"/>
  <c r="I1938" i="5"/>
  <c r="G1957" i="5"/>
  <c r="I2010" i="5"/>
  <c r="J2090" i="5"/>
  <c r="R2090" i="5"/>
  <c r="H2090" i="5"/>
  <c r="G445" i="5"/>
  <c r="J447" i="5"/>
  <c r="G447" i="5"/>
  <c r="I453" i="5"/>
  <c r="G455" i="5"/>
  <c r="H455" i="5"/>
  <c r="J455" i="5"/>
  <c r="I461" i="5"/>
  <c r="F463" i="5"/>
  <c r="J463" i="5"/>
  <c r="H463" i="5"/>
  <c r="G463" i="5"/>
  <c r="R463" i="5"/>
  <c r="H469" i="5"/>
  <c r="I471" i="5"/>
  <c r="J471" i="5"/>
  <c r="H471" i="5"/>
  <c r="F471" i="5"/>
  <c r="G478" i="5"/>
  <c r="F480" i="5"/>
  <c r="R480" i="5"/>
  <c r="I488" i="5"/>
  <c r="G488" i="5"/>
  <c r="J488" i="5"/>
  <c r="R488" i="5"/>
  <c r="F494" i="5"/>
  <c r="R496" i="5"/>
  <c r="H496" i="5"/>
  <c r="F496" i="5"/>
  <c r="J496" i="5"/>
  <c r="R502" i="5"/>
  <c r="H504" i="5"/>
  <c r="J504" i="5"/>
  <c r="R504" i="5"/>
  <c r="F504" i="5"/>
  <c r="J512" i="5"/>
  <c r="R512" i="5"/>
  <c r="H512" i="5"/>
  <c r="G512" i="5"/>
  <c r="I512" i="5"/>
  <c r="F512" i="5"/>
  <c r="F518" i="5"/>
  <c r="H520" i="5"/>
  <c r="R520" i="5"/>
  <c r="F520" i="5"/>
  <c r="G520" i="5"/>
  <c r="I520" i="5"/>
  <c r="R526" i="5"/>
  <c r="J526" i="5"/>
  <c r="F528" i="5"/>
  <c r="I528" i="5"/>
  <c r="G528" i="5"/>
  <c r="J528" i="5"/>
  <c r="J534" i="5"/>
  <c r="I534" i="5"/>
  <c r="I536" i="5"/>
  <c r="H536" i="5"/>
  <c r="G536" i="5"/>
  <c r="R536" i="5"/>
  <c r="F544" i="5"/>
  <c r="G544" i="5"/>
  <c r="R544" i="5"/>
  <c r="J544" i="5"/>
  <c r="R550" i="5"/>
  <c r="J550" i="5"/>
  <c r="F550" i="5"/>
  <c r="I550" i="5"/>
  <c r="R552" i="5"/>
  <c r="I552" i="5"/>
  <c r="H558" i="5"/>
  <c r="F558" i="5"/>
  <c r="R558" i="5"/>
  <c r="F560" i="5"/>
  <c r="I560" i="5"/>
  <c r="G566" i="5"/>
  <c r="F566" i="5"/>
  <c r="R566" i="5"/>
  <c r="J568" i="5"/>
  <c r="F568" i="5"/>
  <c r="H568" i="5"/>
  <c r="I568" i="5"/>
  <c r="G568" i="5"/>
  <c r="I570" i="5"/>
  <c r="I572" i="5"/>
  <c r="G576" i="5"/>
  <c r="I578" i="5"/>
  <c r="J580" i="5"/>
  <c r="I580" i="5"/>
  <c r="F582" i="5"/>
  <c r="G584" i="5"/>
  <c r="H584" i="5"/>
  <c r="F584" i="5"/>
  <c r="R584" i="5"/>
  <c r="J584" i="5"/>
  <c r="I588" i="5"/>
  <c r="H588" i="5"/>
  <c r="F590" i="5"/>
  <c r="G590" i="5"/>
  <c r="F592" i="5"/>
  <c r="G592" i="5"/>
  <c r="R592" i="5"/>
  <c r="I592" i="5"/>
  <c r="J592" i="5"/>
  <c r="J595" i="5"/>
  <c r="I598" i="5"/>
  <c r="I606" i="5"/>
  <c r="J607" i="5"/>
  <c r="J614" i="5"/>
  <c r="J615" i="5"/>
  <c r="G622" i="5"/>
  <c r="F624" i="5"/>
  <c r="I630" i="5"/>
  <c r="G632" i="5"/>
  <c r="R633" i="5"/>
  <c r="G640" i="5"/>
  <c r="J641" i="5"/>
  <c r="R648" i="5"/>
  <c r="J649" i="5"/>
  <c r="H656" i="5"/>
  <c r="I656" i="5"/>
  <c r="H657" i="5"/>
  <c r="R657" i="5"/>
  <c r="H665" i="5"/>
  <c r="J668" i="5"/>
  <c r="I669" i="5"/>
  <c r="G673" i="5"/>
  <c r="H673" i="5"/>
  <c r="J689" i="5"/>
  <c r="H691" i="5"/>
  <c r="F691" i="5"/>
  <c r="I692" i="5"/>
  <c r="R692" i="5"/>
  <c r="G700" i="5"/>
  <c r="J701" i="5"/>
  <c r="J703" i="5"/>
  <c r="G703" i="5"/>
  <c r="H703" i="5"/>
  <c r="J705" i="5"/>
  <c r="R705" i="5"/>
  <c r="R707" i="5"/>
  <c r="F707" i="5"/>
  <c r="G707" i="5"/>
  <c r="H707" i="5"/>
  <c r="J707" i="5"/>
  <c r="F709" i="5"/>
  <c r="R709" i="5"/>
  <c r="J709" i="5"/>
  <c r="H709" i="5"/>
  <c r="F711" i="5"/>
  <c r="G711" i="5"/>
  <c r="R711" i="5"/>
  <c r="G713" i="5"/>
  <c r="G715" i="5"/>
  <c r="H715" i="5"/>
  <c r="J715" i="5"/>
  <c r="F715" i="5"/>
  <c r="F716" i="5"/>
  <c r="J717" i="5"/>
  <c r="H717" i="5"/>
  <c r="F717" i="5"/>
  <c r="G719" i="5"/>
  <c r="H719" i="5"/>
  <c r="H721" i="5"/>
  <c r="H723" i="5"/>
  <c r="J723" i="5"/>
  <c r="I723" i="5"/>
  <c r="R723" i="5"/>
  <c r="F723" i="5"/>
  <c r="G723" i="5"/>
  <c r="J724" i="5"/>
  <c r="G725" i="5"/>
  <c r="F725" i="5"/>
  <c r="I731" i="5"/>
  <c r="J731" i="5"/>
  <c r="F739" i="5"/>
  <c r="G740" i="5"/>
  <c r="F740" i="5"/>
  <c r="G741" i="5"/>
  <c r="F747" i="5"/>
  <c r="R747" i="5"/>
  <c r="G748" i="5"/>
  <c r="R748" i="5"/>
  <c r="H748" i="5"/>
  <c r="F755" i="5"/>
  <c r="R756" i="5"/>
  <c r="I756" i="5"/>
  <c r="G756" i="5"/>
  <c r="F761" i="5"/>
  <c r="J763" i="5"/>
  <c r="F763" i="5"/>
  <c r="I764" i="5"/>
  <c r="J769" i="5"/>
  <c r="R771" i="5"/>
  <c r="H771" i="5"/>
  <c r="F771" i="5"/>
  <c r="J772" i="5"/>
  <c r="G772" i="5"/>
  <c r="J781" i="5"/>
  <c r="F781" i="5"/>
  <c r="I781" i="5"/>
  <c r="R781" i="5"/>
  <c r="F785" i="5"/>
  <c r="J785" i="5"/>
  <c r="G787" i="5"/>
  <c r="J787" i="5"/>
  <c r="J789" i="5"/>
  <c r="G789" i="5"/>
  <c r="F789" i="5"/>
  <c r="H791" i="5"/>
  <c r="G793" i="5"/>
  <c r="R793" i="5"/>
  <c r="J795" i="5"/>
  <c r="G797" i="5"/>
  <c r="R797" i="5"/>
  <c r="H797" i="5"/>
  <c r="I797" i="5"/>
  <c r="F797" i="5"/>
  <c r="I799" i="5"/>
  <c r="J801" i="5"/>
  <c r="F801" i="5"/>
  <c r="G801" i="5"/>
  <c r="G805" i="5"/>
  <c r="I805" i="5"/>
  <c r="F807" i="5"/>
  <c r="J809" i="5"/>
  <c r="I809" i="5"/>
  <c r="G813" i="5"/>
  <c r="I813" i="5"/>
  <c r="J813" i="5"/>
  <c r="H813" i="5"/>
  <c r="R813" i="5"/>
  <c r="H815" i="5"/>
  <c r="G815" i="5"/>
  <c r="J815" i="5"/>
  <c r="G817" i="5"/>
  <c r="G820" i="5"/>
  <c r="F821" i="5"/>
  <c r="R821" i="5"/>
  <c r="I821" i="5"/>
  <c r="J823" i="5"/>
  <c r="H823" i="5"/>
  <c r="H825" i="5"/>
  <c r="I825" i="5"/>
  <c r="H829" i="5"/>
  <c r="I829" i="5"/>
  <c r="H831" i="5"/>
  <c r="H833" i="5"/>
  <c r="J833" i="5"/>
  <c r="J836" i="5"/>
  <c r="H836" i="5"/>
  <c r="F837" i="5"/>
  <c r="R839" i="5"/>
  <c r="H841" i="5"/>
  <c r="G844" i="5"/>
  <c r="H845" i="5"/>
  <c r="F845" i="5"/>
  <c r="I847" i="5"/>
  <c r="F849" i="5"/>
  <c r="J853" i="5"/>
  <c r="I853" i="5"/>
  <c r="I855" i="5"/>
  <c r="I857" i="5"/>
  <c r="R857" i="5"/>
  <c r="F857" i="5"/>
  <c r="J860" i="5"/>
  <c r="R860" i="5"/>
  <c r="F861" i="5"/>
  <c r="I861" i="5"/>
  <c r="H861" i="5"/>
  <c r="J865" i="5"/>
  <c r="R865" i="5"/>
  <c r="I865" i="5"/>
  <c r="F867" i="5"/>
  <c r="J868" i="5"/>
  <c r="I869" i="5"/>
  <c r="F869" i="5"/>
  <c r="G869" i="5"/>
  <c r="J869" i="5"/>
  <c r="J873" i="5"/>
  <c r="H876" i="5"/>
  <c r="F880" i="5"/>
  <c r="H880" i="5"/>
  <c r="J880" i="5"/>
  <c r="F882" i="5"/>
  <c r="F884" i="5"/>
  <c r="F886" i="5"/>
  <c r="J886" i="5"/>
  <c r="I888" i="5"/>
  <c r="J894" i="5"/>
  <c r="F896" i="5"/>
  <c r="I896" i="5"/>
  <c r="H896" i="5"/>
  <c r="G896" i="5"/>
  <c r="J898" i="5"/>
  <c r="F898" i="5"/>
  <c r="R901" i="5"/>
  <c r="G902" i="5"/>
  <c r="R902" i="5"/>
  <c r="F905" i="5"/>
  <c r="H905" i="5"/>
  <c r="R905" i="5"/>
  <c r="H909" i="5"/>
  <c r="G913" i="5"/>
  <c r="I913" i="5"/>
  <c r="G915" i="5"/>
  <c r="I920" i="5"/>
  <c r="R920" i="5"/>
  <c r="F923" i="5"/>
  <c r="R924" i="5"/>
  <c r="J926" i="5"/>
  <c r="G926" i="5"/>
  <c r="G928" i="5"/>
  <c r="H928" i="5"/>
  <c r="I928" i="5"/>
  <c r="R928" i="5"/>
  <c r="G930" i="5"/>
  <c r="H930" i="5"/>
  <c r="I930" i="5"/>
  <c r="G932" i="5"/>
  <c r="I932" i="5"/>
  <c r="J932" i="5"/>
  <c r="J936" i="5"/>
  <c r="R936" i="5"/>
  <c r="H936" i="5"/>
  <c r="J938" i="5"/>
  <c r="G938" i="5"/>
  <c r="H940" i="5"/>
  <c r="F944" i="5"/>
  <c r="H944" i="5"/>
  <c r="J944" i="5"/>
  <c r="F946" i="5"/>
  <c r="R946" i="5"/>
  <c r="G946" i="5"/>
  <c r="R954" i="5"/>
  <c r="G954" i="5"/>
  <c r="G956" i="5"/>
  <c r="H956" i="5"/>
  <c r="F956" i="5"/>
  <c r="I960" i="5"/>
  <c r="F960" i="5"/>
  <c r="G964" i="5"/>
  <c r="H964" i="5"/>
  <c r="I964" i="5"/>
  <c r="F966" i="5"/>
  <c r="G970" i="5"/>
  <c r="I970" i="5"/>
  <c r="J970" i="5"/>
  <c r="R972" i="5"/>
  <c r="J972" i="5"/>
  <c r="F972" i="5"/>
  <c r="H979" i="5"/>
  <c r="H981" i="5"/>
  <c r="F981" i="5"/>
  <c r="F985" i="5"/>
  <c r="I985" i="5"/>
  <c r="G985" i="5"/>
  <c r="J985" i="5"/>
  <c r="I988" i="5"/>
  <c r="H993" i="5"/>
  <c r="R993" i="5"/>
  <c r="G993" i="5"/>
  <c r="F993" i="5"/>
  <c r="J993" i="5"/>
  <c r="I993" i="5"/>
  <c r="R1001" i="5"/>
  <c r="G1001" i="5"/>
  <c r="H1001" i="5"/>
  <c r="J1001" i="5"/>
  <c r="F1001" i="5"/>
  <c r="G1003" i="5"/>
  <c r="I1013" i="5"/>
  <c r="F1014" i="5"/>
  <c r="H1019" i="5"/>
  <c r="G1019" i="5"/>
  <c r="F1019" i="5"/>
  <c r="J1019" i="5"/>
  <c r="I1019" i="5"/>
  <c r="H1021" i="5"/>
  <c r="G1021" i="5"/>
  <c r="I1025" i="5"/>
  <c r="H1026" i="5"/>
  <c r="J1028" i="5"/>
  <c r="H1028" i="5"/>
  <c r="I1028" i="5"/>
  <c r="F1028" i="5"/>
  <c r="R1028" i="5"/>
  <c r="J1031" i="5"/>
  <c r="R1031" i="5"/>
  <c r="F1031" i="5"/>
  <c r="R1033" i="5"/>
  <c r="R1035" i="5"/>
  <c r="F1037" i="5"/>
  <c r="J1037" i="5"/>
  <c r="H1037" i="5"/>
  <c r="G1037" i="5"/>
  <c r="R1037" i="5"/>
  <c r="J1040" i="5"/>
  <c r="H1043" i="5"/>
  <c r="I1044" i="5"/>
  <c r="J1047" i="5"/>
  <c r="R1047" i="5"/>
  <c r="G1047" i="5"/>
  <c r="I1047" i="5"/>
  <c r="F1047" i="5"/>
  <c r="H1047" i="5"/>
  <c r="J1050" i="5"/>
  <c r="F1051" i="5"/>
  <c r="I1051" i="5"/>
  <c r="H1051" i="5"/>
  <c r="G1053" i="5"/>
  <c r="F1053" i="5"/>
  <c r="G1055" i="5"/>
  <c r="I1055" i="5"/>
  <c r="F1055" i="5"/>
  <c r="H1055" i="5"/>
  <c r="F1057" i="5"/>
  <c r="I1059" i="5"/>
  <c r="H1059" i="5"/>
  <c r="F1059" i="5"/>
  <c r="R1059" i="5"/>
  <c r="G1061" i="5"/>
  <c r="F1061" i="5"/>
  <c r="G1063" i="5"/>
  <c r="J1063" i="5"/>
  <c r="I1063" i="5"/>
  <c r="R1063" i="5"/>
  <c r="F1063" i="5"/>
  <c r="R1067" i="5"/>
  <c r="H1067" i="5"/>
  <c r="I1071" i="5"/>
  <c r="H1071" i="5"/>
  <c r="R1071" i="5"/>
  <c r="J1071" i="5"/>
  <c r="F1071" i="5"/>
  <c r="G1071" i="5"/>
  <c r="J1074" i="5"/>
  <c r="G1075" i="5"/>
  <c r="H1075" i="5"/>
  <c r="J1075" i="5"/>
  <c r="F1077" i="5"/>
  <c r="R1077" i="5"/>
  <c r="H1079" i="5"/>
  <c r="F1079" i="5"/>
  <c r="R1079" i="5"/>
  <c r="J1079" i="5"/>
  <c r="G1079" i="5"/>
  <c r="I1079" i="5"/>
  <c r="I1087" i="5"/>
  <c r="G1087" i="5"/>
  <c r="J1089" i="5"/>
  <c r="F1089" i="5"/>
  <c r="G1095" i="5"/>
  <c r="R1095" i="5"/>
  <c r="J1097" i="5"/>
  <c r="R1097" i="5"/>
  <c r="G1097" i="5"/>
  <c r="H1102" i="5"/>
  <c r="I1103" i="5"/>
  <c r="H1103" i="5"/>
  <c r="F1105" i="5"/>
  <c r="J1110" i="5"/>
  <c r="R1113" i="5"/>
  <c r="I1115" i="5"/>
  <c r="R1115" i="5"/>
  <c r="G1115" i="5"/>
  <c r="F1115" i="5"/>
  <c r="H1116" i="5"/>
  <c r="J1117" i="5"/>
  <c r="I1117" i="5"/>
  <c r="F1119" i="5"/>
  <c r="J1119" i="5"/>
  <c r="I1121" i="5"/>
  <c r="G1121" i="5"/>
  <c r="R1124" i="5"/>
  <c r="R1126" i="5"/>
  <c r="J1128" i="5"/>
  <c r="G1128" i="5"/>
  <c r="H1130" i="5"/>
  <c r="F1130" i="5"/>
  <c r="R1130" i="5"/>
  <c r="F1132" i="5"/>
  <c r="J1134" i="5"/>
  <c r="H1134" i="5"/>
  <c r="F1136" i="5"/>
  <c r="H1136" i="5"/>
  <c r="H1139" i="5"/>
  <c r="J1139" i="5"/>
  <c r="R1139" i="5"/>
  <c r="G1140" i="5"/>
  <c r="J1141" i="5"/>
  <c r="G1141" i="5"/>
  <c r="I1143" i="5"/>
  <c r="J1144" i="5"/>
  <c r="I1146" i="5"/>
  <c r="J1146" i="5"/>
  <c r="R1146" i="5"/>
  <c r="H1146" i="5"/>
  <c r="F1146" i="5"/>
  <c r="G1146" i="5"/>
  <c r="I1148" i="5"/>
  <c r="R1150" i="5"/>
  <c r="J1152" i="5"/>
  <c r="J1154" i="5"/>
  <c r="H1154" i="5"/>
  <c r="G1154" i="5"/>
  <c r="I1154" i="5"/>
  <c r="F1156" i="5"/>
  <c r="G1156" i="5"/>
  <c r="F1159" i="5"/>
  <c r="R1161" i="5"/>
  <c r="F1162" i="5"/>
  <c r="J1163" i="5"/>
  <c r="H1163" i="5"/>
  <c r="F1163" i="5"/>
  <c r="I1163" i="5"/>
  <c r="F1166" i="5"/>
  <c r="G1166" i="5"/>
  <c r="H1166" i="5"/>
  <c r="J1168" i="5"/>
  <c r="R1168" i="5"/>
  <c r="F1168" i="5"/>
  <c r="F1172" i="5"/>
  <c r="I1172" i="5"/>
  <c r="J1172" i="5"/>
  <c r="R1172" i="5"/>
  <c r="F1176" i="5"/>
  <c r="R1176" i="5"/>
  <c r="G1176" i="5"/>
  <c r="R1178" i="5"/>
  <c r="R1179" i="5"/>
  <c r="H1180" i="5"/>
  <c r="H1184" i="5"/>
  <c r="R1184" i="5"/>
  <c r="I1184" i="5"/>
  <c r="G1188" i="5"/>
  <c r="R1190" i="5"/>
  <c r="H1190" i="5"/>
  <c r="F1190" i="5"/>
  <c r="F1192" i="5"/>
  <c r="J1192" i="5"/>
  <c r="I1192" i="5"/>
  <c r="J1196" i="5"/>
  <c r="I1196" i="5"/>
  <c r="G1200" i="5"/>
  <c r="H1202" i="5"/>
  <c r="G1202" i="5"/>
  <c r="I1204" i="5"/>
  <c r="F1204" i="5"/>
  <c r="R1204" i="5"/>
  <c r="H1204" i="5"/>
  <c r="J1204" i="5"/>
  <c r="G1204" i="5"/>
  <c r="G1208" i="5"/>
  <c r="F1214" i="5"/>
  <c r="J1216" i="5"/>
  <c r="F1216" i="5"/>
  <c r="R1216" i="5"/>
  <c r="I1218" i="5"/>
  <c r="G1218" i="5"/>
  <c r="I1220" i="5"/>
  <c r="I1222" i="5"/>
  <c r="F1224" i="5"/>
  <c r="I1224" i="5"/>
  <c r="R1224" i="5"/>
  <c r="H1226" i="5"/>
  <c r="F1226" i="5"/>
  <c r="I1227" i="5"/>
  <c r="F1227" i="5"/>
  <c r="R1230" i="5"/>
  <c r="J1235" i="5"/>
  <c r="I1235" i="5"/>
  <c r="F1235" i="5"/>
  <c r="R1235" i="5"/>
  <c r="G1238" i="5"/>
  <c r="F1238" i="5"/>
  <c r="G1241" i="5"/>
  <c r="I1243" i="5"/>
  <c r="I1244" i="5"/>
  <c r="F1245" i="5"/>
  <c r="H1245" i="5"/>
  <c r="J1245" i="5"/>
  <c r="I1245" i="5"/>
  <c r="R1245" i="5"/>
  <c r="G1245" i="5"/>
  <c r="J1249" i="5"/>
  <c r="G1252" i="5"/>
  <c r="I1252" i="5"/>
  <c r="F1252" i="5"/>
  <c r="R1252" i="5"/>
  <c r="G1255" i="5"/>
  <c r="R1255" i="5"/>
  <c r="J1255" i="5"/>
  <c r="F1257" i="5"/>
  <c r="G1257" i="5"/>
  <c r="J1257" i="5"/>
  <c r="J1260" i="5"/>
  <c r="H1260" i="5"/>
  <c r="F1263" i="5"/>
  <c r="R1263" i="5"/>
  <c r="H1263" i="5"/>
  <c r="H1265" i="5"/>
  <c r="H1267" i="5"/>
  <c r="J1267" i="5"/>
  <c r="R1267" i="5"/>
  <c r="G1268" i="5"/>
  <c r="R1268" i="5"/>
  <c r="G1269" i="5"/>
  <c r="F1269" i="5"/>
  <c r="R1269" i="5"/>
  <c r="G1271" i="5"/>
  <c r="F1271" i="5"/>
  <c r="I1273" i="5"/>
  <c r="R1273" i="5"/>
  <c r="J1275" i="5"/>
  <c r="H1275" i="5"/>
  <c r="F1275" i="5"/>
  <c r="G1275" i="5"/>
  <c r="R1275" i="5"/>
  <c r="F1276" i="5"/>
  <c r="R1277" i="5"/>
  <c r="G1277" i="5"/>
  <c r="H1277" i="5"/>
  <c r="I1277" i="5"/>
  <c r="J1277" i="5"/>
  <c r="I1279" i="5"/>
  <c r="R1279" i="5"/>
  <c r="F1280" i="5"/>
  <c r="G1281" i="5"/>
  <c r="I1281" i="5"/>
  <c r="H1281" i="5"/>
  <c r="R1281" i="5"/>
  <c r="I1283" i="5"/>
  <c r="F1284" i="5"/>
  <c r="G1284" i="5"/>
  <c r="R1284" i="5"/>
  <c r="H1284" i="5"/>
  <c r="G1285" i="5"/>
  <c r="I1287" i="5"/>
  <c r="F1287" i="5"/>
  <c r="J1289" i="5"/>
  <c r="H1289" i="5"/>
  <c r="F1289" i="5"/>
  <c r="F1291" i="5"/>
  <c r="I1291" i="5"/>
  <c r="G1291" i="5"/>
  <c r="J1291" i="5"/>
  <c r="R1291" i="5"/>
  <c r="F1292" i="5"/>
  <c r="G1292" i="5"/>
  <c r="J1292" i="5"/>
  <c r="I1293" i="5"/>
  <c r="J1293" i="5"/>
  <c r="R1293" i="5"/>
  <c r="F1293" i="5"/>
  <c r="G1293" i="5"/>
  <c r="H1293" i="5"/>
  <c r="J1295" i="5"/>
  <c r="F1295" i="5"/>
  <c r="R1295" i="5"/>
  <c r="R1297" i="5"/>
  <c r="J1297" i="5"/>
  <c r="F1297" i="5"/>
  <c r="I1299" i="5"/>
  <c r="H1299" i="5"/>
  <c r="G1299" i="5"/>
  <c r="R1299" i="5"/>
  <c r="J1299" i="5"/>
  <c r="R1300" i="5"/>
  <c r="I1300" i="5"/>
  <c r="G1300" i="5"/>
  <c r="R1301" i="5"/>
  <c r="F1301" i="5"/>
  <c r="I1301" i="5"/>
  <c r="G1301" i="5"/>
  <c r="J1301" i="5"/>
  <c r="H1301" i="5"/>
  <c r="F1303" i="5"/>
  <c r="R1303" i="5"/>
  <c r="I1303" i="5"/>
  <c r="J1303" i="5"/>
  <c r="I1304" i="5"/>
  <c r="J1305" i="5"/>
  <c r="I1305" i="5"/>
  <c r="H1305" i="5"/>
  <c r="I1307" i="5"/>
  <c r="R1307" i="5"/>
  <c r="H1308" i="5"/>
  <c r="F1308" i="5"/>
  <c r="G1308" i="5"/>
  <c r="R1308" i="5"/>
  <c r="F1309" i="5"/>
  <c r="I1309" i="5"/>
  <c r="H1309" i="5"/>
  <c r="J1309" i="5"/>
  <c r="R1309" i="5"/>
  <c r="G1309" i="5"/>
  <c r="R1312" i="5"/>
  <c r="H1313" i="5"/>
  <c r="F1313" i="5"/>
  <c r="I1313" i="5"/>
  <c r="J1313" i="5"/>
  <c r="F1315" i="5"/>
  <c r="J1315" i="5"/>
  <c r="H1315" i="5"/>
  <c r="G1315" i="5"/>
  <c r="I1315" i="5"/>
  <c r="R1315" i="5"/>
  <c r="I1317" i="5"/>
  <c r="R1317" i="5"/>
  <c r="G1317" i="5"/>
  <c r="H1317" i="5"/>
  <c r="G1321" i="5"/>
  <c r="H1321" i="5"/>
  <c r="J1321" i="5"/>
  <c r="I1323" i="5"/>
  <c r="R1323" i="5"/>
  <c r="H1323" i="5"/>
  <c r="J1323" i="5"/>
  <c r="F1323" i="5"/>
  <c r="J1324" i="5"/>
  <c r="H1324" i="5"/>
  <c r="F1324" i="5"/>
  <c r="R1324" i="5"/>
  <c r="J1325" i="5"/>
  <c r="H1325" i="5"/>
  <c r="I1325" i="5"/>
  <c r="F1325" i="5"/>
  <c r="G1327" i="5"/>
  <c r="F1327" i="5"/>
  <c r="J1327" i="5"/>
  <c r="I1329" i="5"/>
  <c r="F1329" i="5"/>
  <c r="G1329" i="5"/>
  <c r="J1329" i="5"/>
  <c r="J1331" i="5"/>
  <c r="H1332" i="5"/>
  <c r="J1332" i="5"/>
  <c r="F1332" i="5"/>
  <c r="G1332" i="5"/>
  <c r="R1332" i="5"/>
  <c r="I1333" i="5"/>
  <c r="R1333" i="5"/>
  <c r="J1333" i="5"/>
  <c r="F1333" i="5"/>
  <c r="G1333" i="5"/>
  <c r="H1337" i="5"/>
  <c r="J1337" i="5"/>
  <c r="G1337" i="5"/>
  <c r="I1337" i="5"/>
  <c r="J1339" i="5"/>
  <c r="F1339" i="5"/>
  <c r="G1339" i="5"/>
  <c r="R1339" i="5"/>
  <c r="H1339" i="5"/>
  <c r="G1341" i="5"/>
  <c r="J1341" i="5"/>
  <c r="F1341" i="5"/>
  <c r="I1341" i="5"/>
  <c r="I1345" i="5"/>
  <c r="F1345" i="5"/>
  <c r="G1345" i="5"/>
  <c r="J1345" i="5"/>
  <c r="R1347" i="5"/>
  <c r="I1347" i="5"/>
  <c r="H1347" i="5"/>
  <c r="G1347" i="5"/>
  <c r="J1347" i="5"/>
  <c r="F1347" i="5"/>
  <c r="I1348" i="5"/>
  <c r="R1348" i="5"/>
  <c r="J1349" i="5"/>
  <c r="R1349" i="5"/>
  <c r="H1349" i="5"/>
  <c r="I1349" i="5"/>
  <c r="I1351" i="5"/>
  <c r="H1353" i="5"/>
  <c r="I1353" i="5"/>
  <c r="J1353" i="5"/>
  <c r="G1355" i="5"/>
  <c r="J1355" i="5"/>
  <c r="F1355" i="5"/>
  <c r="I1355" i="5"/>
  <c r="R1355" i="5"/>
  <c r="G1356" i="5"/>
  <c r="F1356" i="5"/>
  <c r="H1357" i="5"/>
  <c r="G1357" i="5"/>
  <c r="I1357" i="5"/>
  <c r="F1357" i="5"/>
  <c r="R1357" i="5"/>
  <c r="I1361" i="5"/>
  <c r="I1363" i="5"/>
  <c r="H1363" i="5"/>
  <c r="F1363" i="5"/>
  <c r="R1363" i="5"/>
  <c r="J1363" i="5"/>
  <c r="G1363" i="5"/>
  <c r="I1365" i="5"/>
  <c r="R1365" i="5"/>
  <c r="J1365" i="5"/>
  <c r="G1365" i="5"/>
  <c r="G1367" i="5"/>
  <c r="J1367" i="5"/>
  <c r="I1367" i="5"/>
  <c r="H1367" i="5"/>
  <c r="J1369" i="5"/>
  <c r="R1369" i="5"/>
  <c r="G1369" i="5"/>
  <c r="I1369" i="5"/>
  <c r="J1371" i="5"/>
  <c r="F1371" i="5"/>
  <c r="G1371" i="5"/>
  <c r="H1371" i="5"/>
  <c r="R1371" i="5"/>
  <c r="I1371" i="5"/>
  <c r="J1372" i="5"/>
  <c r="H1372" i="5"/>
  <c r="J1373" i="5"/>
  <c r="R1373" i="5"/>
  <c r="I1373" i="5"/>
  <c r="F1373" i="5"/>
  <c r="I1375" i="5"/>
  <c r="F1375" i="5"/>
  <c r="H1375" i="5"/>
  <c r="R1375" i="5"/>
  <c r="G1377" i="5"/>
  <c r="F1377" i="5"/>
  <c r="J1377" i="5"/>
  <c r="F1379" i="5"/>
  <c r="H1379" i="5"/>
  <c r="J1379" i="5"/>
  <c r="R1379" i="5"/>
  <c r="I1379" i="5"/>
  <c r="R1381" i="5"/>
  <c r="G1381" i="5"/>
  <c r="F1381" i="5"/>
  <c r="J1381" i="5"/>
  <c r="G1383" i="5"/>
  <c r="R1383" i="5"/>
  <c r="F1383" i="5"/>
  <c r="H1383" i="5"/>
  <c r="F1385" i="5"/>
  <c r="J1385" i="5"/>
  <c r="J1387" i="5"/>
  <c r="G1387" i="5"/>
  <c r="I1387" i="5"/>
  <c r="R1387" i="5"/>
  <c r="F1387" i="5"/>
  <c r="H1387" i="5"/>
  <c r="F1389" i="5"/>
  <c r="G1389" i="5"/>
  <c r="I1389" i="5"/>
  <c r="J1389" i="5"/>
  <c r="J1392" i="5"/>
  <c r="H1392" i="5"/>
  <c r="I1392" i="5"/>
  <c r="F1394" i="5"/>
  <c r="G1396" i="5"/>
  <c r="I1396" i="5"/>
  <c r="J1396" i="5"/>
  <c r="R1396" i="5"/>
  <c r="F1396" i="5"/>
  <c r="I1397" i="5"/>
  <c r="F1397" i="5"/>
  <c r="H1397" i="5"/>
  <c r="G1398" i="5"/>
  <c r="J1398" i="5"/>
  <c r="H1398" i="5"/>
  <c r="R1398" i="5"/>
  <c r="I1398" i="5"/>
  <c r="J1400" i="5"/>
  <c r="F1400" i="5"/>
  <c r="G1400" i="5"/>
  <c r="I1400" i="5"/>
  <c r="G1402" i="5"/>
  <c r="J1402" i="5"/>
  <c r="H1405" i="5"/>
  <c r="R1405" i="5"/>
  <c r="I1405" i="5"/>
  <c r="J1405" i="5"/>
  <c r="F1406" i="5"/>
  <c r="H1406" i="5"/>
  <c r="G1406" i="5"/>
  <c r="R1406" i="5"/>
  <c r="H1408" i="5"/>
  <c r="R1408" i="5"/>
  <c r="I1408" i="5"/>
  <c r="J1408" i="5"/>
  <c r="F1410" i="5"/>
  <c r="I1410" i="5"/>
  <c r="J1410" i="5"/>
  <c r="R1410" i="5"/>
  <c r="J1412" i="5"/>
  <c r="F1412" i="5"/>
  <c r="I1412" i="5"/>
  <c r="G1412" i="5"/>
  <c r="H1412" i="5"/>
  <c r="F1413" i="5"/>
  <c r="I1413" i="5"/>
  <c r="G1413" i="5"/>
  <c r="R1414" i="5"/>
  <c r="G1414" i="5"/>
  <c r="I1414" i="5"/>
  <c r="F1417" i="5"/>
  <c r="G1417" i="5"/>
  <c r="H1417" i="5"/>
  <c r="R1417" i="5"/>
  <c r="H1419" i="5"/>
  <c r="J1419" i="5"/>
  <c r="R1419" i="5"/>
  <c r="H1421" i="5"/>
  <c r="G1421" i="5"/>
  <c r="R1421" i="5"/>
  <c r="I1421" i="5"/>
  <c r="F1421" i="5"/>
  <c r="F1424" i="5"/>
  <c r="I1424" i="5"/>
  <c r="H1424" i="5"/>
  <c r="R1424" i="5"/>
  <c r="G1426" i="5"/>
  <c r="J1426" i="5"/>
  <c r="R1426" i="5"/>
  <c r="F1426" i="5"/>
  <c r="H1427" i="5"/>
  <c r="I1430" i="5"/>
  <c r="J1430" i="5"/>
  <c r="F1430" i="5"/>
  <c r="G1430" i="5"/>
  <c r="R1430" i="5"/>
  <c r="H1430" i="5"/>
  <c r="F1431" i="5"/>
  <c r="H1431" i="5"/>
  <c r="R1432" i="5"/>
  <c r="F1432" i="5"/>
  <c r="I1432" i="5"/>
  <c r="H1432" i="5"/>
  <c r="J1432" i="5"/>
  <c r="J1434" i="5"/>
  <c r="I1434" i="5"/>
  <c r="F1434" i="5"/>
  <c r="J1436" i="5"/>
  <c r="R1436" i="5"/>
  <c r="G1436" i="5"/>
  <c r="I1438" i="5"/>
  <c r="J1438" i="5"/>
  <c r="H1438" i="5"/>
  <c r="R1438" i="5"/>
  <c r="G1438" i="5"/>
  <c r="F1438" i="5"/>
  <c r="J1439" i="5"/>
  <c r="I1439" i="5"/>
  <c r="H1439" i="5"/>
  <c r="G1439" i="5"/>
  <c r="G1440" i="5"/>
  <c r="J1440" i="5"/>
  <c r="R1440" i="5"/>
  <c r="F1440" i="5"/>
  <c r="R1442" i="5"/>
  <c r="G1442" i="5"/>
  <c r="I1442" i="5"/>
  <c r="H1442" i="5"/>
  <c r="H1443" i="5"/>
  <c r="J1444" i="5"/>
  <c r="G1444" i="5"/>
  <c r="F1444" i="5"/>
  <c r="I1446" i="5"/>
  <c r="H1446" i="5"/>
  <c r="F1446" i="5"/>
  <c r="J1446" i="5"/>
  <c r="G1446" i="5"/>
  <c r="R1446" i="5"/>
  <c r="J1447" i="5"/>
  <c r="H1447" i="5"/>
  <c r="R1447" i="5"/>
  <c r="F1448" i="5"/>
  <c r="H1448" i="5"/>
  <c r="I1448" i="5"/>
  <c r="I1449" i="5"/>
  <c r="J1450" i="5"/>
  <c r="R1450" i="5"/>
  <c r="F1450" i="5"/>
  <c r="G1452" i="5"/>
  <c r="G1454" i="5"/>
  <c r="R1454" i="5"/>
  <c r="J1454" i="5"/>
  <c r="I1454" i="5"/>
  <c r="F1454" i="5"/>
  <c r="J1455" i="5"/>
  <c r="F1455" i="5"/>
  <c r="G1455" i="5"/>
  <c r="R1455" i="5"/>
  <c r="R1456" i="5"/>
  <c r="H1456" i="5"/>
  <c r="J1456" i="5"/>
  <c r="I1456" i="5"/>
  <c r="I1458" i="5"/>
  <c r="R1458" i="5"/>
  <c r="H1458" i="5"/>
  <c r="J1459" i="5"/>
  <c r="F1460" i="5"/>
  <c r="G1460" i="5"/>
  <c r="H1460" i="5"/>
  <c r="I1460" i="5"/>
  <c r="J1462" i="5"/>
  <c r="R1462" i="5"/>
  <c r="F1462" i="5"/>
  <c r="H1462" i="5"/>
  <c r="G1462" i="5"/>
  <c r="F1463" i="5"/>
  <c r="H1463" i="5"/>
  <c r="F1464" i="5"/>
  <c r="J1464" i="5"/>
  <c r="H1464" i="5"/>
  <c r="R1464" i="5"/>
  <c r="H1465" i="5"/>
  <c r="H1466" i="5"/>
  <c r="I1466" i="5"/>
  <c r="R1466" i="5"/>
  <c r="G1468" i="5"/>
  <c r="I1468" i="5"/>
  <c r="R1468" i="5"/>
  <c r="F1468" i="5"/>
  <c r="H1470" i="5"/>
  <c r="F1470" i="5"/>
  <c r="G1470" i="5"/>
  <c r="J1470" i="5"/>
  <c r="I1470" i="5"/>
  <c r="J1471" i="5"/>
  <c r="G1471" i="5"/>
  <c r="I1471" i="5"/>
  <c r="R1471" i="5"/>
  <c r="H1471" i="5"/>
  <c r="F1472" i="5"/>
  <c r="G1472" i="5"/>
  <c r="I1472" i="5"/>
  <c r="R1474" i="5"/>
  <c r="G1474" i="5"/>
  <c r="I1474" i="5"/>
  <c r="J1474" i="5"/>
  <c r="H1476" i="5"/>
  <c r="F1476" i="5"/>
  <c r="I1476" i="5"/>
  <c r="R1478" i="5"/>
  <c r="G1478" i="5"/>
  <c r="J1478" i="5"/>
  <c r="I1478" i="5"/>
  <c r="F1478" i="5"/>
  <c r="H1478" i="5"/>
  <c r="J1479" i="5"/>
  <c r="G1479" i="5"/>
  <c r="I1479" i="5"/>
  <c r="F1479" i="5"/>
  <c r="R1479" i="5"/>
  <c r="J1480" i="5"/>
  <c r="I1480" i="5"/>
  <c r="G1480" i="5"/>
  <c r="H1480" i="5"/>
  <c r="H1482" i="5"/>
  <c r="F1482" i="5"/>
  <c r="G1482" i="5"/>
  <c r="I1482" i="5"/>
  <c r="J1482" i="5"/>
  <c r="R1484" i="5"/>
  <c r="H1484" i="5"/>
  <c r="I1484" i="5"/>
  <c r="J1484" i="5"/>
  <c r="F1486" i="5"/>
  <c r="J1486" i="5"/>
  <c r="R1486" i="5"/>
  <c r="H1486" i="5"/>
  <c r="I1486" i="5"/>
  <c r="G1486" i="5"/>
  <c r="G1488" i="5"/>
  <c r="I1488" i="5"/>
  <c r="R1488" i="5"/>
  <c r="R1490" i="5"/>
  <c r="H1490" i="5"/>
  <c r="J1490" i="5"/>
  <c r="G1490" i="5"/>
  <c r="G1492" i="5"/>
  <c r="H1492" i="5"/>
  <c r="R1492" i="5"/>
  <c r="F1492" i="5"/>
  <c r="J1492" i="5"/>
  <c r="R1494" i="5"/>
  <c r="J1494" i="5"/>
  <c r="G1494" i="5"/>
  <c r="I1494" i="5"/>
  <c r="H1494" i="5"/>
  <c r="F1494" i="5"/>
  <c r="G1495" i="5"/>
  <c r="H1495" i="5"/>
  <c r="R1495" i="5"/>
  <c r="J1495" i="5"/>
  <c r="I1498" i="5"/>
  <c r="J1498" i="5"/>
  <c r="H1498" i="5"/>
  <c r="R1498" i="5"/>
  <c r="G1500" i="5"/>
  <c r="J1500" i="5"/>
  <c r="R1500" i="5"/>
  <c r="H1500" i="5"/>
  <c r="G1502" i="5"/>
  <c r="H1502" i="5"/>
  <c r="F1502" i="5"/>
  <c r="R1502" i="5"/>
  <c r="J1502" i="5"/>
  <c r="I1502" i="5"/>
  <c r="I1503" i="5"/>
  <c r="H1503" i="5"/>
  <c r="I1507" i="5"/>
  <c r="R1507" i="5"/>
  <c r="H1507" i="5"/>
  <c r="G1507" i="5"/>
  <c r="J1507" i="5"/>
  <c r="F1508" i="5"/>
  <c r="G1509" i="5"/>
  <c r="R1509" i="5"/>
  <c r="I1509" i="5"/>
  <c r="F1509" i="5"/>
  <c r="H1511" i="5"/>
  <c r="G1511" i="5"/>
  <c r="I1516" i="5"/>
  <c r="G1516" i="5"/>
  <c r="J1516" i="5"/>
  <c r="H1516" i="5"/>
  <c r="J1518" i="5"/>
  <c r="F1518" i="5"/>
  <c r="R1518" i="5"/>
  <c r="H1518" i="5"/>
  <c r="G1518" i="5"/>
  <c r="R1521" i="5"/>
  <c r="F1521" i="5"/>
  <c r="I1521" i="5"/>
  <c r="G1522" i="5"/>
  <c r="J1522" i="5"/>
  <c r="F1522" i="5"/>
  <c r="I1522" i="5"/>
  <c r="H1523" i="5"/>
  <c r="R1523" i="5"/>
  <c r="G1523" i="5"/>
  <c r="G1525" i="5"/>
  <c r="H1525" i="5"/>
  <c r="R1525" i="5"/>
  <c r="F1525" i="5"/>
  <c r="J1525" i="5"/>
  <c r="I1529" i="5"/>
  <c r="G1530" i="5"/>
  <c r="H1530" i="5"/>
  <c r="R1530" i="5"/>
  <c r="F1530" i="5"/>
  <c r="F1531" i="5"/>
  <c r="R1532" i="5"/>
  <c r="H1532" i="5"/>
  <c r="F1532" i="5"/>
  <c r="I1532" i="5"/>
  <c r="G1532" i="5"/>
  <c r="J1532" i="5"/>
  <c r="F1534" i="5"/>
  <c r="G1534" i="5"/>
  <c r="J1534" i="5"/>
  <c r="I1534" i="5"/>
  <c r="F1537" i="5"/>
  <c r="J1537" i="5"/>
  <c r="J1540" i="5"/>
  <c r="R1540" i="5"/>
  <c r="I1540" i="5"/>
  <c r="F1540" i="5"/>
  <c r="H1540" i="5"/>
  <c r="G1540" i="5"/>
  <c r="R1541" i="5"/>
  <c r="J1541" i="5"/>
  <c r="H1541" i="5"/>
  <c r="I1541" i="5"/>
  <c r="F1541" i="5"/>
  <c r="G1541" i="5"/>
  <c r="H1543" i="5"/>
  <c r="I1543" i="5"/>
  <c r="J1543" i="5"/>
  <c r="H1545" i="5"/>
  <c r="R1548" i="5"/>
  <c r="H1548" i="5"/>
  <c r="I1548" i="5"/>
  <c r="J1548" i="5"/>
  <c r="F1548" i="5"/>
  <c r="G1548" i="5"/>
  <c r="I1549" i="5"/>
  <c r="F1549" i="5"/>
  <c r="H1549" i="5"/>
  <c r="J1551" i="5"/>
  <c r="F1551" i="5"/>
  <c r="H1551" i="5"/>
  <c r="G1551" i="5"/>
  <c r="R1551" i="5"/>
  <c r="I1551" i="5"/>
  <c r="J1554" i="5"/>
  <c r="F1557" i="5"/>
  <c r="J1557" i="5"/>
  <c r="I1557" i="5"/>
  <c r="R1557" i="5"/>
  <c r="H1557" i="5"/>
  <c r="G1557" i="5"/>
  <c r="R1558" i="5"/>
  <c r="H1558" i="5"/>
  <c r="J1558" i="5"/>
  <c r="F1558" i="5"/>
  <c r="G1558" i="5"/>
  <c r="I1558" i="5"/>
  <c r="G1559" i="5"/>
  <c r="R1560" i="5"/>
  <c r="F1560" i="5"/>
  <c r="J1560" i="5"/>
  <c r="I1560" i="5"/>
  <c r="H1560" i="5"/>
  <c r="G1560" i="5"/>
  <c r="H1562" i="5"/>
  <c r="F1562" i="5"/>
  <c r="J1564" i="5"/>
  <c r="G1565" i="5"/>
  <c r="J1565" i="5"/>
  <c r="H1565" i="5"/>
  <c r="R1565" i="5"/>
  <c r="F1565" i="5"/>
  <c r="I1565" i="5"/>
  <c r="R1566" i="5"/>
  <c r="H1566" i="5"/>
  <c r="J1566" i="5"/>
  <c r="F1566" i="5"/>
  <c r="G1566" i="5"/>
  <c r="I1566" i="5"/>
  <c r="I1567" i="5"/>
  <c r="J1568" i="5"/>
  <c r="R1568" i="5"/>
  <c r="H1568" i="5"/>
  <c r="I1568" i="5"/>
  <c r="F1568" i="5"/>
  <c r="G1568" i="5"/>
  <c r="J1570" i="5"/>
  <c r="R1570" i="5"/>
  <c r="G1573" i="5"/>
  <c r="F1573" i="5"/>
  <c r="R1573" i="5"/>
  <c r="I1573" i="5"/>
  <c r="J1573" i="5"/>
  <c r="H1573" i="5"/>
  <c r="G1574" i="5"/>
  <c r="F1574" i="5"/>
  <c r="J1574" i="5"/>
  <c r="H1574" i="5"/>
  <c r="I1574" i="5"/>
  <c r="R1574" i="5"/>
  <c r="J1576" i="5"/>
  <c r="R1576" i="5"/>
  <c r="I1576" i="5"/>
  <c r="G1576" i="5"/>
  <c r="H1576" i="5"/>
  <c r="F1576" i="5"/>
  <c r="H1578" i="5"/>
  <c r="G1578" i="5"/>
  <c r="I1581" i="5"/>
  <c r="H1581" i="5"/>
  <c r="R1581" i="5"/>
  <c r="G1581" i="5"/>
  <c r="G1582" i="5"/>
  <c r="I1582" i="5"/>
  <c r="J1582" i="5"/>
  <c r="F1582" i="5"/>
  <c r="R1582" i="5"/>
  <c r="H1582" i="5"/>
  <c r="R1583" i="5"/>
  <c r="F1584" i="5"/>
  <c r="G1584" i="5"/>
  <c r="J1584" i="5"/>
  <c r="R1584" i="5"/>
  <c r="H1584" i="5"/>
  <c r="I1584" i="5"/>
  <c r="H1585" i="5"/>
  <c r="G1586" i="5"/>
  <c r="J1586" i="5"/>
  <c r="I1586" i="5"/>
  <c r="G1588" i="5"/>
  <c r="G1589" i="5"/>
  <c r="F1589" i="5"/>
  <c r="H1589" i="5"/>
  <c r="H1590" i="5"/>
  <c r="G1590" i="5"/>
  <c r="J1590" i="5"/>
  <c r="R1590" i="5"/>
  <c r="I1590" i="5"/>
  <c r="F1590" i="5"/>
  <c r="H1592" i="5"/>
  <c r="I1592" i="5"/>
  <c r="G1592" i="5"/>
  <c r="J1592" i="5"/>
  <c r="R1592" i="5"/>
  <c r="F1592" i="5"/>
  <c r="J1594" i="5"/>
  <c r="G1594" i="5"/>
  <c r="R1594" i="5"/>
  <c r="I1597" i="5"/>
  <c r="G1597" i="5"/>
  <c r="R1597" i="5"/>
  <c r="H1597" i="5"/>
  <c r="F1597" i="5"/>
  <c r="H1598" i="5"/>
  <c r="R1598" i="5"/>
  <c r="I1598" i="5"/>
  <c r="J1598" i="5"/>
  <c r="G1598" i="5"/>
  <c r="I1600" i="5"/>
  <c r="J1600" i="5"/>
  <c r="H1600" i="5"/>
  <c r="G1600" i="5"/>
  <c r="F1600" i="5"/>
  <c r="R1600" i="5"/>
  <c r="G1602" i="5"/>
  <c r="I1602" i="5"/>
  <c r="F1602" i="5"/>
  <c r="J1602" i="5"/>
  <c r="I1604" i="5"/>
  <c r="I1605" i="5"/>
  <c r="H1605" i="5"/>
  <c r="R1605" i="5"/>
  <c r="H1606" i="5"/>
  <c r="R1606" i="5"/>
  <c r="F1606" i="5"/>
  <c r="G1606" i="5"/>
  <c r="G1608" i="5"/>
  <c r="I1608" i="5"/>
  <c r="R1608" i="5"/>
  <c r="H1608" i="5"/>
  <c r="F1608" i="5"/>
  <c r="J1608" i="5"/>
  <c r="R1610" i="5"/>
  <c r="H1610" i="5"/>
  <c r="J1611" i="5"/>
  <c r="R1613" i="5"/>
  <c r="J1613" i="5"/>
  <c r="F1613" i="5"/>
  <c r="G1613" i="5"/>
  <c r="J1614" i="5"/>
  <c r="H1614" i="5"/>
  <c r="G1614" i="5"/>
  <c r="F1614" i="5"/>
  <c r="R1614" i="5"/>
  <c r="I1614" i="5"/>
  <c r="H1616" i="5"/>
  <c r="J1616" i="5"/>
  <c r="I1621" i="5"/>
  <c r="J1621" i="5"/>
  <c r="R1621" i="5"/>
  <c r="F1621" i="5"/>
  <c r="H1621" i="5"/>
  <c r="G1621" i="5"/>
  <c r="F1622" i="5"/>
  <c r="R1622" i="5"/>
  <c r="H1622" i="5"/>
  <c r="J1622" i="5"/>
  <c r="I1622" i="5"/>
  <c r="G1622" i="5"/>
  <c r="G1623" i="5"/>
  <c r="R1624" i="5"/>
  <c r="J1624" i="5"/>
  <c r="H1624" i="5"/>
  <c r="F1624" i="5"/>
  <c r="I1624" i="5"/>
  <c r="G1624" i="5"/>
  <c r="F1626" i="5"/>
  <c r="H1630" i="5"/>
  <c r="G1630" i="5"/>
  <c r="I1630" i="5"/>
  <c r="J1630" i="5"/>
  <c r="R1630" i="5"/>
  <c r="F1630" i="5"/>
  <c r="I1631" i="5"/>
  <c r="R1632" i="5"/>
  <c r="I1632" i="5"/>
  <c r="G1632" i="5"/>
  <c r="F1632" i="5"/>
  <c r="H1632" i="5"/>
  <c r="J1632" i="5"/>
  <c r="G1634" i="5"/>
  <c r="I1635" i="5"/>
  <c r="R1637" i="5"/>
  <c r="R1638" i="5"/>
  <c r="J1638" i="5"/>
  <c r="H1638" i="5"/>
  <c r="F1638" i="5"/>
  <c r="I1638" i="5"/>
  <c r="G1638" i="5"/>
  <c r="F1639" i="5"/>
  <c r="J1640" i="5"/>
  <c r="G1640" i="5"/>
  <c r="R1640" i="5"/>
  <c r="I1640" i="5"/>
  <c r="H1640" i="5"/>
  <c r="F1640" i="5"/>
  <c r="G1642" i="5"/>
  <c r="J1642" i="5"/>
  <c r="H1642" i="5"/>
  <c r="R1642" i="5"/>
  <c r="F1642" i="5"/>
  <c r="I1642" i="5"/>
  <c r="H1644" i="5"/>
  <c r="G1645" i="5"/>
  <c r="J1646" i="5"/>
  <c r="R1646" i="5"/>
  <c r="H1646" i="5"/>
  <c r="F1646" i="5"/>
  <c r="G1646" i="5"/>
  <c r="I1646" i="5"/>
  <c r="G1648" i="5"/>
  <c r="H1648" i="5"/>
  <c r="I1648" i="5"/>
  <c r="F1648" i="5"/>
  <c r="R1648" i="5"/>
  <c r="I1650" i="5"/>
  <c r="R1650" i="5"/>
  <c r="G1650" i="5"/>
  <c r="F1650" i="5"/>
  <c r="H1650" i="5"/>
  <c r="J1650" i="5"/>
  <c r="G1652" i="5"/>
  <c r="F1652" i="5"/>
  <c r="H1652" i="5"/>
  <c r="J1652" i="5"/>
  <c r="I1652" i="5"/>
  <c r="R1652" i="5"/>
  <c r="G1653" i="5"/>
  <c r="R1654" i="5"/>
  <c r="H1654" i="5"/>
  <c r="I1654" i="5"/>
  <c r="J1654" i="5"/>
  <c r="F1654" i="5"/>
  <c r="G1654" i="5"/>
  <c r="R1655" i="5"/>
  <c r="J1656" i="5"/>
  <c r="R1656" i="5"/>
  <c r="G1656" i="5"/>
  <c r="F1656" i="5"/>
  <c r="H1656" i="5"/>
  <c r="R1658" i="5"/>
  <c r="I1658" i="5"/>
  <c r="F1658" i="5"/>
  <c r="J1658" i="5"/>
  <c r="G1658" i="5"/>
  <c r="H1658" i="5"/>
  <c r="F1662" i="5"/>
  <c r="I1662" i="5"/>
  <c r="G1662" i="5"/>
  <c r="J1662" i="5"/>
  <c r="R1662" i="5"/>
  <c r="H1662" i="5"/>
  <c r="G1663" i="5"/>
  <c r="I1666" i="5"/>
  <c r="F1668" i="5"/>
  <c r="H1668" i="5"/>
  <c r="G1668" i="5"/>
  <c r="I1668" i="5"/>
  <c r="R1668" i="5"/>
  <c r="J1668" i="5"/>
  <c r="J1670" i="5"/>
  <c r="R1670" i="5"/>
  <c r="F1670" i="5"/>
  <c r="I1670" i="5"/>
  <c r="G1670" i="5"/>
  <c r="H1670" i="5"/>
  <c r="J1675" i="5"/>
  <c r="R1676" i="5"/>
  <c r="I1676" i="5"/>
  <c r="F1676" i="5"/>
  <c r="J1676" i="5"/>
  <c r="H1676" i="5"/>
  <c r="G1676" i="5"/>
  <c r="I1677" i="5"/>
  <c r="F1678" i="5"/>
  <c r="I1678" i="5"/>
  <c r="R1678" i="5"/>
  <c r="J1678" i="5"/>
  <c r="G1678" i="5"/>
  <c r="H1678" i="5"/>
  <c r="H1679" i="5"/>
  <c r="G1684" i="5"/>
  <c r="J1684" i="5"/>
  <c r="F1684" i="5"/>
  <c r="H1684" i="5"/>
  <c r="I1686" i="5"/>
  <c r="H1686" i="5"/>
  <c r="R1686" i="5"/>
  <c r="F1686" i="5"/>
  <c r="J1686" i="5"/>
  <c r="G1686" i="5"/>
  <c r="H1688" i="5"/>
  <c r="G1691" i="5"/>
  <c r="J1692" i="5"/>
  <c r="I1692" i="5"/>
  <c r="H1692" i="5"/>
  <c r="G1692" i="5"/>
  <c r="F1692" i="5"/>
  <c r="R1692" i="5"/>
  <c r="G1693" i="5"/>
  <c r="I1694" i="5"/>
  <c r="J1694" i="5"/>
  <c r="F1694" i="5"/>
  <c r="G1694" i="5"/>
  <c r="R1694" i="5"/>
  <c r="J1696" i="5"/>
  <c r="H1696" i="5"/>
  <c r="I1696" i="5"/>
  <c r="R1696" i="5"/>
  <c r="G1696" i="5"/>
  <c r="F1696" i="5"/>
  <c r="R1698" i="5"/>
  <c r="G1698" i="5"/>
  <c r="J1698" i="5"/>
  <c r="F1698" i="5"/>
  <c r="I1698" i="5"/>
  <c r="H1698" i="5"/>
  <c r="J1700" i="5"/>
  <c r="R1700" i="5"/>
  <c r="G1700" i="5"/>
  <c r="I1700" i="5"/>
  <c r="F1700" i="5"/>
  <c r="H1700" i="5"/>
  <c r="F1701" i="5"/>
  <c r="H1702" i="5"/>
  <c r="J1702" i="5"/>
  <c r="G1702" i="5"/>
  <c r="I1702" i="5"/>
  <c r="R1702" i="5"/>
  <c r="F1702" i="5"/>
  <c r="R1705" i="5"/>
  <c r="I1705" i="5"/>
  <c r="G1705" i="5"/>
  <c r="J1705" i="5"/>
  <c r="F1705" i="5"/>
  <c r="H1705" i="5"/>
  <c r="R1707" i="5"/>
  <c r="H1707" i="5"/>
  <c r="G1707" i="5"/>
  <c r="J1707" i="5"/>
  <c r="I1707" i="5"/>
  <c r="F1709" i="5"/>
  <c r="J1709" i="5"/>
  <c r="I1709" i="5"/>
  <c r="H1709" i="5"/>
  <c r="R1709" i="5"/>
  <c r="G1709" i="5"/>
  <c r="G1712" i="5"/>
  <c r="I1712" i="5"/>
  <c r="R1712" i="5"/>
  <c r="J1712" i="5"/>
  <c r="F1712" i="5"/>
  <c r="J1714" i="5"/>
  <c r="R1714" i="5"/>
  <c r="F1714" i="5"/>
  <c r="H1714" i="5"/>
  <c r="I1714" i="5"/>
  <c r="G1714" i="5"/>
  <c r="R1717" i="5"/>
  <c r="R13" i="5"/>
  <c r="R29" i="5"/>
  <c r="R37" i="5"/>
  <c r="H95" i="5"/>
  <c r="J114" i="5"/>
  <c r="R114" i="5"/>
  <c r="F114" i="5"/>
  <c r="J127" i="5"/>
  <c r="H127" i="5"/>
  <c r="F127" i="5"/>
  <c r="I127" i="5"/>
  <c r="R127" i="5"/>
  <c r="J138" i="5"/>
  <c r="R138" i="5"/>
  <c r="F138" i="5"/>
  <c r="I138" i="5"/>
  <c r="H138" i="5"/>
  <c r="F167" i="5"/>
  <c r="R167" i="5"/>
  <c r="H167" i="5"/>
  <c r="I167" i="5"/>
  <c r="J167" i="5"/>
  <c r="H194" i="5"/>
  <c r="F194" i="5"/>
  <c r="J194" i="5"/>
  <c r="J239" i="5"/>
  <c r="I239" i="5"/>
  <c r="F239" i="5"/>
  <c r="R239" i="5"/>
  <c r="H239" i="5"/>
  <c r="I279" i="5"/>
  <c r="R279" i="5"/>
  <c r="J279" i="5"/>
  <c r="F279" i="5"/>
  <c r="H279" i="5"/>
  <c r="R290" i="5"/>
  <c r="I306" i="5"/>
  <c r="F322" i="5"/>
  <c r="H322" i="5"/>
  <c r="I322" i="5"/>
  <c r="R322" i="5"/>
  <c r="J322" i="5"/>
  <c r="R330" i="5"/>
  <c r="I330" i="5"/>
  <c r="J343" i="5"/>
  <c r="R343" i="5"/>
  <c r="F343" i="5"/>
  <c r="H343" i="5"/>
  <c r="I343" i="5"/>
  <c r="F362" i="5"/>
  <c r="I399" i="5"/>
  <c r="H399" i="5"/>
  <c r="F399" i="5"/>
  <c r="R399" i="5"/>
  <c r="J399" i="5"/>
  <c r="F426" i="5"/>
  <c r="R426" i="5"/>
  <c r="J426" i="5"/>
  <c r="H426" i="5"/>
  <c r="I426" i="5"/>
  <c r="F474" i="5"/>
  <c r="I511" i="5"/>
  <c r="R511" i="5"/>
  <c r="F511" i="5"/>
  <c r="H514" i="5"/>
  <c r="I554" i="5"/>
  <c r="F575" i="5"/>
  <c r="I575" i="5"/>
  <c r="R575" i="5"/>
  <c r="H575" i="5"/>
  <c r="F586" i="5"/>
  <c r="R586" i="5"/>
  <c r="I586" i="5"/>
  <c r="F594" i="5"/>
  <c r="I594" i="5"/>
  <c r="J594" i="5"/>
  <c r="R594" i="5"/>
  <c r="H594" i="5"/>
  <c r="R599" i="5"/>
  <c r="H599" i="5"/>
  <c r="I599" i="5"/>
  <c r="I655" i="5"/>
  <c r="R655" i="5"/>
  <c r="F655" i="5"/>
  <c r="H655" i="5"/>
  <c r="J682" i="5"/>
  <c r="H682" i="5"/>
  <c r="I682" i="5"/>
  <c r="H698" i="5"/>
  <c r="I735" i="5"/>
  <c r="F759" i="5"/>
  <c r="F871" i="5"/>
  <c r="R871" i="5"/>
  <c r="J871" i="5"/>
  <c r="I871" i="5"/>
  <c r="H871" i="5"/>
  <c r="I890" i="5"/>
  <c r="F890" i="5"/>
  <c r="H890" i="5"/>
  <c r="J890" i="5"/>
  <c r="R890" i="5"/>
  <c r="F906" i="5"/>
  <c r="R911" i="5"/>
  <c r="J911" i="5"/>
  <c r="H911" i="5"/>
  <c r="I911" i="5"/>
  <c r="F911" i="5"/>
  <c r="H919" i="5"/>
  <c r="R919" i="5"/>
  <c r="F919" i="5"/>
  <c r="J919" i="5"/>
  <c r="H922" i="5"/>
  <c r="R922" i="5"/>
  <c r="I922" i="5"/>
  <c r="J922" i="5"/>
  <c r="F922" i="5"/>
  <c r="I943" i="5"/>
  <c r="H943" i="5"/>
  <c r="R943" i="5"/>
  <c r="F943" i="5"/>
  <c r="I959" i="5"/>
  <c r="F959" i="5"/>
  <c r="J959" i="5"/>
  <c r="H959" i="5"/>
  <c r="F962" i="5"/>
  <c r="R962" i="5"/>
  <c r="J962" i="5"/>
  <c r="H962" i="5"/>
  <c r="I962" i="5"/>
  <c r="F1010" i="5"/>
  <c r="H1010" i="5"/>
  <c r="R1010" i="5"/>
  <c r="J1010" i="5"/>
  <c r="I1010" i="5"/>
  <c r="R1018" i="5"/>
  <c r="F1018" i="5"/>
  <c r="H1018" i="5"/>
  <c r="J1018" i="5"/>
  <c r="F1023" i="5"/>
  <c r="H1090" i="5"/>
  <c r="R1111" i="5"/>
  <c r="F1111" i="5"/>
  <c r="I1111" i="5"/>
  <c r="H1111" i="5"/>
  <c r="J1111" i="5"/>
  <c r="R1135" i="5"/>
  <c r="J1135" i="5"/>
  <c r="H1135" i="5"/>
  <c r="I1135" i="5"/>
  <c r="J1186" i="5"/>
  <c r="I1186" i="5"/>
  <c r="R1231" i="5"/>
  <c r="J1234" i="5"/>
  <c r="R1234" i="5"/>
  <c r="H1234" i="5"/>
  <c r="F1234" i="5"/>
  <c r="H1239" i="5"/>
  <c r="J1239" i="5"/>
  <c r="R1239" i="5"/>
  <c r="I1239" i="5"/>
  <c r="F1239" i="5"/>
  <c r="J1247" i="5"/>
  <c r="F1247" i="5"/>
  <c r="R1247" i="5"/>
  <c r="H1247" i="5"/>
  <c r="I1247" i="5"/>
  <c r="I1311" i="5"/>
  <c r="R1311" i="5"/>
  <c r="J1311" i="5"/>
  <c r="H1311" i="5"/>
  <c r="F1311" i="5"/>
  <c r="J1319" i="5"/>
  <c r="F1319" i="5"/>
  <c r="H1319" i="5"/>
  <c r="R1319" i="5"/>
  <c r="I1319" i="5"/>
  <c r="H1335" i="5"/>
  <c r="R1335" i="5"/>
  <c r="F1335" i="5"/>
  <c r="I1335" i="5"/>
  <c r="J1335" i="5"/>
  <c r="R1343" i="5"/>
  <c r="J1343" i="5"/>
  <c r="I1343" i="5"/>
  <c r="H1343" i="5"/>
  <c r="F1343" i="5"/>
  <c r="F1359" i="5"/>
  <c r="I1359" i="5"/>
  <c r="H1359" i="5"/>
  <c r="J1359" i="5"/>
  <c r="R1359" i="5"/>
  <c r="R1423" i="5"/>
  <c r="H1423" i="5"/>
  <c r="F1423" i="5"/>
  <c r="J1423" i="5"/>
  <c r="I1423" i="5"/>
  <c r="H1487" i="5"/>
  <c r="J1487" i="5"/>
  <c r="I1487" i="5"/>
  <c r="F1487" i="5"/>
  <c r="R1487" i="5"/>
  <c r="F1647" i="5"/>
  <c r="G1727" i="5"/>
  <c r="I1727" i="5"/>
  <c r="F1727" i="5"/>
  <c r="H1727" i="5"/>
  <c r="J1727" i="5"/>
  <c r="R1727" i="5"/>
  <c r="G1729" i="5"/>
  <c r="H1729" i="5"/>
  <c r="F1729" i="5"/>
  <c r="I1729" i="5"/>
  <c r="R1729" i="5"/>
  <c r="J1729" i="5"/>
  <c r="J1730" i="5"/>
  <c r="F1731" i="5"/>
  <c r="J1731" i="5"/>
  <c r="H1731" i="5"/>
  <c r="R1733" i="5"/>
  <c r="H1738" i="5"/>
  <c r="I1739" i="5"/>
  <c r="R1741" i="5"/>
  <c r="G1741" i="5"/>
  <c r="I1741" i="5"/>
  <c r="J1742" i="5"/>
  <c r="J1743" i="5"/>
  <c r="G1743" i="5"/>
  <c r="H1743" i="5"/>
  <c r="I1743" i="5"/>
  <c r="R1743" i="5"/>
  <c r="F1743" i="5"/>
  <c r="H1745" i="5"/>
  <c r="J1745" i="5"/>
  <c r="R1745" i="5"/>
  <c r="F1745" i="5"/>
  <c r="I1745" i="5"/>
  <c r="G1745" i="5"/>
  <c r="F1748" i="5"/>
  <c r="G1748" i="5"/>
  <c r="J1748" i="5"/>
  <c r="I1748" i="5"/>
  <c r="H1748" i="5"/>
  <c r="R1748" i="5"/>
  <c r="R1749" i="5"/>
  <c r="F1750" i="5"/>
  <c r="H1750" i="5"/>
  <c r="G1750" i="5"/>
  <c r="J1750" i="5"/>
  <c r="I1750" i="5"/>
  <c r="R1750" i="5"/>
  <c r="J1751" i="5"/>
  <c r="F1752" i="5"/>
  <c r="J1752" i="5"/>
  <c r="H1752" i="5"/>
  <c r="I1752" i="5"/>
  <c r="R1752" i="5"/>
  <c r="G1752" i="5"/>
  <c r="I1754" i="5"/>
  <c r="R1754" i="5"/>
  <c r="F1754" i="5"/>
  <c r="G1754" i="5"/>
  <c r="H1754" i="5"/>
  <c r="J1754" i="5"/>
  <c r="J1763" i="5"/>
  <c r="H1763" i="5"/>
  <c r="R1763" i="5"/>
  <c r="F1763" i="5"/>
  <c r="I1763" i="5"/>
  <c r="G1763" i="5"/>
  <c r="F1769" i="5"/>
  <c r="R1769" i="5"/>
  <c r="J1769" i="5"/>
  <c r="G1769" i="5"/>
  <c r="I1769" i="5"/>
  <c r="H1769" i="5"/>
  <c r="J1771" i="5"/>
  <c r="I1771" i="5"/>
  <c r="G1771" i="5"/>
  <c r="H1771" i="5"/>
  <c r="F1771" i="5"/>
  <c r="R1771" i="5"/>
  <c r="R1773" i="5"/>
  <c r="G1773" i="5"/>
  <c r="I1773" i="5"/>
  <c r="H1773" i="5"/>
  <c r="F1773" i="5"/>
  <c r="J1773" i="5"/>
  <c r="H1775" i="5"/>
  <c r="J1775" i="5"/>
  <c r="R1775" i="5"/>
  <c r="F1775" i="5"/>
  <c r="I1775" i="5"/>
  <c r="R1776" i="5"/>
  <c r="I1777" i="5"/>
  <c r="G1777" i="5"/>
  <c r="J1777" i="5"/>
  <c r="H1777" i="5"/>
  <c r="F1777" i="5"/>
  <c r="R1777" i="5"/>
  <c r="J1779" i="5"/>
  <c r="I1779" i="5"/>
  <c r="R1779" i="5"/>
  <c r="F1779" i="5"/>
  <c r="H1779" i="5"/>
  <c r="G1779" i="5"/>
  <c r="G1781" i="5"/>
  <c r="I1781" i="5"/>
  <c r="J1781" i="5"/>
  <c r="R1781" i="5"/>
  <c r="F1781" i="5"/>
  <c r="H1781" i="5"/>
  <c r="J1783" i="5"/>
  <c r="I1783" i="5"/>
  <c r="F1783" i="5"/>
  <c r="R1783" i="5"/>
  <c r="H1783" i="5"/>
  <c r="I1784" i="5"/>
  <c r="G1785" i="5"/>
  <c r="H1785" i="5"/>
  <c r="R1785" i="5"/>
  <c r="I1785" i="5"/>
  <c r="J1785" i="5"/>
  <c r="F1785" i="5"/>
  <c r="F1787" i="5"/>
  <c r="I1787" i="5"/>
  <c r="J1787" i="5"/>
  <c r="H1787" i="5"/>
  <c r="G1787" i="5"/>
  <c r="R1787" i="5"/>
  <c r="R1789" i="5"/>
  <c r="F1789" i="5"/>
  <c r="G1789" i="5"/>
  <c r="I1789" i="5"/>
  <c r="H1789" i="5"/>
  <c r="J1789" i="5"/>
  <c r="I1790" i="5"/>
  <c r="I1791" i="5"/>
  <c r="F1791" i="5"/>
  <c r="J1791" i="5"/>
  <c r="H1791" i="5"/>
  <c r="R1791" i="5"/>
  <c r="G1791" i="5"/>
  <c r="G1793" i="5"/>
  <c r="H1793" i="5"/>
  <c r="I1793" i="5"/>
  <c r="R1793" i="5"/>
  <c r="F1793" i="5"/>
  <c r="J1793" i="5"/>
  <c r="R1795" i="5"/>
  <c r="J1795" i="5"/>
  <c r="I1795" i="5"/>
  <c r="G1795" i="5"/>
  <c r="F1795" i="5"/>
  <c r="H1795" i="5"/>
  <c r="J1797" i="5"/>
  <c r="H1797" i="5"/>
  <c r="R1797" i="5"/>
  <c r="G1797" i="5"/>
  <c r="I1797" i="5"/>
  <c r="F1797" i="5"/>
  <c r="I1798" i="5"/>
  <c r="I1799" i="5"/>
  <c r="J1799" i="5"/>
  <c r="F1799" i="5"/>
  <c r="R1799" i="5"/>
  <c r="H1799" i="5"/>
  <c r="I1800" i="5"/>
  <c r="H1801" i="5"/>
  <c r="R1801" i="5"/>
  <c r="I1801" i="5"/>
  <c r="F1801" i="5"/>
  <c r="J1801" i="5"/>
  <c r="G1801" i="5"/>
  <c r="R1805" i="5"/>
  <c r="I1805" i="5"/>
  <c r="G1805" i="5"/>
  <c r="J1805" i="5"/>
  <c r="F1805" i="5"/>
  <c r="H1805" i="5"/>
  <c r="I1806" i="5"/>
  <c r="G1807" i="5"/>
  <c r="H1807" i="5"/>
  <c r="I1807" i="5"/>
  <c r="R1807" i="5"/>
  <c r="J1807" i="5"/>
  <c r="F1807" i="5"/>
  <c r="G1809" i="5"/>
  <c r="R1809" i="5"/>
  <c r="F1809" i="5"/>
  <c r="H1809" i="5"/>
  <c r="J1809" i="5"/>
  <c r="I1809" i="5"/>
  <c r="F1815" i="5"/>
  <c r="R1815" i="5"/>
  <c r="G1815" i="5"/>
  <c r="I1815" i="5"/>
  <c r="H1815" i="5"/>
  <c r="J1815" i="5"/>
  <c r="I1816" i="5"/>
  <c r="F1818" i="5"/>
  <c r="F1827" i="5"/>
  <c r="J1827" i="5"/>
  <c r="I1827" i="5"/>
  <c r="H1827" i="5"/>
  <c r="G1827" i="5"/>
  <c r="R1827" i="5"/>
  <c r="R1833" i="5"/>
  <c r="H1834" i="5"/>
  <c r="F1834" i="5"/>
  <c r="I1834" i="5"/>
  <c r="F1836" i="5"/>
  <c r="H1836" i="5"/>
  <c r="R1836" i="5"/>
  <c r="G1836" i="5"/>
  <c r="I1836" i="5"/>
  <c r="J1836" i="5"/>
  <c r="R1838" i="5"/>
  <c r="I1838" i="5"/>
  <c r="F1838" i="5"/>
  <c r="G1838" i="5"/>
  <c r="H1838" i="5"/>
  <c r="J1838" i="5"/>
  <c r="F1841" i="5"/>
  <c r="H1841" i="5"/>
  <c r="I1841" i="5"/>
  <c r="R1841" i="5"/>
  <c r="J1841" i="5"/>
  <c r="G1841" i="5"/>
  <c r="H1843" i="5"/>
  <c r="G1843" i="5"/>
  <c r="F1843" i="5"/>
  <c r="J1843" i="5"/>
  <c r="R1843" i="5"/>
  <c r="I1843" i="5"/>
  <c r="J1845" i="5"/>
  <c r="H1845" i="5"/>
  <c r="G1845" i="5"/>
  <c r="I1845" i="5"/>
  <c r="F1845" i="5"/>
  <c r="R1845" i="5"/>
  <c r="F1847" i="5"/>
  <c r="R1848" i="5"/>
  <c r="G1848" i="5"/>
  <c r="I1848" i="5"/>
  <c r="J1848" i="5"/>
  <c r="H1848" i="5"/>
  <c r="F1848" i="5"/>
  <c r="J1851" i="5"/>
  <c r="R1852" i="5"/>
  <c r="R1857" i="5"/>
  <c r="H1857" i="5"/>
  <c r="F1857" i="5"/>
  <c r="I1857" i="5"/>
  <c r="J1857" i="5"/>
  <c r="G1857" i="5"/>
  <c r="R1858" i="5"/>
  <c r="R1859" i="5"/>
  <c r="J1859" i="5"/>
  <c r="I1859" i="5"/>
  <c r="H1859" i="5"/>
  <c r="G1859" i="5"/>
  <c r="F1859" i="5"/>
  <c r="G1860" i="5"/>
  <c r="F1861" i="5"/>
  <c r="H1861" i="5"/>
  <c r="I1861" i="5"/>
  <c r="G1861" i="5"/>
  <c r="R1861" i="5"/>
  <c r="J1861" i="5"/>
  <c r="R1863" i="5"/>
  <c r="F1863" i="5"/>
  <c r="H1863" i="5"/>
  <c r="J1863" i="5"/>
  <c r="I1863" i="5"/>
  <c r="F1865" i="5"/>
  <c r="R1865" i="5"/>
  <c r="H1865" i="5"/>
  <c r="I1865" i="5"/>
  <c r="J1865" i="5"/>
  <c r="G1865" i="5"/>
  <c r="J1866" i="5"/>
  <c r="R1867" i="5"/>
  <c r="H1867" i="5"/>
  <c r="F1867" i="5"/>
  <c r="I1867" i="5"/>
  <c r="G1867" i="5"/>
  <c r="J1867" i="5"/>
  <c r="H1869" i="5"/>
  <c r="F1869" i="5"/>
  <c r="I1869" i="5"/>
  <c r="J1869" i="5"/>
  <c r="G1869" i="5"/>
  <c r="R1869" i="5"/>
  <c r="F1871" i="5"/>
  <c r="R1871" i="5"/>
  <c r="I1871" i="5"/>
  <c r="J1871" i="5"/>
  <c r="H1871" i="5"/>
  <c r="G1873" i="5"/>
  <c r="I1873" i="5"/>
  <c r="J1873" i="5"/>
  <c r="F1873" i="5"/>
  <c r="H1873" i="5"/>
  <c r="R1873" i="5"/>
  <c r="I1874" i="5"/>
  <c r="J1875" i="5"/>
  <c r="R1875" i="5"/>
  <c r="H1875" i="5"/>
  <c r="I1875" i="5"/>
  <c r="F1875" i="5"/>
  <c r="G1875" i="5"/>
  <c r="J1877" i="5"/>
  <c r="I1877" i="5"/>
  <c r="G1877" i="5"/>
  <c r="H1877" i="5"/>
  <c r="F1877" i="5"/>
  <c r="R1877" i="5"/>
  <c r="I1879" i="5"/>
  <c r="J1879" i="5"/>
  <c r="F1879" i="5"/>
  <c r="R1879" i="5"/>
  <c r="H1879" i="5"/>
  <c r="J1881" i="5"/>
  <c r="I1881" i="5"/>
  <c r="H1881" i="5"/>
  <c r="G1881" i="5"/>
  <c r="R1881" i="5"/>
  <c r="F1881" i="5"/>
  <c r="I1882" i="5"/>
  <c r="F1883" i="5"/>
  <c r="J1883" i="5"/>
  <c r="R1883" i="5"/>
  <c r="G1883" i="5"/>
  <c r="H1883" i="5"/>
  <c r="I1883" i="5"/>
  <c r="G1884" i="5"/>
  <c r="F1885" i="5"/>
  <c r="I1885" i="5"/>
  <c r="H1885" i="5"/>
  <c r="R1885" i="5"/>
  <c r="G1885" i="5"/>
  <c r="J1885" i="5"/>
  <c r="R1914" i="5"/>
  <c r="F1915" i="5"/>
  <c r="G1915" i="5"/>
  <c r="I1915" i="5"/>
  <c r="H1915" i="5"/>
  <c r="R1915" i="5"/>
  <c r="J1915" i="5"/>
  <c r="J1917" i="5"/>
  <c r="F1917" i="5"/>
  <c r="G1917" i="5"/>
  <c r="I1917" i="5"/>
  <c r="H1917" i="5"/>
  <c r="R1917" i="5"/>
  <c r="G1919" i="5"/>
  <c r="J1919" i="5"/>
  <c r="R1919" i="5"/>
  <c r="I1919" i="5"/>
  <c r="H1919" i="5"/>
  <c r="F1919" i="5"/>
  <c r="G1921" i="5"/>
  <c r="F1921" i="5"/>
  <c r="J1921" i="5"/>
  <c r="H1921" i="5"/>
  <c r="R1921" i="5"/>
  <c r="I1921" i="5"/>
  <c r="J1922" i="5"/>
  <c r="H1923" i="5"/>
  <c r="J1923" i="5"/>
  <c r="R1923" i="5"/>
  <c r="F1923" i="5"/>
  <c r="G1923" i="5"/>
  <c r="I1923" i="5"/>
  <c r="R1925" i="5"/>
  <c r="I1925" i="5"/>
  <c r="J1925" i="5"/>
  <c r="H1925" i="5"/>
  <c r="F1925" i="5"/>
  <c r="G1925" i="5"/>
  <c r="F1927" i="5"/>
  <c r="I1927" i="5"/>
  <c r="R1927" i="5"/>
  <c r="H1927" i="5"/>
  <c r="J1927" i="5"/>
  <c r="H1929" i="5"/>
  <c r="J1929" i="5"/>
  <c r="R1929" i="5"/>
  <c r="G1929" i="5"/>
  <c r="I1929" i="5"/>
  <c r="F1929" i="5"/>
  <c r="F1930" i="5"/>
  <c r="I1931" i="5"/>
  <c r="G1932" i="5"/>
  <c r="J1933" i="5"/>
  <c r="I1933" i="5"/>
  <c r="F1933" i="5"/>
  <c r="G1933" i="5"/>
  <c r="H1933" i="5"/>
  <c r="R1933" i="5"/>
  <c r="G1935" i="5"/>
  <c r="F1935" i="5"/>
  <c r="I1935" i="5"/>
  <c r="J1935" i="5"/>
  <c r="R1935" i="5"/>
  <c r="H1935" i="5"/>
  <c r="H1937" i="5"/>
  <c r="F1937" i="5"/>
  <c r="G1937" i="5"/>
  <c r="R1937" i="5"/>
  <c r="J1937" i="5"/>
  <c r="I1937" i="5"/>
  <c r="R1945" i="5"/>
  <c r="R1946" i="5"/>
  <c r="I1947" i="5"/>
  <c r="R1947" i="5"/>
  <c r="F1947" i="5"/>
  <c r="J1947" i="5"/>
  <c r="G1947" i="5"/>
  <c r="H1947" i="5"/>
  <c r="F1948" i="5"/>
  <c r="I1949" i="5"/>
  <c r="H1949" i="5"/>
  <c r="R1949" i="5"/>
  <c r="J1949" i="5"/>
  <c r="G1949" i="5"/>
  <c r="F1949" i="5"/>
  <c r="F1951" i="5"/>
  <c r="J1951" i="5"/>
  <c r="R1951" i="5"/>
  <c r="I1951" i="5"/>
  <c r="H1951" i="5"/>
  <c r="F1959" i="5"/>
  <c r="R1959" i="5"/>
  <c r="I1959" i="5"/>
  <c r="G1959" i="5"/>
  <c r="H1959" i="5"/>
  <c r="J1959" i="5"/>
  <c r="F1967" i="5"/>
  <c r="I1967" i="5"/>
  <c r="G1967" i="5"/>
  <c r="J1967" i="5"/>
  <c r="H1967" i="5"/>
  <c r="R1967" i="5"/>
  <c r="H1969" i="5"/>
  <c r="J1969" i="5"/>
  <c r="I1970" i="5"/>
  <c r="I1971" i="5"/>
  <c r="R1971" i="5"/>
  <c r="H1971" i="5"/>
  <c r="G1971" i="5"/>
  <c r="J1971" i="5"/>
  <c r="F1971" i="5"/>
  <c r="R1973" i="5"/>
  <c r="F1973" i="5"/>
  <c r="G1973" i="5"/>
  <c r="J1973" i="5"/>
  <c r="H1973" i="5"/>
  <c r="I1973" i="5"/>
  <c r="J1975" i="5"/>
  <c r="I1975" i="5"/>
  <c r="H1975" i="5"/>
  <c r="G1975" i="5"/>
  <c r="F1975" i="5"/>
  <c r="R1975" i="5"/>
  <c r="J1978" i="5"/>
  <c r="I1979" i="5"/>
  <c r="J1979" i="5"/>
  <c r="R1979" i="5"/>
  <c r="G1979" i="5"/>
  <c r="F1979" i="5"/>
  <c r="H1979" i="5"/>
  <c r="I1981" i="5"/>
  <c r="H1981" i="5"/>
  <c r="R1981" i="5"/>
  <c r="F1981" i="5"/>
  <c r="G1981" i="5"/>
  <c r="J1981" i="5"/>
  <c r="I1983" i="5"/>
  <c r="J1983" i="5"/>
  <c r="H1983" i="5"/>
  <c r="F1983" i="5"/>
  <c r="R1983" i="5"/>
  <c r="G1983" i="5"/>
  <c r="R1988" i="5"/>
  <c r="I1989" i="5"/>
  <c r="J1989" i="5"/>
  <c r="R1989" i="5"/>
  <c r="F1989" i="5"/>
  <c r="G1989" i="5"/>
  <c r="H1989" i="5"/>
  <c r="J1991" i="5"/>
  <c r="I1991" i="5"/>
  <c r="F1991" i="5"/>
  <c r="R1991" i="5"/>
  <c r="H1991" i="5"/>
  <c r="J1992" i="5"/>
  <c r="H1993" i="5"/>
  <c r="F1995" i="5"/>
  <c r="H1995" i="5"/>
  <c r="J1995" i="5"/>
  <c r="R1995" i="5"/>
  <c r="I1995" i="5"/>
  <c r="G1995" i="5"/>
  <c r="I1996" i="5"/>
  <c r="F1996" i="5"/>
  <c r="I1997" i="5"/>
  <c r="H1997" i="5"/>
  <c r="G1997" i="5"/>
  <c r="R1997" i="5"/>
  <c r="J1997" i="5"/>
  <c r="F1997" i="5"/>
  <c r="F2001" i="5"/>
  <c r="F2002" i="5"/>
  <c r="G2002" i="5"/>
  <c r="I2002" i="5"/>
  <c r="H2002" i="5"/>
  <c r="J2002" i="5"/>
  <c r="R2002" i="5"/>
  <c r="F2004" i="5"/>
  <c r="J2004" i="5"/>
  <c r="R2004" i="5"/>
  <c r="H2004" i="5"/>
  <c r="G2004" i="5"/>
  <c r="I2004" i="5"/>
  <c r="H2005" i="5"/>
  <c r="F2006" i="5"/>
  <c r="G2006" i="5"/>
  <c r="J2006" i="5"/>
  <c r="I2006" i="5"/>
  <c r="H2006" i="5"/>
  <c r="R2006" i="5"/>
  <c r="R2007" i="5"/>
  <c r="I2019" i="5"/>
  <c r="G2019" i="5"/>
  <c r="H2019" i="5"/>
  <c r="J2019" i="5"/>
  <c r="F2019" i="5"/>
  <c r="R2019" i="5"/>
  <c r="G2021" i="5"/>
  <c r="R2022" i="5"/>
  <c r="I2022" i="5"/>
  <c r="F2022" i="5"/>
  <c r="H2022" i="5"/>
  <c r="G2022" i="5"/>
  <c r="J2022" i="5"/>
  <c r="I2024" i="5"/>
  <c r="G2024" i="5"/>
  <c r="F2024" i="5"/>
  <c r="H2024" i="5"/>
  <c r="R2024" i="5"/>
  <c r="J2024" i="5"/>
  <c r="J2026" i="5"/>
  <c r="G2026" i="5"/>
  <c r="I2026" i="5"/>
  <c r="R2026" i="5"/>
  <c r="F2026" i="5"/>
  <c r="H2026" i="5"/>
  <c r="I2030" i="5"/>
  <c r="G2031" i="5"/>
  <c r="F2031" i="5"/>
  <c r="I2031" i="5"/>
  <c r="R2031" i="5"/>
  <c r="J2031" i="5"/>
  <c r="H2031" i="5"/>
  <c r="I2032" i="5"/>
  <c r="F2033" i="5"/>
  <c r="H2033" i="5"/>
  <c r="I2033" i="5"/>
  <c r="G2033" i="5"/>
  <c r="J2033" i="5"/>
  <c r="R2033" i="5"/>
  <c r="J2036" i="5"/>
  <c r="G2036" i="5"/>
  <c r="I2036" i="5"/>
  <c r="F2036" i="5"/>
  <c r="H2036" i="5"/>
  <c r="R2036" i="5"/>
  <c r="G2038" i="5"/>
  <c r="I2038" i="5"/>
  <c r="R2038" i="5"/>
  <c r="H2038" i="5"/>
  <c r="F2038" i="5"/>
  <c r="J2038" i="5"/>
  <c r="F2041" i="5"/>
  <c r="I2041" i="5"/>
  <c r="H2041" i="5"/>
  <c r="R2041" i="5"/>
  <c r="J2041" i="5"/>
  <c r="G2041" i="5"/>
  <c r="H2043" i="5"/>
  <c r="I2045" i="5"/>
  <c r="I2047" i="5"/>
  <c r="G2047" i="5"/>
  <c r="H2047" i="5"/>
  <c r="R2047" i="5"/>
  <c r="J2047" i="5"/>
  <c r="F2047" i="5"/>
  <c r="I2049" i="5"/>
  <c r="H2049" i="5"/>
  <c r="J2049" i="5"/>
  <c r="G2049" i="5"/>
  <c r="R2049" i="5"/>
  <c r="F2049" i="5"/>
  <c r="H2050" i="5"/>
  <c r="F2051" i="5"/>
  <c r="J2051" i="5"/>
  <c r="I2051" i="5"/>
  <c r="H2051" i="5"/>
  <c r="R2051" i="5"/>
  <c r="G2051" i="5"/>
  <c r="H2055" i="5"/>
  <c r="I2055" i="5"/>
  <c r="G2055" i="5"/>
  <c r="F2055" i="5"/>
  <c r="R2055" i="5"/>
  <c r="J2055" i="5"/>
  <c r="R2056" i="5"/>
  <c r="R2057" i="5"/>
  <c r="I2057" i="5"/>
  <c r="J2057" i="5"/>
  <c r="H2057" i="5"/>
  <c r="G2057" i="5"/>
  <c r="F2057" i="5"/>
  <c r="I2058" i="5"/>
  <c r="G2059" i="5"/>
  <c r="I2059" i="5"/>
  <c r="J2059" i="5"/>
  <c r="G2061" i="5"/>
  <c r="I2061" i="5"/>
  <c r="H2061" i="5"/>
  <c r="F2061" i="5"/>
  <c r="R2061" i="5"/>
  <c r="J2061" i="5"/>
  <c r="F2064" i="5"/>
  <c r="H2064" i="5"/>
  <c r="R2064" i="5"/>
  <c r="I2064" i="5"/>
  <c r="J2064" i="5"/>
  <c r="G2064" i="5"/>
  <c r="I2065" i="5"/>
  <c r="H2066" i="5"/>
  <c r="G2066" i="5"/>
  <c r="R2066" i="5"/>
  <c r="F2066" i="5"/>
  <c r="J2066" i="5"/>
  <c r="I2066" i="5"/>
  <c r="G2067" i="5"/>
  <c r="I2068" i="5"/>
  <c r="F2068" i="5"/>
  <c r="J2068" i="5"/>
  <c r="R2068" i="5"/>
  <c r="H2068" i="5"/>
  <c r="G2068" i="5"/>
  <c r="H2069" i="5"/>
  <c r="H2070" i="5"/>
  <c r="R2070" i="5"/>
  <c r="G2070" i="5"/>
  <c r="I2070" i="5"/>
  <c r="F2070" i="5"/>
  <c r="J2070" i="5"/>
  <c r="R2072" i="5"/>
  <c r="H2072" i="5"/>
  <c r="J2072" i="5"/>
  <c r="F2072" i="5"/>
  <c r="G2072" i="5"/>
  <c r="I2072" i="5"/>
  <c r="J2074" i="5"/>
  <c r="H2074" i="5"/>
  <c r="I2074" i="5"/>
  <c r="F2074" i="5"/>
  <c r="R2074" i="5"/>
  <c r="G2074" i="5"/>
  <c r="H2081" i="5"/>
  <c r="F2082" i="5"/>
  <c r="G2082" i="5"/>
  <c r="F2083" i="5"/>
  <c r="J2083" i="5"/>
  <c r="H2083" i="5"/>
  <c r="G2083" i="5"/>
  <c r="R2083" i="5"/>
  <c r="I2083" i="5"/>
  <c r="R2085" i="5"/>
  <c r="J2085" i="5"/>
  <c r="F2086" i="5"/>
  <c r="G2087" i="5"/>
  <c r="J2087" i="5"/>
  <c r="R2087" i="5"/>
  <c r="H2087" i="5"/>
  <c r="I2087" i="5"/>
  <c r="F2087" i="5"/>
  <c r="F2088" i="5"/>
  <c r="R2096" i="5"/>
  <c r="F2096" i="5"/>
  <c r="I2096" i="5"/>
  <c r="J2096" i="5"/>
  <c r="H2096" i="5"/>
  <c r="G2096" i="5"/>
  <c r="F2098" i="5"/>
  <c r="I2098" i="5"/>
  <c r="G2098" i="5"/>
  <c r="R2098" i="5"/>
  <c r="J2098" i="5"/>
  <c r="H2098" i="5"/>
  <c r="R2099" i="5"/>
  <c r="H2100" i="5"/>
  <c r="J2100" i="5"/>
  <c r="R2100" i="5"/>
  <c r="G2100" i="5"/>
  <c r="I2100" i="5"/>
  <c r="F2100" i="5"/>
  <c r="J2101" i="5"/>
  <c r="G2102" i="5"/>
  <c r="G2103" i="5"/>
  <c r="R2104" i="5"/>
  <c r="G2106" i="5"/>
  <c r="J2106" i="5"/>
  <c r="F2106" i="5"/>
  <c r="I2106" i="5"/>
  <c r="R2106" i="5"/>
  <c r="H2106" i="5"/>
  <c r="J2108" i="5"/>
  <c r="R2108" i="5"/>
  <c r="F2108" i="5"/>
  <c r="H2108" i="5"/>
  <c r="G2108" i="5"/>
  <c r="I2108" i="5"/>
  <c r="J2109" i="5"/>
  <c r="F2110" i="5"/>
  <c r="I2110" i="5"/>
  <c r="R2111" i="5"/>
  <c r="G2112" i="5"/>
  <c r="J2112" i="5"/>
  <c r="I2112" i="5"/>
  <c r="F2112" i="5"/>
  <c r="R2112" i="5"/>
  <c r="H2112" i="5"/>
  <c r="R2114" i="5"/>
  <c r="I2114" i="5"/>
  <c r="H2114" i="5"/>
  <c r="J2114" i="5"/>
  <c r="F2114" i="5"/>
  <c r="G2114" i="5"/>
  <c r="G2115" i="5"/>
  <c r="I2116" i="5"/>
  <c r="J2116" i="5"/>
  <c r="F2116" i="5"/>
  <c r="G2116" i="5"/>
  <c r="R2116" i="5"/>
  <c r="H2116" i="5"/>
  <c r="J2118" i="5"/>
  <c r="G2119" i="5"/>
  <c r="R2119" i="5"/>
  <c r="F2120" i="5"/>
  <c r="R2120" i="5"/>
  <c r="G2120" i="5"/>
  <c r="J2120" i="5"/>
  <c r="I2120" i="5"/>
  <c r="H2120" i="5"/>
  <c r="H2128" i="5"/>
  <c r="R2128" i="5"/>
  <c r="F2128" i="5"/>
  <c r="I2128" i="5"/>
  <c r="J2128" i="5"/>
  <c r="G2128" i="5"/>
  <c r="R2129" i="5"/>
  <c r="J2130" i="5"/>
  <c r="R2130" i="5"/>
  <c r="G2130" i="5"/>
  <c r="F2130" i="5"/>
  <c r="I2130" i="5"/>
  <c r="H2130" i="5"/>
  <c r="I2131" i="5"/>
  <c r="J2132" i="5"/>
  <c r="F2132" i="5"/>
  <c r="G2132" i="5"/>
  <c r="I2132" i="5"/>
  <c r="R2132" i="5"/>
  <c r="H2132" i="5"/>
  <c r="F2133" i="5"/>
  <c r="G2133" i="5"/>
  <c r="J2134" i="5"/>
  <c r="H2134" i="5"/>
  <c r="I2134" i="5"/>
  <c r="F2134" i="5"/>
  <c r="G2134" i="5"/>
  <c r="R2134" i="5"/>
  <c r="G2137" i="5"/>
  <c r="F2137" i="5"/>
  <c r="J2137" i="5"/>
  <c r="H2137" i="5"/>
  <c r="R2137" i="5"/>
  <c r="I2137" i="5"/>
  <c r="F2138" i="5"/>
  <c r="R2143" i="5"/>
  <c r="I2143" i="5"/>
  <c r="H2143" i="5"/>
  <c r="F2143" i="5"/>
  <c r="J2143" i="5"/>
  <c r="G2143" i="5"/>
  <c r="R2146" i="5"/>
  <c r="J2147" i="5"/>
  <c r="I2147" i="5"/>
  <c r="R2147" i="5"/>
  <c r="F2147" i="5"/>
  <c r="H2147" i="5"/>
  <c r="G2147" i="5"/>
  <c r="G2149" i="5"/>
  <c r="I2149" i="5"/>
  <c r="F2149" i="5"/>
  <c r="H2149" i="5"/>
  <c r="R2149" i="5"/>
  <c r="J2149" i="5"/>
  <c r="G2151" i="5"/>
  <c r="J2151" i="5"/>
  <c r="R2151" i="5"/>
  <c r="F2151" i="5"/>
  <c r="H2151" i="5"/>
  <c r="I2151" i="5"/>
  <c r="F2153" i="5"/>
  <c r="I2153" i="5"/>
  <c r="J2153" i="5"/>
  <c r="R2153" i="5"/>
  <c r="H2153" i="5"/>
  <c r="G2153" i="5"/>
  <c r="H2154" i="5"/>
  <c r="F2155" i="5"/>
  <c r="H2155" i="5"/>
  <c r="R2155" i="5"/>
  <c r="J2155" i="5"/>
  <c r="I2155" i="5"/>
  <c r="G2155" i="5"/>
  <c r="R2161" i="5"/>
  <c r="H2161" i="5"/>
  <c r="I2161" i="5"/>
  <c r="F2161" i="5"/>
  <c r="G2161" i="5"/>
  <c r="J2161" i="5"/>
  <c r="H2166" i="5"/>
  <c r="F2166" i="5"/>
  <c r="G2166" i="5"/>
  <c r="R2166" i="5"/>
  <c r="J2166" i="5"/>
  <c r="I2166" i="5"/>
  <c r="F2167" i="5"/>
  <c r="G2168" i="5"/>
  <c r="J2168" i="5"/>
  <c r="R2168" i="5"/>
  <c r="H2168" i="5"/>
  <c r="I2168" i="5"/>
  <c r="F2168" i="5"/>
  <c r="G2169" i="5"/>
  <c r="R2169" i="5"/>
  <c r="R2170" i="5"/>
  <c r="J2170" i="5"/>
  <c r="I2170" i="5"/>
  <c r="G2170" i="5"/>
  <c r="H2170" i="5"/>
  <c r="F2170" i="5"/>
  <c r="G2172" i="5"/>
  <c r="F2172" i="5"/>
  <c r="J2172" i="5"/>
  <c r="H2172" i="5"/>
  <c r="I2172" i="5"/>
  <c r="R2172" i="5"/>
  <c r="J2173" i="5"/>
  <c r="G2173" i="5"/>
  <c r="G2174" i="5"/>
  <c r="J2174" i="5"/>
  <c r="H2174" i="5"/>
  <c r="F2174" i="5"/>
  <c r="I2174" i="5"/>
  <c r="R2174" i="5"/>
  <c r="F2175" i="5"/>
  <c r="F2176" i="5"/>
  <c r="I2176" i="5"/>
  <c r="R2176" i="5"/>
  <c r="H2176" i="5"/>
  <c r="G2176" i="5"/>
  <c r="J2176" i="5"/>
  <c r="R2177" i="5"/>
  <c r="I2178" i="5"/>
  <c r="F2178" i="5"/>
  <c r="H2178" i="5"/>
  <c r="J2178" i="5"/>
  <c r="R2178" i="5"/>
  <c r="G2178" i="5"/>
  <c r="H2180" i="5"/>
  <c r="J2180" i="5"/>
  <c r="F2180" i="5"/>
  <c r="G2180" i="5"/>
  <c r="R2180" i="5"/>
  <c r="I2180" i="5"/>
  <c r="H2182" i="5"/>
  <c r="G2182" i="5"/>
  <c r="F2182" i="5"/>
  <c r="I2182" i="5"/>
  <c r="J2182" i="5"/>
  <c r="R2182" i="5"/>
  <c r="G2183" i="5"/>
  <c r="J2184" i="5"/>
  <c r="H2184" i="5"/>
  <c r="G2184" i="5"/>
  <c r="F2184" i="5"/>
  <c r="R2184" i="5"/>
  <c r="I2184" i="5"/>
  <c r="G2185" i="5"/>
  <c r="R2186" i="5"/>
  <c r="I2186" i="5"/>
  <c r="J2186" i="5"/>
  <c r="G2186" i="5"/>
  <c r="F2186" i="5"/>
  <c r="H2186" i="5"/>
  <c r="G2188" i="5"/>
  <c r="R2188" i="5"/>
  <c r="F2188" i="5"/>
  <c r="J2188" i="5"/>
  <c r="H2188" i="5"/>
  <c r="I2188" i="5"/>
  <c r="J2189" i="5"/>
  <c r="R2190" i="5"/>
  <c r="H2190" i="5"/>
  <c r="I2190" i="5"/>
  <c r="F2190" i="5"/>
  <c r="J2190" i="5"/>
  <c r="G2190" i="5"/>
  <c r="R2191" i="5"/>
  <c r="F2192" i="5"/>
  <c r="H2192" i="5"/>
  <c r="G2192" i="5"/>
  <c r="J2192" i="5"/>
  <c r="I2192" i="5"/>
  <c r="R2192" i="5"/>
  <c r="F2193" i="5"/>
  <c r="G2193" i="5"/>
  <c r="R2194" i="5"/>
  <c r="I2194" i="5"/>
  <c r="H2194" i="5"/>
  <c r="G2194" i="5"/>
  <c r="F2194" i="5"/>
  <c r="J2194" i="5"/>
  <c r="F2196" i="5"/>
  <c r="H2196" i="5"/>
  <c r="G2196" i="5"/>
  <c r="I2196" i="5"/>
  <c r="R2196" i="5"/>
  <c r="J2196" i="5"/>
  <c r="I2197" i="5"/>
  <c r="J2197" i="5"/>
  <c r="G2198" i="5"/>
  <c r="I2198" i="5"/>
  <c r="H2198" i="5"/>
  <c r="R2198" i="5"/>
  <c r="F2198" i="5"/>
  <c r="J2198" i="5"/>
  <c r="G2200" i="5"/>
  <c r="R2200" i="5"/>
  <c r="H2201" i="5"/>
  <c r="R2202" i="5"/>
  <c r="F2202" i="5"/>
  <c r="I2202" i="5"/>
  <c r="J2202" i="5"/>
  <c r="G2202" i="5"/>
  <c r="H2202" i="5"/>
  <c r="G2204" i="5"/>
  <c r="R2204" i="5"/>
  <c r="F2204" i="5"/>
  <c r="H2204" i="5"/>
  <c r="J2204" i="5"/>
  <c r="I2204" i="5"/>
  <c r="H2205" i="5"/>
  <c r="G2206" i="5"/>
  <c r="R2206" i="5"/>
  <c r="H2206" i="5"/>
  <c r="I2206" i="5"/>
  <c r="J2206" i="5"/>
  <c r="F2206" i="5"/>
  <c r="I2207" i="5"/>
  <c r="F2208" i="5"/>
  <c r="G2208" i="5"/>
  <c r="J2208" i="5"/>
  <c r="R2208" i="5"/>
  <c r="I2208" i="5"/>
  <c r="H2208" i="5"/>
  <c r="H2209" i="5"/>
  <c r="R2210" i="5"/>
  <c r="J2210" i="5"/>
  <c r="G2210" i="5"/>
  <c r="H2210" i="5"/>
  <c r="F2210" i="5"/>
  <c r="I2210" i="5"/>
  <c r="G2212" i="5"/>
  <c r="I2212" i="5"/>
  <c r="J2212" i="5"/>
  <c r="F2212" i="5"/>
  <c r="H2212" i="5"/>
  <c r="R2212" i="5"/>
  <c r="I2214" i="5"/>
  <c r="G2214" i="5"/>
  <c r="R2214" i="5"/>
  <c r="J2214" i="5"/>
  <c r="F2214" i="5"/>
  <c r="H2214" i="5"/>
  <c r="I2215" i="5"/>
  <c r="R2216" i="5"/>
  <c r="R2217" i="5"/>
  <c r="H2217" i="5"/>
  <c r="G2218" i="5"/>
  <c r="J2218" i="5"/>
  <c r="I2218" i="5"/>
  <c r="H2218" i="5"/>
  <c r="F2218" i="5"/>
  <c r="R2218" i="5"/>
  <c r="J2220" i="5"/>
  <c r="F2220" i="5"/>
  <c r="G2220" i="5"/>
  <c r="R2220" i="5"/>
  <c r="I2220" i="5"/>
  <c r="H2220" i="5"/>
  <c r="G2221" i="5"/>
  <c r="R2222" i="5"/>
  <c r="F2222" i="5"/>
  <c r="J2222" i="5"/>
  <c r="G2222" i="5"/>
  <c r="H2222" i="5"/>
  <c r="I2222" i="5"/>
  <c r="I2223" i="5"/>
  <c r="J2224" i="5"/>
  <c r="F2224" i="5"/>
  <c r="I2224" i="5"/>
  <c r="G2224" i="5"/>
  <c r="R2224" i="5"/>
  <c r="H2224" i="5"/>
  <c r="R2225" i="5"/>
  <c r="H2225" i="5"/>
  <c r="J2226" i="5"/>
  <c r="R2226" i="5"/>
  <c r="I2226" i="5"/>
  <c r="H2226" i="5"/>
  <c r="G2226" i="5"/>
  <c r="F2226" i="5"/>
  <c r="I2229" i="5"/>
  <c r="R2229" i="5"/>
  <c r="R2230" i="5"/>
  <c r="J2230" i="5"/>
  <c r="G2230" i="5"/>
  <c r="H2230" i="5"/>
  <c r="F2230" i="5"/>
  <c r="I2230" i="5"/>
  <c r="H2231" i="5"/>
  <c r="F2232" i="5"/>
  <c r="H2232" i="5"/>
  <c r="R2232" i="5"/>
  <c r="I2232" i="5"/>
  <c r="G2232" i="5"/>
  <c r="J2232" i="5"/>
  <c r="R2234" i="5"/>
  <c r="J2235" i="5"/>
  <c r="I2235" i="5"/>
  <c r="R2235" i="5"/>
  <c r="H2235" i="5"/>
  <c r="F2235" i="5"/>
  <c r="G2235" i="5"/>
  <c r="G2237" i="5"/>
  <c r="H2237" i="5"/>
  <c r="J2237" i="5"/>
  <c r="R2237" i="5"/>
  <c r="F2237" i="5"/>
  <c r="I2237" i="5"/>
  <c r="I2238" i="5"/>
  <c r="R2239" i="5"/>
  <c r="G2239" i="5"/>
  <c r="I2239" i="5"/>
  <c r="J2239" i="5"/>
  <c r="H2239" i="5"/>
  <c r="F2239" i="5"/>
  <c r="H2240" i="5"/>
  <c r="I2241" i="5"/>
  <c r="F2241" i="5"/>
  <c r="G2241" i="5"/>
  <c r="R2241" i="5"/>
  <c r="J2241" i="5"/>
  <c r="H2241" i="5"/>
  <c r="R2242" i="5"/>
  <c r="J2242" i="5"/>
  <c r="I2243" i="5"/>
  <c r="G2243" i="5"/>
  <c r="R2243" i="5"/>
  <c r="F2243" i="5"/>
  <c r="J2243" i="5"/>
  <c r="H2243" i="5"/>
  <c r="F2245" i="5"/>
  <c r="H2245" i="5"/>
  <c r="I2245" i="5"/>
  <c r="G2245" i="5"/>
  <c r="R2245" i="5"/>
  <c r="J2245" i="5"/>
  <c r="R2247" i="5"/>
  <c r="H2247" i="5"/>
  <c r="I2247" i="5"/>
  <c r="G2247" i="5"/>
  <c r="F2247" i="5"/>
  <c r="J2247" i="5"/>
  <c r="H2248" i="5"/>
  <c r="F2249" i="5"/>
  <c r="I2249" i="5"/>
  <c r="R2249" i="5"/>
  <c r="H2249" i="5"/>
  <c r="G2249" i="5"/>
  <c r="J2249" i="5"/>
  <c r="I2250" i="5"/>
  <c r="H2250" i="5"/>
  <c r="R2251" i="5"/>
  <c r="F2251" i="5"/>
  <c r="G2251" i="5"/>
  <c r="I2251" i="5"/>
  <c r="H2251" i="5"/>
  <c r="J2251" i="5"/>
  <c r="F2253" i="5"/>
  <c r="R2253" i="5"/>
  <c r="I2253" i="5"/>
  <c r="G2253" i="5"/>
  <c r="H2253" i="5"/>
  <c r="J2253" i="5"/>
  <c r="R2254" i="5"/>
  <c r="G2255" i="5"/>
  <c r="F2255" i="5"/>
  <c r="H2255" i="5"/>
  <c r="R2255" i="5"/>
  <c r="J2255" i="5"/>
  <c r="I2255" i="5"/>
  <c r="R2256" i="5"/>
  <c r="I2257" i="5"/>
  <c r="R2257" i="5"/>
  <c r="J2257" i="5"/>
  <c r="H2257" i="5"/>
  <c r="G2257" i="5"/>
  <c r="F2257" i="5"/>
  <c r="G2258" i="5"/>
  <c r="J2258" i="5"/>
  <c r="H2258" i="5"/>
  <c r="I2258" i="5"/>
  <c r="H2259" i="5"/>
  <c r="R2259" i="5"/>
  <c r="I2259" i="5"/>
  <c r="F2259" i="5"/>
  <c r="J2259" i="5"/>
  <c r="G2259" i="5"/>
  <c r="F2261" i="5"/>
  <c r="R2261" i="5"/>
  <c r="H2261" i="5"/>
  <c r="I2261" i="5"/>
  <c r="G2261" i="5"/>
  <c r="J2261" i="5"/>
  <c r="F2262" i="5"/>
  <c r="R2262" i="5"/>
  <c r="R2263" i="5"/>
  <c r="F2263" i="5"/>
  <c r="H2263" i="5"/>
  <c r="J2263" i="5"/>
  <c r="G2263" i="5"/>
  <c r="I2263" i="5"/>
  <c r="F2264" i="5"/>
  <c r="G2265" i="5"/>
  <c r="R2265" i="5"/>
  <c r="I2265" i="5"/>
  <c r="H2265" i="5"/>
  <c r="F2265" i="5"/>
  <c r="J2265" i="5"/>
  <c r="F2266" i="5"/>
  <c r="H2266" i="5"/>
  <c r="R2266" i="5"/>
  <c r="I2266" i="5"/>
  <c r="G2266" i="5"/>
  <c r="G2267" i="5"/>
  <c r="J2269" i="5"/>
  <c r="R2269" i="5"/>
  <c r="I2269" i="5"/>
  <c r="G2269" i="5"/>
  <c r="H2269" i="5"/>
  <c r="F2269" i="5"/>
  <c r="F2270" i="5"/>
  <c r="I2270" i="5"/>
  <c r="J2271" i="5"/>
  <c r="H2271" i="5"/>
  <c r="G2271" i="5"/>
  <c r="I2271" i="5"/>
  <c r="R2271" i="5"/>
  <c r="F2271" i="5"/>
  <c r="H2272" i="5"/>
  <c r="H2273" i="5"/>
  <c r="I2273" i="5"/>
  <c r="G2273" i="5"/>
  <c r="F2273" i="5"/>
  <c r="J2273" i="5"/>
  <c r="R2273" i="5"/>
  <c r="I2274" i="5"/>
  <c r="H2274" i="5"/>
  <c r="R2274" i="5"/>
  <c r="G2274" i="5"/>
  <c r="F2274" i="5"/>
  <c r="R2275" i="5"/>
  <c r="H2276" i="5"/>
  <c r="F2277" i="5"/>
  <c r="H2277" i="5"/>
  <c r="J2277" i="5"/>
  <c r="G2277" i="5"/>
  <c r="R2277" i="5"/>
  <c r="I2277" i="5"/>
  <c r="F2278" i="5"/>
  <c r="I2278" i="5"/>
  <c r="H2279" i="5"/>
  <c r="G2279" i="5"/>
  <c r="R2280" i="5"/>
  <c r="F2282" i="5"/>
  <c r="R2282" i="5"/>
  <c r="H2282" i="5"/>
  <c r="J2282" i="5"/>
  <c r="I2282" i="5"/>
  <c r="G2283" i="5"/>
  <c r="R2283" i="5"/>
  <c r="J2283" i="5"/>
  <c r="F2283" i="5"/>
  <c r="H2283" i="5"/>
  <c r="I2283" i="5"/>
  <c r="F2285" i="5"/>
  <c r="H2286" i="5"/>
  <c r="R2286" i="5"/>
  <c r="R2287" i="5"/>
  <c r="H2287" i="5"/>
  <c r="J2287" i="5"/>
  <c r="I2287" i="5"/>
  <c r="F2287" i="5"/>
  <c r="G2288" i="5"/>
  <c r="G2289" i="5"/>
  <c r="J2289" i="5"/>
  <c r="F2289" i="5"/>
  <c r="I2289" i="5"/>
  <c r="H2289" i="5"/>
  <c r="R2289" i="5"/>
  <c r="I2290" i="5"/>
  <c r="F2290" i="5"/>
  <c r="R2290" i="5"/>
  <c r="J2290" i="5"/>
  <c r="R2291" i="5"/>
  <c r="I2291" i="5"/>
  <c r="G2291" i="5"/>
  <c r="J2291" i="5"/>
  <c r="F2291" i="5"/>
  <c r="H2291" i="5"/>
  <c r="J2293" i="5"/>
  <c r="I2293" i="5"/>
  <c r="R2293" i="5"/>
  <c r="H2293" i="5"/>
  <c r="G2293" i="5"/>
  <c r="F2293" i="5"/>
  <c r="R2294" i="5"/>
  <c r="F2294" i="5"/>
  <c r="R2295" i="5"/>
  <c r="F2295" i="5"/>
  <c r="I2295" i="5"/>
  <c r="J2295" i="5"/>
  <c r="H2295" i="5"/>
  <c r="I2296" i="5"/>
  <c r="R2297" i="5"/>
  <c r="F2297" i="5"/>
  <c r="G2297" i="5"/>
  <c r="I2297" i="5"/>
  <c r="J2297" i="5"/>
  <c r="H2297" i="5"/>
  <c r="H2298" i="5"/>
  <c r="I2298" i="5"/>
  <c r="G2298" i="5"/>
  <c r="J2298" i="5"/>
  <c r="R2299" i="5"/>
  <c r="H2299" i="5"/>
  <c r="J2299" i="5"/>
  <c r="F2299" i="5"/>
  <c r="G2299" i="5"/>
  <c r="I2299" i="5"/>
  <c r="J2301" i="5"/>
  <c r="I2301" i="5"/>
  <c r="H2301" i="5"/>
  <c r="F2301" i="5"/>
  <c r="G2301" i="5"/>
  <c r="R2301" i="5"/>
  <c r="G2302" i="5"/>
  <c r="G2303" i="5"/>
  <c r="F2303" i="5"/>
  <c r="H2303" i="5"/>
  <c r="R2303" i="5"/>
  <c r="J2303" i="5"/>
  <c r="I2303" i="5"/>
  <c r="G2304" i="5"/>
  <c r="H2305" i="5"/>
  <c r="I2305" i="5"/>
  <c r="F2305" i="5"/>
  <c r="R2305" i="5"/>
  <c r="G2305" i="5"/>
  <c r="J2305" i="5"/>
  <c r="R2306" i="5"/>
  <c r="H2306" i="5"/>
  <c r="F2306" i="5"/>
  <c r="I2306" i="5"/>
  <c r="H2307" i="5"/>
  <c r="I2309" i="5"/>
  <c r="F2309" i="5"/>
  <c r="R2309" i="5"/>
  <c r="H2309" i="5"/>
  <c r="G2309" i="5"/>
  <c r="J2309" i="5"/>
  <c r="I2310" i="5"/>
  <c r="R2311" i="5"/>
  <c r="I2311" i="5"/>
  <c r="J2311" i="5"/>
  <c r="H2311" i="5"/>
  <c r="F2311" i="5"/>
  <c r="J2313" i="5"/>
  <c r="H2313" i="5"/>
  <c r="G2313" i="5"/>
  <c r="F2313" i="5"/>
  <c r="R2313" i="5"/>
  <c r="I2313" i="5"/>
  <c r="R2314" i="5"/>
  <c r="I2314" i="5"/>
  <c r="F2314" i="5"/>
  <c r="J2314" i="5"/>
  <c r="G2314" i="5"/>
  <c r="F2315" i="5"/>
  <c r="I2315" i="5"/>
  <c r="R2315" i="5"/>
  <c r="J2315" i="5"/>
  <c r="G2315" i="5"/>
  <c r="H2315" i="5"/>
  <c r="I2317" i="5"/>
  <c r="H2317" i="5"/>
  <c r="J2317" i="5"/>
  <c r="R2317" i="5"/>
  <c r="G2317" i="5"/>
  <c r="F2317" i="5"/>
  <c r="I2318" i="5"/>
  <c r="G2318" i="5"/>
  <c r="J2319" i="5"/>
  <c r="F2320" i="5"/>
  <c r="G2321" i="5"/>
  <c r="H2321" i="5"/>
  <c r="R2321" i="5"/>
  <c r="I2321" i="5"/>
  <c r="J2321" i="5"/>
  <c r="F2321" i="5"/>
  <c r="J2322" i="5"/>
  <c r="G2322" i="5"/>
  <c r="H2322" i="5"/>
  <c r="R2322" i="5"/>
  <c r="I2322" i="5"/>
  <c r="G2323" i="5"/>
  <c r="I2323" i="5"/>
  <c r="H2323" i="5"/>
  <c r="F2323" i="5"/>
  <c r="R2323" i="5"/>
  <c r="J2323" i="5"/>
  <c r="G2325" i="5"/>
  <c r="J2325" i="5"/>
  <c r="F2325" i="5"/>
  <c r="R2325" i="5"/>
  <c r="I2325" i="5"/>
  <c r="H2325" i="5"/>
  <c r="R2326" i="5"/>
  <c r="F2327" i="5"/>
  <c r="G2327" i="5"/>
  <c r="R2327" i="5"/>
  <c r="H2327" i="5"/>
  <c r="J2327" i="5"/>
  <c r="I2327" i="5"/>
  <c r="J2328" i="5"/>
  <c r="H2329" i="5"/>
  <c r="F2329" i="5"/>
  <c r="G2329" i="5"/>
  <c r="I2329" i="5"/>
  <c r="J2329" i="5"/>
  <c r="R2329" i="5"/>
  <c r="J2330" i="5"/>
  <c r="F2330" i="5"/>
  <c r="R2330" i="5"/>
  <c r="I2330" i="5"/>
  <c r="G2330" i="5"/>
  <c r="I2331" i="5"/>
  <c r="R2331" i="5"/>
  <c r="J2331" i="5"/>
  <c r="F2331" i="5"/>
  <c r="G2331" i="5"/>
  <c r="H2331" i="5"/>
  <c r="F2332" i="5"/>
  <c r="H2333" i="5"/>
  <c r="F2334" i="5"/>
  <c r="F2335" i="5"/>
  <c r="I2335" i="5"/>
  <c r="G2335" i="5"/>
  <c r="J2335" i="5"/>
  <c r="R2335" i="5"/>
  <c r="H2335" i="5"/>
  <c r="F2336" i="5"/>
  <c r="H2337" i="5"/>
  <c r="J2337" i="5"/>
  <c r="G2337" i="5"/>
  <c r="I2337" i="5"/>
  <c r="R2337" i="5"/>
  <c r="F2337" i="5"/>
  <c r="F2338" i="5"/>
  <c r="J2339" i="5"/>
  <c r="G2339" i="5"/>
  <c r="R2339" i="5"/>
  <c r="I2339" i="5"/>
  <c r="F2339" i="5"/>
  <c r="H2339" i="5"/>
  <c r="F2341" i="5"/>
  <c r="H2341" i="5"/>
  <c r="I2341" i="5"/>
  <c r="J2341" i="5"/>
  <c r="R2341" i="5"/>
  <c r="J2342" i="5"/>
  <c r="H2343" i="5"/>
  <c r="I2343" i="5"/>
  <c r="R2344" i="5"/>
  <c r="F2345" i="5"/>
  <c r="G2345" i="5"/>
  <c r="H2345" i="5"/>
  <c r="I2345" i="5"/>
  <c r="J2345" i="5"/>
  <c r="R2345" i="5"/>
  <c r="W46" i="4"/>
  <c r="X46" i="4"/>
  <c r="Y46" i="4"/>
  <c r="Z46" i="4"/>
  <c r="V44" i="4"/>
  <c r="V45" i="4"/>
  <c r="W45" i="4"/>
  <c r="AC50" i="4"/>
  <c r="AB49" i="4"/>
  <c r="AC49" i="4"/>
  <c r="AA48" i="4"/>
  <c r="AB48" i="4"/>
  <c r="Z47" i="4"/>
  <c r="AA47" i="4"/>
  <c r="X45" i="4"/>
  <c r="Y45" i="4"/>
  <c r="W44" i="4"/>
  <c r="X44" i="4"/>
  <c r="W43" i="4"/>
  <c r="AC48" i="4"/>
  <c r="AB47" i="4"/>
  <c r="AC47" i="4"/>
  <c r="AA46" i="4"/>
  <c r="AB46" i="4"/>
  <c r="X43" i="4"/>
  <c r="Y44" i="4"/>
  <c r="Z44" i="4"/>
  <c r="Y43" i="4"/>
  <c r="X42" i="4"/>
  <c r="Y42" i="4"/>
  <c r="AC46" i="4"/>
  <c r="Z45" i="4"/>
  <c r="AA45" i="4"/>
  <c r="Z42" i="4"/>
  <c r="AA42" i="4"/>
  <c r="Z43" i="4"/>
  <c r="AA43" i="4"/>
  <c r="AA44" i="4"/>
  <c r="AB44" i="4"/>
  <c r="AB45" i="4"/>
  <c r="AC45" i="4"/>
  <c r="AB42" i="4"/>
  <c r="AC42" i="4"/>
  <c r="AB43" i="4"/>
  <c r="AC43" i="4"/>
  <c r="AC44" i="4"/>
  <c r="AA15" i="4" a="1"/>
  <c r="AA15" i="4"/>
  <c r="B33" i="4"/>
  <c r="A20" i="6"/>
  <c r="F20" i="6"/>
  <c r="H20" i="6"/>
  <c r="AA16" i="4" a="1"/>
  <c r="AA16" i="4"/>
  <c r="B34" i="4"/>
  <c r="A21" i="6"/>
  <c r="F21" i="6"/>
  <c r="H21" i="6"/>
  <c r="F43" i="6"/>
  <c r="F118" i="6"/>
  <c r="A118" i="6"/>
  <c r="F42" i="6"/>
  <c r="F117" i="6"/>
  <c r="A117" i="6"/>
  <c r="F101" i="6"/>
  <c r="H101" i="6"/>
  <c r="D101" i="6"/>
  <c r="F53" i="6"/>
  <c r="F64" i="6"/>
  <c r="F75" i="6"/>
  <c r="F86" i="6"/>
  <c r="H86" i="6"/>
  <c r="D86" i="6"/>
  <c r="H75" i="6"/>
  <c r="D75" i="6"/>
  <c r="H64" i="6"/>
  <c r="D64" i="6"/>
  <c r="H53" i="6"/>
  <c r="D53" i="6"/>
  <c r="H42" i="6"/>
  <c r="D42" i="6"/>
  <c r="F31" i="6"/>
  <c r="H31" i="6"/>
  <c r="D31" i="6"/>
  <c r="K117" i="6"/>
  <c r="D20" i="6"/>
  <c r="O33" i="4"/>
  <c r="P45" i="4"/>
  <c r="B45" i="4"/>
  <c r="A31" i="6"/>
  <c r="P57" i="4"/>
  <c r="B57" i="4"/>
  <c r="A42" i="6"/>
  <c r="B69" i="4"/>
  <c r="A53" i="6"/>
  <c r="B81" i="4"/>
  <c r="A64" i="6"/>
  <c r="B93" i="4"/>
  <c r="A75" i="6"/>
  <c r="B105" i="4"/>
  <c r="A86" i="6"/>
  <c r="B123" i="4"/>
  <c r="A101" i="6"/>
  <c r="M33" i="4"/>
  <c r="M45" i="4"/>
  <c r="M57" i="4"/>
  <c r="M69" i="4"/>
  <c r="M81" i="4"/>
  <c r="M93" i="4"/>
  <c r="M105" i="4"/>
  <c r="M123" i="4"/>
  <c r="O34" i="4"/>
  <c r="P58" i="4"/>
  <c r="B124" i="4"/>
  <c r="M124" i="4"/>
  <c r="B106" i="4"/>
  <c r="M106" i="4"/>
  <c r="B94" i="4"/>
  <c r="M94" i="4"/>
  <c r="B82" i="4"/>
  <c r="M82" i="4"/>
  <c r="B70" i="4"/>
  <c r="M70" i="4"/>
  <c r="B58" i="4"/>
  <c r="M58" i="4"/>
  <c r="P46" i="4"/>
  <c r="B46" i="4"/>
  <c r="M46" i="4"/>
  <c r="M34" i="4"/>
  <c r="D21" i="6"/>
  <c r="F32" i="6"/>
  <c r="H32" i="6"/>
  <c r="K118" i="6"/>
  <c r="D32" i="6"/>
  <c r="H43" i="6"/>
  <c r="D43" i="6"/>
  <c r="F54" i="6"/>
  <c r="H54" i="6"/>
  <c r="D54" i="6"/>
  <c r="F65" i="6"/>
  <c r="H65" i="6"/>
  <c r="D65" i="6"/>
  <c r="F76" i="6"/>
  <c r="H76" i="6"/>
  <c r="D76" i="6"/>
  <c r="F87" i="6"/>
  <c r="H87" i="6"/>
  <c r="D87" i="6"/>
  <c r="F102" i="6"/>
  <c r="H102" i="6"/>
  <c r="D102" i="6"/>
  <c r="A32" i="6"/>
  <c r="A43" i="6"/>
  <c r="A54" i="6"/>
  <c r="A65" i="6"/>
  <c r="A76" i="6"/>
  <c r="A87" i="6"/>
  <c r="A102" i="6"/>
  <c r="AA17" i="4" a="1"/>
  <c r="AA17" i="4"/>
  <c r="B35" i="4"/>
  <c r="A22" i="6"/>
  <c r="F22" i="6"/>
  <c r="H22" i="6"/>
  <c r="D22" i="6"/>
  <c r="O35" i="4"/>
  <c r="P47" i="4"/>
  <c r="P59" i="4"/>
  <c r="B83" i="4"/>
  <c r="A66" i="6"/>
  <c r="B95" i="4"/>
  <c r="A77" i="6"/>
  <c r="B107" i="4"/>
  <c r="A88" i="6"/>
  <c r="B125" i="4"/>
  <c r="A103" i="6"/>
  <c r="M35" i="4"/>
  <c r="M83" i="4"/>
  <c r="M95" i="4"/>
  <c r="M107" i="4"/>
  <c r="M125" i="4"/>
  <c r="AA18" i="4" a="1"/>
  <c r="AA18" i="4"/>
  <c r="B36" i="4"/>
  <c r="O36" i="4"/>
  <c r="P60" i="4"/>
  <c r="B126" i="4"/>
  <c r="M126" i="4"/>
  <c r="B108" i="4"/>
  <c r="M108" i="4"/>
  <c r="B84" i="4"/>
  <c r="M84" i="4"/>
  <c r="B72" i="4"/>
  <c r="M72" i="4"/>
  <c r="B60" i="4"/>
  <c r="M60" i="4"/>
  <c r="P48" i="4"/>
  <c r="B48" i="4"/>
  <c r="M48" i="4"/>
  <c r="M36" i="4"/>
  <c r="A104" i="6"/>
  <c r="A89" i="6"/>
  <c r="B96" i="4"/>
  <c r="A78" i="6"/>
  <c r="A67" i="6"/>
  <c r="A56" i="6"/>
  <c r="A45" i="6"/>
  <c r="A34" i="6"/>
  <c r="A23" i="6"/>
  <c r="A120" i="6"/>
  <c r="M96" i="4"/>
  <c r="F44" i="6"/>
  <c r="H44" i="6"/>
  <c r="D44" i="6"/>
  <c r="F33" i="6"/>
  <c r="H33" i="6"/>
  <c r="D33" i="6"/>
  <c r="K119" i="6"/>
  <c r="B47" i="4"/>
  <c r="M47" i="4"/>
  <c r="A33" i="6"/>
  <c r="B59" i="4"/>
  <c r="M59" i="4"/>
  <c r="A44" i="6"/>
  <c r="B71" i="4"/>
  <c r="A55" i="6"/>
  <c r="M71" i="4"/>
  <c r="F103" i="6"/>
  <c r="H103" i="6"/>
  <c r="D103" i="6"/>
  <c r="F94" i="6"/>
  <c r="F108" i="6"/>
  <c r="F111" i="6"/>
  <c r="H111" i="6"/>
  <c r="D111" i="6" s="1"/>
  <c r="F110" i="6"/>
  <c r="H110" i="6"/>
  <c r="D110" i="6" s="1"/>
  <c r="H94" i="6"/>
  <c r="D94" i="6"/>
  <c r="F109" i="6"/>
  <c r="H109" i="6"/>
  <c r="D109" i="6"/>
  <c r="A119" i="6"/>
  <c r="F55" i="6"/>
  <c r="H55" i="6"/>
  <c r="D55" i="6"/>
  <c r="F95" i="6"/>
  <c r="F96" i="6"/>
  <c r="H96" i="6"/>
  <c r="D96" i="6"/>
  <c r="H95" i="6"/>
  <c r="D95" i="6"/>
  <c r="F119" i="6"/>
  <c r="F66" i="6"/>
  <c r="H66" i="6"/>
  <c r="D66" i="6"/>
  <c r="F77" i="6"/>
  <c r="H77" i="6"/>
  <c r="F88" i="6"/>
  <c r="H88" i="6"/>
  <c r="D77" i="6"/>
  <c r="D88" i="6"/>
  <c r="AA19" i="4" a="1"/>
  <c r="AA19" i="4"/>
  <c r="AA20" i="4" a="1"/>
  <c r="AA20" i="4"/>
  <c r="B38" i="4"/>
  <c r="O38" i="4"/>
  <c r="P62" i="4"/>
  <c r="B98" i="4"/>
  <c r="M98" i="4"/>
  <c r="B37" i="4"/>
  <c r="O37" i="4"/>
  <c r="P61" i="4"/>
  <c r="B97" i="4"/>
  <c r="M97" i="4"/>
  <c r="A121" i="6"/>
  <c r="B127" i="4"/>
  <c r="A105" i="6"/>
  <c r="B109" i="4"/>
  <c r="A90" i="6"/>
  <c r="A79" i="6"/>
  <c r="B85" i="4"/>
  <c r="A68" i="6"/>
  <c r="B73" i="4"/>
  <c r="A57" i="6"/>
  <c r="B61" i="4"/>
  <c r="A46" i="6"/>
  <c r="P49" i="4"/>
  <c r="B49" i="4"/>
  <c r="A35" i="6"/>
  <c r="A24" i="6"/>
  <c r="M37" i="4"/>
  <c r="M49" i="4"/>
  <c r="M61" i="4"/>
  <c r="M73" i="4"/>
  <c r="M85" i="4"/>
  <c r="M109" i="4"/>
  <c r="M127" i="4"/>
  <c r="B128" i="4"/>
  <c r="M128" i="4"/>
  <c r="B110" i="4"/>
  <c r="M110" i="4"/>
  <c r="B86" i="4"/>
  <c r="M86" i="4"/>
  <c r="B74" i="4"/>
  <c r="M74" i="4"/>
  <c r="B62" i="4"/>
  <c r="M62" i="4"/>
  <c r="P50" i="4"/>
  <c r="B50" i="4"/>
  <c r="M50" i="4"/>
  <c r="M38" i="4"/>
  <c r="A106" i="6"/>
  <c r="A91" i="6"/>
  <c r="A80" i="6"/>
  <c r="A69" i="6"/>
  <c r="A58" i="6"/>
  <c r="A47" i="6"/>
  <c r="A36" i="6"/>
  <c r="A25" i="6"/>
  <c r="A122" i="6"/>
  <c r="AA21" i="4" a="1"/>
  <c r="AA21" i="4"/>
  <c r="B39" i="4"/>
  <c r="O39" i="4"/>
  <c r="P63" i="4"/>
  <c r="B99" i="4"/>
  <c r="M99" i="4"/>
  <c r="A26" i="6"/>
  <c r="AA22" i="4"/>
  <c r="AA23" i="4"/>
  <c r="Q41" i="4"/>
  <c r="B41" i="4"/>
  <c r="A27" i="6" s="1"/>
  <c r="P51" i="4"/>
  <c r="B51" i="4"/>
  <c r="A37" i="6"/>
  <c r="Q53" i="4"/>
  <c r="B53" i="4"/>
  <c r="A38" i="6" s="1"/>
  <c r="B63" i="4"/>
  <c r="A48" i="6"/>
  <c r="B65" i="4"/>
  <c r="A49" i="6" s="1"/>
  <c r="B75" i="4"/>
  <c r="A59" i="6"/>
  <c r="B77" i="4"/>
  <c r="A60" i="6" s="1"/>
  <c r="B87" i="4"/>
  <c r="A70" i="6"/>
  <c r="B89" i="4"/>
  <c r="A71" i="6" s="1"/>
  <c r="A81" i="6"/>
  <c r="B101" i="4"/>
  <c r="A82" i="6" s="1"/>
  <c r="B111" i="4"/>
  <c r="A92" i="6"/>
  <c r="B129" i="4"/>
  <c r="A107" i="6"/>
  <c r="A123" i="6"/>
  <c r="B115" i="4"/>
  <c r="A94" i="6" s="1"/>
  <c r="B117" i="4"/>
  <c r="A95" i="6" s="1"/>
  <c r="B119" i="4"/>
  <c r="A97" i="6" s="1"/>
  <c r="B131" i="4"/>
  <c r="A108" i="6" s="1"/>
  <c r="B133" i="4"/>
  <c r="A109" i="6" s="1"/>
  <c r="B135" i="4"/>
  <c r="A110" i="6" s="1"/>
  <c r="B137" i="4"/>
  <c r="A111" i="6" s="1"/>
  <c r="M39" i="4"/>
  <c r="M51" i="4"/>
  <c r="M63" i="4"/>
  <c r="M75" i="4"/>
  <c r="M87" i="4"/>
  <c r="M111" i="4"/>
  <c r="M129" i="4"/>
  <c r="S14" i="5"/>
  <c r="S7" i="5"/>
  <c r="S18" i="5"/>
  <c r="S38" i="5"/>
  <c r="S41" i="5"/>
  <c r="S34" i="5"/>
  <c r="S35" i="5"/>
  <c r="S26" i="5"/>
  <c r="S42" i="5"/>
  <c r="S27" i="5"/>
  <c r="S5" i="5"/>
  <c r="S46" i="5"/>
  <c r="S22" i="5"/>
  <c r="S30" i="5"/>
  <c r="C62" i="6" l="1"/>
  <c r="C61" i="6"/>
  <c r="G41" i="4"/>
  <c r="G89" i="4"/>
  <c r="C73" i="6"/>
  <c r="I2334" i="5"/>
  <c r="J2318" i="5"/>
  <c r="G2310" i="5"/>
  <c r="R2302" i="5"/>
  <c r="F2298" i="5"/>
  <c r="G2294" i="5"/>
  <c r="G2282" i="5"/>
  <c r="H2278" i="5"/>
  <c r="J2274" i="5"/>
  <c r="J2266" i="5"/>
  <c r="J2250" i="5"/>
  <c r="G2242" i="5"/>
  <c r="J2238" i="5"/>
  <c r="F2234" i="5"/>
  <c r="G2225" i="5"/>
  <c r="I2221" i="5"/>
  <c r="J2217" i="5"/>
  <c r="I2213" i="5"/>
  <c r="J2205" i="5"/>
  <c r="I2201" i="5"/>
  <c r="H2189" i="5"/>
  <c r="J2185" i="5"/>
  <c r="G2177" i="5"/>
  <c r="R2154" i="5"/>
  <c r="R2103" i="5"/>
  <c r="H1980" i="5"/>
  <c r="G1780" i="5"/>
  <c r="H1599" i="5"/>
  <c r="G1673" i="5"/>
  <c r="I1673" i="5"/>
  <c r="R1673" i="5"/>
  <c r="E1483" i="5"/>
  <c r="X1483" i="5" s="1"/>
  <c r="H1483" i="5"/>
  <c r="F1483" i="5"/>
  <c r="I1483" i="5"/>
  <c r="R1483" i="5"/>
  <c r="G1483" i="5"/>
  <c r="E1459" i="5"/>
  <c r="X1459" i="5" s="1"/>
  <c r="I1459" i="5"/>
  <c r="R1459" i="5"/>
  <c r="H1459" i="5"/>
  <c r="G1459" i="5"/>
  <c r="E1435" i="5"/>
  <c r="X1435" i="5" s="1"/>
  <c r="J1435" i="5"/>
  <c r="I1435" i="5"/>
  <c r="F1435" i="5"/>
  <c r="R1435" i="5"/>
  <c r="H1435" i="5"/>
  <c r="E1409" i="5"/>
  <c r="X1409" i="5" s="1"/>
  <c r="H1409" i="5"/>
  <c r="R1409" i="5"/>
  <c r="E1393" i="5"/>
  <c r="X1393" i="5" s="1"/>
  <c r="R1393" i="5"/>
  <c r="J1393" i="5"/>
  <c r="G1393" i="5"/>
  <c r="I1393" i="5"/>
  <c r="H1393" i="5"/>
  <c r="E1368" i="5"/>
  <c r="X1368" i="5" s="1"/>
  <c r="R1368" i="5"/>
  <c r="G1368" i="5"/>
  <c r="E1344" i="5"/>
  <c r="X1344" i="5" s="1"/>
  <c r="R1344" i="5"/>
  <c r="G1344" i="5"/>
  <c r="J1344" i="5"/>
  <c r="I1344" i="5"/>
  <c r="H1344" i="5"/>
  <c r="E1320" i="5"/>
  <c r="X1320" i="5" s="1"/>
  <c r="G1320" i="5"/>
  <c r="H1320" i="5"/>
  <c r="J1320" i="5"/>
  <c r="R1320" i="5"/>
  <c r="F1320" i="5"/>
  <c r="E1272" i="5"/>
  <c r="X1272" i="5" s="1"/>
  <c r="R1272" i="5"/>
  <c r="I1272" i="5"/>
  <c r="H1272" i="5"/>
  <c r="J1272" i="5"/>
  <c r="F1272" i="5"/>
  <c r="G1272" i="5"/>
  <c r="F1248" i="5"/>
  <c r="J1248" i="5"/>
  <c r="G1248" i="5"/>
  <c r="R1248" i="5"/>
  <c r="R1223" i="5"/>
  <c r="F1223" i="5"/>
  <c r="I1223" i="5"/>
  <c r="J1223" i="5"/>
  <c r="E1199" i="5"/>
  <c r="X1199" i="5" s="1"/>
  <c r="F1199" i="5"/>
  <c r="G1199" i="5"/>
  <c r="J1199" i="5"/>
  <c r="I1199" i="5"/>
  <c r="R1199" i="5"/>
  <c r="H1199" i="5"/>
  <c r="H1175" i="5"/>
  <c r="G1175" i="5"/>
  <c r="J1149" i="5"/>
  <c r="I1149" i="5"/>
  <c r="F1149" i="5"/>
  <c r="H1149" i="5"/>
  <c r="G1149" i="5"/>
  <c r="R1131" i="5"/>
  <c r="I1131" i="5"/>
  <c r="G1131" i="5"/>
  <c r="H1131" i="5"/>
  <c r="F1131" i="5"/>
  <c r="E1106" i="5"/>
  <c r="X1106" i="5" s="1"/>
  <c r="I1106" i="5"/>
  <c r="F1106" i="5"/>
  <c r="R1106" i="5"/>
  <c r="G1106" i="5"/>
  <c r="J1106" i="5"/>
  <c r="E1090" i="5"/>
  <c r="X1090" i="5" s="1"/>
  <c r="J1090" i="5"/>
  <c r="R1090" i="5"/>
  <c r="F1090" i="5"/>
  <c r="H1066" i="5"/>
  <c r="J1066" i="5"/>
  <c r="I1066" i="5"/>
  <c r="R1066" i="5"/>
  <c r="R1050" i="5"/>
  <c r="F1050" i="5"/>
  <c r="I1050" i="5"/>
  <c r="H1050" i="5"/>
  <c r="I1014" i="5"/>
  <c r="J1014" i="5"/>
  <c r="R1014" i="5"/>
  <c r="E988" i="5"/>
  <c r="X988" i="5" s="1"/>
  <c r="H988" i="5"/>
  <c r="J988" i="5"/>
  <c r="F988" i="5"/>
  <c r="F897" i="5"/>
  <c r="G897" i="5"/>
  <c r="H897" i="5"/>
  <c r="J897" i="5"/>
  <c r="J2334" i="5"/>
  <c r="F2310" i="5"/>
  <c r="H2270" i="5"/>
  <c r="F2238" i="5"/>
  <c r="F2213" i="5"/>
  <c r="F2189" i="5"/>
  <c r="F2173" i="5"/>
  <c r="I2073" i="5"/>
  <c r="H2318" i="5"/>
  <c r="H2294" i="5"/>
  <c r="J2278" i="5"/>
  <c r="G2270" i="5"/>
  <c r="H2238" i="5"/>
  <c r="J2234" i="5"/>
  <c r="J2225" i="5"/>
  <c r="I2217" i="5"/>
  <c r="F2201" i="5"/>
  <c r="I2189" i="5"/>
  <c r="H2185" i="5"/>
  <c r="H2177" i="5"/>
  <c r="R2173" i="5"/>
  <c r="H1996" i="5"/>
  <c r="H1880" i="5"/>
  <c r="G1833" i="5"/>
  <c r="J1483" i="5"/>
  <c r="H1475" i="5"/>
  <c r="G1435" i="5"/>
  <c r="R1177" i="5"/>
  <c r="H1106" i="5"/>
  <c r="H196" i="5"/>
  <c r="I196" i="5"/>
  <c r="E2262" i="5"/>
  <c r="X2262" i="5" s="1"/>
  <c r="H2262" i="5"/>
  <c r="E2254" i="5"/>
  <c r="X2254" i="5" s="1"/>
  <c r="H2254" i="5"/>
  <c r="E2246" i="5"/>
  <c r="X2246" i="5" s="1"/>
  <c r="I2246" i="5"/>
  <c r="E2229" i="5"/>
  <c r="X2229" i="5" s="1"/>
  <c r="F2229" i="5"/>
  <c r="E2221" i="5"/>
  <c r="X2221" i="5" s="1"/>
  <c r="R2221" i="5"/>
  <c r="E2213" i="5"/>
  <c r="X2213" i="5" s="1"/>
  <c r="J2213" i="5"/>
  <c r="E2205" i="5"/>
  <c r="X2205" i="5" s="1"/>
  <c r="I2205" i="5"/>
  <c r="E2197" i="5"/>
  <c r="X2197" i="5" s="1"/>
  <c r="F2197" i="5"/>
  <c r="G2181" i="5"/>
  <c r="F2181" i="5"/>
  <c r="E2165" i="5"/>
  <c r="X2165" i="5" s="1"/>
  <c r="J2165" i="5"/>
  <c r="F2165" i="5"/>
  <c r="H2165" i="5"/>
  <c r="J2150" i="5"/>
  <c r="F2150" i="5"/>
  <c r="R2150" i="5"/>
  <c r="J2138" i="5"/>
  <c r="R2138" i="5"/>
  <c r="H2129" i="5"/>
  <c r="F2129" i="5"/>
  <c r="I2129" i="5"/>
  <c r="E2115" i="5"/>
  <c r="X2115" i="5" s="1"/>
  <c r="H2115" i="5"/>
  <c r="R2115" i="5"/>
  <c r="J2115" i="5"/>
  <c r="F2107" i="5"/>
  <c r="H2107" i="5"/>
  <c r="I2107" i="5"/>
  <c r="H2099" i="5"/>
  <c r="G2099" i="5"/>
  <c r="J2099" i="5"/>
  <c r="E2086" i="5"/>
  <c r="X2086" i="5" s="1"/>
  <c r="H2086" i="5"/>
  <c r="J2086" i="5"/>
  <c r="I2086" i="5"/>
  <c r="F2056" i="5"/>
  <c r="H2056" i="5"/>
  <c r="H2048" i="5"/>
  <c r="G2048" i="5"/>
  <c r="R2039" i="5"/>
  <c r="H2039" i="5"/>
  <c r="F2039" i="5"/>
  <c r="I2039" i="5"/>
  <c r="R2030" i="5"/>
  <c r="G2030" i="5"/>
  <c r="H1992" i="5"/>
  <c r="G1992" i="5"/>
  <c r="I1968" i="5"/>
  <c r="F1968" i="5"/>
  <c r="J1968" i="5"/>
  <c r="F1944" i="5"/>
  <c r="H1944" i="5"/>
  <c r="G1936" i="5"/>
  <c r="H1936" i="5"/>
  <c r="I1936" i="5"/>
  <c r="J1928" i="5"/>
  <c r="I1928" i="5"/>
  <c r="F1928" i="5"/>
  <c r="J1920" i="5"/>
  <c r="R1920" i="5"/>
  <c r="R1872" i="5"/>
  <c r="H1872" i="5"/>
  <c r="J1864" i="5"/>
  <c r="G1864" i="5"/>
  <c r="H1856" i="5"/>
  <c r="I1856" i="5"/>
  <c r="G1856" i="5"/>
  <c r="R1847" i="5"/>
  <c r="H1847" i="5"/>
  <c r="G1847" i="5"/>
  <c r="I1837" i="5"/>
  <c r="F1837" i="5"/>
  <c r="E1828" i="5"/>
  <c r="X1828" i="5" s="1"/>
  <c r="J1828" i="5"/>
  <c r="F1788" i="5"/>
  <c r="H1788" i="5"/>
  <c r="I1788" i="5"/>
  <c r="R1780" i="5"/>
  <c r="I1780" i="5"/>
  <c r="F1746" i="5"/>
  <c r="H1746" i="5"/>
  <c r="R1699" i="5"/>
  <c r="I1699" i="5"/>
  <c r="G1699" i="5"/>
  <c r="J1691" i="5"/>
  <c r="R1691" i="5"/>
  <c r="R1683" i="5"/>
  <c r="H1683" i="5"/>
  <c r="I1683" i="5"/>
  <c r="F1675" i="5"/>
  <c r="R1675" i="5"/>
  <c r="J1667" i="5"/>
  <c r="I1667" i="5"/>
  <c r="G1667" i="5"/>
  <c r="G1627" i="5"/>
  <c r="H1627" i="5"/>
  <c r="H1619" i="5"/>
  <c r="J1619" i="5"/>
  <c r="I1619" i="5"/>
  <c r="F1611" i="5"/>
  <c r="G1611" i="5"/>
  <c r="R1571" i="5"/>
  <c r="G1571" i="5"/>
  <c r="H1555" i="5"/>
  <c r="R1555" i="5"/>
  <c r="J1538" i="5"/>
  <c r="H1538" i="5"/>
  <c r="G1538" i="5"/>
  <c r="I1225" i="5"/>
  <c r="R1225" i="5"/>
  <c r="G1225" i="5"/>
  <c r="G1217" i="5"/>
  <c r="I1217" i="5"/>
  <c r="I1209" i="5"/>
  <c r="G1209" i="5"/>
  <c r="H1201" i="5"/>
  <c r="I1201" i="5"/>
  <c r="G1201" i="5"/>
  <c r="E1193" i="5"/>
  <c r="X1193" i="5" s="1"/>
  <c r="I1193" i="5"/>
  <c r="F1193" i="5"/>
  <c r="R1185" i="5"/>
  <c r="J1185" i="5"/>
  <c r="R1169" i="5"/>
  <c r="G1169" i="5"/>
  <c r="F1169" i="5"/>
  <c r="J1160" i="5"/>
  <c r="G1160" i="5"/>
  <c r="H1151" i="5"/>
  <c r="F1151" i="5"/>
  <c r="I1151" i="5"/>
  <c r="I1142" i="5"/>
  <c r="J1142" i="5"/>
  <c r="H1125" i="5"/>
  <c r="I1125" i="5"/>
  <c r="R1108" i="5"/>
  <c r="H1108" i="5"/>
  <c r="F1100" i="5"/>
  <c r="G1100" i="5"/>
  <c r="R1100" i="5"/>
  <c r="F1092" i="5"/>
  <c r="H1092" i="5"/>
  <c r="E1084" i="5"/>
  <c r="X1084" i="5" s="1"/>
  <c r="R1084" i="5"/>
  <c r="H1076" i="5"/>
  <c r="J1076" i="5"/>
  <c r="R1068" i="5"/>
  <c r="G1068" i="5"/>
  <c r="I1068" i="5"/>
  <c r="H1060" i="5"/>
  <c r="J1060" i="5"/>
  <c r="F1060" i="5"/>
  <c r="G1052" i="5"/>
  <c r="H1052" i="5"/>
  <c r="J1052" i="5"/>
  <c r="G1043" i="5"/>
  <c r="J1043" i="5"/>
  <c r="F973" i="5"/>
  <c r="J973" i="5"/>
  <c r="F957" i="5"/>
  <c r="G957" i="5"/>
  <c r="F949" i="5"/>
  <c r="H949" i="5"/>
  <c r="F866" i="5"/>
  <c r="J866" i="5"/>
  <c r="R866" i="5"/>
  <c r="H866" i="5"/>
  <c r="I858" i="5"/>
  <c r="G858" i="5"/>
  <c r="R850" i="5"/>
  <c r="G850" i="5"/>
  <c r="H850" i="5"/>
  <c r="F842" i="5"/>
  <c r="J842" i="5"/>
  <c r="R842" i="5"/>
  <c r="F834" i="5"/>
  <c r="H834" i="5"/>
  <c r="E826" i="5"/>
  <c r="X826" i="5" s="1"/>
  <c r="J826" i="5"/>
  <c r="F826" i="5"/>
  <c r="I818" i="5"/>
  <c r="R818" i="5"/>
  <c r="J818" i="5"/>
  <c r="J810" i="5"/>
  <c r="I810" i="5"/>
  <c r="R810" i="5"/>
  <c r="I762" i="5"/>
  <c r="F762" i="5"/>
  <c r="I754" i="5"/>
  <c r="H754" i="5"/>
  <c r="G754" i="5"/>
  <c r="H746" i="5"/>
  <c r="I746" i="5"/>
  <c r="J746" i="5"/>
  <c r="R738" i="5"/>
  <c r="J738" i="5"/>
  <c r="E706" i="5"/>
  <c r="X706" i="5" s="1"/>
  <c r="I706" i="5"/>
  <c r="F706" i="5"/>
  <c r="J706" i="5"/>
  <c r="J698" i="5"/>
  <c r="F698" i="5"/>
  <c r="I698" i="5"/>
  <c r="R698" i="5"/>
  <c r="F663" i="5"/>
  <c r="J663" i="5"/>
  <c r="J654" i="5"/>
  <c r="F654" i="5"/>
  <c r="J629" i="5"/>
  <c r="G629" i="5"/>
  <c r="R597" i="5"/>
  <c r="F597" i="5"/>
  <c r="R2342" i="5"/>
  <c r="R2334" i="5"/>
  <c r="F2318" i="5"/>
  <c r="G2316" i="5"/>
  <c r="H2310" i="5"/>
  <c r="J2302" i="5"/>
  <c r="I2294" i="5"/>
  <c r="J2286" i="5"/>
  <c r="G2278" i="5"/>
  <c r="R2270" i="5"/>
  <c r="J2262" i="5"/>
  <c r="R2238" i="5"/>
  <c r="I2234" i="5"/>
  <c r="H2229" i="5"/>
  <c r="F2221" i="5"/>
  <c r="G2197" i="5"/>
  <c r="I2193" i="5"/>
  <c r="H2173" i="5"/>
  <c r="J2169" i="5"/>
  <c r="F2146" i="5"/>
  <c r="I2133" i="5"/>
  <c r="H2111" i="5"/>
  <c r="F2099" i="5"/>
  <c r="G2086" i="5"/>
  <c r="J2065" i="5"/>
  <c r="J2056" i="5"/>
  <c r="F2005" i="5"/>
  <c r="J1872" i="5"/>
  <c r="I1851" i="5"/>
  <c r="I1090" i="5"/>
  <c r="I370" i="5"/>
  <c r="J1699" i="5"/>
  <c r="J1673" i="5"/>
  <c r="F1571" i="5"/>
  <c r="F1344" i="5"/>
  <c r="I897" i="5"/>
  <c r="I2342" i="5"/>
  <c r="R2340" i="5"/>
  <c r="R2338" i="5"/>
  <c r="G2334" i="5"/>
  <c r="H2330" i="5"/>
  <c r="F2322" i="5"/>
  <c r="H2314" i="5"/>
  <c r="R2310" i="5"/>
  <c r="J2306" i="5"/>
  <c r="F2302" i="5"/>
  <c r="R2298" i="5"/>
  <c r="F2286" i="5"/>
  <c r="R2278" i="5"/>
  <c r="J2270" i="5"/>
  <c r="I2262" i="5"/>
  <c r="J2254" i="5"/>
  <c r="G2229" i="5"/>
  <c r="F2225" i="5"/>
  <c r="H2213" i="5"/>
  <c r="G2205" i="5"/>
  <c r="H2197" i="5"/>
  <c r="G2189" i="5"/>
  <c r="I2173" i="5"/>
  <c r="I2165" i="5"/>
  <c r="G2150" i="5"/>
  <c r="G2138" i="5"/>
  <c r="G2129" i="5"/>
  <c r="I2115" i="5"/>
  <c r="I2069" i="5"/>
  <c r="R1992" i="5"/>
  <c r="H1223" i="5"/>
  <c r="F1607" i="5"/>
  <c r="F1459" i="5"/>
  <c r="I1320" i="5"/>
  <c r="F1175" i="5"/>
  <c r="H1726" i="5"/>
  <c r="G1726" i="5"/>
  <c r="G1681" i="5"/>
  <c r="F1681" i="5"/>
  <c r="R1681" i="5"/>
  <c r="E1517" i="5"/>
  <c r="X1517" i="5" s="1"/>
  <c r="J1517" i="5"/>
  <c r="F1517" i="5"/>
  <c r="G1517" i="5"/>
  <c r="I1517" i="5"/>
  <c r="H1517" i="5"/>
  <c r="F1451" i="5"/>
  <c r="I1451" i="5"/>
  <c r="G1451" i="5"/>
  <c r="E1427" i="5"/>
  <c r="X1427" i="5" s="1"/>
  <c r="I1427" i="5"/>
  <c r="G1427" i="5"/>
  <c r="J1427" i="5"/>
  <c r="F1427" i="5"/>
  <c r="R1427" i="5"/>
  <c r="E1376" i="5"/>
  <c r="X1376" i="5" s="1"/>
  <c r="G1376" i="5"/>
  <c r="J1376" i="5"/>
  <c r="R1376" i="5"/>
  <c r="F1376" i="5"/>
  <c r="I1376" i="5"/>
  <c r="E1352" i="5"/>
  <c r="X1352" i="5" s="1"/>
  <c r="F1352" i="5"/>
  <c r="I1352" i="5"/>
  <c r="R1352" i="5"/>
  <c r="J1352" i="5"/>
  <c r="G1352" i="5"/>
  <c r="H1352" i="5"/>
  <c r="E1328" i="5"/>
  <c r="X1328" i="5" s="1"/>
  <c r="R1328" i="5"/>
  <c r="H1328" i="5"/>
  <c r="F1328" i="5"/>
  <c r="J1328" i="5"/>
  <c r="I1328" i="5"/>
  <c r="E1304" i="5"/>
  <c r="X1304" i="5" s="1"/>
  <c r="J1304" i="5"/>
  <c r="H1304" i="5"/>
  <c r="F1304" i="5"/>
  <c r="G1304" i="5"/>
  <c r="R1304" i="5"/>
  <c r="E1280" i="5"/>
  <c r="X1280" i="5" s="1"/>
  <c r="I1280" i="5"/>
  <c r="G1280" i="5"/>
  <c r="J1280" i="5"/>
  <c r="R1280" i="5"/>
  <c r="H1280" i="5"/>
  <c r="F1256" i="5"/>
  <c r="J1256" i="5"/>
  <c r="G1256" i="5"/>
  <c r="R1256" i="5"/>
  <c r="I1231" i="5"/>
  <c r="F1231" i="5"/>
  <c r="H1231" i="5"/>
  <c r="G1207" i="5"/>
  <c r="I1207" i="5"/>
  <c r="J1207" i="5"/>
  <c r="R1207" i="5"/>
  <c r="F1207" i="5"/>
  <c r="J1183" i="5"/>
  <c r="R1183" i="5"/>
  <c r="J1157" i="5"/>
  <c r="G1157" i="5"/>
  <c r="H1157" i="5"/>
  <c r="I1122" i="5"/>
  <c r="G1122" i="5"/>
  <c r="J1122" i="5"/>
  <c r="F1122" i="5"/>
  <c r="R1122" i="5"/>
  <c r="F1082" i="5"/>
  <c r="J1082" i="5"/>
  <c r="H1082" i="5"/>
  <c r="I1082" i="5"/>
  <c r="I947" i="5"/>
  <c r="H947" i="5"/>
  <c r="H2342" i="5"/>
  <c r="I2286" i="5"/>
  <c r="F2254" i="5"/>
  <c r="R2197" i="5"/>
  <c r="R2165" i="5"/>
  <c r="G1928" i="5"/>
  <c r="J1837" i="5"/>
  <c r="I1409" i="5"/>
  <c r="I1248" i="5"/>
  <c r="E2258" i="5"/>
  <c r="X2258" i="5" s="1"/>
  <c r="R2258" i="5"/>
  <c r="E2250" i="5"/>
  <c r="X2250" i="5" s="1"/>
  <c r="R2250" i="5"/>
  <c r="E2242" i="5"/>
  <c r="X2242" i="5" s="1"/>
  <c r="I2242" i="5"/>
  <c r="E2217" i="5"/>
  <c r="X2217" i="5" s="1"/>
  <c r="G2217" i="5"/>
  <c r="E2201" i="5"/>
  <c r="X2201" i="5" s="1"/>
  <c r="R2201" i="5"/>
  <c r="E2193" i="5"/>
  <c r="X2193" i="5" s="1"/>
  <c r="R2193" i="5"/>
  <c r="E2185" i="5"/>
  <c r="X2185" i="5" s="1"/>
  <c r="F2185" i="5"/>
  <c r="E2177" i="5"/>
  <c r="X2177" i="5" s="1"/>
  <c r="F2177" i="5"/>
  <c r="E2169" i="5"/>
  <c r="X2169" i="5" s="1"/>
  <c r="I2169" i="5"/>
  <c r="E2154" i="5"/>
  <c r="X2154" i="5" s="1"/>
  <c r="I2154" i="5"/>
  <c r="F2154" i="5"/>
  <c r="E2146" i="5"/>
  <c r="X2146" i="5" s="1"/>
  <c r="I2146" i="5"/>
  <c r="H2146" i="5"/>
  <c r="J2146" i="5"/>
  <c r="E2133" i="5"/>
  <c r="X2133" i="5" s="1"/>
  <c r="J2133" i="5"/>
  <c r="R2133" i="5"/>
  <c r="E2119" i="5"/>
  <c r="X2119" i="5" s="1"/>
  <c r="H2119" i="5"/>
  <c r="F2119" i="5"/>
  <c r="J2119" i="5"/>
  <c r="E2111" i="5"/>
  <c r="X2111" i="5" s="1"/>
  <c r="I2111" i="5"/>
  <c r="J2111" i="5"/>
  <c r="G2111" i="5"/>
  <c r="E2103" i="5"/>
  <c r="X2103" i="5" s="1"/>
  <c r="J2103" i="5"/>
  <c r="H2103" i="5"/>
  <c r="F2103" i="5"/>
  <c r="E2095" i="5"/>
  <c r="X2095" i="5" s="1"/>
  <c r="J2095" i="5"/>
  <c r="E2082" i="5"/>
  <c r="X2082" i="5" s="1"/>
  <c r="H2082" i="5"/>
  <c r="J2082" i="5"/>
  <c r="I2082" i="5"/>
  <c r="I2060" i="5"/>
  <c r="J2060" i="5"/>
  <c r="F2060" i="5"/>
  <c r="H2052" i="5"/>
  <c r="J2052" i="5"/>
  <c r="H2044" i="5"/>
  <c r="R2044" i="5"/>
  <c r="J2035" i="5"/>
  <c r="G2035" i="5"/>
  <c r="I2023" i="5"/>
  <c r="J2023" i="5"/>
  <c r="E2005" i="5"/>
  <c r="X2005" i="5" s="1"/>
  <c r="R2005" i="5"/>
  <c r="J2005" i="5"/>
  <c r="G2005" i="5"/>
  <c r="E1996" i="5"/>
  <c r="X1996" i="5" s="1"/>
  <c r="R1996" i="5"/>
  <c r="J1996" i="5"/>
  <c r="E1988" i="5"/>
  <c r="X1988" i="5" s="1"/>
  <c r="H1988" i="5"/>
  <c r="J1988" i="5"/>
  <c r="F1988" i="5"/>
  <c r="I1988" i="5"/>
  <c r="E1980" i="5"/>
  <c r="X1980" i="5" s="1"/>
  <c r="I1980" i="5"/>
  <c r="F1980" i="5"/>
  <c r="G1980" i="5"/>
  <c r="E1948" i="5"/>
  <c r="X1948" i="5" s="1"/>
  <c r="H1948" i="5"/>
  <c r="J1948" i="5"/>
  <c r="G1948" i="5"/>
  <c r="I1948" i="5"/>
  <c r="E1932" i="5"/>
  <c r="X1932" i="5" s="1"/>
  <c r="I1932" i="5"/>
  <c r="F1932" i="5"/>
  <c r="J1932" i="5"/>
  <c r="R1932" i="5"/>
  <c r="F1908" i="5"/>
  <c r="H1908" i="5"/>
  <c r="E1884" i="5"/>
  <c r="X1884" i="5" s="1"/>
  <c r="J1884" i="5"/>
  <c r="R1884" i="5"/>
  <c r="I1884" i="5"/>
  <c r="H1884" i="5"/>
  <c r="E1876" i="5"/>
  <c r="X1876" i="5" s="1"/>
  <c r="R1876" i="5"/>
  <c r="F1876" i="5"/>
  <c r="G1876" i="5"/>
  <c r="I1876" i="5"/>
  <c r="H1876" i="5"/>
  <c r="E1868" i="5"/>
  <c r="X1868" i="5" s="1"/>
  <c r="I1868" i="5"/>
  <c r="F1868" i="5"/>
  <c r="H1868" i="5"/>
  <c r="G1868" i="5"/>
  <c r="E1860" i="5"/>
  <c r="X1860" i="5" s="1"/>
  <c r="H1860" i="5"/>
  <c r="R1860" i="5"/>
  <c r="J1860" i="5"/>
  <c r="I1860" i="5"/>
  <c r="E1851" i="5"/>
  <c r="X1851" i="5" s="1"/>
  <c r="F1851" i="5"/>
  <c r="G1851" i="5"/>
  <c r="R1851" i="5"/>
  <c r="E1842" i="5"/>
  <c r="X1842" i="5" s="1"/>
  <c r="J1842" i="5"/>
  <c r="H1842" i="5"/>
  <c r="E1833" i="5"/>
  <c r="X1833" i="5" s="1"/>
  <c r="F1833" i="5"/>
  <c r="J1833" i="5"/>
  <c r="I1833" i="5"/>
  <c r="E1816" i="5"/>
  <c r="X1816" i="5" s="1"/>
  <c r="G1816" i="5"/>
  <c r="R1816" i="5"/>
  <c r="F1816" i="5"/>
  <c r="J1816" i="5"/>
  <c r="E1808" i="5"/>
  <c r="X1808" i="5" s="1"/>
  <c r="G1808" i="5"/>
  <c r="E1800" i="5"/>
  <c r="X1800" i="5" s="1"/>
  <c r="F1800" i="5"/>
  <c r="H1800" i="5"/>
  <c r="R1800" i="5"/>
  <c r="G1800" i="5"/>
  <c r="E1792" i="5"/>
  <c r="X1792" i="5" s="1"/>
  <c r="I1792" i="5"/>
  <c r="R1792" i="5"/>
  <c r="G1792" i="5"/>
  <c r="F1792" i="5"/>
  <c r="E1784" i="5"/>
  <c r="X1784" i="5" s="1"/>
  <c r="J1784" i="5"/>
  <c r="G1784" i="5"/>
  <c r="R1784" i="5"/>
  <c r="H1784" i="5"/>
  <c r="G1776" i="5"/>
  <c r="J1776" i="5"/>
  <c r="H1776" i="5"/>
  <c r="R1751" i="5"/>
  <c r="I1751" i="5"/>
  <c r="F1751" i="5"/>
  <c r="R1742" i="5"/>
  <c r="G1742" i="5"/>
  <c r="I1742" i="5"/>
  <c r="I1733" i="5"/>
  <c r="F1733" i="5"/>
  <c r="G1733" i="5"/>
  <c r="G1713" i="5"/>
  <c r="I1713" i="5"/>
  <c r="H1687" i="5"/>
  <c r="J1687" i="5"/>
  <c r="F1687" i="5"/>
  <c r="F1679" i="5"/>
  <c r="R1679" i="5"/>
  <c r="I1679" i="5"/>
  <c r="R1671" i="5"/>
  <c r="I1671" i="5"/>
  <c r="J1671" i="5"/>
  <c r="F1663" i="5"/>
  <c r="J1663" i="5"/>
  <c r="H1663" i="5"/>
  <c r="G1655" i="5"/>
  <c r="J1655" i="5"/>
  <c r="F1655" i="5"/>
  <c r="E1647" i="5"/>
  <c r="X1647" i="5" s="1"/>
  <c r="J1647" i="5"/>
  <c r="I1647" i="5"/>
  <c r="R1647" i="5"/>
  <c r="H1639" i="5"/>
  <c r="J1639" i="5"/>
  <c r="I1639" i="5"/>
  <c r="G1639" i="5"/>
  <c r="F1631" i="5"/>
  <c r="H1631" i="5"/>
  <c r="J1631" i="5"/>
  <c r="R1623" i="5"/>
  <c r="F1623" i="5"/>
  <c r="J1623" i="5"/>
  <c r="R1615" i="5"/>
  <c r="J1615" i="5"/>
  <c r="I1615" i="5"/>
  <c r="H1615" i="5"/>
  <c r="G1615" i="5"/>
  <c r="R1599" i="5"/>
  <c r="I1599" i="5"/>
  <c r="F1591" i="5"/>
  <c r="G1591" i="5"/>
  <c r="H1591" i="5"/>
  <c r="J1591" i="5"/>
  <c r="J1583" i="5"/>
  <c r="H1583" i="5"/>
  <c r="G1583" i="5"/>
  <c r="J1575" i="5"/>
  <c r="F1575" i="5"/>
  <c r="I1575" i="5"/>
  <c r="R1575" i="5"/>
  <c r="R1567" i="5"/>
  <c r="J1567" i="5"/>
  <c r="G1567" i="5"/>
  <c r="F1559" i="5"/>
  <c r="I1559" i="5"/>
  <c r="R1542" i="5"/>
  <c r="I1542" i="5"/>
  <c r="I1399" i="5"/>
  <c r="F1399" i="5"/>
  <c r="H1390" i="5"/>
  <c r="I1390" i="5"/>
  <c r="H1358" i="5"/>
  <c r="F1358" i="5"/>
  <c r="E1753" i="5"/>
  <c r="X1753" i="5" s="1"/>
  <c r="I1753" i="5"/>
  <c r="F1689" i="5"/>
  <c r="G1689" i="5"/>
  <c r="J1689" i="5"/>
  <c r="H1689" i="5"/>
  <c r="F1665" i="5"/>
  <c r="G1665" i="5"/>
  <c r="J1665" i="5"/>
  <c r="H1665" i="5"/>
  <c r="E1508" i="5"/>
  <c r="X1508" i="5" s="1"/>
  <c r="G1508" i="5"/>
  <c r="J1508" i="5"/>
  <c r="H1508" i="5"/>
  <c r="R1508" i="5"/>
  <c r="I1508" i="5"/>
  <c r="E1491" i="5"/>
  <c r="X1491" i="5" s="1"/>
  <c r="R1491" i="5"/>
  <c r="G1491" i="5"/>
  <c r="I1491" i="5"/>
  <c r="H1491" i="5"/>
  <c r="F1491" i="5"/>
  <c r="E1467" i="5"/>
  <c r="X1467" i="5" s="1"/>
  <c r="I1467" i="5"/>
  <c r="F1467" i="5"/>
  <c r="R1467" i="5"/>
  <c r="G1467" i="5"/>
  <c r="E1443" i="5"/>
  <c r="X1443" i="5" s="1"/>
  <c r="I1443" i="5"/>
  <c r="R1443" i="5"/>
  <c r="G1443" i="5"/>
  <c r="F1443" i="5"/>
  <c r="R1418" i="5"/>
  <c r="F1418" i="5"/>
  <c r="J1418" i="5"/>
  <c r="H1418" i="5"/>
  <c r="E1384" i="5"/>
  <c r="X1384" i="5" s="1"/>
  <c r="F1384" i="5"/>
  <c r="I1384" i="5"/>
  <c r="G1384" i="5"/>
  <c r="H1384" i="5"/>
  <c r="R1384" i="5"/>
  <c r="J1384" i="5"/>
  <c r="G1360" i="5"/>
  <c r="F1360" i="5"/>
  <c r="E1336" i="5"/>
  <c r="X1336" i="5" s="1"/>
  <c r="I1336" i="5"/>
  <c r="G1336" i="5"/>
  <c r="J1336" i="5"/>
  <c r="R1336" i="5"/>
  <c r="F1336" i="5"/>
  <c r="E1312" i="5"/>
  <c r="X1312" i="5" s="1"/>
  <c r="J1312" i="5"/>
  <c r="F1312" i="5"/>
  <c r="H1312" i="5"/>
  <c r="G1312" i="5"/>
  <c r="I1312" i="5"/>
  <c r="E1288" i="5"/>
  <c r="X1288" i="5" s="1"/>
  <c r="G1288" i="5"/>
  <c r="R1288" i="5"/>
  <c r="F1288" i="5"/>
  <c r="H1288" i="5"/>
  <c r="I1288" i="5"/>
  <c r="J1288" i="5"/>
  <c r="E1264" i="5"/>
  <c r="X1264" i="5" s="1"/>
  <c r="H1264" i="5"/>
  <c r="J1264" i="5"/>
  <c r="I1264" i="5"/>
  <c r="G1264" i="5"/>
  <c r="F1264" i="5"/>
  <c r="R1264" i="5"/>
  <c r="G1240" i="5"/>
  <c r="F1240" i="5"/>
  <c r="R1240" i="5"/>
  <c r="H1240" i="5"/>
  <c r="I1240" i="5"/>
  <c r="F1215" i="5"/>
  <c r="I1215" i="5"/>
  <c r="R1215" i="5"/>
  <c r="J1215" i="5"/>
  <c r="R1191" i="5"/>
  <c r="G1191" i="5"/>
  <c r="H1191" i="5"/>
  <c r="F1191" i="5"/>
  <c r="J1167" i="5"/>
  <c r="G1167" i="5"/>
  <c r="I1140" i="5"/>
  <c r="R1140" i="5"/>
  <c r="H1140" i="5"/>
  <c r="F1140" i="5"/>
  <c r="J1114" i="5"/>
  <c r="I1114" i="5"/>
  <c r="H1114" i="5"/>
  <c r="F1114" i="5"/>
  <c r="J1098" i="5"/>
  <c r="G1098" i="5"/>
  <c r="R1098" i="5"/>
  <c r="I1098" i="5"/>
  <c r="H1074" i="5"/>
  <c r="I1074" i="5"/>
  <c r="F1074" i="5"/>
  <c r="R1074" i="5"/>
  <c r="H1058" i="5"/>
  <c r="J1058" i="5"/>
  <c r="G1058" i="5"/>
  <c r="F1058" i="5"/>
  <c r="R1058" i="5"/>
  <c r="R1022" i="5"/>
  <c r="I1022" i="5"/>
  <c r="J1022" i="5"/>
  <c r="H1022" i="5"/>
  <c r="G1022" i="5"/>
  <c r="G1004" i="5"/>
  <c r="I1004" i="5"/>
  <c r="F1004" i="5"/>
  <c r="G996" i="5"/>
  <c r="I996" i="5"/>
  <c r="R996" i="5"/>
  <c r="H980" i="5"/>
  <c r="F980" i="5"/>
  <c r="J971" i="5"/>
  <c r="G971" i="5"/>
  <c r="H939" i="5"/>
  <c r="G939" i="5"/>
  <c r="I939" i="5"/>
  <c r="R939" i="5"/>
  <c r="J939" i="5"/>
  <c r="H931" i="5"/>
  <c r="I931" i="5"/>
  <c r="J931" i="5"/>
  <c r="F931" i="5"/>
  <c r="J923" i="5"/>
  <c r="I923" i="5"/>
  <c r="G923" i="5"/>
  <c r="H923" i="5"/>
  <c r="H914" i="5"/>
  <c r="J914" i="5"/>
  <c r="I914" i="5"/>
  <c r="F914" i="5"/>
  <c r="H906" i="5"/>
  <c r="R906" i="5"/>
  <c r="I906" i="5"/>
  <c r="J906" i="5"/>
  <c r="R889" i="5"/>
  <c r="G889" i="5"/>
  <c r="J889" i="5"/>
  <c r="I889" i="5"/>
  <c r="G881" i="5"/>
  <c r="F881" i="5"/>
  <c r="J881" i="5"/>
  <c r="H881" i="5"/>
  <c r="H872" i="5"/>
  <c r="I872" i="5"/>
  <c r="F872" i="5"/>
  <c r="R872" i="5"/>
  <c r="J872" i="5"/>
  <c r="H864" i="5"/>
  <c r="R864" i="5"/>
  <c r="G864" i="5"/>
  <c r="I864" i="5"/>
  <c r="J864" i="5"/>
  <c r="R856" i="5"/>
  <c r="I856" i="5"/>
  <c r="F848" i="5"/>
  <c r="H848" i="5"/>
  <c r="J848" i="5"/>
  <c r="I848" i="5"/>
  <c r="H840" i="5"/>
  <c r="R840" i="5"/>
  <c r="F840" i="5"/>
  <c r="I840" i="5"/>
  <c r="R832" i="5"/>
  <c r="G832" i="5"/>
  <c r="H824" i="5"/>
  <c r="G824" i="5"/>
  <c r="F824" i="5"/>
  <c r="I824" i="5"/>
  <c r="J824" i="5"/>
  <c r="J816" i="5"/>
  <c r="R816" i="5"/>
  <c r="I816" i="5"/>
  <c r="G816" i="5"/>
  <c r="R776" i="5"/>
  <c r="I776" i="5"/>
  <c r="R768" i="5"/>
  <c r="J768" i="5"/>
  <c r="F760" i="5"/>
  <c r="I760" i="5"/>
  <c r="R760" i="5"/>
  <c r="R752" i="5"/>
  <c r="G752" i="5"/>
  <c r="J752" i="5"/>
  <c r="H744" i="5"/>
  <c r="R744" i="5"/>
  <c r="J728" i="5"/>
  <c r="I728" i="5"/>
  <c r="G728" i="5"/>
  <c r="H728" i="5"/>
  <c r="I695" i="5"/>
  <c r="G695" i="5"/>
  <c r="R695" i="5"/>
  <c r="H695" i="5"/>
  <c r="H686" i="5"/>
  <c r="I686" i="5"/>
  <c r="R686" i="5"/>
  <c r="F686" i="5"/>
  <c r="I678" i="5"/>
  <c r="G678" i="5"/>
  <c r="J678" i="5"/>
  <c r="H678" i="5"/>
  <c r="F678" i="5"/>
  <c r="R669" i="5"/>
  <c r="F669" i="5"/>
  <c r="H669" i="5"/>
  <c r="J669" i="5"/>
  <c r="G652" i="5"/>
  <c r="F652" i="5"/>
  <c r="R652" i="5"/>
  <c r="I644" i="5"/>
  <c r="F644" i="5"/>
  <c r="J644" i="5"/>
  <c r="I636" i="5"/>
  <c r="J636" i="5"/>
  <c r="G627" i="5"/>
  <c r="J627" i="5"/>
  <c r="H627" i="5"/>
  <c r="F627" i="5"/>
  <c r="I619" i="5"/>
  <c r="H619" i="5"/>
  <c r="R619" i="5"/>
  <c r="F611" i="5"/>
  <c r="G611" i="5"/>
  <c r="G603" i="5"/>
  <c r="F603" i="5"/>
  <c r="R603" i="5"/>
  <c r="J603" i="5"/>
  <c r="I603" i="5"/>
  <c r="R595" i="5"/>
  <c r="H595" i="5"/>
  <c r="F595" i="5"/>
  <c r="I595" i="5"/>
  <c r="J362" i="5"/>
  <c r="R362" i="5"/>
  <c r="I362" i="5"/>
  <c r="H362" i="5"/>
  <c r="H311" i="5"/>
  <c r="I311" i="5"/>
  <c r="R311" i="5"/>
  <c r="F311" i="5"/>
  <c r="F234" i="5"/>
  <c r="J234" i="5"/>
  <c r="H234" i="5"/>
  <c r="R170" i="5"/>
  <c r="J170" i="5"/>
  <c r="I170" i="5"/>
  <c r="H170" i="5"/>
  <c r="H2302" i="5"/>
  <c r="F2159" i="5"/>
  <c r="F2115" i="5"/>
  <c r="F2342" i="5"/>
  <c r="H2334" i="5"/>
  <c r="R2318" i="5"/>
  <c r="J2310" i="5"/>
  <c r="I2302" i="5"/>
  <c r="J2294" i="5"/>
  <c r="G2286" i="5"/>
  <c r="G2254" i="5"/>
  <c r="F2250" i="5"/>
  <c r="G2246" i="5"/>
  <c r="H2242" i="5"/>
  <c r="G2238" i="5"/>
  <c r="I2225" i="5"/>
  <c r="J2221" i="5"/>
  <c r="R2213" i="5"/>
  <c r="R2205" i="5"/>
  <c r="J2201" i="5"/>
  <c r="H2193" i="5"/>
  <c r="R2189" i="5"/>
  <c r="I2185" i="5"/>
  <c r="I2177" i="5"/>
  <c r="H2169" i="5"/>
  <c r="G2165" i="5"/>
  <c r="J2154" i="5"/>
  <c r="G2107" i="5"/>
  <c r="R2073" i="5"/>
  <c r="J2039" i="5"/>
  <c r="J1980" i="5"/>
  <c r="J1944" i="5"/>
  <c r="R1936" i="5"/>
  <c r="H1920" i="5"/>
  <c r="R1868" i="5"/>
  <c r="H1864" i="5"/>
  <c r="R1837" i="5"/>
  <c r="H1792" i="5"/>
  <c r="I1776" i="5"/>
  <c r="H1647" i="5"/>
  <c r="I866" i="5"/>
  <c r="G1687" i="5"/>
  <c r="R1619" i="5"/>
  <c r="F1555" i="5"/>
  <c r="R1517" i="5"/>
  <c r="J1491" i="5"/>
  <c r="H1467" i="5"/>
  <c r="F1393" i="5"/>
  <c r="H1376" i="5"/>
  <c r="R1157" i="5"/>
  <c r="R826" i="5"/>
  <c r="F776" i="5"/>
  <c r="G768" i="5"/>
  <c r="R636" i="5"/>
  <c r="F820" i="5"/>
  <c r="J820" i="5"/>
  <c r="H1761" i="5"/>
  <c r="I1901" i="5"/>
  <c r="F1965" i="5"/>
  <c r="G1965" i="5"/>
  <c r="G1081" i="5"/>
  <c r="H1081" i="5"/>
  <c r="I995" i="5"/>
  <c r="J995" i="5"/>
  <c r="E1063" i="5"/>
  <c r="X1063" i="5" s="1"/>
  <c r="H1063" i="5"/>
  <c r="E1037" i="5"/>
  <c r="X1037" i="5" s="1"/>
  <c r="I1037" i="5"/>
  <c r="E1028" i="5"/>
  <c r="X1028" i="5" s="1"/>
  <c r="G1028" i="5"/>
  <c r="E1019" i="5"/>
  <c r="X1019" i="5" s="1"/>
  <c r="R1019" i="5"/>
  <c r="E1001" i="5"/>
  <c r="X1001" i="5" s="1"/>
  <c r="I1001" i="5"/>
  <c r="F920" i="5"/>
  <c r="G920" i="5"/>
  <c r="E813" i="5"/>
  <c r="X813" i="5" s="1"/>
  <c r="F813" i="5"/>
  <c r="E797" i="5"/>
  <c r="X797" i="5" s="1"/>
  <c r="J797" i="5"/>
  <c r="H701" i="5"/>
  <c r="R701" i="5"/>
  <c r="E592" i="5"/>
  <c r="X592" i="5" s="1"/>
  <c r="H592" i="5"/>
  <c r="E584" i="5"/>
  <c r="X584" i="5" s="1"/>
  <c r="I584" i="5"/>
  <c r="E568" i="5"/>
  <c r="X568" i="5" s="1"/>
  <c r="R568" i="5"/>
  <c r="F455" i="5"/>
  <c r="R455" i="5"/>
  <c r="T226" i="5"/>
  <c r="AC226" i="5"/>
  <c r="S226" i="5"/>
  <c r="T218" i="5"/>
  <c r="AC218" i="5"/>
  <c r="T194" i="5"/>
  <c r="S194" i="5"/>
  <c r="T186" i="5"/>
  <c r="S186" i="5"/>
  <c r="T178" i="5"/>
  <c r="S178" i="5"/>
  <c r="T170" i="5"/>
  <c r="AC170" i="5"/>
  <c r="T162" i="5"/>
  <c r="S162" i="5"/>
  <c r="T154" i="5"/>
  <c r="S154" i="5"/>
  <c r="AC154" i="5"/>
  <c r="T146" i="5"/>
  <c r="S146" i="5"/>
  <c r="T130" i="5"/>
  <c r="S130" i="5"/>
  <c r="T106" i="5"/>
  <c r="S106" i="5"/>
  <c r="AC106" i="5"/>
  <c r="T98" i="5"/>
  <c r="S98" i="5"/>
  <c r="T90" i="5"/>
  <c r="S90" i="5"/>
  <c r="T74" i="5"/>
  <c r="AC74" i="5"/>
  <c r="S74" i="5"/>
  <c r="S218" i="5"/>
  <c r="T696" i="5"/>
  <c r="S696" i="5"/>
  <c r="AC696" i="5"/>
  <c r="T688" i="5"/>
  <c r="AC688" i="5"/>
  <c r="T664" i="5"/>
  <c r="S664" i="5"/>
  <c r="T656" i="5"/>
  <c r="S656" i="5"/>
  <c r="AC656" i="5"/>
  <c r="T648" i="5"/>
  <c r="S648" i="5"/>
  <c r="AC648" i="5"/>
  <c r="T632" i="5"/>
  <c r="S632" i="5"/>
  <c r="T624" i="5"/>
  <c r="S624" i="5"/>
  <c r="T616" i="5"/>
  <c r="S616" i="5"/>
  <c r="T608" i="5"/>
  <c r="S608" i="5"/>
  <c r="T592" i="5"/>
  <c r="S592" i="5"/>
  <c r="T584" i="5"/>
  <c r="AC584" i="5"/>
  <c r="S584" i="5"/>
  <c r="T576" i="5"/>
  <c r="S576" i="5"/>
  <c r="AC576" i="5"/>
  <c r="T568" i="5"/>
  <c r="AC568" i="5"/>
  <c r="T552" i="5"/>
  <c r="S552" i="5"/>
  <c r="T544" i="5"/>
  <c r="AC544" i="5"/>
  <c r="T536" i="5"/>
  <c r="AC536" i="5"/>
  <c r="S536" i="5"/>
  <c r="T528" i="5"/>
  <c r="AC528" i="5"/>
  <c r="T472" i="5"/>
  <c r="AC472" i="5"/>
  <c r="T464" i="5"/>
  <c r="AC464" i="5"/>
  <c r="T456" i="5"/>
  <c r="AC456" i="5"/>
  <c r="S456" i="5"/>
  <c r="T448" i="5"/>
  <c r="AC448" i="5"/>
  <c r="S448" i="5"/>
  <c r="T440" i="5"/>
  <c r="S440" i="5"/>
  <c r="AC440" i="5"/>
  <c r="T424" i="5"/>
  <c r="S424" i="5"/>
  <c r="AC424" i="5"/>
  <c r="T416" i="5"/>
  <c r="AC416" i="5"/>
  <c r="S416" i="5"/>
  <c r="T408" i="5"/>
  <c r="AC408" i="5"/>
  <c r="T392" i="5"/>
  <c r="S392" i="5"/>
  <c r="AC392" i="5"/>
  <c r="T376" i="5"/>
  <c r="AC376" i="5"/>
  <c r="T352" i="5"/>
  <c r="S352" i="5"/>
  <c r="T336" i="5"/>
  <c r="AC336" i="5"/>
  <c r="T328" i="5"/>
  <c r="AC328" i="5"/>
  <c r="T320" i="5"/>
  <c r="AC320" i="5"/>
  <c r="S320" i="5"/>
  <c r="T312" i="5"/>
  <c r="S312" i="5"/>
  <c r="T304" i="5"/>
  <c r="S304" i="5"/>
  <c r="AC304" i="5"/>
  <c r="T296" i="5"/>
  <c r="AC296" i="5"/>
  <c r="S296" i="5"/>
  <c r="T288" i="5"/>
  <c r="S288" i="5"/>
  <c r="T264" i="5"/>
  <c r="AC264" i="5"/>
  <c r="S264" i="5"/>
  <c r="T256" i="5"/>
  <c r="AC256" i="5"/>
  <c r="T240" i="5"/>
  <c r="S240" i="5"/>
  <c r="T927" i="5"/>
  <c r="S927" i="5"/>
  <c r="AC927" i="5"/>
  <c r="T919" i="5"/>
  <c r="AC919" i="5"/>
  <c r="S919" i="5"/>
  <c r="T911" i="5"/>
  <c r="AC911" i="5"/>
  <c r="T903" i="5"/>
  <c r="AC903" i="5"/>
  <c r="S903" i="5"/>
  <c r="T895" i="5"/>
  <c r="AC895" i="5"/>
  <c r="T887" i="5"/>
  <c r="S887" i="5"/>
  <c r="AC887" i="5"/>
  <c r="T879" i="5"/>
  <c r="AC879" i="5"/>
  <c r="T871" i="5"/>
  <c r="AC871" i="5"/>
  <c r="S871" i="5"/>
  <c r="T863" i="5"/>
  <c r="AC863" i="5"/>
  <c r="S863" i="5"/>
  <c r="T855" i="5"/>
  <c r="S855" i="5"/>
  <c r="AC855" i="5"/>
  <c r="T847" i="5"/>
  <c r="AC847" i="5"/>
  <c r="S847" i="5"/>
  <c r="T831" i="5"/>
  <c r="S831" i="5"/>
  <c r="T823" i="5"/>
  <c r="AC823" i="5"/>
  <c r="S823" i="5"/>
  <c r="T815" i="5"/>
  <c r="AC815" i="5"/>
  <c r="S815" i="5"/>
  <c r="T807" i="5"/>
  <c r="S807" i="5"/>
  <c r="AC807" i="5"/>
  <c r="T799" i="5"/>
  <c r="AC799" i="5"/>
  <c r="S799" i="5"/>
  <c r="T791" i="5"/>
  <c r="S791" i="5"/>
  <c r="AC791" i="5"/>
  <c r="T775" i="5"/>
  <c r="S775" i="5"/>
  <c r="AC775" i="5"/>
  <c r="T767" i="5"/>
  <c r="AC767" i="5"/>
  <c r="S767" i="5"/>
  <c r="T759" i="5"/>
  <c r="AC759" i="5"/>
  <c r="T751" i="5"/>
  <c r="AC751" i="5"/>
  <c r="T735" i="5"/>
  <c r="AC735" i="5"/>
  <c r="S735" i="5"/>
  <c r="T727" i="5"/>
  <c r="S727" i="5"/>
  <c r="AC727" i="5"/>
  <c r="T719" i="5"/>
  <c r="S719" i="5"/>
  <c r="T711" i="5"/>
  <c r="S711" i="5"/>
  <c r="T703" i="5"/>
  <c r="S703" i="5"/>
  <c r="AD317" i="5"/>
  <c r="AB317" i="5"/>
  <c r="V117" i="5"/>
  <c r="AB117" i="5"/>
  <c r="T2326" i="5"/>
  <c r="S2326" i="5"/>
  <c r="T2318" i="5"/>
  <c r="S2318" i="5"/>
  <c r="T2310" i="5"/>
  <c r="S2310" i="5"/>
  <c r="AC2310" i="5"/>
  <c r="T2302" i="5"/>
  <c r="S2302" i="5"/>
  <c r="T2294" i="5"/>
  <c r="S2294" i="5"/>
  <c r="T2286" i="5"/>
  <c r="S2286" i="5"/>
  <c r="T2278" i="5"/>
  <c r="AC2278" i="5"/>
  <c r="T2270" i="5"/>
  <c r="S2270" i="5"/>
  <c r="T2262" i="5"/>
  <c r="AC2262" i="5"/>
  <c r="T2254" i="5"/>
  <c r="S2254" i="5"/>
  <c r="T2246" i="5"/>
  <c r="S2246" i="5"/>
  <c r="T2230" i="5"/>
  <c r="S2230" i="5"/>
  <c r="T2206" i="5"/>
  <c r="S2206" i="5"/>
  <c r="AC2206" i="5"/>
  <c r="T2198" i="5"/>
  <c r="S2198" i="5"/>
  <c r="T2182" i="5"/>
  <c r="S2182" i="5"/>
  <c r="T2174" i="5"/>
  <c r="S2174" i="5"/>
  <c r="T2158" i="5"/>
  <c r="S2158" i="5"/>
  <c r="T2134" i="5"/>
  <c r="AC2134" i="5"/>
  <c r="S2134" i="5"/>
  <c r="T2126" i="5"/>
  <c r="S2126" i="5"/>
  <c r="T2118" i="5"/>
  <c r="AC2118" i="5"/>
  <c r="T2110" i="5"/>
  <c r="S2110" i="5"/>
  <c r="T2102" i="5"/>
  <c r="S2102" i="5"/>
  <c r="T2094" i="5"/>
  <c r="S2094" i="5"/>
  <c r="T2086" i="5"/>
  <c r="AC2086" i="5"/>
  <c r="T2078" i="5"/>
  <c r="AC2078" i="5"/>
  <c r="T2070" i="5"/>
  <c r="AC2070" i="5"/>
  <c r="S2070" i="5"/>
  <c r="T2054" i="5"/>
  <c r="S2054" i="5"/>
  <c r="T2046" i="5"/>
  <c r="S2046" i="5"/>
  <c r="AC2046" i="5"/>
  <c r="T2030" i="5"/>
  <c r="S2030" i="5"/>
  <c r="AC2030" i="5"/>
  <c r="T2022" i="5"/>
  <c r="S2022" i="5"/>
  <c r="T2014" i="5"/>
  <c r="S2014" i="5"/>
  <c r="T1966" i="5"/>
  <c r="S1966" i="5"/>
  <c r="T1958" i="5"/>
  <c r="S1958" i="5"/>
  <c r="T1942" i="5"/>
  <c r="S1942" i="5"/>
  <c r="T1934" i="5"/>
  <c r="S1934" i="5"/>
  <c r="T1902" i="5"/>
  <c r="S1902" i="5"/>
  <c r="T1894" i="5"/>
  <c r="S1894" i="5"/>
  <c r="T1886" i="5"/>
  <c r="S1886" i="5"/>
  <c r="AC1886" i="5"/>
  <c r="T1870" i="5"/>
  <c r="AC1870" i="5"/>
  <c r="S1870" i="5"/>
  <c r="T1862" i="5"/>
  <c r="S1862" i="5"/>
  <c r="T1854" i="5"/>
  <c r="S1854" i="5"/>
  <c r="T1830" i="5"/>
  <c r="AC1830" i="5"/>
  <c r="S1830" i="5"/>
  <c r="T1822" i="5"/>
  <c r="S1822" i="5"/>
  <c r="AC1822" i="5"/>
  <c r="T1806" i="5"/>
  <c r="AC1806" i="5"/>
  <c r="T1750" i="5"/>
  <c r="S1750" i="5"/>
  <c r="T1718" i="5"/>
  <c r="S1718" i="5"/>
  <c r="T1710" i="5"/>
  <c r="S1710" i="5"/>
  <c r="T1702" i="5"/>
  <c r="S1702" i="5"/>
  <c r="T1694" i="5"/>
  <c r="S1694" i="5"/>
  <c r="T1678" i="5"/>
  <c r="S1678" i="5"/>
  <c r="T1670" i="5"/>
  <c r="AC1670" i="5"/>
  <c r="T1654" i="5"/>
  <c r="S1654" i="5"/>
  <c r="T1646" i="5"/>
  <c r="S1646" i="5"/>
  <c r="T1638" i="5"/>
  <c r="S1638" i="5"/>
  <c r="T1622" i="5"/>
  <c r="S1622" i="5"/>
  <c r="T1614" i="5"/>
  <c r="S1614" i="5"/>
  <c r="T1606" i="5"/>
  <c r="AC1606" i="5"/>
  <c r="T1598" i="5"/>
  <c r="AC1598" i="5"/>
  <c r="T1582" i="5"/>
  <c r="AC1582" i="5"/>
  <c r="S1582" i="5"/>
  <c r="T1574" i="5"/>
  <c r="AC1574" i="5"/>
  <c r="S1574" i="5"/>
  <c r="T1558" i="5"/>
  <c r="AC1558" i="5"/>
  <c r="S1558" i="5"/>
  <c r="T1550" i="5"/>
  <c r="S1550" i="5"/>
  <c r="T1542" i="5"/>
  <c r="AC1542" i="5"/>
  <c r="T1534" i="5"/>
  <c r="AC1534" i="5"/>
  <c r="T1526" i="5"/>
  <c r="S1526" i="5"/>
  <c r="T1518" i="5"/>
  <c r="S1518" i="5"/>
  <c r="T1510" i="5"/>
  <c r="S1510" i="5"/>
  <c r="T1494" i="5"/>
  <c r="S1494" i="5"/>
  <c r="T1486" i="5"/>
  <c r="AC1486" i="5"/>
  <c r="T1470" i="5"/>
  <c r="S1470" i="5"/>
  <c r="T1462" i="5"/>
  <c r="AC1462" i="5"/>
  <c r="S1462" i="5"/>
  <c r="T1454" i="5"/>
  <c r="AC1454" i="5"/>
  <c r="S1454" i="5"/>
  <c r="T1446" i="5"/>
  <c r="AC1446" i="5"/>
  <c r="S1446" i="5"/>
  <c r="T1438" i="5"/>
  <c r="AC1438" i="5"/>
  <c r="S1438" i="5"/>
  <c r="T1430" i="5"/>
  <c r="AC1430" i="5"/>
  <c r="T1422" i="5"/>
  <c r="AC1422" i="5"/>
  <c r="S1422" i="5"/>
  <c r="T1390" i="5"/>
  <c r="S1390" i="5"/>
  <c r="AC1390" i="5"/>
  <c r="T1382" i="5"/>
  <c r="AC1382" i="5"/>
  <c r="S1382" i="5"/>
  <c r="T1374" i="5"/>
  <c r="S1374" i="5"/>
  <c r="AC1374" i="5"/>
  <c r="T1366" i="5"/>
  <c r="AC1366" i="5"/>
  <c r="T1358" i="5"/>
  <c r="S1358" i="5"/>
  <c r="AC1358" i="5"/>
  <c r="T1350" i="5"/>
  <c r="AC1350" i="5"/>
  <c r="T1342" i="5"/>
  <c r="S1342" i="5"/>
  <c r="T1334" i="5"/>
  <c r="S1334" i="5"/>
  <c r="T1326" i="5"/>
  <c r="S1326" i="5"/>
  <c r="AC1326" i="5"/>
  <c r="T1310" i="5"/>
  <c r="S1310" i="5"/>
  <c r="T1302" i="5"/>
  <c r="S1302" i="5"/>
  <c r="T1294" i="5"/>
  <c r="S1294" i="5"/>
  <c r="T1286" i="5"/>
  <c r="S1286" i="5"/>
  <c r="T1278" i="5"/>
  <c r="S1278" i="5"/>
  <c r="T1270" i="5"/>
  <c r="S1270" i="5"/>
  <c r="T1262" i="5"/>
  <c r="S1262" i="5"/>
  <c r="T1254" i="5"/>
  <c r="S1254" i="5"/>
  <c r="T1246" i="5"/>
  <c r="S1246" i="5"/>
  <c r="T1230" i="5"/>
  <c r="S1230" i="5"/>
  <c r="T1214" i="5"/>
  <c r="S1214" i="5"/>
  <c r="T1206" i="5"/>
  <c r="S1206" i="5"/>
  <c r="T1198" i="5"/>
  <c r="S1198" i="5"/>
  <c r="T1174" i="5"/>
  <c r="S1174" i="5"/>
  <c r="T1166" i="5"/>
  <c r="S1166" i="5"/>
  <c r="T1158" i="5"/>
  <c r="S1158" i="5"/>
  <c r="T1150" i="5"/>
  <c r="S1150" i="5"/>
  <c r="T1134" i="5"/>
  <c r="AC1134" i="5"/>
  <c r="T1126" i="5"/>
  <c r="S1126" i="5"/>
  <c r="AC1126" i="5"/>
  <c r="T1118" i="5"/>
  <c r="AC1118" i="5"/>
  <c r="S1118" i="5"/>
  <c r="T1110" i="5"/>
  <c r="S1110" i="5"/>
  <c r="AC1110" i="5"/>
  <c r="T1102" i="5"/>
  <c r="S1102" i="5"/>
  <c r="AC1102" i="5"/>
  <c r="T1094" i="5"/>
  <c r="AC1094" i="5"/>
  <c r="S1094" i="5"/>
  <c r="T1086" i="5"/>
  <c r="AC1086" i="5"/>
  <c r="T1078" i="5"/>
  <c r="AC1078" i="5"/>
  <c r="S1078" i="5"/>
  <c r="T1070" i="5"/>
  <c r="S1070" i="5"/>
  <c r="AC1070" i="5"/>
  <c r="T1062" i="5"/>
  <c r="AC1062" i="5"/>
  <c r="S1062" i="5"/>
  <c r="T1054" i="5"/>
  <c r="AC1054" i="5"/>
  <c r="S1054" i="5"/>
  <c r="T1046" i="5"/>
  <c r="S1046" i="5"/>
  <c r="AC1046" i="5"/>
  <c r="T1038" i="5"/>
  <c r="AC1038" i="5"/>
  <c r="S1038" i="5"/>
  <c r="T1030" i="5"/>
  <c r="S1030" i="5"/>
  <c r="AC1030" i="5"/>
  <c r="T1022" i="5"/>
  <c r="AC1022" i="5"/>
  <c r="T1014" i="5"/>
  <c r="AC1014" i="5"/>
  <c r="T1006" i="5"/>
  <c r="AC1006" i="5"/>
  <c r="T998" i="5"/>
  <c r="AC998" i="5"/>
  <c r="S998" i="5"/>
  <c r="T990" i="5"/>
  <c r="AC990" i="5"/>
  <c r="T982" i="5"/>
  <c r="AC982" i="5"/>
  <c r="S982" i="5"/>
  <c r="T974" i="5"/>
  <c r="AC974" i="5"/>
  <c r="T966" i="5"/>
  <c r="AC966" i="5"/>
  <c r="T958" i="5"/>
  <c r="S958" i="5"/>
  <c r="AC958" i="5"/>
  <c r="T950" i="5"/>
  <c r="S950" i="5"/>
  <c r="AC950" i="5"/>
  <c r="T942" i="5"/>
  <c r="AC942" i="5"/>
  <c r="T934" i="5"/>
  <c r="S934" i="5"/>
  <c r="AB2093" i="5"/>
  <c r="V2077" i="5"/>
  <c r="V389" i="5"/>
  <c r="V365" i="5"/>
  <c r="V341" i="5"/>
  <c r="R341" i="5" s="1"/>
  <c r="AD285" i="5"/>
  <c r="AD221" i="5"/>
  <c r="V213" i="5"/>
  <c r="AD141" i="5"/>
  <c r="AD125" i="5"/>
  <c r="AD101" i="5"/>
  <c r="AD85" i="5"/>
  <c r="S170" i="5"/>
  <c r="AC130" i="5"/>
  <c r="AC2257" i="5"/>
  <c r="AC2224" i="5"/>
  <c r="AC2205" i="5"/>
  <c r="AC2173" i="5"/>
  <c r="AC2109" i="5"/>
  <c r="AC2018" i="5"/>
  <c r="AC1954" i="5"/>
  <c r="AC1841" i="5"/>
  <c r="AC1729" i="5"/>
  <c r="AC1701" i="5"/>
  <c r="AC1669" i="5"/>
  <c r="AC1640" i="5"/>
  <c r="AC1610" i="5"/>
  <c r="AC1536" i="5"/>
  <c r="AC362" i="5"/>
  <c r="AC346" i="5"/>
  <c r="AC258" i="5"/>
  <c r="AC242" i="5"/>
  <c r="AC140" i="5"/>
  <c r="AC108" i="5"/>
  <c r="AC2240" i="5"/>
  <c r="AC1712" i="5"/>
  <c r="AC1688" i="5"/>
  <c r="AC514" i="5"/>
  <c r="AC354" i="5"/>
  <c r="AC306" i="5"/>
  <c r="E1533" i="5"/>
  <c r="X1533" i="5" s="1"/>
  <c r="G1533" i="5"/>
  <c r="F1533" i="5"/>
  <c r="I1533" i="5"/>
  <c r="G1497" i="5"/>
  <c r="I1497" i="5"/>
  <c r="F1497" i="5"/>
  <c r="I1465" i="5"/>
  <c r="G1465" i="5"/>
  <c r="E1441" i="5"/>
  <c r="X1441" i="5" s="1"/>
  <c r="R1441" i="5"/>
  <c r="G1441" i="5"/>
  <c r="H1441" i="5"/>
  <c r="E1415" i="5"/>
  <c r="X1415" i="5" s="1"/>
  <c r="G1415" i="5"/>
  <c r="I1415" i="5"/>
  <c r="J1415" i="5"/>
  <c r="E1374" i="5"/>
  <c r="X1374" i="5" s="1"/>
  <c r="F1374" i="5"/>
  <c r="H1374" i="5"/>
  <c r="G1374" i="5"/>
  <c r="E1334" i="5"/>
  <c r="X1334" i="5" s="1"/>
  <c r="J1334" i="5"/>
  <c r="F1334" i="5"/>
  <c r="H1334" i="5"/>
  <c r="E1302" i="5"/>
  <c r="X1302" i="5" s="1"/>
  <c r="G1302" i="5"/>
  <c r="J1302" i="5"/>
  <c r="H1302" i="5"/>
  <c r="F1302" i="5"/>
  <c r="E1278" i="5"/>
  <c r="X1278" i="5" s="1"/>
  <c r="F1278" i="5"/>
  <c r="R1278" i="5"/>
  <c r="J1278" i="5"/>
  <c r="H1278" i="5"/>
  <c r="E1246" i="5"/>
  <c r="X1246" i="5" s="1"/>
  <c r="H1246" i="5"/>
  <c r="I1246" i="5"/>
  <c r="G1246" i="5"/>
  <c r="R1246" i="5"/>
  <c r="J854" i="5"/>
  <c r="R854" i="5"/>
  <c r="I854" i="5"/>
  <c r="I774" i="5"/>
  <c r="G774" i="5"/>
  <c r="R742" i="5"/>
  <c r="F742" i="5"/>
  <c r="H684" i="5"/>
  <c r="F684" i="5"/>
  <c r="J684" i="5"/>
  <c r="F650" i="5"/>
  <c r="R650" i="5"/>
  <c r="F601" i="5"/>
  <c r="J601" i="5"/>
  <c r="H601" i="5"/>
  <c r="I481" i="5"/>
  <c r="R481" i="5"/>
  <c r="J481" i="5"/>
  <c r="H481" i="5"/>
  <c r="F1441" i="5"/>
  <c r="H1415" i="5"/>
  <c r="R1302" i="5"/>
  <c r="G667" i="5"/>
  <c r="E1524" i="5"/>
  <c r="X1524" i="5" s="1"/>
  <c r="I1524" i="5"/>
  <c r="J1524" i="5"/>
  <c r="H1524" i="5"/>
  <c r="F1481" i="5"/>
  <c r="R1481" i="5"/>
  <c r="I1481" i="5"/>
  <c r="G1449" i="5"/>
  <c r="R1449" i="5"/>
  <c r="F1449" i="5"/>
  <c r="E1407" i="5"/>
  <c r="X1407" i="5" s="1"/>
  <c r="R1407" i="5"/>
  <c r="F1407" i="5"/>
  <c r="G1407" i="5"/>
  <c r="J1407" i="5"/>
  <c r="E1366" i="5"/>
  <c r="X1366" i="5" s="1"/>
  <c r="R1366" i="5"/>
  <c r="H1366" i="5"/>
  <c r="G1366" i="5"/>
  <c r="F1366" i="5"/>
  <c r="E1342" i="5"/>
  <c r="X1342" i="5" s="1"/>
  <c r="H1342" i="5"/>
  <c r="I1342" i="5"/>
  <c r="G1342" i="5"/>
  <c r="E1318" i="5"/>
  <c r="X1318" i="5" s="1"/>
  <c r="I1318" i="5"/>
  <c r="H1318" i="5"/>
  <c r="R1318" i="5"/>
  <c r="E1286" i="5"/>
  <c r="X1286" i="5" s="1"/>
  <c r="R1286" i="5"/>
  <c r="J1286" i="5"/>
  <c r="F1286" i="5"/>
  <c r="G1286" i="5"/>
  <c r="G1254" i="5"/>
  <c r="J1254" i="5"/>
  <c r="E1229" i="5"/>
  <c r="X1229" i="5" s="1"/>
  <c r="R1229" i="5"/>
  <c r="G1229" i="5"/>
  <c r="I1229" i="5"/>
  <c r="F1229" i="5"/>
  <c r="J290" i="5"/>
  <c r="I207" i="5"/>
  <c r="J1481" i="5"/>
  <c r="R1465" i="5"/>
  <c r="R1415" i="5"/>
  <c r="H1407" i="5"/>
  <c r="R1399" i="5"/>
  <c r="H1286" i="5"/>
  <c r="I846" i="5"/>
  <c r="G846" i="5"/>
  <c r="R846" i="5"/>
  <c r="F766" i="5"/>
  <c r="J766" i="5"/>
  <c r="R625" i="5"/>
  <c r="G625" i="5"/>
  <c r="E561" i="5"/>
  <c r="X561" i="5" s="1"/>
  <c r="J561" i="5"/>
  <c r="F561" i="5"/>
  <c r="R561" i="5"/>
  <c r="H561" i="5"/>
  <c r="R513" i="5"/>
  <c r="I513" i="5"/>
  <c r="H513" i="5"/>
  <c r="J1533" i="5"/>
  <c r="H1481" i="5"/>
  <c r="F1465" i="5"/>
  <c r="F1415" i="5"/>
  <c r="I1407" i="5"/>
  <c r="R1374" i="5"/>
  <c r="I1358" i="5"/>
  <c r="G1334" i="5"/>
  <c r="F1246" i="5"/>
  <c r="E1506" i="5"/>
  <c r="X1506" i="5" s="1"/>
  <c r="I1506" i="5"/>
  <c r="J1506" i="5"/>
  <c r="F1506" i="5"/>
  <c r="E1473" i="5"/>
  <c r="X1473" i="5" s="1"/>
  <c r="H1473" i="5"/>
  <c r="G1473" i="5"/>
  <c r="R1433" i="5"/>
  <c r="J1433" i="5"/>
  <c r="F1433" i="5"/>
  <c r="E1399" i="5"/>
  <c r="X1399" i="5" s="1"/>
  <c r="J1399" i="5"/>
  <c r="H1399" i="5"/>
  <c r="G1399" i="5"/>
  <c r="E1350" i="5"/>
  <c r="X1350" i="5" s="1"/>
  <c r="G1350" i="5"/>
  <c r="J1350" i="5"/>
  <c r="H1350" i="5"/>
  <c r="E1310" i="5"/>
  <c r="X1310" i="5" s="1"/>
  <c r="J1310" i="5"/>
  <c r="F1310" i="5"/>
  <c r="I1310" i="5"/>
  <c r="R1310" i="5"/>
  <c r="E1270" i="5"/>
  <c r="X1270" i="5" s="1"/>
  <c r="R1270" i="5"/>
  <c r="I1270" i="5"/>
  <c r="J1270" i="5"/>
  <c r="F1270" i="5"/>
  <c r="J862" i="5"/>
  <c r="I862" i="5"/>
  <c r="R830" i="5"/>
  <c r="I830" i="5"/>
  <c r="J830" i="5"/>
  <c r="H758" i="5"/>
  <c r="G758" i="5"/>
  <c r="R758" i="5"/>
  <c r="H734" i="5"/>
  <c r="J734" i="5"/>
  <c r="H702" i="5"/>
  <c r="I702" i="5"/>
  <c r="H634" i="5"/>
  <c r="R634" i="5"/>
  <c r="F609" i="5"/>
  <c r="G609" i="5"/>
  <c r="I545" i="5"/>
  <c r="R545" i="5"/>
  <c r="G545" i="5"/>
  <c r="I529" i="5"/>
  <c r="R529" i="5"/>
  <c r="J529" i="5"/>
  <c r="J521" i="5"/>
  <c r="G521" i="5"/>
  <c r="I521" i="5"/>
  <c r="F497" i="5"/>
  <c r="R497" i="5"/>
  <c r="R472" i="5"/>
  <c r="I472" i="5"/>
  <c r="I456" i="5"/>
  <c r="J456" i="5"/>
  <c r="G456" i="5"/>
  <c r="F456" i="5"/>
  <c r="R456" i="5"/>
  <c r="J434" i="5"/>
  <c r="R434" i="5"/>
  <c r="J650" i="5"/>
  <c r="H434" i="5"/>
  <c r="R1533" i="5"/>
  <c r="G1506" i="5"/>
  <c r="F1473" i="5"/>
  <c r="H1457" i="5"/>
  <c r="J1449" i="5"/>
  <c r="G1433" i="5"/>
  <c r="H1425" i="5"/>
  <c r="I1374" i="5"/>
  <c r="I1366" i="5"/>
  <c r="F1350" i="5"/>
  <c r="R1342" i="5"/>
  <c r="I1334" i="5"/>
  <c r="H1310" i="5"/>
  <c r="I1278" i="5"/>
  <c r="H1270" i="5"/>
  <c r="J1237" i="5"/>
  <c r="H1229" i="5"/>
  <c r="F774" i="5"/>
  <c r="R609" i="5"/>
  <c r="I561" i="5"/>
  <c r="E1390" i="5"/>
  <c r="X1390" i="5" s="1"/>
  <c r="F1390" i="5"/>
  <c r="I650" i="5"/>
  <c r="I434" i="5"/>
  <c r="H1506" i="5"/>
  <c r="R1473" i="5"/>
  <c r="R1350" i="5"/>
  <c r="J1342" i="5"/>
  <c r="G1318" i="5"/>
  <c r="G1310" i="5"/>
  <c r="G1278" i="5"/>
  <c r="J846" i="5"/>
  <c r="G561" i="5"/>
  <c r="G481" i="5"/>
  <c r="R1896" i="5"/>
  <c r="R1457" i="5"/>
  <c r="F1457" i="5"/>
  <c r="E1425" i="5"/>
  <c r="X1425" i="5" s="1"/>
  <c r="F1425" i="5"/>
  <c r="R1425" i="5"/>
  <c r="E1382" i="5"/>
  <c r="X1382" i="5" s="1"/>
  <c r="J1382" i="5"/>
  <c r="G1382" i="5"/>
  <c r="H1382" i="5"/>
  <c r="E1358" i="5"/>
  <c r="X1358" i="5" s="1"/>
  <c r="G1358" i="5"/>
  <c r="J1358" i="5"/>
  <c r="R1358" i="5"/>
  <c r="E1326" i="5"/>
  <c r="X1326" i="5" s="1"/>
  <c r="G1326" i="5"/>
  <c r="I1326" i="5"/>
  <c r="H1326" i="5"/>
  <c r="R1326" i="5"/>
  <c r="E1294" i="5"/>
  <c r="X1294" i="5" s="1"/>
  <c r="I1294" i="5"/>
  <c r="H1294" i="5"/>
  <c r="G1294" i="5"/>
  <c r="R1294" i="5"/>
  <c r="E1262" i="5"/>
  <c r="X1262" i="5" s="1"/>
  <c r="R1262" i="5"/>
  <c r="G1262" i="5"/>
  <c r="H1262" i="5"/>
  <c r="F1262" i="5"/>
  <c r="E1237" i="5"/>
  <c r="X1237" i="5" s="1"/>
  <c r="F1237" i="5"/>
  <c r="H1237" i="5"/>
  <c r="G1237" i="5"/>
  <c r="I1237" i="5"/>
  <c r="G838" i="5"/>
  <c r="R838" i="5"/>
  <c r="F838" i="5"/>
  <c r="J822" i="5"/>
  <c r="R822" i="5"/>
  <c r="G750" i="5"/>
  <c r="J750" i="5"/>
  <c r="E726" i="5"/>
  <c r="X726" i="5" s="1"/>
  <c r="I726" i="5"/>
  <c r="R726" i="5"/>
  <c r="J726" i="5"/>
  <c r="F726" i="5"/>
  <c r="H726" i="5"/>
  <c r="F693" i="5"/>
  <c r="G693" i="5"/>
  <c r="R693" i="5"/>
  <c r="I675" i="5"/>
  <c r="J675" i="5"/>
  <c r="F675" i="5"/>
  <c r="R675" i="5"/>
  <c r="I642" i="5"/>
  <c r="G642" i="5"/>
  <c r="J617" i="5"/>
  <c r="G617" i="5"/>
  <c r="E553" i="5"/>
  <c r="X553" i="5" s="1"/>
  <c r="G553" i="5"/>
  <c r="I553" i="5"/>
  <c r="J553" i="5"/>
  <c r="F553" i="5"/>
  <c r="R553" i="5"/>
  <c r="R537" i="5"/>
  <c r="J537" i="5"/>
  <c r="H537" i="5"/>
  <c r="F537" i="5"/>
  <c r="G489" i="5"/>
  <c r="R489" i="5"/>
  <c r="H489" i="5"/>
  <c r="F489" i="5"/>
  <c r="F464" i="5"/>
  <c r="H464" i="5"/>
  <c r="I464" i="5"/>
  <c r="J346" i="5"/>
  <c r="R346" i="5"/>
  <c r="F290" i="5"/>
  <c r="I290" i="5"/>
  <c r="G207" i="5"/>
  <c r="R207" i="5"/>
  <c r="J207" i="5"/>
  <c r="H207" i="5"/>
  <c r="I106" i="5"/>
  <c r="F106" i="5"/>
  <c r="H650" i="5"/>
  <c r="F346" i="5"/>
  <c r="R1524" i="5"/>
  <c r="H1497" i="5"/>
  <c r="I1473" i="5"/>
  <c r="G1457" i="5"/>
  <c r="I1441" i="5"/>
  <c r="I1425" i="5"/>
  <c r="F1342" i="5"/>
  <c r="J1326" i="5"/>
  <c r="J1318" i="5"/>
  <c r="F1294" i="5"/>
  <c r="I1254" i="5"/>
  <c r="J758" i="5"/>
  <c r="G734" i="5"/>
  <c r="G726" i="5"/>
  <c r="R617" i="5"/>
  <c r="I346" i="5"/>
  <c r="G1524" i="5"/>
  <c r="J1497" i="5"/>
  <c r="J1441" i="5"/>
  <c r="J1425" i="5"/>
  <c r="F1318" i="5"/>
  <c r="I1302" i="5"/>
  <c r="I1262" i="5"/>
  <c r="R1254" i="5"/>
  <c r="F734" i="5"/>
  <c r="J702" i="5"/>
  <c r="J693" i="5"/>
  <c r="F634" i="5"/>
  <c r="E2150" i="5"/>
  <c r="X2150" i="5" s="1"/>
  <c r="H2150" i="5"/>
  <c r="E2138" i="5"/>
  <c r="X2138" i="5" s="1"/>
  <c r="H2138" i="5"/>
  <c r="E2129" i="5"/>
  <c r="X2129" i="5" s="1"/>
  <c r="J2129" i="5"/>
  <c r="E2107" i="5"/>
  <c r="X2107" i="5" s="1"/>
  <c r="J2107" i="5"/>
  <c r="E2099" i="5"/>
  <c r="X2099" i="5" s="1"/>
  <c r="I2099" i="5"/>
  <c r="E2073" i="5"/>
  <c r="X2073" i="5" s="1"/>
  <c r="F2073" i="5"/>
  <c r="H2073" i="5"/>
  <c r="G2073" i="5"/>
  <c r="F2065" i="5"/>
  <c r="R2065" i="5"/>
  <c r="E2056" i="5"/>
  <c r="X2056" i="5" s="1"/>
  <c r="I2056" i="5"/>
  <c r="G2056" i="5"/>
  <c r="E2048" i="5"/>
  <c r="X2048" i="5" s="1"/>
  <c r="R2048" i="5"/>
  <c r="J2048" i="5"/>
  <c r="I2048" i="5"/>
  <c r="E2030" i="5"/>
  <c r="X2030" i="5" s="1"/>
  <c r="J2030" i="5"/>
  <c r="F2030" i="5"/>
  <c r="E1992" i="5"/>
  <c r="X1992" i="5" s="1"/>
  <c r="F1992" i="5"/>
  <c r="I1992" i="5"/>
  <c r="E1968" i="5"/>
  <c r="X1968" i="5" s="1"/>
  <c r="H1968" i="5"/>
  <c r="G1968" i="5"/>
  <c r="R1968" i="5"/>
  <c r="E1944" i="5"/>
  <c r="X1944" i="5" s="1"/>
  <c r="R1944" i="5"/>
  <c r="G1944" i="5"/>
  <c r="E1936" i="5"/>
  <c r="X1936" i="5" s="1"/>
  <c r="F1936" i="5"/>
  <c r="J1936" i="5"/>
  <c r="E1928" i="5"/>
  <c r="X1928" i="5" s="1"/>
  <c r="H1928" i="5"/>
  <c r="R1928" i="5"/>
  <c r="E1920" i="5"/>
  <c r="X1920" i="5" s="1"/>
  <c r="F1920" i="5"/>
  <c r="I1920" i="5"/>
  <c r="E1880" i="5"/>
  <c r="X1880" i="5" s="1"/>
  <c r="R1880" i="5"/>
  <c r="E1872" i="5"/>
  <c r="X1872" i="5" s="1"/>
  <c r="G1872" i="5"/>
  <c r="I1872" i="5"/>
  <c r="F1872" i="5"/>
  <c r="E1864" i="5"/>
  <c r="X1864" i="5" s="1"/>
  <c r="F1864" i="5"/>
  <c r="I1864" i="5"/>
  <c r="E1856" i="5"/>
  <c r="X1856" i="5" s="1"/>
  <c r="R1856" i="5"/>
  <c r="J1856" i="5"/>
  <c r="F1856" i="5"/>
  <c r="E1847" i="5"/>
  <c r="X1847" i="5" s="1"/>
  <c r="J1847" i="5"/>
  <c r="I1847" i="5"/>
  <c r="E1837" i="5"/>
  <c r="X1837" i="5" s="1"/>
  <c r="G1837" i="5"/>
  <c r="H1837" i="5"/>
  <c r="E1788" i="5"/>
  <c r="X1788" i="5" s="1"/>
  <c r="G1788" i="5"/>
  <c r="J1788" i="5"/>
  <c r="E1780" i="5"/>
  <c r="X1780" i="5" s="1"/>
  <c r="H1780" i="5"/>
  <c r="J1780" i="5"/>
  <c r="E1746" i="5"/>
  <c r="X1746" i="5" s="1"/>
  <c r="R1746" i="5"/>
  <c r="I1746" i="5"/>
  <c r="G1746" i="5"/>
  <c r="F1718" i="5"/>
  <c r="R1718" i="5"/>
  <c r="E1699" i="5"/>
  <c r="X1699" i="5" s="1"/>
  <c r="F1699" i="5"/>
  <c r="H1699" i="5"/>
  <c r="E1691" i="5"/>
  <c r="X1691" i="5" s="1"/>
  <c r="I1691" i="5"/>
  <c r="F1691" i="5"/>
  <c r="H1691" i="5"/>
  <c r="E1683" i="5"/>
  <c r="X1683" i="5" s="1"/>
  <c r="G1683" i="5"/>
  <c r="F1683" i="5"/>
  <c r="J1683" i="5"/>
  <c r="E1675" i="5"/>
  <c r="X1675" i="5" s="1"/>
  <c r="I1675" i="5"/>
  <c r="G1675" i="5"/>
  <c r="H1675" i="5"/>
  <c r="E1667" i="5"/>
  <c r="X1667" i="5" s="1"/>
  <c r="R1667" i="5"/>
  <c r="H1667" i="5"/>
  <c r="F1667" i="5"/>
  <c r="E1635" i="5"/>
  <c r="X1635" i="5" s="1"/>
  <c r="G1635" i="5"/>
  <c r="J1635" i="5"/>
  <c r="R1635" i="5"/>
  <c r="F1635" i="5"/>
  <c r="E1627" i="5"/>
  <c r="X1627" i="5" s="1"/>
  <c r="I1627" i="5"/>
  <c r="R1627" i="5"/>
  <c r="J1627" i="5"/>
  <c r="F1627" i="5"/>
  <c r="E1619" i="5"/>
  <c r="X1619" i="5" s="1"/>
  <c r="F1619" i="5"/>
  <c r="G1619" i="5"/>
  <c r="E1611" i="5"/>
  <c r="X1611" i="5" s="1"/>
  <c r="R1611" i="5"/>
  <c r="I1611" i="5"/>
  <c r="H1611" i="5"/>
  <c r="R1595" i="5"/>
  <c r="I1595" i="5"/>
  <c r="I1579" i="5"/>
  <c r="H1579" i="5"/>
  <c r="E1571" i="5"/>
  <c r="X1571" i="5" s="1"/>
  <c r="I1571" i="5"/>
  <c r="H1571" i="5"/>
  <c r="J1571" i="5"/>
  <c r="J1563" i="5"/>
  <c r="F1563" i="5"/>
  <c r="E1555" i="5"/>
  <c r="X1555" i="5" s="1"/>
  <c r="J1555" i="5"/>
  <c r="I1555" i="5"/>
  <c r="G1555" i="5"/>
  <c r="E1538" i="5"/>
  <c r="X1538" i="5" s="1"/>
  <c r="R1538" i="5"/>
  <c r="F1538" i="5"/>
  <c r="G1529" i="5"/>
  <c r="R1529" i="5"/>
  <c r="H810" i="5"/>
  <c r="H706" i="5"/>
  <c r="J1225" i="5"/>
  <c r="F1201" i="5"/>
  <c r="J1193" i="5"/>
  <c r="G1185" i="5"/>
  <c r="F1160" i="5"/>
  <c r="R1151" i="5"/>
  <c r="J1092" i="5"/>
  <c r="F1084" i="5"/>
  <c r="F1068" i="5"/>
  <c r="I1060" i="5"/>
  <c r="F1043" i="5"/>
  <c r="I826" i="5"/>
  <c r="G746" i="5"/>
  <c r="E1240" i="5"/>
  <c r="X1240" i="5" s="1"/>
  <c r="J1240" i="5"/>
  <c r="E1207" i="5"/>
  <c r="X1207" i="5" s="1"/>
  <c r="H1207" i="5"/>
  <c r="E1191" i="5"/>
  <c r="X1191" i="5" s="1"/>
  <c r="I1191" i="5"/>
  <c r="H1167" i="5"/>
  <c r="I1167" i="5"/>
  <c r="E1149" i="5"/>
  <c r="X1149" i="5" s="1"/>
  <c r="R1149" i="5"/>
  <c r="E1140" i="5"/>
  <c r="X1140" i="5" s="1"/>
  <c r="J1140" i="5"/>
  <c r="E1131" i="5"/>
  <c r="X1131" i="5" s="1"/>
  <c r="J1131" i="5"/>
  <c r="E1098" i="5"/>
  <c r="X1098" i="5" s="1"/>
  <c r="F1098" i="5"/>
  <c r="E1022" i="5"/>
  <c r="X1022" i="5" s="1"/>
  <c r="F1022" i="5"/>
  <c r="E1014" i="5"/>
  <c r="X1014" i="5" s="1"/>
  <c r="G1014" i="5"/>
  <c r="H1014" i="5"/>
  <c r="E1004" i="5"/>
  <c r="X1004" i="5" s="1"/>
  <c r="J1004" i="5"/>
  <c r="E996" i="5"/>
  <c r="X996" i="5" s="1"/>
  <c r="F996" i="5"/>
  <c r="F955" i="5"/>
  <c r="G955" i="5"/>
  <c r="E939" i="5"/>
  <c r="X939" i="5" s="1"/>
  <c r="F939" i="5"/>
  <c r="E931" i="5"/>
  <c r="X931" i="5" s="1"/>
  <c r="R931" i="5"/>
  <c r="G931" i="5"/>
  <c r="E923" i="5"/>
  <c r="X923" i="5" s="1"/>
  <c r="R923" i="5"/>
  <c r="E897" i="5"/>
  <c r="X897" i="5" s="1"/>
  <c r="R897" i="5"/>
  <c r="E889" i="5"/>
  <c r="X889" i="5" s="1"/>
  <c r="H889" i="5"/>
  <c r="F889" i="5"/>
  <c r="E881" i="5"/>
  <c r="X881" i="5" s="1"/>
  <c r="I881" i="5"/>
  <c r="R881" i="5"/>
  <c r="E872" i="5"/>
  <c r="X872" i="5" s="1"/>
  <c r="G872" i="5"/>
  <c r="E864" i="5"/>
  <c r="X864" i="5" s="1"/>
  <c r="F864" i="5"/>
  <c r="J832" i="5"/>
  <c r="F832" i="5"/>
  <c r="E824" i="5"/>
  <c r="X824" i="5" s="1"/>
  <c r="R824" i="5"/>
  <c r="E816" i="5"/>
  <c r="X816" i="5" s="1"/>
  <c r="F816" i="5"/>
  <c r="J736" i="5"/>
  <c r="R736" i="5"/>
  <c r="H652" i="5"/>
  <c r="J652" i="5"/>
  <c r="H644" i="5"/>
  <c r="G644" i="5"/>
  <c r="F636" i="5"/>
  <c r="G636" i="5"/>
  <c r="J619" i="5"/>
  <c r="G619" i="5"/>
  <c r="I611" i="5"/>
  <c r="H611" i="5"/>
  <c r="I842" i="5"/>
  <c r="R706" i="5"/>
  <c r="F1225" i="5"/>
  <c r="J1217" i="5"/>
  <c r="F1177" i="5"/>
  <c r="H1142" i="5"/>
  <c r="G1116" i="5"/>
  <c r="I1084" i="5"/>
  <c r="G1060" i="5"/>
  <c r="I1043" i="5"/>
  <c r="I850" i="5"/>
  <c r="G834" i="5"/>
  <c r="H826" i="5"/>
  <c r="G794" i="5"/>
  <c r="R762" i="5"/>
  <c r="R754" i="5"/>
  <c r="I738" i="5"/>
  <c r="R663" i="5"/>
  <c r="G654" i="5"/>
  <c r="F1217" i="5"/>
  <c r="H1209" i="5"/>
  <c r="G1193" i="5"/>
  <c r="F1142" i="5"/>
  <c r="F1133" i="5"/>
  <c r="J1125" i="5"/>
  <c r="J1116" i="5"/>
  <c r="I1108" i="5"/>
  <c r="H1100" i="5"/>
  <c r="R1092" i="5"/>
  <c r="R1076" i="5"/>
  <c r="I1052" i="5"/>
  <c r="H1034" i="5"/>
  <c r="J965" i="5"/>
  <c r="G949" i="5"/>
  <c r="I916" i="5"/>
  <c r="G826" i="5"/>
  <c r="H818" i="5"/>
  <c r="R778" i="5"/>
  <c r="G762" i="5"/>
  <c r="J754" i="5"/>
  <c r="I730" i="5"/>
  <c r="H1217" i="5"/>
  <c r="J1209" i="5"/>
  <c r="R1201" i="5"/>
  <c r="R1193" i="5"/>
  <c r="R1125" i="5"/>
  <c r="F1108" i="5"/>
  <c r="I1100" i="5"/>
  <c r="I1092" i="5"/>
  <c r="H1084" i="5"/>
  <c r="G1076" i="5"/>
  <c r="H1068" i="5"/>
  <c r="R1052" i="5"/>
  <c r="I1034" i="5"/>
  <c r="R982" i="5"/>
  <c r="R858" i="5"/>
  <c r="F818" i="5"/>
  <c r="H778" i="5"/>
  <c r="J762" i="5"/>
  <c r="H621" i="5"/>
  <c r="R52" i="5"/>
  <c r="H828" i="5"/>
  <c r="I828" i="5"/>
  <c r="F1209" i="5"/>
  <c r="H1193" i="5"/>
  <c r="H1185" i="5"/>
  <c r="J1108" i="5"/>
  <c r="G1084" i="5"/>
  <c r="H858" i="5"/>
  <c r="G802" i="5"/>
  <c r="F778" i="5"/>
  <c r="J621" i="5"/>
  <c r="G2010" i="5"/>
  <c r="R2010" i="5"/>
  <c r="H1913" i="5"/>
  <c r="I1913" i="5"/>
  <c r="J1913" i="5"/>
  <c r="I1905" i="5"/>
  <c r="H1905" i="5"/>
  <c r="E1225" i="5"/>
  <c r="X1225" i="5" s="1"/>
  <c r="H1225" i="5"/>
  <c r="E1217" i="5"/>
  <c r="X1217" i="5" s="1"/>
  <c r="R1217" i="5"/>
  <c r="E1201" i="5"/>
  <c r="X1201" i="5" s="1"/>
  <c r="J1201" i="5"/>
  <c r="E1142" i="5"/>
  <c r="X1142" i="5" s="1"/>
  <c r="G1142" i="5"/>
  <c r="E1100" i="5"/>
  <c r="X1100" i="5" s="1"/>
  <c r="J1100" i="5"/>
  <c r="E1092" i="5"/>
  <c r="X1092" i="5" s="1"/>
  <c r="G1092" i="5"/>
  <c r="E1052" i="5"/>
  <c r="X1052" i="5" s="1"/>
  <c r="F1052" i="5"/>
  <c r="E1043" i="5"/>
  <c r="X1043" i="5" s="1"/>
  <c r="R1043" i="5"/>
  <c r="F1034" i="5"/>
  <c r="R1034" i="5"/>
  <c r="F941" i="5"/>
  <c r="G941" i="5"/>
  <c r="F925" i="5"/>
  <c r="G925" i="5"/>
  <c r="F908" i="5"/>
  <c r="G908" i="5"/>
  <c r="G899" i="5"/>
  <c r="I899" i="5"/>
  <c r="E850" i="5"/>
  <c r="X850" i="5" s="1"/>
  <c r="F850" i="5"/>
  <c r="J850" i="5"/>
  <c r="E834" i="5"/>
  <c r="X834" i="5" s="1"/>
  <c r="R834" i="5"/>
  <c r="I834" i="5"/>
  <c r="E818" i="5"/>
  <c r="X818" i="5" s="1"/>
  <c r="G818" i="5"/>
  <c r="H770" i="5"/>
  <c r="J770" i="5"/>
  <c r="E762" i="5"/>
  <c r="X762" i="5" s="1"/>
  <c r="H762" i="5"/>
  <c r="E754" i="5"/>
  <c r="X754" i="5" s="1"/>
  <c r="F754" i="5"/>
  <c r="E746" i="5"/>
  <c r="X746" i="5" s="1"/>
  <c r="R746" i="5"/>
  <c r="F746" i="5"/>
  <c r="J730" i="5"/>
  <c r="F730" i="5"/>
  <c r="I688" i="5"/>
  <c r="G688" i="5"/>
  <c r="H629" i="5"/>
  <c r="R629" i="5"/>
  <c r="I605" i="5"/>
  <c r="H605" i="5"/>
  <c r="I597" i="5"/>
  <c r="H597" i="5"/>
  <c r="R1887" i="5"/>
  <c r="F1887" i="5"/>
  <c r="G1803" i="5"/>
  <c r="I1803" i="5"/>
  <c r="J825" i="5"/>
  <c r="R825" i="5"/>
  <c r="J721" i="5"/>
  <c r="I721" i="5"/>
  <c r="J500" i="5"/>
  <c r="I500" i="5"/>
  <c r="F100" i="5"/>
  <c r="J100" i="5"/>
  <c r="I1893" i="5"/>
  <c r="F1893" i="5"/>
  <c r="F1829" i="5"/>
  <c r="H917" i="5"/>
  <c r="F917" i="5"/>
  <c r="E707" i="5"/>
  <c r="X707" i="5" s="1"/>
  <c r="I707" i="5"/>
  <c r="I558" i="5"/>
  <c r="G558" i="5"/>
  <c r="G502" i="5"/>
  <c r="H502" i="5"/>
  <c r="AC2343" i="5"/>
  <c r="AC2255" i="5"/>
  <c r="AC2223" i="5"/>
  <c r="AC2087" i="5"/>
  <c r="AC1938" i="5"/>
  <c r="AC1703" i="5"/>
  <c r="AC1679" i="5"/>
  <c r="AC1647" i="5"/>
  <c r="AC420" i="5"/>
  <c r="AC2199" i="5"/>
  <c r="AC2175" i="5"/>
  <c r="AC1930" i="5"/>
  <c r="AC1898" i="5"/>
  <c r="AC1874" i="5"/>
  <c r="AC1722" i="5"/>
  <c r="AC1618" i="5"/>
  <c r="AC1570" i="5"/>
  <c r="AC516" i="5"/>
  <c r="AC476" i="5"/>
  <c r="H2336" i="5"/>
  <c r="I2320" i="5"/>
  <c r="H2312" i="5"/>
  <c r="E1716" i="5"/>
  <c r="X1716" i="5" s="1"/>
  <c r="R1716" i="5"/>
  <c r="E1689" i="5"/>
  <c r="X1689" i="5" s="1"/>
  <c r="I1689" i="5"/>
  <c r="E1681" i="5"/>
  <c r="X1681" i="5" s="1"/>
  <c r="H1681" i="5"/>
  <c r="J1681" i="5"/>
  <c r="E1673" i="5"/>
  <c r="X1673" i="5" s="1"/>
  <c r="F1673" i="5"/>
  <c r="H1673" i="5"/>
  <c r="E1665" i="5"/>
  <c r="X1665" i="5" s="1"/>
  <c r="R1665" i="5"/>
  <c r="F1657" i="5"/>
  <c r="I1657" i="5"/>
  <c r="I1593" i="5"/>
  <c r="F1593" i="5"/>
  <c r="F1535" i="5"/>
  <c r="J1535" i="5"/>
  <c r="E1518" i="5"/>
  <c r="X1518" i="5" s="1"/>
  <c r="I1518" i="5"/>
  <c r="E1509" i="5"/>
  <c r="X1509" i="5" s="1"/>
  <c r="J1509" i="5"/>
  <c r="H1509" i="5"/>
  <c r="E1500" i="5"/>
  <c r="X1500" i="5" s="1"/>
  <c r="F1500" i="5"/>
  <c r="I1500" i="5"/>
  <c r="E1492" i="5"/>
  <c r="X1492" i="5" s="1"/>
  <c r="I1492" i="5"/>
  <c r="E1484" i="5"/>
  <c r="X1484" i="5" s="1"/>
  <c r="G1484" i="5"/>
  <c r="F1484" i="5"/>
  <c r="E1476" i="5"/>
  <c r="X1476" i="5" s="1"/>
  <c r="G1476" i="5"/>
  <c r="R1476" i="5"/>
  <c r="J1476" i="5"/>
  <c r="E1468" i="5"/>
  <c r="X1468" i="5" s="1"/>
  <c r="H1468" i="5"/>
  <c r="J1468" i="5"/>
  <c r="E1460" i="5"/>
  <c r="X1460" i="5" s="1"/>
  <c r="J1460" i="5"/>
  <c r="R1460" i="5"/>
  <c r="E1444" i="5"/>
  <c r="X1444" i="5" s="1"/>
  <c r="H1444" i="5"/>
  <c r="R1444" i="5"/>
  <c r="I1444" i="5"/>
  <c r="E1436" i="5"/>
  <c r="X1436" i="5" s="1"/>
  <c r="H1436" i="5"/>
  <c r="I1436" i="5"/>
  <c r="F1436" i="5"/>
  <c r="R1428" i="5"/>
  <c r="G1428" i="5"/>
  <c r="E1419" i="5"/>
  <c r="X1419" i="5" s="1"/>
  <c r="G1419" i="5"/>
  <c r="F1419" i="5"/>
  <c r="I1419" i="5"/>
  <c r="E1410" i="5"/>
  <c r="X1410" i="5" s="1"/>
  <c r="H1410" i="5"/>
  <c r="G1410" i="5"/>
  <c r="E1402" i="5"/>
  <c r="X1402" i="5" s="1"/>
  <c r="H1402" i="5"/>
  <c r="R1402" i="5"/>
  <c r="F1402" i="5"/>
  <c r="I1402" i="5"/>
  <c r="E1385" i="5"/>
  <c r="X1385" i="5" s="1"/>
  <c r="R1385" i="5"/>
  <c r="H1385" i="5"/>
  <c r="G1385" i="5"/>
  <c r="I1385" i="5"/>
  <c r="E1377" i="5"/>
  <c r="X1377" i="5" s="1"/>
  <c r="R1377" i="5"/>
  <c r="H1377" i="5"/>
  <c r="I1377" i="5"/>
  <c r="E1369" i="5"/>
  <c r="X1369" i="5" s="1"/>
  <c r="F1369" i="5"/>
  <c r="H1369" i="5"/>
  <c r="J1361" i="5"/>
  <c r="G1361" i="5"/>
  <c r="F1361" i="5"/>
  <c r="E1353" i="5"/>
  <c r="X1353" i="5" s="1"/>
  <c r="G1353" i="5"/>
  <c r="F1353" i="5"/>
  <c r="R1353" i="5"/>
  <c r="E1345" i="5"/>
  <c r="X1345" i="5" s="1"/>
  <c r="H1345" i="5"/>
  <c r="R1345" i="5"/>
  <c r="E1337" i="5"/>
  <c r="X1337" i="5" s="1"/>
  <c r="F1337" i="5"/>
  <c r="R1337" i="5"/>
  <c r="E1329" i="5"/>
  <c r="X1329" i="5" s="1"/>
  <c r="H1329" i="5"/>
  <c r="R1329" i="5"/>
  <c r="E1321" i="5"/>
  <c r="X1321" i="5" s="1"/>
  <c r="R1321" i="5"/>
  <c r="I1321" i="5"/>
  <c r="F1321" i="5"/>
  <c r="E1313" i="5"/>
  <c r="X1313" i="5" s="1"/>
  <c r="G1313" i="5"/>
  <c r="R1313" i="5"/>
  <c r="E1305" i="5"/>
  <c r="X1305" i="5" s="1"/>
  <c r="R1305" i="5"/>
  <c r="F1305" i="5"/>
  <c r="G1305" i="5"/>
  <c r="E1297" i="5"/>
  <c r="X1297" i="5" s="1"/>
  <c r="G1297" i="5"/>
  <c r="H1297" i="5"/>
  <c r="I1297" i="5"/>
  <c r="E1289" i="5"/>
  <c r="X1289" i="5" s="1"/>
  <c r="R1289" i="5"/>
  <c r="I1289" i="5"/>
  <c r="G1289" i="5"/>
  <c r="E1281" i="5"/>
  <c r="X1281" i="5" s="1"/>
  <c r="J1281" i="5"/>
  <c r="F1281" i="5"/>
  <c r="E1273" i="5"/>
  <c r="X1273" i="5" s="1"/>
  <c r="J1273" i="5"/>
  <c r="G1273" i="5"/>
  <c r="F1273" i="5"/>
  <c r="H1273" i="5"/>
  <c r="E1257" i="5"/>
  <c r="X1257" i="5" s="1"/>
  <c r="I1257" i="5"/>
  <c r="R1257" i="5"/>
  <c r="H1257" i="5"/>
  <c r="E1249" i="5"/>
  <c r="X1249" i="5" s="1"/>
  <c r="F1249" i="5"/>
  <c r="G1249" i="5"/>
  <c r="H1249" i="5"/>
  <c r="R1249" i="5"/>
  <c r="I1249" i="5"/>
  <c r="I1241" i="5"/>
  <c r="R1241" i="5"/>
  <c r="J1241" i="5"/>
  <c r="E1224" i="5"/>
  <c r="X1224" i="5" s="1"/>
  <c r="G1224" i="5"/>
  <c r="J1224" i="5"/>
  <c r="H1224" i="5"/>
  <c r="I1208" i="5"/>
  <c r="R1208" i="5"/>
  <c r="H1208" i="5"/>
  <c r="I1200" i="5"/>
  <c r="F1200" i="5"/>
  <c r="H1200" i="5"/>
  <c r="G2296" i="5"/>
  <c r="I2288" i="5"/>
  <c r="J2272" i="5"/>
  <c r="I2264" i="5"/>
  <c r="J2248" i="5"/>
  <c r="R2240" i="5"/>
  <c r="R2231" i="5"/>
  <c r="R2223" i="5"/>
  <c r="H2215" i="5"/>
  <c r="I2199" i="5"/>
  <c r="H2191" i="5"/>
  <c r="J2175" i="5"/>
  <c r="H2117" i="5"/>
  <c r="R2109" i="5"/>
  <c r="F2101" i="5"/>
  <c r="J2088" i="5"/>
  <c r="H2079" i="5"/>
  <c r="J2058" i="5"/>
  <c r="F2050" i="5"/>
  <c r="R2042" i="5"/>
  <c r="R2021" i="5"/>
  <c r="I2003" i="5"/>
  <c r="I1994" i="5"/>
  <c r="H1970" i="5"/>
  <c r="I1946" i="5"/>
  <c r="J1930" i="5"/>
  <c r="I1922" i="5"/>
  <c r="J1914" i="5"/>
  <c r="H1882" i="5"/>
  <c r="F1866" i="5"/>
  <c r="F1858" i="5"/>
  <c r="J1806" i="5"/>
  <c r="G1798" i="5"/>
  <c r="R1790" i="5"/>
  <c r="G1782" i="5"/>
  <c r="J1774" i="5"/>
  <c r="F1749" i="5"/>
  <c r="H159" i="5"/>
  <c r="R1669" i="5"/>
  <c r="I1661" i="5"/>
  <c r="F1653" i="5"/>
  <c r="G2336" i="5"/>
  <c r="G2320" i="5"/>
  <c r="G2312" i="5"/>
  <c r="F2304" i="5"/>
  <c r="I2280" i="5"/>
  <c r="J2264" i="5"/>
  <c r="I2248" i="5"/>
  <c r="G2231" i="5"/>
  <c r="F2223" i="5"/>
  <c r="G2215" i="5"/>
  <c r="H2207" i="5"/>
  <c r="H2199" i="5"/>
  <c r="I2191" i="5"/>
  <c r="F2183" i="5"/>
  <c r="G2175" i="5"/>
  <c r="R2131" i="5"/>
  <c r="R2117" i="5"/>
  <c r="I2109" i="5"/>
  <c r="I2101" i="5"/>
  <c r="G2088" i="5"/>
  <c r="F2079" i="5"/>
  <c r="G2058" i="5"/>
  <c r="G2042" i="5"/>
  <c r="J2021" i="5"/>
  <c r="F2003" i="5"/>
  <c r="R1994" i="5"/>
  <c r="F1970" i="5"/>
  <c r="F1946" i="5"/>
  <c r="H1930" i="5"/>
  <c r="F1922" i="5"/>
  <c r="I1914" i="5"/>
  <c r="J1882" i="5"/>
  <c r="G1858" i="5"/>
  <c r="J1798" i="5"/>
  <c r="G1790" i="5"/>
  <c r="I1782" i="5"/>
  <c r="R1774" i="5"/>
  <c r="G1749" i="5"/>
  <c r="G1730" i="5"/>
  <c r="F159" i="5"/>
  <c r="F1677" i="5"/>
  <c r="G1669" i="5"/>
  <c r="F1661" i="5"/>
  <c r="R1653" i="5"/>
  <c r="H1637" i="5"/>
  <c r="R1962" i="5"/>
  <c r="R2264" i="5"/>
  <c r="F2256" i="5"/>
  <c r="J2199" i="5"/>
  <c r="R2183" i="5"/>
  <c r="G2167" i="5"/>
  <c r="G2142" i="5"/>
  <c r="J2131" i="5"/>
  <c r="J2117" i="5"/>
  <c r="J2067" i="5"/>
  <c r="H2042" i="5"/>
  <c r="H2021" i="5"/>
  <c r="J2003" i="5"/>
  <c r="F1994" i="5"/>
  <c r="J1970" i="5"/>
  <c r="H1946" i="5"/>
  <c r="H1922" i="5"/>
  <c r="G1874" i="5"/>
  <c r="R1798" i="5"/>
  <c r="R1782" i="5"/>
  <c r="I1774" i="5"/>
  <c r="J1739" i="5"/>
  <c r="F1730" i="5"/>
  <c r="I1701" i="5"/>
  <c r="G1677" i="5"/>
  <c r="H1669" i="5"/>
  <c r="J1653" i="5"/>
  <c r="J1637" i="5"/>
  <c r="G2014" i="5"/>
  <c r="H2014" i="5"/>
  <c r="I2014" i="5"/>
  <c r="R2014" i="5"/>
  <c r="E1687" i="5"/>
  <c r="X1687" i="5" s="1"/>
  <c r="I1687" i="5"/>
  <c r="F1671" i="5"/>
  <c r="H1671" i="5"/>
  <c r="E1655" i="5"/>
  <c r="X1655" i="5" s="1"/>
  <c r="H1655" i="5"/>
  <c r="I1655" i="5"/>
  <c r="E1639" i="5"/>
  <c r="X1639" i="5" s="1"/>
  <c r="R1639" i="5"/>
  <c r="E1631" i="5"/>
  <c r="X1631" i="5" s="1"/>
  <c r="R1631" i="5"/>
  <c r="E1623" i="5"/>
  <c r="X1623" i="5" s="1"/>
  <c r="H1623" i="5"/>
  <c r="E1615" i="5"/>
  <c r="X1615" i="5" s="1"/>
  <c r="F1615" i="5"/>
  <c r="E1599" i="5"/>
  <c r="X1599" i="5" s="1"/>
  <c r="J1599" i="5"/>
  <c r="F1599" i="5"/>
  <c r="E1591" i="5"/>
  <c r="X1591" i="5" s="1"/>
  <c r="I1591" i="5"/>
  <c r="E1583" i="5"/>
  <c r="X1583" i="5" s="1"/>
  <c r="F1583" i="5"/>
  <c r="E1567" i="5"/>
  <c r="X1567" i="5" s="1"/>
  <c r="F1567" i="5"/>
  <c r="H1567" i="5"/>
  <c r="R1550" i="5"/>
  <c r="I1550" i="5"/>
  <c r="H1542" i="5"/>
  <c r="G1542" i="5"/>
  <c r="E1525" i="5"/>
  <c r="X1525" i="5" s="1"/>
  <c r="I1525" i="5"/>
  <c r="E1516" i="5"/>
  <c r="X1516" i="5" s="1"/>
  <c r="F1516" i="5"/>
  <c r="R1516" i="5"/>
  <c r="E1507" i="5"/>
  <c r="X1507" i="5" s="1"/>
  <c r="F1507" i="5"/>
  <c r="E1498" i="5"/>
  <c r="X1498" i="5" s="1"/>
  <c r="G1498" i="5"/>
  <c r="F1498" i="5"/>
  <c r="E1490" i="5"/>
  <c r="X1490" i="5" s="1"/>
  <c r="I1490" i="5"/>
  <c r="F1490" i="5"/>
  <c r="E1482" i="5"/>
  <c r="X1482" i="5" s="1"/>
  <c r="R1482" i="5"/>
  <c r="E1474" i="5"/>
  <c r="X1474" i="5" s="1"/>
  <c r="F1474" i="5"/>
  <c r="H1474" i="5"/>
  <c r="E1466" i="5"/>
  <c r="X1466" i="5" s="1"/>
  <c r="J1466" i="5"/>
  <c r="F1466" i="5"/>
  <c r="G1466" i="5"/>
  <c r="E1458" i="5"/>
  <c r="X1458" i="5" s="1"/>
  <c r="J1458" i="5"/>
  <c r="F1458" i="5"/>
  <c r="G1458" i="5"/>
  <c r="E1450" i="5"/>
  <c r="X1450" i="5" s="1"/>
  <c r="G1450" i="5"/>
  <c r="H1450" i="5"/>
  <c r="I1450" i="5"/>
  <c r="E1442" i="5"/>
  <c r="X1442" i="5" s="1"/>
  <c r="J1442" i="5"/>
  <c r="F1442" i="5"/>
  <c r="E1434" i="5"/>
  <c r="X1434" i="5" s="1"/>
  <c r="G1434" i="5"/>
  <c r="R1434" i="5"/>
  <c r="H1434" i="5"/>
  <c r="E1426" i="5"/>
  <c r="X1426" i="5" s="1"/>
  <c r="I1426" i="5"/>
  <c r="H1426" i="5"/>
  <c r="E1417" i="5"/>
  <c r="X1417" i="5" s="1"/>
  <c r="J1417" i="5"/>
  <c r="I1417" i="5"/>
  <c r="E1408" i="5"/>
  <c r="X1408" i="5" s="1"/>
  <c r="G1408" i="5"/>
  <c r="F1408" i="5"/>
  <c r="E1400" i="5"/>
  <c r="X1400" i="5" s="1"/>
  <c r="R1400" i="5"/>
  <c r="H1400" i="5"/>
  <c r="E1392" i="5"/>
  <c r="X1392" i="5" s="1"/>
  <c r="G1392" i="5"/>
  <c r="R1392" i="5"/>
  <c r="F1392" i="5"/>
  <c r="E1383" i="5"/>
  <c r="X1383" i="5" s="1"/>
  <c r="J1383" i="5"/>
  <c r="I1383" i="5"/>
  <c r="E1375" i="5"/>
  <c r="X1375" i="5" s="1"/>
  <c r="J1375" i="5"/>
  <c r="G1375" i="5"/>
  <c r="E1367" i="5"/>
  <c r="X1367" i="5" s="1"/>
  <c r="R1367" i="5"/>
  <c r="F1367" i="5"/>
  <c r="H1351" i="5"/>
  <c r="J1351" i="5"/>
  <c r="E1327" i="5"/>
  <c r="X1327" i="5" s="1"/>
  <c r="R1327" i="5"/>
  <c r="H1327" i="5"/>
  <c r="I1327" i="5"/>
  <c r="E1311" i="5"/>
  <c r="X1311" i="5" s="1"/>
  <c r="G1311" i="5"/>
  <c r="E1303" i="5"/>
  <c r="X1303" i="5" s="1"/>
  <c r="G1303" i="5"/>
  <c r="H1303" i="5"/>
  <c r="E1295" i="5"/>
  <c r="X1295" i="5" s="1"/>
  <c r="I1295" i="5"/>
  <c r="H1295" i="5"/>
  <c r="G1295" i="5"/>
  <c r="E1279" i="5"/>
  <c r="X1279" i="5" s="1"/>
  <c r="F1279" i="5"/>
  <c r="J1279" i="5"/>
  <c r="G1279" i="5"/>
  <c r="H1279" i="5"/>
  <c r="J1271" i="5"/>
  <c r="I1271" i="5"/>
  <c r="E1255" i="5"/>
  <c r="X1255" i="5" s="1"/>
  <c r="H1255" i="5"/>
  <c r="I1255" i="5"/>
  <c r="F1255" i="5"/>
  <c r="E1238" i="5"/>
  <c r="X1238" i="5" s="1"/>
  <c r="R1238" i="5"/>
  <c r="J1238" i="5"/>
  <c r="H1238" i="5"/>
  <c r="I1238" i="5"/>
  <c r="E1230" i="5"/>
  <c r="X1230" i="5" s="1"/>
  <c r="J1230" i="5"/>
  <c r="I1230" i="5"/>
  <c r="F1230" i="5"/>
  <c r="G1230" i="5"/>
  <c r="H1230" i="5"/>
  <c r="F1222" i="5"/>
  <c r="H1222" i="5"/>
  <c r="R1222" i="5"/>
  <c r="J1214" i="5"/>
  <c r="I1214" i="5"/>
  <c r="R1214" i="5"/>
  <c r="H1198" i="5"/>
  <c r="R1198" i="5"/>
  <c r="J1198" i="5"/>
  <c r="F1182" i="5"/>
  <c r="I1182" i="5"/>
  <c r="J1182" i="5"/>
  <c r="H1182" i="5"/>
  <c r="E1166" i="5"/>
  <c r="X1166" i="5" s="1"/>
  <c r="J1166" i="5"/>
  <c r="I1166" i="5"/>
  <c r="R1166" i="5"/>
  <c r="E1156" i="5"/>
  <c r="X1156" i="5" s="1"/>
  <c r="I1156" i="5"/>
  <c r="R1156" i="5"/>
  <c r="H1156" i="5"/>
  <c r="J1156" i="5"/>
  <c r="E1148" i="5"/>
  <c r="X1148" i="5" s="1"/>
  <c r="R1148" i="5"/>
  <c r="G1148" i="5"/>
  <c r="F1148" i="5"/>
  <c r="J1148" i="5"/>
  <c r="H1148" i="5"/>
  <c r="E1139" i="5"/>
  <c r="X1139" i="5" s="1"/>
  <c r="G1139" i="5"/>
  <c r="I1139" i="5"/>
  <c r="F1139" i="5"/>
  <c r="E1130" i="5"/>
  <c r="X1130" i="5" s="1"/>
  <c r="I1130" i="5"/>
  <c r="G1130" i="5"/>
  <c r="E1121" i="5"/>
  <c r="X1121" i="5" s="1"/>
  <c r="F1121" i="5"/>
  <c r="J1121" i="5"/>
  <c r="R1121" i="5"/>
  <c r="H1121" i="5"/>
  <c r="E1113" i="5"/>
  <c r="X1113" i="5" s="1"/>
  <c r="G1113" i="5"/>
  <c r="I1113" i="5"/>
  <c r="J1113" i="5"/>
  <c r="H1113" i="5"/>
  <c r="F1113" i="5"/>
  <c r="E1105" i="5"/>
  <c r="X1105" i="5" s="1"/>
  <c r="J1105" i="5"/>
  <c r="R1105" i="5"/>
  <c r="G1105" i="5"/>
  <c r="H1105" i="5"/>
  <c r="I1105" i="5"/>
  <c r="I1097" i="5"/>
  <c r="H1097" i="5"/>
  <c r="G1089" i="5"/>
  <c r="I1089" i="5"/>
  <c r="R1089" i="5"/>
  <c r="I1073" i="5"/>
  <c r="H1073" i="5"/>
  <c r="E1031" i="5"/>
  <c r="X1031" i="5" s="1"/>
  <c r="I1031" i="5"/>
  <c r="G1031" i="5"/>
  <c r="H1031" i="5"/>
  <c r="I1003" i="5"/>
  <c r="J1003" i="5"/>
  <c r="E979" i="5"/>
  <c r="X979" i="5" s="1"/>
  <c r="J979" i="5"/>
  <c r="G979" i="5"/>
  <c r="R979" i="5"/>
  <c r="I979" i="5"/>
  <c r="F979" i="5"/>
  <c r="E970" i="5"/>
  <c r="X970" i="5" s="1"/>
  <c r="R970" i="5"/>
  <c r="H970" i="5"/>
  <c r="F970" i="5"/>
  <c r="E954" i="5"/>
  <c r="X954" i="5" s="1"/>
  <c r="H954" i="5"/>
  <c r="F954" i="5"/>
  <c r="I954" i="5"/>
  <c r="E946" i="5"/>
  <c r="X946" i="5" s="1"/>
  <c r="H946" i="5"/>
  <c r="I946" i="5"/>
  <c r="J946" i="5"/>
  <c r="E938" i="5"/>
  <c r="X938" i="5" s="1"/>
  <c r="F938" i="5"/>
  <c r="I938" i="5"/>
  <c r="H938" i="5"/>
  <c r="R938" i="5"/>
  <c r="E930" i="5"/>
  <c r="X930" i="5" s="1"/>
  <c r="J930" i="5"/>
  <c r="R930" i="5"/>
  <c r="E905" i="5"/>
  <c r="X905" i="5" s="1"/>
  <c r="J905" i="5"/>
  <c r="G905" i="5"/>
  <c r="I905" i="5"/>
  <c r="E896" i="5"/>
  <c r="X896" i="5" s="1"/>
  <c r="J896" i="5"/>
  <c r="R896" i="5"/>
  <c r="E888" i="5"/>
  <c r="X888" i="5" s="1"/>
  <c r="H888" i="5"/>
  <c r="F888" i="5"/>
  <c r="R888" i="5"/>
  <c r="G888" i="5"/>
  <c r="J888" i="5"/>
  <c r="E880" i="5"/>
  <c r="X880" i="5" s="1"/>
  <c r="I880" i="5"/>
  <c r="G880" i="5"/>
  <c r="R880" i="5"/>
  <c r="J855" i="5"/>
  <c r="G855" i="5"/>
  <c r="F855" i="5"/>
  <c r="H855" i="5"/>
  <c r="J847" i="5"/>
  <c r="R847" i="5"/>
  <c r="F847" i="5"/>
  <c r="J839" i="5"/>
  <c r="G839" i="5"/>
  <c r="I839" i="5"/>
  <c r="F839" i="5"/>
  <c r="I831" i="5"/>
  <c r="J831" i="5"/>
  <c r="G831" i="5"/>
  <c r="F823" i="5"/>
  <c r="R823" i="5"/>
  <c r="H807" i="5"/>
  <c r="G807" i="5"/>
  <c r="G799" i="5"/>
  <c r="F799" i="5"/>
  <c r="I791" i="5"/>
  <c r="R791" i="5"/>
  <c r="G791" i="5"/>
  <c r="F783" i="5"/>
  <c r="I783" i="5"/>
  <c r="J783" i="5"/>
  <c r="E719" i="5"/>
  <c r="X719" i="5" s="1"/>
  <c r="J719" i="5"/>
  <c r="R719" i="5"/>
  <c r="I719" i="5"/>
  <c r="F719" i="5"/>
  <c r="E711" i="5"/>
  <c r="X711" i="5" s="1"/>
  <c r="I711" i="5"/>
  <c r="H711" i="5"/>
  <c r="E703" i="5"/>
  <c r="X703" i="5" s="1"/>
  <c r="I703" i="5"/>
  <c r="F703" i="5"/>
  <c r="R703" i="5"/>
  <c r="H660" i="5"/>
  <c r="R660" i="5"/>
  <c r="J586" i="5"/>
  <c r="H586" i="5"/>
  <c r="J578" i="5"/>
  <c r="F578" i="5"/>
  <c r="I562" i="5"/>
  <c r="F562" i="5"/>
  <c r="I474" i="5"/>
  <c r="R474" i="5"/>
  <c r="I2328" i="5"/>
  <c r="H2320" i="5"/>
  <c r="R2312" i="5"/>
  <c r="H2304" i="5"/>
  <c r="F2280" i="5"/>
  <c r="J2223" i="5"/>
  <c r="G2207" i="5"/>
  <c r="F2191" i="5"/>
  <c r="I2175" i="5"/>
  <c r="G2032" i="5"/>
  <c r="H2328" i="5"/>
  <c r="R2320" i="5"/>
  <c r="R2304" i="5"/>
  <c r="R2296" i="5"/>
  <c r="H2288" i="5"/>
  <c r="G2280" i="5"/>
  <c r="I2272" i="5"/>
  <c r="G2264" i="5"/>
  <c r="G2256" i="5"/>
  <c r="F2240" i="5"/>
  <c r="J2207" i="5"/>
  <c r="R2199" i="5"/>
  <c r="J2191" i="5"/>
  <c r="I2183" i="5"/>
  <c r="R2175" i="5"/>
  <c r="I2167" i="5"/>
  <c r="G2131" i="5"/>
  <c r="F2117" i="5"/>
  <c r="I2067" i="5"/>
  <c r="J2050" i="5"/>
  <c r="F2042" i="5"/>
  <c r="H2032" i="5"/>
  <c r="F2021" i="5"/>
  <c r="G2003" i="5"/>
  <c r="G1970" i="5"/>
  <c r="J1946" i="5"/>
  <c r="R1922" i="5"/>
  <c r="F1874" i="5"/>
  <c r="R1866" i="5"/>
  <c r="F1806" i="5"/>
  <c r="H1798" i="5"/>
  <c r="G1739" i="5"/>
  <c r="H1730" i="5"/>
  <c r="R95" i="5"/>
  <c r="E2344" i="5"/>
  <c r="X2344" i="5" s="1"/>
  <c r="G2344" i="5"/>
  <c r="F1986" i="5"/>
  <c r="R1986" i="5"/>
  <c r="F1954" i="5"/>
  <c r="H1954" i="5"/>
  <c r="I1954" i="5"/>
  <c r="G1938" i="5"/>
  <c r="F1938" i="5"/>
  <c r="F1906" i="5"/>
  <c r="H1906" i="5"/>
  <c r="H1898" i="5"/>
  <c r="J1898" i="5"/>
  <c r="F1822" i="5"/>
  <c r="R1822" i="5"/>
  <c r="I1822" i="5"/>
  <c r="G1766" i="5"/>
  <c r="R1766" i="5"/>
  <c r="E1701" i="5"/>
  <c r="X1701" i="5" s="1"/>
  <c r="R1701" i="5"/>
  <c r="H1701" i="5"/>
  <c r="E1693" i="5"/>
  <c r="X1693" i="5" s="1"/>
  <c r="R1693" i="5"/>
  <c r="E1677" i="5"/>
  <c r="X1677" i="5" s="1"/>
  <c r="H1677" i="5"/>
  <c r="R1677" i="5"/>
  <c r="E1661" i="5"/>
  <c r="X1661" i="5" s="1"/>
  <c r="J1661" i="5"/>
  <c r="E1653" i="5"/>
  <c r="X1653" i="5" s="1"/>
  <c r="I1653" i="5"/>
  <c r="E1645" i="5"/>
  <c r="X1645" i="5" s="1"/>
  <c r="R1645" i="5"/>
  <c r="H1645" i="5"/>
  <c r="E1637" i="5"/>
  <c r="X1637" i="5" s="1"/>
  <c r="G1637" i="5"/>
  <c r="F1637" i="5"/>
  <c r="E1629" i="5"/>
  <c r="X1629" i="5" s="1"/>
  <c r="H1629" i="5"/>
  <c r="R1629" i="5"/>
  <c r="G159" i="5"/>
  <c r="E159" i="5"/>
  <c r="X159" i="5" s="1"/>
  <c r="J159" i="5"/>
  <c r="R159" i="5"/>
  <c r="E1685" i="5"/>
  <c r="X1685" i="5" s="1"/>
  <c r="H1685" i="5"/>
  <c r="I1685" i="5"/>
  <c r="J2344" i="5"/>
  <c r="R2328" i="5"/>
  <c r="J2296" i="5"/>
  <c r="F2288" i="5"/>
  <c r="G2248" i="5"/>
  <c r="I2240" i="5"/>
  <c r="F2215" i="5"/>
  <c r="F2207" i="5"/>
  <c r="J2183" i="5"/>
  <c r="H2175" i="5"/>
  <c r="R2167" i="5"/>
  <c r="G2152" i="5"/>
  <c r="H2131" i="5"/>
  <c r="G2109" i="5"/>
  <c r="H2101" i="5"/>
  <c r="R2088" i="5"/>
  <c r="J2079" i="5"/>
  <c r="H2067" i="5"/>
  <c r="F2058" i="5"/>
  <c r="R2050" i="5"/>
  <c r="R2032" i="5"/>
  <c r="H1994" i="5"/>
  <c r="G1946" i="5"/>
  <c r="R1930" i="5"/>
  <c r="F1914" i="5"/>
  <c r="F1882" i="5"/>
  <c r="R1874" i="5"/>
  <c r="H1866" i="5"/>
  <c r="J1858" i="5"/>
  <c r="G1806" i="5"/>
  <c r="F1798" i="5"/>
  <c r="J1790" i="5"/>
  <c r="J1782" i="5"/>
  <c r="G1774" i="5"/>
  <c r="H1749" i="5"/>
  <c r="F1739" i="5"/>
  <c r="I1730" i="5"/>
  <c r="I95" i="5"/>
  <c r="J1701" i="5"/>
  <c r="F1693" i="5"/>
  <c r="R1685" i="5"/>
  <c r="F1645" i="5"/>
  <c r="F1629" i="5"/>
  <c r="J1822" i="5"/>
  <c r="E1522" i="5"/>
  <c r="X1522" i="5" s="1"/>
  <c r="R1522" i="5"/>
  <c r="H1522" i="5"/>
  <c r="E1503" i="5"/>
  <c r="X1503" i="5" s="1"/>
  <c r="J1503" i="5"/>
  <c r="E1495" i="5"/>
  <c r="X1495" i="5" s="1"/>
  <c r="F1495" i="5"/>
  <c r="I1495" i="5"/>
  <c r="E1479" i="5"/>
  <c r="X1479" i="5" s="1"/>
  <c r="H1479" i="5"/>
  <c r="E1471" i="5"/>
  <c r="X1471" i="5" s="1"/>
  <c r="F1471" i="5"/>
  <c r="E1463" i="5"/>
  <c r="X1463" i="5" s="1"/>
  <c r="J1463" i="5"/>
  <c r="G1463" i="5"/>
  <c r="R1463" i="5"/>
  <c r="I1463" i="5"/>
  <c r="E1455" i="5"/>
  <c r="X1455" i="5" s="1"/>
  <c r="H1455" i="5"/>
  <c r="I1455" i="5"/>
  <c r="E1447" i="5"/>
  <c r="X1447" i="5" s="1"/>
  <c r="F1447" i="5"/>
  <c r="I1447" i="5"/>
  <c r="G1447" i="5"/>
  <c r="E1439" i="5"/>
  <c r="X1439" i="5" s="1"/>
  <c r="F1439" i="5"/>
  <c r="R1439" i="5"/>
  <c r="E1431" i="5"/>
  <c r="X1431" i="5" s="1"/>
  <c r="I1431" i="5"/>
  <c r="J1431" i="5"/>
  <c r="R1431" i="5"/>
  <c r="G1431" i="5"/>
  <c r="R1413" i="5"/>
  <c r="H1413" i="5"/>
  <c r="E1405" i="5"/>
  <c r="X1405" i="5" s="1"/>
  <c r="G1405" i="5"/>
  <c r="F1405" i="5"/>
  <c r="G1397" i="5"/>
  <c r="R1397" i="5"/>
  <c r="H1380" i="5"/>
  <c r="F1380" i="5"/>
  <c r="F1372" i="5"/>
  <c r="R1372" i="5"/>
  <c r="I1356" i="5"/>
  <c r="H1356" i="5"/>
  <c r="R1356" i="5"/>
  <c r="E1348" i="5"/>
  <c r="X1348" i="5" s="1"/>
  <c r="J1348" i="5"/>
  <c r="G1348" i="5"/>
  <c r="H1348" i="5"/>
  <c r="F1348" i="5"/>
  <c r="E1332" i="5"/>
  <c r="X1332" i="5" s="1"/>
  <c r="I1332" i="5"/>
  <c r="E1324" i="5"/>
  <c r="X1324" i="5" s="1"/>
  <c r="I1324" i="5"/>
  <c r="G1324" i="5"/>
  <c r="E1308" i="5"/>
  <c r="X1308" i="5" s="1"/>
  <c r="J1308" i="5"/>
  <c r="I1308" i="5"/>
  <c r="E1300" i="5"/>
  <c r="X1300" i="5" s="1"/>
  <c r="H1300" i="5"/>
  <c r="F1300" i="5"/>
  <c r="J1300" i="5"/>
  <c r="E1292" i="5"/>
  <c r="X1292" i="5" s="1"/>
  <c r="I1292" i="5"/>
  <c r="R1292" i="5"/>
  <c r="H1292" i="5"/>
  <c r="E1284" i="5"/>
  <c r="X1284" i="5" s="1"/>
  <c r="I1284" i="5"/>
  <c r="J1284" i="5"/>
  <c r="E1276" i="5"/>
  <c r="X1276" i="5" s="1"/>
  <c r="J1276" i="5"/>
  <c r="G1276" i="5"/>
  <c r="I1276" i="5"/>
  <c r="H1276" i="5"/>
  <c r="R1276" i="5"/>
  <c r="E1268" i="5"/>
  <c r="X1268" i="5" s="1"/>
  <c r="F1268" i="5"/>
  <c r="H1268" i="5"/>
  <c r="I1268" i="5"/>
  <c r="J1268" i="5"/>
  <c r="E1260" i="5"/>
  <c r="X1260" i="5" s="1"/>
  <c r="R1260" i="5"/>
  <c r="F1260" i="5"/>
  <c r="I1260" i="5"/>
  <c r="G1260" i="5"/>
  <c r="E1252" i="5"/>
  <c r="X1252" i="5" s="1"/>
  <c r="H1252" i="5"/>
  <c r="J1252" i="5"/>
  <c r="E1235" i="5"/>
  <c r="X1235" i="5" s="1"/>
  <c r="G1235" i="5"/>
  <c r="H1235" i="5"/>
  <c r="E1227" i="5"/>
  <c r="X1227" i="5" s="1"/>
  <c r="G1227" i="5"/>
  <c r="R1227" i="5"/>
  <c r="H1227" i="5"/>
  <c r="J1227" i="5"/>
  <c r="H1211" i="5"/>
  <c r="J1211" i="5"/>
  <c r="F1118" i="5"/>
  <c r="H1118" i="5"/>
  <c r="J1045" i="5"/>
  <c r="H1045" i="5"/>
  <c r="H1036" i="5"/>
  <c r="F1036" i="5"/>
  <c r="G975" i="5"/>
  <c r="J975" i="5"/>
  <c r="E868" i="5"/>
  <c r="X868" i="5" s="1"/>
  <c r="R868" i="5"/>
  <c r="H868" i="5"/>
  <c r="G868" i="5"/>
  <c r="F868" i="5"/>
  <c r="I868" i="5"/>
  <c r="E860" i="5"/>
  <c r="X860" i="5" s="1"/>
  <c r="F860" i="5"/>
  <c r="H860" i="5"/>
  <c r="I860" i="5"/>
  <c r="F852" i="5"/>
  <c r="G852" i="5"/>
  <c r="I852" i="5"/>
  <c r="E844" i="5"/>
  <c r="X844" i="5" s="1"/>
  <c r="F844" i="5"/>
  <c r="J844" i="5"/>
  <c r="H844" i="5"/>
  <c r="I844" i="5"/>
  <c r="E836" i="5"/>
  <c r="X836" i="5" s="1"/>
  <c r="R836" i="5"/>
  <c r="I836" i="5"/>
  <c r="F836" i="5"/>
  <c r="G836" i="5"/>
  <c r="E828" i="5"/>
  <c r="X828" i="5" s="1"/>
  <c r="R828" i="5"/>
  <c r="F828" i="5"/>
  <c r="G828" i="5"/>
  <c r="J828" i="5"/>
  <c r="E820" i="5"/>
  <c r="X820" i="5" s="1"/>
  <c r="H820" i="5"/>
  <c r="I820" i="5"/>
  <c r="R820" i="5"/>
  <c r="G804" i="5"/>
  <c r="I804" i="5"/>
  <c r="F780" i="5"/>
  <c r="I780" i="5"/>
  <c r="F772" i="5"/>
  <c r="H772" i="5"/>
  <c r="G764" i="5"/>
  <c r="F764" i="5"/>
  <c r="G732" i="5"/>
  <c r="R732" i="5"/>
  <c r="E700" i="5"/>
  <c r="X700" i="5" s="1"/>
  <c r="R700" i="5"/>
  <c r="J700" i="5"/>
  <c r="H700" i="5"/>
  <c r="I700" i="5"/>
  <c r="E691" i="5"/>
  <c r="X691" i="5" s="1"/>
  <c r="R691" i="5"/>
  <c r="J691" i="5"/>
  <c r="G691" i="5"/>
  <c r="F682" i="5"/>
  <c r="R682" i="5"/>
  <c r="E673" i="5"/>
  <c r="X673" i="5" s="1"/>
  <c r="R673" i="5"/>
  <c r="J673" i="5"/>
  <c r="F673" i="5"/>
  <c r="E665" i="5"/>
  <c r="X665" i="5" s="1"/>
  <c r="R665" i="5"/>
  <c r="I665" i="5"/>
  <c r="J665" i="5"/>
  <c r="G665" i="5"/>
  <c r="F665" i="5"/>
  <c r="E656" i="5"/>
  <c r="X656" i="5" s="1"/>
  <c r="J656" i="5"/>
  <c r="G656" i="5"/>
  <c r="R656" i="5"/>
  <c r="E648" i="5"/>
  <c r="X648" i="5" s="1"/>
  <c r="H648" i="5"/>
  <c r="F648" i="5"/>
  <c r="J648" i="5"/>
  <c r="I648" i="5"/>
  <c r="G648" i="5"/>
  <c r="E640" i="5"/>
  <c r="X640" i="5" s="1"/>
  <c r="I640" i="5"/>
  <c r="J640" i="5"/>
  <c r="H640" i="5"/>
  <c r="R640" i="5"/>
  <c r="J632" i="5"/>
  <c r="F632" i="5"/>
  <c r="H632" i="5"/>
  <c r="E615" i="5"/>
  <c r="X615" i="5" s="1"/>
  <c r="H615" i="5"/>
  <c r="R615" i="5"/>
  <c r="I615" i="5"/>
  <c r="G615" i="5"/>
  <c r="F615" i="5"/>
  <c r="E607" i="5"/>
  <c r="X607" i="5" s="1"/>
  <c r="I607" i="5"/>
  <c r="R607" i="5"/>
  <c r="G607" i="5"/>
  <c r="F607" i="5"/>
  <c r="H607" i="5"/>
  <c r="J599" i="5"/>
  <c r="F599" i="5"/>
  <c r="F330" i="5"/>
  <c r="J330" i="5"/>
  <c r="I2344" i="5"/>
  <c r="I2336" i="5"/>
  <c r="F2328" i="5"/>
  <c r="J2312" i="5"/>
  <c r="I2304" i="5"/>
  <c r="H2296" i="5"/>
  <c r="R2288" i="5"/>
  <c r="J2280" i="5"/>
  <c r="G2272" i="5"/>
  <c r="I2256" i="5"/>
  <c r="F2248" i="5"/>
  <c r="J2240" i="5"/>
  <c r="J2231" i="5"/>
  <c r="J2215" i="5"/>
  <c r="R2207" i="5"/>
  <c r="H2183" i="5"/>
  <c r="H2167" i="5"/>
  <c r="F2131" i="5"/>
  <c r="I2117" i="5"/>
  <c r="F2109" i="5"/>
  <c r="R2101" i="5"/>
  <c r="H2088" i="5"/>
  <c r="I2079" i="5"/>
  <c r="R2067" i="5"/>
  <c r="H2058" i="5"/>
  <c r="G2050" i="5"/>
  <c r="I2042" i="5"/>
  <c r="F2032" i="5"/>
  <c r="R2003" i="5"/>
  <c r="G1994" i="5"/>
  <c r="I1930" i="5"/>
  <c r="H1914" i="5"/>
  <c r="R1882" i="5"/>
  <c r="H1874" i="5"/>
  <c r="I1866" i="5"/>
  <c r="I1858" i="5"/>
  <c r="R1806" i="5"/>
  <c r="F1790" i="5"/>
  <c r="H1782" i="5"/>
  <c r="H1774" i="5"/>
  <c r="J1749" i="5"/>
  <c r="H1739" i="5"/>
  <c r="R1730" i="5"/>
  <c r="J95" i="5"/>
  <c r="J1693" i="5"/>
  <c r="J1685" i="5"/>
  <c r="R1661" i="5"/>
  <c r="J1645" i="5"/>
  <c r="J1629" i="5"/>
  <c r="G2191" i="5"/>
  <c r="E1669" i="5"/>
  <c r="X1669" i="5" s="1"/>
  <c r="I1669" i="5"/>
  <c r="J2336" i="5"/>
  <c r="F2312" i="5"/>
  <c r="J2304" i="5"/>
  <c r="H2280" i="5"/>
  <c r="R2272" i="5"/>
  <c r="H2264" i="5"/>
  <c r="J2256" i="5"/>
  <c r="I2231" i="5"/>
  <c r="H2344" i="5"/>
  <c r="R2336" i="5"/>
  <c r="G2328" i="5"/>
  <c r="J2320" i="5"/>
  <c r="I2312" i="5"/>
  <c r="F2296" i="5"/>
  <c r="J2288" i="5"/>
  <c r="F2272" i="5"/>
  <c r="H2256" i="5"/>
  <c r="R2248" i="5"/>
  <c r="G2240" i="5"/>
  <c r="F2231" i="5"/>
  <c r="R2215" i="5"/>
  <c r="J2167" i="5"/>
  <c r="G2117" i="5"/>
  <c r="H2109" i="5"/>
  <c r="G2101" i="5"/>
  <c r="I2088" i="5"/>
  <c r="F2067" i="5"/>
  <c r="R2058" i="5"/>
  <c r="I2050" i="5"/>
  <c r="J2042" i="5"/>
  <c r="J2032" i="5"/>
  <c r="I2021" i="5"/>
  <c r="H2003" i="5"/>
  <c r="J1994" i="5"/>
  <c r="R1970" i="5"/>
  <c r="G1930" i="5"/>
  <c r="G1922" i="5"/>
  <c r="G1914" i="5"/>
  <c r="G1882" i="5"/>
  <c r="J1874" i="5"/>
  <c r="G1866" i="5"/>
  <c r="H1858" i="5"/>
  <c r="H1806" i="5"/>
  <c r="H1790" i="5"/>
  <c r="F1782" i="5"/>
  <c r="F1774" i="5"/>
  <c r="I1749" i="5"/>
  <c r="R1739" i="5"/>
  <c r="H1693" i="5"/>
  <c r="F1685" i="5"/>
  <c r="J1669" i="5"/>
  <c r="G1661" i="5"/>
  <c r="I1645" i="5"/>
  <c r="G1629" i="5"/>
  <c r="G1908" i="5"/>
  <c r="E1192" i="5"/>
  <c r="X1192" i="5" s="1"/>
  <c r="R1192" i="5"/>
  <c r="E1184" i="5"/>
  <c r="X1184" i="5" s="1"/>
  <c r="F1184" i="5"/>
  <c r="G1184" i="5"/>
  <c r="J1184" i="5"/>
  <c r="E1176" i="5"/>
  <c r="X1176" i="5" s="1"/>
  <c r="J1176" i="5"/>
  <c r="I1176" i="5"/>
  <c r="E1168" i="5"/>
  <c r="X1168" i="5" s="1"/>
  <c r="G1168" i="5"/>
  <c r="F1141" i="5"/>
  <c r="H1141" i="5"/>
  <c r="E1124" i="5"/>
  <c r="X1124" i="5" s="1"/>
  <c r="H1124" i="5"/>
  <c r="J1124" i="5"/>
  <c r="G1124" i="5"/>
  <c r="E1115" i="5"/>
  <c r="X1115" i="5" s="1"/>
  <c r="J1115" i="5"/>
  <c r="H1115" i="5"/>
  <c r="E1075" i="5"/>
  <c r="X1075" i="5" s="1"/>
  <c r="I1075" i="5"/>
  <c r="R1075" i="5"/>
  <c r="E1067" i="5"/>
  <c r="X1067" i="5" s="1"/>
  <c r="G1067" i="5"/>
  <c r="I1067" i="5"/>
  <c r="E1059" i="5"/>
  <c r="X1059" i="5" s="1"/>
  <c r="G1059" i="5"/>
  <c r="J1059" i="5"/>
  <c r="E1051" i="5"/>
  <c r="X1051" i="5" s="1"/>
  <c r="R1051" i="5"/>
  <c r="J1051" i="5"/>
  <c r="E981" i="5"/>
  <c r="X981" i="5" s="1"/>
  <c r="G981" i="5"/>
  <c r="R981" i="5"/>
  <c r="I981" i="5"/>
  <c r="E972" i="5"/>
  <c r="X972" i="5" s="1"/>
  <c r="I972" i="5"/>
  <c r="H972" i="5"/>
  <c r="E964" i="5"/>
  <c r="X964" i="5" s="1"/>
  <c r="J964" i="5"/>
  <c r="E956" i="5"/>
  <c r="X956" i="5" s="1"/>
  <c r="R956" i="5"/>
  <c r="J956" i="5"/>
  <c r="E948" i="5"/>
  <c r="X948" i="5" s="1"/>
  <c r="H948" i="5"/>
  <c r="F948" i="5"/>
  <c r="G948" i="5"/>
  <c r="E940" i="5"/>
  <c r="X940" i="5" s="1"/>
  <c r="G940" i="5"/>
  <c r="I940" i="5"/>
  <c r="R940" i="5"/>
  <c r="E932" i="5"/>
  <c r="X932" i="5" s="1"/>
  <c r="R932" i="5"/>
  <c r="H932" i="5"/>
  <c r="E924" i="5"/>
  <c r="X924" i="5" s="1"/>
  <c r="G924" i="5"/>
  <c r="I924" i="5"/>
  <c r="E915" i="5"/>
  <c r="X915" i="5" s="1"/>
  <c r="F915" i="5"/>
  <c r="R915" i="5"/>
  <c r="E907" i="5"/>
  <c r="X907" i="5" s="1"/>
  <c r="J907" i="5"/>
  <c r="G907" i="5"/>
  <c r="G898" i="5"/>
  <c r="R898" i="5"/>
  <c r="E882" i="5"/>
  <c r="X882" i="5" s="1"/>
  <c r="J882" i="5"/>
  <c r="R882" i="5"/>
  <c r="E873" i="5"/>
  <c r="X873" i="5" s="1"/>
  <c r="F873" i="5"/>
  <c r="I873" i="5"/>
  <c r="E865" i="5"/>
  <c r="X865" i="5" s="1"/>
  <c r="F865" i="5"/>
  <c r="E857" i="5"/>
  <c r="X857" i="5" s="1"/>
  <c r="J857" i="5"/>
  <c r="G857" i="5"/>
  <c r="H857" i="5"/>
  <c r="E849" i="5"/>
  <c r="X849" i="5" s="1"/>
  <c r="J849" i="5"/>
  <c r="R849" i="5"/>
  <c r="G849" i="5"/>
  <c r="E833" i="5"/>
  <c r="X833" i="5" s="1"/>
  <c r="F833" i="5"/>
  <c r="I833" i="5"/>
  <c r="R833" i="5"/>
  <c r="H817" i="5"/>
  <c r="I817" i="5"/>
  <c r="E801" i="5"/>
  <c r="X801" i="5" s="1"/>
  <c r="H801" i="5"/>
  <c r="I801" i="5"/>
  <c r="E793" i="5"/>
  <c r="X793" i="5" s="1"/>
  <c r="J793" i="5"/>
  <c r="I793" i="5"/>
  <c r="H785" i="5"/>
  <c r="G785" i="5"/>
  <c r="I705" i="5"/>
  <c r="F705" i="5"/>
  <c r="E588" i="5"/>
  <c r="X588" i="5" s="1"/>
  <c r="F588" i="5"/>
  <c r="R588" i="5"/>
  <c r="G588" i="5"/>
  <c r="E580" i="5"/>
  <c r="X580" i="5" s="1"/>
  <c r="G580" i="5"/>
  <c r="R580" i="5"/>
  <c r="E572" i="5"/>
  <c r="X572" i="5" s="1"/>
  <c r="G572" i="5"/>
  <c r="J572" i="5"/>
  <c r="R572" i="5"/>
  <c r="R540" i="5"/>
  <c r="F540" i="5"/>
  <c r="G1192" i="5"/>
  <c r="H1176" i="5"/>
  <c r="I1168" i="5"/>
  <c r="I1159" i="5"/>
  <c r="I1141" i="5"/>
  <c r="F1075" i="5"/>
  <c r="G1051" i="5"/>
  <c r="J981" i="5"/>
  <c r="R964" i="5"/>
  <c r="I956" i="5"/>
  <c r="F932" i="5"/>
  <c r="J924" i="5"/>
  <c r="H915" i="5"/>
  <c r="F907" i="5"/>
  <c r="I882" i="5"/>
  <c r="H873" i="5"/>
  <c r="G841" i="5"/>
  <c r="G833" i="5"/>
  <c r="R801" i="5"/>
  <c r="F793" i="5"/>
  <c r="R713" i="5"/>
  <c r="H705" i="5"/>
  <c r="F580" i="5"/>
  <c r="R1891" i="5"/>
  <c r="F1891" i="5"/>
  <c r="J214" i="5"/>
  <c r="F214" i="5"/>
  <c r="H1159" i="5"/>
  <c r="G1150" i="5"/>
  <c r="I1124" i="5"/>
  <c r="F1067" i="5"/>
  <c r="G972" i="5"/>
  <c r="I948" i="5"/>
  <c r="F940" i="5"/>
  <c r="H924" i="5"/>
  <c r="J915" i="5"/>
  <c r="I907" i="5"/>
  <c r="G882" i="5"/>
  <c r="G865" i="5"/>
  <c r="I849" i="5"/>
  <c r="G809" i="5"/>
  <c r="R785" i="5"/>
  <c r="H1192" i="5"/>
  <c r="H1168" i="5"/>
  <c r="R1159" i="5"/>
  <c r="F1150" i="5"/>
  <c r="F1124" i="5"/>
  <c r="J1067" i="5"/>
  <c r="F964" i="5"/>
  <c r="J948" i="5"/>
  <c r="J940" i="5"/>
  <c r="F924" i="5"/>
  <c r="I915" i="5"/>
  <c r="H907" i="5"/>
  <c r="H882" i="5"/>
  <c r="G873" i="5"/>
  <c r="H849" i="5"/>
  <c r="H809" i="5"/>
  <c r="H793" i="5"/>
  <c r="H580" i="5"/>
  <c r="H572" i="5"/>
  <c r="E1470" i="5"/>
  <c r="X1470" i="5" s="1"/>
  <c r="R1470" i="5"/>
  <c r="E1462" i="5"/>
  <c r="X1462" i="5" s="1"/>
  <c r="I1462" i="5"/>
  <c r="E1454" i="5"/>
  <c r="X1454" i="5" s="1"/>
  <c r="H1454" i="5"/>
  <c r="E1421" i="5"/>
  <c r="X1421" i="5" s="1"/>
  <c r="J1421" i="5"/>
  <c r="E1412" i="5"/>
  <c r="X1412" i="5" s="1"/>
  <c r="R1412" i="5"/>
  <c r="E1396" i="5"/>
  <c r="X1396" i="5" s="1"/>
  <c r="H1396" i="5"/>
  <c r="E1379" i="5"/>
  <c r="X1379" i="5" s="1"/>
  <c r="G1379" i="5"/>
  <c r="E1355" i="5"/>
  <c r="X1355" i="5" s="1"/>
  <c r="H1355" i="5"/>
  <c r="E1339" i="5"/>
  <c r="X1339" i="5" s="1"/>
  <c r="I1339" i="5"/>
  <c r="E1323" i="5"/>
  <c r="X1323" i="5" s="1"/>
  <c r="G1323" i="5"/>
  <c r="E1299" i="5"/>
  <c r="X1299" i="5" s="1"/>
  <c r="F1299" i="5"/>
  <c r="E1291" i="5"/>
  <c r="X1291" i="5" s="1"/>
  <c r="H1291" i="5"/>
  <c r="E1275" i="5"/>
  <c r="X1275" i="5" s="1"/>
  <c r="I1275" i="5"/>
  <c r="E715" i="5"/>
  <c r="X715" i="5" s="1"/>
  <c r="R715" i="5"/>
  <c r="H582" i="5"/>
  <c r="R582" i="5"/>
  <c r="I566" i="5"/>
  <c r="J566" i="5"/>
  <c r="H542" i="5"/>
  <c r="F542" i="5"/>
  <c r="R534" i="5"/>
  <c r="G534" i="5"/>
  <c r="I526" i="5"/>
  <c r="F526" i="5"/>
  <c r="G526" i="5"/>
  <c r="G518" i="5"/>
  <c r="J518" i="5"/>
  <c r="E510" i="5"/>
  <c r="X510" i="5" s="1"/>
  <c r="I510" i="5"/>
  <c r="R486" i="5"/>
  <c r="G486" i="5"/>
  <c r="J486" i="5"/>
  <c r="J478" i="5"/>
  <c r="I478" i="5"/>
  <c r="R469" i="5"/>
  <c r="G469" i="5"/>
  <c r="H445" i="5"/>
  <c r="F445" i="5"/>
  <c r="E695" i="5"/>
  <c r="X695" i="5" s="1"/>
  <c r="J695" i="5"/>
  <c r="E686" i="5"/>
  <c r="X686" i="5" s="1"/>
  <c r="G686" i="5"/>
  <c r="E678" i="5"/>
  <c r="X678" i="5" s="1"/>
  <c r="R678" i="5"/>
  <c r="E669" i="5"/>
  <c r="X669" i="5" s="1"/>
  <c r="G669" i="5"/>
  <c r="E652" i="5"/>
  <c r="X652" i="5" s="1"/>
  <c r="I652" i="5"/>
  <c r="E644" i="5"/>
  <c r="X644" i="5" s="1"/>
  <c r="R644" i="5"/>
  <c r="E636" i="5"/>
  <c r="X636" i="5" s="1"/>
  <c r="H636" i="5"/>
  <c r="E627" i="5"/>
  <c r="X627" i="5" s="1"/>
  <c r="R627" i="5"/>
  <c r="E611" i="5"/>
  <c r="X611" i="5" s="1"/>
  <c r="R611" i="5"/>
  <c r="E603" i="5"/>
  <c r="X603" i="5" s="1"/>
  <c r="H603" i="5"/>
  <c r="E595" i="5"/>
  <c r="X595" i="5" s="1"/>
  <c r="G595" i="5"/>
  <c r="E1879" i="5"/>
  <c r="X1879" i="5" s="1"/>
  <c r="G1879" i="5"/>
  <c r="E1871" i="5"/>
  <c r="X1871" i="5" s="1"/>
  <c r="G1871" i="5"/>
  <c r="AC2243" i="5"/>
  <c r="AC1907" i="5"/>
  <c r="AC1715" i="5"/>
  <c r="AC1628" i="5"/>
  <c r="AC2294" i="5"/>
  <c r="AC1931" i="5"/>
  <c r="AC1859" i="5"/>
  <c r="AC1644" i="5"/>
  <c r="AC1564" i="5"/>
  <c r="S1556" i="5"/>
  <c r="S1148" i="5"/>
  <c r="S1364" i="5"/>
  <c r="S1516" i="5"/>
  <c r="S2115" i="5"/>
  <c r="S1468" i="5"/>
  <c r="S1907" i="5"/>
  <c r="S1739" i="5"/>
  <c r="S1883" i="5"/>
  <c r="S2243" i="5"/>
  <c r="S1763" i="5"/>
  <c r="S1851" i="5"/>
  <c r="S2171" i="5"/>
  <c r="S925" i="5"/>
  <c r="S2139" i="5"/>
  <c r="S1036" i="5"/>
  <c r="AB72" i="5"/>
  <c r="AC2291" i="5"/>
  <c r="AC2110" i="5"/>
  <c r="AC2094" i="5"/>
  <c r="AC2038" i="5"/>
  <c r="AC1950" i="5"/>
  <c r="AC1883" i="5"/>
  <c r="AC1854" i="5"/>
  <c r="AC1779" i="5"/>
  <c r="AC1694" i="5"/>
  <c r="AC1583" i="5"/>
  <c r="AC478" i="5"/>
  <c r="AC422" i="5"/>
  <c r="AC279" i="5"/>
  <c r="AC247" i="5"/>
  <c r="AC232" i="5"/>
  <c r="AC2339" i="5"/>
  <c r="AC2235" i="5"/>
  <c r="AC1947" i="5"/>
  <c r="AC1723" i="5"/>
  <c r="AC2251" i="5"/>
  <c r="AC1851" i="5"/>
  <c r="AC1771" i="5"/>
  <c r="AC1620" i="5"/>
  <c r="AC1540" i="5"/>
  <c r="S1196" i="5"/>
  <c r="S1436" i="5"/>
  <c r="S2283" i="5"/>
  <c r="S2147" i="5"/>
  <c r="S2035" i="5"/>
  <c r="S1715" i="5"/>
  <c r="S2107" i="5"/>
  <c r="S2099" i="5"/>
  <c r="S1707" i="5"/>
  <c r="S1867" i="5"/>
  <c r="S1971" i="5"/>
  <c r="S2339" i="5"/>
  <c r="S1132" i="5"/>
  <c r="AB392" i="5"/>
  <c r="AC2227" i="5"/>
  <c r="AC1707" i="5"/>
  <c r="AC1636" i="5"/>
  <c r="V2125" i="5"/>
  <c r="R2125" i="5" s="1"/>
  <c r="AC1484" i="5"/>
  <c r="AC1340" i="5"/>
  <c r="AC925" i="5"/>
  <c r="S1508" i="5"/>
  <c r="S1076" i="5"/>
  <c r="S1612" i="5"/>
  <c r="S996" i="5"/>
  <c r="S1244" i="5"/>
  <c r="S1428" i="5"/>
  <c r="S1068" i="5"/>
  <c r="S1212" i="5"/>
  <c r="S1452" i="5"/>
  <c r="S2091" i="5"/>
  <c r="S1803" i="5"/>
  <c r="S1891" i="5"/>
  <c r="S2275" i="5"/>
  <c r="S869" i="5"/>
  <c r="S1995" i="5"/>
  <c r="S1628" i="5"/>
  <c r="AB200" i="5"/>
  <c r="AC2246" i="5"/>
  <c r="AC2102" i="5"/>
  <c r="AC1958" i="5"/>
  <c r="AC1942" i="5"/>
  <c r="AC1891" i="5"/>
  <c r="AC1843" i="5"/>
  <c r="AC1718" i="5"/>
  <c r="AC1652" i="5"/>
  <c r="AC1572" i="5"/>
  <c r="AC1556" i="5"/>
  <c r="AC177" i="5"/>
  <c r="C40" i="6"/>
  <c r="C111" i="6"/>
  <c r="C110" i="6"/>
  <c r="C109" i="6"/>
  <c r="D108" i="6"/>
  <c r="C108" i="6"/>
  <c r="C100" i="6"/>
  <c r="C99" i="6"/>
  <c r="G65" i="4"/>
  <c r="G77" i="4"/>
  <c r="G101" i="4"/>
  <c r="C98" i="6"/>
  <c r="G114" i="4"/>
  <c r="C15" i="6"/>
  <c r="D114" i="4"/>
  <c r="D41" i="4"/>
  <c r="D53" i="4"/>
  <c r="D65" i="4"/>
  <c r="D89" i="4"/>
  <c r="G2136" i="5"/>
  <c r="F2316" i="5"/>
  <c r="E1226" i="5"/>
  <c r="X1226" i="5" s="1"/>
  <c r="I1226" i="5"/>
  <c r="G1226" i="5"/>
  <c r="R1226" i="5"/>
  <c r="J1226" i="5"/>
  <c r="E1218" i="5"/>
  <c r="X1218" i="5" s="1"/>
  <c r="F1218" i="5"/>
  <c r="H1218" i="5"/>
  <c r="R1218" i="5"/>
  <c r="J1218" i="5"/>
  <c r="E1210" i="5"/>
  <c r="X1210" i="5" s="1"/>
  <c r="H1210" i="5"/>
  <c r="F1210" i="5"/>
  <c r="R1210" i="5"/>
  <c r="G1210" i="5"/>
  <c r="I1210" i="5"/>
  <c r="J1210" i="5"/>
  <c r="F1202" i="5"/>
  <c r="R1202" i="5"/>
  <c r="F1186" i="5"/>
  <c r="H1186" i="5"/>
  <c r="R1186" i="5"/>
  <c r="E1178" i="5"/>
  <c r="X1178" i="5" s="1"/>
  <c r="H1178" i="5"/>
  <c r="E1170" i="5"/>
  <c r="X1170" i="5" s="1"/>
  <c r="F1170" i="5"/>
  <c r="G1170" i="5"/>
  <c r="E1161" i="5"/>
  <c r="X1161" i="5" s="1"/>
  <c r="F1161" i="5"/>
  <c r="E1152" i="5"/>
  <c r="X1152" i="5" s="1"/>
  <c r="H1152" i="5"/>
  <c r="E1134" i="5"/>
  <c r="X1134" i="5" s="1"/>
  <c r="F1134" i="5"/>
  <c r="I1134" i="5"/>
  <c r="R1134" i="5"/>
  <c r="G1134" i="5"/>
  <c r="E1126" i="5"/>
  <c r="X1126" i="5" s="1"/>
  <c r="H1126" i="5"/>
  <c r="I1126" i="5"/>
  <c r="G1126" i="5"/>
  <c r="F1126" i="5"/>
  <c r="E1117" i="5"/>
  <c r="X1117" i="5" s="1"/>
  <c r="R1117" i="5"/>
  <c r="G1117" i="5"/>
  <c r="F1117" i="5"/>
  <c r="H1117" i="5"/>
  <c r="I1101" i="5"/>
  <c r="J1101" i="5"/>
  <c r="R1093" i="5"/>
  <c r="J1093" i="5"/>
  <c r="E1077" i="5"/>
  <c r="X1077" i="5" s="1"/>
  <c r="J1077" i="5"/>
  <c r="I1077" i="5"/>
  <c r="H1077" i="5"/>
  <c r="G1077" i="5"/>
  <c r="E1069" i="5"/>
  <c r="X1069" i="5" s="1"/>
  <c r="J1069" i="5"/>
  <c r="F1069" i="5"/>
  <c r="G1069" i="5"/>
  <c r="H1069" i="5"/>
  <c r="I1069" i="5"/>
  <c r="R1069" i="5"/>
  <c r="H1061" i="5"/>
  <c r="I1061" i="5"/>
  <c r="J1061" i="5"/>
  <c r="E1053" i="5"/>
  <c r="X1053" i="5" s="1"/>
  <c r="R1053" i="5"/>
  <c r="I1053" i="5"/>
  <c r="H1053" i="5"/>
  <c r="J1053" i="5"/>
  <c r="E1044" i="5"/>
  <c r="X1044" i="5" s="1"/>
  <c r="F1044" i="5"/>
  <c r="G1044" i="5"/>
  <c r="H1044" i="5"/>
  <c r="J1044" i="5"/>
  <c r="R1044" i="5"/>
  <c r="E1035" i="5"/>
  <c r="X1035" i="5" s="1"/>
  <c r="G1035" i="5"/>
  <c r="F1035" i="5"/>
  <c r="J1035" i="5"/>
  <c r="H1035" i="5"/>
  <c r="G1025" i="5"/>
  <c r="F1025" i="5"/>
  <c r="F1008" i="5"/>
  <c r="R1008" i="5"/>
  <c r="I1008" i="5"/>
  <c r="R999" i="5"/>
  <c r="H999" i="5"/>
  <c r="F999" i="5"/>
  <c r="R991" i="5"/>
  <c r="F991" i="5"/>
  <c r="E974" i="5"/>
  <c r="X974" i="5" s="1"/>
  <c r="J974" i="5"/>
  <c r="G974" i="5"/>
  <c r="H974" i="5"/>
  <c r="R974" i="5"/>
  <c r="F974" i="5"/>
  <c r="I974" i="5"/>
  <c r="E966" i="5"/>
  <c r="X966" i="5" s="1"/>
  <c r="H966" i="5"/>
  <c r="G966" i="5"/>
  <c r="R966" i="5"/>
  <c r="J966" i="5"/>
  <c r="I966" i="5"/>
  <c r="E958" i="5"/>
  <c r="X958" i="5" s="1"/>
  <c r="I958" i="5"/>
  <c r="J958" i="5"/>
  <c r="H958" i="5"/>
  <c r="F958" i="5"/>
  <c r="R958" i="5"/>
  <c r="G958" i="5"/>
  <c r="I950" i="5"/>
  <c r="G950" i="5"/>
  <c r="H950" i="5"/>
  <c r="R950" i="5"/>
  <c r="J950" i="5"/>
  <c r="E942" i="5"/>
  <c r="X942" i="5" s="1"/>
  <c r="F942" i="5"/>
  <c r="G942" i="5"/>
  <c r="R942" i="5"/>
  <c r="H942" i="5"/>
  <c r="E934" i="5"/>
  <c r="X934" i="5" s="1"/>
  <c r="R934" i="5"/>
  <c r="F934" i="5"/>
  <c r="G934" i="5"/>
  <c r="H934" i="5"/>
  <c r="J934" i="5"/>
  <c r="E926" i="5"/>
  <c r="X926" i="5" s="1"/>
  <c r="I926" i="5"/>
  <c r="R926" i="5"/>
  <c r="H926" i="5"/>
  <c r="F926" i="5"/>
  <c r="E917" i="5"/>
  <c r="X917" i="5" s="1"/>
  <c r="I917" i="5"/>
  <c r="G917" i="5"/>
  <c r="R917" i="5"/>
  <c r="J917" i="5"/>
  <c r="E909" i="5"/>
  <c r="X909" i="5" s="1"/>
  <c r="J909" i="5"/>
  <c r="F909" i="5"/>
  <c r="I909" i="5"/>
  <c r="G909" i="5"/>
  <c r="R909" i="5"/>
  <c r="E900" i="5"/>
  <c r="X900" i="5" s="1"/>
  <c r="J900" i="5"/>
  <c r="H900" i="5"/>
  <c r="G900" i="5"/>
  <c r="I900" i="5"/>
  <c r="R900" i="5"/>
  <c r="F900" i="5"/>
  <c r="E892" i="5"/>
  <c r="X892" i="5" s="1"/>
  <c r="H892" i="5"/>
  <c r="J892" i="5"/>
  <c r="F892" i="5"/>
  <c r="G892" i="5"/>
  <c r="I892" i="5"/>
  <c r="E884" i="5"/>
  <c r="X884" i="5" s="1"/>
  <c r="H884" i="5"/>
  <c r="G884" i="5"/>
  <c r="R884" i="5"/>
  <c r="I884" i="5"/>
  <c r="E876" i="5"/>
  <c r="X876" i="5" s="1"/>
  <c r="I876" i="5"/>
  <c r="J876" i="5"/>
  <c r="F876" i="5"/>
  <c r="R876" i="5"/>
  <c r="J851" i="5"/>
  <c r="I851" i="5"/>
  <c r="J843" i="5"/>
  <c r="F843" i="5"/>
  <c r="I835" i="5"/>
  <c r="J835" i="5"/>
  <c r="R835" i="5"/>
  <c r="R827" i="5"/>
  <c r="G827" i="5"/>
  <c r="R819" i="5"/>
  <c r="G819" i="5"/>
  <c r="E811" i="5"/>
  <c r="X811" i="5" s="1"/>
  <c r="G811" i="5"/>
  <c r="R811" i="5"/>
  <c r="F811" i="5"/>
  <c r="J811" i="5"/>
  <c r="H811" i="5"/>
  <c r="I811" i="5"/>
  <c r="R803" i="5"/>
  <c r="H803" i="5"/>
  <c r="J803" i="5"/>
  <c r="G803" i="5"/>
  <c r="F803" i="5"/>
  <c r="E795" i="5"/>
  <c r="X795" i="5" s="1"/>
  <c r="I795" i="5"/>
  <c r="H795" i="5"/>
  <c r="R795" i="5"/>
  <c r="G795" i="5"/>
  <c r="F795" i="5"/>
  <c r="E787" i="5"/>
  <c r="X787" i="5" s="1"/>
  <c r="F787" i="5"/>
  <c r="R787" i="5"/>
  <c r="H787" i="5"/>
  <c r="I787" i="5"/>
  <c r="E779" i="5"/>
  <c r="X779" i="5" s="1"/>
  <c r="J779" i="5"/>
  <c r="R779" i="5"/>
  <c r="F779" i="5"/>
  <c r="H779" i="5"/>
  <c r="G779" i="5"/>
  <c r="I779" i="5"/>
  <c r="E2332" i="5"/>
  <c r="X2332" i="5" s="1"/>
  <c r="J2332" i="5"/>
  <c r="G2332" i="5"/>
  <c r="H2332" i="5"/>
  <c r="E2284" i="5"/>
  <c r="X2284" i="5" s="1"/>
  <c r="G2284" i="5"/>
  <c r="E2227" i="5"/>
  <c r="X2227" i="5" s="1"/>
  <c r="J2227" i="5"/>
  <c r="R2227" i="5"/>
  <c r="I2227" i="5"/>
  <c r="E2187" i="5"/>
  <c r="X2187" i="5" s="1"/>
  <c r="I2187" i="5"/>
  <c r="F2187" i="5"/>
  <c r="R2187" i="5"/>
  <c r="E2148" i="5"/>
  <c r="X2148" i="5" s="1"/>
  <c r="R2148" i="5"/>
  <c r="I2148" i="5"/>
  <c r="H2148" i="5"/>
  <c r="F2148" i="5"/>
  <c r="E2097" i="5"/>
  <c r="X2097" i="5" s="1"/>
  <c r="I2097" i="5"/>
  <c r="J2097" i="5"/>
  <c r="R2097" i="5"/>
  <c r="H2097" i="5"/>
  <c r="F2097" i="5"/>
  <c r="E1982" i="5"/>
  <c r="X1982" i="5" s="1"/>
  <c r="R1982" i="5"/>
  <c r="H1982" i="5"/>
  <c r="G1982" i="5"/>
  <c r="I1942" i="5"/>
  <c r="R1942" i="5"/>
  <c r="G1942" i="5"/>
  <c r="H1942" i="5"/>
  <c r="J1942" i="5"/>
  <c r="E1844" i="5"/>
  <c r="X1844" i="5" s="1"/>
  <c r="G1844" i="5"/>
  <c r="R1844" i="5"/>
  <c r="F1844" i="5"/>
  <c r="J1844" i="5"/>
  <c r="E1810" i="5"/>
  <c r="X1810" i="5" s="1"/>
  <c r="J1810" i="5"/>
  <c r="I1810" i="5"/>
  <c r="G1810" i="5"/>
  <c r="R1810" i="5"/>
  <c r="F1810" i="5"/>
  <c r="E1770" i="5"/>
  <c r="X1770" i="5" s="1"/>
  <c r="G1770" i="5"/>
  <c r="H1609" i="5"/>
  <c r="J1609" i="5"/>
  <c r="F1609" i="5"/>
  <c r="I1609" i="5"/>
  <c r="G1609" i="5"/>
  <c r="E1561" i="5"/>
  <c r="X1561" i="5" s="1"/>
  <c r="F1561" i="5"/>
  <c r="H1561" i="5"/>
  <c r="G1561" i="5"/>
  <c r="J1561" i="5"/>
  <c r="R1561" i="5"/>
  <c r="I1561" i="5"/>
  <c r="E1510" i="5"/>
  <c r="X1510" i="5" s="1"/>
  <c r="R1510" i="5"/>
  <c r="I1510" i="5"/>
  <c r="G1469" i="5"/>
  <c r="J1469" i="5"/>
  <c r="E2308" i="5"/>
  <c r="X2308" i="5" s="1"/>
  <c r="J2308" i="5"/>
  <c r="I2308" i="5"/>
  <c r="R2308" i="5"/>
  <c r="H2308" i="5"/>
  <c r="E2276" i="5"/>
  <c r="X2276" i="5" s="1"/>
  <c r="G2276" i="5"/>
  <c r="J2276" i="5"/>
  <c r="F2276" i="5"/>
  <c r="I2276" i="5"/>
  <c r="E2244" i="5"/>
  <c r="X2244" i="5" s="1"/>
  <c r="R2244" i="5"/>
  <c r="G2244" i="5"/>
  <c r="J2244" i="5"/>
  <c r="I2244" i="5"/>
  <c r="E2219" i="5"/>
  <c r="X2219" i="5" s="1"/>
  <c r="I2219" i="5"/>
  <c r="F2219" i="5"/>
  <c r="R2219" i="5"/>
  <c r="G2219" i="5"/>
  <c r="J2219" i="5"/>
  <c r="E2179" i="5"/>
  <c r="X2179" i="5" s="1"/>
  <c r="J2179" i="5"/>
  <c r="I2179" i="5"/>
  <c r="G2179" i="5"/>
  <c r="F2179" i="5"/>
  <c r="E2127" i="5"/>
  <c r="X2127" i="5" s="1"/>
  <c r="J2127" i="5"/>
  <c r="H2127" i="5"/>
  <c r="R2127" i="5"/>
  <c r="I2127" i="5"/>
  <c r="J1966" i="5"/>
  <c r="H1966" i="5"/>
  <c r="R1966" i="5"/>
  <c r="E1950" i="5"/>
  <c r="X1950" i="5" s="1"/>
  <c r="J1950" i="5"/>
  <c r="F1950" i="5"/>
  <c r="G1950" i="5"/>
  <c r="E1918" i="5"/>
  <c r="X1918" i="5" s="1"/>
  <c r="F1918" i="5"/>
  <c r="J1918" i="5"/>
  <c r="R1918" i="5"/>
  <c r="I1918" i="5"/>
  <c r="E1853" i="5"/>
  <c r="X1853" i="5" s="1"/>
  <c r="G1853" i="5"/>
  <c r="J1853" i="5"/>
  <c r="R1853" i="5"/>
  <c r="H1853" i="5"/>
  <c r="F1853" i="5"/>
  <c r="I1853" i="5"/>
  <c r="E1818" i="5"/>
  <c r="X1818" i="5" s="1"/>
  <c r="H1818" i="5"/>
  <c r="R1818" i="5"/>
  <c r="G1818" i="5"/>
  <c r="J1818" i="5"/>
  <c r="H1617" i="5"/>
  <c r="J1617" i="5"/>
  <c r="F1617" i="5"/>
  <c r="R1617" i="5"/>
  <c r="H1601" i="5"/>
  <c r="J1601" i="5"/>
  <c r="G1601" i="5"/>
  <c r="I1569" i="5"/>
  <c r="J1569" i="5"/>
  <c r="H1527" i="5"/>
  <c r="F1527" i="5"/>
  <c r="G1527" i="5"/>
  <c r="R1527" i="5"/>
  <c r="I1445" i="5"/>
  <c r="R1445" i="5"/>
  <c r="F1403" i="5"/>
  <c r="H1403" i="5"/>
  <c r="G2308" i="5"/>
  <c r="F2244" i="5"/>
  <c r="H2179" i="5"/>
  <c r="F2007" i="5"/>
  <c r="G1958" i="5"/>
  <c r="R1950" i="5"/>
  <c r="G1918" i="5"/>
  <c r="I1818" i="5"/>
  <c r="F1429" i="5"/>
  <c r="F1314" i="5"/>
  <c r="E2340" i="5"/>
  <c r="X2340" i="5" s="1"/>
  <c r="F2340" i="5"/>
  <c r="G2340" i="5"/>
  <c r="H2340" i="5"/>
  <c r="I2340" i="5"/>
  <c r="E2292" i="5"/>
  <c r="X2292" i="5" s="1"/>
  <c r="R2292" i="5"/>
  <c r="H2292" i="5"/>
  <c r="J2292" i="5"/>
  <c r="E2252" i="5"/>
  <c r="X2252" i="5" s="1"/>
  <c r="J2252" i="5"/>
  <c r="R2252" i="5"/>
  <c r="H2252" i="5"/>
  <c r="F2252" i="5"/>
  <c r="I2252" i="5"/>
  <c r="E2203" i="5"/>
  <c r="X2203" i="5" s="1"/>
  <c r="F2203" i="5"/>
  <c r="J2159" i="5"/>
  <c r="I2159" i="5"/>
  <c r="E2105" i="5"/>
  <c r="X2105" i="5" s="1"/>
  <c r="F2105" i="5"/>
  <c r="R2105" i="5"/>
  <c r="G2105" i="5"/>
  <c r="E2071" i="5"/>
  <c r="X2071" i="5" s="1"/>
  <c r="H2071" i="5"/>
  <c r="I2071" i="5"/>
  <c r="J2071" i="5"/>
  <c r="R2071" i="5"/>
  <c r="G2071" i="5"/>
  <c r="H2025" i="5"/>
  <c r="F2025" i="5"/>
  <c r="I2025" i="5"/>
  <c r="E1974" i="5"/>
  <c r="X1974" i="5" s="1"/>
  <c r="G1974" i="5"/>
  <c r="R1974" i="5"/>
  <c r="F1974" i="5"/>
  <c r="E1934" i="5"/>
  <c r="X1934" i="5" s="1"/>
  <c r="G1934" i="5"/>
  <c r="J1934" i="5"/>
  <c r="F1934" i="5"/>
  <c r="H1934" i="5"/>
  <c r="E1835" i="5"/>
  <c r="X1835" i="5" s="1"/>
  <c r="G1835" i="5"/>
  <c r="H1835" i="5"/>
  <c r="F1835" i="5"/>
  <c r="I1835" i="5"/>
  <c r="H1346" i="5"/>
  <c r="R1346" i="5"/>
  <c r="I1346" i="5"/>
  <c r="H1242" i="5"/>
  <c r="F1242" i="5"/>
  <c r="J1242" i="5"/>
  <c r="R364" i="5"/>
  <c r="G364" i="5"/>
  <c r="F2292" i="5"/>
  <c r="H2187" i="5"/>
  <c r="R2159" i="5"/>
  <c r="H1950" i="5"/>
  <c r="I1934" i="5"/>
  <c r="J1835" i="5"/>
  <c r="R1601" i="5"/>
  <c r="G1569" i="5"/>
  <c r="G1420" i="5"/>
  <c r="G1370" i="5"/>
  <c r="E2300" i="5"/>
  <c r="X2300" i="5" s="1"/>
  <c r="G2300" i="5"/>
  <c r="F2300" i="5"/>
  <c r="J2300" i="5"/>
  <c r="H2300" i="5"/>
  <c r="I2300" i="5"/>
  <c r="E2260" i="5"/>
  <c r="X2260" i="5" s="1"/>
  <c r="R2260" i="5"/>
  <c r="J2260" i="5"/>
  <c r="H2260" i="5"/>
  <c r="F2260" i="5"/>
  <c r="E2195" i="5"/>
  <c r="X2195" i="5" s="1"/>
  <c r="R2195" i="5"/>
  <c r="F2195" i="5"/>
  <c r="E2136" i="5"/>
  <c r="X2136" i="5" s="1"/>
  <c r="R2136" i="5"/>
  <c r="I2136" i="5"/>
  <c r="F2136" i="5"/>
  <c r="E2007" i="5"/>
  <c r="X2007" i="5" s="1"/>
  <c r="I2007" i="5"/>
  <c r="H2007" i="5"/>
  <c r="G2007" i="5"/>
  <c r="E1926" i="5"/>
  <c r="X1926" i="5" s="1"/>
  <c r="J1926" i="5"/>
  <c r="F1926" i="5"/>
  <c r="G1926" i="5"/>
  <c r="H1633" i="5"/>
  <c r="G1633" i="5"/>
  <c r="J1633" i="5"/>
  <c r="I1633" i="5"/>
  <c r="R1585" i="5"/>
  <c r="J1585" i="5"/>
  <c r="E1535" i="5"/>
  <c r="X1535" i="5" s="1"/>
  <c r="I1535" i="5"/>
  <c r="R1535" i="5"/>
  <c r="H1535" i="5"/>
  <c r="G1535" i="5"/>
  <c r="R1453" i="5"/>
  <c r="J1453" i="5"/>
  <c r="H1395" i="5"/>
  <c r="J1395" i="5"/>
  <c r="J1362" i="5"/>
  <c r="G1362" i="5"/>
  <c r="J1338" i="5"/>
  <c r="I1338" i="5"/>
  <c r="G1298" i="5"/>
  <c r="R1298" i="5"/>
  <c r="I1250" i="5"/>
  <c r="H1250" i="5"/>
  <c r="F1250" i="5"/>
  <c r="G1250" i="5"/>
  <c r="R2300" i="5"/>
  <c r="G2292" i="5"/>
  <c r="G2252" i="5"/>
  <c r="J2148" i="5"/>
  <c r="H1974" i="5"/>
  <c r="H1569" i="5"/>
  <c r="F1370" i="5"/>
  <c r="G1966" i="5"/>
  <c r="E1553" i="5"/>
  <c r="X1553" i="5" s="1"/>
  <c r="I1553" i="5"/>
  <c r="R1553" i="5"/>
  <c r="H1553" i="5"/>
  <c r="J1553" i="5"/>
  <c r="H2219" i="5"/>
  <c r="H2227" i="5"/>
  <c r="J2187" i="5"/>
  <c r="H2136" i="5"/>
  <c r="F2127" i="5"/>
  <c r="H2105" i="5"/>
  <c r="I1950" i="5"/>
  <c r="G1553" i="5"/>
  <c r="G2227" i="5"/>
  <c r="G2127" i="5"/>
  <c r="F1794" i="5"/>
  <c r="F1553" i="5"/>
  <c r="F1966" i="5"/>
  <c r="E2316" i="5"/>
  <c r="X2316" i="5" s="1"/>
  <c r="I2316" i="5"/>
  <c r="H2316" i="5"/>
  <c r="R2316" i="5"/>
  <c r="E2268" i="5"/>
  <c r="X2268" i="5" s="1"/>
  <c r="F2268" i="5"/>
  <c r="J2268" i="5"/>
  <c r="R2268" i="5"/>
  <c r="I2268" i="5"/>
  <c r="G2268" i="5"/>
  <c r="E2236" i="5"/>
  <c r="X2236" i="5" s="1"/>
  <c r="R2236" i="5"/>
  <c r="G2236" i="5"/>
  <c r="J2236" i="5"/>
  <c r="F2236" i="5"/>
  <c r="I2236" i="5"/>
  <c r="E2211" i="5"/>
  <c r="X2211" i="5" s="1"/>
  <c r="G2211" i="5"/>
  <c r="R2211" i="5"/>
  <c r="F2211" i="5"/>
  <c r="I2211" i="5"/>
  <c r="E2171" i="5"/>
  <c r="X2171" i="5" s="1"/>
  <c r="I2171" i="5"/>
  <c r="E2113" i="5"/>
  <c r="X2113" i="5" s="1"/>
  <c r="F2113" i="5"/>
  <c r="I2113" i="5"/>
  <c r="H2113" i="5"/>
  <c r="G2113" i="5"/>
  <c r="E2084" i="5"/>
  <c r="X2084" i="5" s="1"/>
  <c r="J2084" i="5"/>
  <c r="R2084" i="5"/>
  <c r="F2084" i="5"/>
  <c r="G2046" i="5"/>
  <c r="H2046" i="5"/>
  <c r="E1990" i="5"/>
  <c r="X1990" i="5" s="1"/>
  <c r="F1990" i="5"/>
  <c r="I1990" i="5"/>
  <c r="G1990" i="5"/>
  <c r="H1990" i="5"/>
  <c r="J1990" i="5"/>
  <c r="E1958" i="5"/>
  <c r="X1958" i="5" s="1"/>
  <c r="H1958" i="5"/>
  <c r="I1958" i="5"/>
  <c r="F1958" i="5"/>
  <c r="J1958" i="5"/>
  <c r="J1910" i="5"/>
  <c r="H1910" i="5"/>
  <c r="E1826" i="5"/>
  <c r="X1826" i="5" s="1"/>
  <c r="J1826" i="5"/>
  <c r="I1826" i="5"/>
  <c r="R1826" i="5"/>
  <c r="F1826" i="5"/>
  <c r="E1802" i="5"/>
  <c r="X1802" i="5" s="1"/>
  <c r="J1802" i="5"/>
  <c r="G1802" i="5"/>
  <c r="F1802" i="5"/>
  <c r="I1802" i="5"/>
  <c r="J1762" i="5"/>
  <c r="R1762" i="5"/>
  <c r="R1625" i="5"/>
  <c r="I1625" i="5"/>
  <c r="J1625" i="5"/>
  <c r="G1625" i="5"/>
  <c r="H1625" i="5"/>
  <c r="J1593" i="5"/>
  <c r="R1593" i="5"/>
  <c r="E1544" i="5"/>
  <c r="X1544" i="5" s="1"/>
  <c r="G1544" i="5"/>
  <c r="J1544" i="5"/>
  <c r="H1544" i="5"/>
  <c r="I1544" i="5"/>
  <c r="F1544" i="5"/>
  <c r="E1519" i="5"/>
  <c r="X1519" i="5" s="1"/>
  <c r="F1519" i="5"/>
  <c r="I1519" i="5"/>
  <c r="G1519" i="5"/>
  <c r="J1493" i="5"/>
  <c r="H1493" i="5"/>
  <c r="H1354" i="5"/>
  <c r="R1354" i="5"/>
  <c r="J1330" i="5"/>
  <c r="H1330" i="5"/>
  <c r="F1330" i="5"/>
  <c r="R1330" i="5"/>
  <c r="I1330" i="5"/>
  <c r="E1233" i="5"/>
  <c r="X1233" i="5" s="1"/>
  <c r="G1233" i="5"/>
  <c r="H1233" i="5"/>
  <c r="I1233" i="5"/>
  <c r="J1233" i="5"/>
  <c r="F1233" i="5"/>
  <c r="I2292" i="5"/>
  <c r="G2260" i="5"/>
  <c r="G2187" i="5"/>
  <c r="G2148" i="5"/>
  <c r="I2105" i="5"/>
  <c r="H2084" i="5"/>
  <c r="I2037" i="5"/>
  <c r="I1982" i="5"/>
  <c r="J1974" i="5"/>
  <c r="R1926" i="5"/>
  <c r="I1844" i="5"/>
  <c r="H1802" i="5"/>
  <c r="H2268" i="5"/>
  <c r="J2105" i="5"/>
  <c r="G2084" i="5"/>
  <c r="F2071" i="5"/>
  <c r="G2054" i="5"/>
  <c r="R1998" i="5"/>
  <c r="J1982" i="5"/>
  <c r="I1974" i="5"/>
  <c r="H1926" i="5"/>
  <c r="R1802" i="5"/>
  <c r="F1577" i="5"/>
  <c r="J1250" i="5"/>
  <c r="E2324" i="5"/>
  <c r="X2324" i="5" s="1"/>
  <c r="G2324" i="5"/>
  <c r="R2324" i="5"/>
  <c r="F2324" i="5"/>
  <c r="H2236" i="5"/>
  <c r="F2227" i="5"/>
  <c r="H2324" i="5"/>
  <c r="R1934" i="5"/>
  <c r="H1844" i="5"/>
  <c r="R1835" i="5"/>
  <c r="F1601" i="5"/>
  <c r="J2324" i="5"/>
  <c r="I2332" i="5"/>
  <c r="J2211" i="5"/>
  <c r="R2113" i="5"/>
  <c r="F2054" i="5"/>
  <c r="F1982" i="5"/>
  <c r="I1926" i="5"/>
  <c r="G1826" i="5"/>
  <c r="J1577" i="5"/>
  <c r="I2012" i="5"/>
  <c r="H2012" i="5"/>
  <c r="H1939" i="5"/>
  <c r="G1939" i="5"/>
  <c r="E594" i="5"/>
  <c r="X594" i="5" s="1"/>
  <c r="G594" i="5"/>
  <c r="E578" i="5"/>
  <c r="X578" i="5" s="1"/>
  <c r="H578" i="5"/>
  <c r="R578" i="5"/>
  <c r="E570" i="5"/>
  <c r="X570" i="5" s="1"/>
  <c r="H570" i="5"/>
  <c r="R570" i="5"/>
  <c r="F570" i="5"/>
  <c r="G570" i="5"/>
  <c r="E702" i="5"/>
  <c r="X702" i="5" s="1"/>
  <c r="R702" i="5"/>
  <c r="F702" i="5"/>
  <c r="G702" i="5"/>
  <c r="E693" i="5"/>
  <c r="X693" i="5" s="1"/>
  <c r="H693" i="5"/>
  <c r="I693" i="5"/>
  <c r="E684" i="5"/>
  <c r="X684" i="5" s="1"/>
  <c r="R684" i="5"/>
  <c r="I684" i="5"/>
  <c r="G684" i="5"/>
  <c r="E675" i="5"/>
  <c r="X675" i="5" s="1"/>
  <c r="G675" i="5"/>
  <c r="H675" i="5"/>
  <c r="E667" i="5"/>
  <c r="X667" i="5" s="1"/>
  <c r="H667" i="5"/>
  <c r="I667" i="5"/>
  <c r="R667" i="5"/>
  <c r="F667" i="5"/>
  <c r="R658" i="5"/>
  <c r="F658" i="5"/>
  <c r="E642" i="5"/>
  <c r="X642" i="5" s="1"/>
  <c r="F642" i="5"/>
  <c r="J642" i="5"/>
  <c r="H642" i="5"/>
  <c r="R642" i="5"/>
  <c r="E634" i="5"/>
  <c r="X634" i="5" s="1"/>
  <c r="G634" i="5"/>
  <c r="J634" i="5"/>
  <c r="I634" i="5"/>
  <c r="E625" i="5"/>
  <c r="X625" i="5" s="1"/>
  <c r="H625" i="5"/>
  <c r="J625" i="5"/>
  <c r="F625" i="5"/>
  <c r="E617" i="5"/>
  <c r="X617" i="5" s="1"/>
  <c r="H617" i="5"/>
  <c r="F617" i="5"/>
  <c r="I617" i="5"/>
  <c r="E609" i="5"/>
  <c r="X609" i="5" s="1"/>
  <c r="J609" i="5"/>
  <c r="I609" i="5"/>
  <c r="H609" i="5"/>
  <c r="E725" i="5"/>
  <c r="X725" i="5" s="1"/>
  <c r="R725" i="5"/>
  <c r="J725" i="5"/>
  <c r="H725" i="5"/>
  <c r="E717" i="5"/>
  <c r="X717" i="5" s="1"/>
  <c r="R717" i="5"/>
  <c r="I717" i="5"/>
  <c r="G717" i="5"/>
  <c r="E709" i="5"/>
  <c r="X709" i="5" s="1"/>
  <c r="G709" i="5"/>
  <c r="I709" i="5"/>
  <c r="E772" i="5"/>
  <c r="X772" i="5" s="1"/>
  <c r="I772" i="5"/>
  <c r="R772" i="5"/>
  <c r="E764" i="5"/>
  <c r="X764" i="5" s="1"/>
  <c r="R764" i="5"/>
  <c r="J764" i="5"/>
  <c r="H764" i="5"/>
  <c r="E756" i="5"/>
  <c r="X756" i="5" s="1"/>
  <c r="F756" i="5"/>
  <c r="H756" i="5"/>
  <c r="J756" i="5"/>
  <c r="E748" i="5"/>
  <c r="X748" i="5" s="1"/>
  <c r="F748" i="5"/>
  <c r="I748" i="5"/>
  <c r="E740" i="5"/>
  <c r="X740" i="5" s="1"/>
  <c r="J740" i="5"/>
  <c r="R740" i="5"/>
  <c r="I740" i="5"/>
  <c r="E732" i="5"/>
  <c r="X732" i="5" s="1"/>
  <c r="I732" i="5"/>
  <c r="F732" i="5"/>
  <c r="H732" i="5"/>
  <c r="J732" i="5"/>
  <c r="F822" i="5"/>
  <c r="E207" i="5"/>
  <c r="X207" i="5" s="1"/>
  <c r="AC2277" i="5"/>
  <c r="AC2254" i="5"/>
  <c r="AC2237" i="5"/>
  <c r="AC2182" i="5"/>
  <c r="AC2136" i="5"/>
  <c r="AC2112" i="5"/>
  <c r="AC2099" i="5"/>
  <c r="AC2055" i="5"/>
  <c r="AC2031" i="5"/>
  <c r="AC2008" i="5"/>
  <c r="AC1944" i="5"/>
  <c r="AC1875" i="5"/>
  <c r="AC1787" i="5"/>
  <c r="AC1752" i="5"/>
  <c r="AC1650" i="5"/>
  <c r="AC1635" i="5"/>
  <c r="AC1563" i="5"/>
  <c r="AC477" i="5"/>
  <c r="AC374" i="5"/>
  <c r="AC312" i="5"/>
  <c r="AC303" i="5"/>
  <c r="AC272" i="5"/>
  <c r="AC255" i="5"/>
  <c r="AC185" i="5"/>
  <c r="AC121" i="5"/>
  <c r="AC107" i="5"/>
  <c r="AC82" i="5"/>
  <c r="T2139" i="5"/>
  <c r="AC2317" i="5"/>
  <c r="AC2293" i="5"/>
  <c r="AC2270" i="5"/>
  <c r="AC2159" i="5"/>
  <c r="AC2128" i="5"/>
  <c r="AC2071" i="5"/>
  <c r="AC2024" i="5"/>
  <c r="AC2003" i="5"/>
  <c r="AC1976" i="5"/>
  <c r="AC1847" i="5"/>
  <c r="AC1808" i="5"/>
  <c r="AC1784" i="5"/>
  <c r="AC1763" i="5"/>
  <c r="AC1739" i="5"/>
  <c r="AC1724" i="5"/>
  <c r="AC1614" i="5"/>
  <c r="AC1546" i="5"/>
  <c r="AC1530" i="5"/>
  <c r="AC485" i="5"/>
  <c r="AC462" i="5"/>
  <c r="AC446" i="5"/>
  <c r="AC415" i="5"/>
  <c r="AC399" i="5"/>
  <c r="AC280" i="5"/>
  <c r="AC240" i="5"/>
  <c r="AC169" i="5"/>
  <c r="H1718" i="5"/>
  <c r="AC2229" i="5"/>
  <c r="T431" i="5"/>
  <c r="AD2144" i="5"/>
  <c r="I1757" i="5"/>
  <c r="V2144" i="5"/>
  <c r="AC2302" i="5"/>
  <c r="AC2281" i="5"/>
  <c r="AC2207" i="5"/>
  <c r="AC2186" i="5"/>
  <c r="AC2120" i="5"/>
  <c r="AC2083" i="5"/>
  <c r="AC2015" i="5"/>
  <c r="AC1963" i="5"/>
  <c r="AC1856" i="5"/>
  <c r="AC1839" i="5"/>
  <c r="AC1775" i="5"/>
  <c r="AC1731" i="5"/>
  <c r="AC1654" i="5"/>
  <c r="AC1622" i="5"/>
  <c r="AC1590" i="5"/>
  <c r="AC1555" i="5"/>
  <c r="AC1538" i="5"/>
  <c r="AC549" i="5"/>
  <c r="AC454" i="5"/>
  <c r="AC288" i="5"/>
  <c r="AC233" i="5"/>
  <c r="AC98" i="5"/>
  <c r="AD256" i="5"/>
  <c r="R1794" i="5"/>
  <c r="I1762" i="5"/>
  <c r="G1753" i="5"/>
  <c r="H1744" i="5"/>
  <c r="F767" i="5"/>
  <c r="I759" i="5"/>
  <c r="H735" i="5"/>
  <c r="F186" i="5"/>
  <c r="R74" i="5"/>
  <c r="I1690" i="5"/>
  <c r="G1682" i="5"/>
  <c r="J1628" i="5"/>
  <c r="G1580" i="5"/>
  <c r="I1221" i="5"/>
  <c r="H1794" i="5"/>
  <c r="H1753" i="5"/>
  <c r="G1744" i="5"/>
  <c r="R1726" i="5"/>
  <c r="J767" i="5"/>
  <c r="J743" i="5"/>
  <c r="J735" i="5"/>
  <c r="F327" i="5"/>
  <c r="J242" i="5"/>
  <c r="R186" i="5"/>
  <c r="F74" i="5"/>
  <c r="H1690" i="5"/>
  <c r="J1682" i="5"/>
  <c r="R1651" i="5"/>
  <c r="G1628" i="5"/>
  <c r="G969" i="5"/>
  <c r="J1794" i="5"/>
  <c r="R1770" i="5"/>
  <c r="R1753" i="5"/>
  <c r="J1726" i="5"/>
  <c r="I767" i="5"/>
  <c r="I743" i="5"/>
  <c r="I327" i="5"/>
  <c r="F242" i="5"/>
  <c r="I186" i="5"/>
  <c r="I1682" i="5"/>
  <c r="R1612" i="5"/>
  <c r="J1556" i="5"/>
  <c r="J1155" i="5"/>
  <c r="I1770" i="5"/>
  <c r="F1753" i="5"/>
  <c r="I1726" i="5"/>
  <c r="R767" i="5"/>
  <c r="H743" i="5"/>
  <c r="R327" i="5"/>
  <c r="H242" i="5"/>
  <c r="R1674" i="5"/>
  <c r="G1620" i="5"/>
  <c r="I1612" i="5"/>
  <c r="R1588" i="5"/>
  <c r="R1556" i="5"/>
  <c r="R1531" i="5"/>
  <c r="J2018" i="5"/>
  <c r="G2018" i="5"/>
  <c r="I2018" i="5"/>
  <c r="F2009" i="5"/>
  <c r="G2009" i="5"/>
  <c r="R2009" i="5"/>
  <c r="R1960" i="5"/>
  <c r="J1960" i="5"/>
  <c r="F1960" i="5"/>
  <c r="H1960" i="5"/>
  <c r="I1960" i="5"/>
  <c r="J1952" i="5"/>
  <c r="G1952" i="5"/>
  <c r="R1952" i="5"/>
  <c r="E808" i="5"/>
  <c r="X808" i="5" s="1"/>
  <c r="I808" i="5"/>
  <c r="R808" i="5"/>
  <c r="J808" i="5"/>
  <c r="F808" i="5"/>
  <c r="G808" i="5"/>
  <c r="E800" i="5"/>
  <c r="X800" i="5" s="1"/>
  <c r="R800" i="5"/>
  <c r="J800" i="5"/>
  <c r="I800" i="5"/>
  <c r="H800" i="5"/>
  <c r="G800" i="5"/>
  <c r="I792" i="5"/>
  <c r="H792" i="5"/>
  <c r="R792" i="5"/>
  <c r="E784" i="5"/>
  <c r="X784" i="5" s="1"/>
  <c r="J784" i="5"/>
  <c r="F784" i="5"/>
  <c r="G784" i="5"/>
  <c r="R784" i="5"/>
  <c r="I784" i="5"/>
  <c r="E777" i="5"/>
  <c r="X777" i="5" s="1"/>
  <c r="G777" i="5"/>
  <c r="R777" i="5"/>
  <c r="H777" i="5"/>
  <c r="I777" i="5"/>
  <c r="J777" i="5"/>
  <c r="E769" i="5"/>
  <c r="X769" i="5" s="1"/>
  <c r="R769" i="5"/>
  <c r="I769" i="5"/>
  <c r="G769" i="5"/>
  <c r="F769" i="5"/>
  <c r="E761" i="5"/>
  <c r="X761" i="5" s="1"/>
  <c r="R761" i="5"/>
  <c r="I761" i="5"/>
  <c r="H761" i="5"/>
  <c r="J761" i="5"/>
  <c r="G761" i="5"/>
  <c r="E753" i="5"/>
  <c r="X753" i="5" s="1"/>
  <c r="H753" i="5"/>
  <c r="F753" i="5"/>
  <c r="J753" i="5"/>
  <c r="I753" i="5"/>
  <c r="G753" i="5"/>
  <c r="E745" i="5"/>
  <c r="X745" i="5" s="1"/>
  <c r="G745" i="5"/>
  <c r="I745" i="5"/>
  <c r="R745" i="5"/>
  <c r="F745" i="5"/>
  <c r="H745" i="5"/>
  <c r="E737" i="5"/>
  <c r="X737" i="5" s="1"/>
  <c r="R737" i="5"/>
  <c r="I737" i="5"/>
  <c r="H737" i="5"/>
  <c r="G737" i="5"/>
  <c r="F737" i="5"/>
  <c r="E729" i="5"/>
  <c r="X729" i="5" s="1"/>
  <c r="H729" i="5"/>
  <c r="J729" i="5"/>
  <c r="E699" i="5"/>
  <c r="X699" i="5" s="1"/>
  <c r="F699" i="5"/>
  <c r="G699" i="5"/>
  <c r="I689" i="5"/>
  <c r="R689" i="5"/>
  <c r="G689" i="5"/>
  <c r="R681" i="5"/>
  <c r="G681" i="5"/>
  <c r="I681" i="5"/>
  <c r="G672" i="5"/>
  <c r="H672" i="5"/>
  <c r="R672" i="5"/>
  <c r="F672" i="5"/>
  <c r="R664" i="5"/>
  <c r="I664" i="5"/>
  <c r="F630" i="5"/>
  <c r="G630" i="5"/>
  <c r="R630" i="5"/>
  <c r="H630" i="5"/>
  <c r="R622" i="5"/>
  <c r="I622" i="5"/>
  <c r="H622" i="5"/>
  <c r="E614" i="5"/>
  <c r="X614" i="5" s="1"/>
  <c r="G614" i="5"/>
  <c r="H614" i="5"/>
  <c r="I614" i="5"/>
  <c r="R614" i="5"/>
  <c r="H606" i="5"/>
  <c r="R606" i="5"/>
  <c r="F606" i="5"/>
  <c r="E598" i="5"/>
  <c r="X598" i="5" s="1"/>
  <c r="J598" i="5"/>
  <c r="G598" i="5"/>
  <c r="R598" i="5"/>
  <c r="H598" i="5"/>
  <c r="R591" i="5"/>
  <c r="J591" i="5"/>
  <c r="I591" i="5"/>
  <c r="F591" i="5"/>
  <c r="I583" i="5"/>
  <c r="R583" i="5"/>
  <c r="H583" i="5"/>
  <c r="F487" i="5"/>
  <c r="J487" i="5"/>
  <c r="R487" i="5"/>
  <c r="H487" i="5"/>
  <c r="I487" i="5"/>
  <c r="H106" i="5"/>
  <c r="R106" i="5"/>
  <c r="H1770" i="5"/>
  <c r="J1753" i="5"/>
  <c r="H759" i="5"/>
  <c r="F743" i="5"/>
  <c r="H370" i="5"/>
  <c r="H327" i="5"/>
  <c r="R242" i="5"/>
  <c r="E1894" i="5"/>
  <c r="X1894" i="5" s="1"/>
  <c r="H1894" i="5"/>
  <c r="G1894" i="5"/>
  <c r="F1894" i="5"/>
  <c r="J1886" i="5"/>
  <c r="F1886" i="5"/>
  <c r="H1886" i="5"/>
  <c r="E1744" i="5"/>
  <c r="X1744" i="5" s="1"/>
  <c r="R1744" i="5"/>
  <c r="E1726" i="5"/>
  <c r="X1726" i="5" s="1"/>
  <c r="F1726" i="5"/>
  <c r="E1697" i="5"/>
  <c r="X1697" i="5" s="1"/>
  <c r="R1697" i="5"/>
  <c r="I1697" i="5"/>
  <c r="E1682" i="5"/>
  <c r="X1682" i="5" s="1"/>
  <c r="H1682" i="5"/>
  <c r="E1674" i="5"/>
  <c r="X1674" i="5" s="1"/>
  <c r="I1674" i="5"/>
  <c r="E1666" i="5"/>
  <c r="X1666" i="5" s="1"/>
  <c r="R1666" i="5"/>
  <c r="H1666" i="5"/>
  <c r="E1659" i="5"/>
  <c r="X1659" i="5" s="1"/>
  <c r="F1659" i="5"/>
  <c r="E1651" i="5"/>
  <c r="X1651" i="5" s="1"/>
  <c r="F1651" i="5"/>
  <c r="E1643" i="5"/>
  <c r="X1643" i="5" s="1"/>
  <c r="J1643" i="5"/>
  <c r="R1643" i="5"/>
  <c r="E1628" i="5"/>
  <c r="X1628" i="5" s="1"/>
  <c r="R1628" i="5"/>
  <c r="E1612" i="5"/>
  <c r="X1612" i="5" s="1"/>
  <c r="F1612" i="5"/>
  <c r="E1604" i="5"/>
  <c r="X1604" i="5" s="1"/>
  <c r="G1604" i="5"/>
  <c r="J1604" i="5"/>
  <c r="E1588" i="5"/>
  <c r="X1588" i="5" s="1"/>
  <c r="H1588" i="5"/>
  <c r="I1588" i="5"/>
  <c r="J1588" i="5"/>
  <c r="E1580" i="5"/>
  <c r="X1580" i="5" s="1"/>
  <c r="H1580" i="5"/>
  <c r="R1580" i="5"/>
  <c r="J1580" i="5"/>
  <c r="E1564" i="5"/>
  <c r="X1564" i="5" s="1"/>
  <c r="G1564" i="5"/>
  <c r="R1564" i="5"/>
  <c r="H1564" i="5"/>
  <c r="E1556" i="5"/>
  <c r="X1556" i="5" s="1"/>
  <c r="H1556" i="5"/>
  <c r="I1556" i="5"/>
  <c r="G1556" i="5"/>
  <c r="E1531" i="5"/>
  <c r="X1531" i="5" s="1"/>
  <c r="G1531" i="5"/>
  <c r="I1531" i="5"/>
  <c r="H1531" i="5"/>
  <c r="E1261" i="5"/>
  <c r="X1261" i="5" s="1"/>
  <c r="R1261" i="5"/>
  <c r="F1261" i="5"/>
  <c r="J1261" i="5"/>
  <c r="G1261" i="5"/>
  <c r="I1261" i="5"/>
  <c r="E1253" i="5"/>
  <c r="X1253" i="5" s="1"/>
  <c r="I1253" i="5"/>
  <c r="J1253" i="5"/>
  <c r="G1253" i="5"/>
  <c r="H1253" i="5"/>
  <c r="F1253" i="5"/>
  <c r="F1236" i="5"/>
  <c r="I1236" i="5"/>
  <c r="F1221" i="5"/>
  <c r="R1221" i="5"/>
  <c r="G1221" i="5"/>
  <c r="J1213" i="5"/>
  <c r="R1213" i="5"/>
  <c r="I1213" i="5"/>
  <c r="H1213" i="5"/>
  <c r="F1205" i="5"/>
  <c r="R1205" i="5"/>
  <c r="E1197" i="5"/>
  <c r="X1197" i="5" s="1"/>
  <c r="G1197" i="5"/>
  <c r="H1197" i="5"/>
  <c r="J1197" i="5"/>
  <c r="R1197" i="5"/>
  <c r="F1197" i="5"/>
  <c r="F1189" i="5"/>
  <c r="I1189" i="5"/>
  <c r="G1189" i="5"/>
  <c r="E1173" i="5"/>
  <c r="X1173" i="5" s="1"/>
  <c r="J1173" i="5"/>
  <c r="F1173" i="5"/>
  <c r="G1173" i="5"/>
  <c r="H1173" i="5"/>
  <c r="I1173" i="5"/>
  <c r="E1165" i="5"/>
  <c r="X1165" i="5" s="1"/>
  <c r="J1165" i="5"/>
  <c r="F1165" i="5"/>
  <c r="R1165" i="5"/>
  <c r="G1165" i="5"/>
  <c r="F1147" i="5"/>
  <c r="H1147" i="5"/>
  <c r="G1147" i="5"/>
  <c r="R1112" i="5"/>
  <c r="H1112" i="5"/>
  <c r="J1112" i="5"/>
  <c r="R1104" i="5"/>
  <c r="F1104" i="5"/>
  <c r="E1039" i="5"/>
  <c r="X1039" i="5" s="1"/>
  <c r="G1039" i="5"/>
  <c r="F1039" i="5"/>
  <c r="I1039" i="5"/>
  <c r="H1039" i="5"/>
  <c r="J1039" i="5"/>
  <c r="E1029" i="5"/>
  <c r="X1029" i="5" s="1"/>
  <c r="G1029" i="5"/>
  <c r="H1029" i="5"/>
  <c r="J1029" i="5"/>
  <c r="I1029" i="5"/>
  <c r="R1029" i="5"/>
  <c r="F1029" i="5"/>
  <c r="E1020" i="5"/>
  <c r="X1020" i="5" s="1"/>
  <c r="H1020" i="5"/>
  <c r="R1020" i="5"/>
  <c r="G1020" i="5"/>
  <c r="J1020" i="5"/>
  <c r="I1020" i="5"/>
  <c r="E1011" i="5"/>
  <c r="X1011" i="5" s="1"/>
  <c r="J1011" i="5"/>
  <c r="I1011" i="5"/>
  <c r="G1011" i="5"/>
  <c r="F1011" i="5"/>
  <c r="H1011" i="5"/>
  <c r="E1002" i="5"/>
  <c r="X1002" i="5" s="1"/>
  <c r="J1002" i="5"/>
  <c r="I1002" i="5"/>
  <c r="H1002" i="5"/>
  <c r="F1002" i="5"/>
  <c r="G1002" i="5"/>
  <c r="E994" i="5"/>
  <c r="X994" i="5" s="1"/>
  <c r="J994" i="5"/>
  <c r="F994" i="5"/>
  <c r="R994" i="5"/>
  <c r="G994" i="5"/>
  <c r="H994" i="5"/>
  <c r="I994" i="5"/>
  <c r="F986" i="5"/>
  <c r="G986" i="5"/>
  <c r="J986" i="5"/>
  <c r="H986" i="5"/>
  <c r="R986" i="5"/>
  <c r="E978" i="5"/>
  <c r="X978" i="5" s="1"/>
  <c r="J978" i="5"/>
  <c r="I978" i="5"/>
  <c r="G978" i="5"/>
  <c r="F978" i="5"/>
  <c r="R978" i="5"/>
  <c r="H978" i="5"/>
  <c r="F969" i="5"/>
  <c r="J969" i="5"/>
  <c r="E961" i="5"/>
  <c r="X961" i="5" s="1"/>
  <c r="R961" i="5"/>
  <c r="I961" i="5"/>
  <c r="G961" i="5"/>
  <c r="J961" i="5"/>
  <c r="H961" i="5"/>
  <c r="E953" i="5"/>
  <c r="X953" i="5" s="1"/>
  <c r="J953" i="5"/>
  <c r="H953" i="5"/>
  <c r="R953" i="5"/>
  <c r="I953" i="5"/>
  <c r="G953" i="5"/>
  <c r="F953" i="5"/>
  <c r="R904" i="5"/>
  <c r="J904" i="5"/>
  <c r="G887" i="5"/>
  <c r="R887" i="5"/>
  <c r="F879" i="5"/>
  <c r="H879" i="5"/>
  <c r="F814" i="5"/>
  <c r="E814" i="5"/>
  <c r="X814" i="5" s="1"/>
  <c r="I814" i="5"/>
  <c r="R814" i="5"/>
  <c r="H814" i="5"/>
  <c r="J814" i="5"/>
  <c r="G814" i="5"/>
  <c r="E806" i="5"/>
  <c r="X806" i="5" s="1"/>
  <c r="H806" i="5"/>
  <c r="F806" i="5"/>
  <c r="R806" i="5"/>
  <c r="J806" i="5"/>
  <c r="I806" i="5"/>
  <c r="J798" i="5"/>
  <c r="R798" i="5"/>
  <c r="G798" i="5"/>
  <c r="F798" i="5"/>
  <c r="R790" i="5"/>
  <c r="H790" i="5"/>
  <c r="G790" i="5"/>
  <c r="I790" i="5"/>
  <c r="F790" i="5"/>
  <c r="R782" i="5"/>
  <c r="I782" i="5"/>
  <c r="H782" i="5"/>
  <c r="J782" i="5"/>
  <c r="G782" i="5"/>
  <c r="E775" i="5"/>
  <c r="X775" i="5" s="1"/>
  <c r="H775" i="5"/>
  <c r="G775" i="5"/>
  <c r="R775" i="5"/>
  <c r="F775" i="5"/>
  <c r="J775" i="5"/>
  <c r="I751" i="5"/>
  <c r="H751" i="5"/>
  <c r="J751" i="5"/>
  <c r="R751" i="5"/>
  <c r="H727" i="5"/>
  <c r="I727" i="5"/>
  <c r="G727" i="5"/>
  <c r="R720" i="5"/>
  <c r="G720" i="5"/>
  <c r="H720" i="5"/>
  <c r="G712" i="5"/>
  <c r="H712" i="5"/>
  <c r="J712" i="5"/>
  <c r="I704" i="5"/>
  <c r="F704" i="5"/>
  <c r="J704" i="5"/>
  <c r="G696" i="5"/>
  <c r="I696" i="5"/>
  <c r="H696" i="5"/>
  <c r="J687" i="5"/>
  <c r="F687" i="5"/>
  <c r="G687" i="5"/>
  <c r="E679" i="5"/>
  <c r="X679" i="5" s="1"/>
  <c r="R679" i="5"/>
  <c r="F679" i="5"/>
  <c r="J679" i="5"/>
  <c r="I679" i="5"/>
  <c r="H679" i="5"/>
  <c r="G679" i="5"/>
  <c r="E670" i="5"/>
  <c r="X670" i="5" s="1"/>
  <c r="J670" i="5"/>
  <c r="F670" i="5"/>
  <c r="H670" i="5"/>
  <c r="G670" i="5"/>
  <c r="R670" i="5"/>
  <c r="E662" i="5"/>
  <c r="X662" i="5" s="1"/>
  <c r="R662" i="5"/>
  <c r="F662" i="5"/>
  <c r="H662" i="5"/>
  <c r="J662" i="5"/>
  <c r="I662" i="5"/>
  <c r="G662" i="5"/>
  <c r="E645" i="5"/>
  <c r="X645" i="5" s="1"/>
  <c r="H645" i="5"/>
  <c r="I645" i="5"/>
  <c r="G645" i="5"/>
  <c r="F645" i="5"/>
  <c r="R645" i="5"/>
  <c r="J645" i="5"/>
  <c r="E637" i="5"/>
  <c r="X637" i="5" s="1"/>
  <c r="R637" i="5"/>
  <c r="I637" i="5"/>
  <c r="H637" i="5"/>
  <c r="F637" i="5"/>
  <c r="J637" i="5"/>
  <c r="E628" i="5"/>
  <c r="X628" i="5" s="1"/>
  <c r="F628" i="5"/>
  <c r="R628" i="5"/>
  <c r="I628" i="5"/>
  <c r="H628" i="5"/>
  <c r="G628" i="5"/>
  <c r="E620" i="5"/>
  <c r="X620" i="5" s="1"/>
  <c r="J620" i="5"/>
  <c r="I620" i="5"/>
  <c r="G620" i="5"/>
  <c r="F620" i="5"/>
  <c r="R620" i="5"/>
  <c r="H620" i="5"/>
  <c r="J612" i="5"/>
  <c r="I612" i="5"/>
  <c r="H612" i="5"/>
  <c r="R612" i="5"/>
  <c r="G612" i="5"/>
  <c r="R604" i="5"/>
  <c r="H604" i="5"/>
  <c r="F604" i="5"/>
  <c r="I604" i="5"/>
  <c r="G604" i="5"/>
  <c r="F596" i="5"/>
  <c r="R596" i="5"/>
  <c r="H596" i="5"/>
  <c r="I596" i="5"/>
  <c r="H589" i="5"/>
  <c r="F589" i="5"/>
  <c r="R589" i="5"/>
  <c r="I589" i="5"/>
  <c r="G589" i="5"/>
  <c r="G581" i="5"/>
  <c r="F581" i="5"/>
  <c r="H581" i="5"/>
  <c r="E573" i="5"/>
  <c r="X573" i="5" s="1"/>
  <c r="R573" i="5"/>
  <c r="J573" i="5"/>
  <c r="H573" i="5"/>
  <c r="F573" i="5"/>
  <c r="G573" i="5"/>
  <c r="G565" i="5"/>
  <c r="F565" i="5"/>
  <c r="H565" i="5"/>
  <c r="J565" i="5"/>
  <c r="R565" i="5"/>
  <c r="F557" i="5"/>
  <c r="H557" i="5"/>
  <c r="I557" i="5"/>
  <c r="G557" i="5"/>
  <c r="R557" i="5"/>
  <c r="E549" i="5"/>
  <c r="X549" i="5" s="1"/>
  <c r="G549" i="5"/>
  <c r="I549" i="5"/>
  <c r="H549" i="5"/>
  <c r="F549" i="5"/>
  <c r="J549" i="5"/>
  <c r="I541" i="5"/>
  <c r="J541" i="5"/>
  <c r="F541" i="5"/>
  <c r="G541" i="5"/>
  <c r="H541" i="5"/>
  <c r="H533" i="5"/>
  <c r="G533" i="5"/>
  <c r="J533" i="5"/>
  <c r="R533" i="5"/>
  <c r="I533" i="5"/>
  <c r="G525" i="5"/>
  <c r="F525" i="5"/>
  <c r="R525" i="5"/>
  <c r="I525" i="5"/>
  <c r="J525" i="5"/>
  <c r="E517" i="5"/>
  <c r="X517" i="5" s="1"/>
  <c r="G517" i="5"/>
  <c r="R517" i="5"/>
  <c r="H517" i="5"/>
  <c r="J517" i="5"/>
  <c r="F517" i="5"/>
  <c r="E509" i="5"/>
  <c r="X509" i="5" s="1"/>
  <c r="R509" i="5"/>
  <c r="J509" i="5"/>
  <c r="F509" i="5"/>
  <c r="I509" i="5"/>
  <c r="G509" i="5"/>
  <c r="G501" i="5"/>
  <c r="I501" i="5"/>
  <c r="R501" i="5"/>
  <c r="H501" i="5"/>
  <c r="J501" i="5"/>
  <c r="R493" i="5"/>
  <c r="H493" i="5"/>
  <c r="I493" i="5"/>
  <c r="G493" i="5"/>
  <c r="F493" i="5"/>
  <c r="H485" i="5"/>
  <c r="R485" i="5"/>
  <c r="G485" i="5"/>
  <c r="J485" i="5"/>
  <c r="I485" i="5"/>
  <c r="G468" i="5"/>
  <c r="J468" i="5"/>
  <c r="R460" i="5"/>
  <c r="H460" i="5"/>
  <c r="G74" i="5"/>
  <c r="I74" i="5"/>
  <c r="H74" i="5"/>
  <c r="F1878" i="5"/>
  <c r="G1794" i="5"/>
  <c r="J1770" i="5"/>
  <c r="F1762" i="5"/>
  <c r="I1744" i="5"/>
  <c r="J759" i="5"/>
  <c r="F735" i="5"/>
  <c r="F370" i="5"/>
  <c r="G1643" i="5"/>
  <c r="R1604" i="5"/>
  <c r="F1564" i="5"/>
  <c r="H1261" i="5"/>
  <c r="H1165" i="5"/>
  <c r="R1011" i="5"/>
  <c r="G704" i="5"/>
  <c r="I573" i="5"/>
  <c r="I1794" i="5"/>
  <c r="F1770" i="5"/>
  <c r="H1762" i="5"/>
  <c r="J1744" i="5"/>
  <c r="J370" i="5"/>
  <c r="H186" i="5"/>
  <c r="H1706" i="5"/>
  <c r="G1659" i="5"/>
  <c r="F1643" i="5"/>
  <c r="G1636" i="5"/>
  <c r="F1604" i="5"/>
  <c r="F1580" i="5"/>
  <c r="H1547" i="5"/>
  <c r="G1088" i="5"/>
  <c r="G637" i="5"/>
  <c r="J628" i="5"/>
  <c r="J596" i="5"/>
  <c r="R581" i="5"/>
  <c r="E1776" i="5"/>
  <c r="X1776" i="5" s="1"/>
  <c r="F1776" i="5"/>
  <c r="E1751" i="5"/>
  <c r="X1751" i="5" s="1"/>
  <c r="H1751" i="5"/>
  <c r="E1742" i="5"/>
  <c r="X1742" i="5" s="1"/>
  <c r="F1742" i="5"/>
  <c r="E1733" i="5"/>
  <c r="X1733" i="5" s="1"/>
  <c r="H1733" i="5"/>
  <c r="J1649" i="5"/>
  <c r="R1649" i="5"/>
  <c r="H1649" i="5"/>
  <c r="E1610" i="5"/>
  <c r="X1610" i="5" s="1"/>
  <c r="J1610" i="5"/>
  <c r="F1610" i="5"/>
  <c r="G1610" i="5"/>
  <c r="I1610" i="5"/>
  <c r="E1602" i="5"/>
  <c r="X1602" i="5" s="1"/>
  <c r="R1602" i="5"/>
  <c r="H1602" i="5"/>
  <c r="E1594" i="5"/>
  <c r="X1594" i="5" s="1"/>
  <c r="H1594" i="5"/>
  <c r="F1594" i="5"/>
  <c r="I1594" i="5"/>
  <c r="E1586" i="5"/>
  <c r="X1586" i="5" s="1"/>
  <c r="R1586" i="5"/>
  <c r="F1586" i="5"/>
  <c r="H1586" i="5"/>
  <c r="E1578" i="5"/>
  <c r="X1578" i="5" s="1"/>
  <c r="R1578" i="5"/>
  <c r="I1578" i="5"/>
  <c r="J1578" i="5"/>
  <c r="F1578" i="5"/>
  <c r="E1570" i="5"/>
  <c r="X1570" i="5" s="1"/>
  <c r="F1570" i="5"/>
  <c r="I1570" i="5"/>
  <c r="G1570" i="5"/>
  <c r="H1570" i="5"/>
  <c r="J1562" i="5"/>
  <c r="I1562" i="5"/>
  <c r="R1562" i="5"/>
  <c r="F1554" i="5"/>
  <c r="R1554" i="5"/>
  <c r="J1545" i="5"/>
  <c r="R1545" i="5"/>
  <c r="I1545" i="5"/>
  <c r="H1537" i="5"/>
  <c r="G1537" i="5"/>
  <c r="E1529" i="5"/>
  <c r="X1529" i="5" s="1"/>
  <c r="J1529" i="5"/>
  <c r="F1529" i="5"/>
  <c r="H1529" i="5"/>
  <c r="E1521" i="5"/>
  <c r="X1521" i="5" s="1"/>
  <c r="G1521" i="5"/>
  <c r="H1521" i="5"/>
  <c r="J1521" i="5"/>
  <c r="R1511" i="5"/>
  <c r="J1511" i="5"/>
  <c r="I1511" i="5"/>
  <c r="R1219" i="5"/>
  <c r="G1219" i="5"/>
  <c r="G1211" i="5"/>
  <c r="F1211" i="5"/>
  <c r="I1203" i="5"/>
  <c r="G1203" i="5"/>
  <c r="H1203" i="5"/>
  <c r="J1203" i="5"/>
  <c r="G1195" i="5"/>
  <c r="I1195" i="5"/>
  <c r="F1195" i="5"/>
  <c r="R1195" i="5"/>
  <c r="H1195" i="5"/>
  <c r="R1187" i="5"/>
  <c r="J1187" i="5"/>
  <c r="F1187" i="5"/>
  <c r="H1179" i="5"/>
  <c r="I1179" i="5"/>
  <c r="G1179" i="5"/>
  <c r="J1179" i="5"/>
  <c r="J1171" i="5"/>
  <c r="I1171" i="5"/>
  <c r="E1162" i="5"/>
  <c r="X1162" i="5" s="1"/>
  <c r="R1162" i="5"/>
  <c r="G1162" i="5"/>
  <c r="I1162" i="5"/>
  <c r="H1162" i="5"/>
  <c r="E1153" i="5"/>
  <c r="X1153" i="5" s="1"/>
  <c r="G1153" i="5"/>
  <c r="H1153" i="5"/>
  <c r="F1153" i="5"/>
  <c r="I1153" i="5"/>
  <c r="R1153" i="5"/>
  <c r="E1144" i="5"/>
  <c r="X1144" i="5" s="1"/>
  <c r="R1144" i="5"/>
  <c r="G1144" i="5"/>
  <c r="F1144" i="5"/>
  <c r="I1144" i="5"/>
  <c r="H1144" i="5"/>
  <c r="E1135" i="5"/>
  <c r="X1135" i="5" s="1"/>
  <c r="F1135" i="5"/>
  <c r="H1127" i="5"/>
  <c r="I1127" i="5"/>
  <c r="E1110" i="5"/>
  <c r="X1110" i="5" s="1"/>
  <c r="R1110" i="5"/>
  <c r="H1110" i="5"/>
  <c r="G1110" i="5"/>
  <c r="F1110" i="5"/>
  <c r="E1102" i="5"/>
  <c r="X1102" i="5" s="1"/>
  <c r="R1102" i="5"/>
  <c r="F1102" i="5"/>
  <c r="I1102" i="5"/>
  <c r="J1102" i="5"/>
  <c r="G1102" i="5"/>
  <c r="E1094" i="5"/>
  <c r="X1094" i="5" s="1"/>
  <c r="H1094" i="5"/>
  <c r="R1094" i="5"/>
  <c r="I1094" i="5"/>
  <c r="J1094" i="5"/>
  <c r="F1094" i="5"/>
  <c r="E1086" i="5"/>
  <c r="X1086" i="5" s="1"/>
  <c r="R1086" i="5"/>
  <c r="I1086" i="5"/>
  <c r="J1086" i="5"/>
  <c r="G1086" i="5"/>
  <c r="H1086" i="5"/>
  <c r="F1086" i="5"/>
  <c r="J1062" i="5"/>
  <c r="R1062" i="5"/>
  <c r="F1054" i="5"/>
  <c r="H1054" i="5"/>
  <c r="E1045" i="5"/>
  <c r="X1045" i="5" s="1"/>
  <c r="F1045" i="5"/>
  <c r="G1045" i="5"/>
  <c r="R1045" i="5"/>
  <c r="I1045" i="5"/>
  <c r="E1036" i="5"/>
  <c r="X1036" i="5" s="1"/>
  <c r="I1036" i="5"/>
  <c r="J1036" i="5"/>
  <c r="R1036" i="5"/>
  <c r="G1036" i="5"/>
  <c r="F1026" i="5"/>
  <c r="R1026" i="5"/>
  <c r="G1026" i="5"/>
  <c r="I1026" i="5"/>
  <c r="E1009" i="5"/>
  <c r="X1009" i="5" s="1"/>
  <c r="J1009" i="5"/>
  <c r="F1009" i="5"/>
  <c r="R1009" i="5"/>
  <c r="G1009" i="5"/>
  <c r="H1009" i="5"/>
  <c r="I1009" i="5"/>
  <c r="E1000" i="5"/>
  <c r="X1000" i="5" s="1"/>
  <c r="J1000" i="5"/>
  <c r="I1000" i="5"/>
  <c r="R1000" i="5"/>
  <c r="F1000" i="5"/>
  <c r="G1000" i="5"/>
  <c r="E992" i="5"/>
  <c r="X992" i="5" s="1"/>
  <c r="F992" i="5"/>
  <c r="G992" i="5"/>
  <c r="H992" i="5"/>
  <c r="R992" i="5"/>
  <c r="J992" i="5"/>
  <c r="E984" i="5"/>
  <c r="X984" i="5" s="1"/>
  <c r="R984" i="5"/>
  <c r="I984" i="5"/>
  <c r="G984" i="5"/>
  <c r="J984" i="5"/>
  <c r="H984" i="5"/>
  <c r="F984" i="5"/>
  <c r="F967" i="5"/>
  <c r="H967" i="5"/>
  <c r="G967" i="5"/>
  <c r="R967" i="5"/>
  <c r="E951" i="5"/>
  <c r="X951" i="5" s="1"/>
  <c r="F951" i="5"/>
  <c r="R951" i="5"/>
  <c r="J951" i="5"/>
  <c r="H951" i="5"/>
  <c r="I951" i="5"/>
  <c r="E935" i="5"/>
  <c r="X935" i="5" s="1"/>
  <c r="J935" i="5"/>
  <c r="H935" i="5"/>
  <c r="R935" i="5"/>
  <c r="E927" i="5"/>
  <c r="X927" i="5" s="1"/>
  <c r="G927" i="5"/>
  <c r="F927" i="5"/>
  <c r="J927" i="5"/>
  <c r="E919" i="5"/>
  <c r="X919" i="5" s="1"/>
  <c r="G919" i="5"/>
  <c r="I919" i="5"/>
  <c r="E910" i="5"/>
  <c r="X910" i="5" s="1"/>
  <c r="G910" i="5"/>
  <c r="J910" i="5"/>
  <c r="I910" i="5"/>
  <c r="H910" i="5"/>
  <c r="R910" i="5"/>
  <c r="F910" i="5"/>
  <c r="E901" i="5"/>
  <c r="X901" i="5" s="1"/>
  <c r="F901" i="5"/>
  <c r="G901" i="5"/>
  <c r="I901" i="5"/>
  <c r="H901" i="5"/>
  <c r="J901" i="5"/>
  <c r="E893" i="5"/>
  <c r="X893" i="5" s="1"/>
  <c r="H893" i="5"/>
  <c r="F893" i="5"/>
  <c r="G893" i="5"/>
  <c r="I893" i="5"/>
  <c r="J893" i="5"/>
  <c r="R893" i="5"/>
  <c r="E885" i="5"/>
  <c r="X885" i="5" s="1"/>
  <c r="H885" i="5"/>
  <c r="G885" i="5"/>
  <c r="J885" i="5"/>
  <c r="R885" i="5"/>
  <c r="I885" i="5"/>
  <c r="F877" i="5"/>
  <c r="G877" i="5"/>
  <c r="J812" i="5"/>
  <c r="G812" i="5"/>
  <c r="R812" i="5"/>
  <c r="I788" i="5"/>
  <c r="R788" i="5"/>
  <c r="G773" i="5"/>
  <c r="R773" i="5"/>
  <c r="I773" i="5"/>
  <c r="F718" i="5"/>
  <c r="I718" i="5"/>
  <c r="I694" i="5"/>
  <c r="H694" i="5"/>
  <c r="H651" i="5"/>
  <c r="J651" i="5"/>
  <c r="J643" i="5"/>
  <c r="R643" i="5"/>
  <c r="F626" i="5"/>
  <c r="J626" i="5"/>
  <c r="G563" i="5"/>
  <c r="H563" i="5"/>
  <c r="F563" i="5"/>
  <c r="J555" i="5"/>
  <c r="I555" i="5"/>
  <c r="H555" i="5"/>
  <c r="G555" i="5"/>
  <c r="F531" i="5"/>
  <c r="J531" i="5"/>
  <c r="J523" i="5"/>
  <c r="F523" i="5"/>
  <c r="G515" i="5"/>
  <c r="I515" i="5"/>
  <c r="G507" i="5"/>
  <c r="J507" i="5"/>
  <c r="R507" i="5"/>
  <c r="G491" i="5"/>
  <c r="R491" i="5"/>
  <c r="I475" i="5"/>
  <c r="H475" i="5"/>
  <c r="J475" i="5"/>
  <c r="G475" i="5"/>
  <c r="R475" i="5"/>
  <c r="F466" i="5"/>
  <c r="G466" i="5"/>
  <c r="J466" i="5"/>
  <c r="I466" i="5"/>
  <c r="R466" i="5"/>
  <c r="R458" i="5"/>
  <c r="F458" i="5"/>
  <c r="G450" i="5"/>
  <c r="H450" i="5"/>
  <c r="F450" i="5"/>
  <c r="I450" i="5"/>
  <c r="G442" i="5"/>
  <c r="I442" i="5"/>
  <c r="F442" i="5"/>
  <c r="J442" i="5"/>
  <c r="R442" i="5"/>
  <c r="E234" i="5"/>
  <c r="X234" i="5" s="1"/>
  <c r="I234" i="5"/>
  <c r="R234" i="5"/>
  <c r="R1907" i="5"/>
  <c r="J1907" i="5"/>
  <c r="R1913" i="5"/>
  <c r="F1913" i="5"/>
  <c r="R1905" i="5"/>
  <c r="J1905" i="5"/>
  <c r="G1905" i="5"/>
  <c r="H1897" i="5"/>
  <c r="I1897" i="5"/>
  <c r="I1829" i="5"/>
  <c r="H1829" i="5"/>
  <c r="R1829" i="5"/>
  <c r="H1821" i="5"/>
  <c r="R1821" i="5"/>
  <c r="I1765" i="5"/>
  <c r="F1765" i="5"/>
  <c r="E1575" i="5"/>
  <c r="X1575" i="5" s="1"/>
  <c r="G1575" i="5"/>
  <c r="I863" i="5"/>
  <c r="F863" i="5"/>
  <c r="E855" i="5"/>
  <c r="X855" i="5" s="1"/>
  <c r="R855" i="5"/>
  <c r="E847" i="5"/>
  <c r="X847" i="5" s="1"/>
  <c r="H847" i="5"/>
  <c r="G847" i="5"/>
  <c r="E839" i="5"/>
  <c r="X839" i="5" s="1"/>
  <c r="H839" i="5"/>
  <c r="E831" i="5"/>
  <c r="X831" i="5" s="1"/>
  <c r="F831" i="5"/>
  <c r="R831" i="5"/>
  <c r="E823" i="5"/>
  <c r="X823" i="5" s="1"/>
  <c r="I823" i="5"/>
  <c r="G823" i="5"/>
  <c r="E815" i="5"/>
  <c r="X815" i="5" s="1"/>
  <c r="R815" i="5"/>
  <c r="F815" i="5"/>
  <c r="R869" i="5"/>
  <c r="E869" i="5"/>
  <c r="X869" i="5" s="1"/>
  <c r="E861" i="5"/>
  <c r="X861" i="5" s="1"/>
  <c r="R861" i="5"/>
  <c r="J861" i="5"/>
  <c r="E821" i="5"/>
  <c r="X821" i="5" s="1"/>
  <c r="H821" i="5"/>
  <c r="G821" i="5"/>
  <c r="J821" i="5"/>
  <c r="E2341" i="5"/>
  <c r="X2341" i="5" s="1"/>
  <c r="G2341" i="5"/>
  <c r="J1796" i="5"/>
  <c r="H1796" i="5"/>
  <c r="H545" i="5"/>
  <c r="F545" i="5"/>
  <c r="H529" i="5"/>
  <c r="F529" i="5"/>
  <c r="F521" i="5"/>
  <c r="H521" i="5"/>
  <c r="J472" i="5"/>
  <c r="F472" i="5"/>
  <c r="J464" i="5"/>
  <c r="R464" i="5"/>
  <c r="F448" i="5"/>
  <c r="I448" i="5"/>
  <c r="G448" i="5"/>
  <c r="F1911" i="5"/>
  <c r="J1737" i="5"/>
  <c r="H1956" i="5"/>
  <c r="I1956" i="5"/>
  <c r="E1010" i="5"/>
  <c r="X1010" i="5" s="1"/>
  <c r="G1010" i="5"/>
  <c r="E566" i="5"/>
  <c r="X566" i="5" s="1"/>
  <c r="H566" i="5"/>
  <c r="E558" i="5"/>
  <c r="X558" i="5" s="1"/>
  <c r="J558" i="5"/>
  <c r="G542" i="5"/>
  <c r="J542" i="5"/>
  <c r="E518" i="5"/>
  <c r="X518" i="5" s="1"/>
  <c r="H518" i="5"/>
  <c r="I518" i="5"/>
  <c r="I502" i="5"/>
  <c r="J502" i="5"/>
  <c r="I1903" i="5"/>
  <c r="J1986" i="5"/>
  <c r="H1986" i="5"/>
  <c r="I1986" i="5"/>
  <c r="R1954" i="5"/>
  <c r="J1954" i="5"/>
  <c r="R1938" i="5"/>
  <c r="H1938" i="5"/>
  <c r="G1823" i="5"/>
  <c r="F1823" i="5"/>
  <c r="R1823" i="5"/>
  <c r="AC2287" i="5"/>
  <c r="AC2247" i="5"/>
  <c r="AC1937" i="5"/>
  <c r="AC1857" i="5"/>
  <c r="AC1842" i="5"/>
  <c r="AC1802" i="5"/>
  <c r="AC1746" i="5"/>
  <c r="AC1700" i="5"/>
  <c r="AC1607" i="5"/>
  <c r="AC1591" i="5"/>
  <c r="AC2323" i="5"/>
  <c r="AC2285" i="5"/>
  <c r="AC2231" i="5"/>
  <c r="AC2198" i="5"/>
  <c r="AC2077" i="5"/>
  <c r="AC1981" i="5"/>
  <c r="AC1913" i="5"/>
  <c r="AC1798" i="5"/>
  <c r="AC1961" i="5"/>
  <c r="AC1889" i="5"/>
  <c r="AC1794" i="5"/>
  <c r="AC1567" i="5"/>
  <c r="AC2271" i="5"/>
  <c r="AC1993" i="5"/>
  <c r="AC1921" i="5"/>
  <c r="AC1897" i="5"/>
  <c r="AC1865" i="5"/>
  <c r="AC1575" i="5"/>
  <c r="T139" i="5"/>
  <c r="T103" i="5"/>
  <c r="G1083" i="5"/>
  <c r="E1501" i="5"/>
  <c r="X1501" i="5" s="1"/>
  <c r="R1501" i="5"/>
  <c r="F1501" i="5"/>
  <c r="J1501" i="5"/>
  <c r="I1501" i="5"/>
  <c r="E1493" i="5"/>
  <c r="X1493" i="5" s="1"/>
  <c r="F1493" i="5"/>
  <c r="G1493" i="5"/>
  <c r="R1493" i="5"/>
  <c r="I1493" i="5"/>
  <c r="E1485" i="5"/>
  <c r="X1485" i="5" s="1"/>
  <c r="F1485" i="5"/>
  <c r="R1485" i="5"/>
  <c r="G1485" i="5"/>
  <c r="H1485" i="5"/>
  <c r="E1477" i="5"/>
  <c r="X1477" i="5" s="1"/>
  <c r="I1477" i="5"/>
  <c r="H1477" i="5"/>
  <c r="G1477" i="5"/>
  <c r="R1477" i="5"/>
  <c r="E1469" i="5"/>
  <c r="X1469" i="5" s="1"/>
  <c r="I1469" i="5"/>
  <c r="F1469" i="5"/>
  <c r="R1469" i="5"/>
  <c r="E1461" i="5"/>
  <c r="X1461" i="5" s="1"/>
  <c r="R1461" i="5"/>
  <c r="H1461" i="5"/>
  <c r="I1461" i="5"/>
  <c r="F1461" i="5"/>
  <c r="E1453" i="5"/>
  <c r="X1453" i="5" s="1"/>
  <c r="H1453" i="5"/>
  <c r="I1453" i="5"/>
  <c r="F1453" i="5"/>
  <c r="E1445" i="5"/>
  <c r="X1445" i="5" s="1"/>
  <c r="H1445" i="5"/>
  <c r="F1445" i="5"/>
  <c r="G1445" i="5"/>
  <c r="E1437" i="5"/>
  <c r="X1437" i="5" s="1"/>
  <c r="J1437" i="5"/>
  <c r="H1437" i="5"/>
  <c r="F1437" i="5"/>
  <c r="I1437" i="5"/>
  <c r="E1429" i="5"/>
  <c r="X1429" i="5" s="1"/>
  <c r="R1429" i="5"/>
  <c r="G1429" i="5"/>
  <c r="I1429" i="5"/>
  <c r="H1429" i="5"/>
  <c r="E1420" i="5"/>
  <c r="X1420" i="5" s="1"/>
  <c r="I1420" i="5"/>
  <c r="H1420" i="5"/>
  <c r="R1420" i="5"/>
  <c r="F1420" i="5"/>
  <c r="E1411" i="5"/>
  <c r="X1411" i="5" s="1"/>
  <c r="R1411" i="5"/>
  <c r="G1411" i="5"/>
  <c r="J1411" i="5"/>
  <c r="I1411" i="5"/>
  <c r="E1403" i="5"/>
  <c r="X1403" i="5" s="1"/>
  <c r="J1403" i="5"/>
  <c r="I1403" i="5"/>
  <c r="R1403" i="5"/>
  <c r="E1395" i="5"/>
  <c r="X1395" i="5" s="1"/>
  <c r="I1395" i="5"/>
  <c r="R1395" i="5"/>
  <c r="F1395" i="5"/>
  <c r="G1395" i="5"/>
  <c r="E1386" i="5"/>
  <c r="X1386" i="5" s="1"/>
  <c r="G1386" i="5"/>
  <c r="J1386" i="5"/>
  <c r="R1386" i="5"/>
  <c r="H1386" i="5"/>
  <c r="E1378" i="5"/>
  <c r="X1378" i="5" s="1"/>
  <c r="R1378" i="5"/>
  <c r="J1378" i="5"/>
  <c r="H1378" i="5"/>
  <c r="E1370" i="5"/>
  <c r="X1370" i="5" s="1"/>
  <c r="R1370" i="5"/>
  <c r="J1370" i="5"/>
  <c r="I1370" i="5"/>
  <c r="E1362" i="5"/>
  <c r="X1362" i="5" s="1"/>
  <c r="F1362" i="5"/>
  <c r="R1362" i="5"/>
  <c r="H1362" i="5"/>
  <c r="I1362" i="5"/>
  <c r="E1354" i="5"/>
  <c r="X1354" i="5" s="1"/>
  <c r="F1354" i="5"/>
  <c r="G1354" i="5"/>
  <c r="I1354" i="5"/>
  <c r="E1346" i="5"/>
  <c r="X1346" i="5" s="1"/>
  <c r="G1346" i="5"/>
  <c r="J1346" i="5"/>
  <c r="E1338" i="5"/>
  <c r="X1338" i="5" s="1"/>
  <c r="G1338" i="5"/>
  <c r="R1338" i="5"/>
  <c r="H1338" i="5"/>
  <c r="F1338" i="5"/>
  <c r="E1322" i="5"/>
  <c r="X1322" i="5" s="1"/>
  <c r="R1322" i="5"/>
  <c r="G1322" i="5"/>
  <c r="J1322" i="5"/>
  <c r="I1322" i="5"/>
  <c r="E1314" i="5"/>
  <c r="X1314" i="5" s="1"/>
  <c r="J1314" i="5"/>
  <c r="H1314" i="5"/>
  <c r="G1314" i="5"/>
  <c r="E1306" i="5"/>
  <c r="X1306" i="5" s="1"/>
  <c r="G1306" i="5"/>
  <c r="I1306" i="5"/>
  <c r="R1306" i="5"/>
  <c r="J1306" i="5"/>
  <c r="E1298" i="5"/>
  <c r="X1298" i="5" s="1"/>
  <c r="I1298" i="5"/>
  <c r="F1298" i="5"/>
  <c r="J1298" i="5"/>
  <c r="E1290" i="5"/>
  <c r="X1290" i="5" s="1"/>
  <c r="G1290" i="5"/>
  <c r="J1290" i="5"/>
  <c r="I1290" i="5"/>
  <c r="R1290" i="5"/>
  <c r="E1282" i="5"/>
  <c r="X1282" i="5" s="1"/>
  <c r="G1282" i="5"/>
  <c r="H1282" i="5"/>
  <c r="R1282" i="5"/>
  <c r="F1282" i="5"/>
  <c r="E1274" i="5"/>
  <c r="X1274" i="5" s="1"/>
  <c r="J1274" i="5"/>
  <c r="H1274" i="5"/>
  <c r="R1274" i="5"/>
  <c r="G1274" i="5"/>
  <c r="E1266" i="5"/>
  <c r="X1266" i="5" s="1"/>
  <c r="H1266" i="5"/>
  <c r="I1266" i="5"/>
  <c r="R1266" i="5"/>
  <c r="G1259" i="5"/>
  <c r="F1259" i="5"/>
  <c r="E1251" i="5"/>
  <c r="X1251" i="5" s="1"/>
  <c r="J1251" i="5"/>
  <c r="R1251" i="5"/>
  <c r="G1251" i="5"/>
  <c r="H1251" i="5"/>
  <c r="H1244" i="5"/>
  <c r="F1244" i="5"/>
  <c r="E1236" i="5"/>
  <c r="X1236" i="5" s="1"/>
  <c r="G1236" i="5"/>
  <c r="R1236" i="5"/>
  <c r="H1236" i="5"/>
  <c r="E1228" i="5"/>
  <c r="X1228" i="5" s="1"/>
  <c r="H1228" i="5"/>
  <c r="F1228" i="5"/>
  <c r="I1228" i="5"/>
  <c r="G1228" i="5"/>
  <c r="E1137" i="5"/>
  <c r="X1137" i="5" s="1"/>
  <c r="J1137" i="5"/>
  <c r="F1137" i="5"/>
  <c r="R1137" i="5"/>
  <c r="G1137" i="5"/>
  <c r="E1129" i="5"/>
  <c r="X1129" i="5" s="1"/>
  <c r="I1129" i="5"/>
  <c r="H1129" i="5"/>
  <c r="G1129" i="5"/>
  <c r="R1129" i="5"/>
  <c r="E1120" i="5"/>
  <c r="X1120" i="5" s="1"/>
  <c r="G1120" i="5"/>
  <c r="I1120" i="5"/>
  <c r="H1120" i="5"/>
  <c r="R1120" i="5"/>
  <c r="J1080" i="5"/>
  <c r="H1080" i="5"/>
  <c r="F1072" i="5"/>
  <c r="J1072" i="5"/>
  <c r="I1048" i="5"/>
  <c r="F1048" i="5"/>
  <c r="R1048" i="5"/>
  <c r="E567" i="5"/>
  <c r="X567" i="5" s="1"/>
  <c r="I567" i="5"/>
  <c r="F567" i="5"/>
  <c r="J567" i="5"/>
  <c r="R567" i="5"/>
  <c r="E559" i="5"/>
  <c r="X559" i="5" s="1"/>
  <c r="J559" i="5"/>
  <c r="F559" i="5"/>
  <c r="I559" i="5"/>
  <c r="H559" i="5"/>
  <c r="E551" i="5"/>
  <c r="X551" i="5" s="1"/>
  <c r="R551" i="5"/>
  <c r="H551" i="5"/>
  <c r="J551" i="5"/>
  <c r="F551" i="5"/>
  <c r="G551" i="5"/>
  <c r="E543" i="5"/>
  <c r="X543" i="5" s="1"/>
  <c r="I543" i="5"/>
  <c r="F543" i="5"/>
  <c r="R543" i="5"/>
  <c r="J543" i="5"/>
  <c r="G543" i="5"/>
  <c r="F535" i="5"/>
  <c r="I535" i="5"/>
  <c r="R535" i="5"/>
  <c r="H535" i="5"/>
  <c r="I527" i="5"/>
  <c r="G527" i="5"/>
  <c r="J527" i="5"/>
  <c r="R527" i="5"/>
  <c r="H519" i="5"/>
  <c r="G519" i="5"/>
  <c r="F519" i="5"/>
  <c r="E511" i="5"/>
  <c r="X511" i="5" s="1"/>
  <c r="G511" i="5"/>
  <c r="H511" i="5"/>
  <c r="J511" i="5"/>
  <c r="R503" i="5"/>
  <c r="F503" i="5"/>
  <c r="J503" i="5"/>
  <c r="H503" i="5"/>
  <c r="G503" i="5"/>
  <c r="I495" i="5"/>
  <c r="G495" i="5"/>
  <c r="J495" i="5"/>
  <c r="F495" i="5"/>
  <c r="I479" i="5"/>
  <c r="E479" i="5"/>
  <c r="X479" i="5" s="1"/>
  <c r="H479" i="5"/>
  <c r="R479" i="5"/>
  <c r="G479" i="5"/>
  <c r="F479" i="5"/>
  <c r="J479" i="5"/>
  <c r="J470" i="5"/>
  <c r="G470" i="5"/>
  <c r="H470" i="5"/>
  <c r="F470" i="5"/>
  <c r="J462" i="5"/>
  <c r="I462" i="5"/>
  <c r="F462" i="5"/>
  <c r="R462" i="5"/>
  <c r="G454" i="5"/>
  <c r="H454" i="5"/>
  <c r="F454" i="5"/>
  <c r="I454" i="5"/>
  <c r="H446" i="5"/>
  <c r="R446" i="5"/>
  <c r="G446" i="5"/>
  <c r="I446" i="5"/>
  <c r="I402" i="5"/>
  <c r="J402" i="5"/>
  <c r="E330" i="5"/>
  <c r="X330" i="5" s="1"/>
  <c r="G330" i="5"/>
  <c r="H330" i="5"/>
  <c r="I114" i="5"/>
  <c r="H114" i="5"/>
  <c r="G2062" i="5"/>
  <c r="H2062" i="5"/>
  <c r="I2062" i="5"/>
  <c r="I2077" i="5"/>
  <c r="G2077" i="5"/>
  <c r="R2077" i="5"/>
  <c r="G1266" i="5"/>
  <c r="I1251" i="5"/>
  <c r="R1244" i="5"/>
  <c r="J1236" i="5"/>
  <c r="J1129" i="5"/>
  <c r="G535" i="5"/>
  <c r="H527" i="5"/>
  <c r="J446" i="5"/>
  <c r="F554" i="5"/>
  <c r="J178" i="5"/>
  <c r="I1505" i="5"/>
  <c r="F1107" i="5"/>
  <c r="G462" i="5"/>
  <c r="E2311" i="5"/>
  <c r="X2311" i="5" s="1"/>
  <c r="G2311" i="5"/>
  <c r="J1023" i="5"/>
  <c r="J554" i="5"/>
  <c r="J1485" i="5"/>
  <c r="G1461" i="5"/>
  <c r="J1445" i="5"/>
  <c r="I1386" i="5"/>
  <c r="I1378" i="5"/>
  <c r="H1322" i="5"/>
  <c r="F1306" i="5"/>
  <c r="I1282" i="5"/>
  <c r="F1274" i="5"/>
  <c r="J1266" i="5"/>
  <c r="J1107" i="5"/>
  <c r="J1064" i="5"/>
  <c r="H567" i="5"/>
  <c r="F482" i="5"/>
  <c r="J454" i="5"/>
  <c r="H1023" i="5"/>
  <c r="H554" i="5"/>
  <c r="G1403" i="5"/>
  <c r="F1386" i="5"/>
  <c r="F1378" i="5"/>
  <c r="I1314" i="5"/>
  <c r="H1306" i="5"/>
  <c r="H1298" i="5"/>
  <c r="J1282" i="5"/>
  <c r="I1137" i="5"/>
  <c r="F1080" i="5"/>
  <c r="G567" i="5"/>
  <c r="G559" i="5"/>
  <c r="H543" i="5"/>
  <c r="H495" i="5"/>
  <c r="E1513" i="5"/>
  <c r="X1513" i="5" s="1"/>
  <c r="H1513" i="5"/>
  <c r="F1513" i="5"/>
  <c r="I1513" i="5"/>
  <c r="G1513" i="5"/>
  <c r="E1505" i="5"/>
  <c r="X1505" i="5" s="1"/>
  <c r="F1505" i="5"/>
  <c r="H1505" i="5"/>
  <c r="G1505" i="5"/>
  <c r="J1505" i="5"/>
  <c r="E1107" i="5"/>
  <c r="X1107" i="5" s="1"/>
  <c r="I1107" i="5"/>
  <c r="R1107" i="5"/>
  <c r="G1107" i="5"/>
  <c r="E1099" i="5"/>
  <c r="X1099" i="5" s="1"/>
  <c r="H1099" i="5"/>
  <c r="F1099" i="5"/>
  <c r="J1099" i="5"/>
  <c r="R1099" i="5"/>
  <c r="I1099" i="5"/>
  <c r="E1091" i="5"/>
  <c r="X1091" i="5" s="1"/>
  <c r="H1091" i="5"/>
  <c r="F1091" i="5"/>
  <c r="J1091" i="5"/>
  <c r="G1091" i="5"/>
  <c r="R1091" i="5"/>
  <c r="E1083" i="5"/>
  <c r="X1083" i="5" s="1"/>
  <c r="J1083" i="5"/>
  <c r="H1083" i="5"/>
  <c r="I1083" i="5"/>
  <c r="R1083" i="5"/>
  <c r="F1042" i="5"/>
  <c r="G1042" i="5"/>
  <c r="I1042" i="5"/>
  <c r="J1042" i="5"/>
  <c r="J1015" i="5"/>
  <c r="R1015" i="5"/>
  <c r="H989" i="5"/>
  <c r="J989" i="5"/>
  <c r="E562" i="5"/>
  <c r="X562" i="5" s="1"/>
  <c r="J562" i="5"/>
  <c r="R562" i="5"/>
  <c r="I530" i="5"/>
  <c r="F530" i="5"/>
  <c r="J514" i="5"/>
  <c r="R514" i="5"/>
  <c r="I514" i="5"/>
  <c r="G490" i="5"/>
  <c r="H490" i="5"/>
  <c r="J490" i="5"/>
  <c r="R490" i="5"/>
  <c r="E482" i="5"/>
  <c r="X482" i="5" s="1"/>
  <c r="J482" i="5"/>
  <c r="R482" i="5"/>
  <c r="H482" i="5"/>
  <c r="I482" i="5"/>
  <c r="E465" i="5"/>
  <c r="X465" i="5" s="1"/>
  <c r="H465" i="5"/>
  <c r="R465" i="5"/>
  <c r="G465" i="5"/>
  <c r="F465" i="5"/>
  <c r="E457" i="5"/>
  <c r="X457" i="5" s="1"/>
  <c r="F457" i="5"/>
  <c r="R457" i="5"/>
  <c r="J457" i="5"/>
  <c r="G457" i="5"/>
  <c r="I457" i="5"/>
  <c r="E449" i="5"/>
  <c r="X449" i="5" s="1"/>
  <c r="R449" i="5"/>
  <c r="J449" i="5"/>
  <c r="I449" i="5"/>
  <c r="G449" i="5"/>
  <c r="H449" i="5"/>
  <c r="J441" i="5"/>
  <c r="G441" i="5"/>
  <c r="R441" i="5"/>
  <c r="I441" i="5"/>
  <c r="E306" i="5"/>
  <c r="X306" i="5" s="1"/>
  <c r="G306" i="5"/>
  <c r="F306" i="5"/>
  <c r="J306" i="5"/>
  <c r="I178" i="5"/>
  <c r="F178" i="5"/>
  <c r="H178" i="5"/>
  <c r="I1023" i="5"/>
  <c r="J474" i="5"/>
  <c r="R306" i="5"/>
  <c r="J1228" i="5"/>
  <c r="F1120" i="5"/>
  <c r="R1042" i="5"/>
  <c r="G997" i="5"/>
  <c r="I551" i="5"/>
  <c r="J530" i="5"/>
  <c r="H562" i="5"/>
  <c r="F514" i="5"/>
  <c r="H474" i="5"/>
  <c r="H306" i="5"/>
  <c r="J1513" i="5"/>
  <c r="H1501" i="5"/>
  <c r="F1477" i="5"/>
  <c r="H1469" i="5"/>
  <c r="G1453" i="5"/>
  <c r="G1437" i="5"/>
  <c r="F1411" i="5"/>
  <c r="J1354" i="5"/>
  <c r="H1290" i="5"/>
  <c r="R1228" i="5"/>
  <c r="J1006" i="5"/>
  <c r="I465" i="5"/>
  <c r="R1943" i="5"/>
  <c r="F1943" i="5"/>
  <c r="AB1846" i="5"/>
  <c r="V1846" i="5"/>
  <c r="AB1839" i="5"/>
  <c r="AD1839" i="5"/>
  <c r="V1839" i="5"/>
  <c r="AD1831" i="5"/>
  <c r="V1831" i="5"/>
  <c r="H1831" i="5" s="1"/>
  <c r="AD1536" i="5"/>
  <c r="V1536" i="5"/>
  <c r="AD1520" i="5"/>
  <c r="V1520" i="5"/>
  <c r="I1520" i="5" s="1"/>
  <c r="AD1504" i="5"/>
  <c r="V1504" i="5"/>
  <c r="AD1046" i="5"/>
  <c r="V1046" i="5"/>
  <c r="AB1046" i="5"/>
  <c r="AD1038" i="5"/>
  <c r="V1038" i="5"/>
  <c r="AB1038" i="5"/>
  <c r="AD1030" i="5"/>
  <c r="V1030" i="5"/>
  <c r="G1030" i="5" s="1"/>
  <c r="AB1030" i="5"/>
  <c r="AD538" i="5"/>
  <c r="AB538" i="5"/>
  <c r="T1827" i="5"/>
  <c r="AC1827" i="5"/>
  <c r="S1827" i="5"/>
  <c r="T1819" i="5"/>
  <c r="AC1819" i="5"/>
  <c r="S1819" i="5"/>
  <c r="T1811" i="5"/>
  <c r="AC1811" i="5"/>
  <c r="S1811" i="5"/>
  <c r="T1639" i="5"/>
  <c r="S1639" i="5"/>
  <c r="T1631" i="5"/>
  <c r="S1631" i="5"/>
  <c r="T859" i="5"/>
  <c r="S859" i="5"/>
  <c r="T851" i="5"/>
  <c r="S851" i="5"/>
  <c r="T519" i="5"/>
  <c r="AC519" i="5"/>
  <c r="S519" i="5"/>
  <c r="T511" i="5"/>
  <c r="AC511" i="5"/>
  <c r="S511" i="5"/>
  <c r="T504" i="5"/>
  <c r="AC504" i="5"/>
  <c r="S504" i="5"/>
  <c r="T307" i="5"/>
  <c r="AC307" i="5"/>
  <c r="S307" i="5"/>
  <c r="T299" i="5"/>
  <c r="AC299" i="5"/>
  <c r="S299" i="5"/>
  <c r="T291" i="5"/>
  <c r="S291" i="5"/>
  <c r="T283" i="5"/>
  <c r="S283" i="5"/>
  <c r="H1161" i="5"/>
  <c r="J1025" i="5"/>
  <c r="J1008" i="5"/>
  <c r="G999" i="5"/>
  <c r="H1963" i="5"/>
  <c r="J1963" i="5"/>
  <c r="R1908" i="5"/>
  <c r="J1908" i="5"/>
  <c r="R1893" i="5"/>
  <c r="G1893" i="5"/>
  <c r="V1854" i="5"/>
  <c r="E985" i="5"/>
  <c r="X985" i="5" s="1"/>
  <c r="H985" i="5"/>
  <c r="H968" i="5"/>
  <c r="G968" i="5"/>
  <c r="F952" i="5"/>
  <c r="G952" i="5"/>
  <c r="E944" i="5"/>
  <c r="X944" i="5" s="1"/>
  <c r="I944" i="5"/>
  <c r="G944" i="5"/>
  <c r="E936" i="5"/>
  <c r="X936" i="5" s="1"/>
  <c r="I936" i="5"/>
  <c r="F936" i="5"/>
  <c r="G936" i="5"/>
  <c r="E928" i="5"/>
  <c r="X928" i="5" s="1"/>
  <c r="J928" i="5"/>
  <c r="F928" i="5"/>
  <c r="E902" i="5"/>
  <c r="X902" i="5" s="1"/>
  <c r="J902" i="5"/>
  <c r="E894" i="5"/>
  <c r="X894" i="5" s="1"/>
  <c r="G894" i="5"/>
  <c r="H894" i="5"/>
  <c r="E886" i="5"/>
  <c r="X886" i="5" s="1"/>
  <c r="R886" i="5"/>
  <c r="G886" i="5"/>
  <c r="E878" i="5"/>
  <c r="X878" i="5" s="1"/>
  <c r="J878" i="5"/>
  <c r="G878" i="5"/>
  <c r="F862" i="5"/>
  <c r="G862" i="5"/>
  <c r="E854" i="5"/>
  <c r="X854" i="5" s="1"/>
  <c r="H854" i="5"/>
  <c r="F854" i="5"/>
  <c r="G854" i="5"/>
  <c r="E846" i="5"/>
  <c r="X846" i="5" s="1"/>
  <c r="H846" i="5"/>
  <c r="F846" i="5"/>
  <c r="E838" i="5"/>
  <c r="X838" i="5" s="1"/>
  <c r="J838" i="5"/>
  <c r="I838" i="5"/>
  <c r="H838" i="5"/>
  <c r="E830" i="5"/>
  <c r="X830" i="5" s="1"/>
  <c r="F830" i="5"/>
  <c r="G830" i="5"/>
  <c r="E807" i="5"/>
  <c r="X807" i="5" s="1"/>
  <c r="R807" i="5"/>
  <c r="J807" i="5"/>
  <c r="I807" i="5"/>
  <c r="E799" i="5"/>
  <c r="X799" i="5" s="1"/>
  <c r="H799" i="5"/>
  <c r="J799" i="5"/>
  <c r="R799" i="5"/>
  <c r="E791" i="5"/>
  <c r="X791" i="5" s="1"/>
  <c r="J791" i="5"/>
  <c r="F791" i="5"/>
  <c r="E783" i="5"/>
  <c r="X783" i="5" s="1"/>
  <c r="H783" i="5"/>
  <c r="G783" i="5"/>
  <c r="E776" i="5"/>
  <c r="X776" i="5" s="1"/>
  <c r="J776" i="5"/>
  <c r="H776" i="5"/>
  <c r="G776" i="5"/>
  <c r="E768" i="5"/>
  <c r="X768" i="5" s="1"/>
  <c r="I768" i="5"/>
  <c r="H768" i="5"/>
  <c r="F768" i="5"/>
  <c r="E760" i="5"/>
  <c r="X760" i="5" s="1"/>
  <c r="H760" i="5"/>
  <c r="J760" i="5"/>
  <c r="G760" i="5"/>
  <c r="E752" i="5"/>
  <c r="X752" i="5" s="1"/>
  <c r="H752" i="5"/>
  <c r="I752" i="5"/>
  <c r="F752" i="5"/>
  <c r="E744" i="5"/>
  <c r="X744" i="5" s="1"/>
  <c r="I744" i="5"/>
  <c r="G744" i="5"/>
  <c r="J744" i="5"/>
  <c r="F744" i="5"/>
  <c r="E736" i="5"/>
  <c r="X736" i="5" s="1"/>
  <c r="H736" i="5"/>
  <c r="I736" i="5"/>
  <c r="G736" i="5"/>
  <c r="E728" i="5"/>
  <c r="X728" i="5" s="1"/>
  <c r="R728" i="5"/>
  <c r="F728" i="5"/>
  <c r="E721" i="5"/>
  <c r="X721" i="5" s="1"/>
  <c r="G721" i="5"/>
  <c r="F721" i="5"/>
  <c r="R721" i="5"/>
  <c r="I713" i="5"/>
  <c r="H713" i="5"/>
  <c r="E705" i="5"/>
  <c r="X705" i="5" s="1"/>
  <c r="G705" i="5"/>
  <c r="E698" i="5"/>
  <c r="X698" i="5" s="1"/>
  <c r="G698" i="5"/>
  <c r="E688" i="5"/>
  <c r="X688" i="5" s="1"/>
  <c r="J688" i="5"/>
  <c r="H688" i="5"/>
  <c r="F688" i="5"/>
  <c r="F680" i="5"/>
  <c r="I680" i="5"/>
  <c r="F671" i="5"/>
  <c r="H671" i="5"/>
  <c r="E663" i="5"/>
  <c r="X663" i="5" s="1"/>
  <c r="G663" i="5"/>
  <c r="I663" i="5"/>
  <c r="H663" i="5"/>
  <c r="E654" i="5"/>
  <c r="X654" i="5" s="1"/>
  <c r="I654" i="5"/>
  <c r="H654" i="5"/>
  <c r="R654" i="5"/>
  <c r="E629" i="5"/>
  <c r="X629" i="5" s="1"/>
  <c r="F629" i="5"/>
  <c r="I629" i="5"/>
  <c r="E621" i="5"/>
  <c r="X621" i="5" s="1"/>
  <c r="I621" i="5"/>
  <c r="R621" i="5"/>
  <c r="G621" i="5"/>
  <c r="J613" i="5"/>
  <c r="R613" i="5"/>
  <c r="G613" i="5"/>
  <c r="I613" i="5"/>
  <c r="E605" i="5"/>
  <c r="X605" i="5" s="1"/>
  <c r="J605" i="5"/>
  <c r="G605" i="5"/>
  <c r="F605" i="5"/>
  <c r="E597" i="5"/>
  <c r="X597" i="5" s="1"/>
  <c r="J597" i="5"/>
  <c r="G597" i="5"/>
  <c r="R590" i="5"/>
  <c r="J590" i="5"/>
  <c r="G582" i="5"/>
  <c r="I582" i="5"/>
  <c r="H574" i="5"/>
  <c r="F574" i="5"/>
  <c r="I494" i="5"/>
  <c r="H494" i="5"/>
  <c r="E494" i="5"/>
  <c r="X494" i="5" s="1"/>
  <c r="R494" i="5"/>
  <c r="J494" i="5"/>
  <c r="G494" i="5"/>
  <c r="E486" i="5"/>
  <c r="X486" i="5" s="1"/>
  <c r="I486" i="5"/>
  <c r="F486" i="5"/>
  <c r="H486" i="5"/>
  <c r="E478" i="5"/>
  <c r="X478" i="5" s="1"/>
  <c r="F478" i="5"/>
  <c r="H478" i="5"/>
  <c r="R478" i="5"/>
  <c r="J469" i="5"/>
  <c r="I469" i="5"/>
  <c r="R461" i="5"/>
  <c r="F461" i="5"/>
  <c r="H461" i="5"/>
  <c r="J461" i="5"/>
  <c r="J453" i="5"/>
  <c r="R453" i="5"/>
  <c r="G453" i="5"/>
  <c r="J445" i="5"/>
  <c r="R445" i="5"/>
  <c r="E399" i="5"/>
  <c r="X399" i="5" s="1"/>
  <c r="G399" i="5"/>
  <c r="G1178" i="5"/>
  <c r="R1170" i="5"/>
  <c r="F1152" i="5"/>
  <c r="AD1846" i="5"/>
  <c r="E1186" i="5"/>
  <c r="X1186" i="5" s="1"/>
  <c r="G1186" i="5"/>
  <c r="E1025" i="5"/>
  <c r="X1025" i="5" s="1"/>
  <c r="R1025" i="5"/>
  <c r="E1017" i="5"/>
  <c r="X1017" i="5" s="1"/>
  <c r="G1017" i="5"/>
  <c r="I1017" i="5"/>
  <c r="E1008" i="5"/>
  <c r="X1008" i="5" s="1"/>
  <c r="G1008" i="5"/>
  <c r="H1008" i="5"/>
  <c r="E999" i="5"/>
  <c r="X999" i="5" s="1"/>
  <c r="J999" i="5"/>
  <c r="E991" i="5"/>
  <c r="X991" i="5" s="1"/>
  <c r="H991" i="5"/>
  <c r="J991" i="5"/>
  <c r="I548" i="5"/>
  <c r="F548" i="5"/>
  <c r="G548" i="5"/>
  <c r="E540" i="5"/>
  <c r="X540" i="5" s="1"/>
  <c r="J540" i="5"/>
  <c r="I540" i="5"/>
  <c r="H540" i="5"/>
  <c r="R532" i="5"/>
  <c r="I532" i="5"/>
  <c r="J532" i="5"/>
  <c r="G532" i="5"/>
  <c r="H524" i="5"/>
  <c r="J524" i="5"/>
  <c r="I524" i="5"/>
  <c r="F516" i="5"/>
  <c r="G516" i="5"/>
  <c r="I516" i="5"/>
  <c r="J516" i="5"/>
  <c r="E508" i="5"/>
  <c r="X508" i="5" s="1"/>
  <c r="H508" i="5"/>
  <c r="R508" i="5"/>
  <c r="I508" i="5"/>
  <c r="F508" i="5"/>
  <c r="H500" i="5"/>
  <c r="G500" i="5"/>
  <c r="R467" i="5"/>
  <c r="G467" i="5"/>
  <c r="J1178" i="5"/>
  <c r="I1170" i="5"/>
  <c r="I1161" i="5"/>
  <c r="I1152" i="5"/>
  <c r="F1017" i="5"/>
  <c r="I999" i="5"/>
  <c r="G991" i="5"/>
  <c r="J548" i="5"/>
  <c r="G540" i="5"/>
  <c r="G508" i="5"/>
  <c r="R500" i="5"/>
  <c r="AD1854" i="5"/>
  <c r="H2018" i="5"/>
  <c r="R2018" i="5"/>
  <c r="J1761" i="5"/>
  <c r="R1761" i="5"/>
  <c r="F1761" i="5"/>
  <c r="E1076" i="5"/>
  <c r="X1076" i="5" s="1"/>
  <c r="F1076" i="5"/>
  <c r="I1076" i="5"/>
  <c r="E1068" i="5"/>
  <c r="X1068" i="5" s="1"/>
  <c r="J1068" i="5"/>
  <c r="E1060" i="5"/>
  <c r="X1060" i="5" s="1"/>
  <c r="R1060" i="5"/>
  <c r="F1178" i="5"/>
  <c r="H1170" i="5"/>
  <c r="G1161" i="5"/>
  <c r="R1152" i="5"/>
  <c r="J1143" i="5"/>
  <c r="H1017" i="5"/>
  <c r="I991" i="5"/>
  <c r="G524" i="5"/>
  <c r="G2012" i="5"/>
  <c r="V1528" i="5"/>
  <c r="G1082" i="5"/>
  <c r="E1082" i="5"/>
  <c r="X1082" i="5" s="1"/>
  <c r="E1074" i="5"/>
  <c r="X1074" i="5" s="1"/>
  <c r="G1074" i="5"/>
  <c r="E1066" i="5"/>
  <c r="X1066" i="5" s="1"/>
  <c r="F1066" i="5"/>
  <c r="G1066" i="5"/>
  <c r="E1058" i="5"/>
  <c r="X1058" i="5" s="1"/>
  <c r="I1058" i="5"/>
  <c r="E1050" i="5"/>
  <c r="X1050" i="5" s="1"/>
  <c r="G1050" i="5"/>
  <c r="I1178" i="5"/>
  <c r="J1170" i="5"/>
  <c r="J1161" i="5"/>
  <c r="G1152" i="5"/>
  <c r="H1025" i="5"/>
  <c r="J1017" i="5"/>
  <c r="R516" i="5"/>
  <c r="AB1831" i="5"/>
  <c r="J1941" i="5"/>
  <c r="G1941" i="5"/>
  <c r="E1097" i="5"/>
  <c r="X1097" i="5" s="1"/>
  <c r="F1097" i="5"/>
  <c r="E1089" i="5"/>
  <c r="X1089" i="5" s="1"/>
  <c r="H1089" i="5"/>
  <c r="F1956" i="5"/>
  <c r="G2016" i="5"/>
  <c r="F2016" i="5"/>
  <c r="J2016" i="5"/>
  <c r="E1825" i="5"/>
  <c r="X1825" i="5" s="1"/>
  <c r="J1825" i="5"/>
  <c r="E1762" i="5"/>
  <c r="X1762" i="5" s="1"/>
  <c r="G1762" i="5"/>
  <c r="E798" i="5"/>
  <c r="X798" i="5" s="1"/>
  <c r="I798" i="5"/>
  <c r="E790" i="5"/>
  <c r="X790" i="5" s="1"/>
  <c r="J790" i="5"/>
  <c r="E782" i="5"/>
  <c r="X782" i="5" s="1"/>
  <c r="F782" i="5"/>
  <c r="E751" i="5"/>
  <c r="X751" i="5" s="1"/>
  <c r="F751" i="5"/>
  <c r="J1894" i="5"/>
  <c r="R1894" i="5"/>
  <c r="I458" i="5"/>
  <c r="G458" i="5"/>
  <c r="J458" i="5"/>
  <c r="I1894" i="5"/>
  <c r="I1823" i="5"/>
  <c r="G234" i="5"/>
  <c r="E2290" i="5"/>
  <c r="X2290" i="5" s="1"/>
  <c r="G2290" i="5"/>
  <c r="E1829" i="5"/>
  <c r="X1829" i="5" s="1"/>
  <c r="J1829" i="5"/>
  <c r="F1821" i="5"/>
  <c r="G1821" i="5"/>
  <c r="R1757" i="5"/>
  <c r="J1757" i="5"/>
  <c r="F1720" i="5"/>
  <c r="G1720" i="5"/>
  <c r="I1899" i="5"/>
  <c r="J1899" i="5"/>
  <c r="J1768" i="5"/>
  <c r="R1768" i="5"/>
  <c r="J1723" i="5"/>
  <c r="G1723" i="5"/>
  <c r="F513" i="5"/>
  <c r="G513" i="5"/>
  <c r="G497" i="5"/>
  <c r="H497" i="5"/>
  <c r="E489" i="5"/>
  <c r="X489" i="5" s="1"/>
  <c r="I489" i="5"/>
  <c r="E481" i="5"/>
  <c r="X481" i="5" s="1"/>
  <c r="F481" i="5"/>
  <c r="E456" i="5"/>
  <c r="X456" i="5" s="1"/>
  <c r="H456" i="5"/>
  <c r="E544" i="5"/>
  <c r="X544" i="5" s="1"/>
  <c r="H544" i="5"/>
  <c r="E536" i="5"/>
  <c r="X536" i="5" s="1"/>
  <c r="J536" i="5"/>
  <c r="E528" i="5"/>
  <c r="X528" i="5" s="1"/>
  <c r="R528" i="5"/>
  <c r="E520" i="5"/>
  <c r="X520" i="5" s="1"/>
  <c r="J520" i="5"/>
  <c r="E504" i="5"/>
  <c r="X504" i="5" s="1"/>
  <c r="G504" i="5"/>
  <c r="E496" i="5"/>
  <c r="X496" i="5" s="1"/>
  <c r="I496" i="5"/>
  <c r="F1899" i="5"/>
  <c r="E1942" i="5"/>
  <c r="X1942" i="5" s="1"/>
  <c r="F1942" i="5"/>
  <c r="H1903" i="5"/>
  <c r="G1903" i="5"/>
  <c r="J1811" i="5"/>
  <c r="H1811" i="5"/>
  <c r="E541" i="5"/>
  <c r="X541" i="5" s="1"/>
  <c r="R541" i="5"/>
  <c r="E533" i="5"/>
  <c r="X533" i="5" s="1"/>
  <c r="F533" i="5"/>
  <c r="E525" i="5"/>
  <c r="X525" i="5" s="1"/>
  <c r="H525" i="5"/>
  <c r="E501" i="5"/>
  <c r="X501" i="5" s="1"/>
  <c r="F501" i="5"/>
  <c r="E493" i="5"/>
  <c r="X493" i="5" s="1"/>
  <c r="J493" i="5"/>
  <c r="T1668" i="5"/>
  <c r="AC1668" i="5"/>
  <c r="T1660" i="5"/>
  <c r="AC1660" i="5"/>
  <c r="T574" i="5"/>
  <c r="S574" i="5"/>
  <c r="AC574" i="5"/>
  <c r="T566" i="5"/>
  <c r="AC566" i="5"/>
  <c r="T550" i="5"/>
  <c r="AC550" i="5"/>
  <c r="T542" i="5"/>
  <c r="AC542" i="5"/>
  <c r="T534" i="5"/>
  <c r="AC534" i="5"/>
  <c r="T526" i="5"/>
  <c r="AC526" i="5"/>
  <c r="T353" i="5"/>
  <c r="AC353" i="5"/>
  <c r="T345" i="5"/>
  <c r="AC345" i="5"/>
  <c r="T337" i="5"/>
  <c r="AC337" i="5"/>
  <c r="T330" i="5"/>
  <c r="AC330" i="5"/>
  <c r="T1928" i="5"/>
  <c r="AC1928" i="5"/>
  <c r="T1920" i="5"/>
  <c r="AC1920" i="5"/>
  <c r="T1904" i="5"/>
  <c r="AC1904" i="5"/>
  <c r="T1896" i="5"/>
  <c r="S1896" i="5"/>
  <c r="AC1896" i="5"/>
  <c r="T1888" i="5"/>
  <c r="AC1888" i="5"/>
  <c r="T1864" i="5"/>
  <c r="AC1864" i="5"/>
  <c r="T1849" i="5"/>
  <c r="AC1849" i="5"/>
  <c r="T1699" i="5"/>
  <c r="S1699" i="5"/>
  <c r="AC1699" i="5"/>
  <c r="T1691" i="5"/>
  <c r="AC1691" i="5"/>
  <c r="T1675" i="5"/>
  <c r="AC1675" i="5"/>
  <c r="T391" i="5"/>
  <c r="AC391" i="5"/>
  <c r="T383" i="5"/>
  <c r="AC383" i="5"/>
  <c r="T375" i="5"/>
  <c r="AC375" i="5"/>
  <c r="T368" i="5"/>
  <c r="AC368" i="5"/>
  <c r="T360" i="5"/>
  <c r="AC360" i="5"/>
  <c r="T75" i="5"/>
  <c r="AC75" i="5"/>
  <c r="T1991" i="5"/>
  <c r="AC1991" i="5"/>
  <c r="T1983" i="5"/>
  <c r="AC1983" i="5"/>
  <c r="T1959" i="5"/>
  <c r="AC1959" i="5"/>
  <c r="T1736" i="5"/>
  <c r="AC1736" i="5"/>
  <c r="T1728" i="5"/>
  <c r="AC1728" i="5"/>
  <c r="T1721" i="5"/>
  <c r="AC1721" i="5"/>
  <c r="T1714" i="5"/>
  <c r="AC1714" i="5"/>
  <c r="T1191" i="5"/>
  <c r="S1191" i="5"/>
  <c r="T1135" i="5"/>
  <c r="S1135" i="5"/>
  <c r="T983" i="5"/>
  <c r="S983" i="5"/>
  <c r="T975" i="5"/>
  <c r="S975" i="5"/>
  <c r="T414" i="5"/>
  <c r="AC414" i="5"/>
  <c r="T406" i="5"/>
  <c r="AC406" i="5"/>
  <c r="T398" i="5"/>
  <c r="AC398" i="5"/>
  <c r="S913" i="5"/>
  <c r="T1998" i="5"/>
  <c r="AC1998" i="5"/>
  <c r="T1751" i="5"/>
  <c r="AC1751" i="5"/>
  <c r="T1743" i="5"/>
  <c r="AC1743" i="5"/>
  <c r="T202" i="5"/>
  <c r="AC202" i="5"/>
  <c r="T195" i="5"/>
  <c r="AC195" i="5"/>
  <c r="T187" i="5"/>
  <c r="AC187" i="5"/>
  <c r="T179" i="5"/>
  <c r="AC179" i="5"/>
  <c r="T171" i="5"/>
  <c r="AC171" i="5"/>
  <c r="T163" i="5"/>
  <c r="AC163" i="5"/>
  <c r="T124" i="5"/>
  <c r="AC124" i="5"/>
  <c r="T117" i="5"/>
  <c r="AC117" i="5"/>
  <c r="S117" i="5"/>
  <c r="T109" i="5"/>
  <c r="AC109" i="5"/>
  <c r="T2021" i="5"/>
  <c r="AC2021" i="5"/>
  <c r="T2013" i="5"/>
  <c r="AC2013" i="5"/>
  <c r="T2005" i="5"/>
  <c r="AC2005" i="5"/>
  <c r="T1790" i="5"/>
  <c r="AC1790" i="5"/>
  <c r="T1782" i="5"/>
  <c r="AC1782" i="5"/>
  <c r="T1774" i="5"/>
  <c r="AC1774" i="5"/>
  <c r="T1758" i="5"/>
  <c r="AC1758" i="5"/>
  <c r="T1261" i="5"/>
  <c r="S1261" i="5"/>
  <c r="T2298" i="5"/>
  <c r="AC2298" i="5"/>
  <c r="T2258" i="5"/>
  <c r="AC2258" i="5"/>
  <c r="T2250" i="5"/>
  <c r="AC2250" i="5"/>
  <c r="T2242" i="5"/>
  <c r="AC2242" i="5"/>
  <c r="T2234" i="5"/>
  <c r="AC2234" i="5"/>
  <c r="T2226" i="5"/>
  <c r="AC2226" i="5"/>
  <c r="T2203" i="5"/>
  <c r="AC2203" i="5"/>
  <c r="T2195" i="5"/>
  <c r="S2195" i="5"/>
  <c r="AC2195" i="5"/>
  <c r="T2187" i="5"/>
  <c r="AC2187" i="5"/>
  <c r="T2179" i="5"/>
  <c r="AC2179" i="5"/>
  <c r="T2163" i="5"/>
  <c r="AC2163" i="5"/>
  <c r="T2155" i="5"/>
  <c r="AC2155" i="5"/>
  <c r="T2132" i="5"/>
  <c r="AC2132" i="5"/>
  <c r="T2124" i="5"/>
  <c r="AC2124" i="5"/>
  <c r="T2116" i="5"/>
  <c r="AC2116" i="5"/>
  <c r="T2108" i="5"/>
  <c r="AC2108" i="5"/>
  <c r="T2092" i="5"/>
  <c r="AC2092" i="5"/>
  <c r="T2068" i="5"/>
  <c r="AC2068" i="5"/>
  <c r="T2052" i="5"/>
  <c r="AC2052" i="5"/>
  <c r="T1797" i="5"/>
  <c r="AC1797" i="5"/>
  <c r="T797" i="5"/>
  <c r="S797" i="5"/>
  <c r="T743" i="5"/>
  <c r="S743" i="5"/>
  <c r="T490" i="5"/>
  <c r="AC490" i="5"/>
  <c r="T474" i="5"/>
  <c r="AC474" i="5"/>
  <c r="T466" i="5"/>
  <c r="AC466" i="5"/>
  <c r="T458" i="5"/>
  <c r="AC458" i="5"/>
  <c r="T450" i="5"/>
  <c r="AC450" i="5"/>
  <c r="T442" i="5"/>
  <c r="AC442" i="5"/>
  <c r="T434" i="5"/>
  <c r="AC434" i="5"/>
  <c r="T238" i="5"/>
  <c r="AC238" i="5"/>
  <c r="T231" i="5"/>
  <c r="AC231" i="5"/>
  <c r="S897" i="5"/>
  <c r="S1904" i="5"/>
  <c r="S1683" i="5"/>
  <c r="AD237" i="5"/>
  <c r="AB237" i="5"/>
  <c r="V197" i="5"/>
  <c r="AB197" i="5"/>
  <c r="T2345" i="5"/>
  <c r="AC2345" i="5"/>
  <c r="T1804" i="5"/>
  <c r="AC1804" i="5"/>
  <c r="AC1624" i="5"/>
  <c r="T1624" i="5"/>
  <c r="T1616" i="5"/>
  <c r="AC1616" i="5"/>
  <c r="T1601" i="5"/>
  <c r="S1601" i="5"/>
  <c r="T1593" i="5"/>
  <c r="AC1593" i="5"/>
  <c r="T1585" i="5"/>
  <c r="AC1585" i="5"/>
  <c r="T1577" i="5"/>
  <c r="AC1577" i="5"/>
  <c r="T1553" i="5"/>
  <c r="AC1553" i="5"/>
  <c r="T1545" i="5"/>
  <c r="AC1545" i="5"/>
  <c r="T1537" i="5"/>
  <c r="S1537" i="5"/>
  <c r="T497" i="5"/>
  <c r="AC497" i="5"/>
  <c r="T261" i="5"/>
  <c r="AC261" i="5"/>
  <c r="T245" i="5"/>
  <c r="AC245" i="5"/>
  <c r="S245" i="5"/>
  <c r="AC2233" i="5"/>
  <c r="AC2028" i="5"/>
  <c r="AC1750" i="5"/>
  <c r="AC503" i="5"/>
  <c r="AC397" i="5"/>
  <c r="AC367" i="5"/>
  <c r="AC298" i="5"/>
  <c r="AC194" i="5"/>
  <c r="AC162" i="5"/>
  <c r="AC131" i="5"/>
  <c r="AC2265" i="5"/>
  <c r="AC1966" i="5"/>
  <c r="AC1927" i="5"/>
  <c r="AC1911" i="5"/>
  <c r="AC1810" i="5"/>
  <c r="AC1796" i="5"/>
  <c r="AC1667" i="5"/>
  <c r="AC1568" i="5"/>
  <c r="AC541" i="5"/>
  <c r="AC489" i="5"/>
  <c r="AC457" i="5"/>
  <c r="AC344" i="5"/>
  <c r="AC282" i="5"/>
  <c r="AC260" i="5"/>
  <c r="AC95" i="5"/>
  <c r="AC2279" i="5"/>
  <c r="AC2263" i="5"/>
  <c r="AC2218" i="5"/>
  <c r="AC2204" i="5"/>
  <c r="AC2164" i="5"/>
  <c r="AC2154" i="5"/>
  <c r="AC2133" i="5"/>
  <c r="AC2091" i="5"/>
  <c r="AC2073" i="5"/>
  <c r="AC2035" i="5"/>
  <c r="AC2022" i="5"/>
  <c r="AC2010" i="5"/>
  <c r="AC1995" i="5"/>
  <c r="AC1936" i="5"/>
  <c r="AC1863" i="5"/>
  <c r="AC1834" i="5"/>
  <c r="AC1820" i="5"/>
  <c r="AC1757" i="5"/>
  <c r="AC1744" i="5"/>
  <c r="AC1676" i="5"/>
  <c r="AC1661" i="5"/>
  <c r="AC573" i="5"/>
  <c r="AC510" i="5"/>
  <c r="AC465" i="5"/>
  <c r="AC352" i="5"/>
  <c r="AC313" i="5"/>
  <c r="AC201" i="5"/>
  <c r="AC178" i="5"/>
  <c r="AB426" i="5"/>
  <c r="AB362" i="5"/>
  <c r="AB322" i="5"/>
  <c r="AB172" i="5"/>
  <c r="AC2249" i="5"/>
  <c r="AC2178" i="5"/>
  <c r="AC1934" i="5"/>
  <c r="AC1781" i="5"/>
  <c r="AC1576" i="5"/>
  <c r="AC496" i="5"/>
  <c r="AC441" i="5"/>
  <c r="AC382" i="5"/>
  <c r="AC290" i="5"/>
  <c r="AC268" i="5"/>
  <c r="AC244" i="5"/>
  <c r="AC80" i="5"/>
  <c r="T2331" i="5"/>
  <c r="AC2202" i="5"/>
  <c r="AC2162" i="5"/>
  <c r="AC2146" i="5"/>
  <c r="AC2115" i="5"/>
  <c r="AC2020" i="5"/>
  <c r="AC1803" i="5"/>
  <c r="AC1765" i="5"/>
  <c r="AC1690" i="5"/>
  <c r="AC1674" i="5"/>
  <c r="AC1645" i="5"/>
  <c r="AC557" i="5"/>
  <c r="AC186" i="5"/>
  <c r="AC146" i="5"/>
  <c r="E1562" i="5"/>
  <c r="X1562" i="5" s="1"/>
  <c r="G1562" i="5"/>
  <c r="E1554" i="5"/>
  <c r="X1554" i="5" s="1"/>
  <c r="G1554" i="5"/>
  <c r="H1554" i="5"/>
  <c r="I1554" i="5"/>
  <c r="E1545" i="5"/>
  <c r="X1545" i="5" s="1"/>
  <c r="F1545" i="5"/>
  <c r="G1545" i="5"/>
  <c r="E1537" i="5"/>
  <c r="X1537" i="5" s="1"/>
  <c r="R1537" i="5"/>
  <c r="I1537" i="5"/>
  <c r="E1530" i="5"/>
  <c r="X1530" i="5" s="1"/>
  <c r="I1530" i="5"/>
  <c r="J1530" i="5"/>
  <c r="G1515" i="5"/>
  <c r="R1515" i="5"/>
  <c r="E1143" i="5"/>
  <c r="X1143" i="5" s="1"/>
  <c r="F1143" i="5"/>
  <c r="G1143" i="5"/>
  <c r="H1143" i="5"/>
  <c r="E1127" i="5"/>
  <c r="X1127" i="5" s="1"/>
  <c r="R1127" i="5"/>
  <c r="F1127" i="5"/>
  <c r="J1127" i="5"/>
  <c r="G1127" i="5"/>
  <c r="E1118" i="5"/>
  <c r="X1118" i="5" s="1"/>
  <c r="R1118" i="5"/>
  <c r="G1118" i="5"/>
  <c r="J1118" i="5"/>
  <c r="I1118" i="5"/>
  <c r="E1103" i="5"/>
  <c r="X1103" i="5" s="1"/>
  <c r="G1103" i="5"/>
  <c r="F1103" i="5"/>
  <c r="J1103" i="5"/>
  <c r="E1095" i="5"/>
  <c r="X1095" i="5" s="1"/>
  <c r="H1095" i="5"/>
  <c r="I1095" i="5"/>
  <c r="J1095" i="5"/>
  <c r="E1087" i="5"/>
  <c r="X1087" i="5" s="1"/>
  <c r="F1087" i="5"/>
  <c r="J1087" i="5"/>
  <c r="R1087" i="5"/>
  <c r="H1087" i="5"/>
  <c r="E1080" i="5"/>
  <c r="X1080" i="5" s="1"/>
  <c r="R1080" i="5"/>
  <c r="G1080" i="5"/>
  <c r="I1080" i="5"/>
  <c r="E1072" i="5"/>
  <c r="X1072" i="5" s="1"/>
  <c r="I1072" i="5"/>
  <c r="G1072" i="5"/>
  <c r="R1072" i="5"/>
  <c r="H1072" i="5"/>
  <c r="E1064" i="5"/>
  <c r="X1064" i="5" s="1"/>
  <c r="I1064" i="5"/>
  <c r="F1064" i="5"/>
  <c r="R1064" i="5"/>
  <c r="G1064" i="5"/>
  <c r="E1056" i="5"/>
  <c r="X1056" i="5" s="1"/>
  <c r="R1056" i="5"/>
  <c r="H1056" i="5"/>
  <c r="J1056" i="5"/>
  <c r="G1056" i="5"/>
  <c r="I1056" i="5"/>
  <c r="R1040" i="5"/>
  <c r="I1040" i="5"/>
  <c r="G1032" i="5"/>
  <c r="I1032" i="5"/>
  <c r="J1032" i="5"/>
  <c r="H1015" i="5"/>
  <c r="F1015" i="5"/>
  <c r="E1006" i="5"/>
  <c r="X1006" i="5" s="1"/>
  <c r="H1006" i="5"/>
  <c r="G1006" i="5"/>
  <c r="F1006" i="5"/>
  <c r="R1006" i="5"/>
  <c r="E997" i="5"/>
  <c r="X997" i="5" s="1"/>
  <c r="H997" i="5"/>
  <c r="J997" i="5"/>
  <c r="I997" i="5"/>
  <c r="F997" i="5"/>
  <c r="E989" i="5"/>
  <c r="X989" i="5" s="1"/>
  <c r="I989" i="5"/>
  <c r="R989" i="5"/>
  <c r="G989" i="5"/>
  <c r="E982" i="5"/>
  <c r="X982" i="5" s="1"/>
  <c r="H982" i="5"/>
  <c r="G982" i="5"/>
  <c r="F982" i="5"/>
  <c r="J982" i="5"/>
  <c r="E973" i="5"/>
  <c r="X973" i="5" s="1"/>
  <c r="I973" i="5"/>
  <c r="G973" i="5"/>
  <c r="E965" i="5"/>
  <c r="X965" i="5" s="1"/>
  <c r="H965" i="5"/>
  <c r="E957" i="5"/>
  <c r="X957" i="5" s="1"/>
  <c r="I957" i="5"/>
  <c r="J957" i="5"/>
  <c r="R957" i="5"/>
  <c r="H957" i="5"/>
  <c r="E949" i="5"/>
  <c r="X949" i="5" s="1"/>
  <c r="I949" i="5"/>
  <c r="R949" i="5"/>
  <c r="J949" i="5"/>
  <c r="E941" i="5"/>
  <c r="X941" i="5" s="1"/>
  <c r="R941" i="5"/>
  <c r="J941" i="5"/>
  <c r="I941" i="5"/>
  <c r="G933" i="5"/>
  <c r="F933" i="5"/>
  <c r="H933" i="5"/>
  <c r="I933" i="5"/>
  <c r="E925" i="5"/>
  <c r="X925" i="5" s="1"/>
  <c r="I925" i="5"/>
  <c r="J925" i="5"/>
  <c r="H925" i="5"/>
  <c r="E916" i="5"/>
  <c r="X916" i="5" s="1"/>
  <c r="R916" i="5"/>
  <c r="G916" i="5"/>
  <c r="H916" i="5"/>
  <c r="J916" i="5"/>
  <c r="E908" i="5"/>
  <c r="X908" i="5" s="1"/>
  <c r="J908" i="5"/>
  <c r="I908" i="5"/>
  <c r="R908" i="5"/>
  <c r="H908" i="5"/>
  <c r="E899" i="5"/>
  <c r="X899" i="5" s="1"/>
  <c r="H899" i="5"/>
  <c r="J899" i="5"/>
  <c r="R899" i="5"/>
  <c r="F899" i="5"/>
  <c r="H891" i="5"/>
  <c r="I891" i="5"/>
  <c r="F891" i="5"/>
  <c r="J891" i="5"/>
  <c r="E883" i="5"/>
  <c r="X883" i="5" s="1"/>
  <c r="H883" i="5"/>
  <c r="R883" i="5"/>
  <c r="J883" i="5"/>
  <c r="G883" i="5"/>
  <c r="I883" i="5"/>
  <c r="E874" i="5"/>
  <c r="X874" i="5" s="1"/>
  <c r="F874" i="5"/>
  <c r="R874" i="5"/>
  <c r="J874" i="5"/>
  <c r="H874" i="5"/>
  <c r="I874" i="5"/>
  <c r="E867" i="5"/>
  <c r="X867" i="5" s="1"/>
  <c r="H867" i="5"/>
  <c r="J867" i="5"/>
  <c r="G867" i="5"/>
  <c r="I867" i="5"/>
  <c r="E859" i="5"/>
  <c r="X859" i="5" s="1"/>
  <c r="F859" i="5"/>
  <c r="J859" i="5"/>
  <c r="G859" i="5"/>
  <c r="H859" i="5"/>
  <c r="R859" i="5"/>
  <c r="E851" i="5"/>
  <c r="X851" i="5" s="1"/>
  <c r="F851" i="5"/>
  <c r="R851" i="5"/>
  <c r="H851" i="5"/>
  <c r="G851" i="5"/>
  <c r="E843" i="5"/>
  <c r="X843" i="5" s="1"/>
  <c r="R843" i="5"/>
  <c r="H843" i="5"/>
  <c r="G843" i="5"/>
  <c r="I843" i="5"/>
  <c r="E835" i="5"/>
  <c r="X835" i="5" s="1"/>
  <c r="G835" i="5"/>
  <c r="H835" i="5"/>
  <c r="F835" i="5"/>
  <c r="E827" i="5"/>
  <c r="X827" i="5" s="1"/>
  <c r="J827" i="5"/>
  <c r="F827" i="5"/>
  <c r="H827" i="5"/>
  <c r="I827" i="5"/>
  <c r="E819" i="5"/>
  <c r="X819" i="5" s="1"/>
  <c r="J819" i="5"/>
  <c r="I819" i="5"/>
  <c r="H819" i="5"/>
  <c r="F819" i="5"/>
  <c r="E812" i="5"/>
  <c r="X812" i="5" s="1"/>
  <c r="H812" i="5"/>
  <c r="I812" i="5"/>
  <c r="F812" i="5"/>
  <c r="E804" i="5"/>
  <c r="X804" i="5" s="1"/>
  <c r="F804" i="5"/>
  <c r="R804" i="5"/>
  <c r="J804" i="5"/>
  <c r="H804" i="5"/>
  <c r="F796" i="5"/>
  <c r="G796" i="5"/>
  <c r="E788" i="5"/>
  <c r="X788" i="5" s="1"/>
  <c r="H788" i="5"/>
  <c r="G788" i="5"/>
  <c r="J788" i="5"/>
  <c r="F788" i="5"/>
  <c r="E780" i="5"/>
  <c r="X780" i="5" s="1"/>
  <c r="R780" i="5"/>
  <c r="H780" i="5"/>
  <c r="G780" i="5"/>
  <c r="J780" i="5"/>
  <c r="E773" i="5"/>
  <c r="X773" i="5" s="1"/>
  <c r="H773" i="5"/>
  <c r="F773" i="5"/>
  <c r="J773" i="5"/>
  <c r="E765" i="5"/>
  <c r="X765" i="5" s="1"/>
  <c r="G765" i="5"/>
  <c r="F765" i="5"/>
  <c r="J765" i="5"/>
  <c r="I765" i="5"/>
  <c r="H765" i="5"/>
  <c r="E757" i="5"/>
  <c r="X757" i="5" s="1"/>
  <c r="J757" i="5"/>
  <c r="G757" i="5"/>
  <c r="H757" i="5"/>
  <c r="I757" i="5"/>
  <c r="R757" i="5"/>
  <c r="I749" i="5"/>
  <c r="H749" i="5"/>
  <c r="G749" i="5"/>
  <c r="E741" i="5"/>
  <c r="X741" i="5" s="1"/>
  <c r="I741" i="5"/>
  <c r="F741" i="5"/>
  <c r="J741" i="5"/>
  <c r="H741" i="5"/>
  <c r="E733" i="5"/>
  <c r="X733" i="5" s="1"/>
  <c r="I733" i="5"/>
  <c r="H733" i="5"/>
  <c r="J733" i="5"/>
  <c r="F733" i="5"/>
  <c r="G733" i="5"/>
  <c r="E718" i="5"/>
  <c r="X718" i="5" s="1"/>
  <c r="R718" i="5"/>
  <c r="H718" i="5"/>
  <c r="G718" i="5"/>
  <c r="J718" i="5"/>
  <c r="E710" i="5"/>
  <c r="X710" i="5" s="1"/>
  <c r="F710" i="5"/>
  <c r="H710" i="5"/>
  <c r="J710" i="5"/>
  <c r="I710" i="5"/>
  <c r="G710" i="5"/>
  <c r="E685" i="5"/>
  <c r="X685" i="5" s="1"/>
  <c r="H685" i="5"/>
  <c r="F685" i="5"/>
  <c r="J685" i="5"/>
  <c r="G685" i="5"/>
  <c r="I685" i="5"/>
  <c r="E668" i="5"/>
  <c r="X668" i="5" s="1"/>
  <c r="R668" i="5"/>
  <c r="G668" i="5"/>
  <c r="F668" i="5"/>
  <c r="I668" i="5"/>
  <c r="E660" i="5"/>
  <c r="X660" i="5" s="1"/>
  <c r="I660" i="5"/>
  <c r="J660" i="5"/>
  <c r="G660" i="5"/>
  <c r="F660" i="5"/>
  <c r="E651" i="5"/>
  <c r="X651" i="5" s="1"/>
  <c r="F651" i="5"/>
  <c r="I651" i="5"/>
  <c r="G651" i="5"/>
  <c r="R651" i="5"/>
  <c r="E643" i="5"/>
  <c r="X643" i="5" s="1"/>
  <c r="I643" i="5"/>
  <c r="F643" i="5"/>
  <c r="H643" i="5"/>
  <c r="E635" i="5"/>
  <c r="X635" i="5" s="1"/>
  <c r="G635" i="5"/>
  <c r="R635" i="5"/>
  <c r="F635" i="5"/>
  <c r="H635" i="5"/>
  <c r="I635" i="5"/>
  <c r="I626" i="5"/>
  <c r="G626" i="5"/>
  <c r="H626" i="5"/>
  <c r="E564" i="5"/>
  <c r="X564" i="5" s="1"/>
  <c r="H564" i="5"/>
  <c r="R564" i="5"/>
  <c r="I564" i="5"/>
  <c r="G564" i="5"/>
  <c r="J564" i="5"/>
  <c r="E556" i="5"/>
  <c r="X556" i="5" s="1"/>
  <c r="I556" i="5"/>
  <c r="H556" i="5"/>
  <c r="F556" i="5"/>
  <c r="G556" i="5"/>
  <c r="R556" i="5"/>
  <c r="J556" i="5"/>
  <c r="E194" i="5"/>
  <c r="X194" i="5" s="1"/>
  <c r="G194" i="5"/>
  <c r="I194" i="5"/>
  <c r="G263" i="5"/>
  <c r="R263" i="5"/>
  <c r="J259" i="5"/>
  <c r="F259" i="5"/>
  <c r="H1890" i="5"/>
  <c r="E1890" i="5"/>
  <c r="X1890" i="5" s="1"/>
  <c r="G1890" i="5"/>
  <c r="F1890" i="5"/>
  <c r="J1890" i="5"/>
  <c r="R1890" i="5"/>
  <c r="I1890" i="5"/>
  <c r="R1813" i="5"/>
  <c r="G1813" i="5"/>
  <c r="H1813" i="5"/>
  <c r="F1813" i="5"/>
  <c r="F1767" i="5"/>
  <c r="G1767" i="5"/>
  <c r="R1767" i="5"/>
  <c r="E1759" i="5"/>
  <c r="X1759" i="5" s="1"/>
  <c r="I1759" i="5"/>
  <c r="F1759" i="5"/>
  <c r="J1759" i="5"/>
  <c r="G1759" i="5"/>
  <c r="H1759" i="5"/>
  <c r="G1722" i="5"/>
  <c r="E1722" i="5"/>
  <c r="X1722" i="5" s="1"/>
  <c r="R1722" i="5"/>
  <c r="H1722" i="5"/>
  <c r="E1712" i="5"/>
  <c r="X1712" i="5" s="1"/>
  <c r="H1712" i="5"/>
  <c r="E1694" i="5"/>
  <c r="X1694" i="5" s="1"/>
  <c r="H1694" i="5"/>
  <c r="E1679" i="5"/>
  <c r="X1679" i="5" s="1"/>
  <c r="G1679" i="5"/>
  <c r="J1679" i="5"/>
  <c r="E1671" i="5"/>
  <c r="X1671" i="5" s="1"/>
  <c r="G1671" i="5"/>
  <c r="E1663" i="5"/>
  <c r="X1663" i="5" s="1"/>
  <c r="I1663" i="5"/>
  <c r="R1663" i="5"/>
  <c r="E1656" i="5"/>
  <c r="X1656" i="5" s="1"/>
  <c r="I1656" i="5"/>
  <c r="E1648" i="5"/>
  <c r="X1648" i="5" s="1"/>
  <c r="J1648" i="5"/>
  <c r="E1633" i="5"/>
  <c r="X1633" i="5" s="1"/>
  <c r="F1633" i="5"/>
  <c r="R1633" i="5"/>
  <c r="E1625" i="5"/>
  <c r="X1625" i="5" s="1"/>
  <c r="F1625" i="5"/>
  <c r="E1617" i="5"/>
  <c r="X1617" i="5" s="1"/>
  <c r="G1617" i="5"/>
  <c r="I1617" i="5"/>
  <c r="E1609" i="5"/>
  <c r="X1609" i="5" s="1"/>
  <c r="R1609" i="5"/>
  <c r="E1601" i="5"/>
  <c r="X1601" i="5" s="1"/>
  <c r="I1601" i="5"/>
  <c r="E1593" i="5"/>
  <c r="X1593" i="5" s="1"/>
  <c r="H1593" i="5"/>
  <c r="G1593" i="5"/>
  <c r="E1585" i="5"/>
  <c r="X1585" i="5" s="1"/>
  <c r="F1585" i="5"/>
  <c r="I1585" i="5"/>
  <c r="E1577" i="5"/>
  <c r="X1577" i="5" s="1"/>
  <c r="I1577" i="5"/>
  <c r="R1577" i="5"/>
  <c r="H1577" i="5"/>
  <c r="E1569" i="5"/>
  <c r="X1569" i="5" s="1"/>
  <c r="R1569" i="5"/>
  <c r="F1569" i="5"/>
  <c r="E1271" i="5"/>
  <c r="X1271" i="5" s="1"/>
  <c r="R1271" i="5"/>
  <c r="H1271" i="5"/>
  <c r="E1241" i="5"/>
  <c r="X1241" i="5" s="1"/>
  <c r="F1241" i="5"/>
  <c r="H1241" i="5"/>
  <c r="E1234" i="5"/>
  <c r="X1234" i="5" s="1"/>
  <c r="G1234" i="5"/>
  <c r="E1221" i="5"/>
  <c r="X1221" i="5" s="1"/>
  <c r="H1221" i="5"/>
  <c r="E1213" i="5"/>
  <c r="X1213" i="5" s="1"/>
  <c r="F1213" i="5"/>
  <c r="G1213" i="5"/>
  <c r="E1205" i="5"/>
  <c r="X1205" i="5" s="1"/>
  <c r="J1205" i="5"/>
  <c r="H1205" i="5"/>
  <c r="I1205" i="5"/>
  <c r="E1198" i="5"/>
  <c r="X1198" i="5" s="1"/>
  <c r="I1198" i="5"/>
  <c r="F1198" i="5"/>
  <c r="G1198" i="5"/>
  <c r="E1185" i="5"/>
  <c r="X1185" i="5" s="1"/>
  <c r="F1185" i="5"/>
  <c r="I1185" i="5"/>
  <c r="E1177" i="5"/>
  <c r="X1177" i="5" s="1"/>
  <c r="G1177" i="5"/>
  <c r="J1177" i="5"/>
  <c r="H1177" i="5"/>
  <c r="E1169" i="5"/>
  <c r="X1169" i="5" s="1"/>
  <c r="J1169" i="5"/>
  <c r="I1169" i="5"/>
  <c r="H1169" i="5"/>
  <c r="E1160" i="5"/>
  <c r="X1160" i="5" s="1"/>
  <c r="H1160" i="5"/>
  <c r="I1160" i="5"/>
  <c r="R1160" i="5"/>
  <c r="E1151" i="5"/>
  <c r="X1151" i="5" s="1"/>
  <c r="J1151" i="5"/>
  <c r="G1151" i="5"/>
  <c r="J1150" i="5"/>
  <c r="H1150" i="5"/>
  <c r="E1150" i="5"/>
  <c r="X1150" i="5" s="1"/>
  <c r="E1141" i="5"/>
  <c r="X1141" i="5" s="1"/>
  <c r="R1141" i="5"/>
  <c r="E1133" i="5"/>
  <c r="X1133" i="5" s="1"/>
  <c r="I1133" i="5"/>
  <c r="J1133" i="5"/>
  <c r="G1133" i="5"/>
  <c r="H1133" i="5"/>
  <c r="E1125" i="5"/>
  <c r="X1125" i="5" s="1"/>
  <c r="G1125" i="5"/>
  <c r="E1116" i="5"/>
  <c r="X1116" i="5" s="1"/>
  <c r="I1116" i="5"/>
  <c r="E1109" i="5"/>
  <c r="X1109" i="5" s="1"/>
  <c r="H1109" i="5"/>
  <c r="F1109" i="5"/>
  <c r="I1109" i="5"/>
  <c r="R1109" i="5"/>
  <c r="E1101" i="5"/>
  <c r="X1101" i="5" s="1"/>
  <c r="R1101" i="5"/>
  <c r="G1101" i="5"/>
  <c r="F1101" i="5"/>
  <c r="H1101" i="5"/>
  <c r="E1093" i="5"/>
  <c r="X1093" i="5" s="1"/>
  <c r="H1093" i="5"/>
  <c r="I1093" i="5"/>
  <c r="E1085" i="5"/>
  <c r="X1085" i="5" s="1"/>
  <c r="I1085" i="5"/>
  <c r="J1085" i="5"/>
  <c r="G1085" i="5"/>
  <c r="H1078" i="5"/>
  <c r="G1078" i="5"/>
  <c r="R1078" i="5"/>
  <c r="F1078" i="5"/>
  <c r="E1070" i="5"/>
  <c r="X1070" i="5" s="1"/>
  <c r="J1070" i="5"/>
  <c r="H1070" i="5"/>
  <c r="G1070" i="5"/>
  <c r="I1070" i="5"/>
  <c r="E1062" i="5"/>
  <c r="X1062" i="5" s="1"/>
  <c r="F1062" i="5"/>
  <c r="I1062" i="5"/>
  <c r="G1062" i="5"/>
  <c r="E1054" i="5"/>
  <c r="X1054" i="5" s="1"/>
  <c r="G1054" i="5"/>
  <c r="I1054" i="5"/>
  <c r="J1054" i="5"/>
  <c r="R1054" i="5"/>
  <c r="E1046" i="5"/>
  <c r="X1046" i="5" s="1"/>
  <c r="G1046" i="5"/>
  <c r="I1046" i="5"/>
  <c r="F1046" i="5"/>
  <c r="J1046" i="5"/>
  <c r="E1030" i="5"/>
  <c r="X1030" i="5" s="1"/>
  <c r="J1030" i="5"/>
  <c r="F1030" i="5"/>
  <c r="I1030" i="5"/>
  <c r="E1021" i="5"/>
  <c r="X1021" i="5" s="1"/>
  <c r="I1021" i="5"/>
  <c r="R1021" i="5"/>
  <c r="J1021" i="5"/>
  <c r="E1013" i="5"/>
  <c r="X1013" i="5" s="1"/>
  <c r="R1013" i="5"/>
  <c r="J1013" i="5"/>
  <c r="G1013" i="5"/>
  <c r="F1013" i="5"/>
  <c r="E1003" i="5"/>
  <c r="X1003" i="5" s="1"/>
  <c r="H1003" i="5"/>
  <c r="R1003" i="5"/>
  <c r="F1003" i="5"/>
  <c r="E995" i="5"/>
  <c r="X995" i="5" s="1"/>
  <c r="R995" i="5"/>
  <c r="H995" i="5"/>
  <c r="G995" i="5"/>
  <c r="F995" i="5"/>
  <c r="E987" i="5"/>
  <c r="X987" i="5" s="1"/>
  <c r="G987" i="5"/>
  <c r="F987" i="5"/>
  <c r="R987" i="5"/>
  <c r="H987" i="5"/>
  <c r="I987" i="5"/>
  <c r="I980" i="5"/>
  <c r="R980" i="5"/>
  <c r="J980" i="5"/>
  <c r="E971" i="5"/>
  <c r="X971" i="5" s="1"/>
  <c r="H971" i="5"/>
  <c r="I971" i="5"/>
  <c r="R971" i="5"/>
  <c r="F971" i="5"/>
  <c r="E963" i="5"/>
  <c r="X963" i="5" s="1"/>
  <c r="F963" i="5"/>
  <c r="H963" i="5"/>
  <c r="R963" i="5"/>
  <c r="G963" i="5"/>
  <c r="J963" i="5"/>
  <c r="E955" i="5"/>
  <c r="X955" i="5" s="1"/>
  <c r="H955" i="5"/>
  <c r="R955" i="5"/>
  <c r="J955" i="5"/>
  <c r="E947" i="5"/>
  <c r="X947" i="5" s="1"/>
  <c r="J947" i="5"/>
  <c r="R947" i="5"/>
  <c r="G947" i="5"/>
  <c r="F947" i="5"/>
  <c r="E802" i="5"/>
  <c r="X802" i="5" s="1"/>
  <c r="R802" i="5"/>
  <c r="J802" i="5"/>
  <c r="H802" i="5"/>
  <c r="F802" i="5"/>
  <c r="E794" i="5"/>
  <c r="X794" i="5" s="1"/>
  <c r="F794" i="5"/>
  <c r="I794" i="5"/>
  <c r="J794" i="5"/>
  <c r="H794" i="5"/>
  <c r="I786" i="5"/>
  <c r="J786" i="5"/>
  <c r="F786" i="5"/>
  <c r="E771" i="5"/>
  <c r="X771" i="5" s="1"/>
  <c r="I771" i="5"/>
  <c r="J771" i="5"/>
  <c r="G771" i="5"/>
  <c r="G763" i="5"/>
  <c r="I763" i="5"/>
  <c r="R763" i="5"/>
  <c r="E755" i="5"/>
  <c r="X755" i="5" s="1"/>
  <c r="J755" i="5"/>
  <c r="H755" i="5"/>
  <c r="I755" i="5"/>
  <c r="R755" i="5"/>
  <c r="E747" i="5"/>
  <c r="X747" i="5" s="1"/>
  <c r="G747" i="5"/>
  <c r="H747" i="5"/>
  <c r="J747" i="5"/>
  <c r="E739" i="5"/>
  <c r="X739" i="5" s="1"/>
  <c r="I739" i="5"/>
  <c r="H739" i="5"/>
  <c r="R739" i="5"/>
  <c r="J739" i="5"/>
  <c r="G739" i="5"/>
  <c r="E731" i="5"/>
  <c r="X731" i="5" s="1"/>
  <c r="G731" i="5"/>
  <c r="R731" i="5"/>
  <c r="H731" i="5"/>
  <c r="F731" i="5"/>
  <c r="R724" i="5"/>
  <c r="F724" i="5"/>
  <c r="E716" i="5"/>
  <c r="X716" i="5" s="1"/>
  <c r="H716" i="5"/>
  <c r="G716" i="5"/>
  <c r="R716" i="5"/>
  <c r="J716" i="5"/>
  <c r="E708" i="5"/>
  <c r="X708" i="5" s="1"/>
  <c r="I708" i="5"/>
  <c r="R708" i="5"/>
  <c r="J708" i="5"/>
  <c r="H708" i="5"/>
  <c r="G708" i="5"/>
  <c r="E701" i="5"/>
  <c r="X701" i="5" s="1"/>
  <c r="F701" i="5"/>
  <c r="G701" i="5"/>
  <c r="I701" i="5"/>
  <c r="E692" i="5"/>
  <c r="X692" i="5" s="1"/>
  <c r="H692" i="5"/>
  <c r="J692" i="5"/>
  <c r="F692" i="5"/>
  <c r="E683" i="5"/>
  <c r="X683" i="5" s="1"/>
  <c r="F683" i="5"/>
  <c r="J683" i="5"/>
  <c r="I683" i="5"/>
  <c r="G683" i="5"/>
  <c r="H683" i="5"/>
  <c r="E674" i="5"/>
  <c r="X674" i="5" s="1"/>
  <c r="J674" i="5"/>
  <c r="F674" i="5"/>
  <c r="R674" i="5"/>
  <c r="H674" i="5"/>
  <c r="G674" i="5"/>
  <c r="E666" i="5"/>
  <c r="X666" i="5" s="1"/>
  <c r="H666" i="5"/>
  <c r="G666" i="5"/>
  <c r="J666" i="5"/>
  <c r="R666" i="5"/>
  <c r="F666" i="5"/>
  <c r="H649" i="5"/>
  <c r="F649" i="5"/>
  <c r="I649" i="5"/>
  <c r="F641" i="5"/>
  <c r="G641" i="5"/>
  <c r="I641" i="5"/>
  <c r="R641" i="5"/>
  <c r="E633" i="5"/>
  <c r="X633" i="5" s="1"/>
  <c r="I633" i="5"/>
  <c r="F633" i="5"/>
  <c r="H633" i="5"/>
  <c r="J633" i="5"/>
  <c r="G633" i="5"/>
  <c r="R624" i="5"/>
  <c r="I624" i="5"/>
  <c r="H624" i="5"/>
  <c r="G624" i="5"/>
  <c r="H600" i="5"/>
  <c r="G600" i="5"/>
  <c r="J546" i="5"/>
  <c r="H546" i="5"/>
  <c r="R546" i="5"/>
  <c r="I546" i="5"/>
  <c r="E538" i="5"/>
  <c r="X538" i="5" s="1"/>
  <c r="R538" i="5"/>
  <c r="I538" i="5"/>
  <c r="G538" i="5"/>
  <c r="J538" i="5"/>
  <c r="R530" i="5"/>
  <c r="H530" i="5"/>
  <c r="R522" i="5"/>
  <c r="J522" i="5"/>
  <c r="H522" i="5"/>
  <c r="F522" i="5"/>
  <c r="G522" i="5"/>
  <c r="E514" i="5"/>
  <c r="X514" i="5" s="1"/>
  <c r="G514" i="5"/>
  <c r="I506" i="5"/>
  <c r="J506" i="5"/>
  <c r="H506" i="5"/>
  <c r="F506" i="5"/>
  <c r="R498" i="5"/>
  <c r="F498" i="5"/>
  <c r="H498" i="5"/>
  <c r="G498" i="5"/>
  <c r="E491" i="5"/>
  <c r="X491" i="5" s="1"/>
  <c r="J491" i="5"/>
  <c r="F491" i="5"/>
  <c r="H491" i="5"/>
  <c r="I491" i="5"/>
  <c r="J483" i="5"/>
  <c r="I483" i="5"/>
  <c r="R483" i="5"/>
  <c r="F483" i="5"/>
  <c r="H483" i="5"/>
  <c r="E476" i="5"/>
  <c r="X476" i="5" s="1"/>
  <c r="R476" i="5"/>
  <c r="H476" i="5"/>
  <c r="I476" i="5"/>
  <c r="F476" i="5"/>
  <c r="G476" i="5"/>
  <c r="J467" i="5"/>
  <c r="H467" i="5"/>
  <c r="I467" i="5"/>
  <c r="I459" i="5"/>
  <c r="H459" i="5"/>
  <c r="F459" i="5"/>
  <c r="G459" i="5"/>
  <c r="R459" i="5"/>
  <c r="F451" i="5"/>
  <c r="R451" i="5"/>
  <c r="I451" i="5"/>
  <c r="G451" i="5"/>
  <c r="I443" i="5"/>
  <c r="F443" i="5"/>
  <c r="H443" i="5"/>
  <c r="J443" i="5"/>
  <c r="R443" i="5"/>
  <c r="E322" i="5"/>
  <c r="X322" i="5" s="1"/>
  <c r="G322" i="5"/>
  <c r="R2093" i="5"/>
  <c r="G2093" i="5"/>
  <c r="H2093" i="5"/>
  <c r="R278" i="5"/>
  <c r="H278" i="5"/>
  <c r="E1559" i="5"/>
  <c r="X1559" i="5" s="1"/>
  <c r="J1559" i="5"/>
  <c r="R1559" i="5"/>
  <c r="H1559" i="5"/>
  <c r="E1550" i="5"/>
  <c r="X1550" i="5" s="1"/>
  <c r="H1550" i="5"/>
  <c r="F1550" i="5"/>
  <c r="G1550" i="5"/>
  <c r="E1542" i="5"/>
  <c r="X1542" i="5" s="1"/>
  <c r="J1542" i="5"/>
  <c r="F1542" i="5"/>
  <c r="E1534" i="5"/>
  <c r="X1534" i="5" s="1"/>
  <c r="R1534" i="5"/>
  <c r="H1534" i="5"/>
  <c r="E1527" i="5"/>
  <c r="X1527" i="5" s="1"/>
  <c r="I1527" i="5"/>
  <c r="J1527" i="5"/>
  <c r="E1511" i="5"/>
  <c r="X1511" i="5" s="1"/>
  <c r="F1511" i="5"/>
  <c r="E1504" i="5"/>
  <c r="X1504" i="5" s="1"/>
  <c r="G1504" i="5"/>
  <c r="E1488" i="5"/>
  <c r="X1488" i="5" s="1"/>
  <c r="J1488" i="5"/>
  <c r="F1488" i="5"/>
  <c r="H1488" i="5"/>
  <c r="E1480" i="5"/>
  <c r="X1480" i="5" s="1"/>
  <c r="F1480" i="5"/>
  <c r="R1480" i="5"/>
  <c r="E1472" i="5"/>
  <c r="X1472" i="5" s="1"/>
  <c r="R1472" i="5"/>
  <c r="H1472" i="5"/>
  <c r="J1472" i="5"/>
  <c r="E1464" i="5"/>
  <c r="X1464" i="5" s="1"/>
  <c r="I1464" i="5"/>
  <c r="G1464" i="5"/>
  <c r="E1456" i="5"/>
  <c r="X1456" i="5" s="1"/>
  <c r="F1456" i="5"/>
  <c r="G1456" i="5"/>
  <c r="E1448" i="5"/>
  <c r="X1448" i="5" s="1"/>
  <c r="G1448" i="5"/>
  <c r="R1448" i="5"/>
  <c r="J1448" i="5"/>
  <c r="E1440" i="5"/>
  <c r="X1440" i="5" s="1"/>
  <c r="I1440" i="5"/>
  <c r="H1440" i="5"/>
  <c r="E1432" i="5"/>
  <c r="X1432" i="5" s="1"/>
  <c r="G1432" i="5"/>
  <c r="E1424" i="5"/>
  <c r="X1424" i="5" s="1"/>
  <c r="J1424" i="5"/>
  <c r="G1424" i="5"/>
  <c r="E1414" i="5"/>
  <c r="X1414" i="5" s="1"/>
  <c r="F1414" i="5"/>
  <c r="H1414" i="5"/>
  <c r="J1414" i="5"/>
  <c r="E1406" i="5"/>
  <c r="X1406" i="5" s="1"/>
  <c r="J1406" i="5"/>
  <c r="I1406" i="5"/>
  <c r="E1398" i="5"/>
  <c r="X1398" i="5" s="1"/>
  <c r="F1398" i="5"/>
  <c r="E1389" i="5"/>
  <c r="X1389" i="5" s="1"/>
  <c r="H1389" i="5"/>
  <c r="R1389" i="5"/>
  <c r="E1381" i="5"/>
  <c r="X1381" i="5" s="1"/>
  <c r="H1381" i="5"/>
  <c r="I1381" i="5"/>
  <c r="E1373" i="5"/>
  <c r="X1373" i="5" s="1"/>
  <c r="H1373" i="5"/>
  <c r="G1373" i="5"/>
  <c r="E1365" i="5"/>
  <c r="X1365" i="5" s="1"/>
  <c r="F1365" i="5"/>
  <c r="H1365" i="5"/>
  <c r="E1357" i="5"/>
  <c r="X1357" i="5" s="1"/>
  <c r="J1357" i="5"/>
  <c r="E1269" i="5"/>
  <c r="X1269" i="5" s="1"/>
  <c r="H1269" i="5"/>
  <c r="J1269" i="5"/>
  <c r="I1269" i="5"/>
  <c r="E1254" i="5"/>
  <c r="X1254" i="5" s="1"/>
  <c r="H1254" i="5"/>
  <c r="F1254" i="5"/>
  <c r="E1211" i="5"/>
  <c r="X1211" i="5" s="1"/>
  <c r="I1211" i="5"/>
  <c r="R1211" i="5"/>
  <c r="E1203" i="5"/>
  <c r="X1203" i="5" s="1"/>
  <c r="F1203" i="5"/>
  <c r="E1190" i="5"/>
  <c r="X1190" i="5" s="1"/>
  <c r="I1190" i="5"/>
  <c r="J1190" i="5"/>
  <c r="E1183" i="5"/>
  <c r="X1183" i="5" s="1"/>
  <c r="H1183" i="5"/>
  <c r="F1183" i="5"/>
  <c r="I1183" i="5"/>
  <c r="E1175" i="5"/>
  <c r="X1175" i="5" s="1"/>
  <c r="J1175" i="5"/>
  <c r="I1175" i="5"/>
  <c r="R1175" i="5"/>
  <c r="E1157" i="5"/>
  <c r="X1157" i="5" s="1"/>
  <c r="F1157" i="5"/>
  <c r="I1157" i="5"/>
  <c r="I113" i="5"/>
  <c r="F113" i="5"/>
  <c r="J94" i="5"/>
  <c r="F94" i="5"/>
  <c r="G84" i="5"/>
  <c r="J84" i="5"/>
  <c r="E1912" i="5"/>
  <c r="X1912" i="5" s="1"/>
  <c r="I1912" i="5"/>
  <c r="J1912" i="5"/>
  <c r="H1904" i="5"/>
  <c r="R1904" i="5"/>
  <c r="J1904" i="5"/>
  <c r="G1904" i="5"/>
  <c r="J1896" i="5"/>
  <c r="I1896" i="5"/>
  <c r="H1896" i="5"/>
  <c r="R1850" i="5"/>
  <c r="I1850" i="5"/>
  <c r="F1850" i="5"/>
  <c r="G1850" i="5"/>
  <c r="J1721" i="5"/>
  <c r="I1721" i="5"/>
  <c r="E890" i="5"/>
  <c r="X890" i="5" s="1"/>
  <c r="G890" i="5"/>
  <c r="E866" i="5"/>
  <c r="X866" i="5" s="1"/>
  <c r="G866" i="5"/>
  <c r="E842" i="5"/>
  <c r="X842" i="5" s="1"/>
  <c r="G842" i="5"/>
  <c r="E803" i="5"/>
  <c r="X803" i="5" s="1"/>
  <c r="I803" i="5"/>
  <c r="E547" i="5"/>
  <c r="X547" i="5" s="1"/>
  <c r="G547" i="5"/>
  <c r="R547" i="5"/>
  <c r="J539" i="5"/>
  <c r="R539" i="5"/>
  <c r="F515" i="5"/>
  <c r="R515" i="5"/>
  <c r="E477" i="5"/>
  <c r="X477" i="5" s="1"/>
  <c r="R477" i="5"/>
  <c r="E468" i="5"/>
  <c r="X468" i="5" s="1"/>
  <c r="R468" i="5"/>
  <c r="E460" i="5"/>
  <c r="X460" i="5" s="1"/>
  <c r="F460" i="5"/>
  <c r="G460" i="5"/>
  <c r="I460" i="5"/>
  <c r="F452" i="5"/>
  <c r="J452" i="5"/>
  <c r="F444" i="5"/>
  <c r="J444" i="5"/>
  <c r="E327" i="5"/>
  <c r="X327" i="5" s="1"/>
  <c r="G327" i="5"/>
  <c r="E242" i="5"/>
  <c r="X242" i="5" s="1"/>
  <c r="G242" i="5"/>
  <c r="E95" i="5"/>
  <c r="X95" i="5" s="1"/>
  <c r="G95" i="5"/>
  <c r="E2077" i="5"/>
  <c r="X2077" i="5" s="1"/>
  <c r="J2077" i="5"/>
  <c r="F2077" i="5"/>
  <c r="H293" i="5"/>
  <c r="F293" i="5"/>
  <c r="E1965" i="5"/>
  <c r="X1965" i="5" s="1"/>
  <c r="I1965" i="5"/>
  <c r="R1965" i="5"/>
  <c r="H1965" i="5"/>
  <c r="J1965" i="5"/>
  <c r="R1957" i="5"/>
  <c r="H1957" i="5"/>
  <c r="E1941" i="5"/>
  <c r="X1941" i="5" s="1"/>
  <c r="I1941" i="5"/>
  <c r="R1941" i="5"/>
  <c r="F1941" i="5"/>
  <c r="R1910" i="5"/>
  <c r="G1910" i="5"/>
  <c r="I1910" i="5"/>
  <c r="I1737" i="5"/>
  <c r="G1737" i="5"/>
  <c r="R1737" i="5"/>
  <c r="F1912" i="5"/>
  <c r="J1889" i="5"/>
  <c r="J1850" i="5"/>
  <c r="F1955" i="5"/>
  <c r="J1955" i="5"/>
  <c r="G1955" i="5"/>
  <c r="I1955" i="5"/>
  <c r="E1939" i="5"/>
  <c r="X1939" i="5" s="1"/>
  <c r="F1939" i="5"/>
  <c r="R1939" i="5"/>
  <c r="I1939" i="5"/>
  <c r="G531" i="5"/>
  <c r="R2062" i="5"/>
  <c r="R1912" i="5"/>
  <c r="F1889" i="5"/>
  <c r="G1951" i="5"/>
  <c r="R1886" i="5"/>
  <c r="I1886" i="5"/>
  <c r="R1736" i="5"/>
  <c r="I1736" i="5"/>
  <c r="F1736" i="5"/>
  <c r="E689" i="5"/>
  <c r="X689" i="5" s="1"/>
  <c r="H689" i="5"/>
  <c r="E672" i="5"/>
  <c r="X672" i="5" s="1"/>
  <c r="J672" i="5"/>
  <c r="E630" i="5"/>
  <c r="X630" i="5" s="1"/>
  <c r="J630" i="5"/>
  <c r="E622" i="5"/>
  <c r="X622" i="5" s="1"/>
  <c r="F622" i="5"/>
  <c r="E591" i="5"/>
  <c r="X591" i="5" s="1"/>
  <c r="H591" i="5"/>
  <c r="J583" i="5"/>
  <c r="F583" i="5"/>
  <c r="E575" i="5"/>
  <c r="X575" i="5" s="1"/>
  <c r="G575" i="5"/>
  <c r="J552" i="5"/>
  <c r="H552" i="5"/>
  <c r="J2010" i="5"/>
  <c r="F2010" i="5"/>
  <c r="E1330" i="5"/>
  <c r="X1330" i="5" s="1"/>
  <c r="G1330" i="5"/>
  <c r="E1018" i="5"/>
  <c r="X1018" i="5" s="1"/>
  <c r="G1018" i="5"/>
  <c r="E535" i="5"/>
  <c r="X535" i="5" s="1"/>
  <c r="J535" i="5"/>
  <c r="J480" i="5"/>
  <c r="H480" i="5"/>
  <c r="E472" i="5"/>
  <c r="X472" i="5" s="1"/>
  <c r="H472" i="5"/>
  <c r="G472" i="5"/>
  <c r="E464" i="5"/>
  <c r="X464" i="5" s="1"/>
  <c r="G464" i="5"/>
  <c r="E448" i="5"/>
  <c r="X448" i="5" s="1"/>
  <c r="J448" i="5"/>
  <c r="E346" i="5"/>
  <c r="X346" i="5" s="1"/>
  <c r="G346" i="5"/>
  <c r="F777" i="5"/>
  <c r="H769" i="5"/>
  <c r="J745" i="5"/>
  <c r="J737" i="5"/>
  <c r="H722" i="5"/>
  <c r="H714" i="5"/>
  <c r="F689" i="5"/>
  <c r="I672" i="5"/>
  <c r="J622" i="5"/>
  <c r="F614" i="5"/>
  <c r="J606" i="5"/>
  <c r="F598" i="5"/>
  <c r="G591" i="5"/>
  <c r="F552" i="5"/>
  <c r="I1906" i="5"/>
  <c r="G1906" i="5"/>
  <c r="R1906" i="5"/>
  <c r="G1898" i="5"/>
  <c r="I1898" i="5"/>
  <c r="R1898" i="5"/>
  <c r="I1891" i="5"/>
  <c r="H1891" i="5"/>
  <c r="E2234" i="5"/>
  <c r="X2234" i="5" s="1"/>
  <c r="G2234" i="5"/>
  <c r="E1952" i="5"/>
  <c r="X1952" i="5" s="1"/>
  <c r="I1952" i="5"/>
  <c r="E470" i="5"/>
  <c r="X470" i="5" s="1"/>
  <c r="R470" i="5"/>
  <c r="E454" i="5"/>
  <c r="X454" i="5" s="1"/>
  <c r="R454" i="5"/>
  <c r="E446" i="5"/>
  <c r="X446" i="5" s="1"/>
  <c r="F446" i="5"/>
  <c r="H1803" i="5"/>
  <c r="F1803" i="5"/>
  <c r="J1765" i="5"/>
  <c r="H1765" i="5"/>
  <c r="E442" i="5"/>
  <c r="X442" i="5" s="1"/>
  <c r="H442" i="5"/>
  <c r="E1823" i="5"/>
  <c r="X1823" i="5" s="1"/>
  <c r="J1823" i="5"/>
  <c r="E487" i="5"/>
  <c r="X487" i="5" s="1"/>
  <c r="G487" i="5"/>
  <c r="F447" i="5"/>
  <c r="I447" i="5"/>
  <c r="AC2144" i="5"/>
  <c r="AC2129" i="5"/>
  <c r="V195" i="5"/>
  <c r="AD195" i="5"/>
  <c r="AB195" i="5"/>
  <c r="T2321" i="5"/>
  <c r="AC2321" i="5"/>
  <c r="T2297" i="5"/>
  <c r="AC2297" i="5"/>
  <c r="T1974" i="5"/>
  <c r="AC1974" i="5"/>
  <c r="T1735" i="5"/>
  <c r="AC1735" i="5"/>
  <c r="T1727" i="5"/>
  <c r="AC1727" i="5"/>
  <c r="T1630" i="5"/>
  <c r="AC1630" i="5"/>
  <c r="T581" i="5"/>
  <c r="AC581" i="5"/>
  <c r="T481" i="5"/>
  <c r="AC481" i="5"/>
  <c r="T473" i="5"/>
  <c r="AC473" i="5"/>
  <c r="T433" i="5"/>
  <c r="AC433" i="5"/>
  <c r="T405" i="5"/>
  <c r="AC405" i="5"/>
  <c r="T329" i="5"/>
  <c r="AC329" i="5"/>
  <c r="T321" i="5"/>
  <c r="AC321" i="5"/>
  <c r="T237" i="5"/>
  <c r="AC237" i="5"/>
  <c r="T230" i="5"/>
  <c r="AC230" i="5"/>
  <c r="T116" i="5"/>
  <c r="AC116" i="5"/>
  <c r="AC1831" i="5"/>
  <c r="AC335" i="5"/>
  <c r="T2098" i="5"/>
  <c r="AC2098" i="5"/>
  <c r="T2074" i="5"/>
  <c r="AC2074" i="5"/>
  <c r="T2066" i="5"/>
  <c r="AC2066" i="5"/>
  <c r="T2027" i="5"/>
  <c r="AC2027" i="5"/>
  <c r="T2019" i="5"/>
  <c r="AC2019" i="5"/>
  <c r="T1996" i="5"/>
  <c r="AC1996" i="5"/>
  <c r="T1941" i="5"/>
  <c r="AC1941" i="5"/>
  <c r="T1933" i="5"/>
  <c r="AC1933" i="5"/>
  <c r="T1926" i="5"/>
  <c r="AC1926" i="5"/>
  <c r="T1918" i="5"/>
  <c r="AC1918" i="5"/>
  <c r="T1809" i="5"/>
  <c r="AC1809" i="5"/>
  <c r="T1795" i="5"/>
  <c r="AC1795" i="5"/>
  <c r="T1772" i="5"/>
  <c r="AC1772" i="5"/>
  <c r="T1764" i="5"/>
  <c r="AC1764" i="5"/>
  <c r="T1749" i="5"/>
  <c r="AC1749" i="5"/>
  <c r="T1704" i="5"/>
  <c r="AC1704" i="5"/>
  <c r="T1697" i="5"/>
  <c r="AC1697" i="5"/>
  <c r="T1673" i="5"/>
  <c r="AC1673" i="5"/>
  <c r="T1666" i="5"/>
  <c r="AC1666" i="5"/>
  <c r="T588" i="5"/>
  <c r="AC588" i="5"/>
  <c r="T540" i="5"/>
  <c r="AC540" i="5"/>
  <c r="T532" i="5"/>
  <c r="AC532" i="5"/>
  <c r="T488" i="5"/>
  <c r="AC488" i="5"/>
  <c r="AC480" i="5"/>
  <c r="T480" i="5"/>
  <c r="T426" i="5"/>
  <c r="AC426" i="5"/>
  <c r="T215" i="5"/>
  <c r="AC215" i="5"/>
  <c r="T208" i="5"/>
  <c r="AC208" i="5"/>
  <c r="T161" i="5"/>
  <c r="AC161" i="5"/>
  <c r="T153" i="5"/>
  <c r="AC153" i="5"/>
  <c r="T122" i="5"/>
  <c r="AC122" i="5"/>
  <c r="T94" i="5"/>
  <c r="AC94" i="5"/>
  <c r="V83" i="5"/>
  <c r="AB83" i="5"/>
  <c r="T2334" i="5"/>
  <c r="AC2334" i="5"/>
  <c r="T2327" i="5"/>
  <c r="AC2327" i="5"/>
  <c r="T2311" i="5"/>
  <c r="AC2311" i="5"/>
  <c r="T2208" i="5"/>
  <c r="AC2208" i="5"/>
  <c r="T2176" i="5"/>
  <c r="AC2176" i="5"/>
  <c r="T2168" i="5"/>
  <c r="AC2168" i="5"/>
  <c r="T2160" i="5"/>
  <c r="AC2160" i="5"/>
  <c r="T2152" i="5"/>
  <c r="AC2152" i="5"/>
  <c r="T2121" i="5"/>
  <c r="AC2121" i="5"/>
  <c r="T579" i="5"/>
  <c r="AC579" i="5"/>
  <c r="T439" i="5"/>
  <c r="AC439" i="5"/>
  <c r="T327" i="5"/>
  <c r="AC327" i="5"/>
  <c r="T114" i="5"/>
  <c r="AC114" i="5"/>
  <c r="AC1720" i="5"/>
  <c r="AC1600" i="5"/>
  <c r="T2088" i="5"/>
  <c r="AC2088" i="5"/>
  <c r="T2064" i="5"/>
  <c r="AC2064" i="5"/>
  <c r="T2056" i="5"/>
  <c r="AC2056" i="5"/>
  <c r="T2048" i="5"/>
  <c r="AC2048" i="5"/>
  <c r="T2040" i="5"/>
  <c r="AC2040" i="5"/>
  <c r="T2025" i="5"/>
  <c r="AC2025" i="5"/>
  <c r="T2009" i="5"/>
  <c r="AC2009" i="5"/>
  <c r="T1994" i="5"/>
  <c r="AC1994" i="5"/>
  <c r="T1987" i="5"/>
  <c r="AC1987" i="5"/>
  <c r="T1838" i="5"/>
  <c r="AC1838" i="5"/>
  <c r="T1815" i="5"/>
  <c r="AC1815" i="5"/>
  <c r="T1762" i="5"/>
  <c r="AC1762" i="5"/>
  <c r="T1755" i="5"/>
  <c r="AC1755" i="5"/>
  <c r="T1747" i="5"/>
  <c r="AC1747" i="5"/>
  <c r="T1671" i="5"/>
  <c r="AC1671" i="5"/>
  <c r="T1664" i="5"/>
  <c r="AC1664" i="5"/>
  <c r="T1549" i="5"/>
  <c r="AC1549" i="5"/>
  <c r="T1541" i="5"/>
  <c r="AC1541" i="5"/>
  <c r="T1533" i="5"/>
  <c r="AC1533" i="5"/>
  <c r="T538" i="5"/>
  <c r="AC538" i="5"/>
  <c r="T530" i="5"/>
  <c r="AC530" i="5"/>
  <c r="T522" i="5"/>
  <c r="AC522" i="5"/>
  <c r="T500" i="5"/>
  <c r="AC500" i="5"/>
  <c r="T486" i="5"/>
  <c r="AC486" i="5"/>
  <c r="AC356" i="5"/>
  <c r="T356" i="5"/>
  <c r="T349" i="5"/>
  <c r="AC349" i="5"/>
  <c r="T341" i="5"/>
  <c r="AC341" i="5"/>
  <c r="T295" i="5"/>
  <c r="AC295" i="5"/>
  <c r="T287" i="5"/>
  <c r="AC287" i="5"/>
  <c r="T273" i="5"/>
  <c r="AC273" i="5"/>
  <c r="T265" i="5"/>
  <c r="AC265" i="5"/>
  <c r="T257" i="5"/>
  <c r="AC257" i="5"/>
  <c r="AC2096" i="5"/>
  <c r="AC2033" i="5"/>
  <c r="AC1979" i="5"/>
  <c r="AC1910" i="5"/>
  <c r="AC1895" i="5"/>
  <c r="AC1742" i="5"/>
  <c r="AC1677" i="5"/>
  <c r="AC176" i="5"/>
  <c r="AC168" i="5"/>
  <c r="T2222" i="5"/>
  <c r="AC2222" i="5"/>
  <c r="T2214" i="5"/>
  <c r="AC2214" i="5"/>
  <c r="T2190" i="5"/>
  <c r="AC2190" i="5"/>
  <c r="T2166" i="5"/>
  <c r="AC2166" i="5"/>
  <c r="T2150" i="5"/>
  <c r="AC2150" i="5"/>
  <c r="T2111" i="5"/>
  <c r="AC2111" i="5"/>
  <c r="AC1814" i="5"/>
  <c r="T1814" i="5"/>
  <c r="T1686" i="5"/>
  <c r="AC1686" i="5"/>
  <c r="T461" i="5"/>
  <c r="AC461" i="5"/>
  <c r="T453" i="5"/>
  <c r="AC453" i="5"/>
  <c r="T445" i="5"/>
  <c r="AC445" i="5"/>
  <c r="T437" i="5"/>
  <c r="AC437" i="5"/>
  <c r="T302" i="5"/>
  <c r="AC302" i="5"/>
  <c r="AC2080" i="5"/>
  <c r="AC1778" i="5"/>
  <c r="AC1651" i="5"/>
  <c r="AC1584" i="5"/>
  <c r="AC249" i="5"/>
  <c r="T2284" i="5"/>
  <c r="AC2284" i="5"/>
  <c r="T2236" i="5"/>
  <c r="AC2236" i="5"/>
  <c r="T2228" i="5"/>
  <c r="AC2228" i="5"/>
  <c r="T1890" i="5"/>
  <c r="AC1890" i="5"/>
  <c r="T1882" i="5"/>
  <c r="AC1882" i="5"/>
  <c r="T1866" i="5"/>
  <c r="AC1866" i="5"/>
  <c r="T1858" i="5"/>
  <c r="AC1858" i="5"/>
  <c r="T1829" i="5"/>
  <c r="AC1829" i="5"/>
  <c r="T1693" i="5"/>
  <c r="AC1693" i="5"/>
  <c r="T1539" i="5"/>
  <c r="AC1539" i="5"/>
  <c r="T1531" i="5"/>
  <c r="AC1531" i="5"/>
  <c r="T560" i="5"/>
  <c r="AC560" i="5"/>
  <c r="AC444" i="5"/>
  <c r="T444" i="5"/>
  <c r="AC377" i="5"/>
  <c r="T377" i="5"/>
  <c r="T370" i="5"/>
  <c r="AC370" i="5"/>
  <c r="T293" i="5"/>
  <c r="AC293" i="5"/>
  <c r="T285" i="5"/>
  <c r="AC285" i="5"/>
  <c r="T197" i="5"/>
  <c r="AC197" i="5"/>
  <c r="AC2216" i="5"/>
  <c r="AC1989" i="5"/>
  <c r="AC1547" i="5"/>
  <c r="AC494" i="5"/>
  <c r="AC316" i="5"/>
  <c r="AC204" i="5"/>
  <c r="AC183" i="5"/>
  <c r="AC90" i="5"/>
  <c r="T2299" i="5"/>
  <c r="AC2299" i="5"/>
  <c r="T2259" i="5"/>
  <c r="AC2259" i="5"/>
  <c r="T1905" i="5"/>
  <c r="AC1905" i="5"/>
  <c r="AC1850" i="5"/>
  <c r="T1850" i="5"/>
  <c r="T1684" i="5"/>
  <c r="AC1684" i="5"/>
  <c r="T1578" i="5"/>
  <c r="AC1578" i="5"/>
  <c r="T567" i="5"/>
  <c r="AC567" i="5"/>
  <c r="AC551" i="5"/>
  <c r="T551" i="5"/>
  <c r="T451" i="5"/>
  <c r="AC451" i="5"/>
  <c r="T384" i="5"/>
  <c r="AC384" i="5"/>
  <c r="T323" i="5"/>
  <c r="AC323" i="5"/>
  <c r="AC315" i="5"/>
  <c r="T315" i="5"/>
  <c r="AC188" i="5"/>
  <c r="T188" i="5"/>
  <c r="AB193" i="5"/>
  <c r="AC2304" i="5"/>
  <c r="AC2042" i="5"/>
  <c r="AC1823" i="5"/>
  <c r="AC1658" i="5"/>
  <c r="AC515" i="5"/>
  <c r="AC413" i="5"/>
  <c r="T2306" i="5"/>
  <c r="AC2306" i="5"/>
  <c r="T2266" i="5"/>
  <c r="AC2266" i="5"/>
  <c r="T1967" i="5"/>
  <c r="AC1967" i="5"/>
  <c r="T1951" i="5"/>
  <c r="AC1951" i="5"/>
  <c r="T1943" i="5"/>
  <c r="AC1943" i="5"/>
  <c r="T1935" i="5"/>
  <c r="AC1935" i="5"/>
  <c r="T1912" i="5"/>
  <c r="AC1912" i="5"/>
  <c r="T1872" i="5"/>
  <c r="AC1872" i="5"/>
  <c r="T1706" i="5"/>
  <c r="AC1706" i="5"/>
  <c r="T1569" i="5"/>
  <c r="AC1569" i="5"/>
  <c r="T428" i="5"/>
  <c r="AC428" i="5"/>
  <c r="T210" i="5"/>
  <c r="AC210" i="5"/>
  <c r="T147" i="5"/>
  <c r="AC147" i="5"/>
  <c r="AC2171" i="5"/>
  <c r="AC2069" i="5"/>
  <c r="AC1999" i="5"/>
  <c r="AC1861" i="5"/>
  <c r="AC1767" i="5"/>
  <c r="T1682" i="5"/>
  <c r="AC2307" i="5"/>
  <c r="AC2269" i="5"/>
  <c r="AC2219" i="5"/>
  <c r="AC2211" i="5"/>
  <c r="AC2201" i="5"/>
  <c r="AC2147" i="5"/>
  <c r="AC2122" i="5"/>
  <c r="AC2037" i="5"/>
  <c r="AC1984" i="5"/>
  <c r="AC1975" i="5"/>
  <c r="AC1962" i="5"/>
  <c r="AC1952" i="5"/>
  <c r="AC1923" i="5"/>
  <c r="AC1900" i="5"/>
  <c r="AC1867" i="5"/>
  <c r="AC1845" i="5"/>
  <c r="AC1773" i="5"/>
  <c r="AC1653" i="5"/>
  <c r="AC1603" i="5"/>
  <c r="AC1579" i="5"/>
  <c r="AC1550" i="5"/>
  <c r="AB682" i="5"/>
  <c r="R2081" i="5"/>
  <c r="E2063" i="5"/>
  <c r="X2063" i="5" s="1"/>
  <c r="F2063" i="5"/>
  <c r="G2063" i="5"/>
  <c r="R2063" i="5"/>
  <c r="E2054" i="5"/>
  <c r="X2054" i="5" s="1"/>
  <c r="J2054" i="5"/>
  <c r="H2054" i="5"/>
  <c r="R2054" i="5"/>
  <c r="E2046" i="5"/>
  <c r="X2046" i="5" s="1"/>
  <c r="I2046" i="5"/>
  <c r="F2046" i="5"/>
  <c r="R2046" i="5"/>
  <c r="E2037" i="5"/>
  <c r="X2037" i="5" s="1"/>
  <c r="F2037" i="5"/>
  <c r="J2037" i="5"/>
  <c r="H2037" i="5"/>
  <c r="E2025" i="5"/>
  <c r="X2025" i="5" s="1"/>
  <c r="J2025" i="5"/>
  <c r="R2025" i="5"/>
  <c r="G2025" i="5"/>
  <c r="I2017" i="5"/>
  <c r="J2017" i="5"/>
  <c r="R2017" i="5"/>
  <c r="H2017" i="5"/>
  <c r="F2017" i="5"/>
  <c r="G2008" i="5"/>
  <c r="F2008" i="5"/>
  <c r="R2008" i="5"/>
  <c r="H2008" i="5"/>
  <c r="E2001" i="5"/>
  <c r="X2001" i="5" s="1"/>
  <c r="R2001" i="5"/>
  <c r="G2001" i="5"/>
  <c r="H2001" i="5"/>
  <c r="E1993" i="5"/>
  <c r="X1993" i="5" s="1"/>
  <c r="R1993" i="5"/>
  <c r="G1993" i="5"/>
  <c r="F1993" i="5"/>
  <c r="E1985" i="5"/>
  <c r="X1985" i="5" s="1"/>
  <c r="R1985" i="5"/>
  <c r="F1985" i="5"/>
  <c r="H1985" i="5"/>
  <c r="I1985" i="5"/>
  <c r="G1985" i="5"/>
  <c r="E1977" i="5"/>
  <c r="X1977" i="5" s="1"/>
  <c r="G1977" i="5"/>
  <c r="E1969" i="5"/>
  <c r="X1969" i="5" s="1"/>
  <c r="G1969" i="5"/>
  <c r="F1969" i="5"/>
  <c r="I1969" i="5"/>
  <c r="J1961" i="5"/>
  <c r="F1961" i="5"/>
  <c r="I1961" i="5"/>
  <c r="E1945" i="5"/>
  <c r="X1945" i="5" s="1"/>
  <c r="H1945" i="5"/>
  <c r="G1945" i="5"/>
  <c r="I1945" i="5"/>
  <c r="F1945" i="5"/>
  <c r="E1931" i="5"/>
  <c r="X1931" i="5" s="1"/>
  <c r="J1931" i="5"/>
  <c r="R1931" i="5"/>
  <c r="G1931" i="5"/>
  <c r="G1924" i="5"/>
  <c r="R1924" i="5"/>
  <c r="I1924" i="5"/>
  <c r="H1924" i="5"/>
  <c r="E1916" i="5"/>
  <c r="X1916" i="5" s="1"/>
  <c r="H1916" i="5"/>
  <c r="E1878" i="5"/>
  <c r="X1878" i="5" s="1"/>
  <c r="G1878" i="5"/>
  <c r="J1878" i="5"/>
  <c r="I1878" i="5"/>
  <c r="E1870" i="5"/>
  <c r="X1870" i="5" s="1"/>
  <c r="H1870" i="5"/>
  <c r="G1870" i="5"/>
  <c r="J1870" i="5"/>
  <c r="F1870" i="5"/>
  <c r="E1862" i="5"/>
  <c r="X1862" i="5" s="1"/>
  <c r="G1862" i="5"/>
  <c r="F1862" i="5"/>
  <c r="J1862" i="5"/>
  <c r="R1862" i="5"/>
  <c r="E1855" i="5"/>
  <c r="X1855" i="5" s="1"/>
  <c r="G1855" i="5"/>
  <c r="I1855" i="5"/>
  <c r="R1855" i="5"/>
  <c r="F1855" i="5"/>
  <c r="H1855" i="5"/>
  <c r="E1840" i="5"/>
  <c r="X1840" i="5" s="1"/>
  <c r="G1840" i="5"/>
  <c r="I1840" i="5"/>
  <c r="R1840" i="5"/>
  <c r="E1832" i="5"/>
  <c r="X1832" i="5" s="1"/>
  <c r="H1832" i="5"/>
  <c r="F1832" i="5"/>
  <c r="J1832" i="5"/>
  <c r="I1832" i="5"/>
  <c r="G1832" i="5"/>
  <c r="R1832" i="5"/>
  <c r="E1738" i="5"/>
  <c r="X1738" i="5" s="1"/>
  <c r="G1738" i="5"/>
  <c r="J1738" i="5"/>
  <c r="I1738" i="5"/>
  <c r="E1713" i="5"/>
  <c r="X1713" i="5" s="1"/>
  <c r="R1713" i="5"/>
  <c r="J1713" i="5"/>
  <c r="H1713" i="5"/>
  <c r="E1704" i="5"/>
  <c r="X1704" i="5" s="1"/>
  <c r="H1704" i="5"/>
  <c r="G1704" i="5"/>
  <c r="J1704" i="5"/>
  <c r="E1688" i="5"/>
  <c r="X1688" i="5" s="1"/>
  <c r="R1688" i="5"/>
  <c r="F1688" i="5"/>
  <c r="G1688" i="5"/>
  <c r="E1680" i="5"/>
  <c r="X1680" i="5" s="1"/>
  <c r="G1680" i="5"/>
  <c r="I1680" i="5"/>
  <c r="H1680" i="5"/>
  <c r="R1680" i="5"/>
  <c r="F1680" i="5"/>
  <c r="E1672" i="5"/>
  <c r="X1672" i="5" s="1"/>
  <c r="I1672" i="5"/>
  <c r="F1672" i="5"/>
  <c r="J1672" i="5"/>
  <c r="E1664" i="5"/>
  <c r="X1664" i="5" s="1"/>
  <c r="G1664" i="5"/>
  <c r="J1664" i="5"/>
  <c r="I1664" i="5"/>
  <c r="F1664" i="5"/>
  <c r="E1657" i="5"/>
  <c r="X1657" i="5" s="1"/>
  <c r="J1657" i="5"/>
  <c r="R1657" i="5"/>
  <c r="H1657" i="5"/>
  <c r="E1649" i="5"/>
  <c r="X1649" i="5" s="1"/>
  <c r="G1649" i="5"/>
  <c r="F1649" i="5"/>
  <c r="I1649" i="5"/>
  <c r="E1641" i="5"/>
  <c r="X1641" i="5" s="1"/>
  <c r="H1641" i="5"/>
  <c r="R1641" i="5"/>
  <c r="G1641" i="5"/>
  <c r="E1634" i="5"/>
  <c r="X1634" i="5" s="1"/>
  <c r="H1634" i="5"/>
  <c r="I1634" i="5"/>
  <c r="J1634" i="5"/>
  <c r="R1634" i="5"/>
  <c r="E1626" i="5"/>
  <c r="X1626" i="5" s="1"/>
  <c r="H1626" i="5"/>
  <c r="I1626" i="5"/>
  <c r="R1626" i="5"/>
  <c r="E1618" i="5"/>
  <c r="X1618" i="5" s="1"/>
  <c r="G1618" i="5"/>
  <c r="F1618" i="5"/>
  <c r="J1618" i="5"/>
  <c r="H1618" i="5"/>
  <c r="E1603" i="5"/>
  <c r="X1603" i="5" s="1"/>
  <c r="H1603" i="5"/>
  <c r="R1603" i="5"/>
  <c r="G1603" i="5"/>
  <c r="E1595" i="5"/>
  <c r="X1595" i="5" s="1"/>
  <c r="F1595" i="5"/>
  <c r="J1595" i="5"/>
  <c r="G1595" i="5"/>
  <c r="F1587" i="5"/>
  <c r="R1587" i="5"/>
  <c r="E1579" i="5"/>
  <c r="X1579" i="5" s="1"/>
  <c r="R1579" i="5"/>
  <c r="F1579" i="5"/>
  <c r="J1579" i="5"/>
  <c r="G1579" i="5"/>
  <c r="E1547" i="5"/>
  <c r="X1547" i="5" s="1"/>
  <c r="I1547" i="5"/>
  <c r="F1547" i="5"/>
  <c r="G1547" i="5"/>
  <c r="J1547" i="5"/>
  <c r="H66" i="5"/>
  <c r="E2157" i="5"/>
  <c r="X2157" i="5" s="1"/>
  <c r="I2157" i="5"/>
  <c r="R2157" i="5"/>
  <c r="F2157" i="5"/>
  <c r="J2157" i="5"/>
  <c r="G2157" i="5"/>
  <c r="I2089" i="5"/>
  <c r="G2089" i="5"/>
  <c r="J2089" i="5"/>
  <c r="R2091" i="5"/>
  <c r="G2091" i="5"/>
  <c r="H2091" i="5"/>
  <c r="G2037" i="5"/>
  <c r="H2035" i="5"/>
  <c r="R2023" i="5"/>
  <c r="R1969" i="5"/>
  <c r="J1945" i="5"/>
  <c r="H1878" i="5"/>
  <c r="J1855" i="5"/>
  <c r="F1738" i="5"/>
  <c r="R66" i="5"/>
  <c r="J1688" i="5"/>
  <c r="J1626" i="5"/>
  <c r="H61" i="5"/>
  <c r="R61" i="5"/>
  <c r="F2144" i="5"/>
  <c r="I2144" i="5"/>
  <c r="G2144" i="5"/>
  <c r="E2123" i="5"/>
  <c r="X2123" i="5" s="1"/>
  <c r="I2123" i="5"/>
  <c r="J436" i="5"/>
  <c r="R436" i="5"/>
  <c r="H436" i="5"/>
  <c r="I436" i="5"/>
  <c r="E427" i="5"/>
  <c r="X427" i="5" s="1"/>
  <c r="I427" i="5"/>
  <c r="G427" i="5"/>
  <c r="G418" i="5"/>
  <c r="I418" i="5"/>
  <c r="R418" i="5"/>
  <c r="I410" i="5"/>
  <c r="F410" i="5"/>
  <c r="I404" i="5"/>
  <c r="G404" i="5"/>
  <c r="F404" i="5"/>
  <c r="G394" i="5"/>
  <c r="J394" i="5"/>
  <c r="R394" i="5"/>
  <c r="J190" i="5"/>
  <c r="G190" i="5"/>
  <c r="R190" i="5"/>
  <c r="F185" i="5"/>
  <c r="J185" i="5"/>
  <c r="G185" i="5"/>
  <c r="R185" i="5"/>
  <c r="G180" i="5"/>
  <c r="R180" i="5"/>
  <c r="H180" i="5"/>
  <c r="J171" i="5"/>
  <c r="F171" i="5"/>
  <c r="H171" i="5"/>
  <c r="G162" i="5"/>
  <c r="I162" i="5"/>
  <c r="H162" i="5"/>
  <c r="J151" i="5"/>
  <c r="H151" i="5"/>
  <c r="R48" i="5"/>
  <c r="I2152" i="5"/>
  <c r="J2001" i="5"/>
  <c r="F1931" i="5"/>
  <c r="R1870" i="5"/>
  <c r="F1840" i="5"/>
  <c r="R1738" i="5"/>
  <c r="H1672" i="5"/>
  <c r="J1641" i="5"/>
  <c r="E2181" i="5"/>
  <c r="X2181" i="5" s="1"/>
  <c r="H2181" i="5"/>
  <c r="J2181" i="5"/>
  <c r="I2181" i="5"/>
  <c r="E2142" i="5"/>
  <c r="X2142" i="5" s="1"/>
  <c r="R2142" i="5"/>
  <c r="I2142" i="5"/>
  <c r="J2142" i="5"/>
  <c r="E2118" i="5"/>
  <c r="X2118" i="5" s="1"/>
  <c r="F2118" i="5"/>
  <c r="G2118" i="5"/>
  <c r="I2118" i="5"/>
  <c r="E2110" i="5"/>
  <c r="X2110" i="5" s="1"/>
  <c r="J2110" i="5"/>
  <c r="H2110" i="5"/>
  <c r="R2110" i="5"/>
  <c r="E2102" i="5"/>
  <c r="X2102" i="5" s="1"/>
  <c r="H2102" i="5"/>
  <c r="I2102" i="5"/>
  <c r="R2102" i="5"/>
  <c r="E2094" i="5"/>
  <c r="X2094" i="5" s="1"/>
  <c r="J2094" i="5"/>
  <c r="R2094" i="5"/>
  <c r="F2094" i="5"/>
  <c r="E2081" i="5"/>
  <c r="X2081" i="5" s="1"/>
  <c r="I2081" i="5"/>
  <c r="J2081" i="5"/>
  <c r="F2081" i="5"/>
  <c r="E2069" i="5"/>
  <c r="X2069" i="5" s="1"/>
  <c r="F2069" i="5"/>
  <c r="G2069" i="5"/>
  <c r="R2069" i="5"/>
  <c r="E2060" i="5"/>
  <c r="X2060" i="5" s="1"/>
  <c r="H2060" i="5"/>
  <c r="R2060" i="5"/>
  <c r="G2060" i="5"/>
  <c r="E2052" i="5"/>
  <c r="X2052" i="5" s="1"/>
  <c r="G2052" i="5"/>
  <c r="R2052" i="5"/>
  <c r="I2052" i="5"/>
  <c r="E2044" i="5"/>
  <c r="X2044" i="5" s="1"/>
  <c r="F2044" i="5"/>
  <c r="G2044" i="5"/>
  <c r="J2044" i="5"/>
  <c r="E2035" i="5"/>
  <c r="X2035" i="5" s="1"/>
  <c r="R2035" i="5"/>
  <c r="I2035" i="5"/>
  <c r="F2035" i="5"/>
  <c r="E2023" i="5"/>
  <c r="X2023" i="5" s="1"/>
  <c r="H2023" i="5"/>
  <c r="F2023" i="5"/>
  <c r="G2023" i="5"/>
  <c r="R2015" i="5"/>
  <c r="I2015" i="5"/>
  <c r="F2015" i="5"/>
  <c r="J2015" i="5"/>
  <c r="G2015" i="5"/>
  <c r="E1998" i="5"/>
  <c r="X1998" i="5" s="1"/>
  <c r="F1998" i="5"/>
  <c r="J1998" i="5"/>
  <c r="H1998" i="5"/>
  <c r="E618" i="5"/>
  <c r="X618" i="5" s="1"/>
  <c r="F618" i="5"/>
  <c r="J618" i="5"/>
  <c r="I618" i="5"/>
  <c r="R618" i="5"/>
  <c r="G618" i="5"/>
  <c r="H618" i="5"/>
  <c r="E610" i="5"/>
  <c r="X610" i="5" s="1"/>
  <c r="H610" i="5"/>
  <c r="R610" i="5"/>
  <c r="J610" i="5"/>
  <c r="G610" i="5"/>
  <c r="F610" i="5"/>
  <c r="E602" i="5"/>
  <c r="X602" i="5" s="1"/>
  <c r="G602" i="5"/>
  <c r="I602" i="5"/>
  <c r="H602" i="5"/>
  <c r="F602" i="5"/>
  <c r="R602" i="5"/>
  <c r="E587" i="5"/>
  <c r="X587" i="5" s="1"/>
  <c r="I587" i="5"/>
  <c r="J587" i="5"/>
  <c r="R587" i="5"/>
  <c r="G587" i="5"/>
  <c r="F587" i="5"/>
  <c r="R579" i="5"/>
  <c r="H579" i="5"/>
  <c r="J579" i="5"/>
  <c r="F579" i="5"/>
  <c r="G579" i="5"/>
  <c r="I571" i="5"/>
  <c r="H571" i="5"/>
  <c r="R571" i="5"/>
  <c r="J571" i="5"/>
  <c r="F571" i="5"/>
  <c r="R2118" i="5"/>
  <c r="F2102" i="5"/>
  <c r="H2094" i="5"/>
  <c r="I2063" i="5"/>
  <c r="F2052" i="5"/>
  <c r="I2044" i="5"/>
  <c r="I2001" i="5"/>
  <c r="H1931" i="5"/>
  <c r="I1870" i="5"/>
  <c r="I1862" i="5"/>
  <c r="J1840" i="5"/>
  <c r="F1704" i="5"/>
  <c r="G1672" i="5"/>
  <c r="F1641" i="5"/>
  <c r="R1618" i="5"/>
  <c r="I1603" i="5"/>
  <c r="E2285" i="5"/>
  <c r="X2285" i="5" s="1"/>
  <c r="I2285" i="5"/>
  <c r="G2285" i="5"/>
  <c r="H2285" i="5"/>
  <c r="E2152" i="5"/>
  <c r="X2152" i="5" s="1"/>
  <c r="J2152" i="5"/>
  <c r="H2152" i="5"/>
  <c r="R2152" i="5"/>
  <c r="R2285" i="5"/>
  <c r="H2142" i="5"/>
  <c r="J2102" i="5"/>
  <c r="G2094" i="5"/>
  <c r="H2063" i="5"/>
  <c r="J2046" i="5"/>
  <c r="I1998" i="5"/>
  <c r="J1993" i="5"/>
  <c r="H1862" i="5"/>
  <c r="H1840" i="5"/>
  <c r="F1713" i="5"/>
  <c r="I1704" i="5"/>
  <c r="J1680" i="5"/>
  <c r="R1672" i="5"/>
  <c r="R1664" i="5"/>
  <c r="G1657" i="5"/>
  <c r="I1618" i="5"/>
  <c r="F1603" i="5"/>
  <c r="H1595" i="5"/>
  <c r="J1902" i="5"/>
  <c r="R1902" i="5"/>
  <c r="G1902" i="5"/>
  <c r="E1902" i="5"/>
  <c r="X1902" i="5" s="1"/>
  <c r="I1902" i="5"/>
  <c r="R1888" i="5"/>
  <c r="H1888" i="5"/>
  <c r="G1888" i="5"/>
  <c r="H1724" i="5"/>
  <c r="R1724" i="5"/>
  <c r="I1724" i="5"/>
  <c r="J1724" i="5"/>
  <c r="J1834" i="5"/>
  <c r="G1731" i="5"/>
  <c r="J1716" i="5"/>
  <c r="J1706" i="5"/>
  <c r="G1697" i="5"/>
  <c r="J1690" i="5"/>
  <c r="J1519" i="5"/>
  <c r="H1510" i="5"/>
  <c r="R1503" i="5"/>
  <c r="J1909" i="5"/>
  <c r="R1909" i="5"/>
  <c r="H1909" i="5"/>
  <c r="I1909" i="5"/>
  <c r="E1909" i="5"/>
  <c r="X1909" i="5" s="1"/>
  <c r="E1423" i="5"/>
  <c r="X1423" i="5" s="1"/>
  <c r="G1423" i="5"/>
  <c r="E1413" i="5"/>
  <c r="X1413" i="5" s="1"/>
  <c r="J1413" i="5"/>
  <c r="E1397" i="5"/>
  <c r="X1397" i="5" s="1"/>
  <c r="J1397" i="5"/>
  <c r="E1372" i="5"/>
  <c r="X1372" i="5" s="1"/>
  <c r="I1372" i="5"/>
  <c r="G1372" i="5"/>
  <c r="J1364" i="5"/>
  <c r="G1364" i="5"/>
  <c r="E1356" i="5"/>
  <c r="X1356" i="5" s="1"/>
  <c r="J1356" i="5"/>
  <c r="E1349" i="5"/>
  <c r="X1349" i="5" s="1"/>
  <c r="G1349" i="5"/>
  <c r="F1349" i="5"/>
  <c r="E1341" i="5"/>
  <c r="X1341" i="5" s="1"/>
  <c r="H1341" i="5"/>
  <c r="R1341" i="5"/>
  <c r="E1333" i="5"/>
  <c r="X1333" i="5" s="1"/>
  <c r="H1333" i="5"/>
  <c r="E1325" i="5"/>
  <c r="X1325" i="5" s="1"/>
  <c r="G1325" i="5"/>
  <c r="R1325" i="5"/>
  <c r="E1317" i="5"/>
  <c r="X1317" i="5" s="1"/>
  <c r="F1317" i="5"/>
  <c r="J1317" i="5"/>
  <c r="E1277" i="5"/>
  <c r="X1277" i="5" s="1"/>
  <c r="F1277" i="5"/>
  <c r="E1263" i="5"/>
  <c r="X1263" i="5" s="1"/>
  <c r="J1263" i="5"/>
  <c r="G1263" i="5"/>
  <c r="E1256" i="5"/>
  <c r="X1256" i="5" s="1"/>
  <c r="H1256" i="5"/>
  <c r="E1248" i="5"/>
  <c r="X1248" i="5" s="1"/>
  <c r="H1248" i="5"/>
  <c r="E1242" i="5"/>
  <c r="X1242" i="5" s="1"/>
  <c r="G1242" i="5"/>
  <c r="R1242" i="5"/>
  <c r="E1222" i="5"/>
  <c r="X1222" i="5" s="1"/>
  <c r="J1222" i="5"/>
  <c r="G1222" i="5"/>
  <c r="E1214" i="5"/>
  <c r="X1214" i="5" s="1"/>
  <c r="H1214" i="5"/>
  <c r="G1214" i="5"/>
  <c r="E1136" i="5"/>
  <c r="X1136" i="5" s="1"/>
  <c r="I1136" i="5"/>
  <c r="G1136" i="5"/>
  <c r="J1136" i="5"/>
  <c r="R1136" i="5"/>
  <c r="E1128" i="5"/>
  <c r="X1128" i="5" s="1"/>
  <c r="H1128" i="5"/>
  <c r="F1128" i="5"/>
  <c r="I1128" i="5"/>
  <c r="R1128" i="5"/>
  <c r="E1119" i="5"/>
  <c r="X1119" i="5" s="1"/>
  <c r="I1119" i="5"/>
  <c r="H1119" i="5"/>
  <c r="G1119" i="5"/>
  <c r="R1119" i="5"/>
  <c r="E1112" i="5"/>
  <c r="X1112" i="5" s="1"/>
  <c r="G1112" i="5"/>
  <c r="I1112" i="5"/>
  <c r="F1112" i="5"/>
  <c r="E1104" i="5"/>
  <c r="X1104" i="5" s="1"/>
  <c r="J1104" i="5"/>
  <c r="G1104" i="5"/>
  <c r="H1104" i="5"/>
  <c r="I1104" i="5"/>
  <c r="E1096" i="5"/>
  <c r="X1096" i="5" s="1"/>
  <c r="J1096" i="5"/>
  <c r="F1096" i="5"/>
  <c r="G1096" i="5"/>
  <c r="I1096" i="5"/>
  <c r="R1096" i="5"/>
  <c r="E1088" i="5"/>
  <c r="X1088" i="5" s="1"/>
  <c r="F1088" i="5"/>
  <c r="H1088" i="5"/>
  <c r="J1088" i="5"/>
  <c r="I1088" i="5"/>
  <c r="E1081" i="5"/>
  <c r="X1081" i="5" s="1"/>
  <c r="I1081" i="5"/>
  <c r="F1081" i="5"/>
  <c r="R1081" i="5"/>
  <c r="J1081" i="5"/>
  <c r="E1073" i="5"/>
  <c r="X1073" i="5" s="1"/>
  <c r="G1073" i="5"/>
  <c r="R1073" i="5"/>
  <c r="F1073" i="5"/>
  <c r="J1073" i="5"/>
  <c r="J1065" i="5"/>
  <c r="H1065" i="5"/>
  <c r="I1065" i="5"/>
  <c r="G1065" i="5"/>
  <c r="E1057" i="5"/>
  <c r="X1057" i="5" s="1"/>
  <c r="R1057" i="5"/>
  <c r="J1057" i="5"/>
  <c r="H1057" i="5"/>
  <c r="G1057" i="5"/>
  <c r="E1049" i="5"/>
  <c r="X1049" i="5" s="1"/>
  <c r="G1049" i="5"/>
  <c r="F1049" i="5"/>
  <c r="R1049" i="5"/>
  <c r="J1049" i="5"/>
  <c r="I1049" i="5"/>
  <c r="I1041" i="5"/>
  <c r="R1041" i="5"/>
  <c r="J1041" i="5"/>
  <c r="F1041" i="5"/>
  <c r="E1033" i="5"/>
  <c r="X1033" i="5" s="1"/>
  <c r="H1033" i="5"/>
  <c r="J1033" i="5"/>
  <c r="F1033" i="5"/>
  <c r="I1033" i="5"/>
  <c r="G1033" i="5"/>
  <c r="E1024" i="5"/>
  <c r="X1024" i="5" s="1"/>
  <c r="H1024" i="5"/>
  <c r="J1024" i="5"/>
  <c r="I1024" i="5"/>
  <c r="G1024" i="5"/>
  <c r="R1024" i="5"/>
  <c r="E1016" i="5"/>
  <c r="X1016" i="5" s="1"/>
  <c r="G1016" i="5"/>
  <c r="I1016" i="5"/>
  <c r="J1016" i="5"/>
  <c r="F1016" i="5"/>
  <c r="R1016" i="5"/>
  <c r="H1007" i="5"/>
  <c r="J1007" i="5"/>
  <c r="G1007" i="5"/>
  <c r="R1007" i="5"/>
  <c r="H998" i="5"/>
  <c r="G998" i="5"/>
  <c r="R998" i="5"/>
  <c r="G990" i="5"/>
  <c r="R990" i="5"/>
  <c r="I990" i="5"/>
  <c r="F990" i="5"/>
  <c r="E983" i="5"/>
  <c r="X983" i="5" s="1"/>
  <c r="H983" i="5"/>
  <c r="G983" i="5"/>
  <c r="R983" i="5"/>
  <c r="F983" i="5"/>
  <c r="I983" i="5"/>
  <c r="E853" i="5"/>
  <c r="X853" i="5" s="1"/>
  <c r="F853" i="5"/>
  <c r="H853" i="5"/>
  <c r="G853" i="5"/>
  <c r="R853" i="5"/>
  <c r="E845" i="5"/>
  <c r="X845" i="5" s="1"/>
  <c r="J845" i="5"/>
  <c r="I845" i="5"/>
  <c r="G845" i="5"/>
  <c r="R845" i="5"/>
  <c r="E837" i="5"/>
  <c r="X837" i="5" s="1"/>
  <c r="I837" i="5"/>
  <c r="R837" i="5"/>
  <c r="G837" i="5"/>
  <c r="H837" i="5"/>
  <c r="J837" i="5"/>
  <c r="E829" i="5"/>
  <c r="X829" i="5" s="1"/>
  <c r="F829" i="5"/>
  <c r="J829" i="5"/>
  <c r="R829" i="5"/>
  <c r="G829" i="5"/>
  <c r="F1880" i="5"/>
  <c r="I1842" i="5"/>
  <c r="R1834" i="5"/>
  <c r="J1741" i="5"/>
  <c r="R1731" i="5"/>
  <c r="I1716" i="5"/>
  <c r="R1706" i="5"/>
  <c r="F1697" i="5"/>
  <c r="F1690" i="5"/>
  <c r="J1674" i="5"/>
  <c r="G1666" i="5"/>
  <c r="H1659" i="5"/>
  <c r="I1651" i="5"/>
  <c r="H1636" i="5"/>
  <c r="H1628" i="5"/>
  <c r="H1612" i="5"/>
  <c r="F1605" i="5"/>
  <c r="J1597" i="5"/>
  <c r="J1589" i="5"/>
  <c r="J1549" i="5"/>
  <c r="F1503" i="5"/>
  <c r="J1888" i="5"/>
  <c r="G1880" i="5"/>
  <c r="F1842" i="5"/>
  <c r="F1741" i="5"/>
  <c r="F1716" i="5"/>
  <c r="G1706" i="5"/>
  <c r="J1697" i="5"/>
  <c r="G1690" i="5"/>
  <c r="R1682" i="5"/>
  <c r="G1674" i="5"/>
  <c r="F1666" i="5"/>
  <c r="R1659" i="5"/>
  <c r="G1651" i="5"/>
  <c r="I1620" i="5"/>
  <c r="J1612" i="5"/>
  <c r="G1605" i="5"/>
  <c r="R1589" i="5"/>
  <c r="F1581" i="5"/>
  <c r="G1549" i="5"/>
  <c r="H1519" i="5"/>
  <c r="G1503" i="5"/>
  <c r="H1716" i="5"/>
  <c r="I1706" i="5"/>
  <c r="R1690" i="5"/>
  <c r="F1902" i="5"/>
  <c r="G1842" i="5"/>
  <c r="E616" i="5"/>
  <c r="X616" i="5" s="1"/>
  <c r="R616" i="5"/>
  <c r="I616" i="5"/>
  <c r="J616" i="5"/>
  <c r="G616" i="5"/>
  <c r="H616" i="5"/>
  <c r="E608" i="5"/>
  <c r="X608" i="5" s="1"/>
  <c r="J608" i="5"/>
  <c r="F608" i="5"/>
  <c r="I608" i="5"/>
  <c r="G608" i="5"/>
  <c r="R608" i="5"/>
  <c r="E600" i="5"/>
  <c r="X600" i="5" s="1"/>
  <c r="R600" i="5"/>
  <c r="I600" i="5"/>
  <c r="F600" i="5"/>
  <c r="J600" i="5"/>
  <c r="G593" i="5"/>
  <c r="R593" i="5"/>
  <c r="E585" i="5"/>
  <c r="X585" i="5" s="1"/>
  <c r="G585" i="5"/>
  <c r="E577" i="5"/>
  <c r="X577" i="5" s="1"/>
  <c r="I577" i="5"/>
  <c r="F577" i="5"/>
  <c r="H577" i="5"/>
  <c r="G577" i="5"/>
  <c r="R577" i="5"/>
  <c r="E569" i="5"/>
  <c r="X569" i="5" s="1"/>
  <c r="G569" i="5"/>
  <c r="J569" i="5"/>
  <c r="F569" i="5"/>
  <c r="R569" i="5"/>
  <c r="H569" i="5"/>
  <c r="J1880" i="5"/>
  <c r="H1741" i="5"/>
  <c r="I1731" i="5"/>
  <c r="G1716" i="5"/>
  <c r="F1706" i="5"/>
  <c r="H1674" i="5"/>
  <c r="J1666" i="5"/>
  <c r="J1659" i="5"/>
  <c r="H1651" i="5"/>
  <c r="H1643" i="5"/>
  <c r="I1628" i="5"/>
  <c r="J1605" i="5"/>
  <c r="I1589" i="5"/>
  <c r="J1581" i="5"/>
  <c r="R1549" i="5"/>
  <c r="R1519" i="5"/>
  <c r="J1510" i="5"/>
  <c r="H1902" i="5"/>
  <c r="R1497" i="5"/>
  <c r="E1497" i="5"/>
  <c r="X1497" i="5" s="1"/>
  <c r="E1481" i="5"/>
  <c r="X1481" i="5" s="1"/>
  <c r="G1481" i="5"/>
  <c r="E1465" i="5"/>
  <c r="X1465" i="5" s="1"/>
  <c r="J1465" i="5"/>
  <c r="E1457" i="5"/>
  <c r="X1457" i="5" s="1"/>
  <c r="J1457" i="5"/>
  <c r="E1449" i="5"/>
  <c r="X1449" i="5" s="1"/>
  <c r="H1449" i="5"/>
  <c r="E1433" i="5"/>
  <c r="X1433" i="5" s="1"/>
  <c r="H1433" i="5"/>
  <c r="E1250" i="5"/>
  <c r="X1250" i="5" s="1"/>
  <c r="R1250" i="5"/>
  <c r="E1244" i="5"/>
  <c r="X1244" i="5" s="1"/>
  <c r="G1244" i="5"/>
  <c r="J1244" i="5"/>
  <c r="E1216" i="5"/>
  <c r="X1216" i="5" s="1"/>
  <c r="I1216" i="5"/>
  <c r="H1216" i="5"/>
  <c r="E1208" i="5"/>
  <c r="X1208" i="5" s="1"/>
  <c r="F1208" i="5"/>
  <c r="J1208" i="5"/>
  <c r="E1200" i="5"/>
  <c r="X1200" i="5" s="1"/>
  <c r="R1200" i="5"/>
  <c r="J1200" i="5"/>
  <c r="E1187" i="5"/>
  <c r="X1187" i="5" s="1"/>
  <c r="H1187" i="5"/>
  <c r="I1187" i="5"/>
  <c r="E1172" i="5"/>
  <c r="X1172" i="5" s="1"/>
  <c r="H1172" i="5"/>
  <c r="G1172" i="5"/>
  <c r="E1163" i="5"/>
  <c r="X1163" i="5" s="1"/>
  <c r="R1163" i="5"/>
  <c r="G1163" i="5"/>
  <c r="E1154" i="5"/>
  <c r="X1154" i="5" s="1"/>
  <c r="F1154" i="5"/>
  <c r="R1154" i="5"/>
  <c r="E1147" i="5"/>
  <c r="X1147" i="5" s="1"/>
  <c r="J1147" i="5"/>
  <c r="R1147" i="5"/>
  <c r="I1147" i="5"/>
  <c r="E977" i="5"/>
  <c r="X977" i="5" s="1"/>
  <c r="G977" i="5"/>
  <c r="R977" i="5"/>
  <c r="F977" i="5"/>
  <c r="H977" i="5"/>
  <c r="J977" i="5"/>
  <c r="E968" i="5"/>
  <c r="X968" i="5" s="1"/>
  <c r="J968" i="5"/>
  <c r="R968" i="5"/>
  <c r="I968" i="5"/>
  <c r="F968" i="5"/>
  <c r="E960" i="5"/>
  <c r="X960" i="5" s="1"/>
  <c r="G960" i="5"/>
  <c r="J960" i="5"/>
  <c r="R960" i="5"/>
  <c r="H960" i="5"/>
  <c r="E952" i="5"/>
  <c r="X952" i="5" s="1"/>
  <c r="H952" i="5"/>
  <c r="R952" i="5"/>
  <c r="J952" i="5"/>
  <c r="I952" i="5"/>
  <c r="E945" i="5"/>
  <c r="X945" i="5" s="1"/>
  <c r="H945" i="5"/>
  <c r="I945" i="5"/>
  <c r="F945" i="5"/>
  <c r="R945" i="5"/>
  <c r="J945" i="5"/>
  <c r="R937" i="5"/>
  <c r="G937" i="5"/>
  <c r="R929" i="5"/>
  <c r="G929" i="5"/>
  <c r="E921" i="5"/>
  <c r="X921" i="5" s="1"/>
  <c r="G921" i="5"/>
  <c r="H921" i="5"/>
  <c r="R921" i="5"/>
  <c r="I921" i="5"/>
  <c r="F921" i="5"/>
  <c r="E912" i="5"/>
  <c r="X912" i="5" s="1"/>
  <c r="G912" i="5"/>
  <c r="F912" i="5"/>
  <c r="J912" i="5"/>
  <c r="I912" i="5"/>
  <c r="R912" i="5"/>
  <c r="E904" i="5"/>
  <c r="X904" i="5" s="1"/>
  <c r="H904" i="5"/>
  <c r="I904" i="5"/>
  <c r="F904" i="5"/>
  <c r="G904" i="5"/>
  <c r="E895" i="5"/>
  <c r="X895" i="5" s="1"/>
  <c r="F895" i="5"/>
  <c r="R895" i="5"/>
  <c r="H895" i="5"/>
  <c r="I895" i="5"/>
  <c r="J895" i="5"/>
  <c r="E887" i="5"/>
  <c r="X887" i="5" s="1"/>
  <c r="H887" i="5"/>
  <c r="J887" i="5"/>
  <c r="F887" i="5"/>
  <c r="I887" i="5"/>
  <c r="E879" i="5"/>
  <c r="X879" i="5" s="1"/>
  <c r="J879" i="5"/>
  <c r="G879" i="5"/>
  <c r="R879" i="5"/>
  <c r="I879" i="5"/>
  <c r="J870" i="5"/>
  <c r="I870" i="5"/>
  <c r="E1813" i="5"/>
  <c r="X1813" i="5" s="1"/>
  <c r="J1813" i="5"/>
  <c r="E2093" i="5"/>
  <c r="X2093" i="5" s="1"/>
  <c r="I2093" i="5"/>
  <c r="J1962" i="5"/>
  <c r="H1962" i="5"/>
  <c r="E871" i="5"/>
  <c r="X871" i="5" s="1"/>
  <c r="G871" i="5"/>
  <c r="E534" i="5"/>
  <c r="X534" i="5" s="1"/>
  <c r="H534" i="5"/>
  <c r="E526" i="5"/>
  <c r="X526" i="5" s="1"/>
  <c r="H526" i="5"/>
  <c r="E502" i="5"/>
  <c r="X502" i="5" s="1"/>
  <c r="F502" i="5"/>
  <c r="E471" i="5"/>
  <c r="X471" i="5" s="1"/>
  <c r="G471" i="5"/>
  <c r="E463" i="5"/>
  <c r="X463" i="5" s="1"/>
  <c r="I463" i="5"/>
  <c r="E455" i="5"/>
  <c r="X455" i="5" s="1"/>
  <c r="I455" i="5"/>
  <c r="E343" i="5"/>
  <c r="X343" i="5" s="1"/>
  <c r="G343" i="5"/>
  <c r="E290" i="5"/>
  <c r="X290" i="5" s="1"/>
  <c r="G290" i="5"/>
  <c r="I1796" i="5"/>
  <c r="G1796" i="5"/>
  <c r="G1758" i="5"/>
  <c r="F1758" i="5"/>
  <c r="E500" i="5"/>
  <c r="X500" i="5" s="1"/>
  <c r="F500" i="5"/>
  <c r="E485" i="5"/>
  <c r="X485" i="5" s="1"/>
  <c r="F485" i="5"/>
  <c r="E461" i="5"/>
  <c r="X461" i="5" s="1"/>
  <c r="G461" i="5"/>
  <c r="E453" i="5"/>
  <c r="X453" i="5" s="1"/>
  <c r="H453" i="5"/>
  <c r="E445" i="5"/>
  <c r="X445" i="5" s="1"/>
  <c r="I445" i="5"/>
  <c r="E1913" i="5"/>
  <c r="X1913" i="5" s="1"/>
  <c r="G1913" i="5"/>
  <c r="E759" i="5"/>
  <c r="X759" i="5" s="1"/>
  <c r="G759" i="5"/>
  <c r="E546" i="5"/>
  <c r="X546" i="5" s="1"/>
  <c r="F546" i="5"/>
  <c r="E530" i="5"/>
  <c r="X530" i="5" s="1"/>
  <c r="G530" i="5"/>
  <c r="E522" i="5"/>
  <c r="X522" i="5" s="1"/>
  <c r="I522" i="5"/>
  <c r="E506" i="5"/>
  <c r="X506" i="5" s="1"/>
  <c r="G506" i="5"/>
  <c r="E467" i="5"/>
  <c r="X467" i="5" s="1"/>
  <c r="F467" i="5"/>
  <c r="E451" i="5"/>
  <c r="X451" i="5" s="1"/>
  <c r="J451" i="5"/>
  <c r="E443" i="5"/>
  <c r="X443" i="5" s="1"/>
  <c r="G443" i="5"/>
  <c r="H1830" i="5"/>
  <c r="F1830" i="5"/>
  <c r="H560" i="5"/>
  <c r="R560" i="5"/>
  <c r="E529" i="5"/>
  <c r="X529" i="5" s="1"/>
  <c r="G529" i="5"/>
  <c r="E521" i="5"/>
  <c r="X521" i="5" s="1"/>
  <c r="R521" i="5"/>
  <c r="E466" i="5"/>
  <c r="X466" i="5" s="1"/>
  <c r="H466" i="5"/>
  <c r="E458" i="5"/>
  <c r="X458" i="5" s="1"/>
  <c r="H458" i="5"/>
  <c r="E450" i="5"/>
  <c r="X450" i="5" s="1"/>
  <c r="J450" i="5"/>
  <c r="E362" i="5"/>
  <c r="X362" i="5" s="1"/>
  <c r="G362" i="5"/>
  <c r="E1956" i="5"/>
  <c r="X1956" i="5" s="1"/>
  <c r="G1956" i="5"/>
  <c r="G1335" i="5"/>
  <c r="E1335" i="5"/>
  <c r="X1335" i="5" s="1"/>
  <c r="E106" i="5"/>
  <c r="X106" i="5" s="1"/>
  <c r="G106" i="5"/>
  <c r="E1775" i="5"/>
  <c r="X1775" i="5" s="1"/>
  <c r="G1775" i="5"/>
  <c r="J1767" i="5"/>
  <c r="H1767" i="5"/>
  <c r="AB399" i="5"/>
  <c r="AB375" i="5"/>
  <c r="AB343" i="5"/>
  <c r="AC2329" i="5"/>
  <c r="AC2268" i="5"/>
  <c r="AC2130" i="5"/>
  <c r="AC2076" i="5"/>
  <c r="AC2057" i="5"/>
  <c r="AC2029" i="5"/>
  <c r="AC1899" i="5"/>
  <c r="AC1678" i="5"/>
  <c r="AC523" i="5"/>
  <c r="T181" i="5"/>
  <c r="AC181" i="5"/>
  <c r="T102" i="5"/>
  <c r="AC102" i="5"/>
  <c r="AC2318" i="5"/>
  <c r="AC2230" i="5"/>
  <c r="AC2153" i="5"/>
  <c r="AC2084" i="5"/>
  <c r="AC2065" i="5"/>
  <c r="AC2036" i="5"/>
  <c r="AC1985" i="5"/>
  <c r="AC1840" i="5"/>
  <c r="AC1821" i="5"/>
  <c r="AC1710" i="5"/>
  <c r="AC1702" i="5"/>
  <c r="AC1685" i="5"/>
  <c r="AC1548" i="5"/>
  <c r="AC539" i="5"/>
  <c r="AC531" i="5"/>
  <c r="AC513" i="5"/>
  <c r="AC209" i="5"/>
  <c r="AC193" i="5"/>
  <c r="AD511" i="5"/>
  <c r="V317" i="5"/>
  <c r="T314" i="5"/>
  <c r="AC314" i="5"/>
  <c r="T248" i="5"/>
  <c r="AC248" i="5"/>
  <c r="T165" i="5"/>
  <c r="AC165" i="5"/>
  <c r="AC2336" i="5"/>
  <c r="AC2276" i="5"/>
  <c r="AC2044" i="5"/>
  <c r="AC2000" i="5"/>
  <c r="AC1992" i="5"/>
  <c r="AC1917" i="5"/>
  <c r="AC1786" i="5"/>
  <c r="AC294" i="5"/>
  <c r="AC216" i="5"/>
  <c r="T520" i="5"/>
  <c r="AC520" i="5"/>
  <c r="AC2326" i="5"/>
  <c r="AC2275" i="5"/>
  <c r="AC2193" i="5"/>
  <c r="AC2138" i="5"/>
  <c r="AC2107" i="5"/>
  <c r="AC2090" i="5"/>
  <c r="AC2082" i="5"/>
  <c r="AC2043" i="5"/>
  <c r="AC2007" i="5"/>
  <c r="AC1965" i="5"/>
  <c r="AC1957" i="5"/>
  <c r="AC1949" i="5"/>
  <c r="AC1880" i="5"/>
  <c r="AC1871" i="5"/>
  <c r="AC1855" i="5"/>
  <c r="AC1846" i="5"/>
  <c r="AC1801" i="5"/>
  <c r="AC1793" i="5"/>
  <c r="AC1776" i="5"/>
  <c r="AC1768" i="5"/>
  <c r="AC1734" i="5"/>
  <c r="AC1717" i="5"/>
  <c r="AC1692" i="5"/>
  <c r="AC1683" i="5"/>
  <c r="AC1639" i="5"/>
  <c r="AC1615" i="5"/>
  <c r="AC586" i="5"/>
  <c r="AC502" i="5"/>
  <c r="AC459" i="5"/>
  <c r="AC301" i="5"/>
  <c r="AC259" i="5"/>
  <c r="AC251" i="5"/>
  <c r="T1559" i="5"/>
  <c r="AC1559" i="5"/>
  <c r="T555" i="5"/>
  <c r="AC555" i="5"/>
  <c r="AC2314" i="5"/>
  <c r="AC2303" i="5"/>
  <c r="AC2283" i="5"/>
  <c r="AC2253" i="5"/>
  <c r="AC2245" i="5"/>
  <c r="AC2192" i="5"/>
  <c r="AC2184" i="5"/>
  <c r="AC2158" i="5"/>
  <c r="AC2089" i="5"/>
  <c r="AC2051" i="5"/>
  <c r="AC2006" i="5"/>
  <c r="AC1990" i="5"/>
  <c r="AC1964" i="5"/>
  <c r="AC1956" i="5"/>
  <c r="AC1948" i="5"/>
  <c r="AC1932" i="5"/>
  <c r="AC1914" i="5"/>
  <c r="AC1887" i="5"/>
  <c r="AC1879" i="5"/>
  <c r="AC1862" i="5"/>
  <c r="AC1818" i="5"/>
  <c r="AC1800" i="5"/>
  <c r="AC1741" i="5"/>
  <c r="AC1733" i="5"/>
  <c r="AC1637" i="5"/>
  <c r="AC1592" i="5"/>
  <c r="AC1571" i="5"/>
  <c r="AC1562" i="5"/>
  <c r="AC421" i="5"/>
  <c r="AC386" i="5"/>
  <c r="AC378" i="5"/>
  <c r="AC361" i="5"/>
  <c r="AC343" i="5"/>
  <c r="AC333" i="5"/>
  <c r="AC276" i="5"/>
  <c r="AC267" i="5"/>
  <c r="AC223" i="5"/>
  <c r="AC96" i="5"/>
  <c r="AD174" i="5"/>
  <c r="V174" i="5"/>
  <c r="AC1543" i="5"/>
  <c r="T1543" i="5"/>
  <c r="T1535" i="5"/>
  <c r="AC1535" i="5"/>
  <c r="T469" i="5"/>
  <c r="AC469" i="5"/>
  <c r="T110" i="5"/>
  <c r="AC110" i="5"/>
  <c r="AC2342" i="5"/>
  <c r="AC2322" i="5"/>
  <c r="AC2312" i="5"/>
  <c r="AC2292" i="5"/>
  <c r="AC2282" i="5"/>
  <c r="AC2252" i="5"/>
  <c r="AC2200" i="5"/>
  <c r="AC2191" i="5"/>
  <c r="AC2183" i="5"/>
  <c r="AC2174" i="5"/>
  <c r="AC2114" i="5"/>
  <c r="AC2105" i="5"/>
  <c r="AC2097" i="5"/>
  <c r="AC2050" i="5"/>
  <c r="AC2014" i="5"/>
  <c r="AC1997" i="5"/>
  <c r="AC1972" i="5"/>
  <c r="AC1939" i="5"/>
  <c r="AC1902" i="5"/>
  <c r="AC1894" i="5"/>
  <c r="AC1878" i="5"/>
  <c r="AC1853" i="5"/>
  <c r="AC1799" i="5"/>
  <c r="AC1748" i="5"/>
  <c r="AC1740" i="5"/>
  <c r="AC1698" i="5"/>
  <c r="AC1665" i="5"/>
  <c r="AC1646" i="5"/>
  <c r="AC1623" i="5"/>
  <c r="AC517" i="5"/>
  <c r="AC509" i="5"/>
  <c r="AC403" i="5"/>
  <c r="AC291" i="5"/>
  <c r="AC283" i="5"/>
  <c r="AD514" i="5"/>
  <c r="AC2104" i="5"/>
  <c r="AC2060" i="5"/>
  <c r="AC1971" i="5"/>
  <c r="AC1868" i="5"/>
  <c r="AC1860" i="5"/>
  <c r="AC1807" i="5"/>
  <c r="AC1705" i="5"/>
  <c r="AC1672" i="5"/>
  <c r="AC411" i="5"/>
  <c r="AC196" i="5"/>
  <c r="AD586" i="5"/>
  <c r="AD149" i="5"/>
  <c r="V149" i="5"/>
  <c r="T1586" i="5"/>
  <c r="AC1586" i="5"/>
  <c r="T365" i="5"/>
  <c r="AC365" i="5"/>
  <c r="T357" i="5"/>
  <c r="AC357" i="5"/>
  <c r="T189" i="5"/>
  <c r="AC189" i="5"/>
  <c r="T84" i="5"/>
  <c r="AC84" i="5"/>
  <c r="AB2164" i="5"/>
  <c r="AD2164" i="5"/>
  <c r="V2164" i="5"/>
  <c r="F2164" i="5" s="1"/>
  <c r="AB2040" i="5"/>
  <c r="V2040" i="5"/>
  <c r="G2040" i="5" s="1"/>
  <c r="AD2040" i="5"/>
  <c r="AB2034" i="5"/>
  <c r="V2034" i="5"/>
  <c r="AD2027" i="5"/>
  <c r="AB2027" i="5"/>
  <c r="V2027" i="5"/>
  <c r="G2027" i="5" s="1"/>
  <c r="AB2020" i="5"/>
  <c r="V2020" i="5"/>
  <c r="G2020" i="5" s="1"/>
  <c r="AD2020" i="5"/>
  <c r="AD2013" i="5"/>
  <c r="V2013" i="5"/>
  <c r="AB2013" i="5"/>
  <c r="AD2000" i="5"/>
  <c r="AB2000" i="5"/>
  <c r="V2000" i="5"/>
  <c r="R2000" i="5" s="1"/>
  <c r="AB1755" i="5"/>
  <c r="V1755" i="5"/>
  <c r="AB1747" i="5"/>
  <c r="V1747" i="5"/>
  <c r="G1747" i="5" s="1"/>
  <c r="AB1740" i="5"/>
  <c r="V1740" i="5"/>
  <c r="G1740" i="5" s="1"/>
  <c r="AB1732" i="5"/>
  <c r="V1732" i="5"/>
  <c r="G1732" i="5" s="1"/>
  <c r="AD1732" i="5"/>
  <c r="AB1725" i="5"/>
  <c r="AD1725" i="5"/>
  <c r="V1725" i="5"/>
  <c r="AD1719" i="5"/>
  <c r="V1719" i="5"/>
  <c r="G1719" i="5" s="1"/>
  <c r="AB1719" i="5"/>
  <c r="AD1711" i="5"/>
  <c r="V1711" i="5"/>
  <c r="G1711" i="5" s="1"/>
  <c r="AD1552" i="5"/>
  <c r="V1552" i="5"/>
  <c r="H1552" i="5" s="1"/>
  <c r="AB1552" i="5"/>
  <c r="AD1422" i="5"/>
  <c r="V1422" i="5"/>
  <c r="G1422" i="5" s="1"/>
  <c r="AB1422" i="5"/>
  <c r="AD1416" i="5"/>
  <c r="V1416" i="5"/>
  <c r="AB1416" i="5"/>
  <c r="AD1164" i="5"/>
  <c r="AB1164" i="5"/>
  <c r="V1164" i="5"/>
  <c r="G1164" i="5" s="1"/>
  <c r="AD1158" i="5"/>
  <c r="AB1158" i="5"/>
  <c r="AD1145" i="5"/>
  <c r="AB1145" i="5"/>
  <c r="V1145" i="5"/>
  <c r="G1145" i="5" s="1"/>
  <c r="AD1138" i="5"/>
  <c r="AB1138" i="5"/>
  <c r="V1138" i="5"/>
  <c r="G1138" i="5" s="1"/>
  <c r="AD875" i="5"/>
  <c r="V875" i="5"/>
  <c r="G875" i="5" s="1"/>
  <c r="AB875" i="5"/>
  <c r="AD631" i="5"/>
  <c r="AB631" i="5"/>
  <c r="V631" i="5"/>
  <c r="H631" i="5" s="1"/>
  <c r="T2026" i="5"/>
  <c r="AC2026" i="5"/>
  <c r="S2026" i="5"/>
  <c r="T2011" i="5"/>
  <c r="AC2011" i="5"/>
  <c r="S2011" i="5"/>
  <c r="T1982" i="5"/>
  <c r="AC1982" i="5"/>
  <c r="S1982" i="5"/>
  <c r="T1969" i="5"/>
  <c r="S1969" i="5"/>
  <c r="AC1969" i="5"/>
  <c r="T1925" i="5"/>
  <c r="AC1925" i="5"/>
  <c r="S1925" i="5"/>
  <c r="T1848" i="5"/>
  <c r="AC1848" i="5"/>
  <c r="S1848" i="5"/>
  <c r="T1835" i="5"/>
  <c r="AC1835" i="5"/>
  <c r="S1835" i="5"/>
  <c r="T1828" i="5"/>
  <c r="S1828" i="5"/>
  <c r="AC1828" i="5"/>
  <c r="T1687" i="5"/>
  <c r="S1687" i="5"/>
  <c r="AC1687" i="5"/>
  <c r="T1659" i="5"/>
  <c r="S1659" i="5"/>
  <c r="AC1659" i="5"/>
  <c r="T1648" i="5"/>
  <c r="AC1648" i="5"/>
  <c r="S1648" i="5"/>
  <c r="T1641" i="5"/>
  <c r="AC1641" i="5"/>
  <c r="S1641" i="5"/>
  <c r="T1634" i="5"/>
  <c r="S1634" i="5"/>
  <c r="AC1634" i="5"/>
  <c r="T1619" i="5"/>
  <c r="AC1619" i="5"/>
  <c r="S1619" i="5"/>
  <c r="T1611" i="5"/>
  <c r="S1611" i="5"/>
  <c r="AC1611" i="5"/>
  <c r="T1604" i="5"/>
  <c r="AC1604" i="5"/>
  <c r="S1604" i="5"/>
  <c r="T1596" i="5"/>
  <c r="AC1596" i="5"/>
  <c r="S1596" i="5"/>
  <c r="T1488" i="5"/>
  <c r="S1488" i="5"/>
  <c r="AC1488" i="5"/>
  <c r="T1480" i="5"/>
  <c r="S1480" i="5"/>
  <c r="AC1480" i="5"/>
  <c r="T1472" i="5"/>
  <c r="S1472" i="5"/>
  <c r="AC1472" i="5"/>
  <c r="T1465" i="5"/>
  <c r="S1465" i="5"/>
  <c r="AC1465" i="5"/>
  <c r="T1415" i="5"/>
  <c r="AC1415" i="5"/>
  <c r="S1415" i="5"/>
  <c r="T1407" i="5"/>
  <c r="S1407" i="5"/>
  <c r="AC1407" i="5"/>
  <c r="T1393" i="5"/>
  <c r="S1393" i="5"/>
  <c r="AC1393" i="5"/>
  <c r="T1346" i="5"/>
  <c r="S1346" i="5"/>
  <c r="AC1346" i="5"/>
  <c r="T1338" i="5"/>
  <c r="S1338" i="5"/>
  <c r="AC1338" i="5"/>
  <c r="T1331" i="5"/>
  <c r="AC1331" i="5"/>
  <c r="S1331" i="5"/>
  <c r="T1324" i="5"/>
  <c r="S1324" i="5"/>
  <c r="AC1324" i="5"/>
  <c r="T1223" i="5"/>
  <c r="S1223" i="5"/>
  <c r="AC1223" i="5"/>
  <c r="T1216" i="5"/>
  <c r="S1216" i="5"/>
  <c r="AC1216" i="5"/>
  <c r="T943" i="5"/>
  <c r="S943" i="5"/>
  <c r="AC943" i="5"/>
  <c r="T935" i="5"/>
  <c r="AC935" i="5"/>
  <c r="S935" i="5"/>
  <c r="T920" i="5"/>
  <c r="S920" i="5"/>
  <c r="AC920" i="5"/>
  <c r="T839" i="5"/>
  <c r="S839" i="5"/>
  <c r="AC839" i="5"/>
  <c r="T832" i="5"/>
  <c r="S832" i="5"/>
  <c r="AC832" i="5"/>
  <c r="T825" i="5"/>
  <c r="S825" i="5"/>
  <c r="AC825" i="5"/>
  <c r="T722" i="5"/>
  <c r="AC722" i="5"/>
  <c r="S722" i="5"/>
  <c r="T687" i="5"/>
  <c r="S687" i="5"/>
  <c r="AC687" i="5"/>
  <c r="T680" i="5"/>
  <c r="S680" i="5"/>
  <c r="AC680" i="5"/>
  <c r="T672" i="5"/>
  <c r="S672" i="5"/>
  <c r="AC672" i="5"/>
  <c r="T666" i="5"/>
  <c r="AC666" i="5"/>
  <c r="S666" i="5"/>
  <c r="T653" i="5"/>
  <c r="S653" i="5"/>
  <c r="AC653" i="5"/>
  <c r="T646" i="5"/>
  <c r="S646" i="5"/>
  <c r="AC646" i="5"/>
  <c r="T575" i="5"/>
  <c r="AC575" i="5"/>
  <c r="S575" i="5"/>
  <c r="T569" i="5"/>
  <c r="AC569" i="5"/>
  <c r="S569" i="5"/>
  <c r="T506" i="5"/>
  <c r="S506" i="5"/>
  <c r="AC506" i="5"/>
  <c r="T492" i="5"/>
  <c r="AC492" i="5"/>
  <c r="S492" i="5"/>
  <c r="T452" i="5"/>
  <c r="AC452" i="5"/>
  <c r="S452" i="5"/>
  <c r="T438" i="5"/>
  <c r="AC438" i="5"/>
  <c r="S438" i="5"/>
  <c r="T432" i="5"/>
  <c r="S432" i="5"/>
  <c r="AC432" i="5"/>
  <c r="T427" i="5"/>
  <c r="AC427" i="5"/>
  <c r="S427" i="5"/>
  <c r="T407" i="5"/>
  <c r="S407" i="5"/>
  <c r="AC407" i="5"/>
  <c r="T400" i="5"/>
  <c r="AC400" i="5"/>
  <c r="S400" i="5"/>
  <c r="T351" i="5"/>
  <c r="S351" i="5"/>
  <c r="AC351" i="5"/>
  <c r="T263" i="5"/>
  <c r="AC263" i="5"/>
  <c r="S263" i="5"/>
  <c r="T145" i="5"/>
  <c r="AC145" i="5"/>
  <c r="S145" i="5"/>
  <c r="T138" i="5"/>
  <c r="S138" i="5"/>
  <c r="AC138" i="5"/>
  <c r="T132" i="5"/>
  <c r="AC132" i="5"/>
  <c r="S132" i="5"/>
  <c r="T126" i="5"/>
  <c r="S126" i="5"/>
  <c r="AC126" i="5"/>
  <c r="AD1755" i="5"/>
  <c r="AD1747" i="5"/>
  <c r="E1167" i="5"/>
  <c r="X1167" i="5" s="1"/>
  <c r="F1167" i="5"/>
  <c r="R1167" i="5"/>
  <c r="V1158" i="5"/>
  <c r="E1007" i="5"/>
  <c r="X1007" i="5" s="1"/>
  <c r="I1007" i="5"/>
  <c r="F1007" i="5"/>
  <c r="E998" i="5"/>
  <c r="X998" i="5" s="1"/>
  <c r="J998" i="5"/>
  <c r="I998" i="5"/>
  <c r="E975" i="5"/>
  <c r="X975" i="5" s="1"/>
  <c r="F975" i="5"/>
  <c r="R975" i="5"/>
  <c r="H975" i="5"/>
  <c r="I975" i="5"/>
  <c r="E967" i="5"/>
  <c r="X967" i="5" s="1"/>
  <c r="J967" i="5"/>
  <c r="I967" i="5"/>
  <c r="E959" i="5"/>
  <c r="X959" i="5" s="1"/>
  <c r="G959" i="5"/>
  <c r="E937" i="5"/>
  <c r="X937" i="5" s="1"/>
  <c r="H937" i="5"/>
  <c r="I937" i="5"/>
  <c r="F937" i="5"/>
  <c r="E929" i="5"/>
  <c r="X929" i="5" s="1"/>
  <c r="I929" i="5"/>
  <c r="H929" i="5"/>
  <c r="J929" i="5"/>
  <c r="F929" i="5"/>
  <c r="E922" i="5"/>
  <c r="X922" i="5" s="1"/>
  <c r="G922" i="5"/>
  <c r="F913" i="5"/>
  <c r="J913" i="5"/>
  <c r="E789" i="5"/>
  <c r="X789" i="5" s="1"/>
  <c r="R789" i="5"/>
  <c r="I789" i="5"/>
  <c r="E781" i="5"/>
  <c r="X781" i="5" s="1"/>
  <c r="G781" i="5"/>
  <c r="H781" i="5"/>
  <c r="E774" i="5"/>
  <c r="X774" i="5" s="1"/>
  <c r="R774" i="5"/>
  <c r="H774" i="5"/>
  <c r="J774" i="5"/>
  <c r="E766" i="5"/>
  <c r="X766" i="5" s="1"/>
  <c r="G766" i="5"/>
  <c r="I766" i="5"/>
  <c r="R766" i="5"/>
  <c r="H766" i="5"/>
  <c r="E758" i="5"/>
  <c r="X758" i="5" s="1"/>
  <c r="I758" i="5"/>
  <c r="F758" i="5"/>
  <c r="E750" i="5"/>
  <c r="X750" i="5" s="1"/>
  <c r="F750" i="5"/>
  <c r="I750" i="5"/>
  <c r="R750" i="5"/>
  <c r="H750" i="5"/>
  <c r="E742" i="5"/>
  <c r="X742" i="5" s="1"/>
  <c r="J742" i="5"/>
  <c r="I742" i="5"/>
  <c r="G742" i="5"/>
  <c r="H742" i="5"/>
  <c r="E727" i="5"/>
  <c r="X727" i="5" s="1"/>
  <c r="F727" i="5"/>
  <c r="R727" i="5"/>
  <c r="J727" i="5"/>
  <c r="E720" i="5"/>
  <c r="X720" i="5" s="1"/>
  <c r="F720" i="5"/>
  <c r="J720" i="5"/>
  <c r="I720" i="5"/>
  <c r="E712" i="5"/>
  <c r="X712" i="5" s="1"/>
  <c r="I712" i="5"/>
  <c r="F712" i="5"/>
  <c r="R712" i="5"/>
  <c r="E704" i="5"/>
  <c r="X704" i="5" s="1"/>
  <c r="H704" i="5"/>
  <c r="R704" i="5"/>
  <c r="E696" i="5"/>
  <c r="X696" i="5" s="1"/>
  <c r="J696" i="5"/>
  <c r="R696" i="5"/>
  <c r="E687" i="5"/>
  <c r="X687" i="5" s="1"/>
  <c r="I687" i="5"/>
  <c r="R687" i="5"/>
  <c r="H687" i="5"/>
  <c r="E680" i="5"/>
  <c r="X680" i="5" s="1"/>
  <c r="J680" i="5"/>
  <c r="G680" i="5"/>
  <c r="R680" i="5"/>
  <c r="E671" i="5"/>
  <c r="X671" i="5" s="1"/>
  <c r="G671" i="5"/>
  <c r="I671" i="5"/>
  <c r="J671" i="5"/>
  <c r="R671" i="5"/>
  <c r="J664" i="5"/>
  <c r="F664" i="5"/>
  <c r="E655" i="5"/>
  <c r="X655" i="5" s="1"/>
  <c r="G655" i="5"/>
  <c r="E647" i="5"/>
  <c r="X647" i="5" s="1"/>
  <c r="I647" i="5"/>
  <c r="F647" i="5"/>
  <c r="H647" i="5"/>
  <c r="J647" i="5"/>
  <c r="G647" i="5"/>
  <c r="E639" i="5"/>
  <c r="X639" i="5" s="1"/>
  <c r="F639" i="5"/>
  <c r="H639" i="5"/>
  <c r="G639" i="5"/>
  <c r="R639" i="5"/>
  <c r="J639" i="5"/>
  <c r="E1209" i="5"/>
  <c r="X1209" i="5" s="1"/>
  <c r="R1209" i="5"/>
  <c r="E1202" i="5"/>
  <c r="X1202" i="5" s="1"/>
  <c r="J1202" i="5"/>
  <c r="I1202" i="5"/>
  <c r="E1195" i="5"/>
  <c r="X1195" i="5" s="1"/>
  <c r="J1195" i="5"/>
  <c r="E1189" i="5"/>
  <c r="X1189" i="5" s="1"/>
  <c r="H1189" i="5"/>
  <c r="R1189" i="5"/>
  <c r="E1182" i="5"/>
  <c r="X1182" i="5" s="1"/>
  <c r="R1182" i="5"/>
  <c r="G1182" i="5"/>
  <c r="J1048" i="5"/>
  <c r="H1048" i="5"/>
  <c r="E1040" i="5"/>
  <c r="X1040" i="5" s="1"/>
  <c r="H1040" i="5"/>
  <c r="G1040" i="5"/>
  <c r="F1040" i="5"/>
  <c r="E1032" i="5"/>
  <c r="X1032" i="5" s="1"/>
  <c r="R1032" i="5"/>
  <c r="H1032" i="5"/>
  <c r="E1023" i="5"/>
  <c r="X1023" i="5" s="1"/>
  <c r="G1023" i="5"/>
  <c r="E1015" i="5"/>
  <c r="X1015" i="5" s="1"/>
  <c r="I1015" i="5"/>
  <c r="G1015" i="5"/>
  <c r="E870" i="5"/>
  <c r="X870" i="5" s="1"/>
  <c r="H870" i="5"/>
  <c r="R870" i="5"/>
  <c r="F870" i="5"/>
  <c r="E863" i="5"/>
  <c r="X863" i="5" s="1"/>
  <c r="R863" i="5"/>
  <c r="J863" i="5"/>
  <c r="H863" i="5"/>
  <c r="G863" i="5"/>
  <c r="E856" i="5"/>
  <c r="X856" i="5" s="1"/>
  <c r="G856" i="5"/>
  <c r="F856" i="5"/>
  <c r="H856" i="5"/>
  <c r="J856" i="5"/>
  <c r="E848" i="5"/>
  <c r="X848" i="5" s="1"/>
  <c r="G848" i="5"/>
  <c r="R848" i="5"/>
  <c r="E840" i="5"/>
  <c r="X840" i="5" s="1"/>
  <c r="G840" i="5"/>
  <c r="J840" i="5"/>
  <c r="E832" i="5"/>
  <c r="X832" i="5" s="1"/>
  <c r="H832" i="5"/>
  <c r="I832" i="5"/>
  <c r="E825" i="5"/>
  <c r="X825" i="5" s="1"/>
  <c r="F825" i="5"/>
  <c r="G825" i="5"/>
  <c r="E817" i="5"/>
  <c r="X817" i="5" s="1"/>
  <c r="R817" i="5"/>
  <c r="J817" i="5"/>
  <c r="E796" i="5"/>
  <c r="X796" i="5" s="1"/>
  <c r="I796" i="5"/>
  <c r="H796" i="5"/>
  <c r="J796" i="5"/>
  <c r="AD2034" i="5"/>
  <c r="I1756" i="5"/>
  <c r="G1756" i="5"/>
  <c r="J1756" i="5"/>
  <c r="H1756" i="5"/>
  <c r="E1895" i="5"/>
  <c r="X1895" i="5" s="1"/>
  <c r="I1895" i="5"/>
  <c r="R1895" i="5"/>
  <c r="J1895" i="5"/>
  <c r="H1895" i="5"/>
  <c r="G1895" i="5"/>
  <c r="R1889" i="5"/>
  <c r="H1889" i="5"/>
  <c r="E1814" i="5"/>
  <c r="X1814" i="5" s="1"/>
  <c r="I1814" i="5"/>
  <c r="R1814" i="5"/>
  <c r="F1814" i="5"/>
  <c r="G1814" i="5"/>
  <c r="H1814" i="5"/>
  <c r="E2012" i="5"/>
  <c r="X2012" i="5" s="1"/>
  <c r="J2012" i="5"/>
  <c r="R2012" i="5"/>
  <c r="F2012" i="5"/>
  <c r="E1976" i="5"/>
  <c r="X1976" i="5" s="1"/>
  <c r="H1976" i="5"/>
  <c r="J1976" i="5"/>
  <c r="I1976" i="5"/>
  <c r="G1976" i="5"/>
  <c r="F1976" i="5"/>
  <c r="R1976" i="5"/>
  <c r="E1953" i="5"/>
  <c r="X1953" i="5" s="1"/>
  <c r="F1953" i="5"/>
  <c r="R1953" i="5"/>
  <c r="J1953" i="5"/>
  <c r="I1953" i="5"/>
  <c r="G1953" i="5"/>
  <c r="H1953" i="5"/>
  <c r="E1820" i="5"/>
  <c r="X1820" i="5" s="1"/>
  <c r="R1820" i="5"/>
  <c r="I1820" i="5"/>
  <c r="E531" i="5"/>
  <c r="X531" i="5" s="1"/>
  <c r="R531" i="5"/>
  <c r="E523" i="5"/>
  <c r="X523" i="5" s="1"/>
  <c r="G523" i="5"/>
  <c r="E515" i="5"/>
  <c r="X515" i="5" s="1"/>
  <c r="J515" i="5"/>
  <c r="E507" i="5"/>
  <c r="X507" i="5" s="1"/>
  <c r="H507" i="5"/>
  <c r="E499" i="5"/>
  <c r="X499" i="5" s="1"/>
  <c r="F499" i="5"/>
  <c r="E492" i="5"/>
  <c r="X492" i="5" s="1"/>
  <c r="H492" i="5"/>
  <c r="E484" i="5"/>
  <c r="X484" i="5" s="1"/>
  <c r="J484" i="5"/>
  <c r="R91" i="5"/>
  <c r="F91" i="5"/>
  <c r="F1093" i="5"/>
  <c r="R1085" i="5"/>
  <c r="F1070" i="5"/>
  <c r="R1055" i="5"/>
  <c r="R1004" i="5"/>
  <c r="G988" i="5"/>
  <c r="H973" i="5"/>
  <c r="G965" i="5"/>
  <c r="I942" i="5"/>
  <c r="R927" i="5"/>
  <c r="F902" i="5"/>
  <c r="R894" i="5"/>
  <c r="H886" i="5"/>
  <c r="R878" i="5"/>
  <c r="J576" i="5"/>
  <c r="J547" i="5"/>
  <c r="G539" i="5"/>
  <c r="H523" i="5"/>
  <c r="G499" i="5"/>
  <c r="I484" i="5"/>
  <c r="F477" i="5"/>
  <c r="F468" i="5"/>
  <c r="G444" i="5"/>
  <c r="F1849" i="5"/>
  <c r="H1849" i="5"/>
  <c r="E1812" i="5"/>
  <c r="X1812" i="5" s="1"/>
  <c r="I1812" i="5"/>
  <c r="G1721" i="5"/>
  <c r="E1721" i="5"/>
  <c r="X1721" i="5" s="1"/>
  <c r="H1721" i="5"/>
  <c r="F1721" i="5"/>
  <c r="E1247" i="5"/>
  <c r="X1247" i="5" s="1"/>
  <c r="G1247" i="5"/>
  <c r="E1215" i="5"/>
  <c r="X1215" i="5" s="1"/>
  <c r="G1215" i="5"/>
  <c r="E606" i="5"/>
  <c r="X606" i="5" s="1"/>
  <c r="G606" i="5"/>
  <c r="R576" i="5"/>
  <c r="I547" i="5"/>
  <c r="F539" i="5"/>
  <c r="I531" i="5"/>
  <c r="R523" i="5"/>
  <c r="H499" i="5"/>
  <c r="R492" i="5"/>
  <c r="G484" i="5"/>
  <c r="G477" i="5"/>
  <c r="H468" i="5"/>
  <c r="H452" i="5"/>
  <c r="H444" i="5"/>
  <c r="E2010" i="5"/>
  <c r="X2010" i="5" s="1"/>
  <c r="H2010" i="5"/>
  <c r="E612" i="5"/>
  <c r="X612" i="5" s="1"/>
  <c r="F612" i="5"/>
  <c r="J582" i="5"/>
  <c r="E582" i="5"/>
  <c r="X582" i="5" s="1"/>
  <c r="E552" i="5"/>
  <c r="X552" i="5" s="1"/>
  <c r="G552" i="5"/>
  <c r="E545" i="5"/>
  <c r="X545" i="5" s="1"/>
  <c r="J545" i="5"/>
  <c r="E537" i="5"/>
  <c r="X537" i="5" s="1"/>
  <c r="I537" i="5"/>
  <c r="E513" i="5"/>
  <c r="X513" i="5" s="1"/>
  <c r="J513" i="5"/>
  <c r="E497" i="5"/>
  <c r="X497" i="5" s="1"/>
  <c r="J497" i="5"/>
  <c r="E490" i="5"/>
  <c r="X490" i="5" s="1"/>
  <c r="I490" i="5"/>
  <c r="E475" i="5"/>
  <c r="X475" i="5" s="1"/>
  <c r="F475" i="5"/>
  <c r="H1004" i="5"/>
  <c r="H996" i="5"/>
  <c r="R988" i="5"/>
  <c r="R973" i="5"/>
  <c r="F965" i="5"/>
  <c r="G935" i="5"/>
  <c r="H927" i="5"/>
  <c r="I902" i="5"/>
  <c r="F894" i="5"/>
  <c r="F878" i="5"/>
  <c r="H576" i="5"/>
  <c r="H547" i="5"/>
  <c r="I539" i="5"/>
  <c r="H531" i="5"/>
  <c r="I523" i="5"/>
  <c r="I507" i="5"/>
  <c r="I499" i="5"/>
  <c r="G492" i="5"/>
  <c r="H484" i="5"/>
  <c r="R452" i="5"/>
  <c r="R444" i="5"/>
  <c r="F1820" i="5"/>
  <c r="G1343" i="5"/>
  <c r="E1343" i="5"/>
  <c r="X1343" i="5" s="1"/>
  <c r="E596" i="5"/>
  <c r="X596" i="5" s="1"/>
  <c r="G596" i="5"/>
  <c r="E589" i="5"/>
  <c r="X589" i="5" s="1"/>
  <c r="J589" i="5"/>
  <c r="G1820" i="5"/>
  <c r="E1766" i="5"/>
  <c r="X1766" i="5" s="1"/>
  <c r="I1766" i="5"/>
  <c r="H1766" i="5"/>
  <c r="F1766" i="5"/>
  <c r="I1758" i="5"/>
  <c r="R1758" i="5"/>
  <c r="G1319" i="5"/>
  <c r="E1319" i="5"/>
  <c r="X1319" i="5" s="1"/>
  <c r="E649" i="5"/>
  <c r="X649" i="5" s="1"/>
  <c r="G649" i="5"/>
  <c r="E641" i="5"/>
  <c r="X641" i="5" s="1"/>
  <c r="H641" i="5"/>
  <c r="E624" i="5"/>
  <c r="X624" i="5" s="1"/>
  <c r="J624" i="5"/>
  <c r="I1165" i="5"/>
  <c r="F1125" i="5"/>
  <c r="R1116" i="5"/>
  <c r="J1109" i="5"/>
  <c r="G1093" i="5"/>
  <c r="F1085" i="5"/>
  <c r="H1062" i="5"/>
  <c r="J1055" i="5"/>
  <c r="J996" i="5"/>
  <c r="R965" i="5"/>
  <c r="J942" i="5"/>
  <c r="F935" i="5"/>
  <c r="I894" i="5"/>
  <c r="I886" i="5"/>
  <c r="I878" i="5"/>
  <c r="H515" i="5"/>
  <c r="F507" i="5"/>
  <c r="R499" i="5"/>
  <c r="I492" i="5"/>
  <c r="H477" i="5"/>
  <c r="I468" i="5"/>
  <c r="I452" i="5"/>
  <c r="J1820" i="5"/>
  <c r="E1911" i="5"/>
  <c r="X1911" i="5" s="1"/>
  <c r="H1911" i="5"/>
  <c r="E1904" i="5"/>
  <c r="X1904" i="5" s="1"/>
  <c r="I1904" i="5"/>
  <c r="E632" i="5"/>
  <c r="X632" i="5" s="1"/>
  <c r="R632" i="5"/>
  <c r="E1954" i="5"/>
  <c r="X1954" i="5" s="1"/>
  <c r="G1954" i="5"/>
  <c r="E1938" i="5"/>
  <c r="X1938" i="5" s="1"/>
  <c r="J1938" i="5"/>
  <c r="E1910" i="5"/>
  <c r="X1910" i="5" s="1"/>
  <c r="F1910" i="5"/>
  <c r="E1903" i="5"/>
  <c r="X1903" i="5" s="1"/>
  <c r="F1903" i="5"/>
  <c r="E1896" i="5"/>
  <c r="X1896" i="5" s="1"/>
  <c r="G1896" i="5"/>
  <c r="E2090" i="5"/>
  <c r="X2090" i="5" s="1"/>
  <c r="F2090" i="5"/>
  <c r="E2009" i="5"/>
  <c r="X2009" i="5" s="1"/>
  <c r="I2009" i="5"/>
  <c r="E1960" i="5"/>
  <c r="X1960" i="5" s="1"/>
  <c r="G1960" i="5"/>
  <c r="E1924" i="5"/>
  <c r="X1924" i="5" s="1"/>
  <c r="J1924" i="5"/>
  <c r="E441" i="5"/>
  <c r="X441" i="5" s="1"/>
  <c r="F441" i="5"/>
  <c r="E2306" i="5"/>
  <c r="X2306" i="5" s="1"/>
  <c r="E2017" i="5"/>
  <c r="X2017" i="5" s="1"/>
  <c r="G2017" i="5"/>
  <c r="E2008" i="5"/>
  <c r="X2008" i="5" s="1"/>
  <c r="I2008" i="5"/>
  <c r="E1908" i="5"/>
  <c r="X1908" i="5" s="1"/>
  <c r="I1908" i="5"/>
  <c r="E1737" i="5"/>
  <c r="X1737" i="5" s="1"/>
  <c r="H1737" i="5"/>
  <c r="E1893" i="5"/>
  <c r="X1893" i="5" s="1"/>
  <c r="H1893" i="5"/>
  <c r="E1886" i="5"/>
  <c r="X1886" i="5" s="1"/>
  <c r="G1886" i="5"/>
  <c r="R1803" i="5"/>
  <c r="E1803" i="5"/>
  <c r="X1803" i="5" s="1"/>
  <c r="J1803" i="5"/>
  <c r="H2009" i="5"/>
  <c r="H1952" i="5"/>
  <c r="F1924" i="5"/>
  <c r="G1909" i="5"/>
  <c r="I1888" i="5"/>
  <c r="E2065" i="5"/>
  <c r="X2065" i="5" s="1"/>
  <c r="G2065" i="5"/>
  <c r="E2015" i="5"/>
  <c r="X2015" i="5" s="1"/>
  <c r="H2015" i="5"/>
  <c r="E1986" i="5"/>
  <c r="X1986" i="5" s="1"/>
  <c r="G1986" i="5"/>
  <c r="E1906" i="5"/>
  <c r="X1906" i="5" s="1"/>
  <c r="J1906" i="5"/>
  <c r="E1850" i="5"/>
  <c r="X1850" i="5" s="1"/>
  <c r="G1034" i="5"/>
  <c r="E1034" i="5"/>
  <c r="X1034" i="5" s="1"/>
  <c r="E2014" i="5"/>
  <c r="X2014" i="5" s="1"/>
  <c r="F2014" i="5"/>
  <c r="E1905" i="5"/>
  <c r="X1905" i="5" s="1"/>
  <c r="F1905" i="5"/>
  <c r="E1898" i="5"/>
  <c r="X1898" i="5" s="1"/>
  <c r="F1898" i="5"/>
  <c r="E1891" i="5"/>
  <c r="X1891" i="5" s="1"/>
  <c r="G1891" i="5"/>
  <c r="G906" i="5"/>
  <c r="E906" i="5"/>
  <c r="X906" i="5" s="1"/>
  <c r="G650" i="5"/>
  <c r="E650" i="5"/>
  <c r="X650" i="5" s="1"/>
  <c r="E2062" i="5"/>
  <c r="X2062" i="5" s="1"/>
  <c r="J2062" i="5"/>
  <c r="T2039" i="5"/>
  <c r="AC2039" i="5"/>
  <c r="S2039" i="5"/>
  <c r="J427" i="5"/>
  <c r="G410" i="5"/>
  <c r="I394" i="5"/>
  <c r="AD903" i="5"/>
  <c r="V903" i="5"/>
  <c r="AD659" i="5"/>
  <c r="V659" i="5"/>
  <c r="AD473" i="5"/>
  <c r="V473" i="5"/>
  <c r="G473" i="5" s="1"/>
  <c r="T2053" i="5"/>
  <c r="S2053" i="5"/>
  <c r="AD918" i="5"/>
  <c r="V918" i="5"/>
  <c r="T2142" i="5"/>
  <c r="S2142" i="5"/>
  <c r="AC2142" i="5"/>
  <c r="T2135" i="5"/>
  <c r="S2135" i="5"/>
  <c r="AC2135" i="5"/>
  <c r="T2127" i="5"/>
  <c r="S2127" i="5"/>
  <c r="T2119" i="5"/>
  <c r="AC2119" i="5"/>
  <c r="S2119" i="5"/>
  <c r="T2075" i="5"/>
  <c r="AC2075" i="5"/>
  <c r="T2067" i="5"/>
  <c r="S2067" i="5"/>
  <c r="T2059" i="5"/>
  <c r="S2059" i="5"/>
  <c r="AB2089" i="5"/>
  <c r="AD2089" i="5"/>
  <c r="AD1027" i="5"/>
  <c r="V1027" i="5"/>
  <c r="AD1012" i="5"/>
  <c r="V1012" i="5"/>
  <c r="AD1005" i="5"/>
  <c r="V1005" i="5"/>
  <c r="E1005" i="5" s="1"/>
  <c r="X1005" i="5" s="1"/>
  <c r="AD976" i="5"/>
  <c r="V976" i="5"/>
  <c r="T2238" i="5"/>
  <c r="AC2238" i="5"/>
  <c r="S2238" i="5"/>
  <c r="T2170" i="5"/>
  <c r="S2170" i="5"/>
  <c r="AC2170" i="5"/>
  <c r="T2149" i="5"/>
  <c r="AC2149" i="5"/>
  <c r="S2149" i="5"/>
  <c r="AB2121" i="5"/>
  <c r="AD2121" i="5"/>
  <c r="AC2267" i="5"/>
  <c r="T2267" i="5"/>
  <c r="S2267" i="5"/>
  <c r="T2260" i="5"/>
  <c r="S2260" i="5"/>
  <c r="AD2141" i="5"/>
  <c r="AB2141" i="5"/>
  <c r="AD1123" i="5"/>
  <c r="V1123" i="5"/>
  <c r="AB334" i="5"/>
  <c r="V334" i="5"/>
  <c r="G334" i="5" s="1"/>
  <c r="AB318" i="5"/>
  <c r="V318" i="5"/>
  <c r="AD311" i="5"/>
  <c r="AB311" i="5"/>
  <c r="AB303" i="5"/>
  <c r="V303" i="5"/>
  <c r="G303" i="5" s="1"/>
  <c r="AB295" i="5"/>
  <c r="V295" i="5"/>
  <c r="E295" i="5" s="1"/>
  <c r="X295" i="5" s="1"/>
  <c r="V287" i="5"/>
  <c r="G287" i="5" s="1"/>
  <c r="AB287" i="5"/>
  <c r="V272" i="5"/>
  <c r="F272" i="5" s="1"/>
  <c r="AB272" i="5"/>
  <c r="V264" i="5"/>
  <c r="F264" i="5" s="1"/>
  <c r="AB264" i="5"/>
  <c r="V249" i="5"/>
  <c r="F249" i="5" s="1"/>
  <c r="AB249" i="5"/>
  <c r="V241" i="5"/>
  <c r="J241" i="5" s="1"/>
  <c r="AB241" i="5"/>
  <c r="AB233" i="5"/>
  <c r="V233" i="5"/>
  <c r="AB225" i="5"/>
  <c r="V225" i="5"/>
  <c r="J225" i="5" s="1"/>
  <c r="AB217" i="5"/>
  <c r="V217" i="5"/>
  <c r="H217" i="5" s="1"/>
  <c r="AB209" i="5"/>
  <c r="V209" i="5"/>
  <c r="AB201" i="5"/>
  <c r="V201" i="5"/>
  <c r="AD194" i="5"/>
  <c r="AB194" i="5"/>
  <c r="AD186" i="5"/>
  <c r="AB186" i="5"/>
  <c r="AD178" i="5"/>
  <c r="AB178" i="5"/>
  <c r="F124" i="6"/>
  <c r="C124" i="6" s="1"/>
  <c r="AB171" i="5"/>
  <c r="T2315" i="5"/>
  <c r="AC2315" i="5"/>
  <c r="S2315" i="5"/>
  <c r="T2308" i="5"/>
  <c r="AC2308" i="5"/>
  <c r="S2308" i="5"/>
  <c r="T2301" i="5"/>
  <c r="S2301" i="5"/>
  <c r="AC2301" i="5"/>
  <c r="T2295" i="5"/>
  <c r="S2295" i="5"/>
  <c r="AC2295" i="5"/>
  <c r="T2280" i="5"/>
  <c r="AC2280" i="5"/>
  <c r="S2280" i="5"/>
  <c r="AD169" i="5"/>
  <c r="V169" i="5"/>
  <c r="AC1766" i="5"/>
  <c r="T1766" i="5"/>
  <c r="V390" i="5"/>
  <c r="V375" i="5"/>
  <c r="AD368" i="5"/>
  <c r="I2029" i="5"/>
  <c r="F2029" i="5"/>
  <c r="E1194" i="5"/>
  <c r="X1194" i="5" s="1"/>
  <c r="F1194" i="5"/>
  <c r="J1194" i="5"/>
  <c r="H1194" i="5"/>
  <c r="G1194" i="5"/>
  <c r="R1194" i="5"/>
  <c r="E1188" i="5"/>
  <c r="X1188" i="5" s="1"/>
  <c r="R1188" i="5"/>
  <c r="J1188" i="5"/>
  <c r="F1188" i="5"/>
  <c r="I1188" i="5"/>
  <c r="H1188" i="5"/>
  <c r="E1181" i="5"/>
  <c r="X1181" i="5" s="1"/>
  <c r="F1181" i="5"/>
  <c r="G1181" i="5"/>
  <c r="H1181" i="5"/>
  <c r="J1181" i="5"/>
  <c r="I1181" i="5"/>
  <c r="R1181" i="5"/>
  <c r="E1206" i="5"/>
  <c r="X1206" i="5" s="1"/>
  <c r="H1206" i="5"/>
  <c r="J1206" i="5"/>
  <c r="G1206" i="5"/>
  <c r="R1206" i="5"/>
  <c r="I1206" i="5"/>
  <c r="E1174" i="5"/>
  <c r="X1174" i="5" s="1"/>
  <c r="H1174" i="5"/>
  <c r="G1174" i="5"/>
  <c r="J1174" i="5"/>
  <c r="R1174" i="5"/>
  <c r="F1174" i="5"/>
  <c r="G677" i="5"/>
  <c r="I677" i="5"/>
  <c r="E661" i="5"/>
  <c r="X661" i="5" s="1"/>
  <c r="I661" i="5"/>
  <c r="G661" i="5"/>
  <c r="H661" i="5"/>
  <c r="R661" i="5"/>
  <c r="F661" i="5"/>
  <c r="E653" i="5"/>
  <c r="X653" i="5" s="1"/>
  <c r="H653" i="5"/>
  <c r="J653" i="5"/>
  <c r="G653" i="5"/>
  <c r="F653" i="5"/>
  <c r="R653" i="5"/>
  <c r="I653" i="5"/>
  <c r="E638" i="5"/>
  <c r="X638" i="5" s="1"/>
  <c r="H638" i="5"/>
  <c r="F638" i="5"/>
  <c r="I638" i="5"/>
  <c r="J638" i="5"/>
  <c r="R638" i="5"/>
  <c r="E623" i="5"/>
  <c r="X623" i="5" s="1"/>
  <c r="J623" i="5"/>
  <c r="F623" i="5"/>
  <c r="G623" i="5"/>
  <c r="H623" i="5"/>
  <c r="R623" i="5"/>
  <c r="E505" i="5"/>
  <c r="X505" i="5" s="1"/>
  <c r="H505" i="5"/>
  <c r="J505" i="5"/>
  <c r="R505" i="5"/>
  <c r="I505" i="5"/>
  <c r="F505" i="5"/>
  <c r="H365" i="5"/>
  <c r="J365" i="5"/>
  <c r="R365" i="5"/>
  <c r="I365" i="5"/>
  <c r="E1695" i="5"/>
  <c r="X1695" i="5" s="1"/>
  <c r="F1695" i="5"/>
  <c r="I1695" i="5"/>
  <c r="R1695" i="5"/>
  <c r="H1695" i="5"/>
  <c r="G1695" i="5"/>
  <c r="J1695" i="5"/>
  <c r="E1546" i="5"/>
  <c r="X1546" i="5" s="1"/>
  <c r="I1546" i="5"/>
  <c r="F1546" i="5"/>
  <c r="J1546" i="5"/>
  <c r="H1546" i="5"/>
  <c r="R1546" i="5"/>
  <c r="G1546" i="5"/>
  <c r="G1539" i="5"/>
  <c r="R1539" i="5"/>
  <c r="E1526" i="5"/>
  <c r="X1526" i="5" s="1"/>
  <c r="F1526" i="5"/>
  <c r="H1526" i="5"/>
  <c r="G1526" i="5"/>
  <c r="R1526" i="5"/>
  <c r="I1526" i="5"/>
  <c r="E1520" i="5"/>
  <c r="X1520" i="5" s="1"/>
  <c r="F1520" i="5"/>
  <c r="J1520" i="5"/>
  <c r="R1520" i="5"/>
  <c r="H1520" i="5"/>
  <c r="G1520" i="5"/>
  <c r="E1514" i="5"/>
  <c r="X1514" i="5" s="1"/>
  <c r="H1514" i="5"/>
  <c r="F1514" i="5"/>
  <c r="G1514" i="5"/>
  <c r="J1514" i="5"/>
  <c r="I1514" i="5"/>
  <c r="E1496" i="5"/>
  <c r="X1496" i="5" s="1"/>
  <c r="G1496" i="5"/>
  <c r="F1496" i="5"/>
  <c r="R1496" i="5"/>
  <c r="J1496" i="5"/>
  <c r="H1496" i="5"/>
  <c r="I1496" i="5"/>
  <c r="E1489" i="5"/>
  <c r="X1489" i="5" s="1"/>
  <c r="G1489" i="5"/>
  <c r="I1489" i="5"/>
  <c r="R1489" i="5"/>
  <c r="F1489" i="5"/>
  <c r="J1489" i="5"/>
  <c r="E1401" i="5"/>
  <c r="X1401" i="5" s="1"/>
  <c r="F1401" i="5"/>
  <c r="G1401" i="5"/>
  <c r="R1401" i="5"/>
  <c r="H1401" i="5"/>
  <c r="I1401" i="5"/>
  <c r="J1401" i="5"/>
  <c r="E1394" i="5"/>
  <c r="X1394" i="5" s="1"/>
  <c r="G1394" i="5"/>
  <c r="R1394" i="5"/>
  <c r="J1394" i="5"/>
  <c r="H1394" i="5"/>
  <c r="I1394" i="5"/>
  <c r="E1285" i="5"/>
  <c r="X1285" i="5" s="1"/>
  <c r="I1285" i="5"/>
  <c r="J1285" i="5"/>
  <c r="H1285" i="5"/>
  <c r="F1285" i="5"/>
  <c r="R1285" i="5"/>
  <c r="E1265" i="5"/>
  <c r="X1265" i="5" s="1"/>
  <c r="F1265" i="5"/>
  <c r="G1265" i="5"/>
  <c r="R1265" i="5"/>
  <c r="J1265" i="5"/>
  <c r="I1265" i="5"/>
  <c r="E1258" i="5"/>
  <c r="X1258" i="5" s="1"/>
  <c r="G1258" i="5"/>
  <c r="J1258" i="5"/>
  <c r="F1258" i="5"/>
  <c r="H1258" i="5"/>
  <c r="I1258" i="5"/>
  <c r="E1232" i="5"/>
  <c r="X1232" i="5" s="1"/>
  <c r="I1232" i="5"/>
  <c r="R1232" i="5"/>
  <c r="G1232" i="5"/>
  <c r="H1232" i="5"/>
  <c r="J1232" i="5"/>
  <c r="E1220" i="5"/>
  <c r="X1220" i="5" s="1"/>
  <c r="F1220" i="5"/>
  <c r="H1220" i="5"/>
  <c r="R1220" i="5"/>
  <c r="G1220" i="5"/>
  <c r="J1220" i="5"/>
  <c r="E1212" i="5"/>
  <c r="X1212" i="5" s="1"/>
  <c r="J1212" i="5"/>
  <c r="H1212" i="5"/>
  <c r="F1212" i="5"/>
  <c r="I1212" i="5"/>
  <c r="G1212" i="5"/>
  <c r="R1212" i="5"/>
  <c r="E646" i="5"/>
  <c r="X646" i="5" s="1"/>
  <c r="R646" i="5"/>
  <c r="I646" i="5"/>
  <c r="G646" i="5"/>
  <c r="F646" i="5"/>
  <c r="J646" i="5"/>
  <c r="I1174" i="5"/>
  <c r="E1710" i="5"/>
  <c r="X1710" i="5" s="1"/>
  <c r="I1710" i="5"/>
  <c r="R1710" i="5"/>
  <c r="J1710" i="5"/>
  <c r="F1710" i="5"/>
  <c r="G1710" i="5"/>
  <c r="E2104" i="5"/>
  <c r="X2104" i="5" s="1"/>
  <c r="J2104" i="5"/>
  <c r="F2104" i="5"/>
  <c r="G2104" i="5"/>
  <c r="I2104" i="5"/>
  <c r="H2104" i="5"/>
  <c r="E2053" i="5"/>
  <c r="X2053" i="5" s="1"/>
  <c r="G2053" i="5"/>
  <c r="I2053" i="5"/>
  <c r="R2053" i="5"/>
  <c r="H2053" i="5"/>
  <c r="F2053" i="5"/>
  <c r="J2053" i="5"/>
  <c r="E2045" i="5"/>
  <c r="X2045" i="5" s="1"/>
  <c r="R2045" i="5"/>
  <c r="H2045" i="5"/>
  <c r="F2045" i="5"/>
  <c r="J2045" i="5"/>
  <c r="G2045" i="5"/>
  <c r="E1984" i="5"/>
  <c r="X1984" i="5" s="1"/>
  <c r="G1984" i="5"/>
  <c r="F1984" i="5"/>
  <c r="H1984" i="5"/>
  <c r="I1984" i="5"/>
  <c r="J1984" i="5"/>
  <c r="E1978" i="5"/>
  <c r="X1978" i="5" s="1"/>
  <c r="F1978" i="5"/>
  <c r="H1978" i="5"/>
  <c r="I1978" i="5"/>
  <c r="G1978" i="5"/>
  <c r="R1978" i="5"/>
  <c r="E1972" i="5"/>
  <c r="X1972" i="5" s="1"/>
  <c r="R1972" i="5"/>
  <c r="G1940" i="5"/>
  <c r="H1940" i="5"/>
  <c r="E1831" i="5"/>
  <c r="X1831" i="5" s="1"/>
  <c r="G1831" i="5"/>
  <c r="I1831" i="5"/>
  <c r="R1831" i="5"/>
  <c r="F1831" i="5"/>
  <c r="J1831" i="5"/>
  <c r="E1824" i="5"/>
  <c r="X1824" i="5" s="1"/>
  <c r="R1824" i="5"/>
  <c r="F1824" i="5"/>
  <c r="I1824" i="5"/>
  <c r="G1824" i="5"/>
  <c r="H1824" i="5"/>
  <c r="E1817" i="5"/>
  <c r="X1817" i="5" s="1"/>
  <c r="J1817" i="5"/>
  <c r="R1817" i="5"/>
  <c r="I1817" i="5"/>
  <c r="F1817" i="5"/>
  <c r="G1817" i="5"/>
  <c r="H1804" i="5"/>
  <c r="J1804" i="5"/>
  <c r="R1804" i="5"/>
  <c r="F1804" i="5"/>
  <c r="E1786" i="5"/>
  <c r="X1786" i="5" s="1"/>
  <c r="I1786" i="5"/>
  <c r="H1786" i="5"/>
  <c r="R1786" i="5"/>
  <c r="J1786" i="5"/>
  <c r="G1786" i="5"/>
  <c r="E1778" i="5"/>
  <c r="X1778" i="5" s="1"/>
  <c r="F1778" i="5"/>
  <c r="J1778" i="5"/>
  <c r="G1778" i="5"/>
  <c r="H1778" i="5"/>
  <c r="R1778" i="5"/>
  <c r="E1772" i="5"/>
  <c r="X1772" i="5" s="1"/>
  <c r="G1772" i="5"/>
  <c r="I1772" i="5"/>
  <c r="J1772" i="5"/>
  <c r="H1772" i="5"/>
  <c r="F1772" i="5"/>
  <c r="R1764" i="5"/>
  <c r="G1764" i="5"/>
  <c r="E1734" i="5"/>
  <c r="X1734" i="5" s="1"/>
  <c r="R1734" i="5"/>
  <c r="J1734" i="5"/>
  <c r="I1734" i="5"/>
  <c r="F1734" i="5"/>
  <c r="G1734" i="5"/>
  <c r="H1734" i="5"/>
  <c r="E1728" i="5"/>
  <c r="X1728" i="5" s="1"/>
  <c r="G1728" i="5"/>
  <c r="J1728" i="5"/>
  <c r="F1728" i="5"/>
  <c r="R1728" i="5"/>
  <c r="I1728" i="5"/>
  <c r="E1717" i="5"/>
  <c r="X1717" i="5" s="1"/>
  <c r="F1717" i="5"/>
  <c r="J1717" i="5"/>
  <c r="H1717" i="5"/>
  <c r="G1717" i="5"/>
  <c r="I1717" i="5"/>
  <c r="I623" i="5"/>
  <c r="E2326" i="5"/>
  <c r="X2326" i="5" s="1"/>
  <c r="J2326" i="5"/>
  <c r="G2326" i="5"/>
  <c r="F2326" i="5"/>
  <c r="H2326" i="5"/>
  <c r="I2326" i="5"/>
  <c r="E2319" i="5"/>
  <c r="X2319" i="5" s="1"/>
  <c r="I2319" i="5"/>
  <c r="H2319" i="5"/>
  <c r="R2319" i="5"/>
  <c r="G2319" i="5"/>
  <c r="F2319" i="5"/>
  <c r="E2307" i="5"/>
  <c r="X2307" i="5" s="1"/>
  <c r="F2307" i="5"/>
  <c r="R2307" i="5"/>
  <c r="I2307" i="5"/>
  <c r="J2307" i="5"/>
  <c r="G2307" i="5"/>
  <c r="E2281" i="5"/>
  <c r="X2281" i="5" s="1"/>
  <c r="F2281" i="5"/>
  <c r="H2281" i="5"/>
  <c r="R2281" i="5"/>
  <c r="J2281" i="5"/>
  <c r="G2281" i="5"/>
  <c r="I2281" i="5"/>
  <c r="E2275" i="5"/>
  <c r="X2275" i="5" s="1"/>
  <c r="I2275" i="5"/>
  <c r="J2275" i="5"/>
  <c r="H2275" i="5"/>
  <c r="F2275" i="5"/>
  <c r="G2275" i="5"/>
  <c r="E2267" i="5"/>
  <c r="X2267" i="5" s="1"/>
  <c r="R2267" i="5"/>
  <c r="I2267" i="5"/>
  <c r="H2267" i="5"/>
  <c r="F2267" i="5"/>
  <c r="J2267" i="5"/>
  <c r="G638" i="5"/>
  <c r="J389" i="5"/>
  <c r="G389" i="5"/>
  <c r="I389" i="5"/>
  <c r="R389" i="5"/>
  <c r="J384" i="5"/>
  <c r="R384" i="5"/>
  <c r="G380" i="5"/>
  <c r="F380" i="5"/>
  <c r="R371" i="5"/>
  <c r="I371" i="5"/>
  <c r="F371" i="5"/>
  <c r="H371" i="5"/>
  <c r="J360" i="5"/>
  <c r="G360" i="5"/>
  <c r="H360" i="5"/>
  <c r="R356" i="5"/>
  <c r="I356" i="5"/>
  <c r="G356" i="5"/>
  <c r="F356" i="5"/>
  <c r="I336" i="5"/>
  <c r="G336" i="5"/>
  <c r="G332" i="5"/>
  <c r="R332" i="5"/>
  <c r="H320" i="5"/>
  <c r="G320" i="5"/>
  <c r="I320" i="5"/>
  <c r="J320" i="5"/>
  <c r="F315" i="5"/>
  <c r="H315" i="5"/>
  <c r="G310" i="5"/>
  <c r="I310" i="5"/>
  <c r="R310" i="5"/>
  <c r="G301" i="5"/>
  <c r="I301" i="5"/>
  <c r="J288" i="5"/>
  <c r="R288" i="5"/>
  <c r="I288" i="5"/>
  <c r="H288" i="5"/>
  <c r="I284" i="5"/>
  <c r="R284" i="5"/>
  <c r="J280" i="5"/>
  <c r="F280" i="5"/>
  <c r="I280" i="5"/>
  <c r="J273" i="5"/>
  <c r="F273" i="5"/>
  <c r="H269" i="5"/>
  <c r="G269" i="5"/>
  <c r="I269" i="5"/>
  <c r="R260" i="5"/>
  <c r="J260" i="5"/>
  <c r="R255" i="5"/>
  <c r="F255" i="5"/>
  <c r="I251" i="5"/>
  <c r="G251" i="5"/>
  <c r="F251" i="5"/>
  <c r="R251" i="5"/>
  <c r="E246" i="5"/>
  <c r="X246" i="5" s="1"/>
  <c r="H246" i="5"/>
  <c r="F246" i="5"/>
  <c r="H235" i="5"/>
  <c r="I235" i="5"/>
  <c r="R235" i="5"/>
  <c r="R227" i="5"/>
  <c r="F227" i="5"/>
  <c r="G227" i="5"/>
  <c r="J227" i="5"/>
  <c r="I227" i="5"/>
  <c r="R223" i="5"/>
  <c r="G223" i="5"/>
  <c r="F219" i="5"/>
  <c r="G219" i="5"/>
  <c r="J219" i="5"/>
  <c r="H219" i="5"/>
  <c r="E215" i="5"/>
  <c r="X215" i="5" s="1"/>
  <c r="G215" i="5"/>
  <c r="J215" i="5"/>
  <c r="I215" i="5"/>
  <c r="J206" i="5"/>
  <c r="I206" i="5"/>
  <c r="F206" i="5"/>
  <c r="R206" i="5"/>
  <c r="H206" i="5"/>
  <c r="G202" i="5"/>
  <c r="J202" i="5"/>
  <c r="I1613" i="5"/>
  <c r="I1606" i="5"/>
  <c r="R1390" i="5"/>
  <c r="G729" i="5"/>
  <c r="R722" i="5"/>
  <c r="G714" i="5"/>
  <c r="I699" i="5"/>
  <c r="H593" i="5"/>
  <c r="R585" i="5"/>
  <c r="G211" i="5"/>
  <c r="I376" i="5"/>
  <c r="R336" i="5"/>
  <c r="R305" i="5"/>
  <c r="G293" i="5"/>
  <c r="E1955" i="5"/>
  <c r="X1955" i="5" s="1"/>
  <c r="R1955" i="5"/>
  <c r="I1722" i="5"/>
  <c r="F1722" i="5"/>
  <c r="J1722" i="5"/>
  <c r="E459" i="5"/>
  <c r="X459" i="5" s="1"/>
  <c r="J459" i="5"/>
  <c r="E452" i="5"/>
  <c r="X452" i="5" s="1"/>
  <c r="G452" i="5"/>
  <c r="E444" i="5"/>
  <c r="X444" i="5" s="1"/>
  <c r="I444" i="5"/>
  <c r="F729" i="5"/>
  <c r="G722" i="5"/>
  <c r="F585" i="5"/>
  <c r="F510" i="5"/>
  <c r="I223" i="5"/>
  <c r="R211" i="5"/>
  <c r="F376" i="5"/>
  <c r="I332" i="5"/>
  <c r="I305" i="5"/>
  <c r="G284" i="5"/>
  <c r="E2018" i="5"/>
  <c r="X2018" i="5" s="1"/>
  <c r="F2018" i="5"/>
  <c r="E1962" i="5"/>
  <c r="X1962" i="5" s="1"/>
  <c r="I1962" i="5"/>
  <c r="E579" i="5"/>
  <c r="X579" i="5" s="1"/>
  <c r="I579" i="5"/>
  <c r="E571" i="5"/>
  <c r="X571" i="5" s="1"/>
  <c r="G571" i="5"/>
  <c r="E565" i="5"/>
  <c r="X565" i="5" s="1"/>
  <c r="I565" i="5"/>
  <c r="E557" i="5"/>
  <c r="X557" i="5" s="1"/>
  <c r="J557" i="5"/>
  <c r="E550" i="5"/>
  <c r="X550" i="5" s="1"/>
  <c r="G550" i="5"/>
  <c r="E542" i="5"/>
  <c r="X542" i="5" s="1"/>
  <c r="R542" i="5"/>
  <c r="E527" i="5"/>
  <c r="X527" i="5" s="1"/>
  <c r="F527" i="5"/>
  <c r="I503" i="5"/>
  <c r="E503" i="5"/>
  <c r="X503" i="5" s="1"/>
  <c r="E495" i="5"/>
  <c r="X495" i="5" s="1"/>
  <c r="R495" i="5"/>
  <c r="E488" i="5"/>
  <c r="X488" i="5" s="1"/>
  <c r="H488" i="5"/>
  <c r="E480" i="5"/>
  <c r="X480" i="5" s="1"/>
  <c r="I480" i="5"/>
  <c r="R246" i="5"/>
  <c r="H223" i="5"/>
  <c r="I211" i="5"/>
  <c r="H351" i="5"/>
  <c r="H325" i="5"/>
  <c r="E1897" i="5"/>
  <c r="X1897" i="5" s="1"/>
  <c r="J1897" i="5"/>
  <c r="G682" i="5"/>
  <c r="E682" i="5"/>
  <c r="X682" i="5" s="1"/>
  <c r="E593" i="5"/>
  <c r="X593" i="5" s="1"/>
  <c r="J593" i="5"/>
  <c r="G170" i="5"/>
  <c r="E170" i="5"/>
  <c r="X170" i="5" s="1"/>
  <c r="E138" i="5"/>
  <c r="X138" i="5" s="1"/>
  <c r="G138" i="5"/>
  <c r="E2141" i="5"/>
  <c r="X2141" i="5" s="1"/>
  <c r="R2141" i="5"/>
  <c r="G439" i="5"/>
  <c r="H439" i="5"/>
  <c r="R425" i="5"/>
  <c r="I425" i="5"/>
  <c r="I413" i="5"/>
  <c r="F413" i="5"/>
  <c r="R403" i="5"/>
  <c r="J403" i="5"/>
  <c r="G397" i="5"/>
  <c r="J397" i="5"/>
  <c r="I729" i="5"/>
  <c r="F722" i="5"/>
  <c r="J714" i="5"/>
  <c r="H699" i="5"/>
  <c r="I585" i="5"/>
  <c r="J510" i="5"/>
  <c r="H2141" i="5"/>
  <c r="R1897" i="5"/>
  <c r="J246" i="5"/>
  <c r="J223" i="5"/>
  <c r="I407" i="5"/>
  <c r="G351" i="5"/>
  <c r="J325" i="5"/>
  <c r="G280" i="5"/>
  <c r="G1849" i="5"/>
  <c r="E1849" i="5"/>
  <c r="X1849" i="5" s="1"/>
  <c r="J1760" i="5"/>
  <c r="I1760" i="5"/>
  <c r="G810" i="5"/>
  <c r="E810" i="5"/>
  <c r="X810" i="5" s="1"/>
  <c r="E613" i="5"/>
  <c r="X613" i="5" s="1"/>
  <c r="F613" i="5"/>
  <c r="E599" i="5"/>
  <c r="X599" i="5" s="1"/>
  <c r="G599" i="5"/>
  <c r="E370" i="5"/>
  <c r="X370" i="5" s="1"/>
  <c r="G370" i="5"/>
  <c r="G1390" i="5"/>
  <c r="I722" i="5"/>
  <c r="F714" i="5"/>
  <c r="J699" i="5"/>
  <c r="I593" i="5"/>
  <c r="J585" i="5"/>
  <c r="R510" i="5"/>
  <c r="G2141" i="5"/>
  <c r="G1897" i="5"/>
  <c r="I1849" i="5"/>
  <c r="H1768" i="5"/>
  <c r="F202" i="5"/>
  <c r="F389" i="5"/>
  <c r="R347" i="5"/>
  <c r="I325" i="5"/>
  <c r="F297" i="5"/>
  <c r="I1889" i="5"/>
  <c r="E1889" i="5"/>
  <c r="X1889" i="5" s="1"/>
  <c r="E626" i="5"/>
  <c r="X626" i="5" s="1"/>
  <c r="R626" i="5"/>
  <c r="E619" i="5"/>
  <c r="X619" i="5" s="1"/>
  <c r="F619" i="5"/>
  <c r="E583" i="5"/>
  <c r="X583" i="5" s="1"/>
  <c r="G583" i="5"/>
  <c r="E576" i="5"/>
  <c r="X576" i="5" s="1"/>
  <c r="F576" i="5"/>
  <c r="E539" i="5"/>
  <c r="X539" i="5" s="1"/>
  <c r="H539" i="5"/>
  <c r="E532" i="5"/>
  <c r="X532" i="5" s="1"/>
  <c r="F532" i="5"/>
  <c r="E524" i="5"/>
  <c r="X524" i="5" s="1"/>
  <c r="R524" i="5"/>
  <c r="E516" i="5"/>
  <c r="X516" i="5" s="1"/>
  <c r="H516" i="5"/>
  <c r="H1613" i="5"/>
  <c r="J1606" i="5"/>
  <c r="F1598" i="5"/>
  <c r="J1390" i="5"/>
  <c r="J722" i="5"/>
  <c r="R714" i="5"/>
  <c r="R699" i="5"/>
  <c r="H510" i="5"/>
  <c r="F2141" i="5"/>
  <c r="J2076" i="5"/>
  <c r="F1897" i="5"/>
  <c r="J1849" i="5"/>
  <c r="G1768" i="5"/>
  <c r="R1760" i="5"/>
  <c r="R219" i="5"/>
  <c r="H202" i="5"/>
  <c r="F341" i="5"/>
  <c r="I315" i="5"/>
  <c r="G297" i="5"/>
  <c r="I273" i="5"/>
  <c r="E2342" i="5"/>
  <c r="X2342" i="5" s="1"/>
  <c r="E1966" i="5"/>
  <c r="X1966" i="5" s="1"/>
  <c r="I1966" i="5"/>
  <c r="E590" i="5"/>
  <c r="X590" i="5" s="1"/>
  <c r="H590" i="5"/>
  <c r="E462" i="5"/>
  <c r="X462" i="5" s="1"/>
  <c r="H462" i="5"/>
  <c r="E447" i="5"/>
  <c r="X447" i="5" s="1"/>
  <c r="H447" i="5"/>
  <c r="R729" i="5"/>
  <c r="I714" i="5"/>
  <c r="F593" i="5"/>
  <c r="G510" i="5"/>
  <c r="J2141" i="5"/>
  <c r="R1849" i="5"/>
  <c r="I1768" i="5"/>
  <c r="G1760" i="5"/>
  <c r="F235" i="5"/>
  <c r="R215" i="5"/>
  <c r="I202" i="5"/>
  <c r="H430" i="5"/>
  <c r="H384" i="5"/>
  <c r="H310" i="5"/>
  <c r="I293" i="5"/>
  <c r="G1927" i="5"/>
  <c r="E1927" i="5"/>
  <c r="X1927" i="5" s="1"/>
  <c r="J1718" i="5"/>
  <c r="I1718" i="5"/>
  <c r="E1718" i="5"/>
  <c r="X1718" i="5" s="1"/>
  <c r="G1718" i="5"/>
  <c r="E604" i="5"/>
  <c r="X604" i="5" s="1"/>
  <c r="J604" i="5"/>
  <c r="E498" i="5"/>
  <c r="X498" i="5" s="1"/>
  <c r="J498" i="5"/>
  <c r="E483" i="5"/>
  <c r="X483" i="5" s="1"/>
  <c r="G483" i="5"/>
  <c r="E469" i="5"/>
  <c r="X469" i="5" s="1"/>
  <c r="F469" i="5"/>
  <c r="E1822" i="5"/>
  <c r="X1822" i="5" s="1"/>
  <c r="G1822" i="5"/>
  <c r="E74" i="5"/>
  <c r="X74" i="5" s="1"/>
  <c r="F440" i="5"/>
  <c r="I440" i="5"/>
  <c r="R431" i="5"/>
  <c r="F431" i="5"/>
  <c r="G431" i="5"/>
  <c r="E422" i="5"/>
  <c r="X422" i="5" s="1"/>
  <c r="H422" i="5"/>
  <c r="J422" i="5"/>
  <c r="I422" i="5"/>
  <c r="E418" i="5"/>
  <c r="X418" i="5" s="1"/>
  <c r="J418" i="5"/>
  <c r="F414" i="5"/>
  <c r="H414" i="5"/>
  <c r="F398" i="5"/>
  <c r="J398" i="5"/>
  <c r="I398" i="5"/>
  <c r="E1821" i="5"/>
  <c r="X1821" i="5" s="1"/>
  <c r="I1821" i="5"/>
  <c r="E1761" i="5"/>
  <c r="X1761" i="5" s="1"/>
  <c r="I1761" i="5"/>
  <c r="E735" i="5"/>
  <c r="X735" i="5" s="1"/>
  <c r="G735" i="5"/>
  <c r="E127" i="5"/>
  <c r="X127" i="5" s="1"/>
  <c r="G127" i="5"/>
  <c r="F331" i="5"/>
  <c r="H331" i="5"/>
  <c r="R45" i="5"/>
  <c r="J492" i="5"/>
  <c r="R484" i="5"/>
  <c r="I477" i="5"/>
  <c r="I470" i="5"/>
  <c r="R448" i="5"/>
  <c r="H2157" i="5"/>
  <c r="G1647" i="5"/>
  <c r="E1888" i="5"/>
  <c r="X1888" i="5" s="1"/>
  <c r="F1888" i="5"/>
  <c r="E911" i="5"/>
  <c r="X911" i="5" s="1"/>
  <c r="G911" i="5"/>
  <c r="H1758" i="5"/>
  <c r="E1758" i="5"/>
  <c r="X1758" i="5" s="1"/>
  <c r="J1758" i="5"/>
  <c r="E1736" i="5"/>
  <c r="X1736" i="5" s="1"/>
  <c r="G1736" i="5"/>
  <c r="E1765" i="5"/>
  <c r="X1765" i="5" s="1"/>
  <c r="R1765" i="5"/>
  <c r="E1757" i="5"/>
  <c r="X1757" i="5" s="1"/>
  <c r="G1757" i="5"/>
  <c r="I1735" i="5"/>
  <c r="J1735" i="5"/>
  <c r="H1723" i="5"/>
  <c r="R1723" i="5"/>
  <c r="E767" i="5"/>
  <c r="X767" i="5" s="1"/>
  <c r="G767" i="5"/>
  <c r="R198" i="5"/>
  <c r="F198" i="5"/>
  <c r="G198" i="5"/>
  <c r="E190" i="5"/>
  <c r="X190" i="5" s="1"/>
  <c r="I190" i="5"/>
  <c r="E185" i="5"/>
  <c r="X185" i="5" s="1"/>
  <c r="I185" i="5"/>
  <c r="E180" i="5"/>
  <c r="X180" i="5" s="1"/>
  <c r="I180" i="5"/>
  <c r="R171" i="5"/>
  <c r="G171" i="5"/>
  <c r="J156" i="5"/>
  <c r="I156" i="5"/>
  <c r="G151" i="5"/>
  <c r="R151" i="5"/>
  <c r="F90" i="5"/>
  <c r="I90" i="5"/>
  <c r="H80" i="5"/>
  <c r="R80" i="5"/>
  <c r="E962" i="5"/>
  <c r="X962" i="5" s="1"/>
  <c r="G962" i="5"/>
  <c r="E178" i="5"/>
  <c r="X178" i="5" s="1"/>
  <c r="G178" i="5"/>
  <c r="V2233" i="5"/>
  <c r="AB2233" i="5"/>
  <c r="AD1261" i="5"/>
  <c r="AB1261" i="5"/>
  <c r="T2325" i="5"/>
  <c r="AC2325" i="5"/>
  <c r="T1313" i="5"/>
  <c r="S1313" i="5"/>
  <c r="T1305" i="5"/>
  <c r="S1305" i="5"/>
  <c r="T783" i="5"/>
  <c r="S783" i="5"/>
  <c r="T732" i="5"/>
  <c r="AC732" i="5"/>
  <c r="S732" i="5"/>
  <c r="T705" i="5"/>
  <c r="S705" i="5"/>
  <c r="T660" i="5"/>
  <c r="AC660" i="5"/>
  <c r="T572" i="5"/>
  <c r="AC572" i="5"/>
  <c r="S572" i="5"/>
  <c r="T498" i="5"/>
  <c r="S498" i="5"/>
  <c r="AC498" i="5"/>
  <c r="T435" i="5"/>
  <c r="AC435" i="5"/>
  <c r="T394" i="5"/>
  <c r="S394" i="5"/>
  <c r="AC394" i="5"/>
  <c r="T340" i="5"/>
  <c r="S340" i="5"/>
  <c r="AC340" i="5"/>
  <c r="T334" i="5"/>
  <c r="AC334" i="5"/>
  <c r="S334" i="5"/>
  <c r="T269" i="5"/>
  <c r="AC269" i="5"/>
  <c r="S269" i="5"/>
  <c r="T236" i="5"/>
  <c r="S236" i="5"/>
  <c r="T224" i="5"/>
  <c r="AC224" i="5"/>
  <c r="T217" i="5"/>
  <c r="AC217" i="5"/>
  <c r="S217" i="5"/>
  <c r="T100" i="5"/>
  <c r="S100" i="5"/>
  <c r="AC100" i="5"/>
  <c r="AD2342" i="5"/>
  <c r="AB2342" i="5"/>
  <c r="AD1715" i="5"/>
  <c r="V1715" i="5"/>
  <c r="AD1703" i="5"/>
  <c r="V1703" i="5"/>
  <c r="AD1391" i="5"/>
  <c r="V1391" i="5"/>
  <c r="AD1318" i="5"/>
  <c r="AB1318" i="5"/>
  <c r="AD697" i="5"/>
  <c r="V697" i="5"/>
  <c r="AD690" i="5"/>
  <c r="V690" i="5"/>
  <c r="AD676" i="5"/>
  <c r="V676" i="5"/>
  <c r="T1420" i="5"/>
  <c r="S1420" i="5"/>
  <c r="AC1420" i="5"/>
  <c r="T1414" i="5"/>
  <c r="S1414" i="5"/>
  <c r="T1392" i="5"/>
  <c r="S1392" i="5"/>
  <c r="T1378" i="5"/>
  <c r="S1378" i="5"/>
  <c r="T1341" i="5"/>
  <c r="S1341" i="5"/>
  <c r="T1320" i="5"/>
  <c r="S1320" i="5"/>
  <c r="AD859" i="5"/>
  <c r="AB859" i="5"/>
  <c r="AD809" i="5"/>
  <c r="AB809" i="5"/>
  <c r="AD408" i="5"/>
  <c r="V408" i="5"/>
  <c r="T2197" i="5"/>
  <c r="AC2197" i="5"/>
  <c r="T2131" i="5"/>
  <c r="S2131" i="5"/>
  <c r="AC2131" i="5"/>
  <c r="T2123" i="5"/>
  <c r="AC2123" i="5"/>
  <c r="T2117" i="5"/>
  <c r="AC2117" i="5"/>
  <c r="T2041" i="5"/>
  <c r="S2041" i="5"/>
  <c r="T1903" i="5"/>
  <c r="S1903" i="5"/>
  <c r="AC1903" i="5"/>
  <c r="T1876" i="5"/>
  <c r="AC1876" i="5"/>
  <c r="T1632" i="5"/>
  <c r="S1632" i="5"/>
  <c r="AC1632" i="5"/>
  <c r="T1617" i="5"/>
  <c r="AC1617" i="5"/>
  <c r="T1602" i="5"/>
  <c r="AC1602" i="5"/>
  <c r="T1594" i="5"/>
  <c r="AC1594" i="5"/>
  <c r="S1594" i="5"/>
  <c r="T1587" i="5"/>
  <c r="S1587" i="5"/>
  <c r="AC1587" i="5"/>
  <c r="T1580" i="5"/>
  <c r="AC1580" i="5"/>
  <c r="S1580" i="5"/>
  <c r="T1573" i="5"/>
  <c r="S1573" i="5"/>
  <c r="AC1573" i="5"/>
  <c r="T1566" i="5"/>
  <c r="AC1566" i="5"/>
  <c r="T1532" i="5"/>
  <c r="AC1532" i="5"/>
  <c r="AC236" i="5"/>
  <c r="AB2001" i="5"/>
  <c r="AD2001" i="5"/>
  <c r="AD1986" i="5"/>
  <c r="AB1986" i="5"/>
  <c r="AD1512" i="5"/>
  <c r="V1512" i="5"/>
  <c r="AD1142" i="5"/>
  <c r="AB1142" i="5"/>
  <c r="AD461" i="5"/>
  <c r="AB461" i="5"/>
  <c r="T2261" i="5"/>
  <c r="AC2261" i="5"/>
  <c r="S2261" i="5"/>
  <c r="E279" i="5"/>
  <c r="X279" i="5" s="1"/>
  <c r="G279" i="5"/>
  <c r="AB2080" i="5"/>
  <c r="AD2080" i="5"/>
  <c r="AD536" i="5"/>
  <c r="AB536" i="5"/>
  <c r="T2313" i="5"/>
  <c r="S2313" i="5"/>
  <c r="AC2313" i="5"/>
  <c r="AD1665" i="5"/>
  <c r="AB1665" i="5"/>
  <c r="AD1624" i="5"/>
  <c r="AB1624" i="5"/>
  <c r="AB562" i="5"/>
  <c r="AD562" i="5"/>
  <c r="G562" i="5"/>
  <c r="T1608" i="5"/>
  <c r="AC1608" i="5"/>
  <c r="T545" i="5"/>
  <c r="AC545" i="5"/>
  <c r="T525" i="5"/>
  <c r="AC525" i="5"/>
  <c r="AB239" i="5"/>
  <c r="AB207" i="5"/>
  <c r="AC2344" i="5"/>
  <c r="AC2286" i="5"/>
  <c r="AC2137" i="5"/>
  <c r="AC1909" i="5"/>
  <c r="AC1754" i="5"/>
  <c r="AD329" i="5"/>
  <c r="AD92" i="5"/>
  <c r="V92" i="5"/>
  <c r="T1805" i="5"/>
  <c r="AC1805" i="5"/>
  <c r="AC2260" i="5"/>
  <c r="AC2054" i="5"/>
  <c r="AC1908" i="5"/>
  <c r="T2290" i="5"/>
  <c r="T1817" i="5"/>
  <c r="AC1817" i="5"/>
  <c r="AC2210" i="5"/>
  <c r="AC2143" i="5"/>
  <c r="AC2053" i="5"/>
  <c r="AC1915" i="5"/>
  <c r="AC1631" i="5"/>
  <c r="T1833" i="5"/>
  <c r="AC1833" i="5"/>
  <c r="AC2324" i="5"/>
  <c r="AC2151" i="5"/>
  <c r="AC2093" i="5"/>
  <c r="AC1783" i="5"/>
  <c r="AC1662" i="5"/>
  <c r="AC1638" i="5"/>
  <c r="T1713" i="5"/>
  <c r="AC1713" i="5"/>
  <c r="AB2124" i="5"/>
  <c r="AC2274" i="5"/>
  <c r="AC2067" i="5"/>
  <c r="AC2059" i="5"/>
  <c r="AC1726" i="5"/>
  <c r="AC578" i="5"/>
  <c r="AC552" i="5"/>
  <c r="T1588" i="5"/>
  <c r="AC1588" i="5"/>
  <c r="AD228" i="5"/>
  <c r="AD182" i="5"/>
  <c r="AD117" i="5"/>
  <c r="V72" i="5"/>
  <c r="F2343" i="5"/>
  <c r="R2333" i="5"/>
  <c r="F2246" i="5"/>
  <c r="I2228" i="5"/>
  <c r="F2209" i="5"/>
  <c r="R2203" i="5"/>
  <c r="F402" i="5"/>
  <c r="H2123" i="5"/>
  <c r="R2029" i="5"/>
  <c r="G2122" i="5"/>
  <c r="H2076" i="5"/>
  <c r="G245" i="5"/>
  <c r="J240" i="5"/>
  <c r="R218" i="5"/>
  <c r="R439" i="5"/>
  <c r="R383" i="5"/>
  <c r="I354" i="5"/>
  <c r="F296" i="5"/>
  <c r="E1999" i="5"/>
  <c r="X1999" i="5" s="1"/>
  <c r="R1999" i="5"/>
  <c r="F1999" i="5"/>
  <c r="J1999" i="5"/>
  <c r="R1977" i="5"/>
  <c r="H1977" i="5"/>
  <c r="J1977" i="5"/>
  <c r="G1783" i="5"/>
  <c r="E1783" i="5"/>
  <c r="X1783" i="5" s="1"/>
  <c r="E1179" i="5"/>
  <c r="X1179" i="5" s="1"/>
  <c r="F1179" i="5"/>
  <c r="E1159" i="5"/>
  <c r="X1159" i="5" s="1"/>
  <c r="J1159" i="5"/>
  <c r="E1042" i="5"/>
  <c r="X1042" i="5" s="1"/>
  <c r="H1042" i="5"/>
  <c r="E969" i="5"/>
  <c r="X969" i="5" s="1"/>
  <c r="I969" i="5"/>
  <c r="R969" i="5"/>
  <c r="E914" i="5"/>
  <c r="X914" i="5" s="1"/>
  <c r="G914" i="5"/>
  <c r="E891" i="5"/>
  <c r="X891" i="5" s="1"/>
  <c r="R891" i="5"/>
  <c r="E841" i="5"/>
  <c r="X841" i="5" s="1"/>
  <c r="J841" i="5"/>
  <c r="R841" i="5"/>
  <c r="F841" i="5"/>
  <c r="E786" i="5"/>
  <c r="X786" i="5" s="1"/>
  <c r="R786" i="5"/>
  <c r="H786" i="5"/>
  <c r="E763" i="5"/>
  <c r="X763" i="5" s="1"/>
  <c r="H763" i="5"/>
  <c r="E713" i="5"/>
  <c r="X713" i="5" s="1"/>
  <c r="F713" i="5"/>
  <c r="E658" i="5"/>
  <c r="X658" i="5" s="1"/>
  <c r="H658" i="5"/>
  <c r="G658" i="5"/>
  <c r="J658" i="5"/>
  <c r="E574" i="5"/>
  <c r="X574" i="5" s="1"/>
  <c r="R574" i="5"/>
  <c r="J574" i="5"/>
  <c r="G574" i="5"/>
  <c r="E560" i="5"/>
  <c r="X560" i="5" s="1"/>
  <c r="G560" i="5"/>
  <c r="J560" i="5"/>
  <c r="I2338" i="5"/>
  <c r="H2338" i="5"/>
  <c r="F2333" i="5"/>
  <c r="R2284" i="5"/>
  <c r="R2279" i="5"/>
  <c r="J2228" i="5"/>
  <c r="G2203" i="5"/>
  <c r="H402" i="5"/>
  <c r="F266" i="5"/>
  <c r="F1409" i="5"/>
  <c r="F1382" i="5"/>
  <c r="J1368" i="5"/>
  <c r="H1361" i="5"/>
  <c r="J2092" i="5"/>
  <c r="G2029" i="5"/>
  <c r="H1999" i="5"/>
  <c r="I1977" i="5"/>
  <c r="R423" i="5"/>
  <c r="R413" i="5"/>
  <c r="H383" i="5"/>
  <c r="H374" i="5"/>
  <c r="G345" i="5"/>
  <c r="I309" i="5"/>
  <c r="E1061" i="5"/>
  <c r="X1061" i="5" s="1"/>
  <c r="R1061" i="5"/>
  <c r="E1048" i="5"/>
  <c r="X1048" i="5" s="1"/>
  <c r="G1048" i="5"/>
  <c r="E1041" i="5"/>
  <c r="X1041" i="5" s="1"/>
  <c r="H1041" i="5"/>
  <c r="E1026" i="5"/>
  <c r="X1026" i="5" s="1"/>
  <c r="J1026" i="5"/>
  <c r="R1005" i="5"/>
  <c r="E990" i="5"/>
  <c r="X990" i="5" s="1"/>
  <c r="J990" i="5"/>
  <c r="E933" i="5"/>
  <c r="X933" i="5" s="1"/>
  <c r="J933" i="5"/>
  <c r="R933" i="5"/>
  <c r="E920" i="5"/>
  <c r="X920" i="5" s="1"/>
  <c r="H920" i="5"/>
  <c r="J920" i="5"/>
  <c r="E913" i="5"/>
  <c r="X913" i="5" s="1"/>
  <c r="H913" i="5"/>
  <c r="R913" i="5"/>
  <c r="E898" i="5"/>
  <c r="X898" i="5" s="1"/>
  <c r="I898" i="5"/>
  <c r="H898" i="5"/>
  <c r="E877" i="5"/>
  <c r="X877" i="5" s="1"/>
  <c r="I877" i="5"/>
  <c r="J877" i="5"/>
  <c r="R877" i="5"/>
  <c r="E862" i="5"/>
  <c r="X862" i="5" s="1"/>
  <c r="R862" i="5"/>
  <c r="H862" i="5"/>
  <c r="E805" i="5"/>
  <c r="X805" i="5" s="1"/>
  <c r="F805" i="5"/>
  <c r="J805" i="5"/>
  <c r="H805" i="5"/>
  <c r="E792" i="5"/>
  <c r="X792" i="5" s="1"/>
  <c r="F792" i="5"/>
  <c r="G792" i="5"/>
  <c r="E785" i="5"/>
  <c r="X785" i="5" s="1"/>
  <c r="I785" i="5"/>
  <c r="I778" i="5"/>
  <c r="J778" i="5"/>
  <c r="G778" i="5"/>
  <c r="E770" i="5"/>
  <c r="X770" i="5" s="1"/>
  <c r="G770" i="5"/>
  <c r="R770" i="5"/>
  <c r="I770" i="5"/>
  <c r="E749" i="5"/>
  <c r="X749" i="5" s="1"/>
  <c r="J749" i="5"/>
  <c r="R749" i="5"/>
  <c r="F749" i="5"/>
  <c r="E734" i="5"/>
  <c r="X734" i="5" s="1"/>
  <c r="I734" i="5"/>
  <c r="R734" i="5"/>
  <c r="E677" i="5"/>
  <c r="X677" i="5" s="1"/>
  <c r="J677" i="5"/>
  <c r="H677" i="5"/>
  <c r="R677" i="5"/>
  <c r="E664" i="5"/>
  <c r="X664" i="5" s="1"/>
  <c r="G664" i="5"/>
  <c r="E657" i="5"/>
  <c r="X657" i="5" s="1"/>
  <c r="F657" i="5"/>
  <c r="I657" i="5"/>
  <c r="G657" i="5"/>
  <c r="E601" i="5"/>
  <c r="X601" i="5" s="1"/>
  <c r="R601" i="5"/>
  <c r="I601" i="5"/>
  <c r="G601" i="5"/>
  <c r="E581" i="5"/>
  <c r="X581" i="5" s="1"/>
  <c r="J581" i="5"/>
  <c r="I581" i="5"/>
  <c r="I2279" i="5"/>
  <c r="G1972" i="5"/>
  <c r="G2333" i="5"/>
  <c r="I2284" i="5"/>
  <c r="H2228" i="5"/>
  <c r="I2216" i="5"/>
  <c r="H2203" i="5"/>
  <c r="H266" i="5"/>
  <c r="F1368" i="5"/>
  <c r="R1361" i="5"/>
  <c r="I1999" i="5"/>
  <c r="F1977" i="5"/>
  <c r="H84" i="5"/>
  <c r="E1957" i="5"/>
  <c r="X1957" i="5" s="1"/>
  <c r="F1957" i="5"/>
  <c r="J1957" i="5"/>
  <c r="E1943" i="5"/>
  <c r="X1943" i="5" s="1"/>
  <c r="G1943" i="5"/>
  <c r="H1943" i="5"/>
  <c r="J1943" i="5"/>
  <c r="I1943" i="5"/>
  <c r="E1907" i="5"/>
  <c r="X1907" i="5" s="1"/>
  <c r="H1907" i="5"/>
  <c r="F1907" i="5"/>
  <c r="G1907" i="5"/>
  <c r="E1901" i="5"/>
  <c r="X1901" i="5" s="1"/>
  <c r="J1901" i="5"/>
  <c r="H1901" i="5"/>
  <c r="F1901" i="5"/>
  <c r="I1720" i="5"/>
  <c r="H1720" i="5"/>
  <c r="R1720" i="5"/>
  <c r="E1361" i="5"/>
  <c r="X1361" i="5" s="1"/>
  <c r="G2216" i="5"/>
  <c r="H163" i="5"/>
  <c r="G2287" i="5"/>
  <c r="E2287" i="5"/>
  <c r="X2287" i="5" s="1"/>
  <c r="E340" i="5"/>
  <c r="X340" i="5" s="1"/>
  <c r="R340" i="5"/>
  <c r="G340" i="5"/>
  <c r="H340" i="5"/>
  <c r="E2144" i="5"/>
  <c r="X2144" i="5" s="1"/>
  <c r="H2144" i="5"/>
  <c r="R2144" i="5"/>
  <c r="J2123" i="5"/>
  <c r="F2123" i="5"/>
  <c r="R2123" i="5"/>
  <c r="G2123" i="5"/>
  <c r="E2089" i="5"/>
  <c r="X2089" i="5" s="1"/>
  <c r="H2089" i="5"/>
  <c r="F2089" i="5"/>
  <c r="R2089" i="5"/>
  <c r="E2029" i="5"/>
  <c r="X2029" i="5" s="1"/>
  <c r="H2029" i="5"/>
  <c r="J2029" i="5"/>
  <c r="E2158" i="5"/>
  <c r="X2158" i="5" s="1"/>
  <c r="H2158" i="5"/>
  <c r="F2158" i="5"/>
  <c r="G2158" i="5"/>
  <c r="E2126" i="5"/>
  <c r="X2126" i="5" s="1"/>
  <c r="I2126" i="5"/>
  <c r="G2126" i="5"/>
  <c r="R2126" i="5"/>
  <c r="F2126" i="5"/>
  <c r="J2091" i="5"/>
  <c r="E2091" i="5"/>
  <c r="X2091" i="5" s="1"/>
  <c r="I2091" i="5"/>
  <c r="F2091" i="5"/>
  <c r="E2076" i="5"/>
  <c r="X2076" i="5" s="1"/>
  <c r="I2076" i="5"/>
  <c r="F2076" i="5"/>
  <c r="G2076" i="5"/>
  <c r="J439" i="5"/>
  <c r="I439" i="5"/>
  <c r="I435" i="5"/>
  <c r="H435" i="5"/>
  <c r="R435" i="5"/>
  <c r="R430" i="5"/>
  <c r="F430" i="5"/>
  <c r="I430" i="5"/>
  <c r="G430" i="5"/>
  <c r="F425" i="5"/>
  <c r="G425" i="5"/>
  <c r="J425" i="5"/>
  <c r="G421" i="5"/>
  <c r="J421" i="5"/>
  <c r="F421" i="5"/>
  <c r="H421" i="5"/>
  <c r="E417" i="5"/>
  <c r="X417" i="5" s="1"/>
  <c r="G417" i="5"/>
  <c r="I417" i="5"/>
  <c r="J417" i="5"/>
  <c r="E413" i="5"/>
  <c r="X413" i="5" s="1"/>
  <c r="J413" i="5"/>
  <c r="G413" i="5"/>
  <c r="H413" i="5"/>
  <c r="F407" i="5"/>
  <c r="R407" i="5"/>
  <c r="H407" i="5"/>
  <c r="F403" i="5"/>
  <c r="H403" i="5"/>
  <c r="G403" i="5"/>
  <c r="R397" i="5"/>
  <c r="E397" i="5"/>
  <c r="X397" i="5" s="1"/>
  <c r="I397" i="5"/>
  <c r="F397" i="5"/>
  <c r="H397" i="5"/>
  <c r="J393" i="5"/>
  <c r="G393" i="5"/>
  <c r="I393" i="5"/>
  <c r="H393" i="5"/>
  <c r="E388" i="5"/>
  <c r="X388" i="5" s="1"/>
  <c r="H388" i="5"/>
  <c r="R388" i="5"/>
  <c r="J388" i="5"/>
  <c r="F388" i="5"/>
  <c r="G383" i="5"/>
  <c r="I383" i="5"/>
  <c r="J383" i="5"/>
  <c r="F379" i="5"/>
  <c r="I379" i="5"/>
  <c r="G379" i="5"/>
  <c r="I374" i="5"/>
  <c r="G374" i="5"/>
  <c r="J374" i="5"/>
  <c r="E369" i="5"/>
  <c r="X369" i="5" s="1"/>
  <c r="J369" i="5"/>
  <c r="G369" i="5"/>
  <c r="I369" i="5"/>
  <c r="R369" i="5"/>
  <c r="F369" i="5"/>
  <c r="J364" i="5"/>
  <c r="I364" i="5"/>
  <c r="H364" i="5"/>
  <c r="G359" i="5"/>
  <c r="R359" i="5"/>
  <c r="J359" i="5"/>
  <c r="J354" i="5"/>
  <c r="H354" i="5"/>
  <c r="R354" i="5"/>
  <c r="G354" i="5"/>
  <c r="J350" i="5"/>
  <c r="R350" i="5"/>
  <c r="I350" i="5"/>
  <c r="J345" i="5"/>
  <c r="H345" i="5"/>
  <c r="F345" i="5"/>
  <c r="G339" i="5"/>
  <c r="R339" i="5"/>
  <c r="I339" i="5"/>
  <c r="E335" i="5"/>
  <c r="X335" i="5" s="1"/>
  <c r="I335" i="5"/>
  <c r="J335" i="5"/>
  <c r="G335" i="5"/>
  <c r="R331" i="5"/>
  <c r="J331" i="5"/>
  <c r="G331" i="5"/>
  <c r="E324" i="5"/>
  <c r="X324" i="5" s="1"/>
  <c r="H324" i="5"/>
  <c r="I324" i="5"/>
  <c r="R324" i="5"/>
  <c r="F319" i="5"/>
  <c r="I319" i="5"/>
  <c r="H319" i="5"/>
  <c r="J319" i="5"/>
  <c r="E314" i="5"/>
  <c r="X314" i="5" s="1"/>
  <c r="F314" i="5"/>
  <c r="H314" i="5"/>
  <c r="I314" i="5"/>
  <c r="R309" i="5"/>
  <c r="G309" i="5"/>
  <c r="J309" i="5"/>
  <c r="R304" i="5"/>
  <c r="G304" i="5"/>
  <c r="J304" i="5"/>
  <c r="G300" i="5"/>
  <c r="J300" i="5"/>
  <c r="H300" i="5"/>
  <c r="R296" i="5"/>
  <c r="I296" i="5"/>
  <c r="G296" i="5"/>
  <c r="J296" i="5"/>
  <c r="R292" i="5"/>
  <c r="G292" i="5"/>
  <c r="J292" i="5"/>
  <c r="I283" i="5"/>
  <c r="F283" i="5"/>
  <c r="R283" i="5"/>
  <c r="F278" i="5"/>
  <c r="I278" i="5"/>
  <c r="J278" i="5"/>
  <c r="J272" i="5"/>
  <c r="J268" i="5"/>
  <c r="H268" i="5"/>
  <c r="E263" i="5"/>
  <c r="X263" i="5" s="1"/>
  <c r="H263" i="5"/>
  <c r="J263" i="5"/>
  <c r="I259" i="5"/>
  <c r="R259" i="5"/>
  <c r="H259" i="5"/>
  <c r="E254" i="5"/>
  <c r="X254" i="5" s="1"/>
  <c r="I254" i="5"/>
  <c r="J254" i="5"/>
  <c r="F254" i="5"/>
  <c r="J245" i="5"/>
  <c r="H245" i="5"/>
  <c r="F245" i="5"/>
  <c r="G240" i="5"/>
  <c r="I240" i="5"/>
  <c r="H240" i="5"/>
  <c r="E233" i="5"/>
  <c r="X233" i="5" s="1"/>
  <c r="I233" i="5"/>
  <c r="G233" i="5"/>
  <c r="H233" i="5"/>
  <c r="F226" i="5"/>
  <c r="G226" i="5"/>
  <c r="J226" i="5"/>
  <c r="F222" i="5"/>
  <c r="R222" i="5"/>
  <c r="H222" i="5"/>
  <c r="I222" i="5"/>
  <c r="H218" i="5"/>
  <c r="G218" i="5"/>
  <c r="F218" i="5"/>
  <c r="I214" i="5"/>
  <c r="H214" i="5"/>
  <c r="G214" i="5"/>
  <c r="E210" i="5"/>
  <c r="X210" i="5" s="1"/>
  <c r="J210" i="5"/>
  <c r="H210" i="5"/>
  <c r="F210" i="5"/>
  <c r="R210" i="5"/>
  <c r="E205" i="5"/>
  <c r="X205" i="5" s="1"/>
  <c r="G205" i="5"/>
  <c r="H205" i="5"/>
  <c r="R205" i="5"/>
  <c r="G201" i="5"/>
  <c r="R201" i="5"/>
  <c r="J201" i="5"/>
  <c r="J196" i="5"/>
  <c r="E196" i="5"/>
  <c r="X196" i="5" s="1"/>
  <c r="F196" i="5"/>
  <c r="G196" i="5"/>
  <c r="R196" i="5"/>
  <c r="J189" i="5"/>
  <c r="H189" i="5"/>
  <c r="R189" i="5"/>
  <c r="F189" i="5"/>
  <c r="G184" i="5"/>
  <c r="F184" i="5"/>
  <c r="F177" i="5"/>
  <c r="I177" i="5"/>
  <c r="J177" i="5"/>
  <c r="E165" i="5"/>
  <c r="X165" i="5" s="1"/>
  <c r="F165" i="5"/>
  <c r="I165" i="5"/>
  <c r="J165" i="5"/>
  <c r="R165" i="5"/>
  <c r="G165" i="5"/>
  <c r="H161" i="5"/>
  <c r="G161" i="5"/>
  <c r="I154" i="5"/>
  <c r="R154" i="5"/>
  <c r="G154" i="5"/>
  <c r="F154" i="5"/>
  <c r="J150" i="5"/>
  <c r="G150" i="5"/>
  <c r="R150" i="5"/>
  <c r="F150" i="5"/>
  <c r="H150" i="5"/>
  <c r="E144" i="5"/>
  <c r="X144" i="5" s="1"/>
  <c r="H144" i="5"/>
  <c r="F144" i="5"/>
  <c r="I144" i="5"/>
  <c r="H140" i="5"/>
  <c r="G140" i="5"/>
  <c r="I140" i="5"/>
  <c r="H135" i="5"/>
  <c r="I135" i="5"/>
  <c r="F135" i="5"/>
  <c r="G131" i="5"/>
  <c r="F131" i="5"/>
  <c r="R131" i="5"/>
  <c r="G124" i="5"/>
  <c r="I124" i="5"/>
  <c r="E124" i="5"/>
  <c r="X124" i="5" s="1"/>
  <c r="I120" i="5"/>
  <c r="J120" i="5"/>
  <c r="F120" i="5"/>
  <c r="G120" i="5"/>
  <c r="R113" i="5"/>
  <c r="E113" i="5"/>
  <c r="X113" i="5" s="1"/>
  <c r="H113" i="5"/>
  <c r="J113" i="5"/>
  <c r="G113" i="5"/>
  <c r="J109" i="5"/>
  <c r="R109" i="5"/>
  <c r="F109" i="5"/>
  <c r="I109" i="5"/>
  <c r="I104" i="5"/>
  <c r="J104" i="5"/>
  <c r="G104" i="5"/>
  <c r="R100" i="5"/>
  <c r="I100" i="5"/>
  <c r="G100" i="5"/>
  <c r="G94" i="5"/>
  <c r="H94" i="5"/>
  <c r="J88" i="5"/>
  <c r="E88" i="5"/>
  <c r="X88" i="5" s="1"/>
  <c r="I88" i="5"/>
  <c r="F88" i="5"/>
  <c r="H88" i="5"/>
  <c r="R88" i="5"/>
  <c r="I79" i="5"/>
  <c r="J79" i="5"/>
  <c r="F79" i="5"/>
  <c r="I75" i="5"/>
  <c r="J75" i="5"/>
  <c r="H75" i="5"/>
  <c r="F2284" i="5"/>
  <c r="R2246" i="5"/>
  <c r="F2228" i="5"/>
  <c r="R2209" i="5"/>
  <c r="R2343" i="5"/>
  <c r="G2338" i="5"/>
  <c r="I2333" i="5"/>
  <c r="H2284" i="5"/>
  <c r="F2279" i="5"/>
  <c r="H2246" i="5"/>
  <c r="G2228" i="5"/>
  <c r="H2216" i="5"/>
  <c r="I2209" i="5"/>
  <c r="J1972" i="5"/>
  <c r="I266" i="5"/>
  <c r="G1510" i="5"/>
  <c r="R1504" i="5"/>
  <c r="J1409" i="5"/>
  <c r="I1382" i="5"/>
  <c r="H1368" i="5"/>
  <c r="J340" i="5"/>
  <c r="I2158" i="5"/>
  <c r="H226" i="5"/>
  <c r="I210" i="5"/>
  <c r="F205" i="5"/>
  <c r="H184" i="5"/>
  <c r="H177" i="5"/>
  <c r="R417" i="5"/>
  <c r="I388" i="5"/>
  <c r="F359" i="5"/>
  <c r="H335" i="5"/>
  <c r="J324" i="5"/>
  <c r="I268" i="5"/>
  <c r="F161" i="5"/>
  <c r="F75" i="5"/>
  <c r="E2016" i="5"/>
  <c r="X2016" i="5" s="1"/>
  <c r="R2016" i="5"/>
  <c r="H2016" i="5"/>
  <c r="I2016" i="5"/>
  <c r="E1830" i="5"/>
  <c r="X1830" i="5" s="1"/>
  <c r="R1830" i="5"/>
  <c r="G1830" i="5"/>
  <c r="J1830" i="5"/>
  <c r="E114" i="5"/>
  <c r="X114" i="5" s="1"/>
  <c r="G114" i="5"/>
  <c r="J2333" i="5"/>
  <c r="H1972" i="5"/>
  <c r="R266" i="5"/>
  <c r="J2338" i="5"/>
  <c r="J2284" i="5"/>
  <c r="J2279" i="5"/>
  <c r="J2246" i="5"/>
  <c r="R2228" i="5"/>
  <c r="J2216" i="5"/>
  <c r="G2209" i="5"/>
  <c r="J2203" i="5"/>
  <c r="F1972" i="5"/>
  <c r="R402" i="5"/>
  <c r="F1510" i="5"/>
  <c r="F1504" i="5"/>
  <c r="G1409" i="5"/>
  <c r="I1368" i="5"/>
  <c r="I340" i="5"/>
  <c r="J2144" i="5"/>
  <c r="R2158" i="5"/>
  <c r="J2126" i="5"/>
  <c r="J233" i="5"/>
  <c r="R226" i="5"/>
  <c r="G210" i="5"/>
  <c r="J205" i="5"/>
  <c r="J184" i="5"/>
  <c r="R177" i="5"/>
  <c r="J435" i="5"/>
  <c r="H417" i="5"/>
  <c r="R379" i="5"/>
  <c r="H350" i="5"/>
  <c r="F339" i="5"/>
  <c r="F324" i="5"/>
  <c r="R314" i="5"/>
  <c r="F292" i="5"/>
  <c r="R161" i="5"/>
  <c r="G1961" i="5"/>
  <c r="H1961" i="5"/>
  <c r="R1961" i="5"/>
  <c r="E1961" i="5"/>
  <c r="X1961" i="5" s="1"/>
  <c r="E1887" i="5"/>
  <c r="X1887" i="5" s="1"/>
  <c r="I1887" i="5"/>
  <c r="G1887" i="5"/>
  <c r="J1887" i="5"/>
  <c r="H1887" i="5"/>
  <c r="E1122" i="5"/>
  <c r="X1122" i="5" s="1"/>
  <c r="H1122" i="5"/>
  <c r="E1114" i="5"/>
  <c r="X1114" i="5" s="1"/>
  <c r="G1114" i="5"/>
  <c r="E1108" i="5"/>
  <c r="X1108" i="5" s="1"/>
  <c r="G1108" i="5"/>
  <c r="E1078" i="5"/>
  <c r="X1078" i="5" s="1"/>
  <c r="J1078" i="5"/>
  <c r="E1065" i="5"/>
  <c r="X1065" i="5" s="1"/>
  <c r="F1065" i="5"/>
  <c r="E986" i="5"/>
  <c r="X986" i="5" s="1"/>
  <c r="I986" i="5"/>
  <c r="E980" i="5"/>
  <c r="X980" i="5" s="1"/>
  <c r="G980" i="5"/>
  <c r="E950" i="5"/>
  <c r="X950" i="5" s="1"/>
  <c r="F950" i="5"/>
  <c r="E858" i="5"/>
  <c r="X858" i="5" s="1"/>
  <c r="J858" i="5"/>
  <c r="F858" i="5"/>
  <c r="E852" i="5"/>
  <c r="X852" i="5" s="1"/>
  <c r="H852" i="5"/>
  <c r="J852" i="5"/>
  <c r="R852" i="5"/>
  <c r="E822" i="5"/>
  <c r="X822" i="5" s="1"/>
  <c r="G822" i="5"/>
  <c r="I822" i="5"/>
  <c r="H822" i="5"/>
  <c r="E809" i="5"/>
  <c r="X809" i="5" s="1"/>
  <c r="R809" i="5"/>
  <c r="E738" i="5"/>
  <c r="X738" i="5" s="1"/>
  <c r="H738" i="5"/>
  <c r="F738" i="5"/>
  <c r="G738" i="5"/>
  <c r="E730" i="5"/>
  <c r="X730" i="5" s="1"/>
  <c r="H730" i="5"/>
  <c r="R730" i="5"/>
  <c r="E724" i="5"/>
  <c r="X724" i="5" s="1"/>
  <c r="I724" i="5"/>
  <c r="G724" i="5"/>
  <c r="H724" i="5"/>
  <c r="E694" i="5"/>
  <c r="X694" i="5" s="1"/>
  <c r="R694" i="5"/>
  <c r="F694" i="5"/>
  <c r="G694" i="5"/>
  <c r="E681" i="5"/>
  <c r="X681" i="5" s="1"/>
  <c r="F681" i="5"/>
  <c r="J681" i="5"/>
  <c r="H681" i="5"/>
  <c r="E563" i="5"/>
  <c r="X563" i="5" s="1"/>
  <c r="R563" i="5"/>
  <c r="I563" i="5"/>
  <c r="J563" i="5"/>
  <c r="E555" i="5"/>
  <c r="X555" i="5" s="1"/>
  <c r="R555" i="5"/>
  <c r="E548" i="5"/>
  <c r="X548" i="5" s="1"/>
  <c r="H548" i="5"/>
  <c r="R548" i="5"/>
  <c r="E519" i="5"/>
  <c r="X519" i="5" s="1"/>
  <c r="R519" i="5"/>
  <c r="I519" i="5"/>
  <c r="J519" i="5"/>
  <c r="F2216" i="5"/>
  <c r="J2209" i="5"/>
  <c r="I2203" i="5"/>
  <c r="I1972" i="5"/>
  <c r="G2343" i="5"/>
  <c r="E2343" i="5"/>
  <c r="X2343" i="5" s="1"/>
  <c r="E2000" i="5"/>
  <c r="X2000" i="5" s="1"/>
  <c r="J2000" i="5"/>
  <c r="E402" i="5"/>
  <c r="X402" i="5" s="1"/>
  <c r="G402" i="5"/>
  <c r="E266" i="5"/>
  <c r="X266" i="5" s="1"/>
  <c r="G266" i="5"/>
  <c r="J2162" i="5"/>
  <c r="I2162" i="5"/>
  <c r="F2135" i="5"/>
  <c r="H2135" i="5"/>
  <c r="H2145" i="5"/>
  <c r="G2145" i="5"/>
  <c r="E405" i="5"/>
  <c r="X405" i="5" s="1"/>
  <c r="F405" i="5"/>
  <c r="I265" i="5"/>
  <c r="G265" i="5"/>
  <c r="I212" i="5"/>
  <c r="J212" i="5"/>
  <c r="R60" i="5"/>
  <c r="R56" i="5"/>
  <c r="H49" i="5"/>
  <c r="H1825" i="5"/>
  <c r="G706" i="5"/>
  <c r="E554" i="5"/>
  <c r="X554" i="5" s="1"/>
  <c r="G554" i="5"/>
  <c r="E167" i="5"/>
  <c r="X167" i="5" s="1"/>
  <c r="G167" i="5"/>
  <c r="G1487" i="5"/>
  <c r="E1487" i="5"/>
  <c r="X1487" i="5" s="1"/>
  <c r="G186" i="5"/>
  <c r="E186" i="5"/>
  <c r="X186" i="5" s="1"/>
  <c r="I347" i="5"/>
  <c r="E347" i="5"/>
  <c r="X347" i="5" s="1"/>
  <c r="J341" i="5"/>
  <c r="E341" i="5"/>
  <c r="X341" i="5" s="1"/>
  <c r="F301" i="5"/>
  <c r="E301" i="5"/>
  <c r="X301" i="5" s="1"/>
  <c r="E255" i="5"/>
  <c r="X255" i="5" s="1"/>
  <c r="G255" i="5"/>
  <c r="F223" i="5"/>
  <c r="E223" i="5"/>
  <c r="X223" i="5" s="1"/>
  <c r="R162" i="5"/>
  <c r="F162" i="5"/>
  <c r="G145" i="5"/>
  <c r="R145" i="5"/>
  <c r="H141" i="5"/>
  <c r="F141" i="5"/>
  <c r="R136" i="5"/>
  <c r="J136" i="5"/>
  <c r="F132" i="5"/>
  <c r="E132" i="5"/>
  <c r="X132" i="5" s="1"/>
  <c r="G125" i="5"/>
  <c r="J125" i="5"/>
  <c r="R115" i="5"/>
  <c r="I115" i="5"/>
  <c r="F115" i="5"/>
  <c r="F110" i="5"/>
  <c r="R110" i="5"/>
  <c r="G85" i="5"/>
  <c r="R85" i="5"/>
  <c r="I85" i="5"/>
  <c r="I76" i="5"/>
  <c r="J76" i="5"/>
  <c r="G76" i="5"/>
  <c r="I1911" i="5"/>
  <c r="F1825" i="5"/>
  <c r="J1911" i="5"/>
  <c r="I1825" i="5"/>
  <c r="G1135" i="5"/>
  <c r="H132" i="5"/>
  <c r="E2199" i="5"/>
  <c r="X2199" i="5" s="1"/>
  <c r="G2199" i="5"/>
  <c r="E2159" i="5"/>
  <c r="X2159" i="5" s="1"/>
  <c r="G2159" i="5"/>
  <c r="G1359" i="5"/>
  <c r="E1359" i="5"/>
  <c r="X1359" i="5" s="1"/>
  <c r="E311" i="5"/>
  <c r="X311" i="5" s="1"/>
  <c r="G311" i="5"/>
  <c r="F538" i="5"/>
  <c r="I2125" i="5"/>
  <c r="I2090" i="5"/>
  <c r="I2141" i="5"/>
  <c r="F2093" i="5"/>
  <c r="F1962" i="5"/>
  <c r="R1956" i="5"/>
  <c r="G1912" i="5"/>
  <c r="R1911" i="5"/>
  <c r="R1825" i="5"/>
  <c r="I246" i="5"/>
  <c r="G235" i="5"/>
  <c r="F215" i="5"/>
  <c r="J211" i="5"/>
  <c r="H198" i="5"/>
  <c r="H185" i="5"/>
  <c r="J180" i="5"/>
  <c r="H440" i="5"/>
  <c r="J431" i="5"/>
  <c r="H427" i="5"/>
  <c r="G414" i="5"/>
  <c r="J410" i="5"/>
  <c r="J404" i="5"/>
  <c r="F384" i="5"/>
  <c r="J380" i="5"/>
  <c r="J376" i="5"/>
  <c r="F351" i="5"/>
  <c r="F347" i="5"/>
  <c r="H341" i="5"/>
  <c r="F325" i="5"/>
  <c r="G260" i="5"/>
  <c r="J255" i="5"/>
  <c r="G1090" i="5"/>
  <c r="G141" i="5"/>
  <c r="G2295" i="5"/>
  <c r="E2295" i="5"/>
  <c r="X2295" i="5" s="1"/>
  <c r="G1418" i="5"/>
  <c r="E1418" i="5"/>
  <c r="X1418" i="5" s="1"/>
  <c r="G1231" i="5"/>
  <c r="E1231" i="5"/>
  <c r="X1231" i="5" s="1"/>
  <c r="G1223" i="5"/>
  <c r="E1223" i="5"/>
  <c r="X1223" i="5" s="1"/>
  <c r="E1834" i="5"/>
  <c r="X1834" i="5" s="1"/>
  <c r="G1239" i="5"/>
  <c r="E1239" i="5"/>
  <c r="X1239" i="5" s="1"/>
  <c r="V250" i="5"/>
  <c r="AD250" i="5"/>
  <c r="AB554" i="5"/>
  <c r="AB594" i="5"/>
  <c r="AD594" i="5"/>
  <c r="AD409" i="5"/>
  <c r="V409" i="5"/>
  <c r="AD98" i="5"/>
  <c r="V98" i="5"/>
  <c r="AB706" i="5"/>
  <c r="AD706" i="5"/>
  <c r="AD386" i="5"/>
  <c r="V386" i="5"/>
  <c r="V155" i="5"/>
  <c r="V89" i="5"/>
  <c r="AD89" i="5"/>
  <c r="V277" i="5"/>
  <c r="AD277" i="5"/>
  <c r="V148" i="5"/>
  <c r="AD148" i="5"/>
  <c r="AD355" i="5"/>
  <c r="V231" i="5"/>
  <c r="AD231" i="5"/>
  <c r="V237" i="5"/>
  <c r="AD166" i="5"/>
  <c r="AD229" i="5"/>
  <c r="V229" i="5"/>
  <c r="V275" i="5"/>
  <c r="AD197" i="5"/>
  <c r="AD193" i="5"/>
  <c r="V172" i="5"/>
  <c r="AD129" i="5"/>
  <c r="AD83" i="5"/>
  <c r="E2140" i="5"/>
  <c r="X2140" i="5" s="1"/>
  <c r="R2140" i="5"/>
  <c r="I2140" i="5"/>
  <c r="F2140" i="5"/>
  <c r="J2140" i="5"/>
  <c r="E2080" i="5"/>
  <c r="X2080" i="5" s="1"/>
  <c r="I2080" i="5"/>
  <c r="F2080" i="5"/>
  <c r="R2080" i="5"/>
  <c r="J2080" i="5"/>
  <c r="H2156" i="5"/>
  <c r="J2156" i="5"/>
  <c r="G2156" i="5"/>
  <c r="E2156" i="5"/>
  <c r="X2156" i="5" s="1"/>
  <c r="F2156" i="5"/>
  <c r="E433" i="5"/>
  <c r="X433" i="5" s="1"/>
  <c r="J433" i="5"/>
  <c r="R433" i="5"/>
  <c r="G433" i="5"/>
  <c r="H433" i="5"/>
  <c r="R424" i="5"/>
  <c r="H424" i="5"/>
  <c r="I424" i="5"/>
  <c r="E424" i="5"/>
  <c r="X424" i="5" s="1"/>
  <c r="J424" i="5"/>
  <c r="F424" i="5"/>
  <c r="G424" i="5"/>
  <c r="G416" i="5"/>
  <c r="E416" i="5"/>
  <c r="X416" i="5" s="1"/>
  <c r="J416" i="5"/>
  <c r="I416" i="5"/>
  <c r="F416" i="5"/>
  <c r="E406" i="5"/>
  <c r="X406" i="5" s="1"/>
  <c r="I406" i="5"/>
  <c r="G406" i="5"/>
  <c r="J406" i="5"/>
  <c r="R406" i="5"/>
  <c r="F406" i="5"/>
  <c r="G396" i="5"/>
  <c r="E396" i="5"/>
  <c r="X396" i="5" s="1"/>
  <c r="I396" i="5"/>
  <c r="R396" i="5"/>
  <c r="J396" i="5"/>
  <c r="I387" i="5"/>
  <c r="E387" i="5"/>
  <c r="X387" i="5" s="1"/>
  <c r="F387" i="5"/>
  <c r="J387" i="5"/>
  <c r="R387" i="5"/>
  <c r="G387" i="5"/>
  <c r="H378" i="5"/>
  <c r="E378" i="5"/>
  <c r="X378" i="5" s="1"/>
  <c r="G378" i="5"/>
  <c r="R378" i="5"/>
  <c r="J378" i="5"/>
  <c r="I378" i="5"/>
  <c r="E367" i="5"/>
  <c r="X367" i="5" s="1"/>
  <c r="G367" i="5"/>
  <c r="R367" i="5"/>
  <c r="H367" i="5"/>
  <c r="J367" i="5"/>
  <c r="E358" i="5"/>
  <c r="X358" i="5" s="1"/>
  <c r="J358" i="5"/>
  <c r="H358" i="5"/>
  <c r="I358" i="5"/>
  <c r="G358" i="5"/>
  <c r="R358" i="5"/>
  <c r="E349" i="5"/>
  <c r="X349" i="5" s="1"/>
  <c r="I349" i="5"/>
  <c r="F349" i="5"/>
  <c r="H349" i="5"/>
  <c r="J349" i="5"/>
  <c r="E338" i="5"/>
  <c r="X338" i="5" s="1"/>
  <c r="I338" i="5"/>
  <c r="H338" i="5"/>
  <c r="G338" i="5"/>
  <c r="R338" i="5"/>
  <c r="J328" i="5"/>
  <c r="E328" i="5"/>
  <c r="X328" i="5" s="1"/>
  <c r="F328" i="5"/>
  <c r="R328" i="5"/>
  <c r="I328" i="5"/>
  <c r="G328" i="5"/>
  <c r="J318" i="5"/>
  <c r="F318" i="5"/>
  <c r="E318" i="5"/>
  <c r="X318" i="5" s="1"/>
  <c r="R318" i="5"/>
  <c r="I318" i="5"/>
  <c r="F308" i="5"/>
  <c r="E308" i="5"/>
  <c r="X308" i="5" s="1"/>
  <c r="G308" i="5"/>
  <c r="R308" i="5"/>
  <c r="I308" i="5"/>
  <c r="H308" i="5"/>
  <c r="E299" i="5"/>
  <c r="X299" i="5" s="1"/>
  <c r="H299" i="5"/>
  <c r="F299" i="5"/>
  <c r="G299" i="5"/>
  <c r="R299" i="5"/>
  <c r="I299" i="5"/>
  <c r="F291" i="5"/>
  <c r="E291" i="5"/>
  <c r="X291" i="5" s="1"/>
  <c r="H291" i="5"/>
  <c r="J291" i="5"/>
  <c r="I291" i="5"/>
  <c r="R291" i="5"/>
  <c r="J282" i="5"/>
  <c r="E282" i="5"/>
  <c r="X282" i="5" s="1"/>
  <c r="I282" i="5"/>
  <c r="H282" i="5"/>
  <c r="R282" i="5"/>
  <c r="E271" i="5"/>
  <c r="X271" i="5" s="1"/>
  <c r="I271" i="5"/>
  <c r="J271" i="5"/>
  <c r="R271" i="5"/>
  <c r="G271" i="5"/>
  <c r="E262" i="5"/>
  <c r="X262" i="5" s="1"/>
  <c r="F262" i="5"/>
  <c r="R262" i="5"/>
  <c r="H262" i="5"/>
  <c r="G262" i="5"/>
  <c r="J262" i="5"/>
  <c r="E253" i="5"/>
  <c r="X253" i="5" s="1"/>
  <c r="G253" i="5"/>
  <c r="J253" i="5"/>
  <c r="I253" i="5"/>
  <c r="F253" i="5"/>
  <c r="H253" i="5"/>
  <c r="H244" i="5"/>
  <c r="E244" i="5"/>
  <c r="X244" i="5" s="1"/>
  <c r="I244" i="5"/>
  <c r="G244" i="5"/>
  <c r="F244" i="5"/>
  <c r="J244" i="5"/>
  <c r="I232" i="5"/>
  <c r="E232" i="5"/>
  <c r="X232" i="5" s="1"/>
  <c r="G232" i="5"/>
  <c r="H232" i="5"/>
  <c r="F232" i="5"/>
  <c r="J232" i="5"/>
  <c r="E221" i="5"/>
  <c r="X221" i="5" s="1"/>
  <c r="J221" i="5"/>
  <c r="H221" i="5"/>
  <c r="F221" i="5"/>
  <c r="G221" i="5"/>
  <c r="I221" i="5"/>
  <c r="E213" i="5"/>
  <c r="X213" i="5" s="1"/>
  <c r="R213" i="5"/>
  <c r="J213" i="5"/>
  <c r="G213" i="5"/>
  <c r="I213" i="5"/>
  <c r="F213" i="5"/>
  <c r="H213" i="5"/>
  <c r="E204" i="5"/>
  <c r="X204" i="5" s="1"/>
  <c r="R204" i="5"/>
  <c r="H204" i="5"/>
  <c r="J204" i="5"/>
  <c r="G204" i="5"/>
  <c r="H192" i="5"/>
  <c r="E192" i="5"/>
  <c r="X192" i="5" s="1"/>
  <c r="F192" i="5"/>
  <c r="R192" i="5"/>
  <c r="I192" i="5"/>
  <c r="G192" i="5"/>
  <c r="R183" i="5"/>
  <c r="E183" i="5"/>
  <c r="X183" i="5" s="1"/>
  <c r="F183" i="5"/>
  <c r="I183" i="5"/>
  <c r="G183" i="5"/>
  <c r="F164" i="5"/>
  <c r="E164" i="5"/>
  <c r="X164" i="5" s="1"/>
  <c r="G164" i="5"/>
  <c r="R164" i="5"/>
  <c r="H164" i="5"/>
  <c r="J164" i="5"/>
  <c r="I164" i="5"/>
  <c r="F153" i="5"/>
  <c r="E153" i="5"/>
  <c r="X153" i="5" s="1"/>
  <c r="G153" i="5"/>
  <c r="J153" i="5"/>
  <c r="H153" i="5"/>
  <c r="H143" i="5"/>
  <c r="R143" i="5"/>
  <c r="E143" i="5"/>
  <c r="X143" i="5" s="1"/>
  <c r="F143" i="5"/>
  <c r="G143" i="5"/>
  <c r="E134" i="5"/>
  <c r="X134" i="5" s="1"/>
  <c r="F134" i="5"/>
  <c r="H134" i="5"/>
  <c r="I134" i="5"/>
  <c r="R134" i="5"/>
  <c r="F119" i="5"/>
  <c r="E119" i="5"/>
  <c r="X119" i="5" s="1"/>
  <c r="G119" i="5"/>
  <c r="H119" i="5"/>
  <c r="I119" i="5"/>
  <c r="J119" i="5"/>
  <c r="E1660" i="5"/>
  <c r="X1660" i="5" s="1"/>
  <c r="H1660" i="5"/>
  <c r="R1660" i="5"/>
  <c r="J1660" i="5"/>
  <c r="E1596" i="5"/>
  <c r="X1596" i="5" s="1"/>
  <c r="R1596" i="5"/>
  <c r="G1596" i="5"/>
  <c r="E1572" i="5"/>
  <c r="X1572" i="5" s="1"/>
  <c r="F1572" i="5"/>
  <c r="H1572" i="5"/>
  <c r="J1572" i="5"/>
  <c r="I1572" i="5"/>
  <c r="F1552" i="5"/>
  <c r="E1404" i="5"/>
  <c r="X1404" i="5" s="1"/>
  <c r="I1404" i="5"/>
  <c r="F1404" i="5"/>
  <c r="R1404" i="5"/>
  <c r="J1404" i="5"/>
  <c r="E1340" i="5"/>
  <c r="X1340" i="5" s="1"/>
  <c r="F1340" i="5"/>
  <c r="I1340" i="5"/>
  <c r="R1340" i="5"/>
  <c r="J1340" i="5"/>
  <c r="E1316" i="5"/>
  <c r="X1316" i="5" s="1"/>
  <c r="H1316" i="5"/>
  <c r="F1316" i="5"/>
  <c r="R1316" i="5"/>
  <c r="G1316" i="5"/>
  <c r="E1296" i="5"/>
  <c r="X1296" i="5" s="1"/>
  <c r="H1296" i="5"/>
  <c r="I1296" i="5"/>
  <c r="R1296" i="5"/>
  <c r="G1296" i="5"/>
  <c r="E2121" i="5"/>
  <c r="X2121" i="5" s="1"/>
  <c r="H2121" i="5"/>
  <c r="J2121" i="5"/>
  <c r="R2121" i="5"/>
  <c r="F2121" i="5"/>
  <c r="G2121" i="5"/>
  <c r="E2028" i="5"/>
  <c r="X2028" i="5" s="1"/>
  <c r="F2028" i="5"/>
  <c r="H2028" i="5"/>
  <c r="J2028" i="5"/>
  <c r="R2028" i="5"/>
  <c r="E2163" i="5"/>
  <c r="X2163" i="5" s="1"/>
  <c r="G2163" i="5"/>
  <c r="H2163" i="5"/>
  <c r="J2163" i="5"/>
  <c r="F2163" i="5"/>
  <c r="R2163" i="5"/>
  <c r="E2124" i="5"/>
  <c r="X2124" i="5" s="1"/>
  <c r="I2124" i="5"/>
  <c r="H2124" i="5"/>
  <c r="G2124" i="5"/>
  <c r="R2124" i="5"/>
  <c r="E438" i="5"/>
  <c r="X438" i="5" s="1"/>
  <c r="I438" i="5"/>
  <c r="J438" i="5"/>
  <c r="F438" i="5"/>
  <c r="G438" i="5"/>
  <c r="I429" i="5"/>
  <c r="E429" i="5"/>
  <c r="X429" i="5" s="1"/>
  <c r="J429" i="5"/>
  <c r="R429" i="5"/>
  <c r="F429" i="5"/>
  <c r="H429" i="5"/>
  <c r="E420" i="5"/>
  <c r="X420" i="5" s="1"/>
  <c r="J420" i="5"/>
  <c r="I420" i="5"/>
  <c r="H420" i="5"/>
  <c r="F420" i="5"/>
  <c r="E412" i="5"/>
  <c r="X412" i="5" s="1"/>
  <c r="H412" i="5"/>
  <c r="R412" i="5"/>
  <c r="F412" i="5"/>
  <c r="J412" i="5"/>
  <c r="I412" i="5"/>
  <c r="E401" i="5"/>
  <c r="X401" i="5" s="1"/>
  <c r="H401" i="5"/>
  <c r="G401" i="5"/>
  <c r="J401" i="5"/>
  <c r="I401" i="5"/>
  <c r="J392" i="5"/>
  <c r="E392" i="5"/>
  <c r="X392" i="5" s="1"/>
  <c r="F392" i="5"/>
  <c r="I392" i="5"/>
  <c r="R392" i="5"/>
  <c r="E382" i="5"/>
  <c r="X382" i="5" s="1"/>
  <c r="F382" i="5"/>
  <c r="J382" i="5"/>
  <c r="H382" i="5"/>
  <c r="R382" i="5"/>
  <c r="I382" i="5"/>
  <c r="J373" i="5"/>
  <c r="E373" i="5"/>
  <c r="X373" i="5" s="1"/>
  <c r="R373" i="5"/>
  <c r="F373" i="5"/>
  <c r="I373" i="5"/>
  <c r="G363" i="5"/>
  <c r="I363" i="5"/>
  <c r="J363" i="5"/>
  <c r="H363" i="5"/>
  <c r="E353" i="5"/>
  <c r="X353" i="5" s="1"/>
  <c r="G353" i="5"/>
  <c r="H353" i="5"/>
  <c r="F353" i="5"/>
  <c r="R353" i="5"/>
  <c r="I344" i="5"/>
  <c r="E344" i="5"/>
  <c r="X344" i="5" s="1"/>
  <c r="R344" i="5"/>
  <c r="J344" i="5"/>
  <c r="G344" i="5"/>
  <c r="F344" i="5"/>
  <c r="H344" i="5"/>
  <c r="R323" i="5"/>
  <c r="J323" i="5"/>
  <c r="E323" i="5"/>
  <c r="X323" i="5" s="1"/>
  <c r="F323" i="5"/>
  <c r="H323" i="5"/>
  <c r="G323" i="5"/>
  <c r="E313" i="5"/>
  <c r="X313" i="5" s="1"/>
  <c r="F313" i="5"/>
  <c r="R313" i="5"/>
  <c r="I313" i="5"/>
  <c r="G313" i="5"/>
  <c r="H313" i="5"/>
  <c r="H303" i="5"/>
  <c r="J295" i="5"/>
  <c r="E286" i="5"/>
  <c r="X286" i="5" s="1"/>
  <c r="F286" i="5"/>
  <c r="I286" i="5"/>
  <c r="J286" i="5"/>
  <c r="G286" i="5"/>
  <c r="R286" i="5"/>
  <c r="E276" i="5"/>
  <c r="X276" i="5" s="1"/>
  <c r="J276" i="5"/>
  <c r="R276" i="5"/>
  <c r="H276" i="5"/>
  <c r="I276" i="5"/>
  <c r="G276" i="5"/>
  <c r="F267" i="5"/>
  <c r="I267" i="5"/>
  <c r="E267" i="5"/>
  <c r="X267" i="5" s="1"/>
  <c r="G267" i="5"/>
  <c r="J267" i="5"/>
  <c r="R267" i="5"/>
  <c r="E258" i="5"/>
  <c r="X258" i="5" s="1"/>
  <c r="G258" i="5"/>
  <c r="F258" i="5"/>
  <c r="I258" i="5"/>
  <c r="R258" i="5"/>
  <c r="F248" i="5"/>
  <c r="E248" i="5"/>
  <c r="X248" i="5" s="1"/>
  <c r="I248" i="5"/>
  <c r="R248" i="5"/>
  <c r="J248" i="5"/>
  <c r="E238" i="5"/>
  <c r="X238" i="5" s="1"/>
  <c r="H238" i="5"/>
  <c r="G238" i="5"/>
  <c r="R238" i="5"/>
  <c r="I238" i="5"/>
  <c r="F238" i="5"/>
  <c r="J238" i="5"/>
  <c r="R225" i="5"/>
  <c r="H225" i="5"/>
  <c r="I217" i="5"/>
  <c r="J209" i="5"/>
  <c r="E209" i="5"/>
  <c r="X209" i="5" s="1"/>
  <c r="H209" i="5"/>
  <c r="I209" i="5"/>
  <c r="F209" i="5"/>
  <c r="R209" i="5"/>
  <c r="H200" i="5"/>
  <c r="E200" i="5"/>
  <c r="X200" i="5" s="1"/>
  <c r="F200" i="5"/>
  <c r="R200" i="5"/>
  <c r="J200" i="5"/>
  <c r="G188" i="5"/>
  <c r="E188" i="5"/>
  <c r="X188" i="5" s="1"/>
  <c r="R188" i="5"/>
  <c r="I188" i="5"/>
  <c r="F188" i="5"/>
  <c r="J188" i="5"/>
  <c r="F175" i="5"/>
  <c r="E175" i="5"/>
  <c r="X175" i="5" s="1"/>
  <c r="G175" i="5"/>
  <c r="R175" i="5"/>
  <c r="I175" i="5"/>
  <c r="H175" i="5"/>
  <c r="H160" i="5"/>
  <c r="I160" i="5"/>
  <c r="J160" i="5"/>
  <c r="R160" i="5"/>
  <c r="F160" i="5"/>
  <c r="F147" i="5"/>
  <c r="E147" i="5"/>
  <c r="X147" i="5" s="1"/>
  <c r="I147" i="5"/>
  <c r="R147" i="5"/>
  <c r="G147" i="5"/>
  <c r="J147" i="5"/>
  <c r="E139" i="5"/>
  <c r="X139" i="5" s="1"/>
  <c r="J139" i="5"/>
  <c r="I139" i="5"/>
  <c r="R139" i="5"/>
  <c r="F139" i="5"/>
  <c r="H139" i="5"/>
  <c r="E130" i="5"/>
  <c r="X130" i="5" s="1"/>
  <c r="H130" i="5"/>
  <c r="F130" i="5"/>
  <c r="R130" i="5"/>
  <c r="I130" i="5"/>
  <c r="E123" i="5"/>
  <c r="X123" i="5" s="1"/>
  <c r="H123" i="5"/>
  <c r="R123" i="5"/>
  <c r="F123" i="5"/>
  <c r="G123" i="5"/>
  <c r="J123" i="5"/>
  <c r="J112" i="5"/>
  <c r="R112" i="5"/>
  <c r="E112" i="5"/>
  <c r="X112" i="5" s="1"/>
  <c r="H112" i="5"/>
  <c r="F112" i="5"/>
  <c r="I112" i="5"/>
  <c r="G112" i="5"/>
  <c r="E108" i="5"/>
  <c r="X108" i="5" s="1"/>
  <c r="J108" i="5"/>
  <c r="I108" i="5"/>
  <c r="R108" i="5"/>
  <c r="F108" i="5"/>
  <c r="H108" i="5"/>
  <c r="G108" i="5"/>
  <c r="F103" i="5"/>
  <c r="E103" i="5"/>
  <c r="X103" i="5" s="1"/>
  <c r="H103" i="5"/>
  <c r="R103" i="5"/>
  <c r="G103" i="5"/>
  <c r="I103" i="5"/>
  <c r="J103" i="5"/>
  <c r="G99" i="5"/>
  <c r="R99" i="5"/>
  <c r="J99" i="5"/>
  <c r="E99" i="5"/>
  <c r="X99" i="5" s="1"/>
  <c r="H99" i="5"/>
  <c r="F99" i="5"/>
  <c r="I99" i="5"/>
  <c r="R93" i="5"/>
  <c r="F93" i="5"/>
  <c r="J93" i="5"/>
  <c r="I93" i="5"/>
  <c r="G93" i="5"/>
  <c r="H93" i="5"/>
  <c r="E93" i="5"/>
  <c r="X93" i="5" s="1"/>
  <c r="G2195" i="5"/>
  <c r="G2171" i="5"/>
  <c r="F2059" i="5"/>
  <c r="J2043" i="5"/>
  <c r="I1916" i="5"/>
  <c r="I1852" i="5"/>
  <c r="I1828" i="5"/>
  <c r="H1808" i="5"/>
  <c r="H183" i="5"/>
  <c r="I433" i="5"/>
  <c r="R416" i="5"/>
  <c r="G405" i="5"/>
  <c r="G382" i="5"/>
  <c r="G373" i="5"/>
  <c r="J353" i="5"/>
  <c r="F338" i="5"/>
  <c r="I323" i="5"/>
  <c r="J299" i="5"/>
  <c r="H286" i="5"/>
  <c r="F282" i="5"/>
  <c r="E2079" i="5"/>
  <c r="X2079" i="5" s="1"/>
  <c r="G2079" i="5"/>
  <c r="E1940" i="5"/>
  <c r="X1940" i="5" s="1"/>
  <c r="J1940" i="5"/>
  <c r="I1940" i="5"/>
  <c r="F1940" i="5"/>
  <c r="R1940" i="5"/>
  <c r="E1684" i="5"/>
  <c r="X1684" i="5" s="1"/>
  <c r="I1684" i="5"/>
  <c r="R1684" i="5"/>
  <c r="E1620" i="5"/>
  <c r="X1620" i="5" s="1"/>
  <c r="H1620" i="5"/>
  <c r="F1620" i="5"/>
  <c r="J1620" i="5"/>
  <c r="E1428" i="5"/>
  <c r="X1428" i="5" s="1"/>
  <c r="H1428" i="5"/>
  <c r="F1428" i="5"/>
  <c r="J1428" i="5"/>
  <c r="I1428" i="5"/>
  <c r="E1364" i="5"/>
  <c r="X1364" i="5" s="1"/>
  <c r="F1364" i="5"/>
  <c r="H1364" i="5"/>
  <c r="I1364" i="5"/>
  <c r="I87" i="5"/>
  <c r="E87" i="5"/>
  <c r="X87" i="5" s="1"/>
  <c r="R87" i="5"/>
  <c r="F87" i="5"/>
  <c r="G87" i="5"/>
  <c r="J87" i="5"/>
  <c r="F2043" i="5"/>
  <c r="I1596" i="5"/>
  <c r="I262" i="5"/>
  <c r="E1900" i="5"/>
  <c r="X1900" i="5" s="1"/>
  <c r="G1900" i="5"/>
  <c r="I1900" i="5"/>
  <c r="H1900" i="5"/>
  <c r="J1900" i="5"/>
  <c r="F1900" i="5"/>
  <c r="E1452" i="5"/>
  <c r="X1452" i="5" s="1"/>
  <c r="J1452" i="5"/>
  <c r="F1452" i="5"/>
  <c r="R1452" i="5"/>
  <c r="E1388" i="5"/>
  <c r="X1388" i="5" s="1"/>
  <c r="R1388" i="5"/>
  <c r="J1388" i="5"/>
  <c r="G1388" i="5"/>
  <c r="H1388" i="5"/>
  <c r="F1388" i="5"/>
  <c r="E2162" i="5"/>
  <c r="X2162" i="5" s="1"/>
  <c r="F2162" i="5"/>
  <c r="G2162" i="5"/>
  <c r="R2162" i="5"/>
  <c r="H2162" i="5"/>
  <c r="E2092" i="5"/>
  <c r="X2092" i="5" s="1"/>
  <c r="F2092" i="5"/>
  <c r="I2092" i="5"/>
  <c r="G2092" i="5"/>
  <c r="H2092" i="5"/>
  <c r="H437" i="5"/>
  <c r="E437" i="5"/>
  <c r="X437" i="5" s="1"/>
  <c r="I437" i="5"/>
  <c r="G437" i="5"/>
  <c r="J437" i="5"/>
  <c r="E428" i="5"/>
  <c r="X428" i="5" s="1"/>
  <c r="R428" i="5"/>
  <c r="H428" i="5"/>
  <c r="F428" i="5"/>
  <c r="J428" i="5"/>
  <c r="G428" i="5"/>
  <c r="G419" i="5"/>
  <c r="E419" i="5"/>
  <c r="X419" i="5" s="1"/>
  <c r="I419" i="5"/>
  <c r="F419" i="5"/>
  <c r="R419" i="5"/>
  <c r="H419" i="5"/>
  <c r="I411" i="5"/>
  <c r="E411" i="5"/>
  <c r="X411" i="5" s="1"/>
  <c r="F411" i="5"/>
  <c r="R411" i="5"/>
  <c r="G411" i="5"/>
  <c r="H411" i="5"/>
  <c r="R400" i="5"/>
  <c r="E400" i="5"/>
  <c r="X400" i="5" s="1"/>
  <c r="G400" i="5"/>
  <c r="J400" i="5"/>
  <c r="I400" i="5"/>
  <c r="G391" i="5"/>
  <c r="E391" i="5"/>
  <c r="X391" i="5" s="1"/>
  <c r="J391" i="5"/>
  <c r="R391" i="5"/>
  <c r="F391" i="5"/>
  <c r="I391" i="5"/>
  <c r="H391" i="5"/>
  <c r="F381" i="5"/>
  <c r="E381" i="5"/>
  <c r="X381" i="5" s="1"/>
  <c r="G381" i="5"/>
  <c r="R381" i="5"/>
  <c r="I381" i="5"/>
  <c r="J372" i="5"/>
  <c r="E372" i="5"/>
  <c r="X372" i="5" s="1"/>
  <c r="H372" i="5"/>
  <c r="F372" i="5"/>
  <c r="I372" i="5"/>
  <c r="G361" i="5"/>
  <c r="E361" i="5"/>
  <c r="X361" i="5" s="1"/>
  <c r="H361" i="5"/>
  <c r="R361" i="5"/>
  <c r="J361" i="5"/>
  <c r="F361" i="5"/>
  <c r="I361" i="5"/>
  <c r="E352" i="5"/>
  <c r="X352" i="5" s="1"/>
  <c r="J352" i="5"/>
  <c r="R352" i="5"/>
  <c r="H352" i="5"/>
  <c r="I352" i="5"/>
  <c r="G352" i="5"/>
  <c r="E342" i="5"/>
  <c r="X342" i="5" s="1"/>
  <c r="G342" i="5"/>
  <c r="J342" i="5"/>
  <c r="H342" i="5"/>
  <c r="R342" i="5"/>
  <c r="H333" i="5"/>
  <c r="F333" i="5"/>
  <c r="E333" i="5"/>
  <c r="X333" i="5" s="1"/>
  <c r="J333" i="5"/>
  <c r="R333" i="5"/>
  <c r="I333" i="5"/>
  <c r="G333" i="5"/>
  <c r="H321" i="5"/>
  <c r="E321" i="5"/>
  <c r="X321" i="5" s="1"/>
  <c r="R321" i="5"/>
  <c r="I321" i="5"/>
  <c r="G321" i="5"/>
  <c r="J321" i="5"/>
  <c r="F312" i="5"/>
  <c r="E312" i="5"/>
  <c r="X312" i="5" s="1"/>
  <c r="H312" i="5"/>
  <c r="J312" i="5"/>
  <c r="R312" i="5"/>
  <c r="I302" i="5"/>
  <c r="E302" i="5"/>
  <c r="X302" i="5" s="1"/>
  <c r="F302" i="5"/>
  <c r="G302" i="5"/>
  <c r="R302" i="5"/>
  <c r="H302" i="5"/>
  <c r="E294" i="5"/>
  <c r="X294" i="5" s="1"/>
  <c r="F294" i="5"/>
  <c r="H294" i="5"/>
  <c r="R294" i="5"/>
  <c r="J294" i="5"/>
  <c r="I294" i="5"/>
  <c r="G294" i="5"/>
  <c r="F285" i="5"/>
  <c r="E285" i="5"/>
  <c r="X285" i="5" s="1"/>
  <c r="J285" i="5"/>
  <c r="H285" i="5"/>
  <c r="I285" i="5"/>
  <c r="G285" i="5"/>
  <c r="R274" i="5"/>
  <c r="J274" i="5"/>
  <c r="E274" i="5"/>
  <c r="X274" i="5" s="1"/>
  <c r="F274" i="5"/>
  <c r="G274" i="5"/>
  <c r="I274" i="5"/>
  <c r="E265" i="5"/>
  <c r="X265" i="5" s="1"/>
  <c r="H265" i="5"/>
  <c r="J265" i="5"/>
  <c r="F265" i="5"/>
  <c r="R265" i="5"/>
  <c r="J257" i="5"/>
  <c r="F257" i="5"/>
  <c r="E257" i="5"/>
  <c r="X257" i="5" s="1"/>
  <c r="R257" i="5"/>
  <c r="G257" i="5"/>
  <c r="I257" i="5"/>
  <c r="H257" i="5"/>
  <c r="H247" i="5"/>
  <c r="E247" i="5"/>
  <c r="X247" i="5" s="1"/>
  <c r="F247" i="5"/>
  <c r="J247" i="5"/>
  <c r="G247" i="5"/>
  <c r="R247" i="5"/>
  <c r="E236" i="5"/>
  <c r="X236" i="5" s="1"/>
  <c r="G236" i="5"/>
  <c r="R236" i="5"/>
  <c r="H236" i="5"/>
  <c r="J236" i="5"/>
  <c r="I236" i="5"/>
  <c r="J224" i="5"/>
  <c r="E224" i="5"/>
  <c r="X224" i="5" s="1"/>
  <c r="G224" i="5"/>
  <c r="I224" i="5"/>
  <c r="H224" i="5"/>
  <c r="R224" i="5"/>
  <c r="F216" i="5"/>
  <c r="E216" i="5"/>
  <c r="X216" i="5" s="1"/>
  <c r="H216" i="5"/>
  <c r="G216" i="5"/>
  <c r="I216" i="5"/>
  <c r="R216" i="5"/>
  <c r="G208" i="5"/>
  <c r="E208" i="5"/>
  <c r="X208" i="5" s="1"/>
  <c r="R208" i="5"/>
  <c r="F208" i="5"/>
  <c r="H208" i="5"/>
  <c r="H199" i="5"/>
  <c r="J199" i="5"/>
  <c r="G199" i="5"/>
  <c r="R199" i="5"/>
  <c r="I199" i="5"/>
  <c r="E187" i="5"/>
  <c r="X187" i="5" s="1"/>
  <c r="H187" i="5"/>
  <c r="F187" i="5"/>
  <c r="J187" i="5"/>
  <c r="R187" i="5"/>
  <c r="J173" i="5"/>
  <c r="E173" i="5"/>
  <c r="X173" i="5" s="1"/>
  <c r="R173" i="5"/>
  <c r="F173" i="5"/>
  <c r="I173" i="5"/>
  <c r="G173" i="5"/>
  <c r="H173" i="5"/>
  <c r="E157" i="5"/>
  <c r="X157" i="5" s="1"/>
  <c r="I157" i="5"/>
  <c r="F157" i="5"/>
  <c r="H157" i="5"/>
  <c r="R157" i="5"/>
  <c r="G157" i="5"/>
  <c r="R152" i="5"/>
  <c r="H152" i="5"/>
  <c r="E152" i="5"/>
  <c r="X152" i="5" s="1"/>
  <c r="G152" i="5"/>
  <c r="I152" i="5"/>
  <c r="J152" i="5"/>
  <c r="F152" i="5"/>
  <c r="R142" i="5"/>
  <c r="E142" i="5"/>
  <c r="X142" i="5" s="1"/>
  <c r="J142" i="5"/>
  <c r="G142" i="5"/>
  <c r="I142" i="5"/>
  <c r="H142" i="5"/>
  <c r="F142" i="5"/>
  <c r="I137" i="5"/>
  <c r="E137" i="5"/>
  <c r="X137" i="5" s="1"/>
  <c r="R137" i="5"/>
  <c r="J137" i="5"/>
  <c r="G137" i="5"/>
  <c r="F137" i="5"/>
  <c r="H137" i="5"/>
  <c r="E133" i="5"/>
  <c r="X133" i="5" s="1"/>
  <c r="I133" i="5"/>
  <c r="G133" i="5"/>
  <c r="H133" i="5"/>
  <c r="R133" i="5"/>
  <c r="F133" i="5"/>
  <c r="E126" i="5"/>
  <c r="X126" i="5" s="1"/>
  <c r="I126" i="5"/>
  <c r="G126" i="5"/>
  <c r="J126" i="5"/>
  <c r="H126" i="5"/>
  <c r="R126" i="5"/>
  <c r="G116" i="5"/>
  <c r="E116" i="5"/>
  <c r="X116" i="5" s="1"/>
  <c r="R116" i="5"/>
  <c r="H116" i="5"/>
  <c r="J116" i="5"/>
  <c r="I116" i="5"/>
  <c r="F116" i="5"/>
  <c r="E111" i="5"/>
  <c r="X111" i="5" s="1"/>
  <c r="I111" i="5"/>
  <c r="R111" i="5"/>
  <c r="J111" i="5"/>
  <c r="H111" i="5"/>
  <c r="F107" i="5"/>
  <c r="R107" i="5"/>
  <c r="J107" i="5"/>
  <c r="E107" i="5"/>
  <c r="X107" i="5" s="1"/>
  <c r="H107" i="5"/>
  <c r="I102" i="5"/>
  <c r="E102" i="5"/>
  <c r="X102" i="5" s="1"/>
  <c r="F102" i="5"/>
  <c r="R102" i="5"/>
  <c r="J102" i="5"/>
  <c r="H97" i="5"/>
  <c r="R97" i="5"/>
  <c r="G97" i="5"/>
  <c r="E97" i="5"/>
  <c r="X97" i="5" s="1"/>
  <c r="F97" i="5"/>
  <c r="J91" i="5"/>
  <c r="I91" i="5"/>
  <c r="H91" i="5"/>
  <c r="E91" i="5"/>
  <c r="X91" i="5" s="1"/>
  <c r="G91" i="5"/>
  <c r="J86" i="5"/>
  <c r="I86" i="5"/>
  <c r="E86" i="5"/>
  <c r="X86" i="5" s="1"/>
  <c r="H86" i="5"/>
  <c r="F86" i="5"/>
  <c r="G86" i="5"/>
  <c r="E81" i="5"/>
  <c r="X81" i="5" s="1"/>
  <c r="F81" i="5"/>
  <c r="H81" i="5"/>
  <c r="J81" i="5"/>
  <c r="I81" i="5"/>
  <c r="R81" i="5"/>
  <c r="J77" i="5"/>
  <c r="F77" i="5"/>
  <c r="I77" i="5"/>
  <c r="H77" i="5"/>
  <c r="R77" i="5"/>
  <c r="G77" i="5"/>
  <c r="E77" i="5"/>
  <c r="X77" i="5" s="1"/>
  <c r="H78" i="5"/>
  <c r="E78" i="5"/>
  <c r="X78" i="5" s="1"/>
  <c r="R78" i="5"/>
  <c r="F78" i="5"/>
  <c r="G78" i="5"/>
  <c r="R1808" i="5"/>
  <c r="R244" i="5"/>
  <c r="I225" i="5"/>
  <c r="G200" i="5"/>
  <c r="H188" i="5"/>
  <c r="F433" i="5"/>
  <c r="H416" i="5"/>
  <c r="F401" i="5"/>
  <c r="G282" i="5"/>
  <c r="E1964" i="5"/>
  <c r="X1964" i="5" s="1"/>
  <c r="F1964" i="5"/>
  <c r="I1964" i="5"/>
  <c r="J1964" i="5"/>
  <c r="G1964" i="5"/>
  <c r="E1708" i="5"/>
  <c r="X1708" i="5" s="1"/>
  <c r="G1708" i="5"/>
  <c r="R1708" i="5"/>
  <c r="E1644" i="5"/>
  <c r="X1644" i="5" s="1"/>
  <c r="R1644" i="5"/>
  <c r="J1644" i="5"/>
  <c r="I1644" i="5"/>
  <c r="E160" i="5"/>
  <c r="X160" i="5" s="1"/>
  <c r="E2135" i="5"/>
  <c r="X2135" i="5" s="1"/>
  <c r="I2135" i="5"/>
  <c r="G2135" i="5"/>
  <c r="R2135" i="5"/>
  <c r="J2135" i="5"/>
  <c r="E2075" i="5"/>
  <c r="X2075" i="5" s="1"/>
  <c r="R2075" i="5"/>
  <c r="F2075" i="5"/>
  <c r="G2075" i="5"/>
  <c r="I2075" i="5"/>
  <c r="H2075" i="5"/>
  <c r="E2160" i="5"/>
  <c r="X2160" i="5" s="1"/>
  <c r="G2160" i="5"/>
  <c r="J2160" i="5"/>
  <c r="I2160" i="5"/>
  <c r="R2160" i="5"/>
  <c r="H2160" i="5"/>
  <c r="E2145" i="5"/>
  <c r="X2145" i="5" s="1"/>
  <c r="I2145" i="5"/>
  <c r="J2145" i="5"/>
  <c r="R2145" i="5"/>
  <c r="F2145" i="5"/>
  <c r="R2122" i="5"/>
  <c r="J2122" i="5"/>
  <c r="E2122" i="5"/>
  <c r="X2122" i="5" s="1"/>
  <c r="H2122" i="5"/>
  <c r="I2122" i="5"/>
  <c r="E2078" i="5"/>
  <c r="X2078" i="5" s="1"/>
  <c r="G2078" i="5"/>
  <c r="J2078" i="5"/>
  <c r="H2078" i="5"/>
  <c r="I2078" i="5"/>
  <c r="E432" i="5"/>
  <c r="X432" i="5" s="1"/>
  <c r="H432" i="5"/>
  <c r="F432" i="5"/>
  <c r="J432" i="5"/>
  <c r="R432" i="5"/>
  <c r="G432" i="5"/>
  <c r="J423" i="5"/>
  <c r="E423" i="5"/>
  <c r="X423" i="5" s="1"/>
  <c r="H423" i="5"/>
  <c r="G423" i="5"/>
  <c r="F423" i="5"/>
  <c r="I415" i="5"/>
  <c r="E415" i="5"/>
  <c r="X415" i="5" s="1"/>
  <c r="H415" i="5"/>
  <c r="R415" i="5"/>
  <c r="J415" i="5"/>
  <c r="F415" i="5"/>
  <c r="H405" i="5"/>
  <c r="J405" i="5"/>
  <c r="I405" i="5"/>
  <c r="R405" i="5"/>
  <c r="E395" i="5"/>
  <c r="X395" i="5" s="1"/>
  <c r="G395" i="5"/>
  <c r="J395" i="5"/>
  <c r="F395" i="5"/>
  <c r="H395" i="5"/>
  <c r="R395" i="5"/>
  <c r="E385" i="5"/>
  <c r="X385" i="5" s="1"/>
  <c r="R385" i="5"/>
  <c r="I385" i="5"/>
  <c r="H385" i="5"/>
  <c r="F385" i="5"/>
  <c r="G385" i="5"/>
  <c r="I377" i="5"/>
  <c r="E377" i="5"/>
  <c r="X377" i="5" s="1"/>
  <c r="G377" i="5"/>
  <c r="R377" i="5"/>
  <c r="H377" i="5"/>
  <c r="F366" i="5"/>
  <c r="E366" i="5"/>
  <c r="X366" i="5" s="1"/>
  <c r="R366" i="5"/>
  <c r="H366" i="5"/>
  <c r="J366" i="5"/>
  <c r="G366" i="5"/>
  <c r="R357" i="5"/>
  <c r="E357" i="5"/>
  <c r="X357" i="5" s="1"/>
  <c r="G357" i="5"/>
  <c r="I357" i="5"/>
  <c r="J357" i="5"/>
  <c r="G348" i="5"/>
  <c r="E348" i="5"/>
  <c r="X348" i="5" s="1"/>
  <c r="H348" i="5"/>
  <c r="I348" i="5"/>
  <c r="J348" i="5"/>
  <c r="F348" i="5"/>
  <c r="R348" i="5"/>
  <c r="E337" i="5"/>
  <c r="X337" i="5" s="1"/>
  <c r="I337" i="5"/>
  <c r="J337" i="5"/>
  <c r="F337" i="5"/>
  <c r="G337" i="5"/>
  <c r="H326" i="5"/>
  <c r="I326" i="5"/>
  <c r="J326" i="5"/>
  <c r="F326" i="5"/>
  <c r="G326" i="5"/>
  <c r="G316" i="5"/>
  <c r="E316" i="5"/>
  <c r="X316" i="5" s="1"/>
  <c r="F316" i="5"/>
  <c r="I316" i="5"/>
  <c r="J316" i="5"/>
  <c r="H316" i="5"/>
  <c r="R316" i="5"/>
  <c r="R307" i="5"/>
  <c r="I307" i="5"/>
  <c r="E307" i="5"/>
  <c r="X307" i="5" s="1"/>
  <c r="F307" i="5"/>
  <c r="J307" i="5"/>
  <c r="G307" i="5"/>
  <c r="F298" i="5"/>
  <c r="E298" i="5"/>
  <c r="X298" i="5" s="1"/>
  <c r="G298" i="5"/>
  <c r="J298" i="5"/>
  <c r="H298" i="5"/>
  <c r="G289" i="5"/>
  <c r="E289" i="5"/>
  <c r="X289" i="5" s="1"/>
  <c r="I289" i="5"/>
  <c r="J289" i="5"/>
  <c r="F289" i="5"/>
  <c r="H289" i="5"/>
  <c r="I281" i="5"/>
  <c r="E281" i="5"/>
  <c r="X281" i="5" s="1"/>
  <c r="F281" i="5"/>
  <c r="H281" i="5"/>
  <c r="J281" i="5"/>
  <c r="G281" i="5"/>
  <c r="F270" i="5"/>
  <c r="G270" i="5"/>
  <c r="R270" i="5"/>
  <c r="I270" i="5"/>
  <c r="J270" i="5"/>
  <c r="E270" i="5"/>
  <c r="X270" i="5" s="1"/>
  <c r="H270" i="5"/>
  <c r="G261" i="5"/>
  <c r="E261" i="5"/>
  <c r="X261" i="5" s="1"/>
  <c r="R261" i="5"/>
  <c r="J261" i="5"/>
  <c r="F261" i="5"/>
  <c r="H261" i="5"/>
  <c r="H252" i="5"/>
  <c r="E252" i="5"/>
  <c r="X252" i="5" s="1"/>
  <c r="G252" i="5"/>
  <c r="R252" i="5"/>
  <c r="J252" i="5"/>
  <c r="J243" i="5"/>
  <c r="E243" i="5"/>
  <c r="X243" i="5" s="1"/>
  <c r="I243" i="5"/>
  <c r="H243" i="5"/>
  <c r="F243" i="5"/>
  <c r="R243" i="5"/>
  <c r="E230" i="5"/>
  <c r="X230" i="5" s="1"/>
  <c r="H230" i="5"/>
  <c r="R230" i="5"/>
  <c r="F230" i="5"/>
  <c r="G230" i="5"/>
  <c r="E220" i="5"/>
  <c r="X220" i="5" s="1"/>
  <c r="I220" i="5"/>
  <c r="H220" i="5"/>
  <c r="J220" i="5"/>
  <c r="G220" i="5"/>
  <c r="F220" i="5"/>
  <c r="E212" i="5"/>
  <c r="X212" i="5" s="1"/>
  <c r="G212" i="5"/>
  <c r="F212" i="5"/>
  <c r="R212" i="5"/>
  <c r="H212" i="5"/>
  <c r="G203" i="5"/>
  <c r="H203" i="5"/>
  <c r="J203" i="5"/>
  <c r="R203" i="5"/>
  <c r="E203" i="5"/>
  <c r="X203" i="5" s="1"/>
  <c r="F203" i="5"/>
  <c r="E191" i="5"/>
  <c r="X191" i="5" s="1"/>
  <c r="J191" i="5"/>
  <c r="I191" i="5"/>
  <c r="G191" i="5"/>
  <c r="F191" i="5"/>
  <c r="H191" i="5"/>
  <c r="G181" i="5"/>
  <c r="E181" i="5"/>
  <c r="X181" i="5" s="1"/>
  <c r="R181" i="5"/>
  <c r="F181" i="5"/>
  <c r="I181" i="5"/>
  <c r="H181" i="5"/>
  <c r="E163" i="5"/>
  <c r="X163" i="5" s="1"/>
  <c r="G163" i="5"/>
  <c r="F163" i="5"/>
  <c r="R163" i="5"/>
  <c r="I163" i="5"/>
  <c r="J146" i="5"/>
  <c r="R146" i="5"/>
  <c r="E146" i="5"/>
  <c r="X146" i="5" s="1"/>
  <c r="H146" i="5"/>
  <c r="G146" i="5"/>
  <c r="I146" i="5"/>
  <c r="F122" i="5"/>
  <c r="E122" i="5"/>
  <c r="X122" i="5" s="1"/>
  <c r="H122" i="5"/>
  <c r="G122" i="5"/>
  <c r="R122" i="5"/>
  <c r="J122" i="5"/>
  <c r="F71" i="5"/>
  <c r="H71" i="5"/>
  <c r="E71" i="5"/>
  <c r="X71" i="5" s="1"/>
  <c r="J71" i="5"/>
  <c r="R71" i="5"/>
  <c r="I71" i="5"/>
  <c r="J2200" i="5"/>
  <c r="I2139" i="5"/>
  <c r="R2095" i="5"/>
  <c r="G2085" i="5"/>
  <c r="H2059" i="5"/>
  <c r="G2043" i="5"/>
  <c r="R1916" i="5"/>
  <c r="H1828" i="5"/>
  <c r="J1808" i="5"/>
  <c r="I1708" i="5"/>
  <c r="G1660" i="5"/>
  <c r="F1644" i="5"/>
  <c r="F1596" i="5"/>
  <c r="G1572" i="5"/>
  <c r="R1552" i="5"/>
  <c r="H1340" i="5"/>
  <c r="J1316" i="5"/>
  <c r="F1296" i="5"/>
  <c r="G243" i="5"/>
  <c r="F217" i="5"/>
  <c r="F204" i="5"/>
  <c r="I200" i="5"/>
  <c r="G187" i="5"/>
  <c r="I432" i="5"/>
  <c r="G420" i="5"/>
  <c r="G415" i="5"/>
  <c r="R401" i="5"/>
  <c r="G392" i="5"/>
  <c r="H381" i="5"/>
  <c r="R372" i="5"/>
  <c r="R363" i="5"/>
  <c r="R337" i="5"/>
  <c r="G318" i="5"/>
  <c r="R298" i="5"/>
  <c r="R281" i="5"/>
  <c r="I261" i="5"/>
  <c r="J258" i="5"/>
  <c r="I97" i="5"/>
  <c r="J78" i="5"/>
  <c r="R1963" i="5"/>
  <c r="I1963" i="5"/>
  <c r="G1963" i="5"/>
  <c r="E1963" i="5"/>
  <c r="X1963" i="5" s="1"/>
  <c r="F1963" i="5"/>
  <c r="F1707" i="5"/>
  <c r="E1707" i="5"/>
  <c r="X1707" i="5" s="1"/>
  <c r="R1451" i="5"/>
  <c r="H1451" i="5"/>
  <c r="E1451" i="5"/>
  <c r="X1451" i="5" s="1"/>
  <c r="J1451" i="5"/>
  <c r="E1196" i="5"/>
  <c r="X1196" i="5" s="1"/>
  <c r="F1196" i="5"/>
  <c r="R1196" i="5"/>
  <c r="G1196" i="5"/>
  <c r="H1196" i="5"/>
  <c r="E1171" i="5"/>
  <c r="X1171" i="5" s="1"/>
  <c r="F1171" i="5"/>
  <c r="R1171" i="5"/>
  <c r="G1171" i="5"/>
  <c r="E1132" i="5"/>
  <c r="X1132" i="5" s="1"/>
  <c r="H1132" i="5"/>
  <c r="J1132" i="5"/>
  <c r="R1132" i="5"/>
  <c r="I1132" i="5"/>
  <c r="F1852" i="5"/>
  <c r="J1708" i="5"/>
  <c r="I1316" i="5"/>
  <c r="J1296" i="5"/>
  <c r="H1964" i="5"/>
  <c r="R232" i="5"/>
  <c r="F224" i="5"/>
  <c r="J216" i="5"/>
  <c r="I204" i="5"/>
  <c r="F199" i="5"/>
  <c r="I187" i="5"/>
  <c r="H438" i="5"/>
  <c r="R420" i="5"/>
  <c r="H400" i="5"/>
  <c r="H392" i="5"/>
  <c r="F378" i="5"/>
  <c r="F363" i="5"/>
  <c r="G349" i="5"/>
  <c r="H318" i="5"/>
  <c r="J313" i="5"/>
  <c r="G295" i="5"/>
  <c r="F276" i="5"/>
  <c r="H258" i="5"/>
  <c r="R119" i="5"/>
  <c r="G107" i="5"/>
  <c r="H102" i="5"/>
  <c r="G81" i="5"/>
  <c r="I78" i="5"/>
  <c r="E1987" i="5"/>
  <c r="X1987" i="5" s="1"/>
  <c r="H1987" i="5"/>
  <c r="G1987" i="5"/>
  <c r="I1987" i="5"/>
  <c r="F1987" i="5"/>
  <c r="R1987" i="5"/>
  <c r="E1515" i="5"/>
  <c r="X1515" i="5" s="1"/>
  <c r="F1515" i="5"/>
  <c r="I1515" i="5"/>
  <c r="H1515" i="5"/>
  <c r="E1475" i="5"/>
  <c r="X1475" i="5" s="1"/>
  <c r="I1475" i="5"/>
  <c r="R1475" i="5"/>
  <c r="J1475" i="5"/>
  <c r="G1475" i="5"/>
  <c r="E1259" i="5"/>
  <c r="X1259" i="5" s="1"/>
  <c r="R1259" i="5"/>
  <c r="J1259" i="5"/>
  <c r="H1259" i="5"/>
  <c r="I1259" i="5"/>
  <c r="E434" i="5"/>
  <c r="X434" i="5" s="1"/>
  <c r="G434" i="5"/>
  <c r="F434" i="5"/>
  <c r="E363" i="5"/>
  <c r="X363" i="5" s="1"/>
  <c r="E82" i="5"/>
  <c r="X82" i="5" s="1"/>
  <c r="R82" i="5"/>
  <c r="J82" i="5"/>
  <c r="H82" i="5"/>
  <c r="F82" i="5"/>
  <c r="I82" i="5"/>
  <c r="J2171" i="5"/>
  <c r="H1596" i="5"/>
  <c r="G1404" i="5"/>
  <c r="H2200" i="5"/>
  <c r="I2195" i="5"/>
  <c r="R2171" i="5"/>
  <c r="G2139" i="5"/>
  <c r="F2095" i="5"/>
  <c r="I2085" i="5"/>
  <c r="R2059" i="5"/>
  <c r="I2043" i="5"/>
  <c r="H1852" i="5"/>
  <c r="F1828" i="5"/>
  <c r="F1708" i="5"/>
  <c r="I1660" i="5"/>
  <c r="J1596" i="5"/>
  <c r="I1388" i="5"/>
  <c r="G2028" i="5"/>
  <c r="R1964" i="5"/>
  <c r="G248" i="5"/>
  <c r="I230" i="5"/>
  <c r="G209" i="5"/>
  <c r="I203" i="5"/>
  <c r="J175" i="5"/>
  <c r="R438" i="5"/>
  <c r="G429" i="5"/>
  <c r="J419" i="5"/>
  <c r="G412" i="5"/>
  <c r="F400" i="5"/>
  <c r="J377" i="5"/>
  <c r="F358" i="5"/>
  <c r="R349" i="5"/>
  <c r="H328" i="5"/>
  <c r="G312" i="5"/>
  <c r="H274" i="5"/>
  <c r="R253" i="5"/>
  <c r="G160" i="5"/>
  <c r="I143" i="5"/>
  <c r="G139" i="5"/>
  <c r="J134" i="5"/>
  <c r="J130" i="5"/>
  <c r="I123" i="5"/>
  <c r="G111" i="5"/>
  <c r="I107" i="5"/>
  <c r="G102" i="5"/>
  <c r="E2039" i="5"/>
  <c r="X2039" i="5" s="1"/>
  <c r="G2039" i="5"/>
  <c r="E2011" i="5"/>
  <c r="X2011" i="5" s="1"/>
  <c r="R2011" i="5"/>
  <c r="H2011" i="5"/>
  <c r="G2011" i="5"/>
  <c r="I2011" i="5"/>
  <c r="F2011" i="5"/>
  <c r="E1539" i="5"/>
  <c r="X1539" i="5" s="1"/>
  <c r="J1539" i="5"/>
  <c r="I1539" i="5"/>
  <c r="F1539" i="5"/>
  <c r="E1499" i="5"/>
  <c r="X1499" i="5" s="1"/>
  <c r="R1499" i="5"/>
  <c r="I1499" i="5"/>
  <c r="F1499" i="5"/>
  <c r="J1499" i="5"/>
  <c r="G1499" i="5"/>
  <c r="E1283" i="5"/>
  <c r="X1283" i="5" s="1"/>
  <c r="G1283" i="5"/>
  <c r="H1283" i="5"/>
  <c r="J1283" i="5"/>
  <c r="R1283" i="5"/>
  <c r="E1243" i="5"/>
  <c r="X1243" i="5" s="1"/>
  <c r="G1243" i="5"/>
  <c r="J1243" i="5"/>
  <c r="F1243" i="5"/>
  <c r="H1243" i="5"/>
  <c r="E1219" i="5"/>
  <c r="X1219" i="5" s="1"/>
  <c r="F1219" i="5"/>
  <c r="J1219" i="5"/>
  <c r="I1219" i="5"/>
  <c r="H1219" i="5"/>
  <c r="E1180" i="5"/>
  <c r="X1180" i="5" s="1"/>
  <c r="G1180" i="5"/>
  <c r="I1180" i="5"/>
  <c r="F1180" i="5"/>
  <c r="J1180" i="5"/>
  <c r="E1155" i="5"/>
  <c r="X1155" i="5" s="1"/>
  <c r="G1155" i="5"/>
  <c r="F1155" i="5"/>
  <c r="H1155" i="5"/>
  <c r="R1155" i="5"/>
  <c r="R2139" i="5"/>
  <c r="G1828" i="5"/>
  <c r="R1572" i="5"/>
  <c r="J2139" i="5"/>
  <c r="R2043" i="5"/>
  <c r="G1340" i="5"/>
  <c r="F2200" i="5"/>
  <c r="J2195" i="5"/>
  <c r="H2171" i="5"/>
  <c r="H2139" i="5"/>
  <c r="I2095" i="5"/>
  <c r="H2085" i="5"/>
  <c r="F1916" i="5"/>
  <c r="J1852" i="5"/>
  <c r="I1808" i="5"/>
  <c r="H1708" i="5"/>
  <c r="F1660" i="5"/>
  <c r="H1404" i="5"/>
  <c r="H2164" i="5"/>
  <c r="H2080" i="5"/>
  <c r="I2028" i="5"/>
  <c r="H248" i="5"/>
  <c r="J230" i="5"/>
  <c r="I208" i="5"/>
  <c r="J192" i="5"/>
  <c r="F437" i="5"/>
  <c r="I428" i="5"/>
  <c r="J411" i="5"/>
  <c r="F377" i="5"/>
  <c r="H357" i="5"/>
  <c r="I342" i="5"/>
  <c r="R326" i="5"/>
  <c r="I312" i="5"/>
  <c r="G291" i="5"/>
  <c r="F271" i="5"/>
  <c r="I252" i="5"/>
  <c r="J157" i="5"/>
  <c r="R153" i="5"/>
  <c r="H147" i="5"/>
  <c r="J143" i="5"/>
  <c r="G134" i="5"/>
  <c r="G130" i="5"/>
  <c r="I122" i="5"/>
  <c r="F111" i="5"/>
  <c r="H87" i="5"/>
  <c r="E1863" i="5"/>
  <c r="X1863" i="5" s="1"/>
  <c r="G1863" i="5"/>
  <c r="E1819" i="5"/>
  <c r="X1819" i="5" s="1"/>
  <c r="G1819" i="5"/>
  <c r="I1819" i="5"/>
  <c r="F1819" i="5"/>
  <c r="R1819" i="5"/>
  <c r="J1819" i="5"/>
  <c r="E1607" i="5"/>
  <c r="X1607" i="5" s="1"/>
  <c r="G1607" i="5"/>
  <c r="J1607" i="5"/>
  <c r="R1607" i="5"/>
  <c r="I1607" i="5"/>
  <c r="E1587" i="5"/>
  <c r="X1587" i="5" s="1"/>
  <c r="G1587" i="5"/>
  <c r="J1587" i="5"/>
  <c r="I1587" i="5"/>
  <c r="E1563" i="5"/>
  <c r="X1563" i="5" s="1"/>
  <c r="R1563" i="5"/>
  <c r="G1563" i="5"/>
  <c r="I1563" i="5"/>
  <c r="H1563" i="5"/>
  <c r="E1351" i="5"/>
  <c r="X1351" i="5" s="1"/>
  <c r="R1351" i="5"/>
  <c r="G1351" i="5"/>
  <c r="F1351" i="5"/>
  <c r="E1331" i="5"/>
  <c r="X1331" i="5" s="1"/>
  <c r="G1331" i="5"/>
  <c r="I1331" i="5"/>
  <c r="R1331" i="5"/>
  <c r="F1331" i="5"/>
  <c r="E1307" i="5"/>
  <c r="X1307" i="5" s="1"/>
  <c r="G1307" i="5"/>
  <c r="H1307" i="5"/>
  <c r="F1307" i="5"/>
  <c r="J1307" i="5"/>
  <c r="E199" i="5"/>
  <c r="X199" i="5" s="1"/>
  <c r="F73" i="5"/>
  <c r="J73" i="5"/>
  <c r="I73" i="5"/>
  <c r="E73" i="5"/>
  <c r="X73" i="5" s="1"/>
  <c r="R73" i="5"/>
  <c r="G73" i="5"/>
  <c r="J1916" i="5"/>
  <c r="R1828" i="5"/>
  <c r="I2200" i="5"/>
  <c r="H2195" i="5"/>
  <c r="F2171" i="5"/>
  <c r="F2139" i="5"/>
  <c r="H2095" i="5"/>
  <c r="F2085" i="5"/>
  <c r="G1916" i="5"/>
  <c r="G1852" i="5"/>
  <c r="F1808" i="5"/>
  <c r="H1452" i="5"/>
  <c r="G2140" i="5"/>
  <c r="I2121" i="5"/>
  <c r="G2080" i="5"/>
  <c r="I2163" i="5"/>
  <c r="I2156" i="5"/>
  <c r="J2124" i="5"/>
  <c r="R2078" i="5"/>
  <c r="I247" i="5"/>
  <c r="R221" i="5"/>
  <c r="J208" i="5"/>
  <c r="R191" i="5"/>
  <c r="R437" i="5"/>
  <c r="H406" i="5"/>
  <c r="F396" i="5"/>
  <c r="H387" i="5"/>
  <c r="I367" i="5"/>
  <c r="F357" i="5"/>
  <c r="F342" i="5"/>
  <c r="J308" i="5"/>
  <c r="R289" i="5"/>
  <c r="H271" i="5"/>
  <c r="H267" i="5"/>
  <c r="F252" i="5"/>
  <c r="I153" i="5"/>
  <c r="F146" i="5"/>
  <c r="J133" i="5"/>
  <c r="F126" i="5"/>
  <c r="R86" i="5"/>
  <c r="E1892" i="5"/>
  <c r="X1892" i="5" s="1"/>
  <c r="F1892" i="5"/>
  <c r="J1892" i="5"/>
  <c r="I1892" i="5"/>
  <c r="G1892" i="5"/>
  <c r="R1892" i="5"/>
  <c r="G1799" i="5"/>
  <c r="E1799" i="5"/>
  <c r="X1799" i="5" s="1"/>
  <c r="E1636" i="5"/>
  <c r="X1636" i="5" s="1"/>
  <c r="F1636" i="5"/>
  <c r="J1636" i="5"/>
  <c r="I1636" i="5"/>
  <c r="E1616" i="5"/>
  <c r="X1616" i="5" s="1"/>
  <c r="I1616" i="5"/>
  <c r="G1616" i="5"/>
  <c r="F1616" i="5"/>
  <c r="R1616" i="5"/>
  <c r="F1543" i="5"/>
  <c r="G1543" i="5"/>
  <c r="E1543" i="5"/>
  <c r="X1543" i="5" s="1"/>
  <c r="R1543" i="5"/>
  <c r="E1523" i="5"/>
  <c r="X1523" i="5" s="1"/>
  <c r="J1523" i="5"/>
  <c r="I1523" i="5"/>
  <c r="F1523" i="5"/>
  <c r="E1380" i="5"/>
  <c r="X1380" i="5" s="1"/>
  <c r="J1380" i="5"/>
  <c r="G1380" i="5"/>
  <c r="I1380" i="5"/>
  <c r="R1380" i="5"/>
  <c r="E1360" i="5"/>
  <c r="X1360" i="5" s="1"/>
  <c r="R1360" i="5"/>
  <c r="I1360" i="5"/>
  <c r="J1360" i="5"/>
  <c r="H1360" i="5"/>
  <c r="R1287" i="5"/>
  <c r="G1287" i="5"/>
  <c r="H1287" i="5"/>
  <c r="J1287" i="5"/>
  <c r="E1287" i="5"/>
  <c r="X1287" i="5" s="1"/>
  <c r="E1267" i="5"/>
  <c r="X1267" i="5" s="1"/>
  <c r="G1267" i="5"/>
  <c r="I1267" i="5"/>
  <c r="F1267" i="5"/>
  <c r="J2125" i="5"/>
  <c r="G2090" i="5"/>
  <c r="F2062" i="5"/>
  <c r="H2077" i="5"/>
  <c r="H2000" i="5"/>
  <c r="R1899" i="5"/>
  <c r="H1812" i="5"/>
  <c r="I1764" i="5"/>
  <c r="H1735" i="5"/>
  <c r="G246" i="5"/>
  <c r="J235" i="5"/>
  <c r="H215" i="5"/>
  <c r="H190" i="5"/>
  <c r="F180" i="5"/>
  <c r="J440" i="5"/>
  <c r="F427" i="5"/>
  <c r="G422" i="5"/>
  <c r="R414" i="5"/>
  <c r="R410" i="5"/>
  <c r="H389" i="5"/>
  <c r="G384" i="5"/>
  <c r="F360" i="5"/>
  <c r="J356" i="5"/>
  <c r="H347" i="5"/>
  <c r="I341" i="5"/>
  <c r="H332" i="5"/>
  <c r="J315" i="5"/>
  <c r="R301" i="5"/>
  <c r="R293" i="5"/>
  <c r="F269" i="5"/>
  <c r="H255" i="5"/>
  <c r="F151" i="5"/>
  <c r="J132" i="5"/>
  <c r="H115" i="5"/>
  <c r="H76" i="5"/>
  <c r="I1804" i="5"/>
  <c r="E1804" i="5"/>
  <c r="X1804" i="5" s="1"/>
  <c r="F1756" i="5"/>
  <c r="E1756" i="5"/>
  <c r="X1756" i="5" s="1"/>
  <c r="G586" i="5"/>
  <c r="E586" i="5"/>
  <c r="X586" i="5" s="1"/>
  <c r="E440" i="5"/>
  <c r="X440" i="5" s="1"/>
  <c r="E389" i="5"/>
  <c r="X389" i="5" s="1"/>
  <c r="E115" i="5"/>
  <c r="X115" i="5" s="1"/>
  <c r="H1899" i="5"/>
  <c r="F1812" i="5"/>
  <c r="R427" i="5"/>
  <c r="H418" i="5"/>
  <c r="J347" i="5"/>
  <c r="I255" i="5"/>
  <c r="I151" i="5"/>
  <c r="G115" i="5"/>
  <c r="E1991" i="5"/>
  <c r="X1991" i="5" s="1"/>
  <c r="E1899" i="5"/>
  <c r="X1899" i="5" s="1"/>
  <c r="E1735" i="5"/>
  <c r="X1735" i="5" s="1"/>
  <c r="G943" i="5"/>
  <c r="E943" i="5"/>
  <c r="X943" i="5" s="1"/>
  <c r="E430" i="5"/>
  <c r="X430" i="5" s="1"/>
  <c r="E383" i="5"/>
  <c r="X383" i="5" s="1"/>
  <c r="E296" i="5"/>
  <c r="X296" i="5" s="1"/>
  <c r="H1764" i="5"/>
  <c r="E1764" i="5"/>
  <c r="X1764" i="5" s="1"/>
  <c r="F436" i="5"/>
  <c r="E436" i="5"/>
  <c r="X436" i="5" s="1"/>
  <c r="I431" i="5"/>
  <c r="E431" i="5"/>
  <c r="X431" i="5" s="1"/>
  <c r="J414" i="5"/>
  <c r="E414" i="5"/>
  <c r="X414" i="5" s="1"/>
  <c r="H410" i="5"/>
  <c r="E410" i="5"/>
  <c r="X410" i="5" s="1"/>
  <c r="E404" i="5"/>
  <c r="X404" i="5" s="1"/>
  <c r="H404" i="5"/>
  <c r="E398" i="5"/>
  <c r="X398" i="5" s="1"/>
  <c r="R398" i="5"/>
  <c r="F394" i="5"/>
  <c r="E394" i="5"/>
  <c r="X394" i="5" s="1"/>
  <c r="I384" i="5"/>
  <c r="E384" i="5"/>
  <c r="X384" i="5" s="1"/>
  <c r="R380" i="5"/>
  <c r="E380" i="5"/>
  <c r="X380" i="5" s="1"/>
  <c r="E376" i="5"/>
  <c r="X376" i="5" s="1"/>
  <c r="G376" i="5"/>
  <c r="J371" i="5"/>
  <c r="E371" i="5"/>
  <c r="X371" i="5" s="1"/>
  <c r="G365" i="5"/>
  <c r="E365" i="5"/>
  <c r="X365" i="5" s="1"/>
  <c r="E360" i="5"/>
  <c r="X360" i="5" s="1"/>
  <c r="I360" i="5"/>
  <c r="I351" i="5"/>
  <c r="E351" i="5"/>
  <c r="X351" i="5" s="1"/>
  <c r="F336" i="5"/>
  <c r="E336" i="5"/>
  <c r="X336" i="5" s="1"/>
  <c r="H336" i="5"/>
  <c r="F332" i="5"/>
  <c r="J332" i="5"/>
  <c r="E332" i="5"/>
  <c r="X332" i="5" s="1"/>
  <c r="G325" i="5"/>
  <c r="E325" i="5"/>
  <c r="X325" i="5" s="1"/>
  <c r="R320" i="5"/>
  <c r="E320" i="5"/>
  <c r="X320" i="5" s="1"/>
  <c r="G315" i="5"/>
  <c r="R315" i="5"/>
  <c r="E315" i="5"/>
  <c r="X315" i="5" s="1"/>
  <c r="E310" i="5"/>
  <c r="X310" i="5" s="1"/>
  <c r="J310" i="5"/>
  <c r="F310" i="5"/>
  <c r="F305" i="5"/>
  <c r="E305" i="5"/>
  <c r="X305" i="5" s="1"/>
  <c r="J301" i="5"/>
  <c r="H301" i="5"/>
  <c r="H297" i="5"/>
  <c r="E297" i="5"/>
  <c r="X297" i="5" s="1"/>
  <c r="I297" i="5"/>
  <c r="J293" i="5"/>
  <c r="E293" i="5"/>
  <c r="X293" i="5" s="1"/>
  <c r="E288" i="5"/>
  <c r="X288" i="5" s="1"/>
  <c r="G288" i="5"/>
  <c r="J284" i="5"/>
  <c r="F284" i="5"/>
  <c r="E284" i="5"/>
  <c r="X284" i="5" s="1"/>
  <c r="E280" i="5"/>
  <c r="X280" i="5" s="1"/>
  <c r="R280" i="5"/>
  <c r="H280" i="5"/>
  <c r="E273" i="5"/>
  <c r="X273" i="5" s="1"/>
  <c r="G273" i="5"/>
  <c r="H273" i="5"/>
  <c r="E269" i="5"/>
  <c r="X269" i="5" s="1"/>
  <c r="J269" i="5"/>
  <c r="G264" i="5"/>
  <c r="H260" i="5"/>
  <c r="I260" i="5"/>
  <c r="E260" i="5"/>
  <c r="X260" i="5" s="1"/>
  <c r="J251" i="5"/>
  <c r="E251" i="5"/>
  <c r="X251" i="5" s="1"/>
  <c r="H227" i="5"/>
  <c r="E227" i="5"/>
  <c r="X227" i="5" s="1"/>
  <c r="I219" i="5"/>
  <c r="E219" i="5"/>
  <c r="X219" i="5" s="1"/>
  <c r="F211" i="5"/>
  <c r="E211" i="5"/>
  <c r="X211" i="5" s="1"/>
  <c r="E206" i="5"/>
  <c r="X206" i="5" s="1"/>
  <c r="G206" i="5"/>
  <c r="R202" i="5"/>
  <c r="E202" i="5"/>
  <c r="X202" i="5" s="1"/>
  <c r="E198" i="5"/>
  <c r="X198" i="5" s="1"/>
  <c r="J198" i="5"/>
  <c r="E171" i="5"/>
  <c r="X171" i="5" s="1"/>
  <c r="I171" i="5"/>
  <c r="J162" i="5"/>
  <c r="E162" i="5"/>
  <c r="X162" i="5" s="1"/>
  <c r="E156" i="5"/>
  <c r="X156" i="5" s="1"/>
  <c r="G156" i="5"/>
  <c r="R156" i="5"/>
  <c r="H145" i="5"/>
  <c r="E145" i="5"/>
  <c r="X145" i="5" s="1"/>
  <c r="J145" i="5"/>
  <c r="I141" i="5"/>
  <c r="E141" i="5"/>
  <c r="X141" i="5" s="1"/>
  <c r="G136" i="5"/>
  <c r="F136" i="5"/>
  <c r="I136" i="5"/>
  <c r="E136" i="5"/>
  <c r="X136" i="5" s="1"/>
  <c r="I132" i="5"/>
  <c r="G132" i="5"/>
  <c r="R125" i="5"/>
  <c r="E125" i="5"/>
  <c r="X125" i="5" s="1"/>
  <c r="I121" i="5"/>
  <c r="R121" i="5"/>
  <c r="E121" i="5"/>
  <c r="X121" i="5" s="1"/>
  <c r="H121" i="5"/>
  <c r="H110" i="5"/>
  <c r="J110" i="5"/>
  <c r="E110" i="5"/>
  <c r="X110" i="5" s="1"/>
  <c r="I110" i="5"/>
  <c r="F105" i="5"/>
  <c r="R105" i="5"/>
  <c r="J101" i="5"/>
  <c r="F101" i="5"/>
  <c r="E101" i="5"/>
  <c r="X101" i="5" s="1"/>
  <c r="G101" i="5"/>
  <c r="E96" i="5"/>
  <c r="X96" i="5" s="1"/>
  <c r="H96" i="5"/>
  <c r="I96" i="5"/>
  <c r="J96" i="5"/>
  <c r="E90" i="5"/>
  <c r="X90" i="5" s="1"/>
  <c r="H90" i="5"/>
  <c r="J90" i="5"/>
  <c r="F85" i="5"/>
  <c r="E85" i="5"/>
  <c r="X85" i="5" s="1"/>
  <c r="H85" i="5"/>
  <c r="F80" i="5"/>
  <c r="E80" i="5"/>
  <c r="X80" i="5" s="1"/>
  <c r="J80" i="5"/>
  <c r="R76" i="5"/>
  <c r="E76" i="5"/>
  <c r="X76" i="5" s="1"/>
  <c r="F76" i="5"/>
  <c r="I2000" i="5"/>
  <c r="J1764" i="5"/>
  <c r="I125" i="5"/>
  <c r="G121" i="5"/>
  <c r="G110" i="5"/>
  <c r="G105" i="5"/>
  <c r="I101" i="5"/>
  <c r="R96" i="5"/>
  <c r="R90" i="5"/>
  <c r="J85" i="5"/>
  <c r="F1811" i="5"/>
  <c r="E1811" i="5"/>
  <c r="X1811" i="5" s="1"/>
  <c r="E474" i="5"/>
  <c r="X474" i="5" s="1"/>
  <c r="G474" i="5"/>
  <c r="E356" i="5"/>
  <c r="X356" i="5" s="1"/>
  <c r="G239" i="5"/>
  <c r="E239" i="5"/>
  <c r="X239" i="5" s="1"/>
  <c r="E151" i="5"/>
  <c r="X151" i="5" s="1"/>
  <c r="F2000" i="5"/>
  <c r="R1812" i="5"/>
  <c r="R1735" i="5"/>
  <c r="I145" i="5"/>
  <c r="J141" i="5"/>
  <c r="H125" i="5"/>
  <c r="F121" i="5"/>
  <c r="H105" i="5"/>
  <c r="H101" i="5"/>
  <c r="F96" i="5"/>
  <c r="G90" i="5"/>
  <c r="G80" i="5"/>
  <c r="E1767" i="5"/>
  <c r="X1767" i="5" s="1"/>
  <c r="G1724" i="5"/>
  <c r="E1724" i="5"/>
  <c r="X1724" i="5" s="1"/>
  <c r="E105" i="5"/>
  <c r="X105" i="5" s="1"/>
  <c r="F439" i="5"/>
  <c r="E439" i="5"/>
  <c r="X439" i="5" s="1"/>
  <c r="E435" i="5"/>
  <c r="X435" i="5" s="1"/>
  <c r="F435" i="5"/>
  <c r="H425" i="5"/>
  <c r="E425" i="5"/>
  <c r="X425" i="5" s="1"/>
  <c r="R421" i="5"/>
  <c r="E421" i="5"/>
  <c r="X421" i="5" s="1"/>
  <c r="J407" i="5"/>
  <c r="E407" i="5"/>
  <c r="X407" i="5" s="1"/>
  <c r="I403" i="5"/>
  <c r="E403" i="5"/>
  <c r="X403" i="5" s="1"/>
  <c r="E393" i="5"/>
  <c r="X393" i="5" s="1"/>
  <c r="R393" i="5"/>
  <c r="H379" i="5"/>
  <c r="E379" i="5"/>
  <c r="X379" i="5" s="1"/>
  <c r="E374" i="5"/>
  <c r="X374" i="5" s="1"/>
  <c r="F374" i="5"/>
  <c r="F364" i="5"/>
  <c r="E364" i="5"/>
  <c r="X364" i="5" s="1"/>
  <c r="E359" i="5"/>
  <c r="X359" i="5" s="1"/>
  <c r="H359" i="5"/>
  <c r="E350" i="5"/>
  <c r="X350" i="5" s="1"/>
  <c r="F350" i="5"/>
  <c r="E345" i="5"/>
  <c r="X345" i="5" s="1"/>
  <c r="I345" i="5"/>
  <c r="H339" i="5"/>
  <c r="E339" i="5"/>
  <c r="X339" i="5" s="1"/>
  <c r="R335" i="5"/>
  <c r="F335" i="5"/>
  <c r="E331" i="5"/>
  <c r="X331" i="5" s="1"/>
  <c r="I331" i="5"/>
  <c r="E319" i="5"/>
  <c r="X319" i="5" s="1"/>
  <c r="G319" i="5"/>
  <c r="G314" i="5"/>
  <c r="J314" i="5"/>
  <c r="H309" i="5"/>
  <c r="E309" i="5"/>
  <c r="X309" i="5" s="1"/>
  <c r="E304" i="5"/>
  <c r="X304" i="5" s="1"/>
  <c r="H304" i="5"/>
  <c r="F304" i="5"/>
  <c r="R300" i="5"/>
  <c r="I300" i="5"/>
  <c r="E300" i="5"/>
  <c r="X300" i="5" s="1"/>
  <c r="H292" i="5"/>
  <c r="E292" i="5"/>
  <c r="X292" i="5" s="1"/>
  <c r="H283" i="5"/>
  <c r="J283" i="5"/>
  <c r="E283" i="5"/>
  <c r="X283" i="5" s="1"/>
  <c r="E278" i="5"/>
  <c r="X278" i="5" s="1"/>
  <c r="G278" i="5"/>
  <c r="G268" i="5"/>
  <c r="E268" i="5"/>
  <c r="X268" i="5" s="1"/>
  <c r="F268" i="5"/>
  <c r="F263" i="5"/>
  <c r="I263" i="5"/>
  <c r="G259" i="5"/>
  <c r="E259" i="5"/>
  <c r="X259" i="5" s="1"/>
  <c r="R254" i="5"/>
  <c r="G254" i="5"/>
  <c r="E245" i="5"/>
  <c r="X245" i="5" s="1"/>
  <c r="R245" i="5"/>
  <c r="R240" i="5"/>
  <c r="E240" i="5"/>
  <c r="X240" i="5" s="1"/>
  <c r="I226" i="5"/>
  <c r="E226" i="5"/>
  <c r="X226" i="5" s="1"/>
  <c r="E222" i="5"/>
  <c r="X222" i="5" s="1"/>
  <c r="J222" i="5"/>
  <c r="I218" i="5"/>
  <c r="E218" i="5"/>
  <c r="X218" i="5" s="1"/>
  <c r="R214" i="5"/>
  <c r="E214" i="5"/>
  <c r="X214" i="5" s="1"/>
  <c r="F201" i="5"/>
  <c r="E201" i="5"/>
  <c r="X201" i="5" s="1"/>
  <c r="G189" i="5"/>
  <c r="E189" i="5"/>
  <c r="X189" i="5" s="1"/>
  <c r="E184" i="5"/>
  <c r="X184" i="5" s="1"/>
  <c r="R184" i="5"/>
  <c r="E177" i="5"/>
  <c r="X177" i="5" s="1"/>
  <c r="G177" i="5"/>
  <c r="J161" i="5"/>
  <c r="I161" i="5"/>
  <c r="E161" i="5"/>
  <c r="X161" i="5" s="1"/>
  <c r="H154" i="5"/>
  <c r="E154" i="5"/>
  <c r="X154" i="5" s="1"/>
  <c r="E150" i="5"/>
  <c r="X150" i="5" s="1"/>
  <c r="I150" i="5"/>
  <c r="R144" i="5"/>
  <c r="J144" i="5"/>
  <c r="E140" i="5"/>
  <c r="X140" i="5" s="1"/>
  <c r="F140" i="5"/>
  <c r="J140" i="5"/>
  <c r="R135" i="5"/>
  <c r="G135" i="5"/>
  <c r="E135" i="5"/>
  <c r="X135" i="5" s="1"/>
  <c r="E131" i="5"/>
  <c r="X131" i="5" s="1"/>
  <c r="H131" i="5"/>
  <c r="J131" i="5"/>
  <c r="I131" i="5"/>
  <c r="J124" i="5"/>
  <c r="H124" i="5"/>
  <c r="F124" i="5"/>
  <c r="H120" i="5"/>
  <c r="R120" i="5"/>
  <c r="E120" i="5"/>
  <c r="X120" i="5" s="1"/>
  <c r="H109" i="5"/>
  <c r="G109" i="5"/>
  <c r="E109" i="5"/>
  <c r="X109" i="5" s="1"/>
  <c r="E104" i="5"/>
  <c r="X104" i="5" s="1"/>
  <c r="H104" i="5"/>
  <c r="F104" i="5"/>
  <c r="R104" i="5"/>
  <c r="H100" i="5"/>
  <c r="E100" i="5"/>
  <c r="X100" i="5" s="1"/>
  <c r="R94" i="5"/>
  <c r="E94" i="5"/>
  <c r="X94" i="5" s="1"/>
  <c r="I94" i="5"/>
  <c r="R84" i="5"/>
  <c r="E84" i="5"/>
  <c r="X84" i="5" s="1"/>
  <c r="F84" i="5"/>
  <c r="I84" i="5"/>
  <c r="H79" i="5"/>
  <c r="E79" i="5"/>
  <c r="X79" i="5" s="1"/>
  <c r="G79" i="5"/>
  <c r="G75" i="5"/>
  <c r="E75" i="5"/>
  <c r="X75" i="5" s="1"/>
  <c r="R75" i="5"/>
  <c r="G2000" i="5"/>
  <c r="J1812" i="5"/>
  <c r="G1735" i="5"/>
  <c r="R440" i="5"/>
  <c r="G436" i="5"/>
  <c r="R422" i="5"/>
  <c r="F418" i="5"/>
  <c r="R404" i="5"/>
  <c r="G398" i="5"/>
  <c r="I380" i="5"/>
  <c r="R376" i="5"/>
  <c r="G371" i="5"/>
  <c r="F365" i="5"/>
  <c r="H356" i="5"/>
  <c r="R351" i="5"/>
  <c r="G341" i="5"/>
  <c r="J336" i="5"/>
  <c r="F320" i="5"/>
  <c r="J305" i="5"/>
  <c r="R297" i="5"/>
  <c r="F288" i="5"/>
  <c r="H284" i="5"/>
  <c r="R273" i="5"/>
  <c r="R269" i="5"/>
  <c r="F260" i="5"/>
  <c r="H251" i="5"/>
  <c r="F156" i="5"/>
  <c r="F145" i="5"/>
  <c r="R141" i="5"/>
  <c r="F125" i="5"/>
  <c r="J121" i="5"/>
  <c r="J105" i="5"/>
  <c r="R101" i="5"/>
  <c r="I80" i="5"/>
  <c r="F1796" i="5"/>
  <c r="E1796" i="5"/>
  <c r="X1796" i="5" s="1"/>
  <c r="F1723" i="5"/>
  <c r="E1723" i="5"/>
  <c r="X1723" i="5" s="1"/>
  <c r="G1111" i="5"/>
  <c r="E1111" i="5"/>
  <c r="X1111" i="5" s="1"/>
  <c r="G743" i="5"/>
  <c r="E743" i="5"/>
  <c r="X743" i="5" s="1"/>
  <c r="E354" i="5"/>
  <c r="X354" i="5" s="1"/>
  <c r="E235" i="5"/>
  <c r="X235" i="5" s="1"/>
  <c r="J1720" i="5"/>
  <c r="E1720" i="5"/>
  <c r="X1720" i="5" s="1"/>
  <c r="R65" i="5"/>
  <c r="F1760" i="5"/>
  <c r="E1760" i="5"/>
  <c r="X1760" i="5" s="1"/>
  <c r="X65" i="5"/>
  <c r="G2223" i="5"/>
  <c r="E2223" i="5"/>
  <c r="X2223" i="5" s="1"/>
  <c r="F1768" i="5"/>
  <c r="E1768" i="5"/>
  <c r="X1768" i="5" s="1"/>
  <c r="E426" i="5"/>
  <c r="X426" i="5" s="1"/>
  <c r="G426" i="5"/>
  <c r="H51" i="5"/>
  <c r="V168" i="5"/>
  <c r="AD168" i="5"/>
  <c r="T134" i="5"/>
  <c r="AC134" i="5"/>
  <c r="V128" i="5"/>
  <c r="AD128" i="5"/>
  <c r="AD176" i="5"/>
  <c r="V176" i="5"/>
  <c r="AC589" i="5"/>
  <c r="AC565" i="5"/>
  <c r="V118" i="5"/>
  <c r="AD118" i="5"/>
  <c r="AC2337" i="5"/>
  <c r="AC2305" i="5"/>
  <c r="AC2273" i="5"/>
  <c r="AC2241" i="5"/>
  <c r="AC2209" i="5"/>
  <c r="AC2177" i="5"/>
  <c r="AC2145" i="5"/>
  <c r="AC2113" i="5"/>
  <c r="AC2081" i="5"/>
  <c r="AC2049" i="5"/>
  <c r="AC2017" i="5"/>
  <c r="T1626" i="5"/>
  <c r="AC1626" i="5"/>
  <c r="AC129" i="5"/>
  <c r="AC113" i="5"/>
  <c r="AC97" i="5"/>
  <c r="AC81" i="5"/>
  <c r="AC558" i="5"/>
  <c r="AD602" i="5"/>
  <c r="AB575" i="5"/>
  <c r="V179" i="5"/>
  <c r="AD179" i="5"/>
  <c r="AD158" i="5"/>
  <c r="H6" i="5"/>
  <c r="H10" i="5"/>
  <c r="R62" i="5"/>
  <c r="X51" i="5"/>
  <c r="R68" i="5"/>
  <c r="H68" i="5"/>
  <c r="X56" i="5"/>
  <c r="X61" i="5"/>
  <c r="H41" i="5"/>
  <c r="H38" i="5"/>
  <c r="H34" i="5"/>
  <c r="H30" i="5"/>
  <c r="H26" i="5"/>
  <c r="H22" i="5"/>
  <c r="H18" i="5"/>
  <c r="H14" i="5"/>
  <c r="H44" i="5"/>
  <c r="H40" i="5"/>
  <c r="H37" i="5"/>
  <c r="H33" i="5"/>
  <c r="H29" i="5"/>
  <c r="H25" i="5"/>
  <c r="H21" i="5"/>
  <c r="H17" i="5"/>
  <c r="H13" i="5"/>
  <c r="H9" i="5"/>
  <c r="X60" i="5"/>
  <c r="X39" i="5"/>
  <c r="X31" i="5"/>
  <c r="X23" i="5"/>
  <c r="X15" i="5"/>
  <c r="X10" i="5"/>
  <c r="X26" i="5"/>
  <c r="X63" i="5"/>
  <c r="H67" i="5"/>
  <c r="H59" i="5"/>
  <c r="H47" i="5"/>
  <c r="R47" i="5"/>
  <c r="R59" i="5"/>
  <c r="H58" i="5"/>
  <c r="R54" i="5"/>
  <c r="H45" i="5"/>
  <c r="H69" i="5"/>
  <c r="R69" i="5"/>
  <c r="R58" i="5"/>
  <c r="H53" i="5"/>
  <c r="H48" i="5"/>
  <c r="X68" i="5"/>
  <c r="R67" i="5"/>
  <c r="R63" i="5"/>
  <c r="H63" i="5"/>
  <c r="R70" i="5"/>
  <c r="R64" i="5"/>
  <c r="H64" i="5"/>
  <c r="H60" i="5"/>
  <c r="R57" i="5"/>
  <c r="R55" i="5"/>
  <c r="H50" i="5"/>
  <c r="R50" i="5"/>
  <c r="H43" i="5"/>
  <c r="H36" i="5"/>
  <c r="H28" i="5"/>
  <c r="H20" i="5"/>
  <c r="H12" i="5"/>
  <c r="X19" i="5"/>
  <c r="X6" i="5"/>
  <c r="H32" i="5"/>
  <c r="H24" i="5"/>
  <c r="H16" i="5"/>
  <c r="H8" i="5"/>
  <c r="H42" i="5"/>
  <c r="H39" i="5"/>
  <c r="H35" i="5"/>
  <c r="H31" i="5"/>
  <c r="H27" i="5"/>
  <c r="H23" i="5"/>
  <c r="H19" i="5"/>
  <c r="H15" i="5"/>
  <c r="H11" i="5"/>
  <c r="H7" i="5"/>
  <c r="T7" i="5"/>
  <c r="T14" i="5"/>
  <c r="S56" i="5"/>
  <c r="T27" i="5"/>
  <c r="T38" i="5"/>
  <c r="S39" i="5"/>
  <c r="S66" i="5"/>
  <c r="T46" i="5"/>
  <c r="T30" i="5"/>
  <c r="S31" i="5"/>
  <c r="S61" i="5"/>
  <c r="S51" i="5"/>
  <c r="T42" i="5"/>
  <c r="T34" i="5"/>
  <c r="S49" i="5"/>
  <c r="S10" i="5"/>
  <c r="T35" i="5"/>
  <c r="S23" i="5"/>
  <c r="T41" i="5"/>
  <c r="S15" i="5"/>
  <c r="S6" i="5"/>
  <c r="T26" i="5"/>
  <c r="S63" i="5"/>
  <c r="S60" i="5"/>
  <c r="T11" i="5"/>
  <c r="T22" i="5"/>
  <c r="S68" i="5"/>
  <c r="S65" i="5"/>
  <c r="S19" i="5"/>
  <c r="T5" i="5"/>
  <c r="T18" i="5"/>
  <c r="I117" i="5" l="1"/>
  <c r="J117" i="5"/>
  <c r="H117" i="5"/>
  <c r="G117" i="5"/>
  <c r="R117" i="5"/>
  <c r="F117" i="5"/>
  <c r="E117" i="5"/>
  <c r="X117" i="5" s="1"/>
  <c r="G119" i="6"/>
  <c r="H119" i="6" s="1"/>
  <c r="D119" i="6" s="1"/>
  <c r="E1552" i="5"/>
  <c r="X1552" i="5" s="1"/>
  <c r="G116" i="6"/>
  <c r="H116" i="6" s="1"/>
  <c r="C116" i="6" s="1"/>
  <c r="G631" i="5"/>
  <c r="H2125" i="5"/>
  <c r="E631" i="5"/>
  <c r="X631" i="5" s="1"/>
  <c r="G2125" i="5"/>
  <c r="G1552" i="5"/>
  <c r="J264" i="5"/>
  <c r="E2125" i="5"/>
  <c r="X2125" i="5" s="1"/>
  <c r="I1552" i="5"/>
  <c r="J1552" i="5"/>
  <c r="F2125" i="5"/>
  <c r="E2027" i="5"/>
  <c r="X2027" i="5" s="1"/>
  <c r="J249" i="5"/>
  <c r="E249" i="5"/>
  <c r="X249" i="5" s="1"/>
  <c r="H249" i="5"/>
  <c r="G114" i="6"/>
  <c r="H114" i="6" s="1"/>
  <c r="D114" i="6" s="1"/>
  <c r="E1528" i="5"/>
  <c r="X1528" i="5" s="1"/>
  <c r="F1528" i="5"/>
  <c r="I1528" i="5"/>
  <c r="R1528" i="5"/>
  <c r="H1528" i="5"/>
  <c r="J1528" i="5"/>
  <c r="G1528" i="5"/>
  <c r="H1038" i="5"/>
  <c r="J1038" i="5"/>
  <c r="E1846" i="5"/>
  <c r="X1846" i="5" s="1"/>
  <c r="I1846" i="5"/>
  <c r="F1846" i="5"/>
  <c r="G1846" i="5"/>
  <c r="H1846" i="5"/>
  <c r="J1846" i="5"/>
  <c r="R1846" i="5"/>
  <c r="E264" i="5"/>
  <c r="X264" i="5" s="1"/>
  <c r="H334" i="5"/>
  <c r="F2027" i="5"/>
  <c r="I2164" i="5"/>
  <c r="E1536" i="5"/>
  <c r="X1536" i="5" s="1"/>
  <c r="R1536" i="5"/>
  <c r="H1536" i="5"/>
  <c r="J1536" i="5"/>
  <c r="G1536" i="5"/>
  <c r="I1536" i="5"/>
  <c r="F1536" i="5"/>
  <c r="R264" i="5"/>
  <c r="J2027" i="5"/>
  <c r="R2164" i="5"/>
  <c r="I264" i="5"/>
  <c r="F1038" i="5"/>
  <c r="R197" i="5"/>
  <c r="I197" i="5"/>
  <c r="G197" i="5"/>
  <c r="H197" i="5"/>
  <c r="J197" i="5"/>
  <c r="F197" i="5"/>
  <c r="E197" i="5"/>
  <c r="X197" i="5" s="1"/>
  <c r="E1854" i="5"/>
  <c r="X1854" i="5" s="1"/>
  <c r="G1854" i="5"/>
  <c r="J1854" i="5"/>
  <c r="R1854" i="5"/>
  <c r="I1854" i="5"/>
  <c r="F1854" i="5"/>
  <c r="H1854" i="5"/>
  <c r="I1038" i="5"/>
  <c r="R1046" i="5"/>
  <c r="H1046" i="5"/>
  <c r="J217" i="5"/>
  <c r="H295" i="5"/>
  <c r="R334" i="5"/>
  <c r="H264" i="5"/>
  <c r="G1038" i="5"/>
  <c r="G118" i="6"/>
  <c r="H118" i="6" s="1"/>
  <c r="C118" i="6" s="1"/>
  <c r="R249" i="5"/>
  <c r="F295" i="5"/>
  <c r="R217" i="5"/>
  <c r="R295" i="5"/>
  <c r="E334" i="5"/>
  <c r="X334" i="5" s="1"/>
  <c r="G249" i="5"/>
  <c r="R1038" i="5"/>
  <c r="H1030" i="5"/>
  <c r="R1030" i="5"/>
  <c r="J1504" i="5"/>
  <c r="H1504" i="5"/>
  <c r="I1504" i="5"/>
  <c r="E1839" i="5"/>
  <c r="X1839" i="5" s="1"/>
  <c r="I1839" i="5"/>
  <c r="H1839" i="5"/>
  <c r="G1839" i="5"/>
  <c r="R1839" i="5"/>
  <c r="J1839" i="5"/>
  <c r="F1839" i="5"/>
  <c r="E1038" i="5"/>
  <c r="X1038" i="5" s="1"/>
  <c r="H272" i="5"/>
  <c r="E2164" i="5"/>
  <c r="X2164" i="5" s="1"/>
  <c r="I272" i="5"/>
  <c r="E473" i="5"/>
  <c r="X473" i="5" s="1"/>
  <c r="E241" i="5"/>
  <c r="X241" i="5" s="1"/>
  <c r="E272" i="5"/>
  <c r="X272" i="5" s="1"/>
  <c r="G225" i="5"/>
  <c r="I295" i="5"/>
  <c r="G2164" i="5"/>
  <c r="J83" i="5"/>
  <c r="G83" i="5"/>
  <c r="I83" i="5"/>
  <c r="H83" i="5"/>
  <c r="F83" i="5"/>
  <c r="R83" i="5"/>
  <c r="E83" i="5"/>
  <c r="X83" i="5" s="1"/>
  <c r="F334" i="5"/>
  <c r="G217" i="5"/>
  <c r="E225" i="5"/>
  <c r="X225" i="5" s="1"/>
  <c r="I334" i="5"/>
  <c r="I2027" i="5"/>
  <c r="J2164" i="5"/>
  <c r="J631" i="5"/>
  <c r="R2027" i="5"/>
  <c r="E217" i="5"/>
  <c r="X217" i="5" s="1"/>
  <c r="R303" i="5"/>
  <c r="J334" i="5"/>
  <c r="H2027" i="5"/>
  <c r="H241" i="5"/>
  <c r="I631" i="5"/>
  <c r="E195" i="5"/>
  <c r="X195" i="5" s="1"/>
  <c r="I195" i="5"/>
  <c r="H195" i="5"/>
  <c r="F195" i="5"/>
  <c r="G195" i="5"/>
  <c r="R195" i="5"/>
  <c r="J195" i="5"/>
  <c r="F225" i="5"/>
  <c r="E303" i="5"/>
  <c r="X303" i="5" s="1"/>
  <c r="R631" i="5"/>
  <c r="J303" i="5"/>
  <c r="I249" i="5"/>
  <c r="F631" i="5"/>
  <c r="F303" i="5"/>
  <c r="I174" i="5"/>
  <c r="F174" i="5"/>
  <c r="E174" i="5"/>
  <c r="X174" i="5" s="1"/>
  <c r="H174" i="5"/>
  <c r="R174" i="5"/>
  <c r="G174" i="5"/>
  <c r="J174" i="5"/>
  <c r="G149" i="5"/>
  <c r="I149" i="5"/>
  <c r="R149" i="5"/>
  <c r="F149" i="5"/>
  <c r="J149" i="5"/>
  <c r="E149" i="5"/>
  <c r="X149" i="5" s="1"/>
  <c r="H149" i="5"/>
  <c r="G317" i="5"/>
  <c r="E317" i="5"/>
  <c r="X317" i="5" s="1"/>
  <c r="R317" i="5"/>
  <c r="H317" i="5"/>
  <c r="F317" i="5"/>
  <c r="J317" i="5"/>
  <c r="I317" i="5"/>
  <c r="X49" i="5"/>
  <c r="I303" i="5"/>
  <c r="I287" i="5"/>
  <c r="X66" i="5"/>
  <c r="F375" i="5"/>
  <c r="R375" i="5"/>
  <c r="J375" i="5"/>
  <c r="I375" i="5"/>
  <c r="E375" i="5"/>
  <c r="X375" i="5" s="1"/>
  <c r="G375" i="5"/>
  <c r="H375" i="5"/>
  <c r="E659" i="5"/>
  <c r="X659" i="5" s="1"/>
  <c r="H659" i="5"/>
  <c r="I659" i="5"/>
  <c r="R659" i="5"/>
  <c r="G659" i="5"/>
  <c r="J659" i="5"/>
  <c r="F659" i="5"/>
  <c r="E1158" i="5"/>
  <c r="X1158" i="5" s="1"/>
  <c r="H1158" i="5"/>
  <c r="F1158" i="5"/>
  <c r="I1158" i="5"/>
  <c r="J1158" i="5"/>
  <c r="R1158" i="5"/>
  <c r="E1416" i="5"/>
  <c r="X1416" i="5" s="1"/>
  <c r="I1416" i="5"/>
  <c r="H1416" i="5"/>
  <c r="R1416" i="5"/>
  <c r="J1416" i="5"/>
  <c r="F1416" i="5"/>
  <c r="E2013" i="5"/>
  <c r="X2013" i="5" s="1"/>
  <c r="R2013" i="5"/>
  <c r="F2013" i="5"/>
  <c r="J2013" i="5"/>
  <c r="H2013" i="5"/>
  <c r="I2013" i="5"/>
  <c r="E2034" i="5"/>
  <c r="X2034" i="5" s="1"/>
  <c r="J2034" i="5"/>
  <c r="H2034" i="5"/>
  <c r="R2034" i="5"/>
  <c r="I2034" i="5"/>
  <c r="F2034" i="5"/>
  <c r="E390" i="5"/>
  <c r="X390" i="5" s="1"/>
  <c r="F390" i="5"/>
  <c r="G390" i="5"/>
  <c r="R390" i="5"/>
  <c r="J390" i="5"/>
  <c r="I390" i="5"/>
  <c r="H390" i="5"/>
  <c r="I1005" i="5"/>
  <c r="J1005" i="5"/>
  <c r="G1005" i="5"/>
  <c r="F1005" i="5"/>
  <c r="H1005" i="5"/>
  <c r="G1158" i="5"/>
  <c r="E875" i="5"/>
  <c r="X875" i="5" s="1"/>
  <c r="H875" i="5"/>
  <c r="J875" i="5"/>
  <c r="I875" i="5"/>
  <c r="F875" i="5"/>
  <c r="R875" i="5"/>
  <c r="E1711" i="5"/>
  <c r="X1711" i="5" s="1"/>
  <c r="J1711" i="5"/>
  <c r="H1711" i="5"/>
  <c r="I1711" i="5"/>
  <c r="R1711" i="5"/>
  <c r="F1711" i="5"/>
  <c r="E1755" i="5"/>
  <c r="X1755" i="5" s="1"/>
  <c r="R1755" i="5"/>
  <c r="I1755" i="5"/>
  <c r="F1755" i="5"/>
  <c r="H1755" i="5"/>
  <c r="J1755" i="5"/>
  <c r="G1755" i="5"/>
  <c r="G241" i="5"/>
  <c r="I241" i="5"/>
  <c r="E918" i="5"/>
  <c r="X918" i="5" s="1"/>
  <c r="I918" i="5"/>
  <c r="J918" i="5"/>
  <c r="R918" i="5"/>
  <c r="F918" i="5"/>
  <c r="H918" i="5"/>
  <c r="G918" i="5"/>
  <c r="E903" i="5"/>
  <c r="X903" i="5" s="1"/>
  <c r="R903" i="5"/>
  <c r="F903" i="5"/>
  <c r="I903" i="5"/>
  <c r="G903" i="5"/>
  <c r="J903" i="5"/>
  <c r="H903" i="5"/>
  <c r="G1416" i="5"/>
  <c r="H287" i="5"/>
  <c r="E1123" i="5"/>
  <c r="X1123" i="5" s="1"/>
  <c r="R1123" i="5"/>
  <c r="F1123" i="5"/>
  <c r="I1123" i="5"/>
  <c r="G1123" i="5"/>
  <c r="H1123" i="5"/>
  <c r="J1123" i="5"/>
  <c r="E1012" i="5"/>
  <c r="X1012" i="5" s="1"/>
  <c r="I1012" i="5"/>
  <c r="J1012" i="5"/>
  <c r="H1012" i="5"/>
  <c r="G1012" i="5"/>
  <c r="F1012" i="5"/>
  <c r="R1012" i="5"/>
  <c r="G2034" i="5"/>
  <c r="E1138" i="5"/>
  <c r="X1138" i="5" s="1"/>
  <c r="H1138" i="5"/>
  <c r="F1138" i="5"/>
  <c r="I1138" i="5"/>
  <c r="R1138" i="5"/>
  <c r="J1138" i="5"/>
  <c r="E1422" i="5"/>
  <c r="X1422" i="5" s="1"/>
  <c r="I1422" i="5"/>
  <c r="F1422" i="5"/>
  <c r="H1422" i="5"/>
  <c r="R1422" i="5"/>
  <c r="J1422" i="5"/>
  <c r="E1732" i="5"/>
  <c r="X1732" i="5" s="1"/>
  <c r="F1732" i="5"/>
  <c r="H1732" i="5"/>
  <c r="J1732" i="5"/>
  <c r="R1732" i="5"/>
  <c r="I1732" i="5"/>
  <c r="E2020" i="5"/>
  <c r="X2020" i="5" s="1"/>
  <c r="H2020" i="5"/>
  <c r="R2020" i="5"/>
  <c r="F2020" i="5"/>
  <c r="I2020" i="5"/>
  <c r="J2020" i="5"/>
  <c r="E2040" i="5"/>
  <c r="X2040" i="5" s="1"/>
  <c r="J2040" i="5"/>
  <c r="F2040" i="5"/>
  <c r="R2040" i="5"/>
  <c r="I2040" i="5"/>
  <c r="H2040" i="5"/>
  <c r="G115" i="6"/>
  <c r="H115" i="6" s="1"/>
  <c r="C115" i="6" s="1"/>
  <c r="F287" i="5"/>
  <c r="R169" i="5"/>
  <c r="G169" i="5"/>
  <c r="E169" i="5"/>
  <c r="X169" i="5" s="1"/>
  <c r="I169" i="5"/>
  <c r="J169" i="5"/>
  <c r="H169" i="5"/>
  <c r="F169" i="5"/>
  <c r="E1164" i="5"/>
  <c r="X1164" i="5" s="1"/>
  <c r="J1164" i="5"/>
  <c r="F1164" i="5"/>
  <c r="H1164" i="5"/>
  <c r="R1164" i="5"/>
  <c r="I1164" i="5"/>
  <c r="H1719" i="5"/>
  <c r="R1719" i="5"/>
  <c r="F1719" i="5"/>
  <c r="E1719" i="5"/>
  <c r="X1719" i="5" s="1"/>
  <c r="J1719" i="5"/>
  <c r="I1719" i="5"/>
  <c r="R287" i="5"/>
  <c r="R241" i="5"/>
  <c r="H201" i="5"/>
  <c r="I201" i="5"/>
  <c r="F233" i="5"/>
  <c r="R233" i="5"/>
  <c r="E1027" i="5"/>
  <c r="X1027" i="5" s="1"/>
  <c r="J1027" i="5"/>
  <c r="F1027" i="5"/>
  <c r="I1027" i="5"/>
  <c r="H1027" i="5"/>
  <c r="R1027" i="5"/>
  <c r="G1027" i="5"/>
  <c r="E1740" i="5"/>
  <c r="X1740" i="5" s="1"/>
  <c r="I1740" i="5"/>
  <c r="H1740" i="5"/>
  <c r="R1740" i="5"/>
  <c r="J1740" i="5"/>
  <c r="F1740" i="5"/>
  <c r="E287" i="5"/>
  <c r="X287" i="5" s="1"/>
  <c r="F241" i="5"/>
  <c r="R272" i="5"/>
  <c r="G272" i="5"/>
  <c r="I473" i="5"/>
  <c r="J473" i="5"/>
  <c r="H473" i="5"/>
  <c r="R473" i="5"/>
  <c r="F473" i="5"/>
  <c r="J287" i="5"/>
  <c r="E976" i="5"/>
  <c r="X976" i="5" s="1"/>
  <c r="F976" i="5"/>
  <c r="H976" i="5"/>
  <c r="J976" i="5"/>
  <c r="G976" i="5"/>
  <c r="R976" i="5"/>
  <c r="I976" i="5"/>
  <c r="E1145" i="5"/>
  <c r="X1145" i="5" s="1"/>
  <c r="I1145" i="5"/>
  <c r="H1145" i="5"/>
  <c r="F1145" i="5"/>
  <c r="J1145" i="5"/>
  <c r="R1145" i="5"/>
  <c r="E1725" i="5"/>
  <c r="X1725" i="5" s="1"/>
  <c r="H1725" i="5"/>
  <c r="I1725" i="5"/>
  <c r="J1725" i="5"/>
  <c r="R1725" i="5"/>
  <c r="F1725" i="5"/>
  <c r="G1725" i="5"/>
  <c r="E1747" i="5"/>
  <c r="X1747" i="5" s="1"/>
  <c r="J1747" i="5"/>
  <c r="R1747" i="5"/>
  <c r="I1747" i="5"/>
  <c r="H1747" i="5"/>
  <c r="F1747" i="5"/>
  <c r="G2013" i="5"/>
  <c r="E1512" i="5"/>
  <c r="X1512" i="5" s="1"/>
  <c r="F1512" i="5"/>
  <c r="J1512" i="5"/>
  <c r="R1512" i="5"/>
  <c r="I1512" i="5"/>
  <c r="H1512" i="5"/>
  <c r="G1512" i="5"/>
  <c r="J92" i="5"/>
  <c r="G92" i="5"/>
  <c r="E92" i="5"/>
  <c r="X92" i="5" s="1"/>
  <c r="F92" i="5"/>
  <c r="H92" i="5"/>
  <c r="R92" i="5"/>
  <c r="I92" i="5"/>
  <c r="E676" i="5"/>
  <c r="X676" i="5" s="1"/>
  <c r="F676" i="5"/>
  <c r="G676" i="5"/>
  <c r="H676" i="5"/>
  <c r="R676" i="5"/>
  <c r="J676" i="5"/>
  <c r="I676" i="5"/>
  <c r="E1391" i="5"/>
  <c r="X1391" i="5" s="1"/>
  <c r="I1391" i="5"/>
  <c r="G1391" i="5"/>
  <c r="R1391" i="5"/>
  <c r="J1391" i="5"/>
  <c r="H1391" i="5"/>
  <c r="F1391" i="5"/>
  <c r="E2233" i="5"/>
  <c r="X2233" i="5" s="1"/>
  <c r="J2233" i="5"/>
  <c r="F2233" i="5"/>
  <c r="R2233" i="5"/>
  <c r="G2233" i="5"/>
  <c r="I2233" i="5"/>
  <c r="H2233" i="5"/>
  <c r="G690" i="5"/>
  <c r="E690" i="5"/>
  <c r="X690" i="5" s="1"/>
  <c r="R690" i="5"/>
  <c r="J690" i="5"/>
  <c r="I690" i="5"/>
  <c r="H690" i="5"/>
  <c r="F690" i="5"/>
  <c r="E1703" i="5"/>
  <c r="X1703" i="5" s="1"/>
  <c r="J1703" i="5"/>
  <c r="G1703" i="5"/>
  <c r="I1703" i="5"/>
  <c r="H1703" i="5"/>
  <c r="R1703" i="5"/>
  <c r="F1703" i="5"/>
  <c r="E72" i="5"/>
  <c r="X72" i="5" s="1"/>
  <c r="J72" i="5"/>
  <c r="G72" i="5"/>
  <c r="I72" i="5"/>
  <c r="R72" i="5"/>
  <c r="F72" i="5"/>
  <c r="H72" i="5"/>
  <c r="E697" i="5"/>
  <c r="X697" i="5" s="1"/>
  <c r="F697" i="5"/>
  <c r="G697" i="5"/>
  <c r="R697" i="5"/>
  <c r="I697" i="5"/>
  <c r="J697" i="5"/>
  <c r="H697" i="5"/>
  <c r="E1715" i="5"/>
  <c r="X1715" i="5" s="1"/>
  <c r="I1715" i="5"/>
  <c r="H1715" i="5"/>
  <c r="F1715" i="5"/>
  <c r="J1715" i="5"/>
  <c r="R1715" i="5"/>
  <c r="G1715" i="5"/>
  <c r="R408" i="5"/>
  <c r="H408" i="5"/>
  <c r="I408" i="5"/>
  <c r="J408" i="5"/>
  <c r="G408" i="5"/>
  <c r="E408" i="5"/>
  <c r="X408" i="5" s="1"/>
  <c r="F408" i="5"/>
  <c r="G275" i="5"/>
  <c r="F275" i="5"/>
  <c r="H275" i="5"/>
  <c r="J275" i="5"/>
  <c r="E275" i="5"/>
  <c r="X275" i="5" s="1"/>
  <c r="I275" i="5"/>
  <c r="R275" i="5"/>
  <c r="I229" i="5"/>
  <c r="J229" i="5"/>
  <c r="F229" i="5"/>
  <c r="G229" i="5"/>
  <c r="R229" i="5"/>
  <c r="H229" i="5"/>
  <c r="E229" i="5"/>
  <c r="X229" i="5" s="1"/>
  <c r="E148" i="5"/>
  <c r="X148" i="5" s="1"/>
  <c r="G148" i="5"/>
  <c r="H148" i="5"/>
  <c r="F148" i="5"/>
  <c r="R148" i="5"/>
  <c r="J148" i="5"/>
  <c r="I148" i="5"/>
  <c r="G117" i="6"/>
  <c r="H117" i="6" s="1"/>
  <c r="E277" i="5"/>
  <c r="X277" i="5" s="1"/>
  <c r="I277" i="5"/>
  <c r="J277" i="5"/>
  <c r="F277" i="5"/>
  <c r="G277" i="5"/>
  <c r="H277" i="5"/>
  <c r="R277" i="5"/>
  <c r="E98" i="5"/>
  <c r="X98" i="5" s="1"/>
  <c r="I98" i="5"/>
  <c r="R98" i="5"/>
  <c r="H98" i="5"/>
  <c r="J98" i="5"/>
  <c r="G98" i="5"/>
  <c r="F98" i="5"/>
  <c r="E250" i="5"/>
  <c r="X250" i="5" s="1"/>
  <c r="J250" i="5"/>
  <c r="R250" i="5"/>
  <c r="H250" i="5"/>
  <c r="I250" i="5"/>
  <c r="F250" i="5"/>
  <c r="G250" i="5"/>
  <c r="E237" i="5"/>
  <c r="X237" i="5" s="1"/>
  <c r="H237" i="5"/>
  <c r="I237" i="5"/>
  <c r="R237" i="5"/>
  <c r="G237" i="5"/>
  <c r="F237" i="5"/>
  <c r="J237" i="5"/>
  <c r="E172" i="5"/>
  <c r="X172" i="5" s="1"/>
  <c r="H172" i="5"/>
  <c r="F172" i="5"/>
  <c r="J172" i="5"/>
  <c r="R172" i="5"/>
  <c r="I172" i="5"/>
  <c r="G172" i="5"/>
  <c r="F89" i="5"/>
  <c r="H89" i="5"/>
  <c r="G89" i="5"/>
  <c r="R89" i="5"/>
  <c r="I89" i="5"/>
  <c r="J89" i="5"/>
  <c r="E89" i="5"/>
  <c r="X89" i="5" s="1"/>
  <c r="R409" i="5"/>
  <c r="E409" i="5"/>
  <c r="X409" i="5" s="1"/>
  <c r="G409" i="5"/>
  <c r="F409" i="5"/>
  <c r="I409" i="5"/>
  <c r="H409" i="5"/>
  <c r="J409" i="5"/>
  <c r="J231" i="5"/>
  <c r="I231" i="5"/>
  <c r="R231" i="5"/>
  <c r="G231" i="5"/>
  <c r="E231" i="5"/>
  <c r="X231" i="5" s="1"/>
  <c r="F231" i="5"/>
  <c r="H231" i="5"/>
  <c r="G155" i="5"/>
  <c r="H155" i="5"/>
  <c r="E155" i="5"/>
  <c r="X155" i="5" s="1"/>
  <c r="F155" i="5"/>
  <c r="J155" i="5"/>
  <c r="I155" i="5"/>
  <c r="R155" i="5"/>
  <c r="R386" i="5"/>
  <c r="J386" i="5"/>
  <c r="G386" i="5"/>
  <c r="E386" i="5"/>
  <c r="X386" i="5" s="1"/>
  <c r="I386" i="5"/>
  <c r="H386" i="5"/>
  <c r="F386" i="5"/>
  <c r="E179" i="5"/>
  <c r="X179" i="5" s="1"/>
  <c r="J179" i="5"/>
  <c r="G179" i="5"/>
  <c r="R179" i="5"/>
  <c r="F179" i="5"/>
  <c r="I179" i="5"/>
  <c r="H179" i="5"/>
  <c r="J168" i="5"/>
  <c r="G168" i="5"/>
  <c r="E168" i="5"/>
  <c r="X168" i="5" s="1"/>
  <c r="I168" i="5"/>
  <c r="R168" i="5"/>
  <c r="H168" i="5"/>
  <c r="F168" i="5"/>
  <c r="I176" i="5"/>
  <c r="J176" i="5"/>
  <c r="E176" i="5"/>
  <c r="X176" i="5" s="1"/>
  <c r="R176" i="5"/>
  <c r="H176" i="5"/>
  <c r="F176" i="5"/>
  <c r="G176" i="5"/>
  <c r="F128" i="5"/>
  <c r="J128" i="5"/>
  <c r="E128" i="5"/>
  <c r="X128" i="5" s="1"/>
  <c r="G128" i="5"/>
  <c r="I128" i="5"/>
  <c r="R128" i="5"/>
  <c r="H128" i="5"/>
  <c r="E118" i="5"/>
  <c r="X118" i="5" s="1"/>
  <c r="J118" i="5"/>
  <c r="H118" i="5"/>
  <c r="G118" i="5"/>
  <c r="F118" i="5"/>
  <c r="I118" i="5"/>
  <c r="R118" i="5"/>
  <c r="X52" i="5"/>
  <c r="X64" i="5"/>
  <c r="X47" i="5"/>
  <c r="X69" i="5"/>
  <c r="X21" i="5"/>
  <c r="X37" i="5"/>
  <c r="X8" i="5"/>
  <c r="G124" i="6" a="1"/>
  <c r="G124" i="6" s="1"/>
  <c r="H124" i="6" s="1"/>
  <c r="D124" i="6" s="1"/>
  <c r="X24" i="5"/>
  <c r="X54" i="5"/>
  <c r="X12" i="5"/>
  <c r="X28" i="5"/>
  <c r="X43" i="5"/>
  <c r="X9" i="5"/>
  <c r="X25" i="5"/>
  <c r="X40" i="5"/>
  <c r="X50" i="5"/>
  <c r="X67" i="5"/>
  <c r="X62" i="5"/>
  <c r="X59" i="5"/>
  <c r="X55" i="5"/>
  <c r="X20" i="5"/>
  <c r="X36" i="5"/>
  <c r="X57" i="5"/>
  <c r="X13" i="5"/>
  <c r="X29" i="5"/>
  <c r="X44" i="5"/>
  <c r="X53" i="5"/>
  <c r="S53" i="5"/>
  <c r="X58" i="5"/>
  <c r="X16" i="5"/>
  <c r="X32" i="5"/>
  <c r="X48" i="5"/>
  <c r="X17" i="5"/>
  <c r="X33" i="5"/>
  <c r="X70" i="5"/>
  <c r="X45" i="5"/>
  <c r="T61" i="5"/>
  <c r="T66" i="5"/>
  <c r="T63" i="5"/>
  <c r="S47" i="5"/>
  <c r="S50" i="5"/>
  <c r="S21" i="5"/>
  <c r="S48" i="5"/>
  <c r="T19" i="5"/>
  <c r="S64" i="5"/>
  <c r="S58" i="5"/>
  <c r="T23" i="5"/>
  <c r="S24" i="5"/>
  <c r="S37" i="5"/>
  <c r="T10" i="5"/>
  <c r="S59" i="5"/>
  <c r="S17" i="5"/>
  <c r="S32" i="5"/>
  <c r="S67" i="5"/>
  <c r="T6" i="5"/>
  <c r="T49" i="5"/>
  <c r="T31" i="5"/>
  <c r="S43" i="5"/>
  <c r="T65" i="5"/>
  <c r="S70" i="5"/>
  <c r="T39" i="5"/>
  <c r="T56" i="5"/>
  <c r="S12" i="5"/>
  <c r="S13" i="5"/>
  <c r="S69" i="5"/>
  <c r="T60" i="5"/>
  <c r="T15" i="5"/>
  <c r="S25" i="5"/>
  <c r="S44" i="5"/>
  <c r="S40" i="5"/>
  <c r="S57" i="5"/>
  <c r="S62" i="5"/>
  <c r="T68" i="5"/>
  <c r="S29" i="5"/>
  <c r="S9" i="5"/>
  <c r="S20" i="5"/>
  <c r="S33" i="5"/>
  <c r="S54" i="5"/>
  <c r="S28" i="5"/>
  <c r="S16" i="5"/>
  <c r="S45" i="5"/>
  <c r="S52" i="5"/>
  <c r="S55" i="5"/>
  <c r="T51" i="5"/>
  <c r="S36" i="5"/>
  <c r="S8" i="5"/>
  <c r="T53" i="5"/>
  <c r="C119" i="6" l="1"/>
  <c r="D116" i="6"/>
  <c r="C114" i="6"/>
  <c r="D118" i="6"/>
  <c r="D115" i="6"/>
  <c r="C117" i="6"/>
  <c r="D117" i="6"/>
  <c r="H125" i="6"/>
  <c r="D2" i="6" s="1"/>
  <c r="T37" i="5"/>
  <c r="T44" i="5"/>
  <c r="T32" i="5"/>
  <c r="T57" i="5"/>
  <c r="T8" i="5"/>
  <c r="T13" i="5"/>
  <c r="T20" i="5"/>
  <c r="T17" i="5"/>
  <c r="T48" i="5"/>
  <c r="T67" i="5"/>
  <c r="T55" i="5"/>
  <c r="T36" i="5"/>
  <c r="T43" i="5"/>
  <c r="T40" i="5"/>
  <c r="T59" i="5"/>
  <c r="T21" i="5"/>
  <c r="T52" i="5"/>
  <c r="T50" i="5"/>
  <c r="T58" i="5"/>
  <c r="T69" i="5"/>
  <c r="T47" i="5"/>
  <c r="T70" i="5"/>
  <c r="T33" i="5"/>
  <c r="T54" i="5"/>
  <c r="T45" i="5"/>
  <c r="T62" i="5"/>
  <c r="T24" i="5"/>
  <c r="T28" i="5"/>
  <c r="T29" i="5"/>
  <c r="T64" i="5"/>
  <c r="T25" i="5"/>
  <c r="T12" i="5"/>
  <c r="T16" i="5"/>
  <c r="T9"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<sst xmlns="http://schemas.openxmlformats.org/spreadsheetml/2006/main" count="29942" uniqueCount="20399">
  <si>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</si>
  <si>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</si>
  <si>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</si>
  <si>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</si>
  <si>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</si>
  <si>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</si>
  <si>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</si>
  <si>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</si>
  <si>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</si>
  <si>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</si>
  <si>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</si>
  <si>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</si>
  <si>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</si>
  <si>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</si>
  <si>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</si>
  <si>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</si>
  <si>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</si>
  <si>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</si>
  <si>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</si>
  <si>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</si>
  <si>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</si>
  <si>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</si>
  <si>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</si>
  <si>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</si>
  <si>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</si>
  <si>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</si>
  <si>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</si>
  <si>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</si>
  <si>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</si>
  <si>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</si>
  <si>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</si>
  <si>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</si>
  <si>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</si>
  <si>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</si>
  <si>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</si>
  <si>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</si>
  <si>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</si>
  <si>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</si>
  <si>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</si>
  <si>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</si>
  <si>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</si>
  <si>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</si>
  <si>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</si>
  <si>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</si>
  <si>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</si>
  <si>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</si>
  <si>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</si>
  <si>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</si>
  <si>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</si>
  <si>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</si>
  <si>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</si>
  <si>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</si>
  <si>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</si>
  <si>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</si>
  <si>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</si>
  <si>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</si>
  <si>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</si>
  <si>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</si>
  <si>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</si>
  <si>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</si>
  <si>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</si>
  <si>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</si>
  <si>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</si>
  <si>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</si>
  <si>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</si>
  <si>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</si>
  <si>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</si>
  <si>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</si>
  <si>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</si>
  <si>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</si>
  <si>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</si>
  <si>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</si>
  <si>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</si>
  <si>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</si>
  <si>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</si>
  <si>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</si>
  <si>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</si>
  <si>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</si>
  <si>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</si>
  <si>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</si>
  <si>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</si>
  <si>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</si>
  <si>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</si>
  <si>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</si>
  <si>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</si>
  <si>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</si>
  <si>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</si>
  <si>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</si>
  <si>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</si>
  <si>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</si>
  <si>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</si>
  <si>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</si>
  <si>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</si>
  <si>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</si>
  <si>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</si>
  <si>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</si>
  <si>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</si>
  <si>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</si>
  <si>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</si>
  <si>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</si>
  <si>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</si>
  <si>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</si>
  <si>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</si>
  <si>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</si>
  <si>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</si>
  <si>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</si>
  <si>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</si>
  <si>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</si>
  <si>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</si>
  <si>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</si>
  <si>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</si>
  <si>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</si>
  <si>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</si>
  <si>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</si>
  <si>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</si>
  <si>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</si>
  <si>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</si>
  <si>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</si>
  <si>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</si>
  <si>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</si>
  <si>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</si>
  <si>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</si>
  <si>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</si>
  <si>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</si>
  <si>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</si>
  <si>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</si>
  <si>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</si>
  <si>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</si>
  <si>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</si>
  <si>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</si>
  <si>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</si>
  <si>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</si>
  <si>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</si>
  <si>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</si>
  <si>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</si>
  <si>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</si>
  <si>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</si>
  <si>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</si>
  <si>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</si>
  <si>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</si>
  <si>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</si>
  <si>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</si>
  <si>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</si>
  <si>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</si>
  <si>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</si>
  <si>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</si>
  <si>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</si>
  <si>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</si>
  <si>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</si>
  <si>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</si>
  <si>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</si>
  <si>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</si>
  <si>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</si>
  <si>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</si>
  <si>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</si>
  <si>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</si>
  <si>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</si>
  <si>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</si>
  <si>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</si>
  <si>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</si>
  <si>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</si>
  <si>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</si>
  <si>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</si>
  <si>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</si>
  <si>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</si>
  <si>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</si>
  <si>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</si>
  <si>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</si>
  <si>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</si>
  <si>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</si>
  <si>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</si>
  <si>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</si>
  <si>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</si>
  <si>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</si>
  <si>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</si>
  <si>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</si>
  <si>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</si>
  <si>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</si>
  <si>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</si>
  <si>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</si>
  <si>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</si>
  <si>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</si>
  <si>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</si>
  <si>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</si>
  <si>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</si>
  <si>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</si>
  <si>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</si>
  <si>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</si>
  <si>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</si>
  <si>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</si>
  <si>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</si>
  <si>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</si>
  <si>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</si>
  <si>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</si>
  <si>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</si>
  <si>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</si>
  <si>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</si>
  <si>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</si>
  <si>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</si>
  <si>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</si>
  <si>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</si>
  <si>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</si>
  <si>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</si>
  <si>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</si>
  <si>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</si>
  <si>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</si>
  <si>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</si>
  <si>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</si>
  <si>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</si>
  <si>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</si>
  <si>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</si>
  <si>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</si>
  <si>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</si>
  <si>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</si>
  <si>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</si>
  <si>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</si>
  <si>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</si>
  <si>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</si>
  <si>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</si>
  <si>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</si>
  <si>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</si>
  <si>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</si>
  <si>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</si>
  <si>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</si>
  <si>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</si>
  <si>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</si>
  <si>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</si>
  <si>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</si>
  <si>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</si>
  <si>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</si>
  <si>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</si>
  <si>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</si>
  <si>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</si>
  <si>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</si>
  <si>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</si>
  <si>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</si>
  <si>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</si>
  <si>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</si>
  <si>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</si>
  <si>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</si>
  <si>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</si>
  <si>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</si>
  <si>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</si>
  <si>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</si>
  <si>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</si>
  <si>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</si>
  <si>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</si>
  <si>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</si>
  <si>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</si>
  <si>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</si>
  <si>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</si>
  <si>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</si>
  <si>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</si>
  <si>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</si>
  <si>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</si>
  <si>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</si>
  <si>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</si>
  <si>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</si>
  <si>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</si>
  <si>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</si>
  <si>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</si>
  <si>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</si>
  <si>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</si>
  <si>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</si>
  <si>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</si>
  <si>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</si>
  <si>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</si>
  <si>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</si>
  <si>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</si>
  <si>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</si>
  <si>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</si>
  <si>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</si>
  <si>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</si>
  <si>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</si>
  <si>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</si>
  <si>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</si>
  <si>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</si>
  <si>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</si>
  <si>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</si>
  <si>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</si>
  <si>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</si>
  <si>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</si>
  <si>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</si>
  <si>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</si>
  <si>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</si>
  <si>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</si>
  <si>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</si>
  <si>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</si>
  <si>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</si>
  <si>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</si>
  <si>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</si>
  <si>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</si>
  <si>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</si>
  <si>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</si>
  <si>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</si>
  <si>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</si>
  <si>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</si>
  <si>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</si>
  <si>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</si>
  <si>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</si>
  <si>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</si>
  <si>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</si>
  <si>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</si>
  <si>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</si>
  <si>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</si>
  <si>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</si>
  <si>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</si>
  <si>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</si>
  <si>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</si>
  <si>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</si>
  <si>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</si>
  <si>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</si>
  <si>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</si>
  <si>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</si>
  <si>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</si>
  <si>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</si>
  <si>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</si>
  <si>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</si>
  <si>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</si>
  <si>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</si>
  <si>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</si>
  <si>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</si>
  <si>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</si>
  <si>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</si>
  <si>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</si>
  <si>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</si>
  <si>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</si>
  <si>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</si>
  <si>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</si>
  <si>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</si>
  <si>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</si>
  <si>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</si>
  <si>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</si>
  <si>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</si>
  <si>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</si>
  <si>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</si>
  <si>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</si>
  <si>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</si>
  <si>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</si>
  <si>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</si>
  <si>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</si>
  <si>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</si>
  <si>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</si>
  <si>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</si>
  <si>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</si>
  <si>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</si>
  <si>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</si>
  <si>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</si>
  <si>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</si>
  <si>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</si>
  <si>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</si>
  <si>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</si>
  <si>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</si>
  <si>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</si>
  <si>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</si>
  <si>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</si>
  <si>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</si>
  <si>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</si>
  <si>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</si>
  <si>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</si>
  <si>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</si>
  <si>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</si>
  <si>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</si>
  <si>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</si>
  <si>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</si>
  <si>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</si>
  <si>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</si>
  <si>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</si>
  <si>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</si>
  <si>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</si>
  <si>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</si>
  <si>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</si>
  <si>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</si>
  <si>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4"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</si>
  <si>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</si>
  <si>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</si>
  <si>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</si>
  <si>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</si>
  <si>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</si>
  <si>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</si>
  <si>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</si>
  <si>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</si>
  <si>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</si>
  <si>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</si>
  <si>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</si>
  <si>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</si>
  <si>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</si>
  <si>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</si>
  <si>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</si>
  <si>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</si>
  <si>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</si>
  <si>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</si>
  <si>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</si>
  <si>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</si>
  <si>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</si>
  <si>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</si>
  <si>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</si>
  <si>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</si>
  <si>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</si>
  <si>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</si>
  <si>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</si>
  <si>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</si>
  <si>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</si>
  <si>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</si>
  <si>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</si>
  <si>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</si>
  <si>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</si>
  <si>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</si>
  <si>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</si>
  <si>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</si>
  <si>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</si>
  <si>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</si>
  <si>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</si>
  <si>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</si>
  <si>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</si>
  <si>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</si>
  <si>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</si>
  <si>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</si>
  <si>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</si>
  <si>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</si>
  <si>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</si>
  <si>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</si>
  <si>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</si>
  <si>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</si>
  <si>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</si>
  <si>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</si>
  <si>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</si>
  <si>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</si>
  <si>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</si>
  <si>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</si>
  <si>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</si>
  <si>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</si>
  <si>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</si>
  <si>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</si>
  <si>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</si>
  <si>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</si>
  <si>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</si>
  <si>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</si>
  <si>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</si>
  <si>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</si>
  <si>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</si>
  <si>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</si>
  <si>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</si>
  <si>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</si>
  <si>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</si>
  <si>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</si>
  <si>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</si>
  <si>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</si>
  <si>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</si>
  <si>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</si>
  <si>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</si>
  <si>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</si>
  <si>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</si>
  <si>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</si>
  <si>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</si>
  <si>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</si>
  <si>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</si>
  <si>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</si>
  <si>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</si>
  <si>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</si>
  <si>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</si>
  <si>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</si>
  <si>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</si>
  <si>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</si>
  <si>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</si>
  <si>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</si>
  <si>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</si>
  <si>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</si>
  <si>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</si>
  <si>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</si>
  <si>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</si>
  <si>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</si>
  <si>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</si>
  <si>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</si>
  <si>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</si>
  <si>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</si>
  <si>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</si>
  <si>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</si>
  <si>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</si>
  <si>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</si>
  <si>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</si>
  <si>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</si>
  <si>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</si>
  <si>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</si>
  <si>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</si>
  <si>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</si>
  <si>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</si>
  <si>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9"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</si>
  <si>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</si>
  <si>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</si>
  <si>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</si>
  <si>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</si>
  <si>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</si>
  <si>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</si>
  <si>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</si>
  <si>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</si>
  <si>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</si>
  <si>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</si>
  <si>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</si>
  <si>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</si>
  <si>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</si>
  <si>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</si>
  <si>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</si>
  <si>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</si>
  <si>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</si>
  <si>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</si>
  <si>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</si>
  <si>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</si>
  <si>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</si>
  <si>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</si>
  <si>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</si>
  <si>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</si>
  <si>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</si>
  <si>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</si>
  <si>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</si>
  <si>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4"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</si>
  <si>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</si>
  <si>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</si>
  <si>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</si>
  <si>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</si>
  <si>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</si>
  <si>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</si>
  <si>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</si>
  <si>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</si>
  <si>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</si>
  <si>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</si>
  <si>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</si>
  <si>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</si>
  <si>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</si>
  <si>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</si>
  <si>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</si>
  <si>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</si>
  <si>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4"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</si>
  <si>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</si>
  <si>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</si>
  <si>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</si>
  <si>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</si>
  <si>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</si>
  <si>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9"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</si>
  <si>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</si>
  <si>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</si>
  <si>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</si>
  <si>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</si>
  <si>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</si>
  <si>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9"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</si>
  <si>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</si>
  <si>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</si>
  <si>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</si>
  <si>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</si>
  <si>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</si>
  <si>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9"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</si>
  <si>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</si>
  <si>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</si>
  <si>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</si>
  <si>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</si>
  <si>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</si>
  <si>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9"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</si>
  <si>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</si>
  <si>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</si>
  <si>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</si>
  <si>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</si>
  <si>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</si>
  <si>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</si>
  <si>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</si>
  <si>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</si>
  <si>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</si>
  <si>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</si>
  <si>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</si>
  <si>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</si>
  <si>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</si>
  <si>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</si>
  <si>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</si>
  <si>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</si>
  <si>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</si>
  <si>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4"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</si>
  <si>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</si>
  <si>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</si>
  <si>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</si>
  <si>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</si>
  <si>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</si>
  <si>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4"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</si>
  <si>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</si>
  <si>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</si>
  <si>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</si>
  <si>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</si>
  <si>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</si>
  <si>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4"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</si>
  <si>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</si>
  <si>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</si>
  <si>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</si>
  <si>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</si>
  <si>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</si>
  <si>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</si>
  <si>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</si>
  <si>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</si>
  <si>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</si>
  <si>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</si>
  <si>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</si>
  <si>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4"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</si>
  <si>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</si>
  <si>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</si>
  <si>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</si>
  <si>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</si>
  <si>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</si>
  <si>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</si>
  <si>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</si>
  <si>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</si>
  <si>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</si>
  <si>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</si>
  <si>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</si>
  <si>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</si>
  <si>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</si>
  <si>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</si>
  <si>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</si>
  <si>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</si>
  <si>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</si>
  <si>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</si>
  <si>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</si>
  <si>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</si>
  <si>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</si>
  <si>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</si>
  <si>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</si>
  <si>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4"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</si>
  <si>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</si>
  <si>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</si>
  <si>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</si>
  <si>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</si>
  <si>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</si>
  <si>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4"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</si>
  <si>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</si>
  <si>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</si>
  <si>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</si>
  <si>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</si>
  <si>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</si>
  <si>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</si>
  <si>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</si>
  <si>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</si>
  <si>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</si>
  <si>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</si>
  <si>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</si>
  <si>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4"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</si>
  <si>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</si>
  <si>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</si>
  <si>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</si>
  <si>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</si>
  <si>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</si>
  <si>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</si>
  <si>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</si>
  <si>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</si>
  <si>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</si>
  <si>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</si>
  <si>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</si>
  <si>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</si>
  <si>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</si>
  <si>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</si>
  <si>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</si>
  <si>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</si>
  <si>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</si>
  <si>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</si>
  <si>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</si>
  <si>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</si>
  <si>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</si>
  <si>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</si>
  <si>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</si>
  <si>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</si>
  <si>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</si>
  <si>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</si>
  <si>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</si>
  <si>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</si>
  <si>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</si>
  <si>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</si>
  <si>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</si>
  <si>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</si>
  <si>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</si>
  <si>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</si>
  <si>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</si>
  <si>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</si>
  <si>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</si>
  <si>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</si>
  <si>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</si>
  <si>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</si>
  <si>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</si>
  <si>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</si>
  <si>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</si>
  <si>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</si>
  <si>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</si>
  <si>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</si>
  <si>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</si>
  <si>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</si>
  <si>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</si>
  <si>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</si>
  <si>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</si>
  <si>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</si>
  <si>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</si>
  <si>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</si>
  <si>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</si>
  <si>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</si>
  <si>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</si>
  <si>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</si>
  <si>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</si>
  <si>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</si>
  <si>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</si>
  <si>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</si>
  <si>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</si>
  <si>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</si>
  <si>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</si>
  <si>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</si>
  <si>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</si>
  <si>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</si>
  <si>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9"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</si>
  <si>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</si>
  <si>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</si>
  <si>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</si>
  <si>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</si>
  <si>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</si>
  <si>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</si>
  <si>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</si>
  <si>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</si>
  <si>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</si>
  <si>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</si>
  <si>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</si>
  <si>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</si>
  <si>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</si>
  <si>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</si>
  <si>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</si>
  <si>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</si>
  <si>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</si>
  <si>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</si>
  <si>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</si>
  <si>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</si>
  <si>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</si>
  <si>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</si>
  <si>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</si>
  <si>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</si>
  <si>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</si>
  <si>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</si>
  <si>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</si>
  <si>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</si>
  <si>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</si>
  <si>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</si>
  <si>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</si>
  <si>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</si>
  <si>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</si>
  <si>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</si>
  <si>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</si>
  <si>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</si>
  <si>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</si>
  <si>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</si>
  <si>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</si>
  <si>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</si>
  <si>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</si>
  <si>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</si>
  <si>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</si>
  <si>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</si>
  <si>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</si>
  <si>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</si>
  <si>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</si>
  <si>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</si>
  <si>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</si>
  <si>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</si>
  <si>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</si>
  <si>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</si>
  <si>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</si>
  <si>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</si>
  <si>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</si>
  <si>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</si>
  <si>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4"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</si>
  <si>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</si>
  <si>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</si>
  <si>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</si>
  <si>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</si>
  <si>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</si>
  <si>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</si>
  <si>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</si>
  <si>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</si>
  <si>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</si>
  <si>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</si>
  <si>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</si>
  <si>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4"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</si>
  <si>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</si>
  <si>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</si>
  <si>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</si>
  <si>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</si>
  <si>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</si>
  <si>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8"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</si>
  <si>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</si>
  <si>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</si>
  <si>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</si>
  <si>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</si>
  <si>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</si>
  <si>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</si>
  <si>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</si>
  <si>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</si>
  <si>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</si>
  <si>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</si>
  <si>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</si>
  <si>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</si>
  <si>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</si>
  <si>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</si>
  <si>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</si>
  <si>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</si>
  <si>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</si>
  <si>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</si>
  <si>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</si>
  <si>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</si>
  <si>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</si>
  <si>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</si>
  <si>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</si>
  <si>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</si>
  <si>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</si>
  <si>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</si>
  <si>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</si>
  <si>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</si>
  <si>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</si>
  <si>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</si>
  <si>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</si>
  <si>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</si>
  <si>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</si>
  <si>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</si>
  <si>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</si>
  <si>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</si>
  <si>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</si>
  <si>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</si>
  <si>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</si>
  <si>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</si>
  <si>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</si>
  <si>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</si>
  <si>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</si>
  <si>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</si>
  <si>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</si>
  <si>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</si>
  <si>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</si>
  <si>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</si>
  <si>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</si>
  <si>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</si>
  <si>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</si>
  <si>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9"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</si>
  <si>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</si>
  <si>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</si>
  <si>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</si>
  <si>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</si>
  <si>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</si>
  <si>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8"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</si>
  <si>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</si>
  <si>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</si>
  <si>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</si>
  <si>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</si>
  <si>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</si>
  <si>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</si>
  <si>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</si>
  <si>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</si>
  <si>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</si>
  <si>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</si>
  <si>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</si>
  <si>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</si>
  <si>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</si>
  <si>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</si>
  <si>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</si>
  <si>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</si>
  <si>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</si>
  <si>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9"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</si>
  <si>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</si>
  <si>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</si>
  <si>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</si>
  <si>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</si>
  <si>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</si>
  <si>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</si>
  <si>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</si>
  <si>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</si>
  <si>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</si>
  <si>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</si>
  <si>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</si>
  <si>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</si>
  <si>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</si>
  <si>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</si>
  <si>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</si>
  <si>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</si>
  <si>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</si>
  <si>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</si>
  <si>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</si>
  <si>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</si>
  <si>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</si>
  <si>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</si>
  <si>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</si>
  <si>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</si>
  <si>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</si>
  <si>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</si>
  <si>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</si>
  <si>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</si>
  <si>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</si>
  <si>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</si>
  <si>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</si>
  <si>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</si>
  <si>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</si>
  <si>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</si>
  <si>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</si>
  <si>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</si>
  <si>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</si>
  <si>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</si>
  <si>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</si>
  <si>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</si>
  <si>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</si>
  <si>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</si>
  <si>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</si>
  <si>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</si>
  <si>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</si>
  <si>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</si>
  <si>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</si>
  <si>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</si>
  <si>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</si>
  <si>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</si>
  <si>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</si>
  <si>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</si>
  <si>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</si>
  <si>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</si>
  <si>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</si>
  <si>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</si>
  <si>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</si>
  <si>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</si>
  <si>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</si>
  <si>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</si>
  <si>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</si>
  <si>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</si>
  <si>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</si>
  <si>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</si>
  <si>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</si>
  <si>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4"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</si>
  <si>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</si>
  <si>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</si>
  <si>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</si>
  <si>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</si>
  <si>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</si>
  <si>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</si>
  <si>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</si>
  <si>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</si>
  <si>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</si>
  <si>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</si>
  <si>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</si>
  <si>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</si>
  <si>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</si>
  <si>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</si>
  <si>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</si>
  <si>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</si>
  <si>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</si>
  <si>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</si>
  <si>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</si>
  <si>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</si>
  <si>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</si>
  <si>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</si>
  <si>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</si>
  <si>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</si>
  <si>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</si>
  <si>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</si>
  <si>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</si>
  <si>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</si>
  <si>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</si>
  <si>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</si>
  <si>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</si>
  <si>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</si>
  <si>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</si>
  <si>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</si>
  <si>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</si>
  <si>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</si>
  <si>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</si>
  <si>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</si>
  <si>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</si>
  <si>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</si>
  <si>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</si>
  <si>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</si>
  <si>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</si>
  <si>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</si>
  <si>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</si>
  <si>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</si>
  <si>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</si>
  <si>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</si>
  <si>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</si>
  <si>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</si>
  <si>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</si>
  <si>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</si>
  <si>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</si>
  <si>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</si>
  <si>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</si>
  <si>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</si>
  <si>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</si>
  <si>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</si>
  <si>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</si>
  <si>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</si>
  <si>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</si>
  <si>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</si>
  <si>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</si>
  <si>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</si>
  <si>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</si>
  <si>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</si>
  <si>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</si>
  <si>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</si>
  <si>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</si>
  <si>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</si>
  <si>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</si>
  <si>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</si>
  <si>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</si>
  <si>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</si>
  <si>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</si>
  <si>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</si>
  <si>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</si>
  <si>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</si>
  <si>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</si>
  <si>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</si>
  <si>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</si>
  <si>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</si>
  <si>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</si>
  <si>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</si>
  <si>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</si>
  <si>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</si>
  <si>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</si>
  <si>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</si>
  <si>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</si>
  <si>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</si>
  <si>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</si>
  <si>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</si>
  <si>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</si>
  <si>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</si>
  <si>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</si>
  <si>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</si>
  <si>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</si>
  <si>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</si>
  <si>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</si>
  <si>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</si>
  <si>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9"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</si>
  <si>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</si>
  <si>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</si>
  <si>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</si>
  <si>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</si>
  <si>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</si>
  <si>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</si>
  <si>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</si>
  <si>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</si>
  <si>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</si>
  <si>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</si>
  <si>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</si>
  <si>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</si>
  <si>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</si>
  <si>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</si>
  <si>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</si>
  <si>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</si>
  <si>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</si>
  <si>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</si>
  <si>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</si>
  <si>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</si>
  <si>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</si>
  <si>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</si>
  <si>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</si>
  <si>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</si>
  <si>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</si>
  <si>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</si>
  <si>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</si>
  <si>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</si>
  <si>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</si>
  <si>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4"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</si>
  <si>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</si>
  <si>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</si>
  <si>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</si>
  <si>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</si>
  <si>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</si>
  <si>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</si>
  <si>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</si>
  <si>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</si>
  <si>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</si>
  <si>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</si>
  <si>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</si>
  <si>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</si>
  <si>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</si>
  <si>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</si>
  <si>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</si>
  <si>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</si>
  <si>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</si>
  <si>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</si>
  <si>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</si>
  <si>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</si>
  <si>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</si>
  <si>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</si>
  <si>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</si>
  <si>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</si>
  <si>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</si>
  <si>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</si>
  <si>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</si>
  <si>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</si>
  <si>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</si>
  <si>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</si>
  <si>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</si>
  <si>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</si>
  <si>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</si>
  <si>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</si>
  <si>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</si>
  <si>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</si>
  <si>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</si>
  <si>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</si>
  <si>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</si>
  <si>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</si>
  <si>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</si>
  <si>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</si>
  <si>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</si>
  <si>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</si>
  <si>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</si>
  <si>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</si>
  <si>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</si>
  <si>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</si>
  <si>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</si>
  <si>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</si>
  <si>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</si>
  <si>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</si>
  <si>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</si>
  <si>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</si>
  <si>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</si>
  <si>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</si>
  <si>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</si>
  <si>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</si>
  <si>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</si>
  <si>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</si>
  <si>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</si>
  <si>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</si>
  <si>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</si>
  <si>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</si>
  <si>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</si>
  <si>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</si>
  <si>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</si>
  <si>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</si>
  <si>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</si>
  <si>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</si>
  <si>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</si>
  <si>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</si>
  <si>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</si>
  <si>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</si>
  <si>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</si>
  <si>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</si>
  <si>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</si>
  <si>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</si>
  <si>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</si>
  <si>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</si>
  <si>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</si>
  <si>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</si>
  <si>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</si>
  <si>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</si>
  <si>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</si>
  <si>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</si>
  <si>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</si>
  <si>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</si>
  <si>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</si>
  <si>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</si>
  <si>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</si>
  <si>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</si>
  <si>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4"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</si>
  <si>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</si>
  <si>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</si>
  <si>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</si>
  <si>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</si>
  <si>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</si>
  <si>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4"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</si>
  <si>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</si>
  <si>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</si>
  <si>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</si>
  <si>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</si>
  <si>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</si>
  <si>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4"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</si>
  <si>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</si>
  <si>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</si>
  <si>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</si>
  <si>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</si>
  <si>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</si>
  <si>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</si>
  <si>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</si>
  <si>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</si>
  <si>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</si>
  <si>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</si>
  <si>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</si>
  <si>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</si>
  <si>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</si>
  <si>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</si>
  <si>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</si>
  <si>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</si>
  <si>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</si>
  <si>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</si>
  <si>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</si>
  <si>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</si>
  <si>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</si>
  <si>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</si>
  <si>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</si>
  <si>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</si>
  <si>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</si>
  <si>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</si>
  <si>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</si>
  <si>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</si>
  <si>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</si>
  <si>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4"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</si>
  <si>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</si>
  <si>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</si>
  <si>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</si>
  <si>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</si>
  <si>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</si>
  <si>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</si>
  <si>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</si>
  <si>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</si>
  <si>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</si>
  <si>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</si>
  <si>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</si>
  <si>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</si>
  <si>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</si>
  <si>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</si>
  <si>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</si>
  <si>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</si>
  <si>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</si>
  <si>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</si>
  <si>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</si>
  <si>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</si>
  <si>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</si>
  <si>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</si>
  <si>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</si>
  <si>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</si>
  <si>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</si>
  <si>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</si>
  <si>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</si>
  <si>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</si>
  <si>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</si>
  <si>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</si>
  <si>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</si>
  <si>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4"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</si>
  <si>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</si>
  <si>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</si>
  <si>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</si>
  <si>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</si>
  <si>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</si>
  <si>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</si>
  <si>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</si>
  <si>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</si>
  <si>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</si>
  <si>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</si>
  <si>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</si>
  <si>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</si>
  <si>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</si>
  <si>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</si>
  <si>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4"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</si>
  <si>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</si>
  <si>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</si>
  <si>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</si>
  <si>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</si>
  <si>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</si>
  <si>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</si>
  <si>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</si>
  <si>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</si>
  <si>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</si>
  <si>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</si>
  <si>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</si>
  <si>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4"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</si>
  <si>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</si>
  <si>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</si>
  <si>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</si>
  <si>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</si>
  <si>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</si>
  <si>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</si>
  <si>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</si>
  <si>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</si>
  <si>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</si>
  <si>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</si>
  <si>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</si>
  <si>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</si>
  <si>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</si>
  <si>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</si>
  <si>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</si>
  <si>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</si>
  <si>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</si>
  <si>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</si>
  <si>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</si>
  <si>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</si>
  <si>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</si>
  <si>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</si>
  <si>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</si>
  <si>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</si>
  <si>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</si>
  <si>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</si>
  <si>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</si>
  <si>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</si>
  <si>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</si>
  <si>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</si>
  <si>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</si>
  <si>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</si>
  <si>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</si>
  <si>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</si>
  <si>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</si>
  <si>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</si>
  <si>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</si>
  <si>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</si>
  <si>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</si>
  <si>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</si>
  <si>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</si>
  <si>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</si>
  <si>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</si>
  <si>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</si>
  <si>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</si>
  <si>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</si>
  <si>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</si>
  <si>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</si>
  <si>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</si>
  <si>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</si>
  <si>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</si>
  <si>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</si>
  <si>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</si>
  <si>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</si>
  <si>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4"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</si>
  <si>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</si>
  <si>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</si>
  <si>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</si>
  <si>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</si>
  <si>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</si>
  <si>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</si>
  <si>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</si>
  <si>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</si>
  <si>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</si>
  <si>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</si>
  <si>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</si>
  <si>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</si>
  <si>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</si>
  <si>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</si>
  <si>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</si>
  <si>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</si>
  <si>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</si>
  <si>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</si>
  <si>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</si>
  <si>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</si>
  <si>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</si>
  <si>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</si>
  <si>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</si>
  <si>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</si>
  <si>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</si>
  <si>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</si>
  <si>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</si>
  <si>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</si>
  <si>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</si>
  <si>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</si>
  <si>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</si>
  <si>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</si>
  <si>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</si>
  <si>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</si>
  <si>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</si>
  <si>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</si>
  <si>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</si>
  <si>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</si>
  <si>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</si>
  <si>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</si>
  <si>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</si>
  <si>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</si>
  <si>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</si>
  <si>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</si>
  <si>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</si>
  <si>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</si>
  <si>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</si>
  <si>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</si>
  <si>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</si>
  <si>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</si>
  <si>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</si>
  <si>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</si>
  <si>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</si>
  <si>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</si>
  <si>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</si>
  <si>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</si>
  <si>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</si>
  <si>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</si>
  <si>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</si>
  <si>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</si>
  <si>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</si>
  <si>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</si>
  <si>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</si>
  <si>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</si>
  <si>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</si>
  <si>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</si>
  <si>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</si>
  <si>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</si>
  <si>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</si>
  <si>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</si>
  <si>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</si>
  <si>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</si>
  <si>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</si>
  <si>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</si>
  <si>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</si>
  <si>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</si>
  <si>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</si>
  <si>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</si>
  <si>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</si>
  <si>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</si>
  <si>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</si>
  <si>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</si>
  <si>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</si>
  <si>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</si>
  <si>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</si>
  <si>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</si>
  <si>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</si>
  <si>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</si>
  <si>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</si>
  <si>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</si>
  <si>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</si>
  <si>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</si>
  <si>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</si>
  <si>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</si>
  <si>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</si>
  <si>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</si>
  <si>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</si>
  <si>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</si>
  <si>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</si>
  <si>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</si>
  <si>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</si>
  <si>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</si>
  <si>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</si>
  <si>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</si>
  <si>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</si>
  <si>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</si>
  <si>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</si>
  <si>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</si>
  <si>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</si>
  <si>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</si>
  <si>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</si>
  <si>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</si>
  <si>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</si>
  <si>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</si>
  <si>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</si>
  <si>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</si>
  <si>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</si>
  <si>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</si>
  <si>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</si>
  <si>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</si>
  <si>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</si>
  <si>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</si>
  <si>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</si>
  <si>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</si>
  <si>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</si>
  <si>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</si>
  <si>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</si>
  <si>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</si>
  <si>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</si>
  <si>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</si>
  <si>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</si>
  <si>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</si>
  <si>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</si>
  <si>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</si>
  <si>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</si>
  <si>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</si>
  <si>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</si>
  <si>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</si>
  <si>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</si>
  <si>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</si>
  <si>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</si>
  <si>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</si>
  <si>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</si>
  <si>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</si>
  <si>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</si>
  <si>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</si>
  <si>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</si>
  <si>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</si>
  <si>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</si>
  <si>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</si>
  <si>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</si>
  <si>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</si>
  <si>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</si>
  <si>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</si>
  <si>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</si>
  <si>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</si>
  <si>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</si>
  <si>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</si>
  <si>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</si>
  <si>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</si>
  <si>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</si>
  <si>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</si>
  <si>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</si>
  <si>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</si>
  <si>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</si>
  <si>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</si>
  <si>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</si>
  <si>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</si>
  <si>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</si>
  <si>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</si>
  <si>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</si>
  <si>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</si>
  <si>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</si>
  <si>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</si>
  <si>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</si>
  <si>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</si>
  <si>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</si>
  <si>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</si>
  <si>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</si>
  <si>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</si>
  <si>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</si>
  <si>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</si>
  <si>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</si>
  <si>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</si>
  <si>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</si>
  <si>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</si>
  <si>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</si>
  <si>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</si>
  <si>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</si>
  <si>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</si>
  <si>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</si>
  <si>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</si>
  <si>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</si>
  <si>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</si>
  <si>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</si>
  <si>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</si>
  <si>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</si>
  <si>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</si>
  <si>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</si>
  <si>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</si>
  <si>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</si>
  <si>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</si>
  <si>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</si>
  <si>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</si>
  <si>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</si>
  <si>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</si>
  <si>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</si>
  <si>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</si>
  <si>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</si>
  <si>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</si>
  <si>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</si>
  <si>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</si>
  <si>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</si>
  <si>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</si>
  <si>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</si>
  <si>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</si>
  <si>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</si>
  <si>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</si>
  <si>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</si>
  <si>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</si>
  <si>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</si>
  <si>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</si>
  <si>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</si>
  <si>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</si>
  <si>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</si>
  <si>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</si>
  <si>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</si>
  <si>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</si>
  <si>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</si>
  <si>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</si>
  <si>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</si>
  <si>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</si>
  <si>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</si>
  <si>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</si>
  <si>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</si>
  <si>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</si>
  <si>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</si>
  <si>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</si>
  <si>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</si>
  <si>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</si>
  <si>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</si>
  <si>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</si>
  <si>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</si>
  <si>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</si>
  <si>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</si>
  <si>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</si>
  <si>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</si>
  <si>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</si>
  <si>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</si>
  <si>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</si>
  <si>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</si>
  <si>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</si>
  <si>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</si>
  <si>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</si>
  <si>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</si>
  <si>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</si>
  <si>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</si>
  <si>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</si>
  <si>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</si>
  <si>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</si>
  <si>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</si>
  <si>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</si>
  <si>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</si>
  <si>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</si>
  <si>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</si>
  <si>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</si>
  <si>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</si>
  <si>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</si>
  <si>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</si>
  <si>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</si>
  <si>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</si>
  <si>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</si>
  <si>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</si>
  <si>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</si>
  <si>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</si>
  <si>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</si>
  <si>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</si>
  <si>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</si>
  <si>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</si>
  <si>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</si>
  <si>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</si>
  <si>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</si>
  <si>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</si>
  <si>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</si>
  <si>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</si>
  <si>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</si>
  <si>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</si>
  <si>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</si>
  <si>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</si>
  <si>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</si>
  <si>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</si>
  <si>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</si>
  <si>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</si>
  <si>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</si>
  <si>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</si>
  <si>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</si>
  <si>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</si>
  <si>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</si>
  <si>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</si>
  <si>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</si>
  <si>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</si>
  <si>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</si>
  <si>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</si>
  <si>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</si>
  <si>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</si>
  <si>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</si>
  <si>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</si>
  <si>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</si>
  <si>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</si>
  <si>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</si>
  <si>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</si>
  <si>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</si>
  <si>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</si>
  <si>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</si>
  <si>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</si>
  <si>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</si>
  <si>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</si>
  <si>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</si>
  <si>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</si>
  <si>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</si>
  <si>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</si>
  <si>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</si>
  <si>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</si>
  <si>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</si>
  <si>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</si>
  <si>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</si>
  <si>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</si>
  <si>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</si>
  <si>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</si>
  <si>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</si>
  <si>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</si>
  <si>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</si>
  <si>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</si>
  <si>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</si>
  <si>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</si>
  <si>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</si>
  <si>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</si>
  <si>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</si>
  <si>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</si>
  <si>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</si>
  <si>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</si>
  <si>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</si>
  <si>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</si>
  <si>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</si>
  <si>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</si>
  <si>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</si>
  <si>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</si>
  <si>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</si>
  <si>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</si>
  <si>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</si>
  <si>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</si>
  <si>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</si>
  <si>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</si>
  <si>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</si>
  <si>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</si>
  <si>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</si>
  <si>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</si>
  <si>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</si>
  <si>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</si>
  <si>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</si>
  <si>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</si>
  <si>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</si>
  <si>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</si>
  <si>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</si>
  <si>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</si>
  <si>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</si>
  <si>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</si>
  <si>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</si>
  <si>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</si>
  <si>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</si>
  <si>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</si>
  <si>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</si>
  <si>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</si>
  <si>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</si>
  <si>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</si>
  <si>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</si>
  <si>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</si>
  <si>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</si>
  <si>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</si>
  <si>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</si>
  <si>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</si>
  <si>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</si>
  <si>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</si>
  <si>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</si>
  <si>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</si>
  <si>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</si>
  <si>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</si>
  <si>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</si>
  <si>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</si>
  <si>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</si>
  <si>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</si>
  <si>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</si>
  <si>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</si>
  <si>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</si>
  <si>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</si>
  <si>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</si>
  <si>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</si>
  <si>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</si>
  <si>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</si>
  <si>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</si>
  <si>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</si>
  <si>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</si>
  <si>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</si>
  <si>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</si>
  <si>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</si>
  <si>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</si>
  <si>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</si>
  <si>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</si>
  <si>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</si>
  <si>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</si>
  <si>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</si>
  <si>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</si>
  <si>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</si>
  <si>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</si>
  <si>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</si>
  <si>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</si>
  <si>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</si>
  <si>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</si>
  <si>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</si>
  <si>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</si>
  <si>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</si>
  <si>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</si>
  <si>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</si>
  <si>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</si>
  <si>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</si>
  <si>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</si>
  <si>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</si>
  <si>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</si>
  <si>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</si>
  <si>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</si>
  <si>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</si>
  <si>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</si>
  <si>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</si>
  <si>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</si>
  <si>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</si>
  <si>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</si>
  <si>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</si>
  <si>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</si>
  <si>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</si>
  <si>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</si>
  <si>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</si>
  <si>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</si>
  <si>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</si>
  <si>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</si>
  <si>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</si>
  <si>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</si>
  <si>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</si>
  <si>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</si>
  <si>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</si>
  <si>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</si>
  <si>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</si>
  <si>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</si>
  <si>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</si>
  <si>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</si>
  <si>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</si>
  <si>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</si>
  <si>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</si>
  <si>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</si>
  <si>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</si>
  <si>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</si>
  <si>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</si>
  <si>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</si>
  <si>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</si>
  <si>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</si>
  <si>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</si>
  <si>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</si>
  <si>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</si>
  <si>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</si>
  <si>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</si>
  <si>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</si>
  <si>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</si>
  <si>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</si>
  <si>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</si>
  <si>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</si>
  <si>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</si>
  <si>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</si>
  <si>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</si>
  <si>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</si>
  <si>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</si>
  <si>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</si>
  <si>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</si>
  <si>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</si>
  <si>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</si>
  <si>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</si>
  <si>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</si>
  <si>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</si>
  <si>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</si>
  <si>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</si>
  <si>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</si>
  <si>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</si>
  <si>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</si>
  <si>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</si>
  <si>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</si>
  <si>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</si>
  <si>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</si>
  <si>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</si>
  <si>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</si>
  <si>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</si>
  <si>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</si>
  <si>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</si>
  <si>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</si>
  <si>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</si>
  <si>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</si>
  <si>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</si>
  <si>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</si>
  <si>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</si>
  <si>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</si>
  <si>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</si>
  <si>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</si>
  <si>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</si>
  <si>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</si>
  <si>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</si>
  <si>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</si>
  <si>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</si>
  <si>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</si>
  <si>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</si>
  <si>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</si>
  <si>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</si>
  <si>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</si>
  <si>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</si>
  <si>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</si>
  <si>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</si>
  <si>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</si>
  <si>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</si>
  <si>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</si>
  <si>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</si>
  <si>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</si>
  <si>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</si>
  <si>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</si>
  <si>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</si>
  <si>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</si>
  <si>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</si>
  <si>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</si>
  <si>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</si>
  <si>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</si>
  <si>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</si>
  <si>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</si>
  <si>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</si>
  <si>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</si>
  <si>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</si>
  <si>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</si>
  <si>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</si>
  <si>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</si>
  <si>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</si>
  <si>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</si>
  <si>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</si>
  <si>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</si>
  <si>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</si>
  <si>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</si>
  <si>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</si>
  <si>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</si>
  <si>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</si>
  <si>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</si>
  <si>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</si>
  <si>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</si>
  <si>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</si>
  <si>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</si>
  <si>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</si>
  <si>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</si>
  <si>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</si>
  <si>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</si>
  <si>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</si>
  <si>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</si>
  <si>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</si>
  <si>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</si>
  <si>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</si>
  <si>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</si>
  <si>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</si>
  <si>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</si>
  <si>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</si>
  <si>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</si>
  <si>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</si>
  <si>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</si>
  <si>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</si>
  <si>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</si>
  <si>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</si>
  <si>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</si>
  <si>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</si>
  <si>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</si>
  <si>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</si>
  <si>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</si>
  <si>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</si>
  <si>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</si>
  <si>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</si>
  <si>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</si>
  <si>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</si>
  <si>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</si>
  <si>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</si>
  <si>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</si>
  <si>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</si>
  <si>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</si>
  <si>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</si>
  <si>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</si>
  <si>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</si>
  <si>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</si>
  <si>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</si>
  <si>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</si>
  <si>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</si>
  <si>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</si>
  <si>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</si>
  <si>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</si>
  <si>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</si>
  <si>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</si>
  <si>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</si>
  <si>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</si>
  <si>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</si>
  <si>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</si>
  <si>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</si>
  <si>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</si>
  <si>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</si>
  <si>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</si>
  <si>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</si>
  <si>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</si>
  <si>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</si>
  <si>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</si>
  <si>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</si>
  <si>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</si>
  <si>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</si>
  <si>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</si>
  <si>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</si>
  <si>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</si>
  <si>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</si>
  <si>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</si>
  <si>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</si>
  <si>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</si>
  <si>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</si>
  <si>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</si>
  <si>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</si>
  <si>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</si>
  <si>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</si>
  <si>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</si>
  <si>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</si>
  <si>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</si>
  <si>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</si>
  <si>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</si>
  <si>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</si>
  <si>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</si>
  <si>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</si>
  <si>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</si>
  <si>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</si>
  <si>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</si>
  <si>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</si>
  <si>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</si>
  <si>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</si>
  <si>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</si>
  <si>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</si>
  <si>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</si>
  <si>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</si>
  <si>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</si>
  <si>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</si>
  <si>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</si>
  <si>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</si>
  <si>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</si>
  <si>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</si>
  <si>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</si>
  <si>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</si>
  <si>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</si>
  <si>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</si>
  <si>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</si>
  <si>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</si>
  <si>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</si>
  <si>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</si>
  <si>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</si>
  <si>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</si>
  <si>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</si>
  <si>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</si>
  <si>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</si>
  <si>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</si>
  <si>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</si>
  <si>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</si>
  <si>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</si>
  <si>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</si>
  <si>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</si>
  <si>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</si>
  <si>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</si>
  <si>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</si>
  <si>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</si>
  <si>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</si>
  <si>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</si>
  <si>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</si>
  <si>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</si>
  <si>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</si>
  <si>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</si>
  <si>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</si>
  <si>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</si>
  <si>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</si>
  <si>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</si>
  <si>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</si>
  <si>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</si>
  <si>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</si>
  <si>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</si>
  <si>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</si>
  <si>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</si>
  <si>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</si>
  <si>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</si>
  <si>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</si>
  <si>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</si>
  <si>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</si>
  <si>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</si>
  <si>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</si>
  <si>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</si>
  <si>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</si>
  <si>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</si>
  <si>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</si>
  <si>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</si>
  <si>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</si>
  <si>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</si>
  <si>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</si>
  <si>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</si>
  <si>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</si>
  <si>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</si>
  <si>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</si>
  <si>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</si>
  <si>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</si>
  <si>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</si>
  <si>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</si>
  <si>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</si>
  <si>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</si>
  <si>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</si>
  <si>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</si>
  <si>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</si>
  <si>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</si>
  <si>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</si>
  <si>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</si>
  <si>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</si>
  <si>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</si>
  <si>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</si>
  <si>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</si>
  <si>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</si>
  <si>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</si>
  <si>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</si>
  <si>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</si>
  <si>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</si>
  <si>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</si>
  <si>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</si>
  <si>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</si>
  <si>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</si>
  <si>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</si>
  <si>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</si>
  <si>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</si>
  <si>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</si>
  <si>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</si>
  <si>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</si>
  <si>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</si>
  <si>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</si>
  <si>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</si>
  <si>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</si>
  <si>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</si>
  <si>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</si>
  <si>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</si>
  <si>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</si>
  <si>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</si>
  <si>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</si>
  <si>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</si>
  <si>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</si>
  <si>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</si>
  <si>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</si>
  <si>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</si>
  <si>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</si>
  <si>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</si>
  <si>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</si>
  <si>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</si>
  <si>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</si>
  <si>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</si>
  <si>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</si>
  <si>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</si>
  <si>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</si>
  <si>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</si>
  <si>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</si>
  <si>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</si>
  <si>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</si>
  <si>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</si>
  <si>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</si>
  <si>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</si>
  <si>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</si>
  <si>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</si>
  <si>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</si>
  <si>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</si>
  <si>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</si>
  <si>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</si>
  <si>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</si>
  <si>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</si>
  <si>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</si>
  <si>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</si>
  <si>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</si>
  <si>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</si>
  <si>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</si>
  <si>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</si>
  <si>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</si>
  <si>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</si>
  <si>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</si>
  <si>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</si>
  <si>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</si>
  <si>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</si>
  <si>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</si>
  <si>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</si>
  <si>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</si>
  <si>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</si>
  <si>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</si>
  <si>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</si>
  <si>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</si>
  <si>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</si>
  <si>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</si>
  <si>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</si>
  <si>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</si>
  <si>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</si>
  <si>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</si>
  <si>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</si>
  <si>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</si>
  <si>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</si>
  <si>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</si>
  <si>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</si>
  <si>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</si>
  <si>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</si>
  <si>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</si>
  <si>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</si>
  <si>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</si>
  <si>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</si>
  <si>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</si>
  <si>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</si>
  <si>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</si>
  <si>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</si>
  <si>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</si>
  <si>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</si>
  <si>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</si>
  <si>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</si>
  <si>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</si>
  <si>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</si>
  <si>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</si>
  <si>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</si>
  <si>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</si>
  <si>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</si>
  <si>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</si>
  <si>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</si>
  <si>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</si>
  <si>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</si>
  <si>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</si>
  <si>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</si>
  <si>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</si>
  <si>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</si>
  <si>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</si>
  <si>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</si>
  <si>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</si>
  <si>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</si>
  <si>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</si>
  <si>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</si>
  <si>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</si>
  <si>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</si>
  <si>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</si>
  <si>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</si>
  <si>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</si>
  <si>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</si>
  <si>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</si>
  <si>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</si>
  <si>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</si>
  <si>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</si>
  <si>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</si>
  <si>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</si>
  <si>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</si>
  <si>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</si>
  <si>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</si>
  <si>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</si>
  <si>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</si>
  <si>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</si>
  <si>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</si>
  <si>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</si>
  <si>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</si>
  <si>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</si>
  <si>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</si>
  <si>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</si>
  <si>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</si>
  <si>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</si>
  <si>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</si>
  <si>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</si>
  <si>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</si>
  <si>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</si>
  <si>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</si>
  <si>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</si>
  <si>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</si>
  <si>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</si>
  <si>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</si>
  <si>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</si>
  <si>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</si>
  <si>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</si>
  <si>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</si>
  <si>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</si>
  <si>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</si>
  <si>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</si>
  <si>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</si>
  <si>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</si>
  <si>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</si>
  <si>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</si>
  <si>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</si>
  <si>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</si>
  <si>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</si>
  <si>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</si>
  <si>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</si>
  <si>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</si>
  <si>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</si>
  <si>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</si>
  <si>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</si>
  <si>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</si>
  <si>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</si>
  <si>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</si>
  <si>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</si>
  <si>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</si>
  <si>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</si>
  <si>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</si>
  <si>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</si>
  <si>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</si>
  <si>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</si>
  <si>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</si>
  <si>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</si>
  <si>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</si>
  <si>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</si>
  <si>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</si>
  <si>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</si>
  <si>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</si>
  <si>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</si>
  <si>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</si>
  <si>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</si>
  <si>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</si>
  <si>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</si>
  <si>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</si>
  <si>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</si>
  <si>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</si>
  <si>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</si>
  <si>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</si>
  <si>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</si>
  <si>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</si>
  <si>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</si>
  <si>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</si>
  <si>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</si>
  <si>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</si>
  <si>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</si>
  <si>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</si>
  <si>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</si>
  <si>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</si>
  <si>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</si>
  <si>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</si>
  <si>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</si>
  <si>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</si>
  <si>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</si>
  <si>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</si>
  <si>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</si>
  <si>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</si>
  <si>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</si>
  <si>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</si>
  <si>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</si>
  <si>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</si>
  <si>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</si>
  <si>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</si>
  <si>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</si>
  <si>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</si>
  <si>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</si>
  <si>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</si>
  <si>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</si>
  <si>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</si>
  <si>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</si>
  <si>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</si>
  <si>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</si>
  <si>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</si>
  <si>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</si>
  <si>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</si>
  <si>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</si>
  <si>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</si>
  <si>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</si>
  <si>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</si>
  <si>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</si>
  <si>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</si>
  <si>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</si>
  <si>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</si>
  <si>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</si>
  <si>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</si>
  <si>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</si>
  <si>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</si>
  <si>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</si>
  <si>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</si>
  <si>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</si>
  <si>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</si>
  <si>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</si>
  <si>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</si>
  <si>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</si>
  <si>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</si>
  <si>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</si>
  <si>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</si>
  <si>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</si>
  <si>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</si>
  <si>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</si>
  <si>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</si>
  <si>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</si>
  <si>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</si>
  <si>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</si>
  <si>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</si>
  <si>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</si>
  <si>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</si>
  <si>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</si>
  <si>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</si>
  <si>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</si>
  <si>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</si>
  <si>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</si>
  <si>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</si>
  <si>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</si>
  <si>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</si>
  <si>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</si>
  <si>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</si>
  <si>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</si>
  <si>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</si>
  <si>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</si>
  <si>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</si>
  <si>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</si>
  <si>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</si>
  <si>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</si>
  <si>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</si>
  <si>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</si>
  <si>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</si>
  <si>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</si>
  <si>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</si>
  <si>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</si>
  <si>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</si>
  <si>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</si>
  <si>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</si>
  <si>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</si>
  <si>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</si>
  <si>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</si>
  <si>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</si>
  <si>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</si>
  <si>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</si>
  <si>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</si>
  <si>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</si>
  <si>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</si>
  <si>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</si>
  <si>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</si>
  <si>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</si>
  <si>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</si>
  <si>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</si>
  <si>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</si>
  <si>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</si>
  <si>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</si>
  <si>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</si>
  <si>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</si>
  <si>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</si>
  <si>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</si>
  <si>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</si>
  <si>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</si>
  <si>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</si>
  <si>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</si>
  <si>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</si>
  <si>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</si>
  <si>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</si>
  <si>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</si>
  <si>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</si>
  <si>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</si>
  <si>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</si>
  <si>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</si>
  <si>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</si>
  <si>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</si>
  <si>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</si>
  <si>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</si>
  <si>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</si>
  <si>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</si>
  <si>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</si>
  <si>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</si>
  <si>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</si>
  <si>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</si>
  <si>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</si>
  <si>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</si>
  <si>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</si>
  <si>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</si>
  <si>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</si>
  <si>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</si>
  <si>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</si>
  <si>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</si>
  <si>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</si>
  <si>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</si>
  <si>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</si>
  <si>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</si>
  <si>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</si>
  <si>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</si>
  <si>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</si>
  <si>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</si>
  <si>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</si>
  <si>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</si>
  <si>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</si>
  <si>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</si>
  <si>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</si>
  <si>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</si>
  <si>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</si>
  <si>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</si>
  <si>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</si>
  <si>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</si>
  <si>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</si>
  <si>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</si>
  <si>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</si>
  <si>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</si>
  <si>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</si>
  <si>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</si>
  <si>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</si>
  <si>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</si>
  <si>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</si>
  <si>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</si>
  <si>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</si>
  <si>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</si>
  <si>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</si>
  <si>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</si>
  <si>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</si>
  <si>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</si>
  <si>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</si>
  <si>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</si>
  <si>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</si>
  <si>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</si>
  <si>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</si>
  <si>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</si>
  <si>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</si>
  <si>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</si>
  <si>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</si>
  <si>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</si>
  <si>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</si>
  <si>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</si>
  <si>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</si>
  <si>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</si>
  <si>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</si>
  <si>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</si>
  <si>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</si>
  <si>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</si>
  <si>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</si>
  <si>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</si>
  <si>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</si>
  <si>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</si>
  <si>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</si>
  <si>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</si>
  <si>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</si>
  <si>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</si>
  <si>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</si>
  <si>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</si>
  <si>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</si>
  <si>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</si>
  <si>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</si>
  <si>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</si>
  <si>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</si>
  <si>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</si>
  <si>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</si>
  <si>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</si>
  <si>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</si>
  <si>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</si>
  <si>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</si>
  <si>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</si>
  <si>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</si>
  <si>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</si>
  <si>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</si>
  <si>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</si>
  <si>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</si>
  <si>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</si>
  <si>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</si>
  <si>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</si>
  <si>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</si>
  <si>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</si>
  <si>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</si>
  <si>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</si>
  <si>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</si>
  <si>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</si>
  <si>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</si>
  <si>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</si>
  <si>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</si>
  <si>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</si>
  <si>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</si>
  <si>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</si>
  <si>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</si>
  <si>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</si>
  <si>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</si>
  <si>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</si>
  <si>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</si>
  <si>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</si>
  <si>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</si>
  <si>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</si>
  <si>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</si>
  <si>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</si>
  <si>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</si>
  <si>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</si>
  <si>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</si>
  <si>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</si>
  <si>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</si>
  <si>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</si>
  <si>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</si>
  <si>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</si>
  <si>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</si>
  <si>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</si>
  <si>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</si>
  <si>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</si>
  <si>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</si>
  <si>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</si>
  <si>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</si>
  <si>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</si>
  <si>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</si>
  <si>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</si>
  <si>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</si>
  <si>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</si>
  <si>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</si>
  <si>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</si>
  <si>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</si>
  <si>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</si>
  <si>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</si>
  <si>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</si>
  <si>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</si>
  <si>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</si>
  <si>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</si>
  <si>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</si>
  <si>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</si>
  <si>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</si>
  <si>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</si>
  <si>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</si>
  <si>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</si>
  <si>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</si>
  <si>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</si>
  <si>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</si>
  <si>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</si>
  <si>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</si>
  <si>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</si>
  <si>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</si>
  <si>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</si>
  <si>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</si>
  <si>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</si>
  <si>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</si>
  <si>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</si>
  <si>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</si>
  <si>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</si>
  <si>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</si>
  <si>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</si>
  <si>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</si>
  <si>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</si>
  <si>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</si>
  <si>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</si>
  <si>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</si>
  <si>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</si>
  <si>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</si>
  <si>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</si>
  <si>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</si>
  <si>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</si>
  <si>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</si>
  <si>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</si>
  <si>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</si>
  <si>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</si>
  <si>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</si>
  <si>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</si>
  <si>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</si>
  <si>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</si>
  <si>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</si>
  <si>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</si>
  <si>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</si>
  <si>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</si>
  <si>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</si>
  <si>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</si>
  <si>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</si>
  <si>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</si>
  <si>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</si>
  <si>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</si>
  <si>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</si>
  <si>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</si>
  <si>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</si>
  <si>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</si>
  <si>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</si>
  <si>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</si>
  <si>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</si>
  <si>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</si>
  <si>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</si>
  <si>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</si>
  <si>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</si>
  <si>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</si>
  <si>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</si>
  <si>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</si>
  <si>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</si>
  <si>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</si>
  <si>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</si>
  <si>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</si>
  <si>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</si>
  <si>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</si>
  <si>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</si>
  <si>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</si>
  <si>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</si>
  <si>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</si>
  <si>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</si>
  <si>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</si>
  <si>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</si>
  <si>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</si>
  <si>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</si>
  <si>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</si>
  <si>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</si>
  <si>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</si>
  <si>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</si>
  <si>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</si>
  <si>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</si>
  <si>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</si>
  <si>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</si>
  <si>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</si>
  <si>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</si>
  <si>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</si>
  <si>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</si>
  <si>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</si>
  <si>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</si>
  <si>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</si>
  <si>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</si>
  <si>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</si>
  <si>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</si>
  <si>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</si>
  <si>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</si>
  <si>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</si>
  <si>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</si>
  <si>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</si>
  <si>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</si>
  <si>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</si>
  <si>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</si>
  <si>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</si>
  <si>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</si>
  <si>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</si>
  <si>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</si>
  <si>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</si>
  <si>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</si>
  <si>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</si>
  <si>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</si>
  <si>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</si>
  <si>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</si>
  <si>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</si>
  <si>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</si>
  <si>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</si>
  <si>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</si>
  <si>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</si>
  <si>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</si>
  <si>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</si>
  <si>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</si>
  <si>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</si>
  <si>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</si>
  <si>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</si>
  <si>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</si>
  <si>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</si>
  <si>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</si>
  <si>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</si>
  <si>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</si>
  <si>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</si>
  <si>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</si>
  <si>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</si>
  <si>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</si>
  <si>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</si>
  <si>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</si>
  <si>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</si>
  <si>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</si>
  <si>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</si>
  <si>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</si>
  <si>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</si>
  <si>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</si>
  <si>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</si>
  <si>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</si>
  <si>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</si>
  <si>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</si>
  <si>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</si>
  <si>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</si>
  <si>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</si>
  <si>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</si>
  <si>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</si>
  <si>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</si>
  <si>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</si>
  <si>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</si>
  <si>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</si>
  <si>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</si>
  <si>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</si>
  <si>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</si>
  <si>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</si>
  <si>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</si>
  <si>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</si>
  <si>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</si>
  <si>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</si>
  <si>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</si>
  <si>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</si>
  <si>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</si>
  <si>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</si>
  <si>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</si>
  <si>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</si>
  <si>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</si>
  <si>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</si>
  <si>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</si>
  <si>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</si>
  <si>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</si>
  <si>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</si>
  <si>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</si>
  <si>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</si>
  <si>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</si>
  <si>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</si>
  <si>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</si>
  <si>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</si>
  <si>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</si>
  <si>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</si>
  <si>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</si>
  <si>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</si>
  <si>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</si>
  <si>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</si>
  <si>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</si>
  <si>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</si>
  <si>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</si>
  <si>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</si>
  <si>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</si>
  <si>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</si>
  <si>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</si>
  <si>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</si>
  <si>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</si>
  <si>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</si>
  <si>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</si>
  <si>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</si>
  <si>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</si>
  <si>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</si>
  <si>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</si>
  <si>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</si>
  <si>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</si>
  <si>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</si>
  <si>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</si>
  <si>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</si>
  <si>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</si>
  <si>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</si>
  <si>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</si>
  <si>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</si>
  <si>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</si>
  <si>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</si>
  <si>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</si>
  <si>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</si>
  <si>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</si>
  <si>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</si>
  <si>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</si>
  <si>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</si>
  <si>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</si>
  <si>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</si>
  <si>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</si>
  <si>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</si>
  <si>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</si>
  <si>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</si>
  <si>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</si>
  <si>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</si>
  <si>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</si>
  <si>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</si>
  <si>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</si>
  <si>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</si>
  <si>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</si>
  <si>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</si>
  <si>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</si>
  <si>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</si>
  <si>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</si>
  <si>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</si>
  <si>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</si>
  <si>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</si>
  <si>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</si>
  <si>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</si>
  <si>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</si>
  <si>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</si>
  <si>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</si>
  <si>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</si>
  <si>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</si>
  <si>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</si>
  <si>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</si>
  <si>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</si>
  <si>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</si>
  <si>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</si>
  <si>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</si>
  <si>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</si>
  <si>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</si>
  <si>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</si>
  <si>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</si>
  <si>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</si>
  <si>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</si>
  <si>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</si>
  <si>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</si>
  <si>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</si>
  <si>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</si>
  <si>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</si>
  <si>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</si>
  <si>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</si>
  <si>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</si>
  <si>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</si>
  <si>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</si>
  <si>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</si>
  <si>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</si>
  <si>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</si>
  <si>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</si>
  <si>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</si>
  <si>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</si>
  <si>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</si>
  <si>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</si>
  <si>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</si>
  <si>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</si>
  <si>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</si>
  <si>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</si>
  <si>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</si>
  <si>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</si>
  <si>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</si>
  <si>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</si>
  <si>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</si>
  <si>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</si>
  <si>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</si>
  <si>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</si>
  <si>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</si>
  <si>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</si>
  <si>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</si>
  <si>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</si>
  <si>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</si>
  <si>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</si>
  <si>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</si>
  <si>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</si>
  <si>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</si>
  <si>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</si>
  <si>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</si>
  <si>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</si>
  <si>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</si>
  <si>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</si>
  <si>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</si>
  <si>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</si>
  <si>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</si>
  <si>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</si>
  <si>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</si>
  <si>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</si>
  <si>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</si>
  <si>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</si>
  <si>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</si>
  <si>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</si>
  <si>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</si>
  <si>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</si>
  <si>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</si>
  <si>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</si>
  <si>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</si>
  <si>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</si>
  <si>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</si>
  <si>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</si>
  <si>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</si>
  <si>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</si>
  <si>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</si>
  <si>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</si>
  <si>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</si>
  <si>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</si>
  <si>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</si>
  <si>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</si>
  <si>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</si>
  <si>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</si>
  <si>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</si>
  <si>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</si>
  <si>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</si>
  <si>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</si>
  <si>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</si>
  <si>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</si>
  <si>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</si>
  <si>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</si>
  <si>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</si>
  <si>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</si>
  <si>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</si>
  <si>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</si>
  <si>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</si>
  <si>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</si>
  <si>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</si>
  <si>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</si>
  <si>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</si>
  <si>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</si>
  <si>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</si>
  <si>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</si>
  <si>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</si>
  <si>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</si>
  <si>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</si>
  <si>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</si>
  <si>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</si>
  <si>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</si>
  <si>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</si>
  <si>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</si>
  <si>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</si>
  <si>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</si>
  <si>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</si>
  <si>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</si>
  <si>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</si>
  <si>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</si>
  <si>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</si>
  <si>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</si>
  <si>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</si>
  <si>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</si>
  <si>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</si>
  <si>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</si>
  <si>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</si>
  <si>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</si>
  <si>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</si>
  <si>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</si>
  <si>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</si>
  <si>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</si>
  <si>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</si>
  <si>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</si>
  <si>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</si>
  <si>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</si>
  <si>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</si>
  <si>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</si>
  <si>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</si>
  <si>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</si>
  <si>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</si>
  <si>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</si>
  <si>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</si>
  <si>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</si>
  <si>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</si>
  <si>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</si>
  <si>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</si>
  <si>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</si>
  <si>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</si>
  <si>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</si>
  <si>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</si>
  <si>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</si>
  <si>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</si>
  <si>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</si>
  <si>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</si>
  <si>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</si>
  <si>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</si>
  <si>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</si>
  <si>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</si>
  <si>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</si>
  <si>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</si>
  <si>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</si>
  <si>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</si>
  <si>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</si>
  <si>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</si>
  <si>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</si>
  <si>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</si>
  <si>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</si>
  <si>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</si>
  <si>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</si>
  <si>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</si>
  <si>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</si>
  <si>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</si>
  <si>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</si>
  <si>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</si>
  <si>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</si>
  <si>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</si>
  <si>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</si>
  <si>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</si>
  <si>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</si>
  <si>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</si>
  <si>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</si>
  <si>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</si>
  <si>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</si>
  <si>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</si>
  <si>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</si>
  <si>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</si>
  <si>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</si>
  <si>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</si>
  <si>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</si>
  <si>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</si>
  <si>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</si>
  <si>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</si>
  <si>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</si>
  <si>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</si>
  <si>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</si>
  <si>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</si>
  <si>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</si>
  <si>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</si>
  <si>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</si>
  <si>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</si>
  <si>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</si>
  <si>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</si>
  <si>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</si>
  <si>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</si>
  <si>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</si>
  <si>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</si>
  <si>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</si>
  <si>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</si>
  <si>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</si>
  <si>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</si>
  <si>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</si>
  <si>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</si>
  <si>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</si>
  <si>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</si>
  <si>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</si>
  <si>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</si>
  <si>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</si>
  <si>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</si>
  <si>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</si>
  <si>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</si>
  <si>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</si>
  <si>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</si>
  <si>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</si>
  <si>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</si>
  <si>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</si>
  <si>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</si>
  <si>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</si>
  <si>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</si>
  <si>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</si>
  <si>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</si>
  <si>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</si>
  <si>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</si>
  <si>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</si>
  <si>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</si>
  <si>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</si>
  <si>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</si>
  <si>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</si>
  <si>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</si>
  <si>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</si>
  <si>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</si>
  <si>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</si>
  <si>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</si>
  <si>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</si>
  <si>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</si>
  <si>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</si>
  <si>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</si>
  <si>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</si>
  <si>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</si>
  <si>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</si>
  <si>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</si>
  <si>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</si>
  <si>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</si>
  <si>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</si>
  <si>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</si>
  <si>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</si>
  <si>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</si>
  <si>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</si>
  <si>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</si>
  <si>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</si>
  <si>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</si>
  <si>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</si>
  <si>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</si>
  <si>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</si>
  <si>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</si>
  <si>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</si>
  <si>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</si>
  <si>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</si>
  <si>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</si>
  <si>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</si>
  <si>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</si>
  <si>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</si>
  <si>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</si>
  <si>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</si>
  <si>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</si>
  <si>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</si>
  <si>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</si>
  <si>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</si>
  <si>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</si>
  <si>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</si>
  <si>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</si>
  <si>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</si>
  <si>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</si>
  <si>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</si>
  <si>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</si>
  <si>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</si>
  <si>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</si>
  <si>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</si>
  <si>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</si>
  <si>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</si>
  <si>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</si>
  <si>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</si>
  <si>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</si>
  <si>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</si>
  <si>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</si>
  <si>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</si>
  <si>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</si>
  <si>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</si>
  <si>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</si>
  <si>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</si>
  <si>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</si>
  <si>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</si>
  <si>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</si>
  <si>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</si>
  <si>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</si>
  <si>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</si>
  <si>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</si>
  <si>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</si>
  <si>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</si>
  <si>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</si>
  <si>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</si>
  <si>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</si>
  <si>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</si>
  <si>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</si>
  <si>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</si>
  <si>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</si>
  <si>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</si>
  <si>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</si>
  <si>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</si>
  <si>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</si>
  <si>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</si>
  <si>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</si>
  <si>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</si>
  <si>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</si>
  <si>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</si>
  <si>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</si>
  <si>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</si>
  <si>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</si>
  <si>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</si>
  <si>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</si>
  <si>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</si>
  <si>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</si>
  <si>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</si>
  <si>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</si>
  <si>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</si>
  <si>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</si>
  <si>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</si>
  <si>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</si>
  <si>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</si>
  <si>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</si>
  <si>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</si>
  <si>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</si>
  <si>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</si>
  <si>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</si>
  <si>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</si>
  <si>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</si>
  <si>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</si>
  <si>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</si>
  <si>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</si>
  <si>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</si>
  <si>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</si>
  <si>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</si>
  <si>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</si>
  <si>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</si>
  <si>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</si>
  <si>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</si>
  <si>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</si>
  <si>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</si>
  <si>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</si>
  <si>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</si>
  <si>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</si>
  <si>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</si>
  <si>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</si>
  <si>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</si>
  <si>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</si>
  <si>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</si>
  <si>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</si>
  <si>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</si>
  <si>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</si>
  <si>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</si>
  <si>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</si>
  <si>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</si>
  <si>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</si>
  <si>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</si>
  <si>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</si>
  <si>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</si>
  <si>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</si>
  <si>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</si>
  <si>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</si>
  <si>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</si>
  <si>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</si>
  <si>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</si>
  <si>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</si>
  <si>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</si>
  <si>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</si>
  <si>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</si>
  <si>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</si>
  <si>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</si>
  <si>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</si>
  <si>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</si>
  <si>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</si>
  <si>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</si>
  <si>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</si>
  <si>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</si>
  <si>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</si>
  <si>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</si>
  <si>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</si>
  <si>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</si>
  <si>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</si>
  <si>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</si>
  <si>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</si>
  <si>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</si>
  <si>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</si>
  <si>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</si>
  <si>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</si>
  <si>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</si>
  <si>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</si>
  <si>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</si>
  <si>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</si>
  <si>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</si>
  <si>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</si>
  <si>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</si>
  <si>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</si>
  <si>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</si>
  <si>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</si>
  <si>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</si>
  <si>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</si>
  <si>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</si>
  <si>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</si>
  <si>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</si>
  <si>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</si>
  <si>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</si>
  <si>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</si>
  <si>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</si>
  <si>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</si>
  <si>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</si>
  <si>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</si>
  <si>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</si>
  <si>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</si>
  <si>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</si>
  <si>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</si>
  <si>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</si>
  <si>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</si>
  <si>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</si>
  <si>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</si>
  <si>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</si>
  <si>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</si>
  <si>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</si>
  <si>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</si>
  <si>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</si>
  <si>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</si>
  <si>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</si>
  <si>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</si>
  <si>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</si>
  <si>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</si>
  <si>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</si>
  <si>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</si>
  <si>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</si>
  <si>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</si>
  <si>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</si>
  <si>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</si>
  <si>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</si>
  <si>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</si>
  <si>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</si>
  <si>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</si>
  <si>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</si>
  <si>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</si>
  <si>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</si>
  <si>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</si>
  <si>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</si>
  <si>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</si>
  <si>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</si>
  <si>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</si>
  <si>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</si>
  <si>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</si>
  <si>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</si>
  <si>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</si>
  <si>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</si>
  <si>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</si>
  <si>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</si>
  <si>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</si>
  <si>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</si>
  <si>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</si>
  <si>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</si>
  <si>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</si>
  <si>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</si>
  <si>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</si>
  <si>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</si>
  <si>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</si>
  <si>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</si>
  <si>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</si>
  <si>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</si>
  <si>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</si>
  <si>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</si>
  <si>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</si>
  <si>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</si>
  <si>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</si>
  <si>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</si>
  <si>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</si>
  <si>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</si>
  <si>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</si>
  <si>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</si>
  <si>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</si>
  <si>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</si>
  <si>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</si>
  <si>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</si>
  <si>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</si>
  <si>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</si>
  <si>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</si>
  <si>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</si>
  <si>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</si>
  <si>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</si>
  <si>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</si>
  <si>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</si>
  <si>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</si>
  <si>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</si>
  <si>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</si>
  <si>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</si>
  <si>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</si>
  <si>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</si>
  <si>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</si>
  <si>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</si>
  <si>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</si>
  <si>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</si>
  <si>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</si>
  <si>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</si>
  <si>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</si>
  <si>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</si>
  <si>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</si>
  <si>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</si>
  <si>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</si>
  <si>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</si>
  <si>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</si>
  <si>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</si>
  <si>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</si>
  <si>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</si>
  <si>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</si>
  <si>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</si>
  <si>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</si>
  <si>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</si>
  <si>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</si>
  <si>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</si>
  <si>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</si>
  <si>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</si>
  <si>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</si>
  <si>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</si>
  <si>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</si>
  <si>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</si>
  <si>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</si>
  <si>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</si>
  <si>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</si>
  <si>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</si>
  <si>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</si>
  <si>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</si>
  <si>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</si>
  <si>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</si>
  <si>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</si>
  <si>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</si>
  <si>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</si>
  <si>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</si>
  <si>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</si>
  <si>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</si>
  <si>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</si>
  <si>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</si>
  <si>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</si>
  <si>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</si>
  <si>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</si>
  <si>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</si>
  <si>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</si>
  <si>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</si>
  <si>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</si>
  <si>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</si>
  <si>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</si>
  <si>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</si>
  <si>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</si>
  <si>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</si>
  <si>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</si>
  <si>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</si>
  <si>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</si>
  <si>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</si>
  <si>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</si>
  <si>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</si>
  <si>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</si>
  <si>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</si>
  <si>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</si>
  <si>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</si>
  <si>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</si>
  <si>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</si>
  <si>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</si>
  <si>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</si>
  <si>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</si>
  <si>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</si>
  <si>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</si>
  <si>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</si>
  <si>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</si>
  <si>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</si>
  <si>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</si>
  <si>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</si>
  <si>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</si>
  <si>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</si>
  <si>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</si>
  <si>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</si>
  <si>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</si>
  <si>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</si>
  <si>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</si>
  <si>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</si>
  <si>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</si>
  <si>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</si>
  <si>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</si>
  <si>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</si>
  <si>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</si>
  <si>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</si>
  <si>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</si>
  <si>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</si>
  <si>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</si>
  <si>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</si>
  <si>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</si>
  <si>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</si>
  <si>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</si>
  <si>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</si>
  <si>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</si>
  <si>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</si>
  <si>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</si>
  <si>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</si>
  <si>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</si>
  <si>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</si>
  <si>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</si>
  <si>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</si>
  <si>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</si>
  <si>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</si>
  <si>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</si>
  <si>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</si>
  <si>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</si>
  <si>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</si>
  <si>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</si>
  <si>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</si>
  <si>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</si>
  <si>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</si>
  <si>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</si>
  <si>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</si>
  <si>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</si>
  <si>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</si>
  <si>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</si>
  <si>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</si>
  <si>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</si>
  <si>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</si>
  <si>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</si>
  <si>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</si>
  <si>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</si>
  <si>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</si>
  <si>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</si>
  <si>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</si>
  <si>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</si>
  <si>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</si>
  <si>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</si>
  <si>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</si>
  <si>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</si>
  <si>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</si>
  <si>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</si>
  <si>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</si>
  <si>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</si>
  <si>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</si>
  <si>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</si>
  <si>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</si>
  <si>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</si>
  <si>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</si>
  <si>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</si>
  <si>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</si>
  <si>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</si>
  <si>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</si>
  <si>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</si>
  <si>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</si>
  <si>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</si>
  <si>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</si>
  <si>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</si>
  <si>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</si>
  <si>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</si>
  <si>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</si>
  <si>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</si>
  <si>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</si>
  <si>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</si>
  <si>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</si>
  <si>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</si>
  <si>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</si>
  <si>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</si>
  <si>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</si>
  <si>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</si>
  <si>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</si>
  <si>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</si>
  <si>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</si>
  <si>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</si>
  <si>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</si>
  <si>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</si>
  <si>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</si>
  <si>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</si>
  <si>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</si>
  <si>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</si>
  <si>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</si>
  <si>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</si>
  <si>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</si>
  <si>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</si>
  <si>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</si>
  <si>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</si>
  <si>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</si>
  <si>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</si>
  <si>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</si>
  <si>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</si>
  <si>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</si>
  <si>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</si>
  <si>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</si>
  <si>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</si>
  <si>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</si>
  <si>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</si>
  <si>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</si>
  <si>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</si>
  <si>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</si>
  <si>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</si>
  <si>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</si>
  <si>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</si>
  <si>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</si>
  <si>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</si>
  <si>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</si>
  <si>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</si>
  <si>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</si>
  <si>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</si>
  <si>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</si>
  <si>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</si>
  <si>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</si>
  <si>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</si>
  <si>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</si>
  <si>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</si>
  <si>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</si>
  <si>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</si>
  <si>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</si>
  <si>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</si>
  <si>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</si>
  <si>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</si>
  <si>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</si>
  <si>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</si>
  <si>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</si>
  <si>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</si>
  <si>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</si>
  <si>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</si>
  <si>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</si>
  <si>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</si>
  <si>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</si>
  <si>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</si>
  <si>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</si>
  <si>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</si>
  <si>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</si>
  <si>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</si>
  <si>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</si>
  <si>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</si>
  <si>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</si>
  <si>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</si>
  <si>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</si>
  <si>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</si>
  <si>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</si>
  <si>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</si>
  <si>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</si>
  <si>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</si>
  <si>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</si>
  <si>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</si>
  <si>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</si>
  <si>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</si>
  <si>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</si>
  <si>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</si>
  <si>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</si>
  <si>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</si>
  <si>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</si>
  <si>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</si>
  <si>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</si>
  <si>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</si>
  <si>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</si>
  <si>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</si>
  <si>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</si>
  <si>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</si>
  <si>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</si>
  <si>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</si>
  <si>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</si>
  <si>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</si>
  <si>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</si>
  <si>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</si>
  <si>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</si>
  <si>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</si>
  <si>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</si>
  <si>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</si>
  <si>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</si>
  <si>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</si>
  <si>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</si>
  <si>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</si>
  <si>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</si>
  <si>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</si>
  <si>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</si>
  <si>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</si>
  <si>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</si>
  <si>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</si>
  <si>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</si>
  <si>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</si>
  <si>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</si>
  <si>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</si>
  <si>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</si>
  <si>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</si>
  <si>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</si>
  <si>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</si>
  <si>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</si>
  <si>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</si>
  <si>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</si>
  <si>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</si>
  <si>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</si>
  <si>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</si>
  <si>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</si>
  <si>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</si>
  <si>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</si>
  <si>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</si>
  <si>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</si>
  <si>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</si>
  <si>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</si>
  <si>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</si>
  <si>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</si>
  <si>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</si>
  <si>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</si>
  <si>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</si>
  <si>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</si>
  <si>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</si>
  <si>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</si>
  <si>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</si>
  <si>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</si>
  <si>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</si>
  <si>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</si>
  <si>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</si>
  <si>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</si>
  <si>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</si>
  <si>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</si>
  <si>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</si>
  <si>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</si>
  <si>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</si>
  <si>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</si>
  <si>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</si>
  <si>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</si>
  <si>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</si>
  <si>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</si>
  <si>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</si>
  <si>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</si>
  <si>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</si>
  <si>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</si>
  <si>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</si>
  <si>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</si>
  <si>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</si>
  <si>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</si>
  <si>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</si>
  <si>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</si>
  <si>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</si>
  <si>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</si>
  <si>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</si>
  <si>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</si>
  <si>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</si>
  <si>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</si>
  <si>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</si>
  <si>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</si>
  <si>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</si>
  <si>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</si>
  <si>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</si>
  <si>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</si>
  <si>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</si>
  <si>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</si>
  <si>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</si>
  <si>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</si>
  <si>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</si>
  <si>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</si>
  <si>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</si>
  <si>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</si>
  <si>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</si>
  <si>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</si>
  <si>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</si>
  <si>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</si>
  <si>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</si>
  <si>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</si>
  <si>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</si>
  <si>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</si>
  <si>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</si>
  <si>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</si>
  <si>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</si>
  <si>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</si>
  <si>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</si>
  <si>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</si>
  <si>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</si>
  <si>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</si>
  <si>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</si>
  <si>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</si>
  <si>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</si>
  <si>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</si>
  <si>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</si>
  <si>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</si>
  <si>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</si>
  <si>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</si>
  <si>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</si>
  <si>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</si>
  <si>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</si>
  <si>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</si>
  <si>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</si>
  <si>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</si>
  <si>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</si>
  <si>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</si>
  <si>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</si>
  <si>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</si>
  <si>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</si>
  <si>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</si>
  <si>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</si>
  <si>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</si>
  <si>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</si>
  <si>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</si>
  <si>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</si>
  <si>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</si>
  <si>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</si>
  <si>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</si>
  <si>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</si>
  <si>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</si>
  <si>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</si>
  <si>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</si>
  <si>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</si>
  <si>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</si>
  <si>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</si>
  <si>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</si>
  <si>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</si>
  <si>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</si>
  <si>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</si>
  <si>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</si>
  <si>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</si>
  <si>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</si>
  <si>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</si>
  <si>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</si>
  <si>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</si>
  <si>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</si>
  <si>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</si>
  <si>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</si>
  <si>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</si>
  <si>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</si>
  <si>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</si>
  <si>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</si>
  <si>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</si>
  <si>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</si>
  <si>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</si>
  <si>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</si>
  <si>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</si>
  <si>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</si>
  <si>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</si>
  <si>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</si>
  <si>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</si>
  <si>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</si>
  <si>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</si>
  <si>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</si>
  <si>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</si>
  <si>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</si>
  <si>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</si>
  <si>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</si>
  <si>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</si>
  <si>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</si>
  <si>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</si>
  <si>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</si>
  <si>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</si>
  <si>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</si>
  <si>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</si>
  <si>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</si>
  <si>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</si>
  <si>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</si>
  <si>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</si>
  <si>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</si>
  <si>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</si>
  <si>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</si>
  <si>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</si>
  <si>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</si>
  <si>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</si>
  <si>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</si>
  <si>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</si>
  <si>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</si>
  <si>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</si>
  <si>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</si>
  <si>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</si>
  <si>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</si>
  <si>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</si>
  <si>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</si>
  <si>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</si>
  <si>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</si>
  <si>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</si>
  <si>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</si>
  <si>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</si>
  <si>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</si>
  <si>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</si>
  <si>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</si>
  <si>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</si>
  <si>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</si>
  <si>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</si>
  <si>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</si>
  <si>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</si>
  <si>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</si>
  <si>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</si>
  <si>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</si>
  <si>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</si>
  <si>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</si>
  <si>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</si>
  <si>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</si>
  <si>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</si>
  <si>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</si>
  <si>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</si>
  <si>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</si>
  <si>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</si>
  <si>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</si>
  <si>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</si>
  <si>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</si>
  <si>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</si>
  <si>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</si>
  <si>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</si>
  <si>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</si>
  <si>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</si>
  <si>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</si>
  <si>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</si>
  <si>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</si>
  <si>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</si>
  <si>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</si>
  <si>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</si>
  <si>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</si>
  <si>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</si>
  <si>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</si>
  <si>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</si>
  <si>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</si>
  <si>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</si>
  <si>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</si>
  <si>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</si>
  <si>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</si>
  <si>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</si>
  <si>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</si>
  <si>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</si>
  <si>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</si>
  <si>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</si>
  <si>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</si>
  <si>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</si>
  <si>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</si>
  <si>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</si>
  <si>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</si>
  <si>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</si>
  <si>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</si>
  <si>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</si>
  <si>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</si>
  <si>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</si>
  <si>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</si>
  <si>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</si>
  <si>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</si>
  <si>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</si>
  <si>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</si>
  <si>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</si>
  <si>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</si>
  <si>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</si>
  <si>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</si>
  <si>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</si>
  <si>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</si>
  <si>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</si>
  <si>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</si>
  <si>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</si>
  <si>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</si>
  <si>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</si>
  <si>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</si>
  <si>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</si>
  <si>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</si>
  <si>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</si>
  <si>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</si>
  <si>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</si>
  <si>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</si>
  <si>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</si>
  <si>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</si>
  <si>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</si>
  <si>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</si>
  <si>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</si>
  <si>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</si>
  <si>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</si>
  <si>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</si>
  <si>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</si>
  <si>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</si>
  <si>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</si>
  <si>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</si>
  <si>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</si>
  <si>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</si>
  <si>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</si>
  <si>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</si>
  <si>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</si>
  <si>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</si>
  <si>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</si>
  <si>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</si>
  <si>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</si>
  <si>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</si>
  <si>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</si>
  <si>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</si>
  <si>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</si>
  <si>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</si>
  <si>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</si>
  <si>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</si>
  <si>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</si>
  <si>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</si>
  <si>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</si>
  <si>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</si>
  <si>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</si>
  <si>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</si>
  <si>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</si>
  <si>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</si>
  <si>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</si>
  <si>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</si>
  <si>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</si>
  <si>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</si>
  <si>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</si>
  <si>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</si>
  <si>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</si>
  <si>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</si>
  <si>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</si>
  <si>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</si>
  <si>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</si>
  <si>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</si>
  <si>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</si>
  <si>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</si>
  <si>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</si>
  <si>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</si>
  <si>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</si>
  <si>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</si>
  <si>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</si>
  <si>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</si>
  <si>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</si>
  <si>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</si>
  <si>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</si>
  <si>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</si>
  <si>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</si>
  <si>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</si>
  <si>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</si>
  <si>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</si>
  <si>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</si>
  <si>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</si>
  <si>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</si>
  <si>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</si>
  <si>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</si>
  <si>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</si>
  <si>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</si>
  <si>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</si>
  <si>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</si>
  <si>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</si>
  <si>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</si>
  <si>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</si>
  <si>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</si>
  <si>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</si>
  <si>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</si>
  <si>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</si>
  <si>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</si>
  <si>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</si>
  <si>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</si>
  <si>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</si>
  <si>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</si>
  <si>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</si>
  <si>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</si>
  <si>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</si>
  <si>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</si>
  <si>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</si>
  <si>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</si>
  <si>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</si>
  <si>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</si>
  <si>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</si>
  <si>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</si>
  <si>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</si>
  <si>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</si>
  <si>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</si>
  <si>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</si>
  <si>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</si>
  <si>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</si>
  <si>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</si>
  <si>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</si>
  <si>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</si>
  <si>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</si>
  <si>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</si>
  <si>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</si>
  <si>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</si>
  <si>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</si>
  <si>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</si>
  <si>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</si>
  <si>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</si>
  <si>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</si>
  <si>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</si>
  <si>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</si>
  <si>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</si>
  <si>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</si>
  <si>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</si>
  <si>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</si>
  <si>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</si>
  <si>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</si>
  <si>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</si>
  <si>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</si>
  <si>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</si>
  <si>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</si>
  <si>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</si>
  <si>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</si>
  <si>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</si>
  <si>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</si>
  <si>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</si>
  <si>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</si>
  <si>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</si>
  <si>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</si>
  <si>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</si>
  <si>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</si>
  <si>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</si>
  <si>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</si>
  <si>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</si>
  <si>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</si>
  <si>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</si>
  <si>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</si>
  <si>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</si>
  <si>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</si>
  <si>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</si>
  <si>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</si>
  <si>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</si>
  <si>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</si>
  <si>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</si>
  <si>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</si>
  <si>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</si>
  <si>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</si>
  <si>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</si>
  <si>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</si>
  <si>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</si>
  <si>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</si>
  <si>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</si>
  <si>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</si>
  <si>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</si>
  <si>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</si>
  <si>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</si>
  <si>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</si>
  <si>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</si>
  <si>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</si>
  <si>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</si>
  <si>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</si>
  <si>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</si>
  <si>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</si>
  <si>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</si>
  <si>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</si>
  <si>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</si>
  <si>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</si>
  <si>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</si>
  <si>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</si>
  <si>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</si>
  <si>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</si>
  <si>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</si>
  <si>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</si>
  <si>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</si>
  <si>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</si>
  <si>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</si>
  <si>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</si>
  <si>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</si>
  <si>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</si>
  <si>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</si>
  <si>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</si>
  <si>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</si>
  <si>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</si>
  <si>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</si>
  <si>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</si>
  <si>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</si>
  <si>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</si>
  <si>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</si>
  <si>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</si>
  <si>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</si>
  <si>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</si>
  <si>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</si>
  <si>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</si>
  <si>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</si>
  <si>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</si>
  <si>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</si>
  <si>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</si>
  <si>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</si>
  <si>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</si>
  <si>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</si>
  <si>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</si>
  <si>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</si>
  <si>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</si>
  <si>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</si>
  <si>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</si>
  <si>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</si>
  <si>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</si>
  <si>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</si>
  <si>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</si>
  <si>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</si>
  <si>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</si>
  <si>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</si>
  <si>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</si>
  <si>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</si>
  <si>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</si>
  <si>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</si>
  <si>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</si>
  <si>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</si>
  <si>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</si>
  <si>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</si>
  <si>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</si>
  <si>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</si>
  <si>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</si>
  <si>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</si>
  <si>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</si>
  <si>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</si>
  <si>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</si>
  <si>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</si>
  <si>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</si>
  <si>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</si>
  <si>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</si>
  <si>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</si>
  <si>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</si>
  <si>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</si>
  <si>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</si>
  <si>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</si>
  <si>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</si>
  <si>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</si>
  <si>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</si>
  <si>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</si>
  <si>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</si>
  <si>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</si>
  <si>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</si>
  <si>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</si>
  <si>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</si>
  <si>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</si>
  <si>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</si>
  <si>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</si>
  <si>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</si>
  <si>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</si>
  <si>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</si>
  <si>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</si>
  <si>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</si>
  <si>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</si>
  <si>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</si>
  <si>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</si>
  <si>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</si>
  <si>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</si>
  <si>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</si>
  <si>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</si>
  <si>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</si>
  <si>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</si>
  <si>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</si>
  <si>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</si>
  <si>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</si>
  <si>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</si>
  <si>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</si>
  <si>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</si>
  <si>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</si>
  <si>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</si>
  <si>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</si>
  <si>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</si>
  <si>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</si>
  <si>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</si>
  <si>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</si>
  <si>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</si>
  <si>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</si>
  <si>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</si>
  <si>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</si>
  <si>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</si>
  <si>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</si>
  <si>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</si>
  <si>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</si>
  <si>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</si>
  <si>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</si>
  <si>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</si>
  <si>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</si>
  <si>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</si>
  <si>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</si>
  <si>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</si>
  <si>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</si>
  <si>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</si>
  <si>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</si>
  <si>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</si>
  <si>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</si>
  <si>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</si>
  <si>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</si>
  <si>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</si>
  <si>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</si>
  <si>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</si>
  <si>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</si>
  <si>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</si>
  <si>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</si>
  <si>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</si>
  <si>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</si>
  <si>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</si>
  <si>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</si>
  <si>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</si>
  <si>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</si>
  <si>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</si>
  <si>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</si>
  <si>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</si>
  <si>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</si>
  <si>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</si>
  <si>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</si>
  <si>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</si>
  <si>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</si>
  <si>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</si>
  <si>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</si>
  <si>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</si>
  <si>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</si>
  <si>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</si>
  <si>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</si>
  <si>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</si>
  <si>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</si>
  <si>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</si>
  <si>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</si>
  <si>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</si>
  <si>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</si>
  <si>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</si>
  <si>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</si>
  <si>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</si>
  <si>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</si>
  <si>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</si>
  <si>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</si>
  <si>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</si>
  <si>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</si>
  <si>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</si>
  <si>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</si>
  <si>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</si>
  <si>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</si>
  <si>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</si>
  <si>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</si>
  <si>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</si>
  <si>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</si>
  <si>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</si>
  <si>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</si>
  <si>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</si>
  <si>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</si>
  <si>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</si>
  <si>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</si>
  <si>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</si>
  <si>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</si>
  <si>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</si>
  <si>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</si>
  <si>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</si>
  <si>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</si>
  <si>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</si>
  <si>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</si>
  <si>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</si>
  <si>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</si>
  <si>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</si>
  <si>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</si>
  <si>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</si>
  <si>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</si>
  <si>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</si>
  <si>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</si>
  <si>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</si>
  <si>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</si>
  <si>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</si>
  <si>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</si>
  <si>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</si>
  <si>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</si>
  <si>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</si>
  <si>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</si>
  <si>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</si>
  <si>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</si>
  <si>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</si>
  <si>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</si>
  <si>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</si>
  <si>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</si>
  <si>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</si>
  <si>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</si>
  <si>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</si>
  <si>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</si>
  <si>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</si>
  <si>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</si>
  <si>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</si>
  <si>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</si>
  <si>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</si>
  <si>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</si>
  <si>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</si>
  <si>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</si>
  <si>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</si>
  <si>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</si>
  <si>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</si>
  <si>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</si>
  <si>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</si>
  <si>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</si>
  <si>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</si>
  <si>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</si>
  <si>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</si>
  <si>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</si>
  <si>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</si>
  <si>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</si>
  <si>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</si>
  <si>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</si>
  <si>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</si>
  <si>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</si>
  <si>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</si>
  <si>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</si>
  <si>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</si>
  <si>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</si>
  <si>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</si>
  <si>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</si>
  <si>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</si>
  <si>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</si>
  <si>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</si>
  <si>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</si>
  <si>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</si>
  <si>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</si>
  <si>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</si>
  <si>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</si>
  <si>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</si>
  <si>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</si>
  <si>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</si>
  <si>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</si>
  <si>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</si>
  <si>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</si>
  <si>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</si>
  <si>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</si>
  <si>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</si>
  <si>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</si>
  <si>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</si>
  <si>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</si>
  <si>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</si>
  <si>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</si>
  <si>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</si>
  <si>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</si>
  <si>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</si>
  <si>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</si>
  <si>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</si>
  <si>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</si>
  <si>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</si>
  <si>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</si>
  <si>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</si>
  <si>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</si>
  <si>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</si>
  <si>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</si>
  <si>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</si>
  <si>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</si>
  <si>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</si>
  <si>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</si>
  <si>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</si>
  <si>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</si>
  <si>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</si>
  <si>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</si>
  <si>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</si>
  <si>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</si>
  <si>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</si>
  <si>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</si>
  <si>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</si>
  <si>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</si>
  <si>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</si>
  <si>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</si>
  <si>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</si>
  <si>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</si>
  <si>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</si>
  <si>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</si>
  <si>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</si>
  <si>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</si>
  <si>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</si>
  <si>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</si>
  <si>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</si>
  <si>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</si>
  <si>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</si>
  <si>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</si>
  <si>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</si>
  <si>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</si>
  <si>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</si>
  <si>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</si>
  <si>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</si>
  <si>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</si>
  <si>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</si>
  <si>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</si>
  <si>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</si>
  <si>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</si>
  <si>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</si>
  <si>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</si>
  <si>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</si>
  <si>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</si>
  <si>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</si>
  <si>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</si>
  <si>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</si>
  <si>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</si>
  <si>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</si>
  <si>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</si>
  <si>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</si>
  <si>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</si>
  <si>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</si>
  <si>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</si>
  <si>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</si>
  <si>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</si>
  <si>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</si>
  <si>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</si>
  <si>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</si>
  <si>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</si>
  <si>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</si>
  <si>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</si>
  <si>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</si>
  <si>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</si>
  <si>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</si>
  <si>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</si>
  <si>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</si>
  <si>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</si>
  <si>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</si>
  <si>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</si>
  <si>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</si>
  <si>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</si>
  <si>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</si>
  <si>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</si>
  <si>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</si>
  <si>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</si>
  <si>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</si>
  <si>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</si>
  <si>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</si>
  <si>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</si>
  <si>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</si>
  <si>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</si>
  <si>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</si>
  <si>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</si>
  <si>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</si>
  <si>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</si>
  <si>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</si>
  <si>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</si>
  <si>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</si>
  <si>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</si>
  <si>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</si>
  <si>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</si>
  <si>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</si>
  <si>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</si>
  <si>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</si>
  <si>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</si>
  <si>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</si>
  <si>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</si>
  <si>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</si>
  <si>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</si>
  <si>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</si>
  <si>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</si>
  <si>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</si>
  <si>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</si>
  <si>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</si>
  <si>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</si>
  <si>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</si>
  <si>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</si>
  <si>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</si>
  <si>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</si>
  <si>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</si>
  <si>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</si>
  <si>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</si>
  <si>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</si>
  <si>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</si>
  <si>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</si>
  <si>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</si>
  <si>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</si>
  <si>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</si>
  <si>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</si>
  <si>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</si>
  <si>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</si>
  <si>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</si>
  <si>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</si>
  <si>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</si>
  <si>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</si>
  <si>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</si>
  <si>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</si>
  <si>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</si>
  <si>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</si>
  <si>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</si>
  <si>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</si>
  <si>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</si>
  <si>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</si>
  <si>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</si>
  <si>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</si>
  <si>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</si>
  <si>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</si>
  <si>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</si>
  <si>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</si>
  <si>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</si>
  <si>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</si>
  <si>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</si>
  <si>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</si>
  <si>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</si>
  <si>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</si>
  <si>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</si>
  <si>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</si>
  <si>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</si>
  <si>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</si>
  <si>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</si>
  <si>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</si>
  <si>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</si>
  <si>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</si>
  <si>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</si>
  <si>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</si>
  <si>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</si>
  <si>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</si>
  <si>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</si>
  <si>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</si>
  <si>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</si>
  <si>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</si>
  <si>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</si>
  <si>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</si>
  <si>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</si>
  <si>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</si>
  <si>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</si>
  <si>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</si>
  <si>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</si>
  <si>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</si>
  <si>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</si>
  <si>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</si>
  <si>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</si>
  <si>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</si>
  <si>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</si>
  <si>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</si>
  <si>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</si>
  <si>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</si>
  <si>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</si>
  <si>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</si>
  <si>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</si>
  <si>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</si>
  <si>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</si>
  <si>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</si>
  <si>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</si>
  <si>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</si>
  <si>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</si>
  <si>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</si>
  <si>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</si>
  <si>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</si>
  <si>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</si>
  <si>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</si>
  <si>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</si>
  <si>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</si>
  <si>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</si>
  <si>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</si>
  <si>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</si>
  <si>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</si>
  <si>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</si>
  <si>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</si>
  <si>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</si>
  <si>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</si>
  <si>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</si>
  <si>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</si>
  <si>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</si>
  <si>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</si>
  <si>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</si>
  <si>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</si>
  <si>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</si>
  <si>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</si>
  <si>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</si>
  <si>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</si>
  <si>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</si>
  <si>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</si>
  <si>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</si>
  <si>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</si>
  <si>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</si>
  <si>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</si>
  <si>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</si>
  <si>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</si>
  <si>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</si>
  <si>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</si>
  <si>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</si>
  <si>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</si>
  <si>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</si>
  <si>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</si>
  <si>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</si>
  <si>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</si>
  <si>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</si>
  <si>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</si>
  <si>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</si>
  <si>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</si>
  <si>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</si>
  <si>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</si>
  <si>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</si>
  <si>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</si>
  <si>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</si>
  <si>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</si>
  <si>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</si>
  <si>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</si>
  <si>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</si>
  <si>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</si>
  <si>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</si>
  <si>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</si>
  <si>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</si>
  <si>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</si>
  <si>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</si>
  <si>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</si>
  <si>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</si>
  <si>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</si>
  <si>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</si>
  <si>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</si>
  <si>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</si>
  <si>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</si>
  <si>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</si>
  <si>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</si>
  <si>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</si>
  <si>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</si>
  <si>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</si>
  <si>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</si>
  <si>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</si>
  <si>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</si>
  <si>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</si>
  <si>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</si>
  <si>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</si>
  <si>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</si>
  <si>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</si>
  <si>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</si>
  <si>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</si>
  <si>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</si>
  <si>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</si>
  <si>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</si>
  <si>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</si>
  <si>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</si>
  <si>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</si>
  <si>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</si>
  <si>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</si>
  <si>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</si>
  <si>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</si>
  <si>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</si>
  <si>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</si>
  <si>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</si>
  <si>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</si>
  <si>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</si>
  <si>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</si>
  <si>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</si>
  <si>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</si>
  <si>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</si>
  <si>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</si>
  <si>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</si>
  <si>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</si>
  <si>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</si>
  <si>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</si>
  <si>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</si>
  <si>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</si>
  <si>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</si>
  <si>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</si>
  <si>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</si>
  <si>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</si>
  <si>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</si>
  <si>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</si>
  <si>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</si>
  <si>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</si>
  <si>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</si>
  <si>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</si>
  <si>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</si>
  <si>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</si>
  <si>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</si>
  <si>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</si>
  <si>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</si>
  <si>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</si>
  <si>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</si>
  <si>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</si>
  <si>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</si>
  <si>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</si>
  <si>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</si>
  <si>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</si>
  <si>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</si>
  <si>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</si>
  <si>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</si>
  <si>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</si>
  <si>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</si>
  <si>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</si>
  <si>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</si>
  <si>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</si>
  <si>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</si>
  <si>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</si>
  <si>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</si>
  <si>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</si>
  <si>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</si>
  <si>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</si>
  <si>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</si>
  <si>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</si>
  <si>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</si>
  <si>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</si>
  <si>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</si>
  <si>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</si>
  <si>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</si>
  <si>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</si>
  <si>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</si>
  <si>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</si>
  <si>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</si>
  <si>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</si>
  <si>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</si>
  <si>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</si>
  <si>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</si>
  <si>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</si>
  <si>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</si>
  <si>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</si>
  <si>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</si>
  <si>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</si>
  <si>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</si>
  <si>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</si>
  <si>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</si>
  <si>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</si>
  <si>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</si>
  <si>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</si>
  <si>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</si>
  <si>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</si>
  <si>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</si>
  <si>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</si>
  <si>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</si>
  <si>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</si>
  <si>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</si>
  <si>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</si>
  <si>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</si>
  <si>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</si>
  <si>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</si>
  <si>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</si>
  <si>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</si>
  <si>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</si>
  <si>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</si>
  <si>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</si>
  <si>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</si>
  <si>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</si>
  <si>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</si>
  <si>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</si>
  <si>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</si>
  <si>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</si>
  <si>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</si>
  <si>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</si>
  <si>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</si>
  <si>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</si>
  <si>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</si>
  <si>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</si>
  <si>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</si>
  <si>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</si>
  <si>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</si>
  <si>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</si>
  <si>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</si>
  <si>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</si>
  <si>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</si>
  <si>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</si>
  <si>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</si>
  <si>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</si>
  <si>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</si>
  <si>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</si>
  <si>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</si>
  <si>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</si>
  <si>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</si>
  <si>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</si>
  <si>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</si>
  <si>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</si>
  <si>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</si>
  <si>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</si>
  <si>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</si>
  <si>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</si>
  <si>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</si>
  <si>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</si>
  <si>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</si>
  <si>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</si>
  <si>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</si>
  <si>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</si>
  <si>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</si>
  <si>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</si>
  <si>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</si>
  <si>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</si>
  <si>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</si>
  <si>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</si>
  <si>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</si>
  <si>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</si>
  <si>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</si>
  <si>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</si>
  <si>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</si>
  <si>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</si>
  <si>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</si>
  <si>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</si>
  <si>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</si>
  <si>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</si>
  <si>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</si>
  <si>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</si>
  <si>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</si>
  <si>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</si>
  <si>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</si>
  <si>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</si>
  <si>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</si>
  <si>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</si>
  <si>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</si>
  <si>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</si>
  <si>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</si>
  <si>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</si>
  <si>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</si>
  <si>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</si>
  <si>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</si>
  <si>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</si>
  <si>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</si>
  <si>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</si>
  <si>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</si>
  <si>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</si>
  <si>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</si>
  <si>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</si>
  <si>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</si>
  <si>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</si>
  <si>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</si>
  <si>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</si>
  <si>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</si>
  <si>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</si>
  <si>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</si>
  <si>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</si>
  <si>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</si>
  <si>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</si>
  <si>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</si>
  <si>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</si>
  <si>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</si>
  <si>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</si>
  <si>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</si>
  <si>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</si>
  <si>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</si>
  <si>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</si>
  <si>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</si>
  <si>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</si>
  <si>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</si>
  <si>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</si>
  <si>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</si>
  <si>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</si>
  <si>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</si>
  <si>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</si>
  <si>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</si>
  <si>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</si>
  <si>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</si>
  <si>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</si>
  <si>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</si>
  <si>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</si>
  <si>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</si>
  <si>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</si>
  <si>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</si>
  <si>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</si>
  <si>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</si>
  <si>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</si>
  <si>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</si>
  <si>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</si>
  <si>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</si>
  <si>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</si>
  <si>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</si>
  <si>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</si>
  <si>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</si>
  <si>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</si>
  <si>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</si>
  <si>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</si>
  <si>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</si>
  <si>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</si>
  <si>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</si>
  <si>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</si>
  <si>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</si>
  <si>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</si>
  <si>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</si>
  <si>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</si>
  <si>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</si>
  <si>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</si>
  <si>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</si>
  <si>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</si>
  <si>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</si>
  <si>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</si>
  <si>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</si>
  <si>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</si>
  <si>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</si>
  <si>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</si>
  <si>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</si>
  <si>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</si>
  <si>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</si>
  <si>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</si>
  <si>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</si>
  <si>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</si>
  <si>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</si>
  <si>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</si>
  <si>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</si>
  <si>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</si>
  <si>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</si>
  <si>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</si>
  <si>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</si>
  <si>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</si>
  <si>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</si>
  <si>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</si>
  <si>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</si>
  <si>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</si>
  <si>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</si>
  <si>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</si>
  <si>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</si>
  <si>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</si>
  <si>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</si>
  <si>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</si>
  <si>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</si>
  <si>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</si>
  <si>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</si>
  <si>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</si>
  <si>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</si>
  <si>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</si>
  <si>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</si>
  <si>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</si>
  <si>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</si>
  <si>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</si>
  <si>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</si>
  <si>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</si>
  <si>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</si>
  <si>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</si>
  <si>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</si>
  <si>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</si>
  <si>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</si>
  <si>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</si>
  <si>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</si>
  <si>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</si>
  <si>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</si>
  <si>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</si>
  <si>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</si>
  <si>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</si>
  <si>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</si>
  <si>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</si>
  <si>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</si>
  <si>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</si>
  <si>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</si>
  <si>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</si>
  <si>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</si>
  <si>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</si>
  <si>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</si>
  <si>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</si>
  <si>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</si>
  <si>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</si>
  <si>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</si>
  <si>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</si>
  <si>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</si>
  <si>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</si>
  <si>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</si>
  <si>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</si>
  <si>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</si>
  <si>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</si>
  <si>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</si>
  <si>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</si>
  <si>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</si>
  <si>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</si>
  <si>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</si>
  <si>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</si>
  <si>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</si>
  <si>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</si>
  <si>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</si>
  <si>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</si>
  <si>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</si>
  <si>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</si>
  <si>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</si>
  <si>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</si>
  <si>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</si>
  <si>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</si>
  <si>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</si>
  <si>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</si>
  <si>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</si>
  <si>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</si>
  <si>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</si>
  <si>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</si>
  <si>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</si>
  <si>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</si>
  <si>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</si>
  <si>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</si>
  <si>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</si>
  <si>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</si>
  <si>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</si>
  <si>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</si>
  <si>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</si>
  <si>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</si>
  <si>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</si>
  <si>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</si>
  <si>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</si>
  <si>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</si>
  <si>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</si>
  <si>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</si>
  <si>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</si>
  <si>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</si>
  <si>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</si>
  <si>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</si>
  <si>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</si>
  <si>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</si>
  <si>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</si>
  <si>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</si>
  <si>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</si>
  <si>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</si>
  <si>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</si>
  <si>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</si>
  <si>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</si>
  <si>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</si>
  <si>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</si>
  <si>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</si>
  <si>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</si>
  <si>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</si>
  <si>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</si>
  <si>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</si>
  <si>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</si>
  <si>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</si>
  <si>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</si>
  <si>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</si>
  <si>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</si>
  <si>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</si>
  <si>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</si>
  <si>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</si>
  <si>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</si>
  <si>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</si>
  <si>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</si>
  <si>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</si>
  <si>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</si>
  <si>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</si>
  <si>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</si>
  <si>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</si>
  <si>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</si>
  <si>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</si>
  <si>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</si>
  <si>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</si>
  <si>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</si>
  <si>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</si>
  <si>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</si>
  <si>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</si>
  <si>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</si>
  <si>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</si>
  <si>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</si>
  <si>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</si>
  <si>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</si>
  <si>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</si>
  <si>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</si>
  <si>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</si>
  <si>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</si>
  <si>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</si>
  <si>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</si>
  <si>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</si>
  <si>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</si>
  <si>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</si>
  <si>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</si>
  <si>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</si>
  <si>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</si>
  <si>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</si>
  <si>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</si>
  <si>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</si>
  <si>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</si>
  <si>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</si>
  <si>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</si>
  <si>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</si>
  <si>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</si>
  <si>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</si>
  <si>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</si>
  <si>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</si>
  <si>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</si>
  <si>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</si>
  <si>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</si>
  <si>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</si>
  <si>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</si>
  <si>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</si>
  <si>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</si>
  <si>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</si>
  <si>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</si>
  <si>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</si>
  <si>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</si>
  <si>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</si>
  <si>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</si>
  <si>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</si>
  <si>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</si>
  <si>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</si>
  <si>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</si>
  <si>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</si>
  <si>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</si>
  <si>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</si>
  <si>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</si>
  <si>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</si>
  <si>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</si>
  <si>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</si>
  <si>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</si>
  <si>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</si>
  <si>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</si>
  <si>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</si>
  <si>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</si>
  <si>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</si>
  <si>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</si>
  <si>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</si>
  <si>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</si>
  <si>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</si>
  <si>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</si>
  <si>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</si>
  <si>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</si>
  <si>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</si>
  <si>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</si>
  <si>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</si>
  <si>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</si>
  <si>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</si>
  <si>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</si>
  <si>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</si>
  <si>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</si>
  <si>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</si>
  <si>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</si>
  <si>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</si>
  <si>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</si>
  <si>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</si>
  <si>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</si>
  <si>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</si>
  <si>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</si>
  <si>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</si>
  <si>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</si>
  <si>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</si>
  <si>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</si>
  <si>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</si>
  <si>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</si>
  <si>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</si>
  <si>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</si>
  <si>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</si>
  <si>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</si>
  <si>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</si>
  <si>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</si>
  <si>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</si>
  <si>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</si>
  <si>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</si>
  <si>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</si>
  <si>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</si>
  <si>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</si>
  <si>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</si>
  <si>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</si>
  <si>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</si>
  <si>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</si>
  <si>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</si>
  <si>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</si>
  <si>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</si>
  <si>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</si>
  <si>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</si>
  <si>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</si>
  <si>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</si>
  <si>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</si>
  <si>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</si>
  <si>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</si>
  <si>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</si>
  <si>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</si>
  <si>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</si>
  <si>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</si>
  <si>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</si>
  <si>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</si>
  <si>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</si>
  <si>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</si>
  <si>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</si>
  <si>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</si>
  <si>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</si>
  <si>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</si>
  <si>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</si>
  <si>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</si>
  <si>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</si>
  <si>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</si>
  <si>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</si>
  <si>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</si>
  <si>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</si>
  <si>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</si>
  <si>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</si>
  <si>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</si>
  <si>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</si>
  <si>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</si>
  <si>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</si>
  <si>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</si>
  <si>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</si>
  <si>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</si>
  <si>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</si>
  <si>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</si>
  <si>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</si>
  <si>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</si>
  <si>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</si>
  <si>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</si>
  <si>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</si>
  <si>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</si>
  <si>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</si>
  <si>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</si>
  <si>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</si>
  <si>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</si>
  <si>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</si>
  <si>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</si>
  <si>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</si>
  <si>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</si>
  <si>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</si>
  <si>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</si>
  <si>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</si>
  <si>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</si>
  <si>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</si>
  <si>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</si>
  <si>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</si>
  <si>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</si>
  <si>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</si>
  <si>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</si>
  <si>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</si>
  <si>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</si>
  <si>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</si>
  <si>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</si>
  <si>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</si>
  <si>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</si>
  <si>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</si>
  <si>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</si>
  <si>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</si>
  <si>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</si>
  <si>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</si>
  <si>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</si>
  <si>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</si>
  <si>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</si>
  <si>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</si>
  <si>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</si>
  <si>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</si>
  <si>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</si>
  <si>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</si>
  <si>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</si>
  <si>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</si>
  <si>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</si>
  <si>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</si>
  <si>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</si>
  <si>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</si>
  <si>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</si>
  <si>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</si>
  <si>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</si>
  <si>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</si>
  <si>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</si>
  <si>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</si>
  <si>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</si>
  <si>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</si>
  <si>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</si>
  <si>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</si>
  <si>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</si>
  <si>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</si>
  <si>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</si>
  <si>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</si>
  <si>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</si>
  <si>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</si>
  <si>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</si>
  <si>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</si>
  <si>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</si>
  <si>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</si>
  <si>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</si>
  <si>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</si>
  <si>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</si>
  <si>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</si>
  <si>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</si>
  <si>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</si>
  <si>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</si>
  <si>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</si>
  <si>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</si>
  <si>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</si>
  <si>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</si>
  <si>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</si>
  <si>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</si>
  <si>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</si>
  <si>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</si>
  <si>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</si>
  <si>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</si>
  <si>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</si>
  <si>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</si>
  <si>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</si>
  <si>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</si>
  <si>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</si>
  <si>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</si>
  <si>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</si>
  <si>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</si>
  <si>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</si>
  <si>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</si>
  <si>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</si>
  <si>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</si>
  <si>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</si>
  <si>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</si>
  <si>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</si>
  <si>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</si>
  <si>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</si>
  <si>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</si>
  <si>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</si>
  <si>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</si>
  <si>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</si>
  <si>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</si>
  <si>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</si>
  <si>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</si>
  <si>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</si>
  <si>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</si>
  <si>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</si>
  <si>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</si>
  <si>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</si>
  <si>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</si>
  <si>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</si>
  <si>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</si>
  <si>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</si>
  <si>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</si>
  <si>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</si>
  <si>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</si>
  <si>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</si>
  <si>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</si>
  <si>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</si>
  <si>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</si>
  <si>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</si>
  <si>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</si>
  <si>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</si>
  <si>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</si>
  <si>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</si>
  <si>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</si>
  <si>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</si>
  <si>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</si>
  <si>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</si>
  <si>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</si>
  <si>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</si>
  <si>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</si>
  <si>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</si>
  <si>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</si>
  <si>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</si>
  <si>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</si>
  <si>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</si>
  <si>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</si>
  <si>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</si>
  <si>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</si>
  <si>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</si>
  <si>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</si>
  <si>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</si>
  <si>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</si>
  <si>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</si>
  <si>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</si>
  <si>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</si>
  <si>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</si>
  <si>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</si>
  <si>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</si>
  <si>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</si>
  <si>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</si>
  <si>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</si>
  <si>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</si>
  <si>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</si>
  <si>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</si>
  <si>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</si>
  <si>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</si>
  <si>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</si>
  <si>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</si>
  <si>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</si>
  <si>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</si>
  <si>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</si>
  <si>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</si>
  <si>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</si>
  <si>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</si>
  <si>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</si>
  <si>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</si>
  <si>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</si>
  <si>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</si>
  <si>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</si>
  <si>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</si>
  <si>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</si>
  <si>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</si>
  <si>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</si>
  <si>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</si>
  <si>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</si>
  <si>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</si>
  <si>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</si>
  <si>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</si>
  <si>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</si>
  <si>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</si>
  <si>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</si>
  <si>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</si>
  <si>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</si>
  <si>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</si>
  <si>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</si>
  <si>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</si>
  <si>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</si>
  <si>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</si>
  <si>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</si>
  <si>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</si>
  <si>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</si>
  <si>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</si>
  <si>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</si>
  <si>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</si>
  <si>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</si>
  <si>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</si>
  <si>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</si>
  <si>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</si>
  <si>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</si>
  <si>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</si>
  <si>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</si>
  <si>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</si>
  <si>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</si>
  <si>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</si>
  <si>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</si>
  <si>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</si>
  <si>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</si>
  <si>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</si>
  <si>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</si>
  <si>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</si>
  <si>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</si>
  <si>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</si>
  <si>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</si>
  <si>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</si>
  <si>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</si>
  <si>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</si>
  <si>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</si>
  <si>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</si>
  <si>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</si>
  <si>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</si>
  <si>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</si>
  <si>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</si>
  <si>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</si>
  <si>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</si>
  <si>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</si>
  <si>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</si>
  <si>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</si>
  <si>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</si>
  <si>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</si>
  <si>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</si>
  <si>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</si>
  <si>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</si>
  <si>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</si>
  <si>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</si>
  <si>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</si>
  <si>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</si>
  <si>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</si>
  <si>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</si>
  <si>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</si>
  <si>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</si>
  <si>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</si>
  <si>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</si>
  <si>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</si>
  <si>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</si>
  <si>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</si>
  <si>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</si>
  <si>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</si>
  <si>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</si>
  <si>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</si>
  <si>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</si>
  <si>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</si>
  <si>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</si>
  <si>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</si>
  <si>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</si>
  <si>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</si>
  <si>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</si>
  <si>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</si>
  <si>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</si>
  <si>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</si>
  <si>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</si>
  <si>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</si>
  <si>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</si>
  <si>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</si>
  <si>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</si>
  <si>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</si>
  <si>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</si>
  <si>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</si>
  <si>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</si>
  <si>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</si>
  <si>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</si>
  <si>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</si>
  <si>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</si>
  <si>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</si>
  <si>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</si>
  <si>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</si>
  <si>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</si>
  <si>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</si>
  <si>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</si>
  <si>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</si>
  <si>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</si>
  <si>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</si>
  <si>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</si>
  <si>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</si>
  <si>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</si>
  <si>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</si>
  <si>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</si>
  <si>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</si>
  <si>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</si>
  <si>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</si>
  <si>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</si>
  <si>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</si>
  <si>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</si>
  <si>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</si>
  <si>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</si>
  <si>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</si>
  <si>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</si>
  <si>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</si>
  <si>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</si>
  <si>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</si>
  <si>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</si>
  <si>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</si>
  <si>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</si>
  <si>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</si>
  <si>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</si>
  <si>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</si>
  <si>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</si>
  <si>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</si>
  <si>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</si>
  <si>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</si>
  <si>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</si>
  <si>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</si>
  <si>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</si>
  <si>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</si>
  <si>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</si>
  <si>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</si>
  <si>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</si>
  <si>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</si>
  <si>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</si>
  <si>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</si>
  <si>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</si>
  <si>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</si>
  <si>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</si>
  <si>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</si>
  <si>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</si>
  <si>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</si>
  <si>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</si>
  <si>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</si>
  <si>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</si>
  <si>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</si>
  <si>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</si>
  <si>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</si>
  <si>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</si>
  <si>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</si>
  <si>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</si>
  <si>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</si>
  <si>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</si>
  <si>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</si>
  <si>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</si>
  <si>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</si>
  <si>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</si>
  <si>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</si>
  <si>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</si>
  <si>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</si>
  <si>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</si>
  <si>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</si>
  <si>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</si>
  <si>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</si>
  <si>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</si>
  <si>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</si>
  <si>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</si>
  <si>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</si>
  <si>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</si>
  <si>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</si>
  <si>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</si>
  <si>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</si>
  <si>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</si>
  <si>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</si>
  <si>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</si>
  <si>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</si>
  <si>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</si>
  <si>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</si>
  <si>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</si>
  <si>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</si>
  <si>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</si>
  <si>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</si>
  <si>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</si>
  <si>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</si>
  <si>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</si>
  <si>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</si>
  <si>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</si>
  <si>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</si>
  <si>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</si>
  <si>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</si>
  <si>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</si>
  <si>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</si>
  <si>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</si>
  <si>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</si>
  <si>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</si>
  <si>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</si>
  <si>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</si>
  <si>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</si>
  <si>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</si>
  <si>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</si>
  <si>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</si>
  <si>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</si>
  <si>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</si>
  <si>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</si>
  <si>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</si>
  <si>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</si>
  <si>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</si>
  <si>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</si>
  <si>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</si>
  <si>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</si>
  <si>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</si>
  <si>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</si>
  <si>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</si>
  <si>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</si>
  <si>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</si>
  <si>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</si>
  <si>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</si>
  <si>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</si>
  <si>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</si>
  <si>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</si>
  <si>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</si>
  <si>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</si>
  <si>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</si>
  <si>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</si>
  <si>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</si>
  <si>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</si>
  <si>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</si>
  <si>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</si>
  <si>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</si>
  <si>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</si>
  <si>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</si>
  <si>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</si>
  <si>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</si>
  <si>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</si>
  <si>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</si>
  <si>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</si>
  <si>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</si>
  <si>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</si>
  <si>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</si>
  <si>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</si>
  <si>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</si>
  <si>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</si>
  <si>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</si>
  <si>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</si>
  <si>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</si>
  <si>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</si>
  <si>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</si>
  <si>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</si>
  <si>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</si>
  <si>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</si>
  <si>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</si>
  <si>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</si>
  <si>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</si>
  <si>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</si>
  <si>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</si>
  <si>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</si>
  <si>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</si>
  <si>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</si>
  <si>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</si>
  <si>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</si>
  <si>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</si>
  <si>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</si>
  <si>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</si>
  <si>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</si>
  <si>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</si>
  <si>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</si>
  <si>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</si>
  <si>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</si>
  <si>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</si>
  <si>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</si>
  <si>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</si>
  <si>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</si>
  <si>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</si>
  <si>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</si>
  <si>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</si>
  <si>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</si>
  <si>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</si>
  <si>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</si>
  <si>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</si>
  <si>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</si>
  <si>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</si>
  <si>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</si>
  <si>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</si>
  <si>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</si>
  <si>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</si>
  <si>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</si>
  <si>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</si>
  <si>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</si>
  <si>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</si>
  <si>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</si>
  <si>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</si>
  <si>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</si>
  <si>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</si>
  <si>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</si>
  <si>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</si>
  <si>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</si>
  <si>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</si>
  <si>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</si>
  <si>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</si>
  <si>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</si>
  <si>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</si>
  <si>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</si>
  <si>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</si>
  <si>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</si>
  <si>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</si>
  <si>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</si>
  <si>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</si>
  <si>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</si>
  <si>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</si>
  <si>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</si>
  <si>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</si>
  <si>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</si>
  <si>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</si>
  <si>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</si>
  <si>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</si>
  <si>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</si>
  <si>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</si>
  <si>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</si>
  <si>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</si>
  <si>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</si>
  <si>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</si>
  <si>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</si>
  <si>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</si>
  <si>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</si>
  <si>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</si>
  <si>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</si>
  <si>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</si>
  <si>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</si>
  <si>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</si>
  <si>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</si>
  <si>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</si>
  <si>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</si>
  <si>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</si>
  <si>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</si>
  <si>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</si>
  <si>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</si>
  <si>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</si>
  <si>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</si>
  <si>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</si>
  <si>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</si>
  <si>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</si>
  <si>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</si>
  <si>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</si>
  <si>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</si>
  <si>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</si>
  <si>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</si>
  <si>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</si>
  <si>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</si>
  <si>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</si>
  <si>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</si>
  <si>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</si>
  <si>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</si>
  <si>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</si>
  <si>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</si>
  <si>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</si>
  <si>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</si>
  <si>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</si>
  <si>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</si>
  <si>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</si>
  <si>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</si>
  <si>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</si>
  <si>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</si>
  <si>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</si>
  <si>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</si>
  <si>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</si>
  <si>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</si>
  <si>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</si>
  <si>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</si>
  <si>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</si>
  <si>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</si>
  <si>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</si>
  <si>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</si>
  <si>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</si>
  <si>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</si>
  <si>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</si>
  <si>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</si>
  <si>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</si>
  <si>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</si>
  <si>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</si>
  <si>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</si>
  <si>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</si>
  <si>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</si>
  <si>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</si>
  <si>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</si>
  <si>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</si>
  <si>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</si>
  <si>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</si>
  <si>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</si>
  <si>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</si>
  <si>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</si>
  <si>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</si>
  <si>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</si>
  <si>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</si>
  <si>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</si>
  <si>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</si>
  <si>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</si>
  <si>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</si>
  <si>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</si>
  <si>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</si>
  <si>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</si>
  <si>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</si>
  <si>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</si>
  <si>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</si>
  <si>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</si>
  <si>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</si>
  <si>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</si>
  <si>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</si>
  <si>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</si>
  <si>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</si>
  <si>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</si>
  <si>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</si>
  <si>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</si>
  <si>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</si>
  <si>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</si>
  <si>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</si>
  <si>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</si>
  <si>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</si>
  <si>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</si>
  <si>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</si>
  <si>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</si>
  <si>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</si>
  <si>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</si>
  <si>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</si>
  <si>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</si>
  <si>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</si>
  <si>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</si>
  <si>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</si>
  <si>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</si>
  <si>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</si>
  <si>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</si>
  <si>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</si>
  <si>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</si>
  <si>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</si>
  <si>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</si>
  <si>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</si>
  <si>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</si>
  <si>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</si>
  <si>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</si>
  <si>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</si>
  <si>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</si>
  <si>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</si>
  <si>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</si>
  <si>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</si>
  <si>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</si>
  <si>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</si>
  <si>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</si>
  <si>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</si>
  <si>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</si>
  <si>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</si>
  <si>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</si>
  <si>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</si>
  <si>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</si>
  <si>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</si>
  <si>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</si>
  <si>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</si>
  <si>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</si>
  <si>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</si>
  <si>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</si>
  <si>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</si>
  <si>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</si>
  <si>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</si>
  <si>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</si>
  <si>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</si>
  <si>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</si>
  <si>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</si>
  <si>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</si>
  <si>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</si>
  <si>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</si>
  <si>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</si>
  <si>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</si>
  <si>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</si>
  <si>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</si>
  <si>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</si>
  <si>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</si>
  <si>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</si>
  <si>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</si>
  <si>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</si>
  <si>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</si>
  <si>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</si>
  <si>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</si>
  <si>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</si>
  <si>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</si>
  <si>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</si>
  <si>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</si>
  <si>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</si>
  <si>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</si>
  <si>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</si>
  <si>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</si>
  <si>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</si>
  <si>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</si>
  <si>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</si>
  <si>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</si>
  <si>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</si>
  <si>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</si>
  <si>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</si>
  <si>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</si>
  <si>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</si>
  <si>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</si>
  <si>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</si>
  <si>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</si>
  <si>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</si>
  <si>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</si>
  <si>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</si>
  <si>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</si>
  <si>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</si>
  <si>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</si>
  <si>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</si>
  <si>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</si>
  <si>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</si>
  <si>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</si>
  <si>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</si>
  <si>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</si>
  <si>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</si>
  <si>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</si>
  <si>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</si>
  <si>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</si>
  <si>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</si>
  <si>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</si>
  <si>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</si>
  <si>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</si>
  <si>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</si>
  <si>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</si>
  <si>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</si>
  <si>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</si>
  <si>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</si>
  <si>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</si>
  <si>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</si>
  <si>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</si>
  <si>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</si>
  <si>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</si>
  <si>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</si>
  <si>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</si>
  <si>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</si>
  <si>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</si>
  <si>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</si>
  <si>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</si>
  <si>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</si>
  <si>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</si>
  <si>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</si>
  <si>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</si>
  <si>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</si>
  <si>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</si>
  <si>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</si>
  <si>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</si>
  <si>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</si>
  <si>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</si>
  <si>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</si>
  <si>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</si>
  <si>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</si>
  <si>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</si>
  <si>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</si>
  <si>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</si>
  <si>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</si>
  <si>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</si>
  <si>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</si>
  <si>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</si>
  <si>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</si>
  <si>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</si>
  <si>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</si>
  <si>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</si>
  <si>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</si>
  <si>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</si>
  <si>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</si>
  <si>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</si>
  <si>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</si>
  <si>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</si>
  <si>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</si>
  <si>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</si>
  <si>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</si>
  <si>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</si>
  <si>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</si>
  <si>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</si>
  <si>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</si>
  <si>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</si>
  <si>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</si>
  <si>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</si>
  <si>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</si>
  <si>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</si>
  <si>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</si>
  <si>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</si>
  <si>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</si>
  <si>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</si>
  <si>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</si>
  <si>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</si>
  <si>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</si>
  <si>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</si>
  <si>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</si>
  <si>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</si>
  <si>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</si>
  <si>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</si>
  <si>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</si>
  <si>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</si>
  <si>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</si>
  <si>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</si>
  <si>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</si>
  <si>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</si>
  <si>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</si>
  <si>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</si>
  <si>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</si>
  <si>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</si>
  <si>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</si>
  <si>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</si>
  <si>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</si>
  <si>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</si>
  <si>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</si>
  <si>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</si>
  <si>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</si>
  <si>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</si>
  <si>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</si>
  <si>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</si>
  <si>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</si>
  <si>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</si>
  <si>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</si>
  <si>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</si>
  <si>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</si>
  <si>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</si>
  <si>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</si>
  <si>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</si>
  <si>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</si>
  <si>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</si>
  <si>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</si>
  <si>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</si>
  <si>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</si>
  <si>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</si>
  <si>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</si>
  <si>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</si>
  <si>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</si>
  <si>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</si>
  <si>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</si>
  <si>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</si>
  <si>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</si>
  <si>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</si>
  <si>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</si>
  <si>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</si>
  <si>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</si>
  <si>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</si>
  <si>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</si>
  <si>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</si>
  <si>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</si>
  <si>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</si>
  <si>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</si>
  <si>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</si>
  <si>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</si>
  <si>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</si>
  <si>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</si>
  <si>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</si>
  <si>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</si>
  <si>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</si>
  <si>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</si>
  <si>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</si>
  <si>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</si>
  <si>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</si>
  <si>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</si>
  <si>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</si>
  <si>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</si>
  <si>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</si>
  <si>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</si>
  <si>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</si>
  <si>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</si>
  <si>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</si>
  <si>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</si>
  <si>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</si>
  <si>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</si>
  <si>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</si>
  <si>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</si>
  <si>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</si>
  <si>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</si>
  <si>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</si>
  <si>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</si>
  <si>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</si>
  <si>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</si>
  <si>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</si>
  <si>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</si>
  <si>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</si>
  <si>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</si>
  <si>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</si>
  <si>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</si>
  <si>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</si>
  <si>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</si>
  <si>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</si>
  <si>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</si>
  <si>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</si>
  <si>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</si>
  <si>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</si>
  <si>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</si>
  <si>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</si>
  <si>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</si>
  <si>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</si>
  <si>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</si>
  <si>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</si>
  <si>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</si>
  <si>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</si>
  <si>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</si>
  <si>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</si>
  <si>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</si>
  <si>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</si>
  <si>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</si>
  <si>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</si>
  <si>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</si>
  <si>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</si>
  <si>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</si>
  <si>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</si>
  <si>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</si>
  <si>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</si>
  <si>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</si>
  <si>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</si>
  <si>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</si>
  <si>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</si>
  <si>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</si>
  <si>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</si>
  <si>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</si>
  <si>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</si>
  <si>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</si>
  <si>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</si>
  <si>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</si>
  <si>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</si>
  <si>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</si>
  <si>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</si>
  <si>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</si>
  <si>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</si>
  <si>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</si>
  <si>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</si>
  <si>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</si>
  <si>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</si>
  <si>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</si>
  <si>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</si>
  <si>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</si>
  <si>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</si>
  <si>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</si>
  <si>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</si>
  <si>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</si>
  <si>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</si>
  <si>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</si>
  <si>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</si>
  <si>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</si>
  <si>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</si>
  <si>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</si>
  <si>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</si>
  <si>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</si>
  <si>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</si>
  <si>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</si>
  <si>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</si>
  <si>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</si>
  <si>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</si>
  <si>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</si>
  <si>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</si>
  <si>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</si>
  <si>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</si>
  <si>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</si>
  <si>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</si>
  <si>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</si>
  <si>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</si>
  <si>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</si>
  <si>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</si>
  <si>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</si>
  <si>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</si>
  <si>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</si>
  <si>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</si>
  <si>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</si>
  <si>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</si>
  <si>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</si>
  <si>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</si>
  <si>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</si>
  <si>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</si>
  <si>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</si>
  <si>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</si>
  <si>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</si>
  <si>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</si>
  <si>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</si>
  <si>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</si>
  <si>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</si>
  <si>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</si>
  <si>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</si>
  <si>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</si>
  <si>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</si>
  <si>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</si>
  <si>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</si>
  <si>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</si>
  <si>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</si>
  <si>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</si>
  <si>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</si>
  <si>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</si>
  <si>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</si>
  <si>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</si>
  <si>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</si>
  <si>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</si>
  <si>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</si>
  <si>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</si>
  <si>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</si>
  <si>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</si>
  <si>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</si>
  <si>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</si>
  <si>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</si>
  <si>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</si>
  <si>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</si>
  <si>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</si>
  <si>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</si>
  <si>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</si>
  <si>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</si>
  <si>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</si>
  <si>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</si>
  <si>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</si>
  <si>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</si>
  <si>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</si>
  <si>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</si>
  <si>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</si>
  <si>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</si>
  <si>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</si>
  <si>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</si>
  <si>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</si>
  <si>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</si>
  <si>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</si>
  <si>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</si>
  <si>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</si>
  <si>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</si>
  <si>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</si>
  <si>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</si>
  <si>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</si>
  <si>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</si>
  <si>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</si>
  <si>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</si>
  <si>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</si>
  <si>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</si>
  <si>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</si>
  <si>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</si>
  <si>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</si>
  <si>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</si>
  <si>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</si>
  <si>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</si>
  <si>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</si>
  <si>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</si>
  <si>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</si>
  <si>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</si>
  <si>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</si>
  <si>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</si>
  <si>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</si>
  <si>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</si>
  <si>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</si>
  <si>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</si>
  <si>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</si>
  <si>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</si>
  <si>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</si>
  <si>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</si>
  <si>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</si>
  <si>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</si>
  <si>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</si>
  <si>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</si>
  <si>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</si>
  <si>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</si>
  <si>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</si>
  <si>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</si>
  <si>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</si>
  <si>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</si>
  <si>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</si>
  <si>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</si>
  <si>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</si>
  <si>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</si>
  <si>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</si>
  <si>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</si>
  <si>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</si>
  <si>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</si>
  <si>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</si>
  <si>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</si>
  <si>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</si>
  <si>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</si>
  <si>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</si>
  <si>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</si>
  <si>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</si>
  <si>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</si>
  <si>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</si>
  <si>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</si>
  <si>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</si>
  <si>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</si>
  <si>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</si>
  <si>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</si>
  <si>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</si>
  <si>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</si>
  <si>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</si>
  <si>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</si>
  <si>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</si>
  <si>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</si>
  <si>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</si>
  <si>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</si>
  <si>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</si>
  <si>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</si>
  <si>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</si>
  <si>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</si>
  <si>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</si>
  <si>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</si>
  <si>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</si>
  <si>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</si>
  <si>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</si>
  <si>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</si>
  <si>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</si>
  <si>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</si>
  <si>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</si>
  <si>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</si>
  <si>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</si>
  <si>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</si>
  <si>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</si>
  <si>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</si>
  <si>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</si>
  <si>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</si>
  <si>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</si>
  <si>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</si>
  <si>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</si>
  <si>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</si>
  <si>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</si>
  <si>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</si>
  <si>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</si>
  <si>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</si>
  <si>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</si>
  <si>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</si>
  <si>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</si>
  <si>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</si>
  <si>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</si>
  <si>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</si>
  <si>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</si>
  <si>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</si>
  <si>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</si>
  <si>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</si>
  <si>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</si>
  <si>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</si>
  <si>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</si>
  <si>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</si>
  <si>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</si>
  <si>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</si>
  <si>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</si>
  <si>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</si>
  <si>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</si>
  <si>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</si>
  <si>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</si>
  <si>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</si>
  <si>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</si>
  <si>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</si>
  <si>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</si>
  <si>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</si>
  <si>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</si>
  <si>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</si>
  <si>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</si>
  <si>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</si>
  <si>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</si>
  <si>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</si>
  <si>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</si>
  <si>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</si>
  <si>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</si>
  <si>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</si>
  <si>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</si>
  <si>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</si>
  <si>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</si>
  <si>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</si>
  <si>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</si>
  <si>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</si>
  <si>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</si>
  <si>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</si>
  <si>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</si>
  <si>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</si>
  <si>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</si>
  <si>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</si>
  <si>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</si>
  <si>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</si>
  <si>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</si>
  <si>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</si>
  <si>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</si>
  <si>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</si>
  <si>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</si>
  <si>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</si>
  <si>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</si>
  <si>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</si>
  <si>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</si>
  <si>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</si>
  <si>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</si>
  <si>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</si>
  <si>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</si>
  <si>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</si>
  <si>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</si>
  <si>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</si>
  <si>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</si>
  <si>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</si>
  <si>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</si>
  <si>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</si>
  <si>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</si>
  <si>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</si>
  <si>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</si>
  <si>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</si>
  <si>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</si>
  <si>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</si>
  <si>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</si>
  <si>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</si>
  <si>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</si>
  <si>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</si>
  <si>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</si>
  <si>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</si>
  <si>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</si>
  <si>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</si>
  <si>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</si>
  <si>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</si>
  <si>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</si>
  <si>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</si>
  <si>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</si>
  <si>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</si>
  <si>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</si>
  <si>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</si>
  <si>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</si>
  <si>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</si>
  <si>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</si>
  <si>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</si>
  <si>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</si>
  <si>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</si>
  <si>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</si>
  <si>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</si>
  <si>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</si>
  <si>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</si>
  <si>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</si>
  <si>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</si>
  <si>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</si>
  <si>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</si>
  <si>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</si>
  <si>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</si>
  <si>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</si>
  <si>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</si>
  <si>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</si>
  <si>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</si>
  <si>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</si>
  <si>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</si>
  <si>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</si>
  <si>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</si>
  <si>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</si>
  <si>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</si>
  <si>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</si>
  <si>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</si>
  <si>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</si>
  <si>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</si>
  <si>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</si>
  <si>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</si>
  <si>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</si>
  <si>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</si>
  <si>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</si>
  <si>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</si>
  <si>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</si>
  <si>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</si>
  <si>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</si>
  <si>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</si>
  <si>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</si>
  <si>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</si>
  <si>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</si>
  <si>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</si>
  <si>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</si>
  <si>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</si>
  <si>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</si>
  <si>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</si>
  <si>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</si>
  <si>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</si>
  <si>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</si>
  <si>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</si>
  <si>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</si>
  <si>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</si>
  <si>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</si>
  <si>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</si>
  <si>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</si>
  <si>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</si>
  <si>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</si>
  <si>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</si>
  <si>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</si>
  <si>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</si>
  <si>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</si>
  <si>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</si>
  <si>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</si>
  <si>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</si>
  <si>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</si>
  <si>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</si>
  <si>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</si>
  <si>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</si>
  <si>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</si>
  <si>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</si>
  <si>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</si>
  <si>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</si>
  <si>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</si>
  <si>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</si>
  <si>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</si>
  <si>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</si>
  <si>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</si>
  <si>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</si>
  <si>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</si>
  <si>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</si>
  <si>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</si>
  <si>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</si>
  <si>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</si>
  <si>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</si>
  <si>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</si>
  <si>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</si>
  <si>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</si>
  <si>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</si>
  <si>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</si>
  <si>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</si>
  <si>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</si>
  <si>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</si>
  <si>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</si>
  <si>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</si>
  <si>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</si>
  <si>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</si>
  <si>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</si>
  <si>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</si>
  <si>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</si>
  <si>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</si>
  <si>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</si>
  <si>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</si>
  <si>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</si>
  <si>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</si>
  <si>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</si>
  <si>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</si>
  <si>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</si>
  <si>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</si>
  <si>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</si>
  <si>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</si>
  <si>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</si>
  <si>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</si>
  <si>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</si>
  <si>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</si>
  <si>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</si>
  <si>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</si>
  <si>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</si>
  <si>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</si>
  <si>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</si>
  <si>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</si>
  <si>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</si>
  <si>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</si>
  <si>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</si>
  <si>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</si>
  <si>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</si>
  <si>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</si>
  <si>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</si>
  <si>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</si>
  <si>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</si>
  <si>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</si>
  <si>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</si>
  <si>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</si>
  <si>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</si>
  <si>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</si>
  <si>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</si>
  <si>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</si>
  <si>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</si>
  <si>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</si>
  <si>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</si>
  <si>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</si>
  <si>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</si>
  <si>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</si>
  <si>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</si>
  <si>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</si>
  <si>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</si>
  <si>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</si>
  <si>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</si>
  <si>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</si>
  <si>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</si>
  <si>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</si>
  <si>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</si>
  <si>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</si>
  <si>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</si>
  <si>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</si>
  <si>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</si>
  <si>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</si>
  <si>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</si>
  <si>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</si>
  <si>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</si>
  <si>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</si>
  <si>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</si>
  <si>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</si>
  <si>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</si>
  <si>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</si>
  <si>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</si>
  <si>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</si>
  <si>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</si>
  <si>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</si>
  <si>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</si>
  <si>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</si>
  <si>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</si>
  <si>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</si>
  <si>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</si>
  <si>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</si>
  <si>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</si>
  <si>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</si>
  <si>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</si>
  <si>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</si>
  <si>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</si>
  <si>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</si>
  <si>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</si>
  <si>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</si>
  <si>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</si>
  <si>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</si>
  <si>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</si>
  <si>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</si>
  <si>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</si>
  <si>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</si>
  <si>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</si>
  <si>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</si>
  <si>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</si>
  <si>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</si>
  <si>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</si>
  <si>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</si>
  <si>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</si>
  <si>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</si>
  <si>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</si>
  <si>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</si>
  <si>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</si>
  <si>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</si>
  <si>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</si>
  <si>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</si>
  <si>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</si>
  <si>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</si>
  <si>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</si>
  <si>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</si>
  <si>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</si>
  <si>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</si>
  <si>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</si>
  <si>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</si>
  <si>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</si>
  <si>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</si>
  <si>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</si>
  <si>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</si>
  <si>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</si>
  <si>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</si>
  <si>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</si>
  <si>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</si>
  <si>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</si>
  <si>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</si>
  <si>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</si>
  <si>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</si>
  <si>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</si>
  <si>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</si>
  <si>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</si>
  <si>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</si>
  <si>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</si>
  <si>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</si>
  <si>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</si>
  <si>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</si>
  <si>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</si>
  <si>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</si>
  <si>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</si>
  <si>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</si>
  <si>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</si>
  <si>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</si>
  <si>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</si>
  <si>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</si>
  <si>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</si>
  <si>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</si>
  <si>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</si>
  <si>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</si>
  <si>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</si>
  <si>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</si>
  <si>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</si>
  <si>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</si>
  <si>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</si>
  <si>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</si>
  <si>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</si>
  <si>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</si>
  <si>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</si>
  <si>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</si>
  <si>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</si>
  <si>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</si>
  <si>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</si>
  <si>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</si>
  <si>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</si>
  <si>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</si>
  <si>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</si>
  <si>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</si>
  <si>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</si>
  <si>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</si>
  <si>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</si>
  <si>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</si>
  <si>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</si>
  <si>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</si>
  <si>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</si>
  <si>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</si>
  <si>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</si>
  <si>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</si>
  <si>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</si>
  <si>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</si>
  <si>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</si>
  <si>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</si>
  <si>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</si>
  <si>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</si>
  <si>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</si>
  <si>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</si>
  <si>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</si>
  <si>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</si>
  <si>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</si>
  <si>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</si>
  <si>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</si>
  <si>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</si>
  <si>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</si>
  <si>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</si>
  <si>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</si>
  <si>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</si>
  <si>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</si>
  <si>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</si>
  <si>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</si>
  <si>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</si>
  <si>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</si>
  <si>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</si>
  <si>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</si>
  <si>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</si>
  <si>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</si>
  <si>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</si>
  <si>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</si>
  <si>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</si>
  <si>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</si>
  <si>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</si>
  <si>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</si>
  <si>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</si>
  <si>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</si>
  <si>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</si>
  <si>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</si>
  <si>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</si>
  <si>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</si>
  <si>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</si>
  <si>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</si>
  <si>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</si>
  <si>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</si>
  <si>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</si>
  <si>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</si>
  <si>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</si>
  <si>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</si>
  <si>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</si>
  <si>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</si>
  <si>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</si>
  <si>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</si>
  <si>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</si>
  <si>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</si>
  <si>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</si>
  <si>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</si>
  <si>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</si>
  <si>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</si>
  <si>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</si>
  <si>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</si>
  <si>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</si>
  <si>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</si>
  <si>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</si>
  <si>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</si>
  <si>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</si>
  <si>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</si>
  <si>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</si>
  <si>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</si>
  <si>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</si>
  <si>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</si>
  <si>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</si>
  <si>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</si>
  <si>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</si>
  <si>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</si>
  <si>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</si>
  <si>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</si>
  <si>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</si>
  <si>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</si>
  <si>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</si>
  <si>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</si>
  <si>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</si>
  <si>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</si>
  <si>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</si>
  <si>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</si>
  <si>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</si>
  <si>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</si>
  <si>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</si>
  <si>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</si>
  <si>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</si>
  <si>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</si>
  <si>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</si>
  <si>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</si>
  <si>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</si>
  <si>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</si>
  <si>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</si>
  <si>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</si>
  <si>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</si>
  <si>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</si>
  <si>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</si>
  <si>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</si>
  <si>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</si>
  <si>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</si>
  <si>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</si>
  <si>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</si>
  <si>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</si>
  <si>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</si>
  <si>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</si>
  <si>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</si>
  <si>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</si>
  <si>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</si>
  <si>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</si>
  <si>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</si>
  <si>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</si>
  <si>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</si>
  <si>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</si>
  <si>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</si>
  <si>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</si>
  <si>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</si>
  <si>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</si>
  <si>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</si>
  <si>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</si>
  <si>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</si>
  <si>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</si>
  <si>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</si>
  <si>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</si>
  <si>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</si>
  <si>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</si>
  <si>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</si>
  <si>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</si>
  <si>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</si>
  <si>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</si>
  <si>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</si>
  <si>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</si>
  <si>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</si>
  <si>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</si>
  <si>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</si>
  <si>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</si>
  <si>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</si>
  <si>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</si>
  <si>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</si>
  <si>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</si>
  <si>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</si>
  <si>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</si>
  <si>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</si>
  <si>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</si>
  <si>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</si>
  <si>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</si>
  <si>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</si>
  <si>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</si>
  <si>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</si>
  <si>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</si>
  <si>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</si>
  <si>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</si>
  <si>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</si>
  <si>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</si>
  <si>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</si>
  <si>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</si>
  <si>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</si>
  <si>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</si>
  <si>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</si>
  <si>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</si>
  <si>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</si>
  <si>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</si>
  <si>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</si>
  <si>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</si>
  <si>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</si>
  <si>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</si>
  <si>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</si>
  <si>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</si>
  <si>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</si>
  <si>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</si>
  <si>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</si>
  <si>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</si>
  <si>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</si>
  <si>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</si>
  <si>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</si>
  <si>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</si>
  <si>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</si>
  <si>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</si>
  <si>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</si>
  <si>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</si>
  <si>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</si>
  <si>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</si>
  <si>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</si>
  <si>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</si>
  <si>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</si>
  <si>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</si>
  <si>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</si>
  <si>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</si>
  <si>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</si>
  <si>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</si>
  <si>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</si>
  <si>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</si>
  <si>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</si>
  <si>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</si>
  <si>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</si>
  <si>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</si>
  <si>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</si>
  <si>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</si>
  <si>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</si>
  <si>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</si>
  <si>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</si>
  <si>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</si>
  <si>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</si>
  <si>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</si>
  <si>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</si>
  <si>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</si>
  <si>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</si>
  <si>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</si>
  <si>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</si>
  <si>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</si>
  <si>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</si>
  <si>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</si>
  <si>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</si>
  <si>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</si>
  <si>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</si>
  <si>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</si>
  <si>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</si>
  <si>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</si>
  <si>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</si>
  <si>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</si>
  <si>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</si>
  <si>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</si>
  <si>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</si>
  <si>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</si>
  <si>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</si>
  <si>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</si>
  <si>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</si>
  <si>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</si>
  <si>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</si>
  <si>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</si>
  <si>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</si>
  <si>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</si>
  <si>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</si>
  <si>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</si>
  <si>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</si>
  <si>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</si>
  <si>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</si>
  <si>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</si>
  <si>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</si>
  <si>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</si>
  <si>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</si>
  <si>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</si>
  <si>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</si>
  <si>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</si>
  <si>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</si>
  <si>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</si>
  <si>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</si>
  <si>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</si>
  <si>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</si>
  <si>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</si>
  <si>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</si>
  <si>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</si>
  <si>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</si>
  <si>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</si>
  <si>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</si>
  <si>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</si>
  <si>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</si>
  <si>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</si>
  <si>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</si>
  <si>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</si>
  <si>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</si>
  <si>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</si>
  <si>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</si>
  <si>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</si>
  <si>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</si>
  <si>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</si>
  <si>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</si>
  <si>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</si>
  <si>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</si>
  <si>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</si>
  <si>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</si>
  <si>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</si>
  <si>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</si>
  <si>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</si>
  <si>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</si>
  <si>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</si>
  <si>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</si>
  <si>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</si>
  <si>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</si>
  <si>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</si>
  <si>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</si>
  <si>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</si>
  <si>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</si>
  <si>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</si>
  <si>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</si>
  <si>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</si>
  <si>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</si>
  <si>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</si>
  <si>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</si>
  <si>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</si>
  <si>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</si>
  <si>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</si>
  <si>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</si>
  <si>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</si>
  <si>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</si>
  <si>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</si>
  <si>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</si>
  <si>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</si>
  <si>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</si>
  <si>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</si>
  <si>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</si>
  <si>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</si>
  <si>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</si>
  <si>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</si>
  <si>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</si>
  <si>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</si>
  <si>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</si>
  <si>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</si>
  <si>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</si>
  <si>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</si>
  <si>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</si>
  <si>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</si>
  <si>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</si>
  <si>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</si>
  <si>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</si>
  <si>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</si>
  <si>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</si>
  <si>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</si>
  <si>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</si>
  <si>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</si>
  <si>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</si>
  <si>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</si>
  <si>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</si>
  <si>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</si>
  <si>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</si>
  <si>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</si>
  <si>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</si>
  <si>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</si>
  <si>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</si>
  <si>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</si>
  <si>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</si>
  <si>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</si>
  <si>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</si>
  <si>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</si>
  <si>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</si>
  <si>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</si>
  <si>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</si>
  <si>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</si>
  <si>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</si>
  <si>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</si>
  <si>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</si>
  <si>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</si>
  <si>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</si>
  <si>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</si>
  <si>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</si>
  <si>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</si>
  <si>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</si>
  <si>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</si>
  <si>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</si>
  <si>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</si>
  <si>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</si>
  <si>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</si>
  <si>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</si>
  <si>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</si>
  <si>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</si>
  <si>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</si>
  <si>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</si>
  <si>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</si>
  <si>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</si>
  <si>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</si>
  <si>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</si>
  <si>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</si>
  <si>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</si>
  <si>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</si>
  <si>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</si>
  <si>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</si>
  <si>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</si>
  <si>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</si>
  <si>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</si>
  <si>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</si>
  <si>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</si>
  <si>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</si>
  <si>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</si>
  <si>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</si>
  <si>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</si>
  <si>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</si>
  <si>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</si>
  <si>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</si>
  <si>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</si>
  <si>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</si>
  <si>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</si>
  <si>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</si>
  <si>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</si>
  <si>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</si>
  <si>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</si>
  <si>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</si>
  <si>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</si>
  <si>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</si>
  <si>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</si>
  <si>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</si>
  <si>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</si>
  <si>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</si>
  <si>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</si>
  <si>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</si>
  <si>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</si>
  <si>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</si>
  <si>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</si>
  <si>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</si>
  <si>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</si>
  <si>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</si>
  <si>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</si>
  <si>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</si>
  <si>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</si>
  <si>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</si>
  <si>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</si>
  <si>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</si>
  <si>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</si>
  <si>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</si>
  <si>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</si>
  <si>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</si>
  <si>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</si>
  <si>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</si>
  <si>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</si>
  <si>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</si>
  <si>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</si>
  <si>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</si>
  <si>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</si>
  <si>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</si>
  <si>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</si>
  <si>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</si>
  <si>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</si>
  <si>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</si>
  <si>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</si>
  <si>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</si>
  <si>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</si>
  <si>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</si>
  <si>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</si>
  <si>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</si>
  <si>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</si>
  <si>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</si>
  <si>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</si>
  <si>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</si>
  <si>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</si>
  <si>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</si>
  <si>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</si>
  <si>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</si>
  <si>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</si>
  <si>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</si>
  <si>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</si>
  <si>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</si>
  <si>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</si>
  <si>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</si>
  <si>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</si>
  <si>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</si>
  <si>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</si>
  <si>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</si>
  <si>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</si>
  <si>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</si>
  <si>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</si>
  <si>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</si>
  <si>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</si>
  <si>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</si>
  <si>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</si>
  <si>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</si>
  <si>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</si>
  <si>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</si>
  <si>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</si>
  <si>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</si>
  <si>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</si>
  <si>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</si>
  <si>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</si>
  <si>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</si>
  <si>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</si>
  <si>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</si>
  <si>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</si>
  <si>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</si>
  <si>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</si>
  <si>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</si>
  <si>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</si>
  <si>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</si>
  <si>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</si>
  <si>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</si>
  <si>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</si>
  <si>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</si>
  <si>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</si>
  <si>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</si>
  <si>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</si>
  <si>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</si>
  <si>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</si>
  <si>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</si>
  <si>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</si>
  <si>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</si>
  <si>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</si>
  <si>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</si>
  <si>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</si>
  <si>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</si>
  <si>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</si>
  <si>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</si>
  <si>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</si>
  <si>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</si>
  <si>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</si>
  <si>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</si>
  <si>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</si>
  <si>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</si>
  <si>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</si>
  <si>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</si>
  <si>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</si>
  <si>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</si>
  <si>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</si>
  <si>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</si>
  <si>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</si>
  <si>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</si>
  <si>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</si>
  <si>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</si>
  <si>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</si>
  <si>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</si>
  <si>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</si>
  <si>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</si>
  <si>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</si>
  <si>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</si>
  <si>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</si>
  <si>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</si>
  <si>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</si>
  <si>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</si>
  <si>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</si>
  <si>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</si>
  <si>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</si>
  <si>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</si>
  <si>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</si>
  <si>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</si>
  <si>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</si>
  <si>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</si>
  <si>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</si>
  <si>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</si>
  <si>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</si>
  <si>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</si>
  <si>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</si>
  <si>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</si>
  <si>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</si>
  <si>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</si>
  <si>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</si>
  <si>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</si>
  <si>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</si>
  <si>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</si>
  <si>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</si>
  <si>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</si>
  <si>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</si>
  <si>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</si>
  <si>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</si>
  <si>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</si>
  <si>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</si>
  <si>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</si>
  <si>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</si>
  <si>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</si>
  <si>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</si>
  <si>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</si>
  <si>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</si>
  <si>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</si>
  <si>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</si>
  <si>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</si>
  <si>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</si>
  <si>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</si>
  <si>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</si>
  <si>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</si>
  <si>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</si>
  <si>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</si>
  <si>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</si>
  <si>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</si>
  <si>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</si>
  <si>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</si>
  <si>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</si>
  <si>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</si>
  <si>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</si>
  <si>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</si>
  <si>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</si>
  <si>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</si>
  <si>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</si>
  <si>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</si>
  <si>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</si>
  <si>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</si>
  <si>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</si>
  <si>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</si>
  <si>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</si>
  <si>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</si>
  <si>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</si>
  <si>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</si>
  <si>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</si>
  <si>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</si>
  <si>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</si>
  <si>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</si>
  <si>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</si>
  <si>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</si>
  <si>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</si>
  <si>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</si>
  <si>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</si>
  <si>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</si>
  <si>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</si>
  <si>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</si>
  <si>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</si>
  <si>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</si>
  <si>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</si>
  <si>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</si>
  <si>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</si>
  <si>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</si>
  <si>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</si>
  <si>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</si>
  <si>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</si>
  <si>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</si>
  <si>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</si>
  <si>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</si>
  <si>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</si>
  <si>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</si>
  <si>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</si>
  <si>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</si>
  <si>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</si>
  <si>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</si>
  <si>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</si>
  <si>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</si>
  <si>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</si>
  <si>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</si>
  <si>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</si>
  <si>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</si>
  <si>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</si>
  <si>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</si>
  <si>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</si>
  <si>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</si>
  <si>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</si>
  <si>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</si>
  <si>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</si>
  <si>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</si>
  <si>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</si>
  <si>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</si>
  <si>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</si>
  <si>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</si>
  <si>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</si>
  <si>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</si>
  <si>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</si>
  <si>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</si>
  <si>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</si>
  <si>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</si>
  <si>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</si>
  <si>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</si>
  <si>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</si>
  <si>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</si>
  <si>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</si>
  <si>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</si>
  <si>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</si>
  <si>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</si>
  <si>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</si>
  <si>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</si>
  <si>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</si>
  <si>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</si>
  <si>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</si>
  <si>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</si>
  <si>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</si>
  <si>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</si>
  <si>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</si>
  <si>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</si>
  <si>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</si>
  <si>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</si>
  <si>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</si>
  <si>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</si>
  <si>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</si>
  <si>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</si>
  <si>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</si>
  <si>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</si>
  <si>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</si>
  <si>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</si>
  <si>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</si>
  <si>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</si>
  <si>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</si>
  <si>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</si>
  <si>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</si>
  <si>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</si>
  <si>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</si>
  <si>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</si>
  <si>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</si>
  <si>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</si>
  <si>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</si>
  <si>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</si>
  <si>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</si>
  <si>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</si>
  <si>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</si>
  <si>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</si>
  <si>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</si>
  <si>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</si>
  <si>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</si>
  <si>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</si>
  <si>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</si>
  <si>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</si>
  <si>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</si>
  <si>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</si>
  <si>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</si>
  <si>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</si>
  <si>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</si>
  <si>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</si>
  <si>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</si>
  <si>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</si>
  <si>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</si>
  <si>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</si>
  <si>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</si>
  <si>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</si>
  <si>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</si>
  <si>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</si>
  <si>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</si>
  <si>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</si>
  <si>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</si>
  <si>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</si>
  <si>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</si>
  <si>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</si>
  <si>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</si>
  <si>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</si>
  <si>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</si>
  <si>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</si>
  <si>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</si>
  <si>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</si>
  <si>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</si>
  <si>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</si>
  <si>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</si>
  <si>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</si>
  <si>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</si>
  <si>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</si>
  <si>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</si>
  <si>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</si>
  <si>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</si>
  <si>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</si>
  <si>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</si>
  <si>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</si>
  <si>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</si>
  <si>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</si>
  <si>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</si>
  <si>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</si>
  <si>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</si>
  <si>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</si>
  <si>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</si>
  <si>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</si>
  <si>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</si>
  <si>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</si>
  <si>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</si>
  <si>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</si>
  <si>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</si>
  <si>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</si>
  <si>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</si>
  <si>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</si>
  <si>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</si>
  <si>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</si>
  <si>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</si>
  <si>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</si>
  <si>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</si>
  <si>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</si>
  <si>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</si>
  <si>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</si>
  <si>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</si>
  <si>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</si>
  <si>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</si>
  <si>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</si>
  <si>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</si>
  <si>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</si>
  <si>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</si>
  <si>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</si>
  <si>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</si>
  <si>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</si>
  <si>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</si>
  <si>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</si>
  <si>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</si>
  <si>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</si>
  <si>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</si>
  <si>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</si>
  <si>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</si>
  <si>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</si>
  <si>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</si>
  <si>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</si>
  <si>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</si>
  <si>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</si>
  <si>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</si>
  <si>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</si>
  <si>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</si>
  <si>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</si>
  <si>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</si>
  <si>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</si>
  <si>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</si>
  <si>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</si>
  <si>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</si>
  <si>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</si>
  <si>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</si>
  <si>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</si>
  <si>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</si>
  <si>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</si>
  <si>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</si>
  <si>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</si>
  <si>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</si>
  <si>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</si>
  <si>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</si>
  <si>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</si>
  <si>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</si>
  <si>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</si>
  <si>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</si>
  <si>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</si>
  <si>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</si>
  <si>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</si>
  <si>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</si>
  <si>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</si>
  <si>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</si>
  <si>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</si>
  <si>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</si>
  <si>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</si>
  <si>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</si>
  <si>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</si>
  <si>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</si>
  <si>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</si>
  <si>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</si>
  <si>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</si>
  <si>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</si>
  <si>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</si>
  <si>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</si>
  <si>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</si>
  <si>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</si>
  <si>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</si>
  <si>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</si>
  <si>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</si>
  <si>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</si>
  <si>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</si>
  <si>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</si>
  <si>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</si>
  <si>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</si>
  <si>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</si>
  <si>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</si>
  <si>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</si>
  <si>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</si>
  <si>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</si>
  <si>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</si>
  <si>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</si>
  <si>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</si>
  <si>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</si>
  <si>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</si>
  <si>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</si>
  <si>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</si>
  <si>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</si>
  <si>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</si>
  <si>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</si>
  <si>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</si>
  <si>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</si>
  <si>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</si>
  <si>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</si>
  <si>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</si>
  <si>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</si>
  <si>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</si>
  <si>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</si>
  <si>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</si>
  <si>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</si>
  <si>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</si>
  <si>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</si>
  <si>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</si>
  <si>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</si>
  <si>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</si>
  <si>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</si>
  <si>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</si>
  <si>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</si>
  <si>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</si>
  <si>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</si>
  <si>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</si>
  <si>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</si>
  <si>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</si>
  <si>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</si>
  <si>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</si>
  <si>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</si>
  <si>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</si>
  <si>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</si>
  <si>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</si>
  <si>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</si>
  <si>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</si>
  <si>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</si>
  <si>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</si>
  <si>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</si>
  <si>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</si>
  <si>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</si>
  <si>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</si>
  <si>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</si>
  <si>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</si>
  <si>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</si>
  <si>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</si>
  <si>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</si>
  <si>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</si>
  <si>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</si>
  <si>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</si>
  <si>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</si>
  <si>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</si>
  <si>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</si>
  <si>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</si>
  <si>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</si>
  <si>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</si>
  <si>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</si>
  <si>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</si>
  <si>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</si>
  <si>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</si>
  <si>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</si>
  <si>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</si>
  <si>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</si>
  <si>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</si>
  <si>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</si>
  <si>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</si>
  <si>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</si>
  <si>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</si>
  <si>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</si>
  <si>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</si>
  <si>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</si>
  <si>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</si>
  <si>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</si>
  <si>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</si>
  <si>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</si>
  <si>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</si>
  <si>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</si>
  <si>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</si>
  <si>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</si>
  <si>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</si>
  <si>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</si>
  <si>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</si>
  <si>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</si>
  <si>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</si>
  <si>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</si>
  <si>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</si>
  <si>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</si>
  <si>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</si>
  <si>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</si>
  <si>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</si>
  <si>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</si>
  <si>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</si>
  <si>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</si>
  <si>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</si>
  <si>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</si>
  <si>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</si>
  <si>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</si>
  <si>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</si>
  <si>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</si>
  <si>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</si>
  <si>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</si>
  <si>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</si>
  <si>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</si>
  <si>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</si>
  <si>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</si>
  <si>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</si>
  <si>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</si>
  <si>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</si>
  <si>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</si>
  <si>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</si>
  <si>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</si>
  <si>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</si>
  <si>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</si>
  <si>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</si>
  <si>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</si>
  <si>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</si>
  <si>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</si>
  <si>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</si>
  <si>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</si>
  <si>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</si>
  <si>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</si>
  <si>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</si>
  <si>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</si>
  <si>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</si>
  <si>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</si>
  <si>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</si>
  <si>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</si>
  <si>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</si>
  <si>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</si>
  <si>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</si>
  <si>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</si>
  <si>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</si>
  <si>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</si>
  <si>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</si>
  <si>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</si>
  <si>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</si>
  <si>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</si>
  <si>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</si>
  <si>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</si>
  <si>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</si>
  <si>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</si>
  <si>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</si>
  <si>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</si>
  <si>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</si>
  <si>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</si>
  <si>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</si>
  <si>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</si>
  <si>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</si>
  <si>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</si>
  <si>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</si>
  <si>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</si>
  <si>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</si>
  <si>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</si>
  <si>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</si>
  <si>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</si>
  <si>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</si>
  <si>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</si>
  <si>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</si>
  <si>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</si>
  <si>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</si>
  <si>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</si>
  <si>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</si>
  <si>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</si>
  <si>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</si>
  <si>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</si>
  <si>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</si>
  <si>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</si>
  <si>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</si>
  <si>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</si>
  <si>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</si>
  <si>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</si>
  <si>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</si>
  <si>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</si>
  <si>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</si>
  <si>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</si>
  <si>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</si>
  <si>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</si>
  <si>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</si>
  <si>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</si>
  <si>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</si>
  <si>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</si>
  <si>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</si>
  <si>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</si>
  <si>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</si>
  <si>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</si>
  <si>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</si>
  <si>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</si>
  <si>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</si>
  <si>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</si>
  <si>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</si>
  <si>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</si>
  <si>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</si>
  <si>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</si>
  <si>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</si>
  <si>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</si>
  <si>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</si>
  <si>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</si>
  <si>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</si>
  <si>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</si>
  <si>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</si>
  <si>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</si>
  <si>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</si>
  <si>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</si>
  <si>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</si>
  <si>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</si>
  <si>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</si>
  <si>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</si>
  <si>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</si>
  <si>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</si>
  <si>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</si>
  <si>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</si>
  <si>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</si>
  <si>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</si>
  <si>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</si>
  <si>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</si>
  <si>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</si>
  <si>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</si>
  <si>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</si>
  <si>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</si>
  <si>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</si>
  <si>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</si>
  <si>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</si>
  <si>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</si>
  <si>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</si>
  <si>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</si>
  <si>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</si>
  <si>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</si>
  <si>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</si>
  <si>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</si>
  <si>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</si>
  <si>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</si>
  <si>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</si>
  <si>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</si>
  <si>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</si>
  <si>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</si>
  <si>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</si>
  <si>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</si>
  <si>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</si>
  <si>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</si>
  <si>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</si>
  <si>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</si>
  <si>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</si>
  <si>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</si>
  <si>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</si>
  <si>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</si>
  <si>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</si>
  <si>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</si>
  <si>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</si>
  <si>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</si>
  <si>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</si>
  <si>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</si>
  <si>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</si>
  <si>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</si>
  <si>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</si>
  <si>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</si>
  <si>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</si>
  <si>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</si>
  <si>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</si>
  <si>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</si>
  <si>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</si>
  <si>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</si>
  <si>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</si>
  <si>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</si>
  <si>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</si>
  <si>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</si>
  <si>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</si>
  <si>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</si>
  <si>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</si>
  <si>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</si>
  <si>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</si>
  <si>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</si>
  <si>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</si>
  <si>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</si>
  <si>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</si>
  <si>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</si>
  <si>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</si>
  <si>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</si>
  <si>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</si>
  <si>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</si>
  <si>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</si>
  <si>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</si>
  <si>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</si>
  <si>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</si>
  <si>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</si>
  <si>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</si>
  <si>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</si>
  <si>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</si>
  <si>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</si>
  <si>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</si>
  <si>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</si>
  <si>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</si>
  <si>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</si>
  <si>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</si>
  <si>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</si>
  <si>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</si>
  <si>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</si>
  <si>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</si>
  <si>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</si>
  <si>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</si>
  <si>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</si>
  <si>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</si>
  <si>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</si>
  <si>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</si>
  <si>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</si>
  <si>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</si>
  <si>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</si>
  <si>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</si>
  <si>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</si>
  <si>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</si>
  <si>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</si>
  <si>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</si>
  <si>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</si>
  <si>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</si>
  <si>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</si>
  <si>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</si>
  <si>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</si>
  <si>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</si>
  <si>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</si>
  <si>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</si>
  <si>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</si>
  <si>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</si>
  <si>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</si>
  <si>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</si>
  <si>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</si>
  <si>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</si>
  <si>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</si>
  <si>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</si>
  <si>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</si>
  <si>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</si>
  <si>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</si>
  <si>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</si>
  <si>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</si>
  <si>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</si>
  <si>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</si>
  <si>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</si>
  <si>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</si>
  <si>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</si>
  <si>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</si>
  <si>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</si>
  <si>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</si>
  <si>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</si>
  <si>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</si>
  <si>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</si>
  <si>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</si>
  <si>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</si>
  <si>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</si>
  <si>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</si>
  <si>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</si>
  <si>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</si>
  <si>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</si>
  <si>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</si>
  <si>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</si>
  <si>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</si>
  <si>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</si>
  <si>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</si>
  <si>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</si>
  <si>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</si>
  <si>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</si>
  <si>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</si>
  <si>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</si>
  <si>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</si>
  <si>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</si>
  <si>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</si>
  <si>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</si>
  <si>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</si>
  <si>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</si>
  <si>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</si>
  <si>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</si>
  <si>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</si>
  <si>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</si>
  <si>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</si>
  <si>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</si>
  <si>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</si>
  <si>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</si>
  <si>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</si>
  <si>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</si>
  <si>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</si>
  <si>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</si>
  <si>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</si>
  <si>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</si>
  <si>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</si>
  <si>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</si>
  <si>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</si>
  <si>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</si>
  <si>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</si>
  <si>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</si>
  <si>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</si>
  <si>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</si>
  <si>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</si>
  <si>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</si>
  <si>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</si>
  <si>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</si>
  <si>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</si>
  <si>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</si>
  <si>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</si>
  <si>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</si>
  <si>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</si>
  <si>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</si>
  <si>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</si>
  <si>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</si>
  <si>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</si>
  <si>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</si>
  <si>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</si>
  <si>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</si>
  <si>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</si>
  <si>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</si>
  <si>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</si>
  <si>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</si>
  <si>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</si>
  <si>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</si>
  <si>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</si>
  <si>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</si>
  <si>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</si>
  <si>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</si>
  <si>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</si>
  <si>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</si>
  <si>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</si>
  <si>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</si>
  <si>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</si>
  <si>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</si>
  <si>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</si>
  <si>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</si>
  <si>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</si>
  <si>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</si>
  <si>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</si>
  <si>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</si>
  <si>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</si>
  <si>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</si>
  <si>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</si>
  <si>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</si>
  <si>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</si>
  <si>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</si>
  <si>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</si>
  <si>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</si>
  <si>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</si>
  <si>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</si>
  <si>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</si>
  <si>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</si>
  <si>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</si>
  <si>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</si>
  <si>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</si>
  <si>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</si>
  <si>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</si>
  <si>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</si>
  <si>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</si>
  <si>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</si>
  <si>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</si>
  <si>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</si>
  <si>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</si>
  <si>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</si>
  <si>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</si>
  <si>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</si>
  <si>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</si>
  <si>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</si>
  <si>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</si>
  <si>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</si>
  <si>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</si>
  <si>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</si>
  <si>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</si>
  <si>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</si>
  <si>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</si>
  <si>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</si>
  <si>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</si>
  <si>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</si>
  <si>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</si>
  <si>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</si>
  <si>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</si>
  <si>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</si>
  <si>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</si>
  <si>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</si>
  <si>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</si>
  <si>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</si>
  <si>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</si>
  <si>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</si>
  <si>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</si>
  <si>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</si>
  <si>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</si>
  <si>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</si>
  <si>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</si>
  <si>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</si>
  <si>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</si>
  <si>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</si>
  <si>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</si>
  <si>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</si>
  <si>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</si>
  <si>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</si>
  <si>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</si>
  <si>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</si>
  <si>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</si>
  <si>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</si>
  <si>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</si>
  <si>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</si>
  <si>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</si>
  <si>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</si>
  <si>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</si>
  <si>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</si>
  <si>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</si>
  <si>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</si>
  <si>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</si>
  <si>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</si>
  <si>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</si>
  <si>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</si>
  <si>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</si>
  <si>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</si>
  <si>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</si>
  <si>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</si>
  <si>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</si>
  <si>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</si>
  <si>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</si>
  <si>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</si>
  <si>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</si>
  <si>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</si>
  <si>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</si>
  <si>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</si>
  <si>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</si>
  <si>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</si>
  <si>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</si>
  <si>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</si>
  <si>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</si>
  <si>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</si>
  <si>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</si>
  <si>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</si>
  <si>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</si>
  <si>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</si>
  <si>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</si>
  <si>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</si>
  <si>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</si>
  <si>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</si>
  <si>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</si>
  <si>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</si>
  <si>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</si>
  <si>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</si>
  <si>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</si>
  <si>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</si>
  <si>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</si>
  <si>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</si>
  <si>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</si>
  <si>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</si>
  <si>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</si>
  <si>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</si>
  <si>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</si>
  <si>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</si>
  <si>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</si>
  <si>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</si>
  <si>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</si>
  <si>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</si>
  <si>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</si>
  <si>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</si>
  <si>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</si>
  <si>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</si>
  <si>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</si>
  <si>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</si>
  <si>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</si>
  <si>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</si>
  <si>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</si>
  <si>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</si>
  <si>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</si>
  <si>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</si>
  <si>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</si>
  <si>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</si>
  <si>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</si>
  <si>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</si>
  <si>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</si>
  <si>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</si>
  <si>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</si>
  <si>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</si>
  <si>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</si>
  <si>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</si>
  <si>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</si>
  <si>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</si>
  <si>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</si>
  <si>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</si>
  <si>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</si>
  <si>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</si>
  <si>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</si>
  <si>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</si>
  <si>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</si>
  <si>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</si>
  <si>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</si>
  <si>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</si>
  <si>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</si>
  <si>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</si>
  <si>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</si>
  <si>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</si>
  <si>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</si>
  <si>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</si>
  <si>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</si>
  <si>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</si>
  <si>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</si>
  <si>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</si>
  <si>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</si>
  <si>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</si>
  <si>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</si>
  <si>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</si>
  <si>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</si>
  <si>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</si>
  <si>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</si>
  <si>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</si>
  <si>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</si>
  <si>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</si>
  <si>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</si>
  <si>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</si>
  <si>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</si>
  <si>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</si>
  <si>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</si>
  <si>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</si>
  <si>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</si>
  <si>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</si>
  <si>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</si>
  <si>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</si>
  <si>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</si>
  <si>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</si>
  <si>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</si>
  <si>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</si>
  <si>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</si>
  <si>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</si>
  <si>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</si>
  <si>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</si>
  <si>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</si>
  <si>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</si>
  <si>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</si>
  <si>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</si>
  <si>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</si>
  <si>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</si>
  <si>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</si>
  <si>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</si>
  <si>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</si>
  <si>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</si>
  <si>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</si>
  <si>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</si>
  <si>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</si>
  <si>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</si>
  <si>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</si>
  <si>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</si>
  <si>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</si>
  <si>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</si>
  <si>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</si>
  <si>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</si>
  <si>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</si>
  <si>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</si>
  <si>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</si>
  <si>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</si>
  <si>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</si>
  <si>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</si>
  <si>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</si>
  <si>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</si>
  <si>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</si>
  <si>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</si>
  <si>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</si>
  <si>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</si>
  <si>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</si>
  <si>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</si>
  <si>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</si>
  <si>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</si>
  <si>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</si>
  <si>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</si>
  <si>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</si>
  <si>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</si>
  <si>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</si>
  <si>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</si>
  <si>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</si>
  <si>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</si>
  <si>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</si>
  <si>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</si>
  <si>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</si>
  <si>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</si>
  <si>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</si>
  <si>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</si>
  <si>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</si>
  <si>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</si>
  <si>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</si>
  <si>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</si>
  <si>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</si>
  <si>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</si>
  <si>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</si>
  <si>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</si>
  <si>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</si>
  <si>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</si>
  <si>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</si>
  <si>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</si>
  <si>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</si>
  <si>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</si>
  <si>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</si>
  <si>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</si>
  <si>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</si>
  <si>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</si>
  <si>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</si>
  <si>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</si>
  <si>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</si>
  <si>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</si>
  <si>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</si>
  <si>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</si>
  <si>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</si>
  <si>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</si>
  <si>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</si>
  <si>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</si>
  <si>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</si>
  <si>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</si>
  <si>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</si>
  <si>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</si>
  <si>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</si>
  <si>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</si>
  <si>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</si>
  <si>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</si>
  <si>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</si>
  <si>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</si>
  <si>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</si>
  <si>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</si>
  <si>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</si>
  <si>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</si>
  <si>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</si>
  <si>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</si>
  <si>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</si>
  <si>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</si>
  <si>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</si>
  <si>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</si>
  <si>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</si>
  <si>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</si>
  <si>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</si>
  <si>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</si>
  <si>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</si>
  <si>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</si>
  <si>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</si>
  <si>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</si>
  <si>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</si>
  <si>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</si>
  <si>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</si>
  <si>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</si>
  <si>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</si>
  <si>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</si>
  <si>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</si>
  <si>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</si>
  <si>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</si>
  <si>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</si>
  <si>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</si>
  <si>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</si>
  <si>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</si>
  <si>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</si>
  <si>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</si>
  <si>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</si>
  <si>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</si>
  <si>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</si>
  <si>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</si>
  <si>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</si>
  <si>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</si>
  <si>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</si>
  <si>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</si>
  <si>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</si>
  <si>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</si>
  <si>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</si>
  <si>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</si>
  <si>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</si>
  <si>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</si>
  <si>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</si>
  <si>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</si>
  <si>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</si>
  <si>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</si>
  <si>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</si>
  <si>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</si>
  <si>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</si>
  <si>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</si>
  <si>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</si>
  <si>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</si>
  <si>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</si>
  <si>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</si>
  <si>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</si>
  <si>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</si>
  <si>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</si>
  <si>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</si>
  <si>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</si>
  <si>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</si>
  <si>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</si>
  <si>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</si>
  <si>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</si>
  <si>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</si>
  <si>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</si>
  <si>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</si>
  <si>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</si>
  <si>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</si>
  <si>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</si>
  <si>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</si>
  <si>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</si>
  <si>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</si>
  <si>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</si>
  <si>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</si>
  <si>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</si>
  <si>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</si>
  <si>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</si>
  <si>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</si>
  <si>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</si>
  <si>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</si>
  <si>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</si>
  <si>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</si>
  <si>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</si>
  <si>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</si>
  <si>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</si>
  <si>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</si>
  <si>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</si>
  <si>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</si>
  <si>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</si>
  <si>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</si>
  <si>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</si>
  <si>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</si>
  <si>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</si>
  <si>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</si>
  <si>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</si>
  <si>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</si>
  <si>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</si>
  <si>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</si>
  <si>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</si>
  <si>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</si>
  <si>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</si>
  <si>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</si>
  <si>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</si>
  <si>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</si>
  <si>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</si>
  <si>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</si>
  <si>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</si>
  <si>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</si>
  <si>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</si>
  <si>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</si>
  <si>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</si>
  <si>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</si>
  <si>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</si>
  <si>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</si>
  <si>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</si>
  <si>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</si>
  <si>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</si>
  <si>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</si>
  <si>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</si>
  <si>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</si>
  <si>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</si>
  <si>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</si>
  <si>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</si>
  <si>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</si>
  <si>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</si>
  <si>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</si>
  <si>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</si>
  <si>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</si>
  <si>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</si>
  <si>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</si>
  <si>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</si>
  <si>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</si>
  <si>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</si>
  <si>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</si>
  <si>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</si>
  <si>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</si>
  <si>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</si>
  <si>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</si>
  <si>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</si>
  <si>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</si>
  <si>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</si>
  <si>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</si>
  <si>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</si>
  <si>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</si>
  <si>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</si>
  <si>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</si>
  <si>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</si>
  <si>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</si>
  <si>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</si>
  <si>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</si>
  <si>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</si>
  <si>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</si>
  <si>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</si>
  <si>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</si>
  <si>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</si>
  <si>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</si>
  <si>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</si>
  <si>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</si>
  <si>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</si>
  <si>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</si>
  <si>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</si>
  <si>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</si>
  <si>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</si>
  <si>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</si>
  <si>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</si>
  <si>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</si>
  <si>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</si>
  <si>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</si>
  <si>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</si>
  <si>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</si>
  <si>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</si>
  <si>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</si>
  <si>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</si>
  <si>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</si>
  <si>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</si>
  <si>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</si>
  <si>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</si>
  <si>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</si>
  <si>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</si>
  <si>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</si>
  <si>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</si>
  <si>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</si>
  <si>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</si>
  <si>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</si>
  <si>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</si>
  <si>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</si>
  <si>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</si>
  <si>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</si>
  <si>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</si>
  <si>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</si>
  <si>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</si>
  <si>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</si>
  <si>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</si>
  <si>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</si>
  <si>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</si>
  <si>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</si>
  <si>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</si>
  <si>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</si>
  <si>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</si>
  <si>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</si>
  <si>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</si>
  <si>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</si>
  <si>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</si>
  <si>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</si>
  <si>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</si>
  <si>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</si>
  <si>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</si>
  <si>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</si>
  <si>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</si>
  <si>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</si>
  <si>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</si>
  <si>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</si>
  <si>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</si>
  <si>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</si>
  <si>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</si>
  <si>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</si>
  <si>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</si>
  <si>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</si>
  <si>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</si>
  <si>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</si>
  <si>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</si>
  <si>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</si>
  <si>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</si>
  <si>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</si>
  <si>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</si>
  <si>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</si>
  <si>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</si>
  <si>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</si>
  <si>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</si>
  <si>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</si>
  <si>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</si>
  <si>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</si>
  <si>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</si>
  <si>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</si>
  <si>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</si>
  <si>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</si>
  <si>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</si>
  <si>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</si>
  <si>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</si>
  <si>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</si>
  <si>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</si>
  <si>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</si>
  <si>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</si>
  <si>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</si>
  <si>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</si>
  <si>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</si>
  <si>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</si>
  <si>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</si>
  <si>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</si>
  <si>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</si>
  <si>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</si>
  <si>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</si>
  <si>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</si>
  <si>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</si>
  <si>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</si>
  <si>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</si>
  <si>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</si>
  <si>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</si>
  <si>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</si>
  <si>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</si>
  <si>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</si>
  <si>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</si>
  <si>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</si>
  <si>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</si>
  <si>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</si>
  <si>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</si>
  <si>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</si>
  <si>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</si>
  <si>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</si>
  <si>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</si>
  <si>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</si>
  <si>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</si>
  <si>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</si>
  <si>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</si>
  <si>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</si>
  <si>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</si>
  <si>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</si>
  <si>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</si>
  <si>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</si>
  <si>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</si>
  <si>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</si>
  <si>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</si>
  <si>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</si>
  <si>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</si>
  <si>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</si>
  <si>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</si>
  <si>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</si>
  <si>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</si>
  <si>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</si>
  <si>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</si>
  <si>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</si>
  <si>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</si>
  <si>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</si>
  <si>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</si>
  <si>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</si>
  <si>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</si>
  <si>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</si>
  <si>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</si>
  <si>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</si>
  <si>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</si>
  <si>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</si>
  <si>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</si>
  <si>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</si>
  <si>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</si>
  <si>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</si>
  <si>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</si>
  <si>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</si>
  <si>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</si>
  <si>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</si>
  <si>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</si>
  <si>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</si>
  <si>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</si>
  <si>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</si>
  <si>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</si>
  <si>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</si>
  <si>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</si>
  <si>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</si>
  <si>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</si>
  <si>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</si>
  <si>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</si>
  <si>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</si>
  <si>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</si>
  <si>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</si>
  <si>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</si>
  <si>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</si>
  <si>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</si>
  <si>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</si>
  <si>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</si>
  <si>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</si>
  <si>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</si>
  <si>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</si>
  <si>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</si>
  <si>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</si>
  <si>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</si>
  <si>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</si>
  <si>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</si>
  <si>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</si>
  <si>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</si>
  <si>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</si>
  <si>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</si>
  <si>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</si>
  <si>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</si>
  <si>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</si>
  <si>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</si>
  <si>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</si>
  <si>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</si>
  <si>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</si>
  <si>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</si>
  <si>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</si>
  <si>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</si>
  <si>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</si>
  <si>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</si>
  <si>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</si>
  <si>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</si>
  <si>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</si>
  <si>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</si>
  <si>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</si>
  <si>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</si>
  <si>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</si>
  <si>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</si>
  <si>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</si>
  <si>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</si>
  <si>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</si>
  <si>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</si>
  <si>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</si>
  <si>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</si>
  <si>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</si>
  <si>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</si>
  <si>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</si>
  <si>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</si>
  <si>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</si>
  <si>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</si>
  <si>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</si>
  <si>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</si>
  <si>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</si>
  <si>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</si>
  <si>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</si>
  <si>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</si>
  <si>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</si>
  <si>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</si>
  <si>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</si>
  <si>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</si>
  <si>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</si>
  <si>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</si>
  <si>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</si>
  <si>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</si>
  <si>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</si>
  <si>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</si>
  <si>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</si>
  <si>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</si>
  <si>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</si>
  <si>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</si>
  <si>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</si>
  <si>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</si>
  <si>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</si>
  <si>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</si>
  <si>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</si>
  <si>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</si>
  <si>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</si>
  <si>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</si>
  <si>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</si>
  <si>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</si>
  <si>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</si>
  <si>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</si>
  <si>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</si>
  <si>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</si>
  <si>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</si>
  <si>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</si>
  <si>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</si>
  <si>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</si>
  <si>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</si>
  <si>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</si>
  <si>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</si>
  <si>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</si>
  <si>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</si>
  <si>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</si>
  <si>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</si>
  <si>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</si>
  <si>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</si>
  <si>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</si>
  <si>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</si>
  <si>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</si>
  <si>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</si>
  <si>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</si>
  <si>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</si>
  <si>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</si>
  <si>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</si>
  <si>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</si>
  <si>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</si>
  <si>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</si>
  <si>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</si>
  <si>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</si>
  <si>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</si>
  <si>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</si>
  <si>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</si>
  <si>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</si>
  <si>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</si>
  <si>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</si>
  <si>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</si>
  <si>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</si>
  <si>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</si>
  <si>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</si>
  <si>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</si>
  <si>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</si>
  <si>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</si>
  <si>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</si>
  <si>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</si>
  <si>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</si>
  <si>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</si>
  <si>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</si>
  <si>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</si>
  <si>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</si>
  <si>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</si>
  <si>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</si>
  <si>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</si>
  <si>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</si>
  <si>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</si>
  <si>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</si>
  <si>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</si>
  <si>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</si>
  <si>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</si>
  <si>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</si>
  <si>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</si>
  <si>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</si>
  <si>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</si>
  <si>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</si>
  <si>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</si>
  <si>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</si>
  <si>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</si>
  <si>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</si>
  <si>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</si>
  <si>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</si>
  <si>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</si>
  <si>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</si>
  <si>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</si>
  <si>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</si>
  <si>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</si>
  <si>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</si>
  <si>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</si>
  <si>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</si>
  <si>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</si>
  <si>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</si>
  <si>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</si>
  <si>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</si>
  <si>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</si>
  <si>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</si>
  <si>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</si>
  <si>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</si>
  <si>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</si>
  <si>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</si>
  <si>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</si>
  <si>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</si>
  <si>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</si>
  <si>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</si>
  <si>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</si>
  <si>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</si>
  <si>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</si>
  <si>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</si>
  <si>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</si>
  <si>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</si>
  <si>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</si>
  <si>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</si>
  <si>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</si>
  <si>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</si>
  <si>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</si>
  <si>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</si>
  <si>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</si>
  <si>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</si>
  <si>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</si>
  <si>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</si>
  <si>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</si>
  <si>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</si>
  <si>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</si>
  <si>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</si>
  <si>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</si>
  <si>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</si>
  <si>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</si>
  <si>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</si>
  <si>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</si>
  <si>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</si>
  <si>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</si>
  <si>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</si>
  <si>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</si>
  <si>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</si>
  <si>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</si>
  <si>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</si>
  <si>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</si>
  <si>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</si>
  <si>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</si>
  <si>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</si>
  <si>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</si>
  <si>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</si>
  <si>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</si>
  <si>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</si>
  <si>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</si>
  <si>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</si>
  <si>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</si>
  <si>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</si>
  <si>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</si>
  <si>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</si>
  <si>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</si>
  <si>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</si>
  <si>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</si>
  <si>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</si>
  <si>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</si>
  <si>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</si>
  <si>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</si>
  <si>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</si>
  <si>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</si>
  <si>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</si>
  <si>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</si>
  <si>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</si>
  <si>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</si>
  <si>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</si>
  <si>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</si>
  <si>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</si>
  <si>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</si>
  <si>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</si>
  <si>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</si>
  <si>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</si>
  <si>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</si>
  <si>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</si>
  <si>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</si>
  <si>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</si>
  <si>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</si>
  <si>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</si>
  <si>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</si>
  <si>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</si>
  <si>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</si>
  <si>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</si>
  <si>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</si>
  <si>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</si>
  <si>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</si>
  <si>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</si>
  <si>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</si>
  <si>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</si>
  <si>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</si>
  <si>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</si>
  <si>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</si>
  <si>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</si>
  <si>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</si>
  <si>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</si>
  <si>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</si>
  <si>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</si>
  <si>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</si>
  <si>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</si>
  <si>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</si>
  <si>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</si>
  <si>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</si>
  <si>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</si>
  <si>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</si>
  <si>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</si>
  <si>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</si>
  <si>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</si>
  <si>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</si>
  <si>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</si>
  <si>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</si>
  <si>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</si>
  <si>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</si>
  <si>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</si>
  <si>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</si>
  <si>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</si>
  <si>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</si>
  <si>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</si>
  <si>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</si>
  <si>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</si>
  <si>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</si>
  <si>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</si>
  <si>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</si>
  <si>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</si>
  <si>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</si>
  <si>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</si>
  <si>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</si>
  <si>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</si>
  <si>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</si>
  <si>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</si>
  <si>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</si>
  <si>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</si>
  <si>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</si>
  <si>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</si>
  <si>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</si>
  <si>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</si>
  <si>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</si>
  <si>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</si>
  <si>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</si>
  <si>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</si>
  <si>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</si>
  <si>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</si>
  <si>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</si>
  <si>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</si>
  <si>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</si>
  <si>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</si>
  <si>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</si>
  <si>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</si>
  <si>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</si>
  <si>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</si>
  <si>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</si>
  <si>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</si>
  <si>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</si>
  <si>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</si>
  <si>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</si>
  <si>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</si>
  <si>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</si>
  <si>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</si>
  <si>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</si>
  <si>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</si>
  <si>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</si>
  <si>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</si>
  <si>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</si>
  <si>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</si>
  <si>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</si>
  <si>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</si>
  <si>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</si>
  <si>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</si>
  <si>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</si>
  <si>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</si>
  <si>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</si>
  <si>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</si>
  <si>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</si>
  <si>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</si>
  <si>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</si>
  <si>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</si>
  <si>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</si>
  <si>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</si>
  <si>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</si>
  <si>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</si>
  <si>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</si>
  <si>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</si>
  <si>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</si>
  <si>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</si>
  <si>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</si>
  <si>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</si>
  <si>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</si>
  <si>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</si>
  <si>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</si>
  <si>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</si>
  <si>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</si>
  <si>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</si>
  <si>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</si>
  <si>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</si>
  <si>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</si>
  <si>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</si>
  <si>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</si>
  <si>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</si>
  <si>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</si>
  <si>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</si>
  <si>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</si>
  <si>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</si>
  <si>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</si>
  <si>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</si>
  <si>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</si>
  <si>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</si>
  <si>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</si>
  <si>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</si>
  <si>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</si>
  <si>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</si>
  <si>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</si>
  <si>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</si>
  <si>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</si>
  <si>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</si>
  <si>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</si>
  <si>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</si>
  <si>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</si>
  <si>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</si>
  <si>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</si>
  <si>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</si>
  <si>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</si>
  <si>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</si>
  <si>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</si>
  <si>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</si>
  <si>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</si>
  <si>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</si>
  <si>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</si>
  <si>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</si>
  <si>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</si>
  <si>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</si>
  <si>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</si>
  <si>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</si>
  <si>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</si>
  <si>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</si>
  <si>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</si>
  <si>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</si>
  <si>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</si>
  <si>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</si>
  <si>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</si>
  <si>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</si>
  <si>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</si>
  <si>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</si>
  <si>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</si>
  <si>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</si>
  <si>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</si>
  <si>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</si>
  <si>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</si>
  <si>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</si>
  <si>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</si>
  <si>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</si>
  <si>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</si>
  <si>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</si>
  <si>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</si>
  <si>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</si>
  <si>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</si>
  <si>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</si>
  <si>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</si>
  <si>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</si>
  <si>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</si>
  <si>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</si>
  <si>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</si>
  <si>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</si>
  <si>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</si>
  <si>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</si>
  <si>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</si>
  <si>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</si>
  <si>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</si>
  <si>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</si>
  <si>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</si>
  <si>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</si>
  <si>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</si>
  <si>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</si>
  <si>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</si>
  <si>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</si>
  <si>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</si>
  <si>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</si>
  <si>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</si>
  <si>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</si>
  <si>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</si>
  <si>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</si>
  <si>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</si>
  <si>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</si>
  <si>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</si>
  <si>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</si>
  <si>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</si>
  <si>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</si>
  <si>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</si>
  <si>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</si>
  <si>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</si>
  <si>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</si>
  <si>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</si>
  <si>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</si>
  <si>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</si>
  <si>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</si>
  <si>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</si>
  <si>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</si>
  <si>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</si>
  <si>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</si>
  <si>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</si>
  <si>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</si>
  <si>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</si>
  <si>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</si>
  <si>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</si>
  <si>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</si>
  <si>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</si>
  <si>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</si>
  <si>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</si>
  <si>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</si>
  <si>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</si>
  <si>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</si>
  <si>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</si>
  <si>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</si>
  <si>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</si>
  <si>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</si>
  <si>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</si>
  <si>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</si>
  <si>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</si>
  <si>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</si>
  <si>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</si>
  <si>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</si>
  <si>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</si>
  <si>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</si>
  <si>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</si>
  <si>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</si>
  <si>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</si>
  <si>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</si>
  <si>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</si>
  <si>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</si>
  <si>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</si>
  <si>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</si>
  <si>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</si>
  <si>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</si>
  <si>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</si>
  <si>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</si>
  <si>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</si>
  <si>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</si>
  <si>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</si>
  <si>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</si>
  <si>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</si>
  <si>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</si>
  <si>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</si>
  <si>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</si>
  <si>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</si>
  <si>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</si>
  <si>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</si>
  <si>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</si>
  <si>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</si>
  <si>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</si>
  <si>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</si>
  <si>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</si>
  <si>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</si>
  <si>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</si>
  <si>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</si>
  <si>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</si>
  <si>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</si>
  <si>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</si>
  <si>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</si>
  <si>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</si>
  <si>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</si>
  <si>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</si>
  <si>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</si>
  <si>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</si>
  <si>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</si>
  <si>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</si>
  <si>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</si>
  <si>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</si>
  <si>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</si>
  <si>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</si>
  <si>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</si>
  <si>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</si>
  <si>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</si>
  <si>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</si>
  <si>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</si>
  <si>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</si>
  <si>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</si>
  <si>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</si>
  <si>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</si>
  <si>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</si>
  <si>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</si>
  <si>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</si>
  <si>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</si>
  <si>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</si>
  <si>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</si>
  <si>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</si>
  <si>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</si>
  <si>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</si>
  <si>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</si>
  <si>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</si>
  <si>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</si>
  <si>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</si>
  <si>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</si>
  <si>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</si>
  <si>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</si>
  <si>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</si>
  <si>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</si>
  <si>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</si>
  <si>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</si>
  <si>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</si>
  <si>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</si>
  <si>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</si>
  <si>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</si>
  <si>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</si>
  <si>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</si>
  <si>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</si>
  <si>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</si>
  <si>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</si>
  <si>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</si>
  <si>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</si>
  <si>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</si>
  <si>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</si>
  <si>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</si>
  <si>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</si>
  <si>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</si>
  <si>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</si>
  <si>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</si>
  <si>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</si>
  <si>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</si>
  <si>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</si>
  <si>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</si>
  <si>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</si>
  <si>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</si>
  <si>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</si>
  <si>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</si>
  <si>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</si>
  <si>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</si>
  <si>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</si>
  <si>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</si>
  <si>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</si>
  <si>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</si>
  <si>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</si>
  <si>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</si>
  <si>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</si>
  <si>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</si>
  <si>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</si>
  <si>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</si>
  <si>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</si>
  <si>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</si>
  <si>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</si>
  <si>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</si>
  <si>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</si>
  <si>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</si>
  <si>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</si>
  <si>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</si>
  <si>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</si>
  <si>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</si>
  <si>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</si>
  <si>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</si>
  <si>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</si>
  <si>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</si>
  <si>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</si>
  <si>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</si>
  <si>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</si>
  <si>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</si>
  <si>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</si>
  <si>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</si>
  <si>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</si>
  <si>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</si>
  <si>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</si>
  <si>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</si>
  <si>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</si>
  <si>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</si>
  <si>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</si>
  <si>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</si>
  <si>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</si>
  <si>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</si>
  <si>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</si>
  <si>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</si>
  <si>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</si>
  <si>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</si>
  <si>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</si>
  <si>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</si>
  <si>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</si>
  <si>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</si>
  <si>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</si>
  <si>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</si>
  <si>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</si>
  <si>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</si>
  <si>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</si>
  <si>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</si>
  <si>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</si>
  <si>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</si>
  <si>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</si>
  <si>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</si>
  <si>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</si>
  <si>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</si>
  <si>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</si>
  <si>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</si>
  <si>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</si>
  <si>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</si>
  <si>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</si>
  <si>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</si>
  <si>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</si>
  <si>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</si>
  <si>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</si>
  <si>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</si>
  <si>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</si>
  <si>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</si>
  <si>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</si>
  <si>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</si>
  <si>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</si>
  <si>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</si>
  <si>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</si>
  <si>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</si>
  <si>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</si>
  <si>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</si>
  <si>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</si>
  <si>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</si>
  <si>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</si>
  <si>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</si>
  <si>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</si>
  <si>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</si>
  <si>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</si>
  <si>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</si>
  <si>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</si>
  <si>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</si>
  <si>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</si>
  <si>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</si>
  <si>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</si>
  <si>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</si>
  <si>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</si>
  <si>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</si>
  <si>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</si>
  <si>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</si>
  <si>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</si>
  <si>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</si>
  <si>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</si>
  <si>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</si>
  <si>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</si>
  <si>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</si>
  <si>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</si>
  <si>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</si>
  <si>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</si>
  <si>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</si>
  <si>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</si>
  <si>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</si>
  <si>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</si>
  <si>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</si>
  <si>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</si>
  <si>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</si>
  <si>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</si>
  <si>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</si>
  <si>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</si>
  <si>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</si>
  <si>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</si>
  <si>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</si>
  <si>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</si>
  <si>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</si>
  <si>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</si>
  <si>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</si>
  <si>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</si>
  <si>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</si>
  <si>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</si>
  <si>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</si>
  <si>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</si>
  <si>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</si>
  <si>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</si>
  <si>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</si>
  <si>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</si>
  <si>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</si>
  <si>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</si>
  <si>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</si>
  <si>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</si>
  <si>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</si>
  <si>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</si>
  <si>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</si>
  <si>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</si>
  <si>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</si>
  <si>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</si>
  <si>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</si>
  <si>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</si>
  <si>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</si>
  <si>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</si>
  <si>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</si>
  <si>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</si>
  <si>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</si>
  <si>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</si>
  <si>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</si>
  <si>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</si>
  <si>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</si>
  <si>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</si>
  <si>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</si>
  <si>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</si>
  <si>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</si>
  <si>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</si>
  <si>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</si>
  <si>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</si>
  <si>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</si>
  <si>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</si>
  <si>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</si>
  <si>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</si>
  <si>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</si>
  <si>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</si>
  <si>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</si>
  <si>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</si>
  <si>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</si>
  <si>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</si>
  <si>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</si>
  <si>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</si>
  <si>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</si>
  <si>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</si>
  <si>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</si>
  <si>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</si>
  <si>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</si>
  <si>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</si>
  <si>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</si>
  <si>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</si>
  <si>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</si>
  <si>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</si>
  <si>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</si>
  <si>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</si>
  <si>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</si>
  <si>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</si>
  <si>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</si>
  <si>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</si>
  <si>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</si>
  <si>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</si>
  <si>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</si>
  <si>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</si>
  <si>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</si>
  <si>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</si>
  <si>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</si>
  <si>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</si>
  <si>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</si>
  <si>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</si>
  <si>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</si>
  <si>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</si>
  <si>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</si>
  <si>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</si>
  <si>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</si>
  <si>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</si>
  <si>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</si>
  <si>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</si>
  <si>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</si>
  <si>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</si>
  <si>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</si>
  <si>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</si>
  <si>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</si>
  <si>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</si>
  <si>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</si>
  <si>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</si>
  <si>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</si>
  <si>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</si>
  <si>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</si>
  <si>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</si>
  <si>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</si>
  <si>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</si>
  <si>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</si>
  <si>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</si>
  <si>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</si>
  <si>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</si>
  <si>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</si>
  <si>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</si>
  <si>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</si>
  <si>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</si>
  <si>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</si>
  <si>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</si>
  <si>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</si>
  <si>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</si>
  <si>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</si>
  <si>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</si>
  <si>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</si>
  <si>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</si>
  <si>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</si>
  <si>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</si>
  <si>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</si>
  <si>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</si>
  <si>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</si>
  <si>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</si>
  <si>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</si>
  <si>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</si>
  <si>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</si>
  <si>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</si>
  <si>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</si>
  <si>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</si>
  <si>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</si>
  <si>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</si>
  <si>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</si>
  <si>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</si>
  <si>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</si>
  <si>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</si>
  <si>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</si>
  <si>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</si>
  <si>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</si>
  <si>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</si>
  <si>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</si>
  <si>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</si>
  <si>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</si>
  <si>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</si>
  <si>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</si>
  <si>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</si>
  <si>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</si>
  <si>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</si>
  <si>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</si>
  <si>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</si>
  <si>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</si>
  <si>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</si>
  <si>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</si>
  <si>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</si>
  <si>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</si>
  <si>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</si>
  <si>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</si>
  <si>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</si>
  <si>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</si>
  <si>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</si>
  <si>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</si>
  <si>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</si>
  <si>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</si>
  <si>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</si>
  <si>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</si>
  <si>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</si>
  <si>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</si>
  <si>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</si>
  <si>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</si>
  <si>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</si>
  <si>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</si>
  <si>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</si>
  <si>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</si>
  <si>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</si>
  <si>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</si>
  <si>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</si>
  <si>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</si>
  <si>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</si>
  <si>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</si>
  <si>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</si>
  <si>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</si>
  <si>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</si>
  <si>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</si>
  <si>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</si>
  <si>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</si>
  <si>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</si>
  <si>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</si>
  <si>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</si>
  <si>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</si>
  <si>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</si>
  <si>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</si>
  <si>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</si>
  <si>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</si>
  <si>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</si>
  <si>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</si>
  <si>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</si>
  <si>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</si>
  <si>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</si>
  <si>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</si>
  <si>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</si>
  <si>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</si>
  <si>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</si>
  <si>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</si>
  <si>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</si>
  <si>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</si>
  <si>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</si>
  <si>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</si>
  <si>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</si>
  <si>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</si>
  <si>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</si>
  <si>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</si>
  <si>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</si>
  <si>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</si>
  <si>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</si>
  <si>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</si>
  <si>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</si>
  <si>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</si>
  <si>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</si>
  <si>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</si>
  <si>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</si>
  <si>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</si>
  <si>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</si>
  <si>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</si>
  <si>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</si>
  <si>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</si>
  <si>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</si>
  <si>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</si>
  <si>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</si>
  <si>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</si>
  <si>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</si>
  <si>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</si>
  <si>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</si>
  <si>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</si>
  <si>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</si>
  <si>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</si>
  <si>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</si>
  <si>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</si>
  <si>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</si>
  <si>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</si>
  <si>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</si>
  <si>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</si>
  <si>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</si>
  <si>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</si>
  <si>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</si>
  <si>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</si>
  <si>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</si>
  <si>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</si>
  <si>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</si>
  <si>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</si>
  <si>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</si>
  <si>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</si>
  <si>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</si>
  <si>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</si>
  <si>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</si>
  <si>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</si>
  <si>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</si>
  <si>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</si>
  <si>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</si>
  <si>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</si>
  <si>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</si>
  <si>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</si>
  <si>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</si>
  <si>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</si>
  <si>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</si>
  <si>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</si>
  <si>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</si>
  <si>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</si>
  <si>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</si>
  <si>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</si>
  <si>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</si>
  <si>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</si>
  <si>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</si>
  <si>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</si>
  <si>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</si>
  <si>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</si>
  <si>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</si>
  <si>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</si>
  <si>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</si>
  <si>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</si>
  <si>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</si>
  <si>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</si>
  <si>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</si>
  <si>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</si>
  <si>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</si>
  <si>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</si>
  <si>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</si>
  <si>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</si>
  <si>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</si>
  <si>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</si>
  <si>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</si>
  <si>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</si>
  <si>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</si>
  <si>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</si>
  <si>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</si>
  <si>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</si>
  <si>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</si>
  <si>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</si>
  <si>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</si>
  <si>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</si>
  <si>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</si>
  <si>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</si>
  <si>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</si>
  <si>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</si>
  <si>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</si>
  <si>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</si>
  <si>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</si>
  <si>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</si>
  <si>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</si>
  <si>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</si>
  <si>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</si>
  <si>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</si>
  <si>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</si>
  <si>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</si>
  <si>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</si>
  <si>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</si>
  <si>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</si>
  <si>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</si>
  <si>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</si>
  <si>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</si>
  <si>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</si>
  <si>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</si>
  <si>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</si>
  <si>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</si>
  <si>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</si>
  <si>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</si>
  <si>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</si>
  <si>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</si>
  <si>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</si>
  <si>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</si>
  <si>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</si>
  <si>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</si>
  <si>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</si>
  <si>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</si>
  <si>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</si>
  <si>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</si>
  <si>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</si>
  <si>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</si>
  <si>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</si>
  <si>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</si>
  <si>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</si>
  <si>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</si>
  <si>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</si>
  <si>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</si>
  <si>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</si>
  <si>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</si>
  <si>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</si>
  <si>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</si>
  <si>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</si>
  <si>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</si>
  <si>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</si>
  <si>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</si>
  <si>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</si>
  <si>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</si>
  <si>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</si>
  <si>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</si>
  <si>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</si>
  <si>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</si>
  <si>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</si>
  <si>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</si>
  <si>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</si>
  <si>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</si>
  <si>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</si>
  <si>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</si>
  <si>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</si>
  <si>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</si>
  <si>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</si>
  <si>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</si>
  <si>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</si>
  <si>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</si>
  <si>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</si>
  <si>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</si>
  <si>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</si>
  <si>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</si>
  <si>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</si>
  <si>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</si>
  <si>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</si>
  <si>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</si>
  <si>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</si>
  <si>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</si>
  <si>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</si>
  <si>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</si>
  <si>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</si>
  <si>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</si>
  <si>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</si>
  <si>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</si>
  <si>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</si>
  <si>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</si>
  <si>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</si>
  <si>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</si>
  <si>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</si>
  <si>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</si>
  <si>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</si>
  <si>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</si>
  <si>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</si>
  <si>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</si>
  <si>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</si>
  <si>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</si>
  <si>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</si>
  <si>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</si>
  <si>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</si>
  <si>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</si>
  <si>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</si>
  <si>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</si>
  <si>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</si>
  <si>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</si>
  <si>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</si>
  <si>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</si>
  <si>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</si>
  <si>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</si>
  <si>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</si>
  <si>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</si>
  <si>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</si>
  <si>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</si>
  <si>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</si>
  <si>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</si>
  <si>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</si>
  <si>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</si>
  <si>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</si>
  <si>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</si>
  <si>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</si>
  <si>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</si>
  <si>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</si>
  <si>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</si>
  <si>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</si>
  <si>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</si>
  <si>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</si>
  <si>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</si>
  <si>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</si>
  <si>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</si>
  <si>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</si>
  <si>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</si>
  <si>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</si>
  <si>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</si>
  <si>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</si>
  <si>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</si>
  <si>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</si>
  <si>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</si>
  <si>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</si>
  <si>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</si>
  <si>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</si>
  <si>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</si>
  <si>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</si>
  <si>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</si>
  <si>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</si>
  <si>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</si>
  <si>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</si>
  <si>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</si>
  <si>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</si>
  <si>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</si>
  <si>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</si>
  <si>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</si>
  <si>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</si>
  <si>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</si>
  <si>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</si>
  <si>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</si>
  <si>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</si>
  <si>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</si>
  <si>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</si>
  <si>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</si>
  <si>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</si>
  <si>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</si>
  <si>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</si>
  <si>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</si>
  <si>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</si>
  <si>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</si>
  <si>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</si>
  <si>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</si>
  <si>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</si>
  <si>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</si>
  <si>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</si>
  <si>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</si>
  <si>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</si>
  <si>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</si>
  <si>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</si>
  <si>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</si>
  <si>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</si>
  <si>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</si>
  <si>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</si>
  <si>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</si>
  <si>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</si>
  <si>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</si>
  <si>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</si>
  <si>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</si>
  <si>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</si>
  <si>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</si>
  <si>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</si>
  <si>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</si>
  <si>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</si>
  <si>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</si>
  <si>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</si>
  <si>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</si>
  <si>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</si>
  <si>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</si>
  <si>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</si>
  <si>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</si>
  <si>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</si>
  <si>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</si>
  <si>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</si>
  <si>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</si>
  <si>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</si>
  <si>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</si>
  <si>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</si>
  <si>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</si>
  <si>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</si>
  <si>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</si>
  <si>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</si>
  <si>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</si>
  <si>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</si>
  <si>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</si>
  <si>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</si>
  <si>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</si>
  <si>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</si>
  <si>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</si>
  <si>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</si>
  <si>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</si>
  <si>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</si>
  <si>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</si>
  <si>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</si>
  <si>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</si>
  <si>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</si>
  <si>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</si>
  <si>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</si>
  <si>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</si>
  <si>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</si>
  <si>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</si>
  <si>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</si>
  <si>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</si>
  <si>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</si>
  <si>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</si>
  <si>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</si>
  <si>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</si>
  <si>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</si>
  <si>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</si>
  <si>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</si>
  <si>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</si>
  <si>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</si>
  <si>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</si>
  <si>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</si>
  <si>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</si>
  <si>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</si>
  <si>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</si>
  <si>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</si>
  <si>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</si>
  <si>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</si>
  <si>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</si>
  <si>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</si>
  <si>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</si>
  <si>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</si>
  <si>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</si>
  <si>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</si>
  <si>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</si>
  <si>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</si>
  <si>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</si>
  <si>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</si>
  <si>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</si>
  <si>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</si>
  <si>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</si>
  <si>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</si>
  <si>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</si>
  <si>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</si>
  <si>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</si>
  <si>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</si>
  <si>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</si>
  <si>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</si>
  <si>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</si>
  <si>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</si>
  <si>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</si>
  <si>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</si>
  <si>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</si>
  <si>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</si>
  <si>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</si>
  <si>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</si>
  <si>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</si>
  <si>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</si>
  <si>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</si>
  <si>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</si>
  <si>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</si>
  <si>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</si>
  <si>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</si>
  <si>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</si>
  <si>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</si>
  <si>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</si>
  <si>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</si>
  <si>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</si>
  <si>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</si>
  <si>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</si>
  <si>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</si>
  <si>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</si>
  <si>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</si>
  <si>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</si>
  <si>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</si>
  <si>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</si>
  <si>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</si>
  <si>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</si>
  <si>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</si>
  <si>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</si>
  <si>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</si>
  <si>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</si>
  <si>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</si>
  <si>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</si>
  <si>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</si>
  <si>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</si>
  <si>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</si>
  <si>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</si>
  <si>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</si>
  <si>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</si>
  <si>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</si>
  <si>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</si>
  <si>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</si>
  <si>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</si>
  <si>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</si>
  <si>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</si>
  <si>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</si>
  <si>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</si>
  <si>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</si>
  <si>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</si>
  <si>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</si>
  <si>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</si>
  <si>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</si>
  <si>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</si>
  <si>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</si>
  <si>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</si>
  <si>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</si>
  <si>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</si>
  <si>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</si>
  <si>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</si>
  <si>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</si>
  <si>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</si>
  <si>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</si>
  <si>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</si>
  <si>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</si>
  <si>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</si>
  <si>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</si>
  <si>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</si>
  <si>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</si>
  <si>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</si>
  <si>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</si>
  <si>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</si>
  <si>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</si>
  <si>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</si>
  <si>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</si>
  <si>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</si>
  <si>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</si>
  <si>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</si>
  <si>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</si>
  <si>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</si>
  <si>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</si>
  <si>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</si>
  <si>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</si>
  <si>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</si>
  <si>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</si>
  <si>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</si>
  <si>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</si>
  <si>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</si>
  <si>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</si>
  <si>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</si>
  <si>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</si>
  <si>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</si>
  <si>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</si>
  <si>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</si>
  <si>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</si>
  <si>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</si>
  <si>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</si>
  <si>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</si>
  <si>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</si>
  <si>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</si>
  <si>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</si>
  <si>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</si>
  <si>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</si>
  <si>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</si>
  <si>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</si>
  <si>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</si>
  <si>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</si>
  <si>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</si>
  <si>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</si>
  <si>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</si>
  <si>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</si>
  <si>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</si>
  <si>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</si>
  <si>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</si>
  <si>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</si>
  <si>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</si>
  <si>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</si>
  <si>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</si>
  <si>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</si>
  <si>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</si>
  <si>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</si>
  <si>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</si>
  <si>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</si>
  <si>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</si>
  <si>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</si>
  <si>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</si>
  <si>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</si>
  <si>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</si>
  <si>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</si>
  <si>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</si>
  <si>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</si>
  <si>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</si>
  <si>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</si>
  <si>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</si>
  <si>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</si>
  <si>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</si>
  <si>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</si>
  <si>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</si>
  <si>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</si>
  <si>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</si>
  <si>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</si>
  <si>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</si>
  <si>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</si>
  <si>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</si>
  <si>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</si>
  <si>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</si>
  <si>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</si>
  <si>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</si>
  <si>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</si>
  <si>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</si>
  <si>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</si>
  <si>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</si>
  <si>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</si>
  <si>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</si>
  <si>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</si>
  <si>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</si>
  <si>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</si>
  <si>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</si>
  <si>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</si>
  <si>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</si>
  <si>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</si>
  <si>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</si>
  <si>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</si>
  <si>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</si>
  <si>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</si>
  <si>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</si>
  <si>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</si>
  <si>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</si>
  <si>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</si>
  <si>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</si>
  <si>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</si>
  <si>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</si>
  <si>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</si>
  <si>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</si>
  <si>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</si>
  <si>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</si>
  <si>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</si>
  <si>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</si>
  <si>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</si>
  <si>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</si>
  <si>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</si>
  <si>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</si>
  <si>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</si>
  <si>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</si>
  <si>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</si>
  <si>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</si>
  <si>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</si>
  <si>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</si>
  <si>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</si>
  <si>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</si>
  <si>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</si>
  <si>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</si>
  <si>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</si>
  <si>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</si>
  <si>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</si>
  <si>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</si>
  <si>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</si>
  <si>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</si>
  <si>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</si>
  <si>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</si>
  <si>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</si>
  <si>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</si>
  <si>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</si>
  <si>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</si>
  <si>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</si>
  <si>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</si>
  <si>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</si>
  <si>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</si>
  <si>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</si>
  <si>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</si>
  <si>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</si>
  <si>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</si>
  <si>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</si>
  <si>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</si>
  <si>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</si>
  <si>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</si>
  <si>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</si>
  <si>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</si>
  <si>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</si>
  <si>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</si>
  <si>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</si>
  <si>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</si>
  <si>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</si>
  <si>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</si>
  <si>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</si>
  <si>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</si>
  <si>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</si>
  <si>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</si>
  <si>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</si>
  <si>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</si>
  <si>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</si>
  <si>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</si>
  <si>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</si>
  <si>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</si>
  <si>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</si>
  <si>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</si>
  <si>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</si>
  <si>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</si>
  <si>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</si>
  <si>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</si>
  <si>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</si>
  <si>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</si>
  <si>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</si>
  <si>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</si>
  <si>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</si>
  <si>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</si>
  <si>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</si>
  <si>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</si>
  <si>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</si>
  <si>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</si>
  <si>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</si>
  <si>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</si>
  <si>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</si>
  <si>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</si>
  <si>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</si>
  <si>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</si>
  <si>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</si>
  <si>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</si>
  <si>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</si>
  <si>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</si>
  <si>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</si>
  <si>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</si>
  <si>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</si>
  <si>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</si>
  <si>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</si>
  <si>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</si>
  <si>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</si>
  <si>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</si>
  <si>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</si>
  <si>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</si>
  <si>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</si>
  <si>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</si>
  <si>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</si>
  <si>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</si>
  <si>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</si>
  <si>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</si>
  <si>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</si>
  <si>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</si>
  <si>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</si>
  <si>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</si>
  <si>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</si>
  <si>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</si>
  <si>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</si>
  <si>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</si>
  <si>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</si>
  <si>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</si>
  <si>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</si>
  <si>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</si>
  <si>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</si>
  <si>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</si>
  <si>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</si>
  <si>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</si>
  <si>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</si>
  <si>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</si>
  <si>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</si>
  <si>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</si>
  <si>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</si>
  <si>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</si>
  <si>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</si>
  <si>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</si>
  <si>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</si>
  <si>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</si>
  <si>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</si>
  <si>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</si>
  <si>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</si>
  <si>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</si>
  <si>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</si>
  <si>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</si>
  <si>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</si>
  <si>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</si>
  <si>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</si>
  <si>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</si>
  <si>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</si>
  <si>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</si>
  <si>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</si>
  <si>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</si>
  <si>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</si>
  <si>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</si>
  <si>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</si>
  <si>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</si>
  <si>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</si>
  <si>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</si>
  <si>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</si>
  <si>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</si>
  <si>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</si>
  <si>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</si>
  <si>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</si>
  <si>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</si>
  <si>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</si>
  <si>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</si>
  <si>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</si>
  <si>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</si>
  <si>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</si>
  <si>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</si>
  <si>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</si>
  <si>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</si>
  <si>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</si>
  <si>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</si>
  <si>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</si>
  <si>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</si>
  <si>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</si>
  <si>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</si>
  <si>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</si>
  <si>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</si>
  <si>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</si>
  <si>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</si>
  <si>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</si>
  <si>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</si>
  <si>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</si>
  <si>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</si>
  <si>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</si>
  <si>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</si>
  <si>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</si>
  <si>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</si>
  <si>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</si>
  <si>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</si>
  <si>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</si>
  <si>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</si>
  <si>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</si>
  <si>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</si>
  <si>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</si>
  <si>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</si>
  <si>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</si>
  <si>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</si>
  <si>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</si>
  <si>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</si>
  <si>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</si>
  <si>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</si>
  <si>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</si>
  <si>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</si>
  <si>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</si>
  <si>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</si>
  <si>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</si>
  <si>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</si>
  <si>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</si>
  <si>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</si>
  <si>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</si>
  <si>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</si>
  <si>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</si>
  <si>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</si>
  <si>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</si>
  <si>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</si>
  <si>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</si>
  <si>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</si>
  <si>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</si>
  <si>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</si>
  <si>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</si>
  <si>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</si>
  <si>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</si>
  <si>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</si>
  <si>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</si>
  <si>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</si>
  <si>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</si>
  <si>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</si>
  <si>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</si>
  <si>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</si>
  <si>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</si>
  <si>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</si>
  <si>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</si>
  <si>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</si>
  <si>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</si>
  <si>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</si>
  <si>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</si>
  <si>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</si>
  <si>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</si>
  <si>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</si>
  <si>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</si>
  <si>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</si>
  <si>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</si>
  <si>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</si>
  <si>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</si>
  <si>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</si>
  <si>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</si>
  <si>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</si>
  <si>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</si>
  <si>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</si>
  <si>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</si>
  <si>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</si>
  <si>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</si>
  <si>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</si>
  <si>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</si>
  <si>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</si>
  <si>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</si>
  <si>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</si>
  <si>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</si>
  <si>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</si>
  <si>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</si>
  <si>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</si>
  <si>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</si>
  <si>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</si>
  <si>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</si>
  <si>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</si>
  <si>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</si>
  <si>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</si>
  <si>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</si>
  <si>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</si>
  <si>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</si>
  <si>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</si>
  <si>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</si>
  <si>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</si>
  <si>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</si>
  <si>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</si>
  <si>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</si>
  <si>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</si>
  <si>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</si>
  <si>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</si>
  <si>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</si>
  <si>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</si>
  <si>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</si>
  <si>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</si>
  <si>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</si>
  <si>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</si>
  <si>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</si>
  <si>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</si>
  <si>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</si>
  <si>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</si>
  <si>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</si>
  <si>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</si>
  <si>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</si>
  <si>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</si>
  <si>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</si>
  <si>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</si>
  <si>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</si>
  <si>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</si>
  <si>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</si>
  <si>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</si>
  <si>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</si>
  <si>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</si>
  <si>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</si>
  <si>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</si>
  <si>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</si>
  <si>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</si>
  <si>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</si>
  <si>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</si>
  <si>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</si>
  <si>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</si>
  <si>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</si>
  <si>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</si>
  <si>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</si>
  <si>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</si>
  <si>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</si>
  <si>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</si>
  <si>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</si>
  <si>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</si>
  <si>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</si>
  <si>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</si>
  <si>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</si>
  <si>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</si>
  <si>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</si>
  <si>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</si>
  <si>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</si>
  <si>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</si>
  <si>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</si>
  <si>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</si>
  <si>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</si>
  <si>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</si>
  <si>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</si>
  <si>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</si>
  <si>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</si>
  <si>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</si>
  <si>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</si>
  <si>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</si>
  <si>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</si>
  <si>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</si>
  <si>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</si>
  <si>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</si>
  <si>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</si>
  <si>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</si>
  <si>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</si>
  <si>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</si>
  <si>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</si>
  <si>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</si>
  <si>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</si>
  <si>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</si>
  <si>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</si>
  <si>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</si>
  <si>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</si>
  <si>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</si>
  <si>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</si>
  <si>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</si>
  <si>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</si>
  <si>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</si>
  <si>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</si>
  <si>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</si>
  <si>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</si>
  <si>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</si>
  <si>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</si>
  <si>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</si>
  <si>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</si>
  <si>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</si>
  <si>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</si>
  <si>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</si>
  <si>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</si>
  <si>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</si>
  <si>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</si>
  <si>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</si>
  <si>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</si>
  <si>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</si>
  <si>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</si>
  <si>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</si>
  <si>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</si>
  <si>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</si>
  <si>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</si>
  <si>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</si>
  <si>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</si>
  <si>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</si>
  <si>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</si>
  <si>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</si>
  <si>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</si>
  <si>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</si>
  <si>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</si>
  <si>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</si>
  <si>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</si>
  <si>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</si>
  <si>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</si>
  <si>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</si>
  <si>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</si>
  <si>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</si>
  <si>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</si>
  <si>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</si>
  <si>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</si>
  <si>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</si>
  <si>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</si>
  <si>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</si>
  <si>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</si>
  <si>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</si>
  <si>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</si>
  <si>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</si>
  <si>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</si>
  <si>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</si>
  <si>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</si>
  <si>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</si>
  <si>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</si>
  <si>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</si>
  <si>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</si>
  <si>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</si>
  <si>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</si>
  <si>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</si>
  <si>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</si>
  <si>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</si>
  <si>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</si>
  <si>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</si>
  <si>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</si>
  <si>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</si>
  <si>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</si>
  <si>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</si>
  <si>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</si>
  <si>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</si>
  <si>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</si>
  <si>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</si>
  <si>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</si>
  <si>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</si>
  <si>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</si>
  <si>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</si>
  <si>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</si>
  <si>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</si>
  <si>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</si>
  <si>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</si>
  <si>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</si>
  <si>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</si>
  <si>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</si>
  <si>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</si>
  <si>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</si>
  <si>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</si>
  <si>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</si>
  <si>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</si>
  <si>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</si>
  <si>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</si>
  <si>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</si>
  <si>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</si>
  <si>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</si>
  <si>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</si>
  <si>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</si>
  <si>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</si>
  <si>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</si>
  <si>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</si>
  <si>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</si>
  <si>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</si>
  <si>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</si>
  <si>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</si>
  <si>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</si>
  <si>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</si>
  <si>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</si>
  <si>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</si>
  <si>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</si>
  <si>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</si>
  <si>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</si>
  <si>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</si>
  <si>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</si>
  <si>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</si>
  <si>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</si>
  <si>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</si>
  <si>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</si>
  <si>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</si>
  <si>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</si>
  <si>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</si>
  <si>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</si>
  <si>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</si>
  <si>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</si>
  <si>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</si>
  <si>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</si>
  <si>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</si>
  <si>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</si>
  <si>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</si>
  <si>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</si>
  <si>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</si>
  <si>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</si>
  <si>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</si>
  <si>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</si>
  <si>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</si>
  <si>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</si>
  <si>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</si>
  <si>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</si>
  <si>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</si>
  <si>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</si>
  <si>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</si>
  <si>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</si>
  <si>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</si>
  <si>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</si>
  <si>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</si>
  <si>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</si>
  <si>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</si>
  <si>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</si>
  <si>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</si>
  <si>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</si>
  <si>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</si>
  <si>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</si>
  <si>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</si>
  <si>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</si>
  <si>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</si>
  <si>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</si>
  <si>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</si>
  <si>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</si>
  <si>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</si>
  <si>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</si>
  <si>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</si>
  <si>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</si>
  <si>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</si>
  <si>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</si>
  <si>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</si>
  <si>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</si>
  <si>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</si>
  <si>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</si>
  <si>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</si>
  <si>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</si>
  <si>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</si>
  <si>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</si>
  <si>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</si>
  <si>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</si>
  <si>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</si>
  <si>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</si>
  <si>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</si>
  <si>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</si>
  <si>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</si>
  <si>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</si>
  <si>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</si>
  <si>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</si>
  <si>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</si>
  <si>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</si>
  <si>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</si>
  <si>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</si>
  <si>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</si>
  <si>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</si>
  <si>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</si>
  <si>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</si>
  <si>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</si>
  <si>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</si>
  <si>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</si>
  <si>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</si>
  <si>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</si>
  <si>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</si>
  <si>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</si>
  <si>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</si>
  <si>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</si>
  <si>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</si>
  <si>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</si>
  <si>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</si>
  <si>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</si>
  <si>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</si>
  <si>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</si>
  <si>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</si>
  <si>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</si>
  <si>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</si>
  <si>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</si>
  <si>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</si>
  <si>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</si>
  <si>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</si>
  <si>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</si>
  <si>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</si>
  <si>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</si>
  <si>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</si>
  <si>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</si>
  <si>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</si>
  <si>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</si>
  <si>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</si>
  <si>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</si>
  <si>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</si>
  <si>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</si>
  <si>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</si>
  <si>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</si>
  <si>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</si>
  <si>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</si>
  <si>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</si>
  <si>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</si>
  <si>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</si>
  <si>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</si>
  <si>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</si>
  <si>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</si>
  <si>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</si>
  <si>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</si>
  <si>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</si>
  <si>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</si>
  <si>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</si>
  <si>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</si>
  <si>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</si>
  <si>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</si>
  <si>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</si>
  <si>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</si>
  <si>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</si>
  <si>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</si>
  <si>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</si>
  <si>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</si>
  <si>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</si>
  <si>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</si>
  <si>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</si>
  <si>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</si>
  <si>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</si>
  <si>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</si>
  <si>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</si>
  <si>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</si>
  <si>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</si>
  <si>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</si>
  <si>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</si>
  <si>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</si>
  <si>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</si>
  <si>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</si>
  <si>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</si>
  <si>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</si>
  <si>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</si>
  <si>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</si>
  <si>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</si>
  <si>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</si>
  <si>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</si>
  <si>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</si>
  <si>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</si>
  <si>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</si>
  <si>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</si>
  <si>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</si>
  <si>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</si>
  <si>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</si>
  <si>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</si>
  <si>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</si>
  <si>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</si>
  <si>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</si>
  <si>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</si>
  <si>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</si>
  <si>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</si>
  <si>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</si>
  <si>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</si>
  <si>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</si>
  <si>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</si>
  <si>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</si>
  <si>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</si>
  <si>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</si>
  <si>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</si>
  <si>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</si>
  <si>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</si>
  <si>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</si>
  <si>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</si>
  <si>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</si>
  <si>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</si>
  <si>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</si>
  <si>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</si>
  <si>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</si>
  <si>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</si>
  <si>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</si>
  <si>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</si>
  <si>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</si>
  <si>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</si>
  <si>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</si>
  <si>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</si>
  <si>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</si>
  <si>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</si>
  <si>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</si>
  <si>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</si>
  <si>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</si>
  <si>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</si>
  <si>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</si>
  <si>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</si>
  <si>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</si>
  <si>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</si>
  <si>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</si>
  <si>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</si>
  <si>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</si>
  <si>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</si>
  <si>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</si>
  <si>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</si>
  <si>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</si>
  <si>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</si>
  <si>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</si>
  <si>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</si>
  <si>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</si>
  <si>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</si>
  <si>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</si>
  <si>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</si>
  <si>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</si>
  <si>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</si>
  <si>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</si>
  <si>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</si>
  <si>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</si>
  <si>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</si>
  <si>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</si>
  <si>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</si>
  <si>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</si>
  <si>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</si>
  <si>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</si>
  <si>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</si>
  <si>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</si>
  <si>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</si>
  <si>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</si>
  <si>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</si>
  <si>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</si>
  <si>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</si>
  <si>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</si>
  <si>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</si>
  <si>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</si>
  <si>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</si>
  <si>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</si>
  <si>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</si>
  <si>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</si>
  <si>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</si>
  <si>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</si>
  <si>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</si>
  <si>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</si>
  <si>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</si>
  <si>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</si>
  <si>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</si>
  <si>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</si>
  <si>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</si>
  <si>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</si>
  <si>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</si>
  <si>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</si>
  <si>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</si>
  <si>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</si>
  <si>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</si>
  <si>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</si>
  <si>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</si>
  <si>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</si>
  <si>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</si>
  <si>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</si>
  <si>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</si>
  <si>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</si>
  <si>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</si>
  <si>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</si>
  <si>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</si>
  <si>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</si>
  <si>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</si>
  <si>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</si>
  <si>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</si>
  <si>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</si>
  <si>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</si>
  <si>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</si>
  <si>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</si>
  <si>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</si>
  <si>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</si>
  <si>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</si>
  <si>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</si>
  <si>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</si>
  <si>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</si>
  <si>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</si>
  <si>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</si>
  <si>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</si>
  <si>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</si>
  <si>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</si>
  <si>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</si>
  <si>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</si>
  <si>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</si>
  <si>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</si>
  <si>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</si>
  <si>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</si>
  <si>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</si>
  <si>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</si>
  <si>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</si>
  <si>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</si>
  <si>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</si>
  <si>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</si>
  <si>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</si>
  <si>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</si>
  <si>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</si>
  <si>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</si>
  <si>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</si>
  <si>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</si>
  <si>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</si>
  <si>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</si>
  <si>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</si>
  <si>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</si>
  <si>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</si>
  <si>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</si>
  <si>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</si>
  <si>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</si>
  <si>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</si>
  <si>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</si>
  <si>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</si>
  <si>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</si>
  <si>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</si>
  <si>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</si>
  <si>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</si>
  <si>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</si>
  <si>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</si>
  <si>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</si>
  <si>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</si>
  <si>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</si>
  <si>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</si>
  <si>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</si>
  <si>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</si>
  <si>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</si>
  <si>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</si>
  <si>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</si>
  <si>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</si>
  <si>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</si>
  <si>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</si>
  <si>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</si>
  <si>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</si>
  <si>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</si>
  <si>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</si>
  <si>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</si>
  <si>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</si>
  <si>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</si>
  <si>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</si>
  <si>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</si>
  <si>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</si>
  <si>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</si>
  <si>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</si>
  <si>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</si>
  <si>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</si>
  <si>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</si>
  <si>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</si>
  <si>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</si>
  <si>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</si>
  <si>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</si>
  <si>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</si>
  <si>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</si>
  <si>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</si>
  <si>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</si>
  <si>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</si>
  <si>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</si>
  <si>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</si>
  <si>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</si>
  <si>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</si>
  <si>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</si>
  <si>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</si>
  <si>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</si>
  <si>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</si>
  <si>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</si>
  <si>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</si>
  <si>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</si>
  <si>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</si>
  <si>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</si>
  <si>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</si>
  <si>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</si>
  <si>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</si>
  <si>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</si>
  <si>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</si>
  <si>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</si>
  <si>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</si>
  <si>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</si>
  <si>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</si>
  <si>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</si>
  <si>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</si>
  <si>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</si>
  <si>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</si>
  <si>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</si>
  <si>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</si>
  <si>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</si>
  <si>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</si>
  <si>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</si>
  <si>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</si>
  <si>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</si>
  <si>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</si>
  <si>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</si>
  <si>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</si>
  <si>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</si>
  <si>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</si>
  <si>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</si>
  <si>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</si>
  <si>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</si>
  <si>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</si>
  <si>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</si>
  <si>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</si>
  <si>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</si>
  <si>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</si>
  <si>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</si>
  <si>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</si>
  <si>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</si>
  <si>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</si>
  <si>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</si>
  <si>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</si>
  <si>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</si>
  <si>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</si>
  <si>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</si>
  <si>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</si>
  <si>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</si>
  <si>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</si>
  <si>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</si>
  <si>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</si>
  <si>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</si>
  <si>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</si>
  <si>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</si>
  <si>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</si>
  <si>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</si>
  <si>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</si>
  <si>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</si>
  <si>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</si>
  <si>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</si>
  <si>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</si>
  <si>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</si>
  <si>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</si>
  <si>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</si>
  <si>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</si>
  <si>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</si>
  <si>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</si>
  <si>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</si>
  <si>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</si>
  <si>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</si>
  <si>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</si>
  <si>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</si>
  <si>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</si>
  <si>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</si>
  <si>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</si>
  <si>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</si>
  <si>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</si>
  <si>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</si>
  <si>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</si>
  <si>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</si>
  <si>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</si>
  <si>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</si>
  <si>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</si>
  <si>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</si>
  <si>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</si>
  <si>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</si>
  <si>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</si>
  <si>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</si>
  <si>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</si>
  <si>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</si>
  <si>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</si>
  <si>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</si>
  <si>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</si>
  <si>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</si>
  <si>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</si>
  <si>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</si>
  <si>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</si>
  <si>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</si>
  <si>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</si>
  <si>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</si>
  <si>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</si>
  <si>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</si>
  <si>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</si>
  <si>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</si>
  <si>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</si>
  <si>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</si>
  <si>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</si>
  <si>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</si>
  <si>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</si>
  <si>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</si>
  <si>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</si>
  <si>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</si>
  <si>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</si>
  <si>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</si>
  <si>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</si>
  <si>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</si>
  <si>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</si>
  <si>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</si>
  <si>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</si>
  <si>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</si>
  <si>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</si>
  <si>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</si>
  <si>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</si>
  <si>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</si>
  <si>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</si>
  <si>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</si>
  <si>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</si>
  <si>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</si>
  <si>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</si>
  <si>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</si>
  <si>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</si>
  <si>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</si>
  <si>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</si>
  <si>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</si>
  <si>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</si>
  <si>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</si>
  <si>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</si>
  <si>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</si>
  <si>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</si>
  <si>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</si>
  <si>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</si>
  <si>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</si>
  <si>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</si>
  <si>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</si>
  <si>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</si>
  <si>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</si>
  <si>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</si>
  <si>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</si>
  <si>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</si>
  <si>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</si>
  <si>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</si>
  <si>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</si>
  <si>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</si>
  <si>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</si>
  <si>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</si>
  <si>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</si>
  <si>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</si>
  <si>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</si>
  <si>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</si>
  <si>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</si>
  <si>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</si>
  <si>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</si>
  <si>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</si>
  <si>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</si>
  <si>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</si>
  <si>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</si>
  <si>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</si>
  <si>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</si>
  <si>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</si>
  <si>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</si>
  <si>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</si>
  <si>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</si>
  <si>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</si>
  <si>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</si>
  <si>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</si>
  <si>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</si>
  <si>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</si>
  <si>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</si>
  <si>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</si>
  <si>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</si>
  <si>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</si>
  <si>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</si>
  <si>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</si>
  <si>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</si>
  <si>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</si>
  <si>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</si>
  <si>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</si>
  <si>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</si>
  <si>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</si>
  <si>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</si>
  <si>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</si>
  <si>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</si>
  <si>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</si>
  <si>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</si>
  <si>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</si>
  <si>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</si>
  <si>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</si>
  <si>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</si>
  <si>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</si>
  <si>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</si>
  <si>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</si>
  <si>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</si>
  <si>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</si>
  <si>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</si>
  <si>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</si>
  <si>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</si>
  <si>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</si>
  <si>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</si>
  <si>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</si>
  <si>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</si>
  <si>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</si>
  <si>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</si>
  <si>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</si>
  <si>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</si>
  <si>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</si>
  <si>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</si>
  <si>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</si>
  <si>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</si>
  <si>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</si>
  <si>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</si>
  <si>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</si>
  <si>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</si>
  <si>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</si>
  <si>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</si>
  <si>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</si>
  <si>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</si>
  <si>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</si>
  <si>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</si>
  <si>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</si>
  <si>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</si>
  <si>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</si>
  <si>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</si>
  <si>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</si>
  <si>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</si>
  <si>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</si>
  <si>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</si>
  <si>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</si>
  <si>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</si>
  <si>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</si>
  <si>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</si>
  <si>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</si>
  <si>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</si>
  <si>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</si>
  <si>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</si>
  <si>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</si>
  <si>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</si>
  <si>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</si>
  <si>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</si>
  <si>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</si>
  <si>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</si>
  <si>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</si>
  <si>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</si>
  <si>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</si>
  <si>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</si>
  <si>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</si>
  <si>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</si>
  <si>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</si>
  <si>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</si>
  <si>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</si>
  <si>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</si>
  <si>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</si>
  <si>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</si>
  <si>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</si>
  <si>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</si>
  <si>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</si>
  <si>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</si>
  <si>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</si>
  <si>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</si>
  <si>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</si>
  <si>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</si>
  <si>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</si>
  <si>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</si>
  <si>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</si>
  <si>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</si>
  <si>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</si>
  <si>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</si>
  <si>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</si>
  <si>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</si>
  <si>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</si>
  <si>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</si>
  <si>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</si>
  <si>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</si>
  <si>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</si>
  <si>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</si>
  <si>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</si>
  <si>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</si>
  <si>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</si>
  <si>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</si>
  <si>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</si>
  <si>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</si>
  <si>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</si>
  <si>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</si>
  <si>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</si>
  <si>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</si>
  <si>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</si>
  <si>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</si>
  <si>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</si>
  <si>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</si>
  <si>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</si>
  <si>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</si>
  <si>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</si>
  <si>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</si>
  <si>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</si>
  <si>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</si>
  <si>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</si>
  <si>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</si>
  <si>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</si>
  <si>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</si>
  <si>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</si>
  <si>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</si>
  <si>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</si>
  <si>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</si>
  <si>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</si>
  <si>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</si>
  <si>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</si>
  <si>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</si>
  <si>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</si>
  <si>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</si>
  <si>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</si>
  <si>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</si>
  <si>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</si>
  <si>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</si>
  <si>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</si>
  <si>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</si>
  <si>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</si>
  <si>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</si>
  <si>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</si>
  <si>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</si>
  <si>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</si>
  <si>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</si>
  <si>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</si>
  <si>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</si>
  <si>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</si>
  <si>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</si>
  <si>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</si>
  <si>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</si>
  <si>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</si>
  <si>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</si>
  <si>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</si>
  <si>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</si>
  <si>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</si>
  <si>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</si>
  <si>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</si>
  <si>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</si>
  <si>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</si>
  <si>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</si>
  <si>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</si>
  <si>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</si>
  <si>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</si>
  <si>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</si>
  <si>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</si>
  <si>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</si>
  <si>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</si>
  <si>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</si>
  <si>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</si>
  <si>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</si>
  <si>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</si>
  <si>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</si>
  <si>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</si>
  <si>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</si>
  <si>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</si>
  <si>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</si>
  <si>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</si>
  <si>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</si>
  <si>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</si>
  <si>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</si>
  <si>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</si>
  <si>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</si>
  <si>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</si>
  <si>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</si>
  <si>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</si>
  <si>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</si>
  <si>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</si>
  <si>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</si>
  <si>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</si>
  <si>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</si>
  <si>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</si>
  <si>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</si>
  <si>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</si>
  <si>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</si>
  <si>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</si>
  <si>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</si>
  <si>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</si>
  <si>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</si>
  <si>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</si>
  <si>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</si>
  <si>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</si>
  <si>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</si>
  <si>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</si>
  <si>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</si>
  <si>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</si>
  <si>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</si>
  <si>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</si>
  <si>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</si>
  <si>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</si>
  <si>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</si>
  <si>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</si>
  <si>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</si>
  <si>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</si>
  <si>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</si>
  <si>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</si>
  <si>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</si>
  <si>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</si>
  <si>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</si>
  <si>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</si>
  <si>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</si>
  <si>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</si>
  <si>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</si>
  <si>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</si>
  <si>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</si>
  <si>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</si>
  <si>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</si>
  <si>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</si>
  <si>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</si>
  <si>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</si>
  <si>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</si>
  <si>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</si>
  <si>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</si>
  <si>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</si>
  <si>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</si>
  <si>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</si>
  <si>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</si>
  <si>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</si>
  <si>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</si>
  <si>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</si>
  <si>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</si>
  <si>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</si>
  <si>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</si>
  <si>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</si>
  <si>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</si>
  <si>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</si>
  <si>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</si>
  <si>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</si>
  <si>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</si>
  <si>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</si>
  <si>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</si>
  <si>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</si>
  <si>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</si>
  <si>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</si>
  <si>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</si>
  <si>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</si>
  <si>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</si>
  <si>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</si>
  <si>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</si>
  <si>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</si>
  <si>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</si>
  <si>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</si>
  <si>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</si>
  <si>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</si>
  <si>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</si>
  <si>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</si>
  <si>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</si>
  <si>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</si>
  <si>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</si>
  <si>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</si>
  <si>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</si>
  <si>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</si>
  <si>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</si>
  <si>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</si>
  <si>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</si>
  <si>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</si>
  <si>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</si>
  <si>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</si>
  <si>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</si>
  <si>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</si>
  <si>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</si>
  <si>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</si>
  <si>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</si>
  <si>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</si>
  <si>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</si>
  <si>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</si>
  <si>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</si>
  <si>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</si>
  <si>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</si>
  <si>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</si>
  <si>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</si>
  <si>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</si>
  <si>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</si>
  <si>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</si>
  <si>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</si>
  <si>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</si>
  <si>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</si>
  <si>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</si>
  <si>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</si>
  <si>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</si>
  <si>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</si>
  <si>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</si>
  <si>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</si>
  <si>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</si>
  <si>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</si>
  <si>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</si>
  <si>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</si>
  <si>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</si>
  <si>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</si>
  <si>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</si>
  <si>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</si>
  <si>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</si>
  <si>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</si>
  <si>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</si>
  <si>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</si>
  <si>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</si>
  <si>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</si>
  <si>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</si>
  <si>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</si>
  <si>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</si>
  <si>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</si>
  <si>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</si>
  <si>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</si>
  <si>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</si>
  <si>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</si>
  <si>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</si>
  <si>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</si>
  <si>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</si>
  <si>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</si>
  <si>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</si>
  <si>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</si>
  <si>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</si>
  <si>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</si>
  <si>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</si>
  <si>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</si>
  <si>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</si>
  <si>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</si>
  <si>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</si>
  <si>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</si>
  <si>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</si>
  <si>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</si>
  <si>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</si>
  <si>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</si>
  <si>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</si>
  <si>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</si>
  <si>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</si>
  <si>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</si>
  <si>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</si>
  <si>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</si>
  <si>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</si>
  <si>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</si>
  <si>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</si>
  <si>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</si>
  <si>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</si>
  <si>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</si>
  <si>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</si>
  <si>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</si>
  <si>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</si>
  <si>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</si>
  <si>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</si>
  <si>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</si>
  <si>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</si>
  <si>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</si>
  <si>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</si>
  <si>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</si>
  <si>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</si>
  <si>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</si>
  <si>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</si>
  <si>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</si>
  <si>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</si>
  <si>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</si>
  <si>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</si>
  <si>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</si>
  <si>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</si>
  <si>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</si>
  <si>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</si>
  <si>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</si>
  <si>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</si>
  <si>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</si>
  <si>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</si>
  <si>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</si>
  <si>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</si>
  <si>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</si>
  <si>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</si>
  <si>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</si>
  <si>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</si>
  <si>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</si>
  <si>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</si>
  <si>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</si>
  <si>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</si>
  <si>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</si>
  <si>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</si>
  <si>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</si>
  <si>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</si>
  <si>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</si>
  <si>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</si>
  <si>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</si>
  <si>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</si>
  <si>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</si>
  <si>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</si>
  <si>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</si>
  <si>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</si>
  <si>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</si>
  <si>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</si>
  <si>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</si>
  <si>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</si>
  <si>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</si>
  <si>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</si>
  <si>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</si>
  <si>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</si>
  <si>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</si>
  <si>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</si>
  <si>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</si>
  <si>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</si>
  <si>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</si>
  <si>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</si>
  <si>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</si>
  <si>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</si>
  <si>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</si>
  <si>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</si>
  <si>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</si>
  <si>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</si>
  <si>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</si>
  <si>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</si>
  <si>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</si>
  <si>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</si>
  <si>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</si>
  <si>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</si>
  <si>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</si>
  <si>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</si>
  <si>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</si>
  <si>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</si>
  <si>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</si>
  <si>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</si>
  <si>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</si>
  <si>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</si>
  <si>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</si>
  <si>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</si>
  <si>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</si>
  <si>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</si>
  <si>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</si>
  <si>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</si>
  <si>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</si>
  <si>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</si>
  <si>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</si>
  <si>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</si>
  <si>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</si>
  <si>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</si>
  <si>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</si>
  <si>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</si>
  <si>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</si>
  <si>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</si>
  <si>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</si>
  <si>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</si>
  <si>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</si>
  <si>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</si>
  <si>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</si>
  <si>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</si>
  <si>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</si>
  <si>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</si>
  <si>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</si>
  <si>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</si>
  <si>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</si>
  <si>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</si>
  <si>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</si>
  <si>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</si>
  <si>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</si>
  <si>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</si>
  <si>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</si>
  <si>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</si>
  <si>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</si>
  <si>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</si>
  <si>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</si>
  <si>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</si>
  <si>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</si>
  <si>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</si>
  <si>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</si>
  <si>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</si>
  <si>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</si>
  <si>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</si>
  <si>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</si>
  <si>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</si>
  <si>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</si>
  <si>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</si>
  <si>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</si>
  <si>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</si>
  <si>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</si>
  <si>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</si>
  <si>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</si>
  <si>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</si>
  <si>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</si>
  <si>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</si>
  <si>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</si>
  <si>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</si>
  <si>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</si>
  <si>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</si>
  <si>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</si>
  <si>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</si>
  <si>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</si>
  <si>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</si>
  <si>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</si>
  <si>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</si>
  <si>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</si>
  <si>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</si>
  <si>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</si>
  <si>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</si>
  <si>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</si>
  <si>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</si>
  <si>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</si>
  <si>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</si>
  <si>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</si>
  <si>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</si>
  <si>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</si>
  <si>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</si>
  <si>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</si>
  <si>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</si>
  <si>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</si>
  <si>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</si>
  <si>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</si>
  <si>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</si>
  <si>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</si>
  <si>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</si>
  <si>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</si>
  <si>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</si>
  <si>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</si>
  <si>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</si>
  <si>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</si>
  <si>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</si>
  <si>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</si>
  <si>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</si>
  <si>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</si>
  <si>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</si>
  <si>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</si>
  <si>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</si>
  <si>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</si>
  <si>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</si>
  <si>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</si>
  <si>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</si>
  <si>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</si>
  <si>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</si>
  <si>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</si>
  <si>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</si>
  <si>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</si>
  <si>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</si>
  <si>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</si>
  <si>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</si>
  <si>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</si>
  <si>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</si>
  <si>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</si>
  <si>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</si>
  <si>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</si>
  <si>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</si>
  <si>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</si>
  <si>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</si>
  <si>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</si>
  <si>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</si>
  <si>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</si>
  <si>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</si>
  <si>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</si>
  <si>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</si>
  <si>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</si>
  <si>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</si>
  <si>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</si>
  <si>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</si>
  <si>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</si>
  <si>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</si>
  <si>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</si>
  <si>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</si>
  <si>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</si>
  <si>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</si>
  <si>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</si>
  <si>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</si>
  <si>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</si>
  <si>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</si>
  <si>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</si>
  <si>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</si>
  <si>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</si>
  <si>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</si>
  <si>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</si>
  <si>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</si>
  <si>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</si>
  <si>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</si>
  <si>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</si>
  <si>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</si>
  <si>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</si>
  <si>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</si>
  <si>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</si>
  <si>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</si>
  <si>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</si>
  <si>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</si>
  <si>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</si>
  <si>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</si>
  <si>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</si>
  <si>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</si>
  <si>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</si>
  <si>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</si>
  <si>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</si>
  <si>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</si>
  <si>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</si>
  <si>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</si>
  <si>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</si>
  <si>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</si>
  <si>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</si>
  <si>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</si>
  <si>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</si>
  <si>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</si>
  <si>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</si>
  <si>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</si>
  <si>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</si>
  <si>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</si>
  <si>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</si>
  <si>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</si>
  <si>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</si>
  <si>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</si>
  <si>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</si>
  <si>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</si>
  <si>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</si>
  <si>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</si>
  <si>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</si>
  <si>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</si>
  <si>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</si>
  <si>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</si>
  <si>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</si>
  <si>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</si>
  <si>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</si>
  <si>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</si>
  <si>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</si>
  <si>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</si>
  <si>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</si>
  <si>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</si>
  <si>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</si>
  <si>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</si>
  <si>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</si>
  <si>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</si>
  <si>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</si>
  <si>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</si>
  <si>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</si>
  <si>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</si>
  <si>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</si>
  <si>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</si>
  <si>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</si>
  <si>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</si>
  <si>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</si>
  <si>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</si>
  <si>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</si>
  <si>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</si>
  <si>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</si>
  <si>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</si>
  <si>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</si>
  <si>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</si>
  <si>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</si>
  <si>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</si>
  <si>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</si>
  <si>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</si>
  <si>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</si>
  <si>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</si>
  <si>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</si>
  <si>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</si>
  <si>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</si>
  <si>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</si>
  <si>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</si>
  <si>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</si>
  <si>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</si>
  <si>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</si>
  <si>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</si>
  <si>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</si>
  <si>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</si>
  <si>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</si>
  <si>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</si>
  <si>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</si>
  <si>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</si>
  <si>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</si>
  <si>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</si>
  <si>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</si>
  <si>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</si>
  <si>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</si>
  <si>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</si>
  <si>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</si>
  <si>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</si>
  <si>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</si>
  <si>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</si>
  <si>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</si>
  <si>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</si>
  <si>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</si>
  <si>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</si>
  <si>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</si>
  <si>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</si>
  <si>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</si>
  <si>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</si>
  <si>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</si>
  <si>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</si>
  <si>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</si>
  <si>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</si>
  <si>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</si>
  <si>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</si>
  <si>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</si>
  <si>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</si>
  <si>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</si>
  <si>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</si>
  <si>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</si>
  <si>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</si>
  <si>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</si>
  <si>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</si>
  <si>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</si>
  <si>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</si>
  <si>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</si>
  <si>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</si>
  <si>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</si>
  <si>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</si>
  <si>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</si>
  <si>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</si>
  <si>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</si>
  <si>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</si>
  <si>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</si>
  <si>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</si>
  <si>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</si>
  <si>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</si>
  <si>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</si>
  <si>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</si>
  <si>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</si>
  <si>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</si>
  <si>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</si>
  <si>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</si>
  <si>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</si>
  <si>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</si>
  <si>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</si>
  <si>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</si>
  <si>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</si>
  <si>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</si>
  <si>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</si>
  <si>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</si>
  <si>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</si>
  <si>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</si>
  <si>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</si>
  <si>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</si>
  <si>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</si>
  <si>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</si>
  <si>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</si>
  <si>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</si>
  <si>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</si>
  <si>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</si>
  <si>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</si>
  <si>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</si>
  <si>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</si>
  <si>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</si>
  <si>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</si>
  <si>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</si>
  <si>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</si>
  <si>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</si>
  <si>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</si>
  <si>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</si>
  <si>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</si>
  <si>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</si>
  <si>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</si>
  <si>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</si>
  <si>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</si>
  <si>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</si>
  <si>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</si>
  <si>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</si>
  <si>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</si>
  <si>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</si>
  <si>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</si>
  <si>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</si>
  <si>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</si>
  <si>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</si>
  <si>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</si>
  <si>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</si>
  <si>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</si>
  <si>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</si>
  <si>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</si>
  <si>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</si>
  <si>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</si>
  <si>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</si>
  <si>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</si>
  <si>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</si>
  <si>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</si>
  <si>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</si>
  <si>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</si>
  <si>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</si>
  <si>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</si>
  <si>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</si>
  <si>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</si>
  <si>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</si>
  <si>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</si>
  <si>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</si>
  <si>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</si>
  <si>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</si>
  <si>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</si>
  <si>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</si>
  <si>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</si>
  <si>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</si>
  <si>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</si>
  <si>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</si>
  <si>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</si>
  <si>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</si>
  <si>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</si>
  <si>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</si>
  <si>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</si>
  <si>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</si>
  <si>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</si>
  <si>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</si>
  <si>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</si>
  <si>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</si>
  <si>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</si>
  <si>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</si>
  <si>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</si>
  <si>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</si>
  <si>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</si>
  <si>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</si>
  <si>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</si>
  <si>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</si>
  <si>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</si>
  <si>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</si>
  <si>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</si>
  <si>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</si>
  <si>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</si>
  <si>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</si>
  <si>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</si>
  <si>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</si>
  <si>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</si>
  <si>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</si>
  <si>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</si>
  <si>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</si>
  <si>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</si>
  <si>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</si>
  <si>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</si>
  <si>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</si>
  <si>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</si>
  <si>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</si>
  <si>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</si>
  <si>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</si>
  <si>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</si>
  <si>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</si>
  <si>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</si>
  <si>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</si>
  <si>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</si>
  <si>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</si>
  <si>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</si>
  <si>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</si>
  <si>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</si>
  <si>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</si>
  <si>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</si>
  <si>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</si>
  <si>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</si>
  <si>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</si>
  <si>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</si>
  <si>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</si>
  <si>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</si>
  <si>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</si>
  <si>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</si>
  <si>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</si>
  <si>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</si>
  <si>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</si>
  <si>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</si>
  <si>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</si>
  <si>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</si>
  <si>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</si>
  <si>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</si>
  <si>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</si>
  <si>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</si>
  <si>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</si>
  <si>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</si>
  <si>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</si>
  <si>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</si>
  <si>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</si>
  <si>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</si>
  <si>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</si>
  <si>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</si>
  <si>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</si>
  <si>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</si>
  <si>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</si>
  <si>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</si>
  <si>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</si>
  <si>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</si>
  <si>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</si>
  <si>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</si>
  <si>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</si>
  <si>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</si>
  <si>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</si>
  <si>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</si>
  <si>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</si>
  <si>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</si>
  <si>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</si>
  <si>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</si>
  <si>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</si>
  <si>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</si>
  <si>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</si>
  <si>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</si>
  <si>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</si>
  <si>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</si>
  <si>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</si>
  <si>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</si>
  <si>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</si>
  <si>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</si>
  <si>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</si>
  <si>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</si>
  <si>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</si>
  <si>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</si>
  <si>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</si>
  <si>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</si>
  <si>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</si>
  <si>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</si>
  <si>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</si>
  <si>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</si>
  <si>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</si>
  <si>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</si>
  <si>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</si>
  <si>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</si>
  <si>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</si>
  <si>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</si>
  <si>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</si>
  <si>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</si>
  <si>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</si>
  <si>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</si>
  <si>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</si>
  <si>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</si>
  <si>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</si>
  <si>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</si>
  <si>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</si>
  <si>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</si>
  <si>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</si>
  <si>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</si>
  <si>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</si>
  <si>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</si>
  <si>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</si>
  <si>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</si>
  <si>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</si>
  <si>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</si>
  <si>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</si>
  <si>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</si>
  <si>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</si>
  <si>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</si>
  <si>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</si>
  <si>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</si>
  <si>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</si>
  <si>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</si>
  <si>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</si>
  <si>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</si>
  <si>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</si>
  <si>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</si>
  <si>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</si>
  <si>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</si>
  <si>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</si>
  <si>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</si>
  <si>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</si>
  <si>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</si>
  <si>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</si>
  <si>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</si>
  <si>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</si>
  <si>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</si>
  <si>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</si>
  <si>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</si>
  <si>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</si>
  <si>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</si>
  <si>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</si>
  <si>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</si>
  <si>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</si>
  <si>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</si>
  <si>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</si>
  <si>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</si>
  <si>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</si>
  <si>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</si>
  <si>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</si>
  <si>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</si>
  <si>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</si>
  <si>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</si>
  <si>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</si>
  <si>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</si>
  <si>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</si>
  <si>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</si>
  <si>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</si>
  <si>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</si>
  <si>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</si>
  <si>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</si>
  <si>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</si>
  <si>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</si>
  <si>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</si>
  <si>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</si>
  <si>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</si>
  <si>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</si>
  <si>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</si>
  <si>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</si>
  <si>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</si>
  <si>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</si>
  <si>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</si>
  <si>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</si>
  <si>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</si>
  <si>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</si>
  <si>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</si>
  <si>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</si>
  <si>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</si>
  <si>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</si>
  <si>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</si>
  <si>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</si>
  <si>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</si>
  <si>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</si>
  <si>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</si>
  <si>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</si>
  <si>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</si>
  <si>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</si>
  <si>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</si>
  <si>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</si>
  <si>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</si>
  <si>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</si>
  <si>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</si>
  <si>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</si>
  <si>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</si>
  <si>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</si>
  <si>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</si>
  <si>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</si>
  <si>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</si>
  <si>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</si>
  <si>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</si>
  <si>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</si>
  <si>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</si>
  <si>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</si>
  <si>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</si>
  <si>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</si>
  <si>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</si>
  <si>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</si>
  <si>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</si>
  <si>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</si>
  <si>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</si>
  <si>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</si>
  <si>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</si>
  <si>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</si>
  <si>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</si>
  <si>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</si>
  <si>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</si>
  <si>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</si>
  <si>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</si>
  <si>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</si>
  <si>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</si>
  <si>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</si>
  <si>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</si>
  <si>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</si>
  <si>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</si>
  <si>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</si>
  <si>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</si>
  <si>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</si>
  <si>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</si>
  <si>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</si>
  <si>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</si>
  <si>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</si>
  <si>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</si>
  <si>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</si>
  <si>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</si>
  <si>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</si>
  <si>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</si>
  <si>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</si>
  <si>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</si>
  <si>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</si>
  <si>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</si>
  <si>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</si>
  <si>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</si>
  <si>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</si>
  <si>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</si>
  <si>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</si>
  <si>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</si>
  <si>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</si>
  <si>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</si>
  <si>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</si>
  <si>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</si>
  <si>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</si>
  <si>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</si>
  <si>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</si>
  <si>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</si>
  <si>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</si>
  <si>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</si>
  <si>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</si>
  <si>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</si>
  <si>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</si>
  <si>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</si>
  <si>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</si>
  <si>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</si>
  <si>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</si>
  <si>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</si>
  <si>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</si>
  <si>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</si>
  <si>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</si>
  <si>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</si>
  <si>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</si>
  <si>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</si>
  <si>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</si>
  <si>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</si>
  <si>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</si>
  <si>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</si>
  <si>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</si>
  <si>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</si>
  <si>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</si>
  <si>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</si>
  <si>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</si>
  <si>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</si>
  <si>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</si>
  <si>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</si>
  <si>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</si>
  <si>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</si>
  <si>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</si>
  <si>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</si>
  <si>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</si>
  <si>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</si>
  <si>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</si>
  <si>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</si>
  <si>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</si>
  <si>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</si>
  <si>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</si>
  <si>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</si>
  <si>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</si>
  <si>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</si>
  <si>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</si>
  <si>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</si>
  <si>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</si>
  <si>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</si>
  <si>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</si>
  <si>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</si>
  <si>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</si>
  <si>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</si>
  <si>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</si>
  <si>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</si>
  <si>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</si>
  <si>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</si>
  <si>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</si>
  <si>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</si>
  <si>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</si>
  <si>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</si>
  <si>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</si>
  <si>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</si>
  <si>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</si>
  <si>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</si>
  <si>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</si>
  <si>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</si>
  <si>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</si>
  <si>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</si>
  <si>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</si>
  <si>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</si>
  <si>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</si>
  <si>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</si>
  <si>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</si>
  <si>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</si>
  <si>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</si>
  <si>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</si>
  <si>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</si>
  <si>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</si>
  <si>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</si>
  <si>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</si>
  <si>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</si>
  <si>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</si>
  <si>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</si>
  <si>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</si>
  <si>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</si>
  <si>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</si>
  <si>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</si>
  <si>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</si>
  <si>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</si>
  <si>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</si>
  <si>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</si>
  <si>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</si>
  <si>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</si>
  <si>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</si>
  <si>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</si>
  <si>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</si>
  <si>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</si>
  <si>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</si>
  <si>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</si>
  <si>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</si>
  <si>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</si>
  <si>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</si>
  <si>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</si>
  <si>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</si>
  <si>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</si>
  <si>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</si>
  <si>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</si>
  <si>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</si>
  <si>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</si>
  <si>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</si>
  <si>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</si>
  <si>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</si>
  <si>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</si>
  <si>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</si>
  <si>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</si>
  <si>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</si>
  <si>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</si>
  <si>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</si>
  <si>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</si>
  <si>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</si>
  <si>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</si>
  <si>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</si>
  <si>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</si>
  <si>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</si>
  <si>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</si>
  <si>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</si>
  <si>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</si>
  <si>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</si>
  <si>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</si>
  <si>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</si>
  <si>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</si>
  <si>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</si>
  <si>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</si>
  <si>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</si>
  <si>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</si>
  <si>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</si>
  <si>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</si>
  <si>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</si>
  <si>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</si>
  <si>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</si>
  <si>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</si>
  <si>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</si>
  <si>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</si>
  <si>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</si>
  <si>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</si>
  <si>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</si>
  <si>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</si>
  <si>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</si>
  <si>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</si>
  <si>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</si>
  <si>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</si>
  <si>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</si>
  <si>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</si>
  <si>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</si>
  <si>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</si>
  <si>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</si>
  <si>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</si>
  <si>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</si>
  <si>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</si>
  <si>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</si>
  <si>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</si>
  <si>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</si>
  <si>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</si>
  <si>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</si>
  <si>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</si>
  <si>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</si>
  <si>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</si>
  <si>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</si>
  <si>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</si>
  <si>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</si>
  <si>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</si>
  <si>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</si>
  <si>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</si>
  <si>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</si>
  <si>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</si>
  <si>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</si>
  <si>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</si>
  <si>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</si>
  <si>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</si>
  <si>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</si>
  <si>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</si>
  <si>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</si>
  <si>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</si>
  <si>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</si>
  <si>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</si>
  <si>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</si>
  <si>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</si>
  <si>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</si>
  <si>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</si>
  <si>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</si>
  <si>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</si>
  <si>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</si>
  <si>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</si>
  <si>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</si>
  <si>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</si>
  <si>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</si>
  <si>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</si>
  <si>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</si>
  <si>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</si>
  <si>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</si>
  <si>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</si>
  <si>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</si>
  <si>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</si>
  <si>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</si>
  <si>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</si>
  <si>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</si>
  <si>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</si>
  <si>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</si>
  <si>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</si>
  <si>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</si>
  <si>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</si>
  <si>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</si>
  <si>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</si>
  <si>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</si>
  <si>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</si>
  <si>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</si>
  <si>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</si>
  <si>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</si>
  <si>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</si>
  <si>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</si>
  <si>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</si>
  <si>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</si>
  <si>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</si>
  <si>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</si>
  <si>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</si>
  <si>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</si>
  <si>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</si>
  <si>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</si>
  <si>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</si>
  <si>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</si>
  <si>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</si>
  <si>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</si>
  <si>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</si>
  <si>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</si>
  <si>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</si>
  <si>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</si>
  <si>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</si>
  <si>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</si>
  <si>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</si>
  <si>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</si>
  <si>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</si>
  <si>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</si>
  <si>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</si>
  <si>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</si>
  <si>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</si>
  <si>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</si>
  <si>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</si>
  <si>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</si>
  <si>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</si>
  <si>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</si>
  <si>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</si>
  <si>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</si>
  <si>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</si>
  <si>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</si>
  <si>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</si>
  <si>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</si>
  <si>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</si>
  <si>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</si>
  <si>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</si>
  <si>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</si>
  <si>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</si>
  <si>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</si>
  <si>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</si>
  <si>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</si>
  <si>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</si>
  <si>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</si>
  <si>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</si>
  <si>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</si>
  <si>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</si>
  <si>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</si>
  <si>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</si>
  <si>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</si>
  <si>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</si>
  <si>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</si>
  <si>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</si>
  <si>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</si>
  <si>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</si>
  <si>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</si>
  <si>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</si>
  <si>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</si>
  <si>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</si>
  <si>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</si>
  <si>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</si>
  <si>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</si>
  <si>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</si>
  <si>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</si>
  <si>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</si>
  <si>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</si>
  <si>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</si>
  <si>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</si>
  <si>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</si>
  <si>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</si>
  <si>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</si>
  <si>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</si>
  <si>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</si>
  <si>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</si>
  <si>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</si>
  <si>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</si>
  <si>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</si>
  <si>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</si>
  <si>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</si>
  <si>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</si>
  <si>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</si>
  <si>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</si>
  <si>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</si>
  <si>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</si>
  <si>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</si>
  <si>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</si>
  <si>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</si>
  <si>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</si>
  <si>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</si>
  <si>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</si>
  <si>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</si>
  <si>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</si>
  <si>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</si>
  <si>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</si>
  <si>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</si>
  <si>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</si>
  <si>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</si>
  <si>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</si>
  <si>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</si>
  <si>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</si>
  <si>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</si>
  <si>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</si>
  <si>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</si>
  <si>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</si>
  <si>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</si>
  <si>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</si>
  <si>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</si>
  <si>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</si>
  <si>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</si>
  <si>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</si>
  <si>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</si>
  <si>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</si>
  <si>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</si>
  <si>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</si>
  <si>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</si>
  <si>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</si>
  <si>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</si>
  <si>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</si>
  <si>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</si>
  <si>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</si>
  <si>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</si>
  <si>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</si>
  <si>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</si>
  <si>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</si>
  <si>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</si>
  <si>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</si>
  <si>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</si>
  <si>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</si>
  <si>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</si>
  <si>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</si>
  <si>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</si>
  <si>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</si>
  <si>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</si>
  <si>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</si>
  <si>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</si>
  <si>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</si>
  <si>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</si>
  <si>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</si>
  <si>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</si>
  <si>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</si>
  <si>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</si>
  <si>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</si>
  <si>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</si>
  <si>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</si>
  <si>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</si>
  <si>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</si>
  <si>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</si>
  <si>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</si>
  <si>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</si>
  <si>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</si>
  <si>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</si>
  <si>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</si>
  <si>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</si>
  <si>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</si>
  <si>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</si>
  <si>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</si>
  <si>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</si>
  <si>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</si>
  <si>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</si>
  <si>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</si>
  <si>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</si>
  <si>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</si>
  <si>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</si>
  <si>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</si>
  <si>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</si>
  <si>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</si>
  <si>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</si>
  <si>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</si>
  <si>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</si>
  <si>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</si>
  <si>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</si>
  <si>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</si>
  <si>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</si>
  <si>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</si>
  <si>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</si>
  <si>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</si>
  <si>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</si>
  <si>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</si>
  <si>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</si>
  <si>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</si>
  <si>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</si>
  <si>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</si>
  <si>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</si>
  <si>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</si>
  <si>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</si>
  <si>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</si>
  <si>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</si>
  <si>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</si>
  <si>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</si>
  <si>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</si>
  <si>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</si>
  <si>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</si>
  <si>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</si>
  <si>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</si>
  <si>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</si>
  <si>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</si>
  <si>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</si>
  <si>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</si>
  <si>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</si>
  <si>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</si>
  <si>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</si>
  <si>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</si>
  <si>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</si>
  <si>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</si>
  <si>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</si>
  <si>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</si>
  <si>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</si>
  <si>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</si>
  <si>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</si>
  <si>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</si>
  <si>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</si>
  <si>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</si>
  <si>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</si>
  <si>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</si>
  <si>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</si>
  <si>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</si>
  <si>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</si>
  <si>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</si>
  <si>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</si>
  <si>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</si>
  <si>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</si>
  <si>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</si>
  <si>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</si>
  <si>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</si>
  <si>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</si>
  <si>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</si>
  <si>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</si>
  <si>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</si>
  <si>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</si>
  <si>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</si>
  <si>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</si>
  <si>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</si>
  <si>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</si>
  <si>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</si>
  <si>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</si>
  <si>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</si>
  <si>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</si>
  <si>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</si>
  <si>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</si>
  <si>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</si>
  <si>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</si>
  <si>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</si>
  <si>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</si>
  <si>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</si>
  <si>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</si>
  <si>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</si>
  <si>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</si>
  <si>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</si>
  <si>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</si>
  <si>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</si>
  <si>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</si>
  <si>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</si>
  <si>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</si>
  <si>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</si>
  <si>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</si>
  <si>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</si>
  <si>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</si>
  <si>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</si>
  <si>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</si>
  <si>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</si>
  <si>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</si>
  <si>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</si>
  <si>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</si>
  <si>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</si>
  <si>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</si>
  <si>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</si>
  <si>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</si>
  <si>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</si>
  <si>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</si>
  <si>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</si>
  <si>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</si>
  <si>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</si>
  <si>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</si>
  <si>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</si>
  <si>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</si>
  <si>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</si>
  <si>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</si>
  <si>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</si>
  <si>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</si>
  <si>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</si>
  <si>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</si>
  <si>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</si>
  <si>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</si>
  <si>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</si>
  <si>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</si>
  <si>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</si>
  <si>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</si>
  <si>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</si>
  <si>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</si>
  <si>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</si>
  <si>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</si>
  <si>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</si>
  <si>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</si>
  <si>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</si>
  <si>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</si>
  <si>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</si>
  <si>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</si>
  <si>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</si>
  <si>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</si>
  <si>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</si>
  <si>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</si>
  <si>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</si>
  <si>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</si>
  <si>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</si>
  <si>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</si>
  <si>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</si>
  <si>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</si>
  <si>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</si>
  <si>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</si>
  <si>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</si>
  <si>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</si>
  <si>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</si>
  <si>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</si>
  <si>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</si>
  <si>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</si>
  <si>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</si>
  <si>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</si>
  <si>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</si>
  <si>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</si>
  <si>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</si>
  <si>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</si>
  <si>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</si>
  <si>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</si>
  <si>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</si>
  <si>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</si>
  <si>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</si>
  <si>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</si>
  <si>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</si>
  <si>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</si>
  <si>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</si>
  <si>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</si>
  <si>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</si>
  <si>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</si>
  <si>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</si>
  <si>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</si>
  <si>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</si>
  <si>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</si>
  <si>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</si>
  <si>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</si>
  <si>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</si>
  <si>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</si>
  <si>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</si>
  <si>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</si>
  <si>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</si>
  <si>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</si>
  <si>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</si>
  <si>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</si>
  <si>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</si>
  <si>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</si>
  <si>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</si>
  <si>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</si>
  <si>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</si>
  <si>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</si>
  <si>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</si>
  <si>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</si>
  <si>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</si>
  <si>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</si>
  <si>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</si>
  <si>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</si>
  <si>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</si>
  <si>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</si>
  <si>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</si>
  <si>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</si>
  <si>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</si>
  <si>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</si>
  <si>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</si>
  <si>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</si>
  <si>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</si>
  <si>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</si>
  <si>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</si>
  <si>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</si>
  <si>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</si>
  <si>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</si>
  <si>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</si>
  <si>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</si>
  <si>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</si>
  <si>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</si>
  <si>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</si>
  <si>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</si>
  <si>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</si>
  <si>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</si>
  <si>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</si>
  <si>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</si>
  <si>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</si>
  <si>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</si>
  <si>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</si>
  <si>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</si>
  <si>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</si>
  <si>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</si>
  <si>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</si>
  <si>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</si>
  <si>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</si>
  <si>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</si>
  <si>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</si>
  <si>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</si>
  <si>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</si>
  <si>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</si>
  <si>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</si>
  <si>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</si>
  <si>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</si>
  <si>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</si>
  <si>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</si>
  <si>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</si>
  <si>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</si>
  <si>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</si>
  <si>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</si>
  <si>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</si>
  <si>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</si>
  <si>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</si>
  <si>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</si>
  <si>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</si>
  <si>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</si>
  <si>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</si>
  <si>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</si>
  <si>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</si>
  <si>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</si>
  <si>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</si>
  <si>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</si>
  <si>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</si>
  <si>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</si>
  <si>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</si>
  <si>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</si>
  <si>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</si>
  <si>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</si>
  <si>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</si>
  <si>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</si>
  <si>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</si>
  <si>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</si>
  <si>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</si>
  <si>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</si>
  <si>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</si>
  <si>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</si>
  <si>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</si>
  <si>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</si>
  <si>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</si>
  <si>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</si>
  <si>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</si>
  <si>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</si>
  <si>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</si>
  <si>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</si>
  <si>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</si>
  <si>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</si>
  <si>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</si>
  <si>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</si>
  <si>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</si>
  <si>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</si>
  <si>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</si>
  <si>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</si>
  <si>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</si>
  <si>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</si>
  <si>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</si>
  <si>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</si>
  <si>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</si>
  <si>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</si>
  <si>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</si>
  <si>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</si>
  <si>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</si>
  <si>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</si>
  <si>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</si>
  <si>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</si>
  <si>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</si>
  <si>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</si>
  <si>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</si>
  <si>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</si>
  <si>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</si>
  <si>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</si>
  <si>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</si>
  <si>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</si>
  <si>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</si>
  <si>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</si>
  <si>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</si>
  <si>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</si>
  <si>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</si>
  <si>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</si>
  <si>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</si>
  <si>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</si>
  <si>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</si>
  <si>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</si>
  <si>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</si>
  <si>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</si>
  <si>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</si>
  <si>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</si>
  <si>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</si>
  <si>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</si>
  <si>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</si>
  <si>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</si>
  <si>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</si>
  <si>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</si>
  <si>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</si>
  <si>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</si>
  <si>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</si>
  <si>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</si>
  <si>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</si>
  <si>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</si>
  <si>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</si>
  <si>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</si>
  <si>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</si>
  <si>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</si>
  <si>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</si>
  <si>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</si>
  <si>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</si>
  <si>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</si>
  <si>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</si>
  <si>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</si>
  <si>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</si>
  <si>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</si>
  <si>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</si>
  <si>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</si>
  <si>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</si>
  <si>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</si>
  <si>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</si>
  <si>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</si>
  <si>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</si>
  <si>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</si>
  <si>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</si>
  <si>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</si>
  <si>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</si>
  <si>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</si>
  <si>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</si>
  <si>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</si>
  <si>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</si>
  <si>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</si>
  <si>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</si>
  <si>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</si>
  <si>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</si>
  <si>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</si>
  <si>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</si>
  <si>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</si>
  <si>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</si>
  <si>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</si>
  <si>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</si>
  <si>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</si>
  <si>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</si>
  <si>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</si>
  <si>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</si>
  <si>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</si>
  <si>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</si>
  <si>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</si>
  <si>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</si>
  <si>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</si>
  <si>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</si>
  <si>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</si>
  <si>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</si>
  <si>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</si>
  <si>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</si>
  <si>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</si>
  <si>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</si>
  <si>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</si>
  <si>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</si>
  <si>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</si>
  <si>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</si>
  <si>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</si>
  <si>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</si>
  <si>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</si>
  <si>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</si>
  <si>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</si>
  <si>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</si>
  <si>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</si>
  <si>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</si>
  <si>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</si>
  <si>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</si>
  <si>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</si>
  <si>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</si>
  <si>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</si>
  <si>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</si>
  <si>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</si>
  <si>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</si>
  <si>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</si>
  <si>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</si>
  <si>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</si>
  <si>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</si>
  <si>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</si>
  <si>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</si>
  <si>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</si>
  <si>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</si>
  <si>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</si>
  <si>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</si>
  <si>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</si>
  <si>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</si>
  <si>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</si>
  <si>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</si>
  <si>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</si>
  <si>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</si>
  <si>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</si>
  <si>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</si>
  <si>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</si>
  <si>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</si>
  <si>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</si>
  <si>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</si>
  <si>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</si>
  <si>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</si>
  <si>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</si>
  <si>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</si>
  <si>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</si>
  <si>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</si>
  <si>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</si>
  <si>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</si>
  <si>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</si>
  <si>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</si>
  <si>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</si>
  <si>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</si>
  <si>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</si>
  <si>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</si>
  <si>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</si>
  <si>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</si>
  <si>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</si>
  <si>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</si>
  <si>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</si>
  <si>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</si>
  <si>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</si>
  <si>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</si>
  <si>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</si>
  <si>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</si>
  <si>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</si>
  <si>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</si>
  <si>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</si>
  <si>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</si>
  <si>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</si>
  <si>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</si>
  <si>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</si>
  <si>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</si>
  <si>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</si>
  <si>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</si>
  <si>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</si>
  <si>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</si>
  <si>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</si>
  <si>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</si>
  <si>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</si>
  <si>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</si>
  <si>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</si>
  <si>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</si>
  <si>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</si>
  <si>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</si>
  <si>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</si>
  <si>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</si>
  <si>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</si>
  <si>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</si>
  <si>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</si>
  <si>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</si>
  <si>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</si>
  <si>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</si>
  <si>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</si>
  <si>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</si>
  <si>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</si>
  <si>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</si>
  <si>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</si>
  <si>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</si>
  <si>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</si>
  <si>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</si>
  <si>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</si>
  <si>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</si>
  <si>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</si>
  <si>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</si>
  <si>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</si>
  <si>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</si>
  <si>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</si>
  <si>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</si>
  <si>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</si>
  <si>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</si>
  <si>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</si>
  <si>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</si>
  <si>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</si>
  <si>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</si>
  <si>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</si>
  <si>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</si>
  <si>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</si>
  <si>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</si>
  <si>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</si>
  <si>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</si>
  <si>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</si>
  <si>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</si>
  <si>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</si>
  <si>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</si>
  <si>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</si>
  <si>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</si>
  <si>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</si>
  <si>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</si>
  <si>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</si>
  <si>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</si>
  <si>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</si>
  <si>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</si>
  <si>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</si>
  <si>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</si>
  <si>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</si>
  <si>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</si>
  <si>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</si>
  <si>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</si>
  <si>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</si>
  <si>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</si>
  <si>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</si>
  <si>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</si>
  <si>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</si>
  <si>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</si>
  <si>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</si>
  <si>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</si>
  <si>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</si>
  <si>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</si>
  <si>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</si>
  <si>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</si>
  <si>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</si>
  <si>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</si>
  <si>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</si>
  <si>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</si>
  <si>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</si>
  <si>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</si>
  <si>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</si>
  <si>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</si>
  <si>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</si>
  <si>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</si>
  <si>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</si>
  <si>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</si>
  <si>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</si>
  <si>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</si>
  <si>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</si>
  <si>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</si>
  <si>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</si>
  <si>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</si>
  <si>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</si>
  <si>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</si>
  <si>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</si>
  <si>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</si>
  <si>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</si>
  <si>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</si>
  <si>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</si>
  <si>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</si>
  <si>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</si>
  <si>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</si>
  <si>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</si>
  <si>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</si>
  <si>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</si>
  <si>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</si>
  <si>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</si>
  <si>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</si>
  <si>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</si>
  <si>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</si>
  <si>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</si>
  <si>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</si>
  <si>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</si>
  <si>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</si>
  <si>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</si>
  <si>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</si>
  <si>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</si>
  <si>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</si>
  <si>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</si>
  <si>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</si>
  <si>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</si>
  <si>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</si>
  <si>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</si>
  <si>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</si>
  <si>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</si>
  <si>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</si>
  <si>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</si>
  <si>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</si>
  <si>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</si>
  <si>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</si>
  <si>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</si>
  <si>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</si>
  <si>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</si>
  <si>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</si>
  <si>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</si>
  <si>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</si>
  <si>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</si>
  <si>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</si>
  <si>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</si>
  <si>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</si>
  <si>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</si>
  <si>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</si>
  <si>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</si>
  <si>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</si>
  <si>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</si>
  <si>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</si>
  <si>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</si>
  <si>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</si>
  <si>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</si>
  <si>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</si>
  <si>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</si>
  <si>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</si>
  <si>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</si>
  <si>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</si>
  <si>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</si>
  <si>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</si>
  <si>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</si>
  <si>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</si>
  <si>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</si>
  <si>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</si>
  <si>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</si>
  <si>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</si>
  <si>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</si>
  <si>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</si>
  <si>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</si>
  <si>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</si>
  <si>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</si>
  <si>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</si>
  <si>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</si>
  <si>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</si>
  <si>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</si>
  <si>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</si>
  <si>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</si>
  <si>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</si>
  <si>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</si>
  <si>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</si>
  <si>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</si>
  <si>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</si>
  <si>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</si>
  <si>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</si>
  <si>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</si>
  <si>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</si>
  <si>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</si>
  <si>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</si>
  <si>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</si>
  <si>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</si>
  <si>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</si>
  <si>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</si>
  <si>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</si>
  <si>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</si>
  <si>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</si>
  <si>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</si>
  <si>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</si>
  <si>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</si>
  <si>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</si>
  <si>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</si>
  <si>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</si>
  <si>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</si>
  <si>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</si>
  <si>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</si>
  <si>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</si>
  <si>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</si>
  <si>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</si>
  <si>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</si>
  <si>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</si>
  <si>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</si>
  <si>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</si>
  <si>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</si>
  <si>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</si>
  <si>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</si>
  <si>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</si>
  <si>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</si>
  <si>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</si>
  <si>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</si>
  <si>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</si>
  <si>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</si>
  <si>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</si>
  <si>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</si>
  <si>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</si>
  <si>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</si>
  <si>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</si>
  <si>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</si>
  <si>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</si>
  <si>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</si>
  <si>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</si>
  <si>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</si>
  <si>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</si>
  <si>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</si>
  <si>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</si>
  <si>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</si>
  <si>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</si>
  <si>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</si>
  <si>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</si>
  <si>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</si>
  <si>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</si>
  <si>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</si>
  <si>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</si>
  <si>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</si>
  <si>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</si>
  <si>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</si>
  <si>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</si>
  <si>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</si>
  <si>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</si>
  <si>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</si>
  <si>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</si>
  <si>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</si>
  <si>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</si>
  <si>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</si>
  <si>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</si>
  <si>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</si>
  <si>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</si>
  <si>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</si>
  <si>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</si>
  <si>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</si>
  <si>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</si>
  <si>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</si>
  <si>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</si>
  <si>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</si>
  <si>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</si>
  <si>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</si>
  <si>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</si>
  <si>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</si>
  <si>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</si>
  <si>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</si>
  <si>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</si>
  <si>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</si>
  <si>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</si>
  <si>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</si>
  <si>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</si>
  <si>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</si>
  <si>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</si>
  <si>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</si>
  <si>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</si>
  <si>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</si>
  <si>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</si>
  <si>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</si>
  <si>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</si>
  <si>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</si>
  <si>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</si>
  <si>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</si>
  <si>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</si>
  <si>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</si>
  <si>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</si>
  <si>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</si>
  <si>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</si>
  <si>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</si>
  <si>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</si>
  <si>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</si>
  <si>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</si>
  <si>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</si>
  <si>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</si>
  <si>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</si>
  <si>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</si>
  <si>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</si>
  <si>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</si>
  <si>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</si>
  <si>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</si>
  <si>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</si>
  <si>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</si>
  <si>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</si>
  <si>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</si>
  <si>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</si>
  <si>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</si>
  <si>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</si>
  <si>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</si>
  <si>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</si>
  <si>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</si>
  <si>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</si>
  <si>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</si>
  <si>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</si>
  <si>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</si>
  <si>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</si>
  <si>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</si>
  <si>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</si>
  <si>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</si>
  <si>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</si>
  <si>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</si>
  <si>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</si>
  <si>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</si>
  <si>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</si>
  <si>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</si>
  <si>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</si>
  <si>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</si>
  <si>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</si>
  <si>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</si>
  <si>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</si>
  <si>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</si>
  <si>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</si>
  <si>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</si>
  <si>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</si>
  <si>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</si>
  <si>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</si>
  <si>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</si>
  <si>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</si>
  <si>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</si>
  <si>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</si>
  <si>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</si>
  <si>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</si>
  <si>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</si>
  <si>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</si>
  <si>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</si>
  <si>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</si>
  <si>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</si>
  <si>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</si>
  <si>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</si>
  <si>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</si>
  <si>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</si>
  <si>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</si>
  <si>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</si>
  <si>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</si>
  <si>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</si>
  <si>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</si>
  <si>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</si>
  <si>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</si>
  <si>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</si>
  <si>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</si>
  <si>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</si>
  <si>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</si>
  <si>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</si>
  <si>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</si>
  <si>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</si>
  <si>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</si>
  <si>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</si>
  <si>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</si>
  <si>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</si>
  <si>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</si>
  <si>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</si>
  <si>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</si>
  <si>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</si>
  <si>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</si>
  <si>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</si>
  <si>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</si>
  <si>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</si>
  <si>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</si>
  <si>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</si>
  <si>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</si>
  <si>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</si>
  <si>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</si>
  <si>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</si>
  <si>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</si>
  <si>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</si>
  <si>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</si>
  <si>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</si>
  <si>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</si>
  <si>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</si>
  <si>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</si>
  <si>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</si>
  <si>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</si>
  <si>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</si>
  <si>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</si>
  <si>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</si>
  <si>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</si>
  <si>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</si>
  <si>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</si>
  <si>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</si>
  <si>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</si>
  <si>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</si>
  <si>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</si>
  <si>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</si>
  <si>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</si>
  <si>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</si>
  <si>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</si>
  <si>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</si>
  <si>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</si>
  <si>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</si>
  <si>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</si>
  <si>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</si>
  <si>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</si>
  <si>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</si>
  <si>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</si>
  <si>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</si>
  <si>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</si>
  <si>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</si>
  <si>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</si>
  <si>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</si>
  <si>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</si>
  <si>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</si>
  <si>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</si>
  <si>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</si>
  <si>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</si>
  <si>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</si>
  <si>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</si>
  <si>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</si>
  <si>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</si>
  <si>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</si>
  <si>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</si>
  <si>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</si>
  <si>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</si>
  <si>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</si>
  <si>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</si>
  <si>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</si>
  <si>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</si>
  <si>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</si>
  <si>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</si>
  <si>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</si>
  <si>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</si>
  <si>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</si>
  <si>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</si>
  <si>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</si>
  <si>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</si>
  <si>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</si>
  <si>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</si>
  <si>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</si>
  <si>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</si>
  <si>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</si>
  <si>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</si>
  <si>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</si>
  <si>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</si>
  <si>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</si>
  <si>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</si>
  <si>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</si>
  <si>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</si>
  <si>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</si>
  <si>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</si>
  <si>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</si>
  <si>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</si>
  <si>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</si>
  <si>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</si>
  <si>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</si>
  <si>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</si>
  <si>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</si>
  <si>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</si>
  <si>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</si>
  <si>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</si>
  <si>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</si>
  <si>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</si>
  <si>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</si>
  <si>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</si>
  <si>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</si>
  <si>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</si>
  <si>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</si>
  <si>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</si>
  <si>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</si>
  <si>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</si>
  <si>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</si>
  <si>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</si>
  <si>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</si>
  <si>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</si>
  <si>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</si>
  <si>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</si>
  <si>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</si>
  <si>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</si>
  <si>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</si>
  <si>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</si>
  <si>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</si>
  <si>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</si>
  <si>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</si>
  <si>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</si>
  <si>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</si>
  <si>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</si>
  <si>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</si>
  <si>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</si>
  <si>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</si>
  <si>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</si>
  <si>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</si>
  <si>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</si>
  <si>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</si>
  <si>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</si>
  <si>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</si>
  <si>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</si>
  <si>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</si>
  <si>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</si>
  <si>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</si>
  <si>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</si>
  <si>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</si>
  <si>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</si>
  <si>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</si>
  <si>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</si>
  <si>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</si>
  <si>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</si>
  <si>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</si>
  <si>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</si>
  <si>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</si>
  <si>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</si>
  <si>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</si>
  <si>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</si>
  <si>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</si>
  <si>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</si>
  <si>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</si>
  <si>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</si>
  <si>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</si>
  <si>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</si>
  <si>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</si>
  <si>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</si>
  <si>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</si>
  <si>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</si>
  <si>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</si>
  <si>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</si>
  <si>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</si>
  <si>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</si>
  <si>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</si>
  <si>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</si>
  <si>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</si>
  <si>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</si>
  <si>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</si>
  <si>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</si>
  <si>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</si>
  <si>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</si>
  <si>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</si>
  <si>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</si>
  <si>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</si>
  <si>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</si>
  <si>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</si>
  <si>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</si>
  <si>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</si>
  <si>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</si>
  <si>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</si>
  <si>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</si>
  <si>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</si>
  <si>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</si>
  <si>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</si>
  <si>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</si>
  <si>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</si>
  <si>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</si>
  <si>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</si>
  <si>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</si>
  <si>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</si>
  <si>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</si>
  <si>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</si>
  <si>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</si>
  <si>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</si>
  <si>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</si>
  <si>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</si>
  <si>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</si>
  <si>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</si>
  <si>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</si>
  <si>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</si>
  <si>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</si>
  <si>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</si>
  <si>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</si>
  <si>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</si>
  <si>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</si>
  <si>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</si>
  <si>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</si>
  <si>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</si>
  <si>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</si>
  <si>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</si>
  <si>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</si>
  <si>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</si>
  <si>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</si>
  <si>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</si>
  <si>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</si>
  <si>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</si>
  <si>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</si>
  <si>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</si>
  <si>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</si>
  <si>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</si>
  <si>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</si>
  <si>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</si>
  <si>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</si>
  <si>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</si>
  <si>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</si>
  <si>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</si>
  <si>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</si>
  <si>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</si>
  <si>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</si>
  <si>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</si>
  <si>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</si>
  <si>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</si>
  <si>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</si>
  <si>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</si>
  <si>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</si>
  <si>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</si>
  <si>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</si>
  <si>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</si>
  <si>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</si>
  <si>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</si>
  <si>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</si>
  <si>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</si>
  <si>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</si>
  <si>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</si>
  <si>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</si>
  <si>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</si>
  <si>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</si>
  <si>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</si>
  <si>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</si>
  <si>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</si>
  <si>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</si>
  <si>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</si>
  <si>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</si>
  <si>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</si>
  <si>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</si>
  <si>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</si>
  <si>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</si>
  <si>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</si>
  <si>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</si>
  <si>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</si>
  <si>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</si>
  <si>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</si>
  <si>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</si>
  <si>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</si>
  <si>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</si>
  <si>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</si>
  <si>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</si>
  <si>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</si>
  <si>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</si>
  <si>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</si>
  <si>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</si>
  <si>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</si>
  <si>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</si>
  <si>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</si>
  <si>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</si>
  <si>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</si>
  <si>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</si>
  <si>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</si>
  <si>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</si>
  <si>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</si>
  <si>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</si>
  <si>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</si>
  <si>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</si>
  <si>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</si>
  <si>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</si>
  <si>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</si>
  <si>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</si>
  <si>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</si>
  <si>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</si>
  <si>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</si>
  <si>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</si>
  <si>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</si>
  <si>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</si>
  <si>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</si>
  <si>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</si>
  <si>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</si>
  <si>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</si>
  <si>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</si>
  <si>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</si>
  <si>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</si>
  <si>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</si>
  <si>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</si>
  <si>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</si>
  <si>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</si>
  <si>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</si>
  <si>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</si>
  <si>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</si>
  <si>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</si>
  <si>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</si>
  <si>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</si>
  <si>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</si>
  <si>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</si>
  <si>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</si>
  <si>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</si>
  <si>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</si>
  <si>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</si>
  <si>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</si>
  <si>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</si>
  <si>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</si>
  <si>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</si>
  <si>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</si>
  <si>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</si>
  <si>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</si>
  <si>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</si>
  <si>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</si>
  <si>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</si>
  <si>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</si>
  <si>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</si>
  <si>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</si>
  <si>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</si>
  <si>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</si>
  <si>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</si>
  <si>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</si>
  <si>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</si>
  <si>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</si>
  <si>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</si>
  <si>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</si>
  <si>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</si>
  <si>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</si>
  <si>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</si>
  <si>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</si>
  <si>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</si>
  <si>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</si>
  <si>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</si>
  <si>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</si>
  <si>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</si>
  <si>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</si>
  <si>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</si>
  <si>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</si>
  <si>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</si>
  <si>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</si>
  <si>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</si>
  <si>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</si>
  <si>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</si>
  <si>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</si>
  <si>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</si>
  <si>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</si>
  <si>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</si>
  <si>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</si>
  <si>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</si>
  <si>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</si>
  <si>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</si>
  <si>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</si>
  <si>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</si>
  <si>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</si>
  <si>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</si>
  <si>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</si>
  <si>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</si>
  <si>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</si>
  <si>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</si>
  <si>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</si>
  <si>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</si>
  <si>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</si>
  <si>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</si>
  <si>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</si>
  <si>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</si>
  <si>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</si>
  <si>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</si>
  <si>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</si>
  <si>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</si>
  <si>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</si>
  <si>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</si>
  <si>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</si>
  <si>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</si>
  <si>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</si>
  <si>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</si>
  <si>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</si>
  <si>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</si>
  <si>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</si>
  <si>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</si>
  <si>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</si>
  <si>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</si>
  <si>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</si>
  <si>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</si>
  <si>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</si>
  <si>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</si>
  <si>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</si>
  <si>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</si>
  <si>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</si>
  <si>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</si>
  <si>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</si>
  <si>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</si>
  <si>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</si>
  <si>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</si>
  <si>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</si>
  <si>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</si>
  <si>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</si>
  <si>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</si>
  <si>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</si>
  <si>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</si>
  <si>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</si>
  <si>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</si>
  <si>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</si>
  <si>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</si>
  <si>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</si>
  <si>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</si>
  <si>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</si>
  <si>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</si>
  <si>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</si>
  <si>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</si>
  <si>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</si>
  <si>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</si>
  <si>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</si>
  <si>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</si>
  <si>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</si>
  <si>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</si>
  <si>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</si>
  <si>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</si>
  <si>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</si>
  <si>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</si>
  <si>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</si>
  <si>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</si>
  <si>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</si>
  <si>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</si>
  <si>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</si>
  <si>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</si>
  <si>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</si>
  <si>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</si>
  <si>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</si>
  <si>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</si>
  <si>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</si>
  <si>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</si>
  <si>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</si>
  <si>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</si>
  <si>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</si>
  <si>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</si>
  <si>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</si>
  <si>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</si>
  <si>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</si>
  <si>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</si>
  <si>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</si>
  <si>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</si>
  <si>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</si>
  <si>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</si>
  <si>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</si>
  <si>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</si>
  <si>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</si>
  <si>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</si>
  <si>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</si>
  <si>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</si>
  <si>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</si>
  <si>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</si>
  <si>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</si>
  <si>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</si>
  <si>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</si>
  <si>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</si>
  <si>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</si>
  <si>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</si>
  <si>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</si>
  <si>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</si>
  <si>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</si>
  <si>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</si>
  <si>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</si>
  <si>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</si>
  <si>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</si>
  <si>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</si>
  <si>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</si>
  <si>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</si>
  <si>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</si>
  <si>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</si>
  <si>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</si>
  <si>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</si>
  <si>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</si>
  <si>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</si>
  <si>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</si>
  <si>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</si>
  <si>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</si>
  <si>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</si>
  <si>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</si>
  <si>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</si>
  <si>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</si>
  <si>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</si>
  <si>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</si>
  <si>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</si>
  <si>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</si>
  <si>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</si>
  <si>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</si>
  <si>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</si>
  <si>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</si>
  <si>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</si>
  <si>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</si>
  <si>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</si>
  <si>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</si>
  <si>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</si>
  <si>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</si>
  <si>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</si>
  <si>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</si>
  <si>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</si>
  <si>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</si>
  <si>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</si>
  <si>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</si>
  <si>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</si>
  <si>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</si>
  <si>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</si>
  <si>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</si>
  <si>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</si>
  <si>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</si>
  <si>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</si>
  <si>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</si>
  <si>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</si>
  <si>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</si>
  <si>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</si>
  <si>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</si>
  <si>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</si>
  <si>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</si>
  <si>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</si>
  <si>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</si>
  <si>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</si>
  <si>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</si>
  <si>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</si>
  <si>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</si>
  <si>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</si>
  <si>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</si>
  <si>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</si>
  <si>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</si>
  <si>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</si>
  <si>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</si>
  <si>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</si>
  <si>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</si>
  <si>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</si>
  <si>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</si>
  <si>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</si>
  <si>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</si>
  <si>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</si>
  <si>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</si>
  <si>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</si>
  <si>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</si>
  <si>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</si>
  <si>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</si>
  <si>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</si>
  <si>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</si>
  <si>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</si>
  <si>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</si>
  <si>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</si>
  <si>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</si>
  <si>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</si>
  <si>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</si>
  <si>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</si>
  <si>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</si>
  <si>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</si>
  <si>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</si>
  <si>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</si>
  <si>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</si>
  <si>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</si>
  <si>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</si>
  <si>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</si>
  <si>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</si>
  <si>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</si>
  <si>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</si>
  <si>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</si>
  <si>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</si>
  <si>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</si>
  <si>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</si>
  <si>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</si>
  <si>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</si>
  <si>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</si>
  <si>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</si>
  <si>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</si>
  <si>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</si>
  <si>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</si>
  <si>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</si>
  <si>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</si>
  <si>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</si>
  <si>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</si>
  <si>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</si>
  <si>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</si>
  <si>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</si>
  <si>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</si>
  <si>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</si>
  <si>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</si>
  <si>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</si>
  <si>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</si>
  <si>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</si>
  <si>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</si>
  <si>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</si>
  <si>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</si>
  <si>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</si>
  <si>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</si>
  <si>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</si>
  <si>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</si>
  <si>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</si>
  <si>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</si>
  <si>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</si>
  <si>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</si>
  <si>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</si>
  <si>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</si>
  <si>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</si>
  <si>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</si>
  <si>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</si>
  <si>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</si>
  <si>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</si>
  <si>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</si>
  <si>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</si>
  <si>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</si>
  <si>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</si>
  <si>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</si>
  <si>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</si>
  <si>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</si>
  <si>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</si>
  <si>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</si>
  <si>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</si>
  <si>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</si>
  <si>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</si>
  <si>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</si>
  <si>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</si>
  <si>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</si>
  <si>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</si>
  <si>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</si>
  <si>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</si>
  <si>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</si>
  <si>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</si>
  <si>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</si>
  <si>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</si>
  <si>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</si>
  <si>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</si>
  <si>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</si>
  <si>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</si>
  <si>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</si>
  <si>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</si>
  <si>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</si>
  <si>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</si>
  <si>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</si>
  <si>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</si>
  <si>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</si>
  <si>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</si>
  <si>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</si>
  <si>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</si>
  <si>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</si>
  <si>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</si>
  <si>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</si>
  <si>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</si>
  <si>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</si>
  <si>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</si>
  <si>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</si>
  <si>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</si>
  <si>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</si>
  <si>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</si>
  <si>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</si>
  <si>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</si>
  <si>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</si>
  <si>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</si>
  <si>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</si>
  <si>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</si>
  <si>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</si>
  <si>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</si>
  <si>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</si>
  <si>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</si>
  <si>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</si>
  <si>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</si>
  <si>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</si>
  <si>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</si>
  <si>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</si>
  <si>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</si>
  <si>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</si>
  <si>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</si>
  <si>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</si>
  <si>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</si>
  <si>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</si>
  <si>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</si>
  <si>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</si>
  <si>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</si>
  <si>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</si>
  <si>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</si>
  <si>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</si>
  <si>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</si>
  <si>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</si>
  <si>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</si>
  <si>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</si>
  <si>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</si>
  <si>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</si>
  <si>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</si>
  <si>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</si>
  <si>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</si>
  <si>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</si>
  <si>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</si>
  <si>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</si>
  <si>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</si>
  <si>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</si>
  <si>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</si>
  <si>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</si>
  <si>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</si>
  <si>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</si>
  <si>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</si>
  <si>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</si>
  <si>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</si>
  <si>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</si>
  <si>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</si>
  <si>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</si>
  <si>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</si>
  <si>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</si>
  <si>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</si>
  <si>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</si>
  <si>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</si>
  <si>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</si>
  <si>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</si>
  <si>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</si>
  <si>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</si>
  <si>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</si>
  <si>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</si>
  <si>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</si>
  <si>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</si>
  <si>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</si>
  <si>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</si>
  <si>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</si>
  <si>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</si>
  <si>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</si>
  <si>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</si>
  <si>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</si>
  <si>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</si>
  <si>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</si>
  <si>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</si>
  <si>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</si>
  <si>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</si>
  <si>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</si>
  <si>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</si>
  <si>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</si>
  <si>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</si>
  <si>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</si>
  <si>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</si>
  <si>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</si>
  <si>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</si>
  <si>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</si>
  <si>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</si>
  <si>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</si>
  <si>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</si>
  <si>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</si>
  <si>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</si>
  <si>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</si>
  <si>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</si>
  <si>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</si>
  <si>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</si>
  <si>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</si>
  <si>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</si>
  <si>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</si>
  <si>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</si>
  <si>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</si>
  <si>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</si>
  <si>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</si>
  <si>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</si>
  <si>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</si>
  <si>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</si>
  <si>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</si>
  <si>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</si>
  <si>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</si>
  <si>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</si>
  <si>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</si>
  <si>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</si>
  <si>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</si>
  <si>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</si>
  <si>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</si>
  <si>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</si>
  <si>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</si>
  <si>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</si>
  <si>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</si>
  <si>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</si>
  <si>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</si>
  <si>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</si>
  <si>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</si>
  <si>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</si>
  <si>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</si>
  <si>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</si>
  <si>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</si>
  <si>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</si>
  <si>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</si>
  <si>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</si>
  <si>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</si>
  <si>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</si>
  <si>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</si>
  <si>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</si>
  <si>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</si>
  <si>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</si>
  <si>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</si>
  <si>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</si>
  <si>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</si>
  <si>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</si>
  <si>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</si>
  <si>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</si>
  <si>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</si>
  <si>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</si>
  <si>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</si>
  <si>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</si>
  <si>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</si>
  <si>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</si>
  <si>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</si>
  <si>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</si>
  <si>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</si>
  <si>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</si>
  <si>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</si>
  <si>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</si>
  <si>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</si>
  <si>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</si>
  <si>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</si>
  <si>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</si>
  <si>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</si>
  <si>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</si>
  <si>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</si>
  <si>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</si>
  <si>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</si>
  <si>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</si>
  <si>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</si>
  <si>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</si>
  <si>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</si>
  <si>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</si>
  <si>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</si>
  <si>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</si>
  <si>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</si>
  <si>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</si>
  <si>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</si>
  <si>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</si>
  <si>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</si>
  <si>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</si>
  <si>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</si>
  <si>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</si>
  <si>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</si>
  <si>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</si>
  <si>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</si>
  <si>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</si>
  <si>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</si>
  <si>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</si>
  <si>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</si>
  <si>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</si>
  <si>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</si>
  <si>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</si>
  <si>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</si>
  <si>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</si>
  <si>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</si>
  <si>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</si>
  <si>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</si>
  <si>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</si>
  <si>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</si>
  <si>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</si>
  <si>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</si>
  <si>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</si>
  <si>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</si>
  <si>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</si>
  <si>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</si>
  <si>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</si>
  <si>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</si>
  <si>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</si>
  <si>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</si>
  <si>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</si>
  <si>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</si>
  <si>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</si>
  <si>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</si>
  <si>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</si>
  <si>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</si>
  <si>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</si>
  <si>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</si>
  <si>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</si>
  <si>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</si>
  <si>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</si>
  <si>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</si>
  <si>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</si>
  <si>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</si>
  <si>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</si>
  <si>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</si>
  <si>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</si>
  <si>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</si>
  <si>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</si>
  <si>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</si>
  <si>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</si>
  <si>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</si>
  <si>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</si>
  <si>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</si>
  <si>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</si>
  <si>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</si>
  <si>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</si>
  <si>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</si>
  <si>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</si>
  <si>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</si>
  <si>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</si>
  <si>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</si>
  <si>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</si>
  <si>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</si>
  <si>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</si>
  <si>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</si>
  <si>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</si>
  <si>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</si>
  <si>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</si>
  <si>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</si>
  <si>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</si>
  <si>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</si>
  <si>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</si>
  <si>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</si>
  <si>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</si>
  <si>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</si>
  <si>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</si>
  <si>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</si>
  <si>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</si>
  <si>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</si>
  <si>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</si>
  <si>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</si>
  <si>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</si>
  <si>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</si>
  <si>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</si>
  <si>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</si>
  <si>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</si>
  <si>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</si>
  <si>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</si>
  <si>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</si>
  <si>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</si>
  <si>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</si>
  <si>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</si>
  <si>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</si>
  <si>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</si>
  <si>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</si>
  <si>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</si>
  <si>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</si>
  <si>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</si>
  <si>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</si>
  <si>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</si>
  <si>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</si>
  <si>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</si>
  <si>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</si>
  <si>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</si>
  <si>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</si>
  <si>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</si>
  <si>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</si>
  <si>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</si>
  <si>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</si>
  <si>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</si>
  <si>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</si>
  <si>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</si>
  <si>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</si>
  <si>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</si>
  <si>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</si>
  <si>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</si>
  <si>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</si>
  <si>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</si>
  <si>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</si>
  <si>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</si>
  <si>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</si>
  <si>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</si>
  <si>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</si>
  <si>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</si>
  <si>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</si>
  <si>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</si>
  <si>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</si>
  <si>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</si>
  <si>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</si>
  <si>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</si>
  <si>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</si>
  <si>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</si>
  <si>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</si>
  <si>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</si>
  <si>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</si>
  <si>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</si>
  <si>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</si>
  <si>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</si>
  <si>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</si>
  <si>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</si>
  <si>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</si>
  <si>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</si>
  <si>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</si>
  <si>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</si>
  <si>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</si>
  <si>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</si>
  <si>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</si>
  <si>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</si>
  <si>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</si>
  <si>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</si>
  <si>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</si>
  <si>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</si>
  <si>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</si>
  <si>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</si>
  <si>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</si>
  <si>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</si>
  <si>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</si>
  <si>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</si>
  <si>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</si>
  <si>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</si>
  <si>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</si>
  <si>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</si>
  <si>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</si>
  <si>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</si>
  <si>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</si>
  <si>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</si>
  <si>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</si>
  <si>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</si>
  <si>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</si>
  <si>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</si>
  <si>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</si>
  <si>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</si>
  <si>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</si>
  <si>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</si>
  <si>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</si>
  <si>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</si>
  <si>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</si>
  <si>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</si>
  <si>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</si>
  <si>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</si>
  <si>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</si>
  <si>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</si>
  <si>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</si>
  <si>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</si>
  <si>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</si>
  <si>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</si>
  <si>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</si>
  <si>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</si>
  <si>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</si>
  <si>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</si>
  <si>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</si>
  <si>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</si>
  <si>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</si>
  <si>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</si>
  <si>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</si>
  <si>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</si>
  <si>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</si>
  <si>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</si>
  <si>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</si>
  <si>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</si>
  <si>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</si>
  <si>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</si>
  <si>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</si>
  <si>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</si>
  <si>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</si>
  <si>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</si>
  <si>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</si>
  <si>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</si>
  <si>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</si>
  <si>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</si>
  <si>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</si>
  <si>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</si>
  <si>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</si>
  <si>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</si>
  <si>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</si>
  <si>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</si>
  <si>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</si>
  <si>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</si>
  <si>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</si>
  <si>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</si>
  <si>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</si>
  <si>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</si>
  <si>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</si>
  <si>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</si>
  <si>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</si>
  <si>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</si>
  <si>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</si>
  <si>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</si>
  <si>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</si>
  <si>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</si>
  <si>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</si>
  <si>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</si>
  <si>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</si>
  <si>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</si>
  <si>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</si>
  <si>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</si>
  <si>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</si>
  <si>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</si>
  <si>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</si>
  <si>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</si>
  <si>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</si>
  <si>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</si>
  <si>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</si>
  <si>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</si>
  <si>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</si>
  <si>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</si>
  <si>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</si>
  <si>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</si>
  <si>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</si>
  <si>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</si>
  <si>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</si>
  <si>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</si>
  <si>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</si>
  <si>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</si>
  <si>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</si>
  <si>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</si>
  <si>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</si>
  <si>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</si>
  <si>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</si>
  <si>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</si>
  <si>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</si>
  <si>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</si>
  <si>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</si>
  <si>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</si>
  <si>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</si>
  <si>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</si>
  <si>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</si>
  <si>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</si>
  <si>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</si>
  <si>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</si>
  <si>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</si>
  <si>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</si>
  <si>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</si>
  <si>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</si>
  <si>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</si>
  <si>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</si>
  <si>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</si>
  <si>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</si>
  <si>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</si>
  <si>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</si>
  <si>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</si>
  <si>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</si>
  <si>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</si>
  <si>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</si>
  <si>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</si>
  <si>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</si>
  <si>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</si>
  <si>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</si>
  <si>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</si>
  <si>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</si>
  <si>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</si>
  <si>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</si>
  <si>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</si>
  <si>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</si>
  <si>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</si>
  <si>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</si>
  <si>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</si>
  <si>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</si>
  <si>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</si>
  <si>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</si>
  <si>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</si>
  <si>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</si>
  <si>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</si>
  <si>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</si>
  <si>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</si>
  <si>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</si>
  <si>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</si>
  <si>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</si>
  <si>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</si>
  <si>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</si>
  <si>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</si>
  <si>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</si>
  <si>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</si>
  <si>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</si>
  <si>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</si>
  <si>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</si>
  <si>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</si>
  <si>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</si>
  <si>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</si>
  <si>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</si>
  <si>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</si>
  <si>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</si>
  <si>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</si>
  <si>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</si>
  <si>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</si>
  <si>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</si>
  <si>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</si>
  <si>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</si>
  <si>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</si>
  <si>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</si>
  <si>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</si>
  <si>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</si>
  <si>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</si>
  <si>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</si>
  <si>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</si>
  <si>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</si>
  <si>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</si>
  <si>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</si>
  <si>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</si>
  <si>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</si>
  <si>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</si>
  <si>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</si>
  <si>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</si>
  <si>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</si>
  <si>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</si>
  <si>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</si>
  <si>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</si>
  <si>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</si>
  <si>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</si>
  <si>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</si>
  <si>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</si>
  <si>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</si>
  <si>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</si>
  <si>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</si>
  <si>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</si>
  <si>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</si>
  <si>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</si>
  <si>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</si>
  <si>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</si>
  <si>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</si>
  <si>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</si>
  <si>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</si>
  <si>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</si>
  <si>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</si>
  <si>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</si>
  <si>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</si>
  <si>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</si>
  <si>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</si>
  <si>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</si>
  <si>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</si>
  <si>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</si>
  <si>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</si>
  <si>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</si>
  <si>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</si>
  <si>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</si>
  <si>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</si>
  <si>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</si>
  <si>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</si>
  <si>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</si>
  <si>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</si>
  <si>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</si>
  <si>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</si>
  <si>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</si>
  <si>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</si>
  <si>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</si>
  <si>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</si>
  <si>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</si>
  <si>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</si>
  <si>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</si>
  <si>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</si>
  <si>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</si>
  <si>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</si>
  <si>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</si>
  <si>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</si>
  <si>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</si>
  <si>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</si>
  <si>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</si>
  <si>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</si>
  <si>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</si>
  <si>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</si>
  <si>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</si>
  <si>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</si>
  <si>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</si>
  <si>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</si>
  <si>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</si>
  <si>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</si>
  <si>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</si>
  <si>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</si>
  <si>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</si>
  <si>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</si>
  <si>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</si>
  <si>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</si>
  <si>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</si>
  <si>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</si>
  <si>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</si>
  <si>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</si>
  <si>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</si>
  <si>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</si>
  <si>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</si>
  <si>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</si>
  <si>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</si>
  <si>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</si>
  <si>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</si>
  <si>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</si>
  <si>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</si>
  <si>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</si>
  <si>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</si>
  <si>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</si>
  <si>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</si>
  <si>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</si>
  <si>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</si>
  <si>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</si>
  <si>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</si>
  <si>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</si>
  <si>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</si>
  <si>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</si>
  <si>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</si>
  <si>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</si>
  <si>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</si>
  <si>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</si>
  <si>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</si>
  <si>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</si>
  <si>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</si>
  <si>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</si>
  <si>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</si>
  <si>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</si>
  <si>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</si>
  <si>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</si>
  <si>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</si>
  <si>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</si>
  <si>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</si>
  <si>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</si>
  <si>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</si>
  <si>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</si>
  <si>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</si>
  <si>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</si>
  <si>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</si>
  <si>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</si>
  <si>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</si>
  <si>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</si>
  <si>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</si>
  <si>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</si>
  <si>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</si>
  <si>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</si>
  <si>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</si>
  <si>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</si>
  <si>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</si>
  <si>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</si>
  <si>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</si>
  <si>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</si>
  <si>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</si>
  <si>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</si>
  <si>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</si>
  <si>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</si>
  <si>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</si>
  <si>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</si>
  <si>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</si>
  <si>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</si>
  <si>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</si>
  <si>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</si>
  <si>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</si>
  <si>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</si>
  <si>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</si>
  <si>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</si>
  <si>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</si>
  <si>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</si>
  <si>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</si>
  <si>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</si>
  <si>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</si>
  <si>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</si>
  <si>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</si>
  <si>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</si>
  <si>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</si>
  <si>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</si>
  <si>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</si>
  <si>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</si>
  <si>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</si>
  <si>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</si>
  <si>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</si>
  <si>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</si>
  <si>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</si>
  <si>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</si>
  <si>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</si>
  <si>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</si>
  <si>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</si>
  <si>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</si>
  <si>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</si>
  <si>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</si>
  <si>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</si>
  <si>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</si>
  <si>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</si>
  <si>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</si>
  <si>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</si>
  <si>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</si>
  <si>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</si>
  <si>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</si>
  <si>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</si>
  <si>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</si>
  <si>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</si>
  <si>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</si>
  <si>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</si>
  <si>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</si>
  <si>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</si>
  <si>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</si>
  <si>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</si>
  <si>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</si>
  <si>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</si>
  <si>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</si>
  <si>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</si>
  <si>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</si>
  <si>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</si>
  <si>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</si>
  <si>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</si>
  <si>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</si>
  <si>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</si>
  <si>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</si>
  <si>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</si>
  <si>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</si>
  <si>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</si>
  <si>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</si>
  <si>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</si>
  <si>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</si>
  <si>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</si>
  <si>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</si>
  <si>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</si>
  <si>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</si>
  <si>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</si>
  <si>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</si>
  <si>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</si>
  <si>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</si>
  <si>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</si>
  <si>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</si>
  <si>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</si>
  <si>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</si>
  <si>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</si>
  <si>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</si>
  <si>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</si>
  <si>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</si>
  <si>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</si>
  <si>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</si>
  <si>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</si>
  <si>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</si>
  <si>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</si>
  <si>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</si>
  <si>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</si>
  <si>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</si>
  <si>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</si>
  <si>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</si>
  <si>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</si>
  <si>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</si>
  <si>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</si>
  <si>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</si>
  <si>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</si>
  <si>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</si>
  <si>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</si>
  <si>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</si>
  <si>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</si>
  <si>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</si>
  <si>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</si>
  <si>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</si>
  <si>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</si>
  <si>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</si>
  <si>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</si>
  <si>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</si>
  <si>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</si>
  <si>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</si>
  <si>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</si>
  <si>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</si>
  <si>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</si>
  <si>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</si>
  <si>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</si>
  <si>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</si>
  <si>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</si>
  <si>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</si>
  <si>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</si>
  <si>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</si>
  <si>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</si>
  <si>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</si>
  <si>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</si>
  <si>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</si>
  <si>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</si>
  <si>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</si>
  <si>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</si>
  <si>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</si>
  <si>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</si>
  <si>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</si>
  <si>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</si>
  <si>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</si>
  <si>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</si>
  <si>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</si>
  <si>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</si>
  <si>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</si>
  <si>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</si>
  <si>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</si>
  <si>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</si>
  <si>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</si>
  <si>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</si>
  <si>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</si>
  <si>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</si>
  <si>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</si>
  <si>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</si>
  <si>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</si>
  <si>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</si>
  <si>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</si>
  <si>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</si>
  <si>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</si>
  <si>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</si>
  <si>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</si>
  <si>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</si>
  <si>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</si>
  <si>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</si>
  <si>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</si>
  <si>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</si>
  <si>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</si>
  <si>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</si>
  <si>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</si>
  <si>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</si>
  <si>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</si>
  <si>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</si>
  <si>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</si>
  <si>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</si>
  <si>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</si>
  <si>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</si>
  <si>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</si>
  <si>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</si>
  <si>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</si>
  <si>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</si>
  <si>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</si>
  <si>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</si>
  <si>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</si>
  <si>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</si>
  <si>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</si>
  <si>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</si>
  <si>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</si>
  <si>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</si>
  <si>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</si>
  <si>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</si>
  <si>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</si>
  <si>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</si>
  <si>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</si>
  <si>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</si>
  <si>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</si>
  <si>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</si>
  <si>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</si>
  <si>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</si>
  <si>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</si>
  <si>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</si>
  <si>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</si>
  <si>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</si>
  <si>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</si>
  <si>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</si>
  <si>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</si>
  <si>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</si>
  <si>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</si>
  <si>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</si>
  <si>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</si>
  <si>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</si>
  <si>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</si>
  <si>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</si>
  <si>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</si>
  <si>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</si>
  <si>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</si>
  <si>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</si>
  <si>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</si>
  <si>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</si>
  <si>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</si>
  <si>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</si>
  <si>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</si>
  <si>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</si>
  <si>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</si>
  <si>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</si>
  <si>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</si>
  <si>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</si>
  <si>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</si>
  <si>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</si>
  <si>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</si>
  <si>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</si>
  <si>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</si>
  <si>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</si>
  <si>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</si>
  <si>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</si>
  <si>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</si>
  <si>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</si>
  <si>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</si>
  <si>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</si>
  <si>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</si>
  <si>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</si>
  <si>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</si>
  <si>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</si>
  <si>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</si>
  <si>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</si>
  <si>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</si>
  <si>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</si>
  <si>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</si>
  <si>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</si>
  <si>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</si>
  <si>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</si>
  <si>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</si>
  <si>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</si>
  <si>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</si>
  <si>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</si>
  <si>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</si>
  <si>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</si>
  <si>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</si>
  <si>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</si>
  <si>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</si>
  <si>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</si>
  <si>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</si>
  <si>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</si>
  <si>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</si>
  <si>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</si>
  <si>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</si>
  <si>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</si>
  <si>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</si>
  <si>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</si>
  <si>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</si>
  <si>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</si>
  <si>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</si>
  <si>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</si>
  <si>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</si>
  <si>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</si>
  <si>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</si>
  <si>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</si>
  <si>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</si>
  <si>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</si>
  <si>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</si>
  <si>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</si>
  <si>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</si>
  <si>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</si>
  <si>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</si>
  <si>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</si>
  <si>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</si>
  <si>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</si>
  <si>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</si>
  <si>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</si>
  <si>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</si>
  <si>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</si>
  <si>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</si>
  <si>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</si>
  <si>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</si>
  <si>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</si>
  <si>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</si>
  <si>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</si>
  <si>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</si>
  <si>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</si>
  <si>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</si>
  <si>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</si>
  <si>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</si>
  <si>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</si>
  <si>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</si>
  <si>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</si>
  <si>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</si>
  <si>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</si>
  <si>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</si>
  <si>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</si>
  <si>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</si>
  <si>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</si>
  <si>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</si>
  <si>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</si>
  <si>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</si>
  <si>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</si>
  <si>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</si>
  <si>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</si>
  <si>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</si>
  <si>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</si>
  <si>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</si>
  <si>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</si>
  <si>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</si>
  <si>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</si>
  <si>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</si>
  <si>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</si>
  <si>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</si>
  <si>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</si>
  <si>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</si>
  <si>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</si>
  <si>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</si>
  <si>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</si>
  <si>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</si>
  <si>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</si>
  <si>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</si>
  <si>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</si>
  <si>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</si>
  <si>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</si>
  <si>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</si>
  <si>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</si>
  <si>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</si>
  <si>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</si>
  <si>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</si>
  <si>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</si>
  <si>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</si>
  <si>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</si>
  <si>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</si>
  <si>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</si>
  <si>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</si>
  <si>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</si>
  <si>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</si>
  <si>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</si>
  <si>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</si>
  <si>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</si>
  <si>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</si>
  <si>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</si>
  <si>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</si>
  <si>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</si>
  <si>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</si>
  <si>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</si>
  <si>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</si>
  <si>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</si>
  <si>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</si>
  <si>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</si>
  <si>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</si>
  <si>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</si>
  <si>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</si>
  <si>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</si>
  <si>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</si>
  <si>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</si>
  <si>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</si>
  <si>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</si>
  <si>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</si>
  <si>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</si>
  <si>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</si>
  <si>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</si>
  <si>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</si>
  <si>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</si>
  <si>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</si>
  <si>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</si>
  <si>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</si>
  <si>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</si>
  <si>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</si>
  <si>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</si>
  <si>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</si>
  <si>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</si>
  <si>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</si>
  <si>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</si>
  <si>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</si>
  <si>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</si>
  <si>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</si>
  <si>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</si>
  <si>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</si>
  <si>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</si>
  <si>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</si>
  <si>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</si>
  <si>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</si>
  <si>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</si>
  <si>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</si>
  <si>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</si>
  <si>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</si>
  <si>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</si>
  <si>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</si>
  <si>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</si>
  <si>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</si>
  <si>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</si>
  <si>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</si>
  <si>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</si>
  <si>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</si>
  <si>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</si>
  <si>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</si>
  <si>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</si>
  <si>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</si>
  <si>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</si>
  <si>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</si>
  <si>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</si>
  <si>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</si>
  <si>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</si>
  <si>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</si>
  <si>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</si>
  <si>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</si>
  <si>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</si>
  <si>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</si>
  <si>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</si>
  <si>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</si>
  <si>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</si>
  <si>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</si>
  <si>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</si>
  <si>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</si>
  <si>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</si>
  <si>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</si>
  <si>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</si>
  <si>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</si>
  <si>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</si>
  <si>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</si>
  <si>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</si>
  <si>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</si>
  <si>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</si>
  <si>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</si>
  <si>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</si>
  <si>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</si>
  <si>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</si>
  <si>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</si>
  <si>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</si>
  <si>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</si>
  <si>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</si>
  <si>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</si>
  <si>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</si>
  <si>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</si>
  <si>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</si>
  <si>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</si>
  <si>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</si>
  <si>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</si>
  <si>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</si>
  <si>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</si>
  <si>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</si>
  <si>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</si>
  <si>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</si>
  <si>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</si>
  <si>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</si>
  <si>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</si>
  <si>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</si>
  <si>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</si>
  <si>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</si>
  <si>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</si>
  <si>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</si>
  <si>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</si>
  <si>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</si>
  <si>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</si>
  <si>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</si>
  <si>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</si>
  <si>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</si>
  <si>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</si>
  <si>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</si>
  <si>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</si>
  <si>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</si>
  <si>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</si>
  <si>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</si>
  <si>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</si>
  <si>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</si>
  <si>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</si>
  <si>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</si>
  <si>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</si>
  <si>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</si>
  <si>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</si>
  <si>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</si>
  <si>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</si>
  <si>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</si>
  <si>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</si>
  <si>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</si>
  <si>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</si>
  <si>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</si>
  <si>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</si>
  <si>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</si>
  <si>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</si>
  <si>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</si>
  <si>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</si>
  <si>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</si>
  <si>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</si>
  <si>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</si>
  <si>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</si>
  <si>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</si>
  <si>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</si>
  <si>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</si>
  <si>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</si>
  <si>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</si>
  <si>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</si>
  <si>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</si>
  <si>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</si>
  <si>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</si>
  <si>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</si>
  <si>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</si>
  <si>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</si>
  <si>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</si>
  <si>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</si>
  <si>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</si>
  <si>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</si>
  <si>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</si>
  <si>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</si>
  <si>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</si>
  <si>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</si>
  <si>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</si>
  <si>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</si>
  <si>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</si>
  <si>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</si>
  <si>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</si>
  <si>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</si>
  <si>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</si>
  <si>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</si>
  <si>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</si>
  <si>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</si>
  <si>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</si>
  <si>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</si>
  <si>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</si>
  <si>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</si>
  <si>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</si>
  <si>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</si>
  <si>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</si>
  <si>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</si>
  <si>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</si>
  <si>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</si>
  <si>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</si>
  <si>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</si>
  <si>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</si>
  <si>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</si>
  <si>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</si>
  <si>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</si>
  <si>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</si>
  <si>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</si>
  <si>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</si>
  <si>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</si>
  <si>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</si>
  <si>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</si>
  <si>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</si>
  <si>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</si>
  <si>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</si>
  <si>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</si>
  <si>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</si>
  <si>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</si>
  <si>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</si>
  <si>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</si>
  <si>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</si>
  <si>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</si>
  <si>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</si>
  <si>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</si>
  <si>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</si>
  <si>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</si>
  <si>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</si>
  <si>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</si>
  <si>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</si>
  <si>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</si>
  <si>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</si>
  <si>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</si>
  <si>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</si>
  <si>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</si>
  <si>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</si>
  <si>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</si>
  <si>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</si>
  <si>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</si>
  <si>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</si>
  <si>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</si>
  <si>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</si>
  <si>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</si>
  <si>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</si>
  <si>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</si>
  <si>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</si>
  <si>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</si>
  <si>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</si>
  <si>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</si>
  <si>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</si>
  <si>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</si>
  <si>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</si>
  <si>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</si>
  <si>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</si>
  <si>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</si>
  <si>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</si>
  <si>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</si>
  <si>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</si>
  <si>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</si>
  <si>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</si>
  <si>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</si>
  <si>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</si>
  <si>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</si>
  <si>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</si>
  <si>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</si>
  <si>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</si>
  <si>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</si>
  <si>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</si>
  <si>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</si>
  <si>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</si>
  <si>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</si>
  <si>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</si>
  <si>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</si>
  <si>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</si>
  <si>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</si>
  <si>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</si>
  <si>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</si>
  <si>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</si>
  <si>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</si>
  <si>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</si>
  <si>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</si>
  <si>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</si>
  <si>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</si>
  <si>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</si>
  <si>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</si>
  <si>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</si>
  <si>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</si>
  <si>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</si>
  <si>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</si>
  <si>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</si>
  <si>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</si>
  <si>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</si>
  <si>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</si>
  <si>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</si>
  <si>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</si>
  <si>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</si>
  <si>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</si>
  <si>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</si>
  <si>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</si>
  <si>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</si>
  <si>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</si>
  <si>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</si>
  <si>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</si>
  <si>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</si>
  <si>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</si>
  <si>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</si>
  <si>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</si>
  <si>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</si>
  <si>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</si>
  <si>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</si>
  <si>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</si>
  <si>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</si>
  <si>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</si>
  <si>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</si>
  <si>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</si>
  <si>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</si>
  <si>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</si>
  <si>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</si>
  <si>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</si>
  <si>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</si>
  <si>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</si>
  <si>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</si>
  <si>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</si>
  <si>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</si>
  <si>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</si>
  <si>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</si>
  <si>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</si>
  <si>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</si>
  <si>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</si>
  <si>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</si>
  <si>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</si>
  <si>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</si>
  <si>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</si>
  <si>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</si>
  <si>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</si>
  <si>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</si>
  <si>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</si>
  <si>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</si>
  <si>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</si>
  <si>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</si>
  <si>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</si>
  <si>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</si>
  <si>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</si>
  <si>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</si>
  <si>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</si>
  <si>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</si>
  <si>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</si>
  <si>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</si>
  <si>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</si>
  <si>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</si>
  <si>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</si>
  <si>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</si>
  <si>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</si>
  <si>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</si>
  <si>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</si>
  <si>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</si>
  <si>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</si>
  <si>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</si>
  <si>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</si>
  <si>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</si>
  <si>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</si>
  <si>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</si>
  <si>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</si>
  <si>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</si>
  <si>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</si>
  <si>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</si>
  <si>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</si>
  <si>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</si>
  <si>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</si>
  <si>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</si>
  <si>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</si>
  <si>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</si>
  <si>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</si>
  <si>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</si>
  <si>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</si>
  <si>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</si>
  <si>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</si>
  <si>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</si>
  <si>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</si>
  <si>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</si>
  <si>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</si>
  <si>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</si>
  <si>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</si>
  <si>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</si>
  <si>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</si>
  <si>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</si>
  <si>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</si>
  <si>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</si>
  <si>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</si>
  <si>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</si>
  <si>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</si>
  <si>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</si>
  <si>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</si>
  <si>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</si>
  <si>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</si>
  <si>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</si>
  <si>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</si>
  <si>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</si>
  <si>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</si>
  <si>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</si>
  <si>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</si>
  <si>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</si>
  <si>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</si>
  <si>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</si>
  <si>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</si>
  <si>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</si>
  <si>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</si>
  <si>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</si>
  <si>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</si>
  <si>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</si>
  <si>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</si>
  <si>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</si>
  <si>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</si>
  <si>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</si>
  <si>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</si>
  <si>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</si>
  <si>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</si>
  <si>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</si>
  <si>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</si>
  <si>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</si>
  <si>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</si>
  <si>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</si>
  <si>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</si>
  <si>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</si>
  <si>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</si>
  <si>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</si>
  <si>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</si>
  <si>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</si>
  <si>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</si>
  <si>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</si>
  <si>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</si>
  <si>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</si>
  <si>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</si>
  <si>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</si>
  <si>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</si>
  <si>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</si>
  <si>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</si>
  <si>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</si>
  <si>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</si>
  <si>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</si>
  <si>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</si>
  <si>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</si>
  <si>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</si>
  <si>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</si>
  <si>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</si>
  <si>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</si>
  <si>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</si>
  <si>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</si>
  <si>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</si>
  <si>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</si>
  <si>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</si>
  <si>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</si>
  <si>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</si>
  <si>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</si>
  <si>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</si>
  <si>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</si>
  <si>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</si>
  <si>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</si>
  <si>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</si>
  <si>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</si>
  <si>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</si>
  <si>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</si>
  <si>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</si>
  <si>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</si>
  <si>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</si>
  <si>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</si>
  <si>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</si>
  <si>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</si>
  <si>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</si>
  <si>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</si>
  <si>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</si>
  <si>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</si>
  <si>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</si>
  <si>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</si>
  <si>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</si>
  <si>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</si>
  <si>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</si>
  <si>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</si>
  <si>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</si>
  <si>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</si>
  <si>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</si>
  <si>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</si>
  <si>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</si>
  <si>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</si>
  <si>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</si>
  <si>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</si>
  <si>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</si>
  <si>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</si>
  <si>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</si>
  <si>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</si>
  <si>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</si>
  <si>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</si>
  <si>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</si>
  <si>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</si>
  <si>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</si>
  <si>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</si>
  <si>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</si>
  <si>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</si>
  <si>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</si>
  <si>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</si>
  <si>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</si>
  <si>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</si>
  <si>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</si>
  <si>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</si>
  <si>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</si>
  <si>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</si>
  <si>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</si>
  <si>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</si>
  <si>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</si>
  <si>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</si>
  <si>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</si>
  <si>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</si>
  <si>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</si>
  <si>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</si>
  <si>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</si>
  <si>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</si>
  <si>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</si>
  <si>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</si>
  <si>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</si>
  <si>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</si>
  <si>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</si>
  <si>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</si>
  <si>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</si>
  <si>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</si>
  <si>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</si>
  <si>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</si>
  <si>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</si>
  <si>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</si>
  <si>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</si>
  <si>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</si>
  <si>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</si>
  <si>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</si>
  <si>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</si>
  <si>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</si>
  <si>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</si>
  <si>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</si>
  <si>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</si>
  <si>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</si>
  <si>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</si>
  <si>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</si>
  <si>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</si>
  <si>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</si>
  <si>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</si>
  <si>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</si>
  <si>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</si>
  <si>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</si>
  <si>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</si>
  <si>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</si>
  <si>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</si>
  <si>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</si>
  <si>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</si>
  <si>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</si>
  <si>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</si>
  <si>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</si>
  <si>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</si>
  <si>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</si>
  <si>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</si>
  <si>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</si>
  <si>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</si>
  <si>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</si>
  <si>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</si>
  <si>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</si>
  <si>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</si>
  <si>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</si>
  <si>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</si>
  <si>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</si>
  <si>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</si>
  <si>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</si>
  <si>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</si>
  <si>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</si>
  <si>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</si>
  <si>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</si>
  <si>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</si>
  <si>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</si>
  <si>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</si>
  <si>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</si>
  <si>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</si>
  <si>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</si>
  <si>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</si>
  <si>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</si>
  <si>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</si>
  <si>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</si>
  <si>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</si>
  <si>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</si>
  <si>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</si>
  <si>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</si>
  <si>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</si>
  <si>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</si>
  <si>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</si>
  <si>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</si>
  <si>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</si>
  <si>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</si>
  <si>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</si>
  <si>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</si>
  <si>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</si>
  <si>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</si>
  <si>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</si>
  <si>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</si>
  <si>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</si>
  <si>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</si>
  <si>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</si>
  <si>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</si>
  <si>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</si>
  <si>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</si>
  <si>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</si>
  <si>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</si>
  <si>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</si>
  <si>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</si>
  <si>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</si>
  <si>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</si>
  <si>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</si>
  <si>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</si>
  <si>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</si>
  <si>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</si>
  <si>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</si>
  <si>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</si>
  <si>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</si>
  <si>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</si>
  <si>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</si>
  <si>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</si>
  <si>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</si>
  <si>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</si>
  <si>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</si>
  <si>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</si>
  <si>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</si>
  <si>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</si>
  <si>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</si>
  <si>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</si>
  <si>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</si>
  <si>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</si>
  <si>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</si>
  <si>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</si>
  <si>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</si>
  <si>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</si>
  <si>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</si>
  <si>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</si>
  <si>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</si>
  <si>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</si>
  <si>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</si>
  <si>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</si>
  <si>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</si>
  <si>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</si>
  <si>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</si>
  <si>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</si>
  <si>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</si>
  <si>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</si>
  <si>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</si>
  <si>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</si>
  <si>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</si>
  <si>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</si>
  <si>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</si>
  <si>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</si>
  <si>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</si>
  <si>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</si>
  <si>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</si>
  <si>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</si>
  <si>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</si>
  <si>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</si>
  <si>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</si>
  <si>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</si>
  <si>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</si>
  <si>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</si>
  <si>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</si>
  <si>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</si>
  <si>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</si>
  <si>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</si>
  <si>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</si>
  <si>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</si>
  <si>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</si>
  <si>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</si>
  <si>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</si>
  <si>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</si>
  <si>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</si>
  <si>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</si>
  <si>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</si>
  <si>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</si>
  <si>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</si>
  <si>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</si>
  <si>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</si>
  <si>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</si>
  <si>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</si>
  <si>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</si>
  <si>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</si>
  <si>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</si>
  <si>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</si>
  <si>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</si>
  <si>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</si>
  <si>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</si>
  <si>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</si>
  <si>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</si>
  <si>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</si>
  <si>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</si>
  <si>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</si>
  <si>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</si>
  <si>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</si>
  <si>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</si>
  <si>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</si>
  <si>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</si>
  <si>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</si>
  <si>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</si>
  <si>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</si>
  <si>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</si>
  <si>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</si>
  <si>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</si>
  <si>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</si>
  <si>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</si>
  <si>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</si>
  <si>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</si>
  <si>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</si>
  <si>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</si>
  <si>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</si>
  <si>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</si>
  <si>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</si>
  <si>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</si>
  <si>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</si>
  <si>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</si>
  <si>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</si>
  <si>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</si>
  <si>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</si>
  <si>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</si>
  <si>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</si>
  <si>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</si>
  <si>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</si>
  <si>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</si>
  <si>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</si>
  <si>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</si>
  <si>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</si>
  <si>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</si>
  <si>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</si>
  <si>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</si>
  <si>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</si>
  <si>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</si>
  <si>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</si>
  <si>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</si>
  <si>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</si>
  <si>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</si>
  <si>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</si>
  <si>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</si>
  <si>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</si>
  <si>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</si>
  <si>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</si>
  <si>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</si>
  <si>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</si>
  <si>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</si>
  <si>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</si>
  <si>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</si>
  <si>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</si>
  <si>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</si>
  <si>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</si>
  <si>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</si>
  <si>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</si>
  <si>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</si>
  <si>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</si>
  <si>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</si>
  <si>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</si>
  <si>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</si>
  <si>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</si>
  <si>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</si>
  <si>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</si>
  <si>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</si>
  <si>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</si>
  <si>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</si>
  <si>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</si>
  <si>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</si>
  <si>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</si>
  <si>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</si>
  <si>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</si>
  <si>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</si>
  <si>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</si>
  <si>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</si>
  <si>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</si>
  <si>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</si>
  <si>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</si>
  <si>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</si>
  <si>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</si>
  <si>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</si>
  <si>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</si>
  <si>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</si>
  <si>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</si>
  <si>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</si>
  <si>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</si>
  <si>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</si>
  <si>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</si>
  <si>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</si>
  <si>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</si>
  <si>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</si>
  <si>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</si>
  <si>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</si>
  <si>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</si>
  <si>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</si>
  <si>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</si>
  <si>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</si>
  <si>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</si>
  <si>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</si>
  <si>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</si>
  <si>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</si>
  <si>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</si>
  <si>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</si>
  <si>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</si>
  <si>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</si>
  <si>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</si>
  <si>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</si>
  <si>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</si>
  <si>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</si>
  <si>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</si>
  <si>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</si>
  <si>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</si>
  <si>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</si>
  <si>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</si>
  <si>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</si>
  <si>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</si>
  <si>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</si>
  <si>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</si>
  <si>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</si>
  <si>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</si>
  <si>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</si>
  <si>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</si>
  <si>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</si>
  <si>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</si>
  <si>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</si>
  <si>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</si>
  <si>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</si>
  <si>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</si>
  <si>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</si>
  <si>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</si>
  <si>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</si>
  <si>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</si>
  <si>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</si>
  <si>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</si>
  <si>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</si>
  <si>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</si>
  <si>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</si>
  <si>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</si>
  <si>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</si>
  <si>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</si>
  <si>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</si>
  <si>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</si>
  <si>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</si>
  <si>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</si>
  <si>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</si>
  <si>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</si>
  <si>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</si>
  <si>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</si>
  <si>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</si>
  <si>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</si>
  <si>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</si>
  <si>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</si>
  <si>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</si>
  <si>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</si>
  <si>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</si>
  <si>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</si>
  <si>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</si>
  <si>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</si>
  <si>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</si>
  <si>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</si>
  <si>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</si>
  <si>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</si>
  <si>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</si>
  <si>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</si>
  <si>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</si>
  <si>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</si>
  <si>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</si>
  <si>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</si>
  <si>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</si>
  <si>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</si>
  <si>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</si>
  <si>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</si>
  <si>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</si>
  <si>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</si>
  <si>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</si>
  <si>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</si>
  <si>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</si>
  <si>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</si>
  <si>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</si>
  <si>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</si>
  <si>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</si>
  <si>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</si>
  <si>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</si>
  <si>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</si>
  <si>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</si>
  <si>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</si>
  <si>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</si>
  <si>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</si>
  <si>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</si>
  <si>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</si>
  <si>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</si>
  <si>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</si>
  <si>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</si>
  <si>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</si>
  <si>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</si>
  <si>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</si>
  <si>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</si>
  <si>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</si>
  <si>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</si>
  <si>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</si>
  <si>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</si>
  <si>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</si>
  <si>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</si>
  <si>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</si>
  <si>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</si>
  <si>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</si>
  <si>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</si>
  <si>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</si>
  <si>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</si>
  <si>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</si>
  <si>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</si>
  <si>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</si>
  <si>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</si>
  <si>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</si>
  <si>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</si>
  <si>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</si>
  <si>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</si>
  <si>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</si>
  <si>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</si>
  <si>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</si>
  <si>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</si>
  <si>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</si>
  <si>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</si>
  <si>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</si>
  <si>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</si>
  <si>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</si>
  <si>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</si>
  <si>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</si>
  <si>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</si>
  <si>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</si>
  <si>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</si>
  <si>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</si>
  <si>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</si>
  <si>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</si>
  <si>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</si>
  <si>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</si>
  <si>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</si>
  <si>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</si>
  <si>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</si>
  <si>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</si>
  <si>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</si>
  <si>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</si>
  <si>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</si>
  <si>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</si>
  <si>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</si>
  <si>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</si>
  <si>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</si>
  <si>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</si>
  <si>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</si>
  <si>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</si>
  <si>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</si>
  <si>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</si>
  <si>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</si>
  <si>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</si>
  <si>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</si>
  <si>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</si>
  <si>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</si>
  <si>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</si>
  <si>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</si>
  <si>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</si>
  <si>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</si>
  <si>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</si>
  <si>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</si>
  <si>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</si>
  <si>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</si>
  <si>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</si>
  <si>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</si>
  <si>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</si>
  <si>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</si>
  <si>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</si>
  <si>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</si>
  <si>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</si>
  <si>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</si>
  <si>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</si>
  <si>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</si>
  <si>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</si>
  <si>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</si>
  <si>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</si>
  <si>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</si>
  <si>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</si>
  <si>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</si>
  <si>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</si>
  <si>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</si>
  <si>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</si>
  <si>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</si>
  <si>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</si>
  <si>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</si>
  <si>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</si>
  <si>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</si>
  <si>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</si>
  <si>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</si>
  <si>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</si>
  <si>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</si>
  <si>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</si>
  <si>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</si>
  <si>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</si>
  <si>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</si>
  <si>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</si>
  <si>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</si>
  <si>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</si>
  <si>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</si>
  <si>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</si>
  <si>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</si>
  <si>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</si>
  <si>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</si>
  <si>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</si>
  <si>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</si>
  <si>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</si>
  <si>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</si>
  <si>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</si>
  <si>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</si>
  <si>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</si>
  <si>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</si>
  <si>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</si>
  <si>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</si>
  <si>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</si>
  <si>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</si>
  <si>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</si>
  <si>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</si>
  <si>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</si>
  <si>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</si>
  <si>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</si>
  <si>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</si>
  <si>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</si>
  <si>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</si>
  <si>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</si>
  <si>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</si>
  <si>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</si>
  <si>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</si>
  <si>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</si>
  <si>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</si>
  <si>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</si>
  <si>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</si>
  <si>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</si>
  <si>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</si>
  <si>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</si>
  <si>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</si>
  <si>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</si>
  <si>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</si>
  <si>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</si>
  <si>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</si>
  <si>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</si>
  <si>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</si>
  <si>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</si>
  <si>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</si>
  <si>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</si>
  <si>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</si>
  <si>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</si>
  <si>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</si>
  <si>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</si>
  <si>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</si>
  <si>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</si>
  <si>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</si>
  <si>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</si>
  <si>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</si>
  <si>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</si>
  <si>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</si>
  <si>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</si>
  <si>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</si>
  <si>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</si>
  <si>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</si>
  <si>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</si>
  <si>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</si>
  <si>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</si>
  <si>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</si>
  <si>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</si>
  <si>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</si>
  <si>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</si>
  <si>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</si>
  <si>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</si>
  <si>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</si>
  <si>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</si>
  <si>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</si>
  <si>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</si>
  <si>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</si>
  <si>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</si>
  <si>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</si>
  <si>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</si>
  <si>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</si>
  <si>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</si>
  <si>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</si>
  <si>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</si>
  <si>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</si>
  <si>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</si>
  <si>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</si>
  <si>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</si>
  <si>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</si>
  <si>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</si>
  <si>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</si>
  <si>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</si>
  <si>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</si>
  <si>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</si>
  <si>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</si>
  <si>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</si>
  <si>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</si>
  <si>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</si>
  <si>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</si>
  <si>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</si>
  <si>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</si>
  <si>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</si>
  <si>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</si>
  <si>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</si>
  <si>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</si>
  <si>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</si>
  <si>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</si>
  <si>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</si>
  <si>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</si>
  <si>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</si>
  <si>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</si>
  <si>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</si>
  <si>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</si>
  <si>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</si>
  <si>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</si>
  <si>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</si>
  <si>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</si>
  <si>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</si>
  <si>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</si>
  <si>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</si>
  <si>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</si>
  <si>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</si>
  <si>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</si>
  <si>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</si>
  <si>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</si>
  <si>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</si>
  <si>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</si>
  <si>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</si>
  <si>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</si>
  <si>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</si>
  <si>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</si>
  <si>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</si>
  <si>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</si>
  <si>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</si>
  <si>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</si>
  <si>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</si>
  <si>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</si>
  <si>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</si>
  <si>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</si>
  <si>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</si>
  <si>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</si>
  <si>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</si>
  <si>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</si>
  <si>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</si>
  <si>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</si>
  <si>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</si>
  <si>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</si>
  <si>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</si>
  <si>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</si>
  <si>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</si>
  <si>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</si>
  <si>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</si>
  <si>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</si>
  <si>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</si>
  <si>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</si>
  <si>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</si>
  <si>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</si>
  <si>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</si>
  <si>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</si>
  <si>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</si>
  <si>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</si>
  <si>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</si>
  <si>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</si>
  <si>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</si>
  <si>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</si>
  <si>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</si>
  <si>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</si>
  <si>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</si>
  <si>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</si>
  <si>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</si>
  <si>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</si>
  <si>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</si>
  <si>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</si>
  <si>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</si>
  <si>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</si>
  <si>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</si>
  <si>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</si>
  <si>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</si>
  <si>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</si>
  <si>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</si>
  <si>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</si>
  <si>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</si>
  <si>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</si>
  <si>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</si>
  <si>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</si>
  <si>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</si>
  <si>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</si>
  <si>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</si>
  <si>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</si>
  <si>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</si>
  <si>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</si>
  <si>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</si>
  <si>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</si>
  <si>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</si>
  <si>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</si>
  <si>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</si>
  <si>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</si>
  <si>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</si>
  <si>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</si>
  <si>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</si>
  <si>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</si>
  <si>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</si>
  <si>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</si>
  <si>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</si>
  <si>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</si>
  <si>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</si>
  <si>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</si>
  <si>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</si>
  <si>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</si>
  <si>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</si>
  <si>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</si>
  <si>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</si>
  <si>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</si>
  <si>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</si>
  <si>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</si>
  <si>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</si>
  <si>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</si>
  <si>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</si>
  <si>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</si>
  <si>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</si>
  <si>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</si>
  <si>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</si>
  <si>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</si>
  <si>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</si>
  <si>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</si>
  <si>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</si>
  <si>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</si>
  <si>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</si>
  <si>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</si>
  <si>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</si>
  <si>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</si>
  <si>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</si>
  <si>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</si>
  <si>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</si>
  <si>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</si>
  <si>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</si>
  <si>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</si>
  <si>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</si>
  <si>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</si>
  <si>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</si>
  <si>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</si>
  <si>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</si>
  <si>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</si>
  <si>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</si>
  <si>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</si>
  <si>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</si>
  <si>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</si>
  <si>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</si>
  <si>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</si>
  <si>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</si>
  <si>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</si>
  <si>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</si>
  <si>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</si>
  <si>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</si>
  <si>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</si>
  <si>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</si>
  <si>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</si>
  <si>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</si>
  <si>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</si>
  <si>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</si>
  <si>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</si>
  <si>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</si>
  <si>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</si>
  <si>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</si>
  <si>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</si>
  <si>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</si>
  <si>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</si>
  <si>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</si>
  <si>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</si>
  <si>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</si>
  <si>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</si>
  <si>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</si>
  <si>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</si>
  <si>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</si>
  <si>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</si>
  <si>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</si>
  <si>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</si>
  <si>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</si>
  <si>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</si>
  <si>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</si>
  <si>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</si>
  <si>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</si>
  <si>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</si>
  <si>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</si>
  <si>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</si>
  <si>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</si>
  <si>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</si>
  <si>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</si>
  <si>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</si>
  <si>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</si>
  <si>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</si>
  <si>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</si>
  <si>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</si>
  <si>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</si>
  <si>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</si>
  <si>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</si>
  <si>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</si>
  <si>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</si>
  <si>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</si>
  <si>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</si>
  <si>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</si>
  <si>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</si>
  <si>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</si>
  <si>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</si>
  <si>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</si>
  <si>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</si>
  <si>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</si>
  <si>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</si>
  <si>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</si>
  <si>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</si>
  <si>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</si>
  <si>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</si>
  <si>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</si>
  <si>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</si>
  <si>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</si>
  <si>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</si>
  <si>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</si>
  <si>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</si>
  <si>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</si>
  <si>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</si>
  <si>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</si>
  <si>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</si>
  <si>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</si>
  <si>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</si>
  <si>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</si>
  <si>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</si>
  <si>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</si>
  <si>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</si>
  <si>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</si>
  <si>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</si>
  <si>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</si>
  <si>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</si>
  <si>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</si>
  <si>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</si>
  <si>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</si>
  <si>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</si>
  <si>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</si>
  <si>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</si>
  <si>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</si>
  <si>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</si>
  <si>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</si>
  <si>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</si>
  <si>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</si>
  <si>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</si>
  <si>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</si>
  <si>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</si>
  <si>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</si>
  <si>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</si>
  <si>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</si>
  <si>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</si>
  <si>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</si>
  <si>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</si>
  <si>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</si>
  <si>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</si>
  <si>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</si>
  <si>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</si>
  <si>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</si>
  <si>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</si>
  <si>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</si>
  <si>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</si>
  <si>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</si>
  <si>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</si>
  <si>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</si>
  <si>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</si>
  <si>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</si>
  <si>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</si>
  <si>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</si>
  <si>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</si>
  <si>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</si>
  <si>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</si>
  <si>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</si>
  <si>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</si>
  <si>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</si>
  <si>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</si>
  <si>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</si>
  <si>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</si>
  <si>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</si>
  <si>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</si>
  <si>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</si>
  <si>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</si>
  <si>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</si>
  <si>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</si>
  <si>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</si>
  <si>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</si>
  <si>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</si>
  <si>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</si>
  <si>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</si>
  <si>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</si>
  <si>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</si>
  <si>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</si>
  <si>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</si>
  <si>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</si>
  <si>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</si>
  <si>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</si>
  <si>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</si>
  <si>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</si>
  <si>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</si>
  <si>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</si>
  <si>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</si>
  <si>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</si>
  <si>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</si>
  <si>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</si>
  <si>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</si>
  <si>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</si>
  <si>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</si>
  <si>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</si>
  <si>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</si>
  <si>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</si>
  <si>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</si>
  <si>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</si>
  <si>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</si>
  <si>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</si>
  <si>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</si>
  <si>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</si>
  <si>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</si>
  <si>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</si>
  <si>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</si>
  <si>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</si>
  <si>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</si>
  <si>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</si>
  <si>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</si>
  <si>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</si>
  <si>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</si>
  <si>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</si>
  <si>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</si>
  <si>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</si>
  <si>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</si>
  <si>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</si>
  <si>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</si>
  <si>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</si>
  <si>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</si>
  <si>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</si>
  <si>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</si>
  <si>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</si>
  <si>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</si>
  <si>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</si>
  <si>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</si>
  <si>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</si>
  <si>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</si>
  <si>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</si>
  <si>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</si>
  <si>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</si>
  <si>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</si>
  <si>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</si>
  <si>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</si>
  <si>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</si>
  <si>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</si>
  <si>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</si>
  <si>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</si>
  <si>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</si>
  <si>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</si>
  <si>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</si>
  <si>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</si>
  <si>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</si>
  <si>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</si>
  <si>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</si>
  <si>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</si>
  <si>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</si>
  <si>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</si>
  <si>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</si>
  <si>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</si>
  <si>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</si>
  <si>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</si>
  <si>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</si>
  <si>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</si>
  <si>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</si>
  <si>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</si>
  <si>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</si>
  <si>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</si>
  <si>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</si>
  <si>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</si>
  <si>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</si>
  <si>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</si>
  <si>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</si>
  <si>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</si>
  <si>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</si>
  <si>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</si>
  <si>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</si>
  <si>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</si>
  <si>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</si>
  <si>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</si>
  <si>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</si>
  <si>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</si>
  <si>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</si>
  <si>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</si>
  <si>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</si>
  <si>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</si>
  <si>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</si>
  <si>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</si>
  <si>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</si>
  <si>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</si>
  <si>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</si>
  <si>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</si>
  <si>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</si>
  <si>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</si>
  <si>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</si>
  <si>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</si>
  <si>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</si>
  <si>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</si>
  <si>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</si>
  <si>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</si>
  <si>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</si>
  <si>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</si>
  <si>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</si>
  <si>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</si>
  <si>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</si>
  <si>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</si>
  <si>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</si>
  <si>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</si>
  <si>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</si>
  <si>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</si>
  <si>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</si>
  <si>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</si>
  <si>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</si>
  <si>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</si>
  <si>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</si>
  <si>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</si>
  <si>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</si>
  <si>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</si>
  <si>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</si>
  <si>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</si>
  <si>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</si>
  <si>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</si>
  <si>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</si>
  <si>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</si>
  <si>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</si>
  <si>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</si>
  <si>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</si>
  <si>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</si>
  <si>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</si>
  <si>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</si>
  <si>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</si>
  <si>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</si>
  <si>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</si>
  <si>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</si>
  <si>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</si>
  <si>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</si>
  <si>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</si>
  <si>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</si>
  <si>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</si>
  <si>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</si>
  <si>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</si>
  <si>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</si>
  <si>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</si>
  <si>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</si>
  <si>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</si>
  <si>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</si>
  <si>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</si>
  <si>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</si>
  <si>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</si>
  <si>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</si>
  <si>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</si>
  <si>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</si>
  <si>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</si>
  <si>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</si>
  <si>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</si>
  <si>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</si>
  <si>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</si>
  <si>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</si>
  <si>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</si>
  <si>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</si>
  <si>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</si>
  <si>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</si>
  <si>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</si>
  <si>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</si>
  <si>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</si>
  <si>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</si>
  <si>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</si>
  <si>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</si>
  <si>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</si>
  <si>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</si>
  <si>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</si>
  <si>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</si>
  <si>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</si>
  <si>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</si>
  <si>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</si>
  <si>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</si>
  <si>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</si>
  <si>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</si>
  <si>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</si>
  <si>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</si>
  <si>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</si>
  <si>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</si>
  <si>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</si>
  <si>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</si>
  <si>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</si>
  <si>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</si>
  <si>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</si>
  <si>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</si>
  <si>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</si>
  <si>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</si>
  <si>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</si>
  <si>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</si>
  <si>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</si>
  <si>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</si>
  <si>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</si>
  <si>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</si>
  <si>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</si>
  <si>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</si>
  <si>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</si>
  <si>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</si>
  <si>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</si>
  <si>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</si>
  <si>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</si>
  <si>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</si>
  <si>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</si>
  <si>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</si>
  <si>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</si>
  <si>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</si>
  <si>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</si>
  <si>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</si>
  <si>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</si>
  <si>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</si>
  <si>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</si>
  <si>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</si>
  <si>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</si>
  <si>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</si>
  <si>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</si>
  <si>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</si>
  <si>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</si>
  <si>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</si>
  <si>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</si>
  <si>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</si>
  <si>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</si>
  <si>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</si>
  <si>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</si>
  <si>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</si>
  <si>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</si>
  <si>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</si>
  <si>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</si>
  <si>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</si>
  <si>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</si>
  <si>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</si>
  <si>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</si>
  <si>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</si>
  <si>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</si>
  <si>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</si>
  <si>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</si>
  <si>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</si>
  <si>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</si>
  <si>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</si>
  <si>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</si>
  <si>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</si>
  <si>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</si>
  <si>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</si>
  <si>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</si>
  <si>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</si>
  <si>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</si>
  <si>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</si>
  <si>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</si>
  <si>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</si>
  <si>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</si>
  <si>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</si>
  <si>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</si>
  <si>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</si>
  <si>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</si>
  <si>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</si>
  <si>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</si>
  <si>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</si>
  <si>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</si>
  <si>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</si>
  <si>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</si>
  <si>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</si>
  <si>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</si>
  <si>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</si>
  <si>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</si>
  <si>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</si>
  <si>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</si>
  <si>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</si>
  <si>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</si>
  <si>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</si>
  <si>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</si>
  <si>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</si>
  <si>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</si>
  <si>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</si>
  <si>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</si>
  <si>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</si>
  <si>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</si>
  <si>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</si>
  <si>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</si>
  <si>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</si>
  <si>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</si>
  <si>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</si>
  <si>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</si>
  <si>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</si>
  <si>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</si>
  <si>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</si>
  <si>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</si>
  <si>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</si>
  <si>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</si>
  <si>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</si>
  <si>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</si>
  <si>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</si>
  <si>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</si>
  <si>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</si>
  <si>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</si>
  <si>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</si>
  <si>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</si>
  <si>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</si>
  <si>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</si>
  <si>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</si>
  <si>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</si>
  <si>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</si>
  <si>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</si>
  <si>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</si>
  <si>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</si>
  <si>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</si>
  <si>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</si>
  <si>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</si>
  <si>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</si>
  <si>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</si>
  <si>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</si>
  <si>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</si>
  <si>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</si>
  <si>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</si>
  <si>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</si>
  <si>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</si>
  <si>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</si>
  <si>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</si>
  <si>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</si>
  <si>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</si>
  <si>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</si>
  <si>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</si>
  <si>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</si>
  <si>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</si>
  <si>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</si>
  <si>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</si>
  <si>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</si>
  <si>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</si>
  <si>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</si>
  <si>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</si>
  <si>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</si>
  <si>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</si>
  <si>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</si>
  <si>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</si>
  <si>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</si>
  <si>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</si>
  <si>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</si>
  <si>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</si>
  <si>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</si>
  <si>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</si>
  <si>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</si>
  <si>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</si>
  <si>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</si>
  <si>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</si>
  <si>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</si>
  <si>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</si>
  <si>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</si>
  <si>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</si>
  <si>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</si>
  <si>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</si>
  <si>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</si>
  <si>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</si>
  <si>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</si>
  <si>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</si>
  <si>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</si>
  <si>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</si>
  <si>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</si>
  <si>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</si>
  <si>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</si>
  <si>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</si>
  <si>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</si>
  <si>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</si>
  <si>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</si>
  <si>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</si>
  <si>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</si>
  <si>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</si>
  <si>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</si>
  <si>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</si>
  <si>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</si>
  <si>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</si>
  <si>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</si>
  <si>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</si>
  <si>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</si>
  <si>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</si>
  <si>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</si>
  <si>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</si>
  <si>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</si>
  <si>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</si>
  <si>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</si>
  <si>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</si>
  <si>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</si>
  <si>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</si>
  <si>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</si>
  <si>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</si>
  <si>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</si>
  <si>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</si>
  <si>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</si>
  <si>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</si>
  <si>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</si>
  <si>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</si>
  <si>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</si>
  <si>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</si>
  <si>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</si>
  <si>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</si>
  <si>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</si>
  <si>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</si>
  <si>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</si>
  <si>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</si>
  <si>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</si>
  <si>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</si>
  <si>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</si>
  <si>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</si>
  <si>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</si>
  <si>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</si>
  <si>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</si>
  <si>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</si>
  <si>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</si>
  <si>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</si>
  <si>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</si>
  <si>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</si>
  <si>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</si>
  <si>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</si>
  <si>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</si>
  <si>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</si>
  <si>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</si>
  <si>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</si>
  <si>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</si>
  <si>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</si>
  <si>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</si>
  <si>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</si>
  <si>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</si>
  <si>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</si>
  <si>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</si>
  <si>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</si>
  <si>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</si>
  <si>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</si>
  <si>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</si>
  <si>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</si>
  <si>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</si>
  <si>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</si>
  <si>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</si>
  <si>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</si>
  <si>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</si>
  <si>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</si>
  <si>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</si>
  <si>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</si>
  <si>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</si>
  <si>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</si>
  <si>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</si>
  <si>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</si>
  <si>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</si>
  <si>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</si>
  <si>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</si>
  <si>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</si>
  <si>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</si>
  <si>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</si>
  <si>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</si>
  <si>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</si>
  <si>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</si>
  <si>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</si>
  <si>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</si>
  <si>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</si>
  <si>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</si>
  <si>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</si>
  <si>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</si>
  <si>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</si>
  <si>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</si>
  <si>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</si>
  <si>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</si>
  <si>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</si>
  <si>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</si>
  <si>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</si>
  <si>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</si>
  <si>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</si>
  <si>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</si>
  <si>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</si>
  <si>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</si>
  <si>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</si>
  <si>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</si>
  <si>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</si>
  <si>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</si>
  <si>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</si>
  <si>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</si>
  <si>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</si>
  <si>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</si>
  <si>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</si>
  <si>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</si>
  <si>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</si>
  <si>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</si>
  <si>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</si>
  <si>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</si>
  <si>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</si>
  <si>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</si>
  <si>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</si>
  <si>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</si>
  <si>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</si>
  <si>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</si>
  <si>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</si>
  <si>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</si>
  <si>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</si>
  <si>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</si>
  <si>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</si>
  <si>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</si>
  <si>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</si>
  <si>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</si>
  <si>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</si>
  <si>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</si>
  <si>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</si>
  <si>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</si>
  <si>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</si>
  <si>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</si>
  <si>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</si>
  <si>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</si>
  <si>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</si>
  <si>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</si>
  <si>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</si>
  <si>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</si>
  <si>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</si>
  <si>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</si>
  <si>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</si>
  <si>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</si>
  <si>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</si>
  <si>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</si>
  <si>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</si>
  <si>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</si>
  <si>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</si>
  <si>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</si>
  <si>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</si>
  <si>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</si>
  <si>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</si>
  <si>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</si>
  <si>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</si>
  <si>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</si>
  <si>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</si>
  <si>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</si>
  <si>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</si>
  <si>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</si>
  <si>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</si>
  <si>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</si>
  <si>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</si>
  <si>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</si>
  <si>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</si>
  <si>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</si>
  <si>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</si>
  <si>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</si>
  <si>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</si>
  <si>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</si>
  <si>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</si>
  <si>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</si>
  <si>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</si>
  <si>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</si>
  <si>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</si>
  <si>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</si>
  <si>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</si>
  <si>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</si>
  <si>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</si>
  <si>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</si>
  <si>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</si>
  <si>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</si>
  <si>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</si>
  <si>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</si>
  <si>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</si>
  <si>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</si>
  <si>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</si>
  <si>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</si>
  <si>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</si>
  <si>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</si>
  <si>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</si>
  <si>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</si>
  <si>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</si>
  <si>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</si>
  <si>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</si>
  <si>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</si>
  <si>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</si>
  <si>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</si>
  <si>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</si>
  <si>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</si>
  <si>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</si>
  <si>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</si>
  <si>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</si>
  <si>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</si>
  <si>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</si>
  <si>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</si>
  <si>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</si>
  <si>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</si>
  <si>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</si>
  <si>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</si>
  <si>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</si>
  <si>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</si>
  <si>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</si>
  <si>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</si>
  <si>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</si>
  <si>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</si>
  <si>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</si>
  <si>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</si>
  <si>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</si>
  <si>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</si>
  <si>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</si>
  <si>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</si>
  <si>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</si>
  <si>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</si>
  <si>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</si>
  <si>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</si>
  <si>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</si>
  <si>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</si>
  <si>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</si>
  <si>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</si>
  <si>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</si>
  <si>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</si>
  <si>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</si>
  <si>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</si>
  <si>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</si>
  <si>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</si>
  <si>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</si>
  <si>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</si>
  <si>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</si>
  <si>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</si>
  <si>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</si>
  <si>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</si>
  <si>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</si>
  <si>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</si>
  <si>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</si>
  <si>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</si>
  <si>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</si>
  <si>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</si>
  <si>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</si>
  <si>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</si>
  <si>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</si>
  <si>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</si>
  <si>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</si>
  <si>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</si>
  <si>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</si>
  <si>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</si>
  <si>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</si>
  <si>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</si>
  <si>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</si>
  <si>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</si>
  <si>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</si>
  <si>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</si>
  <si>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</si>
  <si>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</si>
  <si>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</si>
  <si>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</si>
  <si>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</si>
  <si>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</si>
  <si>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</si>
  <si>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</si>
  <si>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</si>
  <si>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</si>
  <si>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</si>
  <si>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</si>
  <si>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</si>
  <si>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</si>
  <si>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</si>
  <si>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</si>
  <si>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</si>
  <si>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</si>
  <si>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</si>
  <si>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</si>
  <si>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</si>
  <si>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</si>
  <si>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</si>
  <si>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</si>
  <si>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</si>
  <si>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</si>
  <si>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</si>
  <si>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</si>
  <si>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</si>
  <si>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</si>
  <si>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</si>
  <si>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</si>
  <si>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</si>
  <si>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</si>
  <si>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</si>
  <si>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</si>
  <si>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</si>
  <si>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</si>
  <si>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</si>
  <si>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</si>
  <si>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</si>
  <si>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</si>
  <si>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</si>
  <si>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</si>
  <si>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</si>
  <si>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</si>
  <si>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</si>
  <si>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</si>
  <si>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</si>
  <si>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</si>
  <si>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</si>
  <si>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</si>
  <si>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</si>
  <si>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</si>
  <si>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</si>
  <si>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</si>
  <si>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</si>
  <si>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</si>
  <si>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</si>
  <si>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</si>
  <si>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</si>
  <si>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</si>
  <si>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</si>
  <si>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</si>
  <si>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</si>
  <si>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</si>
  <si>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</si>
  <si>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</si>
  <si>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</si>
  <si>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</si>
  <si>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</si>
  <si>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</si>
  <si>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</si>
  <si>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</si>
  <si>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</si>
  <si>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</si>
  <si>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</si>
  <si>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</si>
  <si>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</si>
  <si>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</si>
  <si>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</si>
  <si>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</si>
  <si>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</si>
  <si>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</si>
  <si>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</si>
  <si>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</si>
  <si>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</si>
  <si>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</si>
  <si>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</si>
  <si>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</si>
  <si>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</si>
  <si>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</si>
  <si>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</si>
  <si>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</si>
  <si>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</si>
  <si>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</si>
  <si>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</si>
  <si>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</si>
  <si>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</si>
  <si>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</si>
  <si>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</si>
  <si>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</si>
  <si>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</si>
  <si>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</si>
  <si>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</si>
  <si>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</si>
  <si>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</si>
  <si>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</si>
  <si>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</si>
  <si>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</si>
  <si>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</si>
  <si>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</si>
  <si>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</si>
  <si>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</si>
  <si>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</si>
  <si>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</si>
  <si>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</si>
  <si>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</si>
  <si>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</si>
  <si>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</si>
  <si>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</si>
  <si>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</si>
  <si>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</si>
  <si>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</si>
  <si>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</si>
  <si>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</si>
  <si>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</si>
  <si>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</si>
  <si>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</si>
  <si>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</si>
  <si>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</si>
  <si>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</si>
  <si>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</si>
  <si>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</si>
  <si>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</si>
  <si>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</si>
  <si>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</si>
  <si>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</si>
  <si>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</si>
  <si>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</si>
  <si>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</si>
  <si>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</si>
  <si>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</si>
  <si>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</si>
  <si>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</si>
  <si>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</si>
  <si>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</si>
  <si>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</si>
  <si>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</si>
  <si>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</si>
  <si>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</si>
  <si>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</si>
  <si>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</si>
  <si>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</si>
  <si>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</si>
  <si>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</si>
  <si>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</si>
  <si>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</si>
  <si>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</si>
  <si>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</si>
  <si>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</si>
  <si>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</si>
  <si>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</si>
  <si>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</si>
  <si>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</si>
  <si>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</si>
  <si>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</si>
  <si>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</si>
  <si>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</si>
  <si>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</si>
  <si>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</si>
  <si>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</si>
  <si>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</si>
  <si>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</si>
  <si>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</si>
  <si>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</si>
  <si>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</si>
  <si>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</si>
  <si>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</si>
  <si>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</si>
  <si>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</si>
  <si>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</si>
  <si>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</si>
  <si>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</si>
  <si>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</si>
  <si>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</si>
  <si>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</si>
  <si>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</si>
  <si>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</si>
  <si>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</si>
  <si>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</si>
  <si>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</si>
  <si>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</si>
  <si>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</si>
  <si>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</si>
  <si>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</si>
  <si>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</si>
  <si>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</si>
  <si>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</si>
  <si>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</si>
  <si>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</si>
  <si>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</si>
  <si>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</si>
  <si>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</si>
  <si>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</si>
  <si>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</si>
  <si>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</si>
  <si>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</si>
  <si>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</si>
  <si>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</si>
  <si>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</si>
  <si>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</si>
  <si>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</si>
  <si>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</si>
  <si>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</si>
  <si>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</si>
  <si>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</si>
  <si>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</si>
  <si>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</si>
  <si>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</si>
  <si>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</si>
  <si>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</si>
  <si>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</si>
  <si>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</si>
  <si>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</si>
  <si>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</si>
  <si>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</si>
  <si>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</si>
  <si>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</si>
  <si>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</si>
  <si>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</si>
  <si>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</si>
  <si>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</si>
  <si>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</si>
  <si>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</si>
  <si>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</si>
  <si>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</si>
  <si>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</si>
  <si>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</si>
  <si>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</si>
  <si>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</si>
  <si>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</si>
  <si>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</si>
  <si>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</si>
  <si>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</si>
  <si>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</si>
  <si>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</si>
  <si>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</si>
  <si>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</si>
  <si>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</si>
  <si>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</si>
  <si>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</si>
  <si>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</si>
  <si>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</si>
  <si>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</si>
  <si>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</si>
  <si>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</si>
  <si>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</si>
  <si>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</si>
  <si>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</si>
  <si>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</si>
  <si>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</si>
  <si>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</si>
  <si>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</si>
  <si>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</si>
  <si>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</si>
  <si>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</si>
  <si>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</si>
  <si>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</si>
  <si>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</si>
  <si>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</si>
  <si>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</si>
  <si>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</si>
  <si>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</si>
  <si>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</si>
  <si>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</si>
  <si>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</si>
  <si>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</si>
  <si>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</si>
  <si>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</si>
  <si>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</si>
  <si>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</si>
  <si>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</si>
  <si>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</si>
  <si>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</si>
  <si>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</si>
  <si>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</si>
  <si>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</si>
  <si>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</si>
  <si>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</si>
  <si>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</si>
  <si>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</si>
  <si>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</si>
  <si>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</si>
  <si>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</si>
  <si>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</si>
  <si>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</si>
  <si>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</si>
  <si>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</si>
  <si>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</si>
  <si>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</si>
  <si>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</si>
  <si>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</si>
  <si>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</si>
  <si>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</si>
  <si>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</si>
  <si>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</si>
  <si>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</si>
  <si>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</si>
  <si>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</si>
  <si>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</si>
  <si>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</si>
  <si>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</si>
  <si>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</si>
  <si>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</si>
  <si>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</si>
  <si>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</si>
  <si>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</si>
  <si>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</si>
  <si>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</si>
  <si>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</si>
  <si>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</si>
  <si>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</si>
  <si>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</si>
  <si>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</si>
  <si>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</si>
  <si>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</si>
  <si>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</si>
  <si>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</si>
  <si>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</si>
  <si>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</si>
  <si>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</si>
  <si>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</si>
  <si>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</si>
  <si>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</si>
  <si>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</si>
  <si>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</si>
  <si>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</si>
  <si>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</si>
  <si>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</si>
  <si>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</si>
  <si>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</si>
  <si>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</si>
  <si>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</si>
  <si>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</si>
  <si>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</si>
  <si>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</si>
  <si>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</si>
  <si>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</si>
  <si>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</si>
  <si>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</si>
  <si>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</si>
  <si>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</si>
  <si>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</si>
  <si>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</si>
  <si>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</si>
  <si>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</si>
  <si>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</si>
  <si>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</si>
  <si>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</si>
  <si>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</si>
  <si>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</si>
  <si>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</si>
  <si>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</si>
  <si>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</si>
  <si>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</si>
  <si>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</si>
  <si>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</si>
  <si>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</si>
  <si>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</si>
  <si>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</si>
  <si>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</si>
  <si>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</si>
  <si>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</si>
  <si>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</si>
  <si>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</si>
  <si>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</si>
  <si>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</si>
  <si>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</si>
  <si>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</si>
  <si>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</si>
  <si>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</si>
  <si>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</si>
  <si>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</si>
  <si>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</si>
  <si>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</si>
  <si>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</si>
  <si>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</si>
  <si>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</si>
  <si>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</si>
  <si>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</si>
  <si>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</si>
  <si>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</si>
  <si>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</si>
  <si>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</si>
  <si>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</si>
  <si>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</si>
  <si>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</si>
  <si>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</si>
  <si>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</si>
  <si>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</si>
  <si>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</si>
  <si>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</si>
  <si>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</si>
  <si>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</si>
  <si>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</si>
  <si>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</si>
  <si>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</si>
  <si>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</si>
  <si>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</si>
  <si>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</si>
  <si>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</si>
  <si>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</si>
  <si>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</si>
  <si>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</si>
  <si>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</si>
  <si>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</si>
  <si>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</si>
  <si>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</si>
  <si>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</si>
  <si>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</si>
  <si>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</si>
  <si>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</si>
  <si>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</si>
  <si>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</si>
  <si>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</si>
  <si>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</si>
  <si>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</si>
  <si>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</si>
  <si>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</si>
  <si>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</si>
  <si>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</si>
  <si>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</si>
  <si>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</si>
  <si>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</si>
  <si>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</si>
  <si>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</si>
  <si>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</si>
  <si>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</si>
  <si>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</si>
  <si>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</si>
  <si>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</si>
  <si>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</si>
  <si>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</si>
  <si>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</si>
  <si>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</si>
  <si>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</si>
  <si>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</si>
  <si>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</si>
  <si>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</si>
  <si>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</si>
  <si>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</si>
  <si>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</si>
  <si>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</si>
  <si>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</si>
  <si>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</si>
  <si>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</si>
  <si>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</si>
  <si>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</si>
  <si>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</si>
  <si>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</si>
  <si>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</si>
  <si>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</si>
  <si>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</si>
  <si>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</si>
  <si>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</si>
  <si>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</si>
  <si>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</si>
  <si>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</si>
  <si>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</si>
  <si>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</si>
  <si>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</si>
  <si>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</si>
  <si>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</si>
  <si>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</si>
  <si>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</si>
  <si>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</si>
  <si>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</si>
  <si>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</si>
  <si>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</si>
  <si>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</si>
  <si>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</si>
  <si>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</si>
  <si>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</si>
  <si>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</si>
  <si>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</si>
  <si>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</si>
  <si>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</si>
  <si>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</si>
  <si>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</si>
  <si>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</si>
  <si>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</si>
  <si>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</si>
  <si>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</si>
  <si>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</si>
  <si>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</si>
  <si>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</si>
  <si>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</si>
  <si>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</si>
  <si>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</si>
  <si>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</si>
  <si>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</si>
  <si>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</si>
  <si>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</si>
  <si>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</si>
  <si>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</si>
  <si>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</si>
  <si>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</si>
  <si>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</si>
  <si>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</si>
  <si>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</si>
  <si>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</si>
  <si>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</si>
  <si>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</si>
  <si>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</si>
  <si>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</si>
  <si>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</si>
  <si>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</si>
  <si>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</si>
  <si>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</si>
  <si>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</si>
  <si>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</si>
  <si>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</si>
  <si>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</si>
  <si>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</si>
  <si>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</si>
  <si>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</si>
  <si>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</si>
  <si>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</si>
  <si>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</si>
  <si>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</si>
  <si>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</si>
  <si>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</si>
  <si>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</si>
  <si>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</si>
  <si>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</si>
  <si>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</si>
  <si>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</si>
  <si>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</si>
  <si>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</si>
  <si>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</si>
  <si>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</si>
  <si>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</si>
  <si>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</si>
  <si>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</si>
  <si>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</si>
  <si>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</si>
  <si>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</si>
  <si>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</si>
  <si>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</si>
  <si>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</si>
  <si>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</si>
  <si>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</si>
  <si>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</si>
  <si>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</si>
  <si>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</si>
  <si>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</si>
  <si>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</si>
  <si>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</si>
  <si>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</si>
  <si>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</si>
  <si>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</si>
  <si>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</si>
  <si>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</si>
  <si>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</si>
  <si>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</si>
  <si>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</si>
  <si>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</si>
  <si>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</si>
  <si>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</si>
  <si>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</si>
  <si>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</si>
  <si>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</si>
  <si>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</si>
  <si>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</si>
  <si>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</si>
  <si>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</si>
  <si>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</si>
  <si>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</si>
  <si>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</si>
  <si>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</si>
  <si>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</si>
  <si>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</si>
  <si>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</si>
  <si>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</si>
  <si>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</si>
  <si>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</si>
  <si>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</si>
  <si>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</si>
  <si>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</si>
  <si>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</si>
  <si>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</si>
  <si>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</si>
  <si>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</si>
  <si>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</si>
  <si>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</si>
  <si>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</si>
  <si>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</si>
  <si>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</si>
  <si>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</si>
  <si>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</si>
  <si>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</si>
  <si>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</si>
  <si>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</si>
  <si>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</si>
  <si>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</si>
  <si>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</si>
  <si>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</si>
  <si>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</si>
  <si>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</si>
  <si>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</si>
  <si>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</si>
  <si>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</si>
  <si>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</si>
  <si>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</si>
  <si>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</si>
  <si>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</si>
  <si>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</si>
  <si>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</si>
  <si>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</si>
  <si>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</si>
  <si>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</si>
  <si>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</si>
  <si>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</si>
  <si>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</si>
  <si>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</si>
  <si>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</si>
  <si>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</si>
  <si>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</si>
  <si>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</si>
  <si>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</si>
  <si>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</si>
  <si>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</si>
  <si>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</si>
  <si>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</si>
  <si>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</si>
  <si>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</si>
  <si>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</si>
  <si>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</si>
  <si>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</si>
  <si>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</si>
  <si>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</si>
  <si>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</si>
  <si>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</si>
  <si>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</si>
  <si>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</si>
  <si>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</si>
  <si>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</si>
  <si>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</si>
  <si>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</si>
  <si>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</si>
  <si>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</si>
  <si>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</si>
  <si>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</si>
  <si>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</si>
  <si>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</si>
  <si>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</si>
  <si>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</si>
  <si>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</si>
  <si>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</si>
  <si>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</si>
  <si>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</si>
  <si>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</si>
  <si>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</si>
  <si>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</si>
  <si>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</si>
  <si>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</si>
  <si>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</si>
  <si>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</si>
  <si>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</si>
  <si>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</si>
  <si>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</si>
  <si>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</si>
  <si>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</si>
  <si>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</si>
  <si>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</si>
  <si>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</si>
  <si>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</si>
  <si>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</si>
  <si>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</si>
  <si>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</si>
  <si>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</si>
  <si>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</si>
  <si>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</si>
  <si>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</si>
  <si>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</si>
  <si>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</si>
  <si>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</si>
  <si>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</si>
  <si>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</si>
  <si>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</si>
  <si>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</si>
  <si>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</si>
  <si>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</si>
  <si>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</si>
  <si>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</si>
  <si>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</si>
  <si>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</si>
  <si>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</si>
  <si>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</si>
  <si>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</si>
  <si>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</si>
  <si>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</si>
  <si>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</si>
  <si>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</si>
  <si>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</si>
  <si>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</si>
  <si>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</si>
  <si>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</si>
  <si>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</si>
  <si>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</si>
  <si>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</si>
  <si>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</si>
  <si>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</si>
  <si>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</si>
  <si>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</si>
  <si>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</si>
  <si>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</si>
  <si>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</si>
  <si>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</si>
  <si>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</si>
  <si>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</si>
  <si>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</si>
  <si>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</si>
  <si>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</si>
  <si>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</si>
  <si>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</si>
  <si>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</si>
  <si>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</si>
  <si>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</si>
  <si>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</si>
  <si>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</si>
  <si>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</si>
  <si>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</si>
  <si>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</si>
  <si>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</si>
  <si>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</si>
  <si>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</si>
  <si>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</si>
  <si>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</si>
  <si>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</si>
  <si>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</si>
  <si>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</si>
  <si>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</si>
  <si>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</si>
  <si>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</si>
  <si>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</si>
  <si>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</si>
  <si>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</si>
  <si>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</si>
  <si>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</si>
  <si>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</si>
  <si>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</si>
  <si>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</si>
  <si>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</si>
  <si>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</si>
  <si>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</si>
  <si>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</si>
  <si>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</si>
  <si>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</si>
  <si>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</si>
  <si>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</si>
  <si>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</si>
  <si>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</si>
  <si>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</si>
  <si>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</si>
  <si>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</si>
  <si>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</si>
  <si>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</si>
  <si>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</si>
  <si>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</si>
  <si>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</si>
  <si>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</si>
  <si>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</si>
  <si>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</si>
  <si>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</si>
  <si>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</si>
  <si>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</si>
  <si>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</si>
  <si>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</si>
  <si>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</si>
  <si>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</si>
  <si>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</si>
  <si>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</si>
  <si>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</si>
  <si>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</si>
  <si>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</si>
  <si>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</si>
  <si>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</si>
  <si>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</si>
  <si>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</si>
  <si>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</si>
  <si>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</si>
  <si>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</si>
  <si>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</si>
  <si>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</si>
  <si>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</si>
  <si>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</si>
  <si>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</si>
  <si>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</si>
  <si>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</si>
  <si>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</si>
  <si>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</si>
  <si>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</si>
  <si>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</si>
  <si>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</si>
  <si>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</si>
  <si>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</si>
  <si>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</si>
  <si>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</si>
  <si>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</si>
  <si>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</si>
  <si>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</si>
  <si>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</si>
  <si>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</si>
  <si>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</si>
  <si>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</si>
  <si>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</si>
  <si>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</si>
  <si>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</si>
  <si>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</si>
  <si>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</si>
  <si>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</si>
  <si>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</si>
  <si>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</si>
  <si>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</si>
  <si>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</si>
  <si>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</si>
  <si>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</si>
  <si>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</si>
  <si>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</si>
  <si>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</si>
  <si>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</si>
  <si>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</si>
  <si>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</si>
  <si>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</si>
  <si>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</si>
  <si>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</si>
  <si>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</si>
  <si>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</si>
  <si>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</si>
  <si>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</si>
  <si>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</si>
  <si>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</si>
  <si>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</si>
  <si>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</si>
  <si>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</si>
  <si>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</si>
  <si>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</si>
  <si>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</si>
  <si>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</si>
  <si>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</si>
  <si>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</si>
  <si>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</si>
  <si>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</si>
  <si>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</si>
  <si>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</si>
  <si>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</si>
  <si>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</si>
  <si>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</si>
  <si>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</si>
  <si>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</si>
  <si>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</si>
  <si>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</si>
  <si>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</si>
  <si>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</si>
  <si>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</si>
  <si>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</si>
  <si>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</si>
  <si>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</si>
  <si>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</si>
  <si>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</si>
  <si>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</si>
  <si>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</si>
  <si>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</si>
  <si>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</si>
  <si>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</si>
  <si>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</si>
  <si>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</si>
  <si>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</si>
  <si>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</si>
  <si>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</si>
  <si>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</si>
  <si>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</si>
  <si>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</si>
  <si>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</si>
  <si>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</si>
  <si>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</si>
  <si>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</si>
  <si>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</si>
  <si>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</si>
  <si>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</si>
  <si>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</si>
  <si>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</si>
  <si>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</si>
  <si>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</si>
  <si>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</si>
  <si>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</si>
  <si>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</si>
  <si>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</si>
  <si>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</si>
  <si>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</si>
  <si>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</si>
  <si>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</si>
  <si>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</si>
  <si>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</si>
  <si>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</si>
  <si>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</si>
  <si>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</si>
  <si>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</si>
  <si>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</si>
  <si>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</si>
  <si>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</si>
  <si>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</si>
  <si>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</si>
  <si>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</si>
  <si>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</si>
  <si>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</si>
  <si>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</si>
  <si>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</si>
  <si>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</si>
  <si>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</si>
  <si>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</si>
  <si>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</si>
  <si>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</si>
  <si>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</si>
  <si>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</si>
  <si>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</si>
  <si>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</si>
  <si>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</si>
  <si>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</si>
  <si>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</si>
  <si>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</si>
  <si>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</si>
  <si>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</si>
  <si>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</si>
  <si>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</si>
  <si>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</si>
  <si>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</si>
  <si>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</si>
  <si>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</si>
  <si>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</si>
  <si>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</si>
  <si>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</si>
  <si>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</si>
  <si>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</si>
  <si>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</si>
  <si>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</si>
  <si>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</si>
  <si>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</si>
  <si>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</si>
  <si>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</si>
  <si>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</si>
  <si>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</si>
  <si>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</si>
  <si>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</si>
  <si>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</si>
  <si>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</si>
  <si>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</si>
  <si>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</si>
  <si>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</si>
  <si>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</si>
  <si>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</si>
  <si>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</si>
  <si>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</si>
  <si>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</si>
  <si>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</si>
  <si>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</si>
  <si>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</si>
  <si>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</si>
  <si>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</si>
  <si>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</si>
  <si>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</si>
  <si>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</si>
  <si>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</si>
  <si>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</si>
  <si>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</si>
  <si>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</si>
  <si>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</si>
  <si>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</si>
  <si>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</si>
  <si>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</si>
  <si>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</si>
  <si>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</si>
  <si>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</si>
  <si>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</si>
  <si>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</si>
  <si>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</si>
  <si>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</si>
  <si>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</si>
  <si>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</si>
  <si>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</si>
  <si>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</si>
  <si>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</si>
  <si>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</si>
  <si>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</si>
  <si>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</si>
  <si>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</si>
  <si>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</si>
  <si>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</si>
  <si>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</si>
  <si>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</si>
  <si>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</si>
  <si>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</si>
  <si>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</si>
  <si>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</si>
  <si>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</si>
  <si>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</si>
  <si>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</si>
  <si>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</si>
  <si>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</si>
  <si>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</si>
  <si>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</si>
  <si>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</si>
  <si>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</si>
  <si>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</si>
  <si>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</si>
  <si>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</si>
  <si>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</si>
  <si>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</si>
  <si>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</si>
  <si>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</si>
  <si>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</si>
  <si>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</si>
  <si>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</si>
  <si>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</si>
  <si>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</si>
  <si>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</si>
  <si>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</si>
  <si>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</si>
  <si>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</si>
  <si>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</si>
  <si>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</si>
  <si>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</si>
  <si>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</si>
  <si>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</si>
  <si>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</si>
  <si>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</si>
  <si>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</si>
  <si>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</si>
  <si>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</si>
  <si>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</si>
  <si>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</si>
  <si>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</si>
  <si>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</si>
  <si>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</si>
  <si>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</si>
  <si>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</si>
  <si>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</si>
  <si>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</si>
  <si>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</si>
  <si>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</si>
  <si>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</si>
  <si>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</si>
  <si>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</si>
  <si>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</si>
  <si>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</si>
  <si>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</si>
  <si>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</si>
  <si>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</si>
  <si>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</si>
  <si>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</si>
  <si>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</si>
  <si>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</si>
  <si>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</si>
  <si>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</si>
  <si>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</si>
  <si>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</si>
  <si>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</si>
  <si>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</si>
  <si>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</si>
  <si>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</si>
  <si>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</si>
  <si>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</si>
  <si>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</si>
  <si>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</si>
  <si>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</si>
  <si>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</si>
  <si>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</si>
  <si>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</si>
  <si>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</si>
  <si>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</si>
  <si>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</si>
  <si>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</si>
  <si>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</si>
  <si>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</si>
  <si>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</si>
  <si>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</si>
  <si>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</si>
  <si>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</si>
  <si>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</si>
  <si>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</si>
  <si>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</si>
  <si>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</si>
  <si>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</si>
  <si>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</si>
  <si>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</si>
  <si>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</si>
  <si>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</si>
  <si>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</si>
  <si>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</si>
  <si>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</si>
  <si>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</si>
  <si>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</si>
  <si>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</si>
  <si>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</si>
  <si>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</si>
  <si>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</si>
  <si>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</si>
  <si>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</si>
  <si>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</si>
  <si>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</si>
  <si>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</si>
  <si>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</si>
  <si>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</si>
  <si>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</si>
  <si>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</si>
  <si>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</si>
  <si>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</si>
  <si>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</si>
  <si>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</si>
  <si>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</si>
  <si>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</si>
  <si>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</si>
  <si>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</si>
  <si>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</si>
  <si>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</si>
  <si>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</si>
  <si>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</si>
  <si>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</si>
  <si>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</si>
  <si>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</si>
  <si>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</si>
  <si>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</si>
  <si>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</si>
  <si>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</si>
  <si>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</si>
  <si>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</si>
  <si>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</si>
  <si>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</si>
  <si>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</si>
  <si>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</si>
  <si>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</si>
  <si>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</si>
  <si>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</si>
  <si>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</si>
  <si>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</si>
  <si>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</si>
  <si>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</si>
  <si>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</si>
  <si>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</si>
  <si>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</si>
  <si>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</si>
  <si>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</si>
  <si>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</si>
  <si>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</si>
  <si>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</si>
  <si>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</si>
  <si>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</si>
  <si>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</si>
  <si>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</si>
  <si>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</si>
  <si>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</si>
  <si>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</si>
  <si>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</si>
  <si>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</si>
  <si>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</si>
  <si>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</si>
  <si>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</si>
  <si>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</si>
  <si>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</si>
  <si>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</si>
  <si>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</si>
  <si>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</si>
  <si>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</si>
  <si>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</si>
  <si>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</si>
  <si>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</si>
  <si>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</si>
  <si>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</si>
  <si>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</si>
  <si>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</si>
  <si>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</si>
  <si>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</si>
  <si>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</si>
  <si>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</si>
  <si>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</si>
  <si>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</si>
  <si>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</si>
  <si>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</si>
  <si>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</si>
  <si>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</si>
  <si>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</si>
  <si>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</si>
  <si>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</si>
  <si>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</si>
  <si>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</si>
  <si>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</si>
  <si>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</si>
  <si>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</si>
  <si>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</si>
  <si>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</si>
  <si>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</si>
  <si>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</si>
  <si>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</si>
  <si>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</si>
  <si>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</si>
  <si>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</si>
  <si>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</si>
  <si>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</si>
  <si>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</si>
  <si>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</si>
  <si>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</si>
  <si>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</si>
  <si>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</si>
  <si>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</si>
  <si>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</si>
  <si>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</si>
  <si>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</si>
  <si>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</si>
  <si>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</si>
  <si>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</si>
  <si>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</si>
  <si>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</si>
  <si>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</si>
  <si>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</si>
  <si>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</si>
  <si>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</si>
  <si>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</si>
  <si>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</si>
  <si>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</si>
  <si>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</si>
  <si>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</si>
  <si>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</si>
  <si>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</si>
  <si>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</si>
  <si>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</si>
  <si>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</si>
  <si>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</si>
  <si>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</si>
  <si>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</si>
  <si>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</si>
  <si>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</si>
  <si>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</si>
  <si>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</si>
  <si>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</si>
  <si>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</si>
  <si>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</si>
  <si>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</si>
  <si>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</si>
  <si>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</si>
  <si>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</si>
  <si>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</si>
  <si>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</si>
  <si>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</si>
  <si>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</si>
  <si>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</si>
  <si>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</si>
  <si>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</si>
  <si>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</si>
  <si>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</si>
  <si>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</si>
  <si>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</si>
  <si>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</si>
  <si>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</si>
  <si>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</si>
  <si>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</si>
  <si>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</si>
  <si>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</si>
  <si>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</si>
  <si>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</si>
  <si>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</si>
  <si>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</si>
  <si>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</si>
  <si>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</si>
  <si>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6" type="noConversion"/>
  </si>
  <si>
    <t>B16</t>
    <phoneticPr fontId="86" type="noConversion"/>
  </si>
  <si>
    <t>B17</t>
    <phoneticPr fontId="86" type="noConversion"/>
  </si>
  <si>
    <t>B18</t>
    <phoneticPr fontId="86" type="noConversion"/>
  </si>
  <si>
    <t>B19</t>
    <phoneticPr fontId="86" type="noConversion"/>
  </si>
  <si>
    <t>B20</t>
    <phoneticPr fontId="86" type="noConversion"/>
  </si>
  <si>
    <t>B21</t>
    <phoneticPr fontId="86" type="noConversion"/>
  </si>
  <si>
    <t>B22</t>
    <phoneticPr fontId="86" type="noConversion"/>
  </si>
  <si>
    <t>B23</t>
    <phoneticPr fontId="86" type="noConversion"/>
  </si>
  <si>
    <t>B24</t>
    <phoneticPr fontId="86" type="noConversion"/>
  </si>
  <si>
    <t>B25</t>
    <phoneticPr fontId="86" type="noConversion"/>
  </si>
  <si>
    <t>B26</t>
    <phoneticPr fontId="86" type="noConversion"/>
  </si>
  <si>
    <t>B28</t>
    <phoneticPr fontId="86" type="noConversion"/>
  </si>
  <si>
    <t>Select Minerals/Metals in Scope (*):</t>
    <phoneticPr fontId="86" type="noConversion"/>
  </si>
  <si>
    <t>B12</t>
    <phoneticPr fontId="86" type="noConversion"/>
  </si>
  <si>
    <t>B14</t>
    <phoneticPr fontId="86" type="noConversion"/>
  </si>
  <si>
    <t>D29</t>
    <phoneticPr fontId="86" type="noConversion"/>
  </si>
  <si>
    <t>B29</t>
    <phoneticPr fontId="86" type="noConversion"/>
  </si>
  <si>
    <t>B41</t>
    <phoneticPr fontId="86" type="noConversion"/>
  </si>
  <si>
    <t>B53</t>
    <phoneticPr fontId="86" type="noConversion"/>
  </si>
  <si>
    <t>B65</t>
    <phoneticPr fontId="86" type="noConversion"/>
  </si>
  <si>
    <t>B77</t>
    <phoneticPr fontId="86" type="noConversion"/>
  </si>
  <si>
    <t>B89</t>
    <phoneticPr fontId="86" type="noConversion"/>
  </si>
  <si>
    <t>B101</t>
    <phoneticPr fontId="86" type="noConversion"/>
  </si>
  <si>
    <t>B113</t>
    <phoneticPr fontId="86" type="noConversion"/>
  </si>
  <si>
    <t>B115</t>
    <phoneticPr fontId="86" type="noConversion"/>
  </si>
  <si>
    <t>B117</t>
    <phoneticPr fontId="86" type="noConversion"/>
  </si>
  <si>
    <t>B119</t>
    <phoneticPr fontId="86" type="noConversion"/>
  </si>
  <si>
    <t>B131</t>
    <phoneticPr fontId="86" type="noConversion"/>
  </si>
  <si>
    <t>B133</t>
    <phoneticPr fontId="86" type="noConversion"/>
  </si>
  <si>
    <t>B135</t>
    <phoneticPr fontId="86" type="noConversion"/>
  </si>
  <si>
    <t>B137</t>
    <phoneticPr fontId="86" type="noConversion"/>
  </si>
  <si>
    <t>G29</t>
    <phoneticPr fontId="86" type="noConversion"/>
  </si>
  <si>
    <t>The purpose of this document is to collect sourcing information on below minerals.</t>
    <phoneticPr fontId="86" type="noConversion"/>
  </si>
  <si>
    <t>1) Is any of the specified mineral/metal intentionally added or used in the product(s) or in the production process? (*)</t>
    <phoneticPr fontId="86" type="noConversion"/>
  </si>
  <si>
    <t xml:space="preserve">3) Do any of the smelters or processors in your supply chain source the specified mineral/metal from conflict-affected and high-risk areas? (OECD Due Diligence Guidance, see definitions tab) </t>
    <phoneticPr fontId="86" type="noConversion"/>
  </si>
  <si>
    <t>6) Have you identified all of the smelters or processors supplying the specified minerals/metal to your supply chain?</t>
    <phoneticPr fontId="86" type="noConversion"/>
  </si>
  <si>
    <t>C. Do you require your direct suppliers to source the specified minerals/metals from smelters whose due diligence practices have been validated by an independent third-party audit program?</t>
    <phoneticPr fontId="86" type="noConversion"/>
  </si>
  <si>
    <t>E. Does your company conduct supply chain survey(s) of your relevant supplier(s) on the specified minerals/metals?</t>
    <phoneticPr fontId="86" type="noConversion"/>
  </si>
  <si>
    <t>Not declaring</t>
  </si>
  <si>
    <t>Did not survey</t>
    <phoneticPr fontId="115"/>
  </si>
  <si>
    <t>Copper</t>
  </si>
  <si>
    <t>Nickel</t>
  </si>
  <si>
    <t>Graphite</t>
  </si>
  <si>
    <t>Lithium</t>
  </si>
  <si>
    <t>Other [specify below]</t>
  </si>
  <si>
    <t>B114</t>
    <phoneticPr fontId="86" type="noConversion"/>
  </si>
  <si>
    <t xml:space="preserve">2) Does any of the specified mineral/metal remain in the product(s)? </t>
    <phoneticPr fontId="86"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</si>
  <si>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</si>
  <si>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</si>
  <si>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</si>
  <si>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</si>
  <si>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</si>
  <si>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</si>
  <si>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</si>
  <si>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</si>
  <si>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</si>
  <si>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</si>
  <si>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</si>
  <si>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</si>
  <si>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</si>
  <si>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</si>
  <si>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</si>
  <si>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</si>
  <si>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</si>
  <si>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</si>
  <si>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</si>
  <si>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</si>
  <si>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</si>
  <si>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</si>
  <si>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</si>
  <si>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</si>
  <si>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</si>
  <si>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</si>
  <si>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</si>
  <si>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</si>
  <si>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</si>
  <si>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</si>
  <si>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</si>
  <si>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</si>
  <si>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</si>
  <si>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</si>
  <si>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</si>
  <si>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</si>
  <si>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</si>
  <si>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</si>
  <si>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</si>
  <si>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</si>
  <si>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</si>
  <si>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</si>
  <si>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</si>
  <si>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</si>
  <si>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</si>
  <si>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</si>
  <si>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</si>
  <si>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</si>
  <si>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</si>
  <si>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</si>
  <si>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</si>
  <si>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</si>
  <si>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</si>
  <si>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</si>
  <si>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</si>
  <si>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</si>
  <si>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</si>
  <si>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</si>
  <si>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</si>
  <si>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</si>
  <si>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</si>
  <si>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</si>
  <si>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</si>
  <si>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</si>
  <si>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</si>
  <si>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</si>
  <si>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</si>
  <si>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</si>
  <si>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</si>
  <si>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</si>
  <si>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</si>
  <si>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</si>
  <si>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</si>
  <si>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</si>
  <si>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</si>
  <si>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</si>
  <si>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</si>
  <si>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</si>
  <si>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</si>
  <si>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</si>
  <si>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</si>
  <si>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</si>
  <si>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</si>
  <si>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</si>
  <si>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</si>
  <si>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</si>
  <si>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</si>
  <si>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</si>
  <si>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</si>
  <si>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</si>
  <si>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</si>
  <si>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</si>
  <si>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</si>
  <si>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</si>
  <si>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</si>
  <si>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</si>
  <si>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</si>
  <si>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</si>
  <si>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</si>
  <si>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</si>
  <si>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</si>
  <si>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</si>
  <si>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</si>
  <si>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</si>
  <si>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</si>
  <si>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</si>
  <si>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</si>
  <si>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</si>
  <si>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</si>
  <si>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</si>
  <si>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</si>
  <si>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</si>
  <si>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</si>
  <si>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</si>
  <si>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</si>
  <si>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</si>
  <si>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</si>
  <si>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</si>
  <si>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</si>
  <si>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</si>
  <si>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</si>
  <si>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</si>
  <si>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</si>
  <si>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</si>
  <si>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</si>
  <si>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</si>
  <si>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</si>
  <si>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</si>
  <si>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</si>
  <si>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</si>
  <si>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</si>
  <si>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</si>
  <si>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</si>
  <si>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</si>
  <si>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</si>
  <si>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</si>
  <si>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</si>
  <si>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</si>
  <si>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</si>
  <si>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</si>
  <si>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</si>
  <si>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</si>
  <si>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</si>
  <si>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</si>
  <si>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</si>
  <si>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</si>
  <si>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</si>
  <si>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</si>
  <si>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</si>
  <si>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</si>
  <si>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</si>
  <si>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</si>
  <si>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</si>
  <si>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</si>
  <si>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</si>
  <si>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</si>
  <si>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</si>
  <si>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</si>
  <si>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</si>
  <si>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</si>
  <si>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</si>
  <si>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</si>
  <si>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</si>
  <si>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</si>
  <si>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</si>
  <si>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</si>
  <si>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</si>
  <si>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</si>
  <si>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</si>
  <si>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</si>
  <si>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</si>
  <si>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</si>
  <si>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</si>
  <si>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</si>
  <si>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</si>
  <si>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</si>
  <si>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</si>
  <si>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</si>
  <si>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</si>
  <si>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</si>
  <si>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</si>
  <si>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</si>
  <si>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</si>
  <si>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</si>
  <si>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</si>
  <si>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</si>
  <si>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</si>
  <si>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</si>
  <si>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</si>
  <si>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</si>
  <si>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</si>
  <si>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</si>
  <si>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</si>
  <si>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</si>
  <si>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</si>
  <si>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</si>
  <si>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</si>
  <si>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</si>
  <si>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</si>
  <si>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</si>
  <si>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</si>
  <si>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</si>
  <si>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</si>
  <si>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</si>
  <si>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</si>
  <si>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</si>
  <si>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</si>
  <si>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</si>
  <si>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</si>
  <si>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</si>
  <si>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</si>
  <si>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</si>
  <si>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</si>
  <si>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</si>
  <si>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</si>
  <si>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</si>
  <si>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</si>
  <si>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</si>
  <si>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</si>
  <si>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</si>
  <si>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</si>
  <si>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</si>
  <si>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</si>
  <si>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</si>
  <si>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</si>
  <si>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</si>
  <si>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</si>
  <si>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</si>
  <si>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</si>
  <si>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</si>
  <si>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</si>
  <si>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</si>
  <si>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</si>
  <si>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</si>
  <si>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</si>
  <si>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</si>
  <si>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</si>
  <si>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</si>
  <si>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</si>
  <si>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</si>
  <si>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</si>
  <si>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</si>
  <si>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</si>
  <si>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</si>
  <si>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</si>
  <si>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</si>
  <si>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</si>
  <si>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</si>
  <si>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</si>
  <si>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</si>
  <si>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</si>
  <si>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</si>
  <si>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</si>
  <si>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</si>
  <si>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</si>
  <si>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</si>
  <si>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</si>
  <si>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</si>
  <si>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6" type="noConversion"/>
  </si>
  <si>
    <t>100%</t>
    <phoneticPr fontId="115"/>
  </si>
  <si>
    <t xml:space="preserve">Provide contact name in Declaration tab cell D19 </t>
    <phoneticPr fontId="86" type="noConversion"/>
  </si>
  <si>
    <t>Provide a phone number for contact in Declaration tab cell D21</t>
    <phoneticPr fontId="86" type="noConversion"/>
  </si>
  <si>
    <t>Provide authorized company representative contact name in Declaration tab cell D22</t>
    <phoneticPr fontId="86" type="noConversion"/>
  </si>
  <si>
    <t>Provide an email for authorized company representative on Declaration tab cell D24</t>
    <phoneticPr fontId="86" type="noConversion"/>
  </si>
  <si>
    <t>Provide date the form was completed on Declaration tab cell D26</t>
    <phoneticPr fontId="86" type="noConversion"/>
  </si>
  <si>
    <t>Declare if specified mineral is intentionally added to your products on Declaration tab cell D30</t>
    <phoneticPr fontId="86" type="noConversion"/>
  </si>
  <si>
    <t>J25</t>
    <phoneticPr fontId="86" type="noConversion"/>
  </si>
  <si>
    <t>J26</t>
    <phoneticPr fontId="86" type="noConversion"/>
  </si>
  <si>
    <t>J19</t>
    <phoneticPr fontId="86" type="noConversion"/>
  </si>
  <si>
    <t>Declare if specified mineral is intentionally added to your products on Declaration tab cell D31</t>
    <phoneticPr fontId="86" type="noConversion"/>
  </si>
  <si>
    <t>Declare if specified mineral is intentionally added to your products on Declaration tab cell D32</t>
    <phoneticPr fontId="86" type="noConversion"/>
  </si>
  <si>
    <t>Declare if specified mineral is intentionally added to your products on Declaration tab cell D33</t>
    <phoneticPr fontId="86" type="noConversion"/>
  </si>
  <si>
    <t>Declare if specified mineral is intentionally added to your products on Declaration tab cell D34</t>
    <phoneticPr fontId="86" type="noConversion"/>
  </si>
  <si>
    <t>Declare if specified mineral is intentionally added to your products on Declaration tab cell D35</t>
    <phoneticPr fontId="86" type="noConversion"/>
  </si>
  <si>
    <t>Declare if specified mineral is necessary to the production of your products and contained within the finished products declared in Declaration tab cell D42</t>
    <phoneticPr fontId="86" type="noConversion"/>
  </si>
  <si>
    <t>Declare if specified mineral is necessary to the production of your products and contained within the finished products declared in Declaration tab cell D43</t>
    <phoneticPr fontId="86" type="noConversion"/>
  </si>
  <si>
    <t>J30</t>
    <phoneticPr fontId="86" type="noConversion"/>
  </si>
  <si>
    <t>J31</t>
    <phoneticPr fontId="86" type="noConversion"/>
  </si>
  <si>
    <t>J32</t>
    <phoneticPr fontId="86" type="noConversion"/>
  </si>
  <si>
    <t>J33</t>
    <phoneticPr fontId="86" type="noConversion"/>
  </si>
  <si>
    <t>J34</t>
    <phoneticPr fontId="86" type="noConversion"/>
  </si>
  <si>
    <t>J35</t>
    <phoneticPr fontId="86" type="noConversion"/>
  </si>
  <si>
    <t>J36</t>
    <phoneticPr fontId="86" type="noConversion"/>
  </si>
  <si>
    <t>J37</t>
    <phoneticPr fontId="86" type="noConversion"/>
  </si>
  <si>
    <t>Declare if specified mineral is necessary to the production of your products and contained within the finished products declared in Declaration tab cell D44</t>
    <phoneticPr fontId="86" type="noConversion"/>
  </si>
  <si>
    <t>Declare if specified mineral is necessary to the production of your products and contained within the finished products declared in Declaration tab cell D45</t>
    <phoneticPr fontId="86" type="noConversion"/>
  </si>
  <si>
    <t>Declare if specified mineral is necessary to the production of your products and contained within the finished products declared in Declaration tab cell D46</t>
    <phoneticPr fontId="86" type="noConversion"/>
  </si>
  <si>
    <t>Declare if specified mineral is necessary to the production of your products and contained within the finished products declared in Declaration tab cell D47</t>
    <phoneticPr fontId="86" type="noConversion"/>
  </si>
  <si>
    <t>J39</t>
    <phoneticPr fontId="86" type="noConversion"/>
  </si>
  <si>
    <t>J40</t>
    <phoneticPr fontId="86" type="noConversion"/>
  </si>
  <si>
    <t>Provide at least 1 mineral/metal in Declaration tab cells D12 - G13</t>
    <phoneticPr fontId="86" type="noConversion"/>
  </si>
  <si>
    <t>J41</t>
    <phoneticPr fontId="86" type="noConversion"/>
  </si>
  <si>
    <t>J42</t>
    <phoneticPr fontId="86" type="noConversion"/>
  </si>
  <si>
    <t>J43</t>
    <phoneticPr fontId="86" type="noConversion"/>
  </si>
  <si>
    <t>J44</t>
    <phoneticPr fontId="86" type="noConversion"/>
  </si>
  <si>
    <t>J45</t>
    <phoneticPr fontId="86" type="noConversion"/>
  </si>
  <si>
    <t>J46</t>
    <phoneticPr fontId="86" type="noConversion"/>
  </si>
  <si>
    <t>J47</t>
    <phoneticPr fontId="86" type="noConversion"/>
  </si>
  <si>
    <t>J48</t>
    <phoneticPr fontId="86" type="noConversion"/>
  </si>
  <si>
    <t>J50</t>
    <phoneticPr fontId="86" type="noConversion"/>
  </si>
  <si>
    <t>J51</t>
    <phoneticPr fontId="86" type="noConversion"/>
  </si>
  <si>
    <t>J52</t>
    <phoneticPr fontId="86" type="noConversion"/>
  </si>
  <si>
    <t>J53</t>
    <phoneticPr fontId="86" type="noConversion"/>
  </si>
  <si>
    <t>J54</t>
    <phoneticPr fontId="86" type="noConversion"/>
  </si>
  <si>
    <t>J55</t>
    <phoneticPr fontId="86" type="noConversion"/>
  </si>
  <si>
    <t>J56</t>
    <phoneticPr fontId="86" type="noConversion"/>
  </si>
  <si>
    <t>J57</t>
    <phoneticPr fontId="86" type="noConversion"/>
  </si>
  <si>
    <t>J58</t>
    <phoneticPr fontId="86" type="noConversion"/>
  </si>
  <si>
    <t>J59</t>
    <phoneticPr fontId="86" type="noConversion"/>
  </si>
  <si>
    <t>J61</t>
    <phoneticPr fontId="86" type="noConversion"/>
  </si>
  <si>
    <t>J62</t>
    <phoneticPr fontId="86" type="noConversion"/>
  </si>
  <si>
    <t>J63</t>
    <phoneticPr fontId="86" type="noConversion"/>
  </si>
  <si>
    <t>J64</t>
    <phoneticPr fontId="86" type="noConversion"/>
  </si>
  <si>
    <t>J65</t>
    <phoneticPr fontId="86" type="noConversion"/>
  </si>
  <si>
    <t>J66</t>
    <phoneticPr fontId="86" type="noConversion"/>
  </si>
  <si>
    <t>J67</t>
    <phoneticPr fontId="86" type="noConversion"/>
  </si>
  <si>
    <t>J68</t>
    <phoneticPr fontId="86" type="noConversion"/>
  </si>
  <si>
    <t>J69</t>
    <phoneticPr fontId="86" type="noConversion"/>
  </si>
  <si>
    <t>J70</t>
    <phoneticPr fontId="86" type="noConversion"/>
  </si>
  <si>
    <t>J72</t>
    <phoneticPr fontId="86" type="noConversion"/>
  </si>
  <si>
    <t>J74</t>
    <phoneticPr fontId="86" type="noConversion"/>
  </si>
  <si>
    <t>J76</t>
    <phoneticPr fontId="86" type="noConversion"/>
  </si>
  <si>
    <t>J77</t>
    <phoneticPr fontId="86" type="noConversion"/>
  </si>
  <si>
    <t>J78</t>
    <phoneticPr fontId="86" type="noConversion"/>
  </si>
  <si>
    <t>J79</t>
    <phoneticPr fontId="86" type="noConversion"/>
  </si>
  <si>
    <t>J80</t>
    <phoneticPr fontId="86" type="noConversion"/>
  </si>
  <si>
    <t>J81</t>
    <phoneticPr fontId="86" type="noConversion"/>
  </si>
  <si>
    <t>J83</t>
    <phoneticPr fontId="86" type="noConversion"/>
  </si>
  <si>
    <t>J84</t>
    <phoneticPr fontId="86" type="noConversion"/>
  </si>
  <si>
    <t>J85</t>
    <phoneticPr fontId="86" type="noConversion"/>
  </si>
  <si>
    <t>J86</t>
    <phoneticPr fontId="86" type="noConversion"/>
  </si>
  <si>
    <t>J87</t>
    <phoneticPr fontId="86" type="noConversion"/>
  </si>
  <si>
    <t>J88</t>
    <phoneticPr fontId="86" type="noConversion"/>
  </si>
  <si>
    <t>J89</t>
    <phoneticPr fontId="86" type="noConversion"/>
  </si>
  <si>
    <t>J90</t>
    <phoneticPr fontId="86" type="noConversion"/>
  </si>
  <si>
    <t>J91</t>
    <phoneticPr fontId="86" type="noConversion"/>
  </si>
  <si>
    <t>J92</t>
    <phoneticPr fontId="86" type="noConversion"/>
  </si>
  <si>
    <t>J94</t>
    <phoneticPr fontId="86"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</si>
  <si>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6" type="noConversion"/>
  </si>
  <si>
    <t>Answer if your company has made your responsible minerals sourcing policy publically available on your website on the Declaration tab cell D117</t>
    <phoneticPr fontId="86" type="noConversion"/>
  </si>
  <si>
    <t>J95</t>
    <phoneticPr fontId="86" type="noConversion"/>
  </si>
  <si>
    <t>J96</t>
    <phoneticPr fontId="86" type="noConversion"/>
  </si>
  <si>
    <t>J111</t>
    <phoneticPr fontId="86"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</si>
  <si>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6" type="noConversion"/>
  </si>
  <si>
    <t>J98</t>
    <phoneticPr fontId="86"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</si>
  <si>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6" type="noConversion"/>
  </si>
  <si>
    <t>J99</t>
    <phoneticPr fontId="86" type="noConversion"/>
  </si>
  <si>
    <t>J100</t>
    <phoneticPr fontId="86"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</si>
  <si>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6" type="noConversion"/>
  </si>
  <si>
    <t>J101</t>
    <phoneticPr fontId="86"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</si>
  <si>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6" type="noConversion"/>
  </si>
  <si>
    <t>J102</t>
    <phoneticPr fontId="86"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</si>
  <si>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6" type="noConversion"/>
  </si>
  <si>
    <t>J103</t>
    <phoneticPr fontId="86"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</si>
  <si>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6" type="noConversion"/>
  </si>
  <si>
    <t>J104</t>
    <phoneticPr fontId="86" type="noConversion"/>
  </si>
  <si>
    <t>J105</t>
    <phoneticPr fontId="86" type="noConversion"/>
  </si>
  <si>
    <t>J106</t>
    <phoneticPr fontId="86" type="noConversion"/>
  </si>
  <si>
    <t>J107</t>
    <phoneticPr fontId="86" type="noConversion"/>
  </si>
  <si>
    <t>Answer if you have implemented due diligence measures for responsible sourcing on Declaration tab cell D131</t>
    <phoneticPr fontId="86" type="noConversion"/>
  </si>
  <si>
    <t>J108</t>
    <phoneticPr fontId="86" type="noConversion"/>
  </si>
  <si>
    <t>J109</t>
    <phoneticPr fontId="86" type="noConversion"/>
  </si>
  <si>
    <t>J110</t>
    <phoneticPr fontId="86" type="noConversion"/>
  </si>
  <si>
    <t>Answer if you verify responses from your suppliers against your company's expectations on Declaration tab cell D135</t>
    <phoneticPr fontId="86" type="noConversion"/>
  </si>
  <si>
    <t>Answer if your verification process includes corrective action management on Declaration tab cell D137</t>
    <phoneticPr fontId="86" type="noConversion"/>
  </si>
  <si>
    <t>J112</t>
    <phoneticPr fontId="86" type="noConversion"/>
  </si>
  <si>
    <t>If applicable, provide 1 or more Products or Item Numbers this declaration applies to. From Declaration tab select hyperlink in cell D11 to enter Product List tab</t>
    <phoneticPr fontId="86" type="noConversion"/>
  </si>
  <si>
    <t>Answer if you conduct specified mineral(s) supply chain surveys on the declaration tab cell D133</t>
    <phoneticPr fontId="86"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</si>
  <si>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6" type="noConversion"/>
  </si>
  <si>
    <t>J114</t>
    <phoneticPr fontId="86" type="noConversion"/>
  </si>
  <si>
    <t>J115</t>
    <phoneticPr fontId="86" type="noConversion"/>
  </si>
  <si>
    <t>J116</t>
    <phoneticPr fontId="86" type="noConversion"/>
  </si>
  <si>
    <t>J117</t>
    <phoneticPr fontId="86" type="noConversion"/>
  </si>
  <si>
    <t>J118</t>
    <phoneticPr fontId="86" type="noConversion"/>
  </si>
  <si>
    <t>J119</t>
    <phoneticPr fontId="86" type="noConversion"/>
  </si>
  <si>
    <t>Provide a valid email for contact in Declaration tab cell D20</t>
    <phoneticPr fontId="86" type="noConversion"/>
  </si>
  <si>
    <t>Declare if specified mineral used within the scope of products declared within this survey response originated from a conflict-affected and high-risk area on the Declaration tab cell D54</t>
    <phoneticPr fontId="86" type="noConversion"/>
  </si>
  <si>
    <t>Declare if specified mineral used within the scope of products declared within this survey response originated from a conflict-affected and high-risk area on the Declaration tab cell D55</t>
    <phoneticPr fontId="86" type="noConversion"/>
  </si>
  <si>
    <t>Declare if specified mineral used within the scope of products declared within this survey response originated from a conflict-affected and high-risk area on the Declaration tab cell D56</t>
    <phoneticPr fontId="86" type="noConversion"/>
  </si>
  <si>
    <t>Declare if specified mineral used within the scope of products declared within this survey response originated from a conflict-affected and high-risk area on the Declaration tab cell D57</t>
    <phoneticPr fontId="86" type="noConversion"/>
  </si>
  <si>
    <t>Declare if specified mineral used within the scope of products declared within this survey response originated from a conflict-affected and high-risk area on the Declaration tab cell D58</t>
    <phoneticPr fontId="86" type="noConversion"/>
  </si>
  <si>
    <t>Declare if specified mineral used within the scope of products declared within this survey response originated from a conflict-affected and high-risk area on the Declaration tab cell D59</t>
    <phoneticPr fontId="86" type="noConversion"/>
  </si>
  <si>
    <t>Declare if specified mineral used within the scope of products declared within this survey response originated entirely from a recycled or scrap source on the Declaration tab cell D66</t>
    <phoneticPr fontId="86" type="noConversion"/>
  </si>
  <si>
    <t>Declare if specified mineral used within the scope of products declared within this survey response originated entirely from a recycled or scrap source on the Declaration tab cell D67</t>
    <phoneticPr fontId="86" type="noConversion"/>
  </si>
  <si>
    <t>Declare if specified mineral used within the scope of products declared within this survey response originated entirely from a recycled or scrap source on the Declaration tab cell D68</t>
    <phoneticPr fontId="86" type="noConversion"/>
  </si>
  <si>
    <t>Declare if specified mineral used within the scope of products declared within this survey response originated entirely from a recycled or scrap source on the Declaration tab cell D69</t>
    <phoneticPr fontId="86" type="noConversion"/>
  </si>
  <si>
    <t>Declare if specified mineral used within the scope of products declared within this survey response originated entirely from a recycled or scrap source on the Declaration tab cell D70</t>
    <phoneticPr fontId="86" type="noConversion"/>
  </si>
  <si>
    <t>Declare if specified mineral used within the scope of products declared within this survey response originated entirely from a recycled or scrap source on the Declaration tab cell D71</t>
    <phoneticPr fontId="86" type="noConversion"/>
  </si>
  <si>
    <t>Provide % of completeness of supplier's smelter information on Declaration tab cell D78</t>
    <phoneticPr fontId="86" type="noConversion"/>
  </si>
  <si>
    <t>Provide % of completeness of supplier's smelter information on Declaration tab cell D79</t>
    <phoneticPr fontId="86" type="noConversion"/>
  </si>
  <si>
    <t>Provide % of completeness of supplier's smelter information on Declaration tab cell D80</t>
    <phoneticPr fontId="86" type="noConversion"/>
  </si>
  <si>
    <t>Provide % of completeness of supplier's smelter information on Declaration tab cell D81</t>
    <phoneticPr fontId="86" type="noConversion"/>
  </si>
  <si>
    <t>Provide % of completeness of supplier's smelter information on Declaration tab cell D82</t>
    <phoneticPr fontId="86" type="noConversion"/>
  </si>
  <si>
    <t>Provide % of completeness of supplier's smelter information on Declaration tab cell D83</t>
    <phoneticPr fontId="86" type="noConversion"/>
  </si>
  <si>
    <t>Declare if all smelter names have been provided in this survey response under the scope of products declared on the Declaration tab cell D90</t>
    <phoneticPr fontId="86" type="noConversion"/>
  </si>
  <si>
    <t>Declare if all smelter names have been provided in this survey response under the scope of products declared on the Declaration tab cell D91</t>
    <phoneticPr fontId="86" type="noConversion"/>
  </si>
  <si>
    <t>Declare if all smelter names have been provided in this survey response under the scope of products declared on the Declaration tab cell D92</t>
    <phoneticPr fontId="86" type="noConversion"/>
  </si>
  <si>
    <t>Declare if all smelter names have been provided in this survey response under the scope of products declared on the Declaration tab cell D93</t>
    <phoneticPr fontId="86" type="noConversion"/>
  </si>
  <si>
    <t>Declare if all smelter names have been provided in this survey response under the scope of products declared on the Declaration tab cell D94</t>
    <phoneticPr fontId="86" type="noConversion"/>
  </si>
  <si>
    <t>Declare if all smelter names have been provided in this survey response under the scope of products declared on the Declaration tab cell D95</t>
    <phoneticPr fontId="86" type="noConversion"/>
  </si>
  <si>
    <t>Declare if all applicable specified mineral smelter information has been provided on Declaration tab cell D102</t>
    <phoneticPr fontId="86" type="noConversion"/>
  </si>
  <si>
    <t>Declare if all applicable specified mineral smelter information has been provided on Declaration tab cell D103</t>
    <phoneticPr fontId="86" type="noConversion"/>
  </si>
  <si>
    <t>Declare if all applicable specified mineral smelter information has been provided on Declaration tab cell D104</t>
    <phoneticPr fontId="86" type="noConversion"/>
  </si>
  <si>
    <t>Declare if all applicable specified mineral smelter information has been provided on Declaration tab cell D105</t>
    <phoneticPr fontId="86" type="noConversion"/>
  </si>
  <si>
    <t>Declare if all applicable specified mineral smelter information has been provided on Declaration tab cell D106</t>
    <phoneticPr fontId="86" type="noConversion"/>
  </si>
  <si>
    <t>Declare if all applicable specified mineral smelter information has been provided on Declaration tab cell D107</t>
    <phoneticPr fontId="86" type="noConversion"/>
  </si>
  <si>
    <t>J73</t>
    <phoneticPr fontId="86" type="noConversion"/>
  </si>
  <si>
    <t>J75</t>
    <phoneticPr fontId="86"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</si>
  <si>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</si>
  <si>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</si>
  <si>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</si>
  <si>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</si>
  <si>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</si>
  <si>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</si>
  <si>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</si>
  <si>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</si>
  <si>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</si>
  <si>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</si>
  <si>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</si>
  <si>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</si>
  <si>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</si>
  <si>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</si>
  <si>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</si>
  <si>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</si>
  <si>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</si>
  <si>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</si>
  <si>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</si>
  <si>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</si>
  <si>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</si>
  <si>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</si>
  <si>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</si>
  <si>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</si>
  <si>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</si>
  <si>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</si>
  <si>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</si>
  <si>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</si>
  <si>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</si>
  <si>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</si>
  <si>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</si>
  <si>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</si>
  <si>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</si>
  <si>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</si>
  <si>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</si>
  <si>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</si>
  <si>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</si>
  <si>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</si>
  <si>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</si>
  <si>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</si>
  <si>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</si>
  <si>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</si>
  <si>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</si>
  <si>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</si>
  <si>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</si>
  <si>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</si>
  <si>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</si>
  <si>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</si>
  <si>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</si>
  <si>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</si>
  <si>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</si>
  <si>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</si>
  <si>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</si>
  <si>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</si>
  <si>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</si>
  <si>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</si>
  <si>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</si>
  <si>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</si>
  <si>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</si>
  <si>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</si>
  <si>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</si>
  <si>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</si>
  <si>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</si>
  <si>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</si>
  <si>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</si>
  <si>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</si>
  <si>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</si>
  <si>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</si>
  <si>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</si>
  <si>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</si>
  <si>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</si>
  <si>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6"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</si>
  <si>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</si>
  <si>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</si>
  <si>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</si>
  <si>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</si>
  <si>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</si>
  <si>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</si>
  <si>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</si>
  <si>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</si>
  <si>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</si>
  <si>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</si>
  <si>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</si>
  <si>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</si>
  <si>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</si>
  <si>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</si>
  <si>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</si>
  <si>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</si>
  <si>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</si>
  <si>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</si>
  <si>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</si>
  <si>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</si>
  <si>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</si>
  <si>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</si>
  <si>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</si>
  <si>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</si>
  <si>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</si>
  <si>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</si>
  <si>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</si>
  <si>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</si>
  <si>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</si>
  <si>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</si>
  <si>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</si>
  <si>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</si>
  <si>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</si>
  <si>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</si>
  <si>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</si>
  <si>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</si>
  <si>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</si>
  <si>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</si>
  <si>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</si>
  <si>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</si>
  <si>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</si>
  <si>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</si>
  <si>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</si>
  <si>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</si>
  <si>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</si>
  <si>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</si>
  <si>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</si>
  <si>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</si>
  <si>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</si>
  <si>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</si>
  <si>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</si>
  <si>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</si>
  <si>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</si>
  <si>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</si>
  <si>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</si>
  <si>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</si>
  <si>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</si>
  <si>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</si>
  <si>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</si>
  <si>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</si>
  <si>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</si>
  <si>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</si>
  <si>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</si>
  <si>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</si>
  <si>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</si>
  <si>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</si>
  <si>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</si>
  <si>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</si>
  <si>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</si>
  <si>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</si>
  <si>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</si>
  <si>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</si>
  <si>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</si>
  <si>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</si>
  <si>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</si>
  <si>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</si>
  <si>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</si>
  <si>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</si>
  <si>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</si>
  <si>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</si>
  <si>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</si>
  <si>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</si>
  <si>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</si>
  <si>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</si>
  <si>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</si>
  <si>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</si>
  <si>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</si>
  <si>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</si>
  <si>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</si>
  <si>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</si>
  <si>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</si>
  <si>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</si>
  <si>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</si>
  <si>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</si>
  <si>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</si>
  <si>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</si>
  <si>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</si>
  <si>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</si>
  <si>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</si>
  <si>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</si>
  <si>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</si>
  <si>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</si>
  <si>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</si>
  <si>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</si>
  <si>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</si>
  <si>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</si>
  <si>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</si>
  <si>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</si>
  <si>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</si>
  <si>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</si>
  <si>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</si>
  <si>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</si>
  <si>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</si>
  <si>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</si>
  <si>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</si>
  <si>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</si>
  <si>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</si>
  <si>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</si>
  <si>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</si>
  <si>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</si>
  <si>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</si>
  <si>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</si>
  <si>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</si>
  <si>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</si>
  <si>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</si>
  <si>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</si>
  <si>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</si>
  <si>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</si>
  <si>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</si>
  <si>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</si>
  <si>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</si>
  <si>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</si>
  <si>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</si>
  <si>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</si>
  <si>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</si>
  <si>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</si>
  <si>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</si>
  <si>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</si>
  <si>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</si>
  <si>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</si>
  <si>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</si>
  <si>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</si>
  <si>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</si>
  <si>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</si>
  <si>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</si>
  <si>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</si>
  <si>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</si>
  <si>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</si>
  <si>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</si>
  <si>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</si>
  <si>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</si>
  <si>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</si>
  <si>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</si>
  <si>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</si>
  <si>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</si>
  <si>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</si>
  <si>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</si>
  <si>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</si>
  <si>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</si>
  <si>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</si>
  <si>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</si>
  <si>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</si>
  <si>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</si>
  <si>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</si>
  <si>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</si>
  <si>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</si>
  <si>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</si>
  <si>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</si>
  <si>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</si>
  <si>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</si>
  <si>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</si>
  <si>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</si>
  <si>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</si>
  <si>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</si>
  <si>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</si>
  <si>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</si>
  <si>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</si>
  <si>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</si>
  <si>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</si>
  <si>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</si>
  <si>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</si>
  <si>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</si>
  <si>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</si>
  <si>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</si>
  <si>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</si>
  <si>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</si>
  <si>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</si>
  <si>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</si>
  <si>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</si>
  <si>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</si>
  <si>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</si>
  <si>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</si>
  <si>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</si>
  <si>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</si>
  <si>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</si>
  <si>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</si>
  <si>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</si>
  <si>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</si>
  <si>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</si>
  <si>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</si>
  <si>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</si>
  <si>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</si>
  <si>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</si>
  <si>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</si>
  <si>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</si>
  <si>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</si>
  <si>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</si>
  <si>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</si>
  <si>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</si>
  <si>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</si>
  <si>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</si>
  <si>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</si>
  <si>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</si>
  <si>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</si>
  <si>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</si>
  <si>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</si>
  <si>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</si>
  <si>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</si>
  <si>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</si>
  <si>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</si>
  <si>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</si>
  <si>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</si>
  <si>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</si>
  <si>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</si>
  <si>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</si>
  <si>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</si>
  <si>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</si>
  <si>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</si>
  <si>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</si>
  <si>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</si>
  <si>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</si>
  <si>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</si>
  <si>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</si>
  <si>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</si>
  <si>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</si>
  <si>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</si>
  <si>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</si>
  <si>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</si>
  <si>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</si>
  <si>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</si>
  <si>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</si>
  <si>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</si>
  <si>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</si>
  <si>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</si>
  <si>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</si>
  <si>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</si>
  <si>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</si>
  <si>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</si>
  <si>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</si>
  <si>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</si>
  <si>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</si>
  <si>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</si>
  <si>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</si>
  <si>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</si>
  <si>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</si>
  <si>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</si>
  <si>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</si>
  <si>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</si>
  <si>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</si>
  <si>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</si>
  <si>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</si>
  <si>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</si>
  <si>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</si>
  <si>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</si>
  <si>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</si>
  <si>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</si>
  <si>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</si>
  <si>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</si>
  <si>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</si>
  <si>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</si>
  <si>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</si>
  <si>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</si>
  <si>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</si>
  <si>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</si>
  <si>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</si>
  <si>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</si>
  <si>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</si>
  <si>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</si>
  <si>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</si>
  <si>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</si>
  <si>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</si>
  <si>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</si>
  <si>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</si>
  <si>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</si>
  <si>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</si>
  <si>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</si>
  <si>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</si>
  <si>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</si>
  <si>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</si>
  <si>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</si>
  <si>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</si>
  <si>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</si>
  <si>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</si>
  <si>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</si>
  <si>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</si>
  <si>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</si>
  <si>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</si>
  <si>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</si>
  <si>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</si>
  <si>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</si>
  <si>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</si>
  <si>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</si>
  <si>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</si>
  <si>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</si>
  <si>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</si>
  <si>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</si>
  <si>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</si>
  <si>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</si>
  <si>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</si>
  <si>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</si>
  <si>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</si>
  <si>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</si>
  <si>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</si>
  <si>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</si>
  <si>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</si>
  <si>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</si>
  <si>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</si>
  <si>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</si>
  <si>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</si>
  <si>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</si>
  <si>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</si>
  <si>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</si>
  <si>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</si>
  <si>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</si>
  <si>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</si>
  <si>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</si>
  <si>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</si>
  <si>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</si>
  <si>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</si>
  <si>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</si>
  <si>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</si>
  <si>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</si>
  <si>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</si>
  <si>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</si>
  <si>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</si>
  <si>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</si>
  <si>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</si>
  <si>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</si>
  <si>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</si>
  <si>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</si>
  <si>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</si>
  <si>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</si>
  <si>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</si>
  <si>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</si>
  <si>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</si>
  <si>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</si>
  <si>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</si>
  <si>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</si>
  <si>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</si>
  <si>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</si>
  <si>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</si>
  <si>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</si>
  <si>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</si>
  <si>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</si>
  <si>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</si>
  <si>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</si>
  <si>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</si>
  <si>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</si>
  <si>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</si>
  <si>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</si>
  <si>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</si>
  <si>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</si>
  <si>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</si>
  <si>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</si>
  <si>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</si>
  <si>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</si>
  <si>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</si>
  <si>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</si>
  <si>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</si>
  <si>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</si>
  <si>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</si>
  <si>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</si>
  <si>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</si>
  <si>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</si>
  <si>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</si>
  <si>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</si>
  <si>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</si>
  <si>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</si>
  <si>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</si>
  <si>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</si>
  <si>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</si>
  <si>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</si>
  <si>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</si>
  <si>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</si>
  <si>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</si>
  <si>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</si>
  <si>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</si>
  <si>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</si>
  <si>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</si>
  <si>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</si>
  <si>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</si>
  <si>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</si>
  <si>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</si>
  <si>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</si>
  <si>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</si>
  <si>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</si>
  <si>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</si>
  <si>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</si>
  <si>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</si>
  <si>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</si>
  <si>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</si>
  <si>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</si>
  <si>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</si>
  <si>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</si>
  <si>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</si>
  <si>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</si>
  <si>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</si>
  <si>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</si>
  <si>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</si>
  <si>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</si>
  <si>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</si>
  <si>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</si>
  <si>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</si>
  <si>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</si>
  <si>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</si>
  <si>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</si>
  <si>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</si>
  <si>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</si>
  <si>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</si>
  <si>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</si>
  <si>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</si>
  <si>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</si>
  <si>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</si>
  <si>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</si>
  <si>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</si>
  <si>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</si>
  <si>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</si>
  <si>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</si>
  <si>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</si>
  <si>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</si>
  <si>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</si>
  <si>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</si>
  <si>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</si>
  <si>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</si>
  <si>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</si>
  <si>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</si>
  <si>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</si>
  <si>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</si>
  <si>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</si>
  <si>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</si>
  <si>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</si>
  <si>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</si>
  <si>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</si>
  <si>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</si>
  <si>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</si>
  <si>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</si>
  <si>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</si>
  <si>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</si>
  <si>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</si>
  <si>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</si>
  <si>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</si>
  <si>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</si>
  <si>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</si>
  <si>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</si>
  <si>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</si>
  <si>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</si>
  <si>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</si>
  <si>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</si>
  <si>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</si>
  <si>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</si>
  <si>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</si>
  <si>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</si>
  <si>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</si>
  <si>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</si>
  <si>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</si>
  <si>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</si>
  <si>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</si>
  <si>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</si>
  <si>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</si>
  <si>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</si>
  <si>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</si>
  <si>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</si>
  <si>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</si>
  <si>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</si>
  <si>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</si>
  <si>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</si>
  <si>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</si>
  <si>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</si>
  <si>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</si>
  <si>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</si>
  <si>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</si>
  <si>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</si>
  <si>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</si>
  <si>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</si>
  <si>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</si>
  <si>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</si>
  <si>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</si>
  <si>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</si>
  <si>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</si>
  <si>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</si>
  <si>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</si>
  <si>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</si>
  <si>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</si>
  <si>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</si>
  <si>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</si>
  <si>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</si>
  <si>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</si>
  <si>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</si>
  <si>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</si>
  <si>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</si>
  <si>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</si>
  <si>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</si>
  <si>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</si>
  <si>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</si>
  <si>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</si>
  <si>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</si>
  <si>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</si>
  <si>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</si>
  <si>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</si>
  <si>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</si>
  <si>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</si>
  <si>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</si>
  <si>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</si>
  <si>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</si>
  <si>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</si>
  <si>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</si>
  <si>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</si>
  <si>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</si>
  <si>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</si>
  <si>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</si>
  <si>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</si>
  <si>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</si>
  <si>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</si>
  <si>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</si>
  <si>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</si>
  <si>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</si>
  <si>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</si>
  <si>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</si>
  <si>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</si>
  <si>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</si>
  <si>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</si>
  <si>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</si>
  <si>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</si>
  <si>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</si>
  <si>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</si>
  <si>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</si>
  <si>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</si>
  <si>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</si>
  <si>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</si>
  <si>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</si>
  <si>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</si>
  <si>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</si>
  <si>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</si>
  <si>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</si>
  <si>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</si>
  <si>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</si>
  <si>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</si>
  <si>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</si>
  <si>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</si>
  <si>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</si>
  <si>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</si>
  <si>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</si>
  <si>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</si>
  <si>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</si>
  <si>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</si>
  <si>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</si>
  <si>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</si>
  <si>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</si>
  <si>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</si>
  <si>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</si>
  <si>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</si>
  <si>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</si>
  <si>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</si>
  <si>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</si>
  <si>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</si>
  <si>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</si>
  <si>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</si>
  <si>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</si>
  <si>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</si>
  <si>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</si>
  <si>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</si>
  <si>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</si>
  <si>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</si>
  <si>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</si>
  <si>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</si>
  <si>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</si>
  <si>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</si>
  <si>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</si>
  <si>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</si>
  <si>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</si>
  <si>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</si>
  <si>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</si>
  <si>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</si>
  <si>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</si>
  <si>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</si>
  <si>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</si>
  <si>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</si>
  <si>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</si>
  <si>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</si>
  <si>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</si>
  <si>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</si>
  <si>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</si>
  <si>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</si>
  <si>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</si>
  <si>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</si>
  <si>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</si>
  <si>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</si>
  <si>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</si>
  <si>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</si>
  <si>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</si>
  <si>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</si>
  <si>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</si>
  <si>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</si>
  <si>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</si>
  <si>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</si>
  <si>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</si>
  <si>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</si>
  <si>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</si>
  <si>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</si>
  <si>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</si>
  <si>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</si>
  <si>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</si>
  <si>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</si>
  <si>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</si>
  <si>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</si>
  <si>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</si>
  <si>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</si>
  <si>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</si>
  <si>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</si>
  <si>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</si>
  <si>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</si>
  <si>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</si>
  <si>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</si>
  <si>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</si>
  <si>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</si>
  <si>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</si>
  <si>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</si>
  <si>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</si>
  <si>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</si>
  <si>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</si>
  <si>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</si>
  <si>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</si>
  <si>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</si>
  <si>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</si>
  <si>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</si>
  <si>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</si>
  <si>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</si>
  <si>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</si>
  <si>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</si>
  <si>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</si>
  <si>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</si>
  <si>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</si>
  <si>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</si>
  <si>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</si>
  <si>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</si>
  <si>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</si>
  <si>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</si>
  <si>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</si>
  <si>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</si>
  <si>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</si>
  <si>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</si>
  <si>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</si>
  <si>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</si>
  <si>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</si>
  <si>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</si>
  <si>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</si>
  <si>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</si>
  <si>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</si>
  <si>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</si>
  <si>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</si>
  <si>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</si>
  <si>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</si>
  <si>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</si>
  <si>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</si>
  <si>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</si>
  <si>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</si>
  <si>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</si>
  <si>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</si>
  <si>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</si>
  <si>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</si>
  <si>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</si>
  <si>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</si>
  <si>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</si>
  <si>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</si>
  <si>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</si>
  <si>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</si>
  <si>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</si>
  <si>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</si>
  <si>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</si>
  <si>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</si>
  <si>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</si>
  <si>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</si>
  <si>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</si>
  <si>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</si>
  <si>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</si>
  <si>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</si>
  <si>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</si>
  <si>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</si>
  <si>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</si>
  <si>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</si>
  <si>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</si>
  <si>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</si>
  <si>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</si>
  <si>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</si>
  <si>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</si>
  <si>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</si>
  <si>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</si>
  <si>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</si>
  <si>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</si>
  <si>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</si>
  <si>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</si>
  <si>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</si>
  <si>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</si>
  <si>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</si>
  <si>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</si>
  <si>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</si>
  <si>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</si>
  <si>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</si>
  <si>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</si>
  <si>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</si>
  <si>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</si>
  <si>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</si>
  <si>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</si>
  <si>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</si>
  <si>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</si>
  <si>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</si>
  <si>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</si>
  <si>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</si>
  <si>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</si>
  <si>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</si>
  <si>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</si>
  <si>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</si>
  <si>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</si>
  <si>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</si>
  <si>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</si>
  <si>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</si>
  <si>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</si>
  <si>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</si>
  <si>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</si>
  <si>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</si>
  <si>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</si>
  <si>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</si>
  <si>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</si>
  <si>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</si>
  <si>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</si>
  <si>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</si>
  <si>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</si>
  <si>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</si>
  <si>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</si>
  <si>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</si>
  <si>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</si>
  <si>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</si>
  <si>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</si>
  <si>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</si>
  <si>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</si>
  <si>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</si>
  <si>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</si>
  <si>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</si>
  <si>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</si>
  <si>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</si>
  <si>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</si>
  <si>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</si>
  <si>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</si>
  <si>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</si>
  <si>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</si>
  <si>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</si>
  <si>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</si>
  <si>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</si>
  <si>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</si>
  <si>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</si>
  <si>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</si>
  <si>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</si>
  <si>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</si>
  <si>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</si>
  <si>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</si>
  <si>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</si>
  <si>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</si>
  <si>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</si>
  <si>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</si>
  <si>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</si>
  <si>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</si>
  <si>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</si>
  <si>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</si>
  <si>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</si>
  <si>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</si>
  <si>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</si>
  <si>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</si>
  <si>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</si>
  <si>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</si>
  <si>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</si>
  <si>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</si>
  <si>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</si>
  <si>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</si>
  <si>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</si>
  <si>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</si>
  <si>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</si>
  <si>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</si>
  <si>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</si>
  <si>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</si>
  <si>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</si>
  <si>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</si>
  <si>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</si>
  <si>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</si>
  <si>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</si>
  <si>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</si>
  <si>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</si>
  <si>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</si>
  <si>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</si>
  <si>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</si>
  <si>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</si>
  <si>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</si>
  <si>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</si>
  <si>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</si>
  <si>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</si>
  <si>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</si>
  <si>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</si>
  <si>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</si>
  <si>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</si>
  <si>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</si>
  <si>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</si>
  <si>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</si>
  <si>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</si>
  <si>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6" type="noConversion"/>
  </si>
  <si>
    <t>1. Corrections to all bugs and errors
2. Updates to highlighting on the Smelter List tabs.
3. Updates to Smelter Reference List and Standard Smelter List
4. Added German translation to file.</t>
    <phoneticPr fontId="115"/>
  </si>
  <si>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</si>
  <si>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</si>
  <si>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</si>
  <si>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</si>
  <si>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</si>
  <si>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</si>
  <si>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</si>
  <si>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</si>
  <si>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</si>
  <si>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</si>
  <si>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</si>
  <si>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</si>
  <si>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</si>
  <si>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</si>
  <si>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</si>
  <si>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</si>
  <si>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</si>
  <si>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</si>
  <si>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</si>
  <si>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</si>
  <si>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</si>
  <si>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</si>
  <si>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</si>
  <si>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</si>
  <si>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</si>
  <si>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</si>
  <si>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</si>
  <si>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</si>
  <si>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</si>
  <si>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</si>
  <si>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</si>
  <si>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</si>
  <si>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</si>
  <si>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</si>
  <si>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</si>
  <si>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</si>
  <si>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</si>
  <si>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</si>
  <si>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</si>
  <si>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</si>
  <si>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</si>
  <si>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</si>
  <si>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</si>
  <si>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</si>
  <si>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</si>
  <si>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</si>
  <si>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</si>
  <si>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</si>
  <si>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</si>
  <si>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</si>
  <si>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</si>
  <si>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</si>
  <si>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</si>
  <si>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</si>
  <si>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</si>
  <si>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</si>
  <si>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</si>
  <si>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</si>
  <si>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</si>
  <si>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</si>
  <si>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</si>
  <si>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</si>
  <si>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</si>
  <si>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</si>
  <si>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</si>
  <si>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</si>
  <si>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</si>
  <si>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</si>
  <si>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</si>
  <si>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</si>
  <si>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</si>
  <si>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</si>
  <si>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</si>
  <si>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</si>
  <si>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</si>
  <si>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</si>
  <si>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</si>
  <si>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</si>
  <si>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</si>
  <si>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</si>
  <si>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</si>
  <si>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</si>
  <si>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</si>
  <si>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</si>
  <si>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</si>
  <si>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</si>
  <si>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</si>
  <si>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</si>
  <si>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</si>
  <si>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</si>
  <si>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</si>
  <si>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</si>
  <si>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</si>
  <si>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</si>
  <si>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</si>
  <si>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</si>
  <si>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</si>
  <si>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</si>
  <si>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</si>
  <si>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</si>
  <si>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</si>
  <si>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</si>
  <si>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</si>
  <si>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</si>
  <si>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</si>
  <si>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</si>
  <si>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</si>
  <si>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</si>
  <si>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</si>
  <si>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</si>
  <si>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</si>
  <si>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</si>
  <si>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</si>
  <si>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</si>
  <si>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</si>
  <si>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</si>
  <si>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</si>
  <si>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</si>
  <si>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</si>
  <si>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</si>
  <si>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</si>
  <si>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</si>
  <si>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</si>
  <si>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</si>
  <si>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</si>
  <si>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</si>
  <si>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</si>
  <si>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</si>
  <si>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</si>
  <si>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</si>
  <si>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</si>
  <si>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</si>
  <si>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</si>
  <si>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</si>
  <si>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</si>
  <si>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</si>
  <si>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</si>
  <si>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</si>
  <si>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</si>
  <si>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</si>
  <si>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</si>
  <si>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</si>
  <si>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</si>
  <si>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</si>
  <si>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</si>
  <si>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</si>
  <si>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</si>
  <si>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</si>
  <si>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</si>
  <si>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</si>
  <si>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</si>
  <si>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</si>
  <si>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</si>
  <si>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</si>
  <si>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</si>
  <si>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</si>
  <si>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</si>
  <si>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</si>
  <si>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</si>
  <si>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</si>
  <si>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</si>
  <si>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</si>
  <si>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</si>
  <si>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</si>
  <si>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</si>
  <si>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</si>
  <si>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</si>
  <si>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</si>
  <si>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</si>
  <si>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</si>
  <si>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</si>
  <si>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</si>
  <si>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</si>
  <si>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</si>
  <si>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</si>
  <si>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</si>
  <si>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</si>
  <si>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</si>
  <si>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</si>
  <si>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</si>
  <si>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</si>
  <si>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</si>
  <si>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</si>
  <si>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</si>
  <si>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</si>
  <si>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</si>
  <si>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</si>
  <si>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</si>
  <si>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</si>
  <si>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</si>
  <si>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</si>
  <si>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</si>
  <si>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</si>
  <si>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</si>
  <si>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</si>
  <si>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</si>
  <si>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</si>
  <si>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</si>
  <si>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</si>
  <si>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</si>
  <si>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</si>
  <si>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</si>
  <si>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</si>
  <si>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</si>
  <si>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</si>
  <si>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</si>
  <si>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</si>
  <si>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</si>
  <si>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</si>
  <si>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</si>
  <si>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</si>
  <si>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</si>
  <si>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</si>
  <si>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</si>
  <si>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</si>
  <si>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</si>
  <si>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</si>
  <si>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</si>
  <si>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</si>
  <si>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</si>
  <si>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</si>
  <si>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</si>
  <si>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</si>
  <si>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</si>
  <si>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</si>
  <si>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</si>
  <si>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</si>
  <si>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</si>
  <si>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</si>
  <si>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</si>
  <si>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</si>
  <si>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</si>
  <si>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</si>
  <si>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</si>
  <si>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</si>
  <si>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</si>
  <si>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</si>
  <si>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</si>
  <si>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</si>
  <si>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</si>
  <si>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</si>
  <si>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</si>
  <si>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</si>
  <si>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</si>
  <si>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</si>
  <si>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</si>
  <si>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</si>
  <si>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</si>
  <si>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</si>
  <si>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</si>
  <si>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</si>
  <si>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</si>
  <si>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</si>
  <si>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</si>
  <si>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</si>
  <si>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</si>
  <si>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</si>
  <si>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</si>
  <si>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</si>
  <si>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</si>
  <si>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</si>
  <si>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</si>
  <si>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</si>
  <si>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</si>
  <si>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</si>
  <si>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</si>
  <si>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</si>
  <si>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</si>
  <si>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</si>
  <si>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</si>
  <si>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</si>
  <si>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</si>
  <si>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</si>
  <si>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</si>
  <si>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</si>
  <si>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</si>
  <si>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</si>
  <si>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</si>
  <si>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</si>
  <si>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</si>
  <si>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</si>
  <si>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</si>
  <si>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</si>
  <si>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</si>
  <si>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</si>
  <si>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</si>
  <si>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</si>
  <si>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</si>
  <si>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</si>
  <si>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</si>
  <si>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</si>
  <si>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</si>
  <si>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</si>
  <si>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</si>
  <si>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</si>
  <si>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</si>
  <si>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</si>
  <si>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</si>
  <si>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</si>
  <si>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</si>
  <si>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</si>
  <si>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</si>
  <si>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</si>
  <si>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</si>
  <si>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</si>
  <si>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</si>
  <si>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</si>
  <si>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</si>
  <si>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</si>
  <si>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</si>
  <si>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</si>
  <si>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</si>
  <si>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</si>
  <si>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</si>
  <si>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</si>
  <si>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</si>
  <si>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</si>
  <si>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</si>
  <si>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</si>
  <si>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</si>
  <si>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</si>
  <si>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</si>
  <si>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</si>
  <si>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</si>
  <si>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</si>
  <si>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</si>
  <si>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</si>
  <si>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</si>
  <si>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</si>
  <si>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</si>
  <si>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</si>
  <si>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</si>
  <si>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</si>
  <si>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</si>
  <si>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</si>
  <si>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</si>
  <si>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</si>
  <si>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</si>
  <si>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</si>
  <si>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</si>
  <si>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</si>
  <si>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</si>
  <si>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</si>
  <si>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</si>
  <si>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</si>
  <si>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</si>
  <si>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</si>
  <si>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</si>
  <si>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</si>
  <si>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</si>
  <si>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</si>
  <si>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</si>
  <si>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</si>
  <si>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</si>
  <si>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</si>
  <si>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</si>
  <si>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</si>
  <si>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</si>
  <si>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</si>
  <si>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</si>
  <si>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</si>
  <si>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</si>
  <si>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</si>
  <si>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</si>
  <si>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</si>
  <si>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</si>
  <si>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</si>
  <si>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</si>
  <si>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</si>
  <si>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</si>
  <si>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</si>
  <si>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</si>
  <si>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</si>
  <si>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</si>
  <si>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</si>
  <si>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</si>
  <si>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</si>
  <si>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</si>
  <si>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</si>
  <si>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</si>
  <si>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</si>
  <si>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</si>
  <si>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</si>
  <si>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</si>
  <si>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</si>
  <si>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</si>
  <si>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</si>
  <si>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</si>
  <si>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</si>
  <si>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</si>
  <si>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</si>
  <si>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</si>
  <si>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</si>
  <si>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</si>
  <si>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</si>
  <si>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</si>
  <si>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</si>
  <si>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</si>
  <si>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</si>
  <si>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</si>
  <si>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</si>
  <si>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</si>
  <si>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</si>
  <si>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</si>
  <si>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</si>
  <si>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</si>
  <si>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</si>
  <si>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</si>
  <si>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</si>
  <si>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</si>
  <si>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</si>
  <si>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</si>
  <si>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</si>
  <si>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</si>
  <si>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</si>
  <si>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</si>
  <si>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</si>
  <si>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</si>
  <si>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</si>
  <si>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</si>
  <si>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</si>
  <si>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</si>
  <si>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</si>
  <si>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</si>
  <si>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</si>
  <si>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</si>
  <si>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</si>
  <si>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</si>
  <si>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</si>
  <si>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</si>
  <si>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</si>
  <si>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</si>
  <si>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</si>
  <si>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</si>
  <si>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</si>
  <si>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</si>
  <si>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</si>
  <si>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</si>
  <si>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</si>
  <si>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</si>
  <si>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</si>
  <si>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</si>
  <si>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</si>
  <si>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</si>
  <si>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</si>
  <si>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</si>
  <si>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</si>
  <si>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</si>
  <si>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</si>
  <si>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</si>
  <si>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</si>
  <si>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</si>
  <si>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</si>
  <si>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</si>
  <si>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</si>
  <si>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</si>
  <si>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</si>
  <si>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</si>
  <si>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</si>
  <si>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</si>
  <si>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</si>
  <si>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</si>
  <si>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</si>
  <si>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</si>
  <si>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</si>
  <si>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</si>
  <si>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</si>
  <si>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</si>
  <si>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</si>
  <si>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</si>
  <si>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</si>
  <si>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</si>
  <si>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</si>
  <si>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</si>
  <si>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</si>
  <si>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</si>
  <si>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</si>
  <si>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</si>
  <si>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</si>
  <si>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</si>
  <si>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</si>
  <si>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</si>
  <si>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</si>
  <si>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</si>
  <si>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</si>
  <si>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</si>
  <si>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</si>
  <si>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</si>
  <si>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</si>
  <si>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</si>
  <si>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</si>
  <si>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</si>
  <si>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</si>
  <si>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</si>
  <si>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</si>
  <si>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</si>
  <si>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</si>
  <si>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</si>
  <si>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</si>
  <si>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</si>
  <si>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</si>
  <si>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</si>
  <si>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</si>
  <si>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</si>
  <si>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</si>
  <si>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</si>
  <si>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</si>
  <si>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</si>
  <si>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</si>
  <si>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</si>
  <si>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</si>
  <si>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</si>
  <si>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</si>
  <si>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</si>
  <si>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</si>
  <si>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</si>
  <si>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</si>
  <si>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</si>
  <si>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</si>
  <si>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</si>
  <si>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</si>
  <si>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</si>
  <si>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</si>
  <si>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</si>
  <si>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</si>
  <si>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</si>
  <si>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</si>
  <si>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</si>
  <si>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</si>
  <si>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</si>
  <si>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</si>
  <si>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</si>
  <si>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</si>
  <si>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</si>
  <si>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</si>
  <si>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</si>
  <si>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</si>
  <si>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</si>
  <si>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</si>
  <si>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</si>
  <si>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</si>
  <si>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</si>
  <si>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</si>
  <si>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</si>
  <si>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</si>
  <si>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</si>
  <si>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</si>
  <si>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</si>
  <si>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</si>
  <si>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</si>
  <si>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</si>
  <si>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</si>
  <si>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</si>
  <si>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</si>
  <si>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</si>
  <si>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</si>
  <si>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</si>
  <si>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</si>
  <si>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</si>
  <si>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</si>
  <si>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</si>
  <si>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</si>
  <si>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</si>
  <si>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</si>
  <si>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</si>
  <si>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</si>
  <si>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</si>
  <si>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</si>
  <si>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</si>
  <si>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</si>
  <si>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</si>
  <si>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</si>
  <si>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</si>
  <si>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</si>
  <si>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</si>
  <si>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</si>
  <si>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</si>
  <si>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</si>
  <si>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</si>
  <si>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</si>
  <si>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</si>
  <si>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</si>
  <si>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</si>
  <si>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</si>
  <si>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</si>
  <si>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</si>
  <si>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</si>
  <si>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</si>
  <si>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</si>
  <si>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</si>
  <si>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</si>
  <si>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</si>
  <si>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</si>
  <si>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</si>
  <si>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</si>
  <si>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</si>
  <si>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</si>
  <si>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</si>
  <si>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</si>
  <si>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</si>
  <si>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</si>
  <si>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</si>
  <si>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</si>
  <si>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</si>
  <si>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</si>
  <si>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</si>
  <si>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</si>
  <si>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</si>
  <si>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</si>
  <si>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</si>
  <si>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</si>
  <si>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</si>
  <si>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</si>
  <si>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</si>
  <si>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</si>
  <si>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</si>
  <si>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</si>
  <si>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</si>
  <si>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</si>
  <si>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</si>
  <si>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</si>
  <si>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</si>
  <si>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</si>
  <si>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</si>
  <si>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</si>
  <si>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</si>
  <si>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</si>
  <si>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</si>
  <si>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</si>
  <si>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</si>
  <si>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</si>
  <si>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</si>
  <si>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</si>
  <si>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</si>
  <si>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</si>
  <si>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</si>
  <si>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</si>
  <si>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</si>
  <si>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</si>
  <si>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</si>
  <si>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</si>
  <si>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</si>
  <si>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</si>
  <si>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</si>
  <si>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</si>
  <si>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</si>
  <si>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</si>
  <si>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</si>
  <si>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</si>
  <si>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</si>
  <si>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</si>
  <si>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</si>
  <si>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</si>
  <si>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</si>
  <si>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</si>
  <si>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</si>
  <si>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</si>
  <si>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</si>
  <si>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</si>
  <si>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</si>
  <si>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</si>
  <si>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</si>
  <si>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</si>
  <si>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</si>
  <si>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</si>
  <si>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</si>
  <si>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</si>
  <si>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</si>
  <si>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</si>
  <si>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</si>
  <si>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</si>
  <si>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</si>
  <si>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</si>
  <si>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</si>
  <si>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</si>
  <si>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</si>
  <si>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</si>
  <si>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</si>
  <si>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</si>
  <si>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</si>
  <si>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</si>
  <si>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</si>
  <si>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</si>
  <si>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</si>
  <si>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</si>
  <si>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</si>
  <si>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</si>
  <si>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</si>
  <si>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</si>
  <si>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</si>
  <si>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</si>
  <si>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</si>
  <si>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</si>
  <si>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</si>
  <si>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</si>
  <si>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</si>
  <si>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</si>
  <si>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</si>
  <si>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</si>
  <si>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</si>
  <si>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</si>
  <si>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</si>
  <si>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</si>
  <si>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</si>
  <si>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</si>
  <si>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</si>
  <si>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</si>
  <si>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</si>
  <si>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</si>
  <si>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</si>
  <si>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</si>
  <si>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</si>
  <si>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</si>
  <si>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</si>
  <si>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</si>
  <si>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</si>
  <si>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</si>
  <si>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</si>
  <si>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</si>
  <si>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</si>
  <si>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</si>
  <si>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</si>
  <si>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</si>
  <si>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</si>
  <si>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</si>
  <si>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</si>
  <si>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</si>
  <si>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</si>
  <si>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</si>
  <si>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</si>
  <si>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</si>
  <si>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</si>
  <si>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</si>
  <si>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</si>
  <si>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</si>
  <si>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</si>
  <si>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</si>
  <si>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</si>
  <si>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</si>
  <si>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</si>
  <si>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</si>
  <si>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</si>
  <si>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</si>
  <si>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</si>
  <si>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</si>
  <si>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</si>
  <si>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</si>
  <si>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</si>
  <si>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</si>
  <si>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</si>
  <si>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</si>
  <si>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</si>
  <si>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</si>
  <si>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</si>
  <si>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</si>
  <si>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</si>
  <si>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</si>
  <si>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</si>
  <si>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</si>
  <si>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</si>
  <si>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</si>
  <si>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</si>
  <si>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</si>
  <si>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</si>
  <si>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</si>
  <si>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</si>
  <si>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</si>
  <si>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</si>
  <si>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</si>
  <si>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</si>
  <si>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</si>
  <si>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</si>
  <si>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</si>
  <si>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</si>
  <si>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</si>
  <si>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</si>
  <si>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</si>
  <si>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</si>
  <si>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</si>
  <si>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</si>
  <si>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</si>
  <si>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</si>
  <si>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</si>
  <si>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</si>
  <si>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</si>
  <si>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</si>
  <si>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</si>
  <si>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</si>
  <si>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</si>
  <si>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</si>
  <si>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</si>
  <si>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</si>
  <si>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</si>
  <si>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</si>
  <si>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</si>
  <si>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</si>
  <si>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</si>
  <si>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</si>
  <si>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</si>
  <si>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</si>
  <si>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</si>
  <si>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</si>
  <si>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</si>
  <si>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</si>
  <si>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</si>
  <si>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</si>
  <si>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</si>
  <si>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</si>
  <si>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</si>
  <si>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</si>
  <si>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</si>
  <si>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</si>
  <si>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</si>
  <si>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</si>
  <si>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</si>
  <si>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</si>
  <si>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</si>
  <si>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</si>
  <si>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</si>
  <si>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</si>
  <si>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</si>
  <si>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</si>
  <si>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</si>
  <si>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</si>
  <si>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</si>
  <si>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</si>
  <si>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</si>
  <si>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</si>
  <si>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</si>
  <si>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</si>
  <si>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</si>
  <si>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</si>
  <si>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</si>
  <si>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</si>
  <si>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</si>
  <si>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</si>
  <si>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</si>
  <si>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</si>
  <si>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</si>
  <si>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</si>
  <si>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</si>
  <si>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</si>
  <si>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</si>
  <si>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</si>
  <si>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</si>
  <si>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</si>
  <si>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</si>
  <si>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</si>
  <si>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</si>
  <si>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</si>
  <si>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</si>
  <si>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</si>
  <si>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</si>
  <si>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</si>
  <si>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</si>
  <si>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</si>
  <si>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</si>
  <si>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</si>
  <si>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</si>
  <si>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</si>
  <si>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</si>
  <si>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</si>
  <si>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</si>
  <si>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</si>
  <si>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</si>
  <si>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</si>
  <si>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</si>
  <si>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</si>
  <si>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</si>
  <si>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</si>
  <si>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</si>
  <si>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</si>
  <si>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</si>
  <si>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</si>
  <si>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</si>
  <si>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</si>
  <si>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</si>
  <si>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</si>
  <si>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</si>
  <si>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</si>
  <si>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</si>
  <si>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</si>
  <si>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</si>
  <si>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</si>
  <si>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</si>
  <si>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</si>
  <si>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</si>
  <si>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</si>
  <si>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</si>
  <si>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</si>
  <si>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</si>
  <si>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</si>
  <si>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</si>
  <si>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</si>
  <si>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</si>
  <si>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</si>
  <si>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</si>
  <si>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</si>
  <si>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</si>
  <si>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</si>
  <si>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</si>
  <si>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</si>
  <si>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</si>
  <si>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</si>
  <si>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</si>
  <si>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</si>
  <si>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</si>
  <si>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</si>
  <si>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</si>
  <si>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</si>
  <si>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</si>
  <si>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</si>
  <si>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</si>
  <si>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</si>
  <si>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</si>
  <si>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</si>
  <si>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</si>
  <si>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</si>
  <si>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</si>
  <si>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</si>
  <si>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</si>
  <si>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</si>
  <si>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</si>
  <si>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</si>
  <si>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</si>
  <si>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</si>
  <si>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</si>
  <si>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</si>
  <si>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</si>
  <si>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</si>
  <si>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</si>
  <si>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</si>
  <si>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</si>
  <si>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</si>
  <si>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</si>
  <si>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</si>
  <si>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</si>
  <si>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</si>
  <si>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</si>
  <si>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</si>
  <si>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</si>
  <si>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</si>
  <si>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</si>
  <si>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RAFI HmbH &amp; Co. KG</t>
  </si>
  <si>
    <t>315436832</t>
  </si>
  <si>
    <t>Development Support</t>
  </si>
  <si>
    <t>Ravensburger Strasse 128-134, D-88276 Berg</t>
  </si>
  <si>
    <t>Karsten Hoffmann</t>
  </si>
  <si>
    <t>karsten.hoffmann@rafi-group.com</t>
  </si>
  <si>
    <t>+49751891284</t>
  </si>
  <si>
    <t>RoHS &amp; REACH Representative</t>
  </si>
  <si>
    <t>Kasten Hoffmann</t>
  </si>
  <si>
    <t>Based on company level EMRTs from our supplier it is included in some supplier products.</t>
  </si>
  <si>
    <t>https://www.rafi-group.com/business/responsible-minerals-sourcing-policy/</t>
  </si>
  <si>
    <t>CID003377</t>
  </si>
  <si>
    <t>CID003215</t>
  </si>
  <si>
    <t>Ganzhou Tengyuan Cobalt New Material Co., Ltd</t>
  </si>
  <si>
    <t>Jingmen GEM Co., Ltd</t>
  </si>
  <si>
    <t>Quzhou Huayou Cobalt New Material Co., Ltd</t>
  </si>
  <si>
    <t>Ganzhou Highpower Technology Co., Ltd</t>
  </si>
  <si>
    <t>Guangxi Yinyi Advanced Material Co., Ltd</t>
  </si>
  <si>
    <t>Hunan CNGR New Energy Science &amp; Technology Co., Ltd</t>
  </si>
  <si>
    <t>Hunan Yacheng New Energy Co., Ltd</t>
  </si>
  <si>
    <t>Lianyou Resources Co., Ltd</t>
  </si>
  <si>
    <t>SungEel HiTech Co., Ltd</t>
  </si>
  <si>
    <t>Vale - Long Harbour Processing Plant (LHPP)</t>
  </si>
  <si>
    <t>Zhejiang Greatpower Cobalt Materials Co., Ltd</t>
  </si>
  <si>
    <t>Anhui Hanrui New Material Co., Ltd</t>
  </si>
  <si>
    <t>Fujian Evergreen New Energy Technology Co</t>
  </si>
  <si>
    <t>Gem (Jiangsu) Cobalt Industry Co., Ltd</t>
  </si>
  <si>
    <t>Guangdong Jiana Energy Technology Co., Ltd</t>
  </si>
  <si>
    <t>Jiangsu Xiongfeng Technology Co., Ltd</t>
  </si>
  <si>
    <t>Jiangxi Jiangwu Cobalt Industrial Co., Ltd</t>
  </si>
  <si>
    <t>Jiangxi Miracle Golden Tiger Cobalt Co. Ltd</t>
  </si>
  <si>
    <t>Lanzhou Jinchuan Advanced Materials Technology Co., Ltd</t>
  </si>
  <si>
    <t>Zhejiang New Era Zhongneng Technology Co., Ltd</t>
  </si>
  <si>
    <t>Zhuhai Kelixin Metal Materials Co., Ltd</t>
  </si>
  <si>
    <t>Guangxi CNGR New Energy Science &amp; Technology Co., Ltd</t>
  </si>
  <si>
    <t>Guizhou Red Star Electronic Material Co., Ltd</t>
  </si>
  <si>
    <t>Impala Refineries - Base Metals Refinery (BMR)</t>
  </si>
  <si>
    <t>Tianjin Maolian Science &amp; Technology Co., Ltd</t>
  </si>
  <si>
    <t>Zhejiang Huayou Cobalt Co., Ltd</t>
  </si>
  <si>
    <t>KGHM Polska Miedz S.A., Oddzial Huta Miedzi, Glogow</t>
  </si>
  <si>
    <t>Sociedad Minera Cerro Verde S.A</t>
  </si>
  <si>
    <t>Jiangxi Ruida New Energy Technology Co., Ltd</t>
  </si>
  <si>
    <t>Quzhou Huayou Cobalt New Material Co.,Ltd</t>
  </si>
  <si>
    <t>Tianjin</t>
  </si>
  <si>
    <t xml:space="preserve">Checking the information provided by our suppliers and, if necessary, requesting correction in the event of non-compliance			</t>
  </si>
  <si>
    <t>All identified smelters have been validated as compliant based on their statements.</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</si>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</sst>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_-&quot;$&quot;* #,##0_-;\-&quot;$&quot;* #,##0_-;_-&quot;$&quot;* &quot;-&quot;_-;_-@_-"/>
    <numFmt numFmtId="171" formatCode="_-&quot;$&quot;* #,##0.00_-;\-&quot;$&quot;* #,##0.00_-;_-&quot;$&quot;* &quot;-&quot;??_-;_-@_-"/>
    <numFmt numFmtId="172" formatCode="_-* #,##0\ _€_-;\-* #,##0\ _€_-;_-* &quot;-&quot;\ _€_-;_-@_-"/>
    <numFmt numFmtId="173" formatCode="_-* #,##0.00\ _€_-;\-* #,##0.00\ _€_-;_-* &quot;-&quot;??\ _€_-;_-@_-"/>
    <numFmt numFmtId="174" formatCode="_-&quot;€&quot;\ * #,##0_-;\-&quot;€&quot;\ * #,##0_-;_-&quot;€&quot;\ * &quot;-&quot;_-;_-@_-"/>
    <numFmt numFmtId="175" formatCode="_-&quot;€&quot;\ * #,##0.00_-;\-&quot;€&quot;\ * #,##0.00_-;_-&quot;€&quot;\ * &quot;-&quot;??_-;_-@_-"/>
    <numFmt numFmtId="176" formatCode="0.0"/>
  </numFmts>
  <fonts count="161">
    <font>
      <sz val="10"/>
      <name val="Verdana"/>
      <family val="2"/>
    </font>
    <font>
      <sz val="10"/>
      <color theme="1"/>
      <name val="Arial"/>
      <family val="2"/>
    </font>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
      <sz val="10"/>
      <name val="Verdana"/>
      <charset val="134"/>
    </font>
    <font>
      <sz val="10"/>
      <color indexed="8"/>
      <name val="Arial"/>
      <charset val="134"/>
    </font>
    <font>
      <u/>
      <sz val="10"/>
      <color theme="10"/>
      <name val="Verdana"/>
      <charset val="134"/>
    </font>
    <font>
      <sz val="10"/>
      <name val="Arial"/>
      <charset val="134"/>
    </font>
    <font>
      <sz val="11"/>
      <color theme="1"/>
      <name val="Calibri"/>
      <charset val="134"/>
      <scheme val="minor"/>
    </font>
    <font>
      <b/>
      <sz val="15"/>
      <color theme="3"/>
      <name val="Calibri"/>
      <charset val="134"/>
      <scheme val="minor"/>
    </font>
    <font>
      <sz val="11"/>
      <color rgb="FF9C0006"/>
      <name val="Calibri"/>
      <charset val="134"/>
      <scheme val="minor"/>
    </font>
    <font>
      <sz val="11"/>
      <color theme="0"/>
      <name val="Calibri"/>
      <charset val="134"/>
      <scheme val="minor"/>
    </font>
    <font>
      <sz val="18"/>
      <color theme="3"/>
      <name val="Cambria"/>
      <charset val="134"/>
      <scheme val="major"/>
    </font>
    <font>
      <u/>
      <sz val="11"/>
      <color rgb="FF0000FF"/>
      <name val="Calibri"/>
      <scheme val="minor"/>
    </font>
    <font>
      <sz val="11"/>
      <color rgb="FF3F3F76"/>
      <name val="Calibri"/>
      <charset val="134"/>
      <scheme val="minor"/>
    </font>
    <font>
      <b/>
      <sz val="11"/>
      <color rgb="FF3F3F3F"/>
      <name val="Calibri"/>
      <charset val="134"/>
      <scheme val="minor"/>
    </font>
    <font>
      <b/>
      <sz val="11"/>
      <color theme="0"/>
      <name val="Calibri"/>
      <charset val="134"/>
      <scheme val="minor"/>
    </font>
    <font>
      <b/>
      <sz val="13"/>
      <color theme="3"/>
      <name val="Calibri"/>
      <charset val="134"/>
      <scheme val="minor"/>
    </font>
    <font>
      <sz val="11"/>
      <color rgb="FFFF0000"/>
      <name val="Calibri"/>
      <charset val="134"/>
      <scheme val="minor"/>
    </font>
    <font>
      <b/>
      <sz val="11"/>
      <color theme="3"/>
      <name val="Calibri"/>
      <charset val="134"/>
      <scheme val="minor"/>
    </font>
    <font>
      <sz val="11"/>
      <color rgb="FF006100"/>
      <name val="Calibri"/>
      <charset val="134"/>
      <scheme val="minor"/>
    </font>
    <font>
      <sz val="10"/>
      <color theme="1"/>
      <name val="Arial"/>
      <charset val="134"/>
    </font>
    <font>
      <i/>
      <sz val="11"/>
      <color rgb="FF7F7F7F"/>
      <name val="Calibri"/>
      <charset val="134"/>
      <scheme val="minor"/>
    </font>
    <font>
      <sz val="11"/>
      <color rgb="FF9C0006"/>
      <name val="ＭＳ Ｐゴシック"/>
      <charset val="128"/>
    </font>
    <font>
      <b/>
      <sz val="11"/>
      <color rgb="FFFA7D00"/>
      <name val="Calibri"/>
      <charset val="134"/>
      <scheme val="minor"/>
    </font>
    <font>
      <b/>
      <sz val="11"/>
      <color theme="1"/>
      <name val="Calibri"/>
      <charset val="134"/>
      <scheme val="minor"/>
    </font>
    <font>
      <sz val="11"/>
      <color rgb="FFFA7D00"/>
      <name val="Calibri"/>
      <charset val="134"/>
      <scheme val="minor"/>
    </font>
    <font>
      <sz val="11"/>
      <color theme="1"/>
      <name val="ＭＳ Ｐゴシック"/>
      <charset val="128"/>
    </font>
    <font>
      <sz val="12"/>
      <color theme="1"/>
      <name val="Calibri"/>
      <charset val="134"/>
      <scheme val="minor"/>
    </font>
    <font>
      <u/>
      <sz val="10"/>
      <color theme="10"/>
      <name val="Arial"/>
      <charset val="134"/>
    </font>
    <font>
      <u/>
      <sz val="7.5"/>
      <color indexed="12"/>
      <name val="Verdana"/>
      <charset val="134"/>
    </font>
    <font>
      <u/>
      <sz val="11"/>
      <color theme="10"/>
      <name val="Calibri"/>
      <charset val="134"/>
      <scheme val="minor"/>
    </font>
    <font>
      <u/>
      <sz val="12"/>
      <color theme="10"/>
      <name val="Calibri"/>
      <charset val="134"/>
      <scheme val="minor"/>
    </font>
    <font>
      <sz val="11"/>
      <color rgb="FF9C6500"/>
      <name val="Calibri"/>
      <charset val="134"/>
      <scheme val="minor"/>
    </font>
    <font>
      <sz val="10"/>
      <color theme="1"/>
      <name val="ＭＳ Ｐゴシック"/>
      <charset val="128"/>
    </font>
    <font>
      <sz val="10"/>
      <name val="Verdana"/>
    </font>
  </fonts>
  <fills count="109">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
      <patternFill patternType="solid">
        <fgColor theme="9" tint="0.39994506668294322"/>
        <bgColor indexed="64"/>
      </patternFill>
    </fill>
    <fill>
      <patternFill patternType="solid">
        <fgColor theme="5" tint="0.39994506668294322"/>
        <bgColor indexed="64"/>
      </patternFill>
    </fill>
    <fill>
      <patternFill patternType="solid">
        <fgColor theme="4" tint="0.79995117038483843"/>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6" tint="0.79995117038483843"/>
        <bgColor indexed="64"/>
      </patternFill>
    </fill>
    <fill>
      <patternFill patternType="solid">
        <fgColor theme="7" tint="0.39994506668294322"/>
        <bgColor indexed="64"/>
      </patternFill>
    </fill>
    <fill>
      <patternFill patternType="solid">
        <fgColor theme="9" tint="0.59999389629810485"/>
        <bgColor indexed="64"/>
      </patternFill>
    </fill>
    <fill>
      <patternFill patternType="solid">
        <fgColor theme="9" tint="0.79995117038483843"/>
        <bgColor indexed="64"/>
      </patternFill>
    </fill>
    <fill>
      <patternFill patternType="solid">
        <fgColor theme="4" tint="0.59999389629810485"/>
        <bgColor indexed="64"/>
      </patternFill>
    </fill>
    <fill>
      <patternFill patternType="solid">
        <fgColor theme="6" tint="0.39994506668294322"/>
        <bgColor indexed="64"/>
      </patternFill>
    </fill>
    <fill>
      <patternFill patternType="solid">
        <fgColor theme="4" tint="0.39994506668294322"/>
        <bgColor indexed="64"/>
      </patternFill>
    </fill>
    <fill>
      <patternFill patternType="solid">
        <fgColor theme="5" tint="0.79985961485641044"/>
        <bgColor indexed="64"/>
      </patternFill>
    </fill>
    <fill>
      <patternFill patternType="solid">
        <fgColor theme="8" tint="0.39994506668294322"/>
        <bgColor indexed="64"/>
      </patternFill>
    </fill>
    <fill>
      <patternFill patternType="solid">
        <fgColor theme="4" tint="0.79985961485641044"/>
        <bgColor indexed="64"/>
      </patternFill>
    </fill>
    <fill>
      <patternFill patternType="solid">
        <fgColor theme="5" tint="0.79995117038483843"/>
        <bgColor indexed="64"/>
      </patternFill>
    </fill>
    <fill>
      <patternFill patternType="solid">
        <fgColor theme="8" tint="0.79985961485641044"/>
        <bgColor indexed="64"/>
      </patternFill>
    </fill>
    <fill>
      <patternFill patternType="solid">
        <fgColor theme="6" tint="0.79985961485641044"/>
        <bgColor indexed="64"/>
      </patternFill>
    </fill>
    <fill>
      <patternFill patternType="solid">
        <fgColor theme="8" tint="0.79995117038483843"/>
        <bgColor indexed="64"/>
      </patternFill>
    </fill>
    <fill>
      <patternFill patternType="solid">
        <fgColor theme="5" tint="0.59999389629810485"/>
        <bgColor indexed="64"/>
      </patternFill>
    </fill>
    <fill>
      <patternFill patternType="solid">
        <fgColor theme="7" tint="0.79995117038483843"/>
        <bgColor indexed="64"/>
      </patternFill>
    </fill>
    <fill>
      <patternFill patternType="solid">
        <fgColor theme="8" tint="0.59999389629810485"/>
        <bgColor indexed="64"/>
      </patternFill>
    </fill>
    <fill>
      <patternFill patternType="solid">
        <fgColor theme="7" tint="0.79985961485641044"/>
        <bgColor indexed="64"/>
      </patternFill>
    </fill>
    <fill>
      <patternFill patternType="solid">
        <fgColor theme="9" tint="0.79985961485641044"/>
        <bgColor indexed="64"/>
      </patternFill>
    </fill>
    <fill>
      <patternFill patternType="solid">
        <fgColor indexed="65"/>
        <bgColor rgb="FF000000"/>
      </patternFill>
    </fill>
  </fills>
  <borders count="8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right/>
      <top/>
      <bottom style="medium">
        <color theme="4" tint="0.39994506668294322"/>
      </bottom>
      <diagonal/>
    </border>
    <border>
      <left style="thin">
        <color rgb="FF003366"/>
      </left>
      <right/>
      <top style="thin">
        <color indexed="56"/>
      </top>
      <bottom style="thin">
        <color indexed="56"/>
      </bottom>
      <diagonal/>
    </border>
  </borders>
  <cellStyleXfs count="2594">
    <xf numFmtId="0" fontId="0" fillId="0" borderId="0"/>
    <xf numFmtId="9" fontId="6" fillId="0" borderId="0" applyFont="0" applyFill="0" applyBorder="0" applyAlignment="0" applyProtection="0"/>
    <xf numFmtId="166" fontId="6" fillId="0" borderId="0" applyFont="0" applyFill="0" applyBorder="0" applyAlignment="0" applyProtection="0"/>
    <xf numFmtId="164"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53" fillId="26" borderId="0" applyNumberFormat="0" applyBorder="0" applyAlignment="0" applyProtection="0"/>
    <xf numFmtId="0" fontId="54" fillId="26" borderId="0" applyNumberFormat="0" applyBorder="0" applyAlignment="0" applyProtection="0"/>
    <xf numFmtId="0" fontId="55" fillId="27" borderId="1" applyNumberFormat="0" applyAlignment="0" applyProtection="0"/>
    <xf numFmtId="0" fontId="56" fillId="28" borderId="2" applyNumberFormat="0" applyAlignment="0" applyProtection="0"/>
    <xf numFmtId="165" fontId="15" fillId="0" borderId="0" applyFont="0" applyFill="0" applyBorder="0" applyAlignment="0" applyProtection="0"/>
    <xf numFmtId="41" fontId="15" fillId="0" borderId="0" applyFont="0" applyFill="0" applyBorder="0" applyAlignment="0" applyProtection="0"/>
    <xf numFmtId="172" fontId="15" fillId="0" borderId="0" applyFont="0" applyFill="0" applyBorder="0" applyAlignment="0" applyProtection="0"/>
    <xf numFmtId="167"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67"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73" fontId="15" fillId="0" borderId="0" applyFont="0" applyFill="0" applyBorder="0" applyAlignment="0" applyProtection="0"/>
    <xf numFmtId="167"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67"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7"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67"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67"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7"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7"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64" fontId="15" fillId="0" borderId="0" applyFont="0" applyFill="0" applyBorder="0" applyAlignment="0" applyProtection="0"/>
    <xf numFmtId="170" fontId="15" fillId="0" borderId="0" applyFont="0" applyFill="0" applyBorder="0" applyAlignment="0" applyProtection="0"/>
    <xf numFmtId="42" fontId="15" fillId="0" borderId="0" applyFont="0" applyFill="0" applyBorder="0" applyAlignment="0" applyProtection="0"/>
    <xf numFmtId="174" fontId="15" fillId="0" borderId="0" applyFont="0" applyFill="0" applyBorder="0" applyAlignment="0" applyProtection="0"/>
    <xf numFmtId="166"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6"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44" fontId="15" fillId="0" borderId="0" applyFont="0" applyFill="0" applyBorder="0" applyAlignment="0" applyProtection="0"/>
    <xf numFmtId="166"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6"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66"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6"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6"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66"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66"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8" fontId="84" fillId="0" borderId="0"/>
    <xf numFmtId="0" fontId="57" fillId="0" borderId="0" applyNumberFormat="0" applyFill="0" applyBorder="0" applyAlignment="0" applyProtection="0"/>
    <xf numFmtId="0" fontId="58" fillId="29" borderId="0" applyNumberFormat="0" applyBorder="0" applyAlignment="0" applyProtection="0"/>
    <xf numFmtId="0" fontId="59" fillId="0" borderId="3" applyNumberFormat="0" applyFill="0" applyAlignment="0" applyProtection="0"/>
    <xf numFmtId="0" fontId="60" fillId="0" borderId="4" applyNumberFormat="0" applyFill="0" applyAlignment="0" applyProtection="0"/>
    <xf numFmtId="0" fontId="61" fillId="0" borderId="5" applyNumberFormat="0" applyFill="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2" fillId="0" borderId="0" applyNumberFormat="0" applyFill="0" applyBorder="0">
      <protection locked="0"/>
    </xf>
    <xf numFmtId="0" fontId="62" fillId="0" borderId="0" applyNumberFormat="0" applyFill="0" applyBorder="0">
      <protection locked="0"/>
    </xf>
    <xf numFmtId="0" fontId="64" fillId="0" borderId="0" applyNumberFormat="0" applyFill="0" applyBorder="0" applyAlignment="0" applyProtection="0"/>
    <xf numFmtId="0" fontId="13" fillId="0" borderId="0" applyNumberFormat="0" applyFill="0" applyBorder="0">
      <protection locked="0"/>
    </xf>
    <xf numFmtId="0" fontId="62" fillId="0" borderId="0" applyNumberFormat="0" applyFill="0" applyBorder="0">
      <protection locked="0"/>
    </xf>
    <xf numFmtId="0" fontId="65" fillId="30" borderId="1" applyNumberFormat="0" applyAlignment="0" applyProtection="0"/>
    <xf numFmtId="0" fontId="66" fillId="0" borderId="6" applyNumberFormat="0" applyFill="0" applyAlignment="0" applyProtection="0"/>
    <xf numFmtId="0" fontId="67" fillId="31" borderId="0" applyNumberFormat="0" applyBorder="0" applyAlignment="0" applyProtection="0"/>
    <xf numFmtId="168" fontId="6" fillId="0" borderId="0"/>
    <xf numFmtId="0" fontId="84" fillId="0" borderId="0"/>
    <xf numFmtId="0" fontId="84" fillId="0" borderId="0"/>
    <xf numFmtId="168"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168" fontId="6" fillId="0" borderId="0"/>
    <xf numFmtId="0" fontId="12" fillId="0" borderId="0"/>
    <xf numFmtId="168" fontId="84" fillId="0" borderId="0"/>
    <xf numFmtId="0" fontId="7" fillId="0" borderId="0"/>
    <xf numFmtId="0" fontId="7" fillId="0" borderId="0"/>
    <xf numFmtId="168" fontId="12" fillId="0" borderId="0"/>
    <xf numFmtId="0" fontId="7" fillId="0" borderId="0"/>
    <xf numFmtId="0" fontId="12" fillId="0" borderId="0"/>
    <xf numFmtId="0" fontId="7" fillId="0" borderId="0"/>
    <xf numFmtId="0" fontId="68" fillId="0" borderId="0">
      <alignment vertical="center"/>
    </xf>
    <xf numFmtId="168" fontId="6" fillId="0" borderId="0"/>
    <xf numFmtId="0" fontId="69" fillId="0" borderId="0"/>
    <xf numFmtId="0" fontId="7" fillId="0" borderId="0"/>
    <xf numFmtId="0" fontId="84" fillId="0" borderId="0"/>
    <xf numFmtId="0" fontId="69" fillId="0" borderId="0"/>
    <xf numFmtId="0" fontId="7" fillId="0" borderId="0"/>
    <xf numFmtId="0" fontId="7" fillId="0" borderId="0"/>
    <xf numFmtId="0" fontId="7" fillId="0" borderId="0"/>
    <xf numFmtId="0" fontId="7" fillId="0" borderId="0"/>
    <xf numFmtId="0" fontId="7" fillId="0" borderId="0"/>
    <xf numFmtId="0" fontId="84" fillId="0" borderId="0"/>
    <xf numFmtId="0" fontId="7" fillId="0" borderId="0"/>
    <xf numFmtId="0" fontId="84" fillId="0" borderId="0"/>
    <xf numFmtId="0" fontId="7"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69" fillId="0" borderId="0"/>
    <xf numFmtId="0" fontId="69" fillId="0" borderId="0"/>
    <xf numFmtId="0" fontId="7"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7" fillId="0" borderId="0"/>
    <xf numFmtId="0" fontId="7" fillId="0" borderId="0"/>
    <xf numFmtId="168" fontId="6" fillId="0" borderId="0"/>
    <xf numFmtId="168" fontId="6" fillId="0" borderId="0"/>
    <xf numFmtId="0" fontId="70" fillId="0" borderId="0"/>
    <xf numFmtId="0" fontId="84" fillId="0" borderId="0"/>
    <xf numFmtId="0" fontId="15" fillId="0" borderId="0"/>
    <xf numFmtId="0" fontId="7" fillId="32" borderId="7" applyNumberFormat="0" applyFont="0" applyAlignment="0" applyProtection="0"/>
    <xf numFmtId="0" fontId="71" fillId="27" borderId="8" applyNumberFormat="0" applyAlignment="0" applyProtection="0"/>
    <xf numFmtId="9" fontId="15" fillId="0" borderId="0" applyFont="0" applyFill="0" applyBorder="0" applyAlignment="0" applyProtection="0"/>
    <xf numFmtId="0" fontId="8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2" fillId="0" borderId="0" applyNumberFormat="0" applyFill="0" applyBorder="0" applyAlignment="0" applyProtection="0"/>
    <xf numFmtId="0" fontId="73" fillId="0" borderId="9" applyNumberFormat="0" applyFill="0" applyAlignment="0" applyProtection="0"/>
    <xf numFmtId="0" fontId="74" fillId="0" borderId="0" applyNumberFormat="0" applyFill="0" applyBorder="0" applyAlignment="0" applyProtection="0"/>
    <xf numFmtId="168" fontId="15" fillId="0" borderId="0"/>
    <xf numFmtId="0" fontId="84" fillId="0" borderId="0"/>
    <xf numFmtId="0" fontId="84" fillId="0" borderId="0"/>
    <xf numFmtId="0" fontId="84" fillId="0" borderId="0"/>
    <xf numFmtId="168" fontId="84" fillId="0" borderId="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4"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53" fillId="26" borderId="0" applyNumberFormat="0" applyBorder="0" applyAlignment="0" applyProtection="0"/>
    <xf numFmtId="0" fontId="54" fillId="26" borderId="0" applyNumberFormat="0" applyBorder="0" applyAlignment="0" applyProtection="0"/>
    <xf numFmtId="0" fontId="55" fillId="27" borderId="1" applyNumberFormat="0" applyAlignment="0" applyProtection="0"/>
    <xf numFmtId="0" fontId="56" fillId="28" borderId="2" applyNumberFormat="0" applyAlignment="0" applyProtection="0"/>
    <xf numFmtId="0" fontId="58" fillId="29" borderId="0" applyNumberFormat="0" applyBorder="0" applyAlignment="0" applyProtection="0"/>
    <xf numFmtId="0" fontId="60" fillId="0" borderId="10" applyNumberFormat="0" applyFill="0" applyAlignment="0" applyProtection="0"/>
    <xf numFmtId="0" fontId="13" fillId="0" borderId="0" applyNumberFormat="0" applyFill="0" applyBorder="0">
      <protection locked="0"/>
    </xf>
    <xf numFmtId="0" fontId="62" fillId="0" borderId="0" applyNumberFormat="0" applyFill="0" applyBorder="0" applyAlignment="0" applyProtection="0"/>
    <xf numFmtId="0" fontId="62" fillId="0" borderId="0" applyNumberFormat="0" applyFill="0" applyBorder="0">
      <protection locked="0"/>
    </xf>
    <xf numFmtId="0" fontId="62" fillId="0" borderId="0" applyNumberFormat="0" applyFill="0" applyBorder="0">
      <protection locked="0"/>
    </xf>
    <xf numFmtId="0" fontId="13" fillId="0" borderId="0" applyNumberFormat="0" applyFill="0" applyBorder="0">
      <protection locked="0"/>
    </xf>
    <xf numFmtId="0" fontId="62" fillId="0" borderId="0" applyNumberFormat="0" applyFill="0" applyBorder="0">
      <protection locked="0"/>
    </xf>
    <xf numFmtId="0" fontId="65" fillId="30" borderId="1" applyNumberFormat="0" applyAlignment="0" applyProtection="0"/>
    <xf numFmtId="0" fontId="6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2" borderId="7" applyNumberFormat="0" applyFont="0" applyAlignment="0" applyProtection="0"/>
    <xf numFmtId="0" fontId="71" fillId="27" borderId="8" applyNumberForma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applyNumberFormat="0" applyFill="0" applyBorder="0" applyAlignment="0" applyProtection="0"/>
    <xf numFmtId="0" fontId="59" fillId="0" borderId="3" applyNumberFormat="0" applyFill="0" applyAlignment="0" applyProtection="0"/>
    <xf numFmtId="0" fontId="60" fillId="0" borderId="63" applyNumberFormat="0" applyFill="0" applyAlignment="0" applyProtection="0"/>
    <xf numFmtId="0" fontId="61" fillId="0" borderId="5" applyNumberFormat="0" applyFill="0" applyAlignment="0" applyProtection="0"/>
    <xf numFmtId="0" fontId="61" fillId="0" borderId="0" applyNumberFormat="0" applyFill="0" applyBorder="0" applyAlignment="0" applyProtection="0"/>
    <xf numFmtId="0" fontId="58" fillId="49" borderId="0" applyNumberFormat="0" applyBorder="0" applyAlignment="0" applyProtection="0"/>
    <xf numFmtId="0" fontId="54" fillId="50" borderId="0" applyNumberFormat="0" applyBorder="0" applyAlignment="0" applyProtection="0"/>
    <xf numFmtId="0" fontId="88" fillId="51" borderId="0" applyNumberFormat="0" applyBorder="0" applyAlignment="0" applyProtection="0"/>
    <xf numFmtId="0" fontId="65" fillId="52" borderId="1" applyNumberFormat="0" applyAlignment="0" applyProtection="0"/>
    <xf numFmtId="0" fontId="71" fillId="53" borderId="8" applyNumberFormat="0" applyAlignment="0" applyProtection="0"/>
    <xf numFmtId="0" fontId="55" fillId="53" borderId="1" applyNumberFormat="0" applyAlignment="0" applyProtection="0"/>
    <xf numFmtId="0" fontId="66" fillId="0" borderId="6" applyNumberFormat="0" applyFill="0" applyAlignment="0" applyProtection="0"/>
    <xf numFmtId="0" fontId="56" fillId="54" borderId="2" applyNumberFormat="0" applyAlignment="0" applyProtection="0"/>
    <xf numFmtId="0" fontId="74" fillId="0" borderId="0" applyNumberFormat="0" applyFill="0" applyBorder="0" applyAlignment="0" applyProtection="0"/>
    <xf numFmtId="0" fontId="57" fillId="0" borderId="0" applyNumberFormat="0" applyFill="0" applyBorder="0" applyAlignment="0" applyProtection="0"/>
    <xf numFmtId="0" fontId="73" fillId="0" borderId="9" applyNumberFormat="0" applyFill="0" applyAlignment="0" applyProtection="0"/>
    <xf numFmtId="0" fontId="52"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2"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2"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2" fillId="68" borderId="0" applyNumberFormat="0" applyBorder="0" applyAlignment="0" applyProtection="0"/>
    <xf numFmtId="0" fontId="5" fillId="69"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52" fillId="72" borderId="0" applyNumberFormat="0" applyBorder="0" applyAlignment="0" applyProtection="0"/>
    <xf numFmtId="0" fontId="5" fillId="73" borderId="0" applyNumberFormat="0" applyBorder="0" applyAlignment="0" applyProtection="0"/>
    <xf numFmtId="0" fontId="5" fillId="74" borderId="0" applyNumberFormat="0" applyBorder="0" applyAlignment="0" applyProtection="0"/>
    <xf numFmtId="0" fontId="5" fillId="75" borderId="0" applyNumberFormat="0" applyBorder="0" applyAlignment="0" applyProtection="0"/>
    <xf numFmtId="0" fontId="52" fillId="76" borderId="0" applyNumberFormat="0" applyBorder="0" applyAlignment="0" applyProtection="0"/>
    <xf numFmtId="0" fontId="5" fillId="77" borderId="0" applyNumberFormat="0" applyBorder="0" applyAlignment="0" applyProtection="0"/>
    <xf numFmtId="0" fontId="5" fillId="78" borderId="0" applyNumberFormat="0" applyBorder="0" applyAlignment="0" applyProtection="0"/>
    <xf numFmtId="0" fontId="5" fillId="79" borderId="0" applyNumberFormat="0" applyBorder="0" applyAlignment="0" applyProtection="0"/>
    <xf numFmtId="0" fontId="5" fillId="0" borderId="0"/>
    <xf numFmtId="0" fontId="5" fillId="55" borderId="7"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2" borderId="7"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2" borderId="7"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4" fillId="73" borderId="0" applyNumberFormat="0" applyBorder="0" applyAlignment="0" applyProtection="0"/>
    <xf numFmtId="0" fontId="4" fillId="74" borderId="0" applyNumberFormat="0" applyBorder="0" applyAlignment="0" applyProtection="0"/>
    <xf numFmtId="0" fontId="4" fillId="75" borderId="0" applyNumberFormat="0" applyBorder="0" applyAlignment="0" applyProtection="0"/>
    <xf numFmtId="0" fontId="4" fillId="77" borderId="0" applyNumberFormat="0" applyBorder="0" applyAlignment="0" applyProtection="0"/>
    <xf numFmtId="0" fontId="4" fillId="78" borderId="0" applyNumberFormat="0" applyBorder="0" applyAlignment="0" applyProtection="0"/>
    <xf numFmtId="0" fontId="4" fillId="79" borderId="0" applyNumberFormat="0" applyBorder="0" applyAlignment="0" applyProtection="0"/>
    <xf numFmtId="0" fontId="4" fillId="0" borderId="0"/>
    <xf numFmtId="0" fontId="4" fillId="55" borderId="7" applyNumberFormat="0" applyFont="0" applyAlignment="0" applyProtection="0"/>
    <xf numFmtId="0" fontId="3" fillId="0" borderId="0"/>
    <xf numFmtId="0" fontId="3" fillId="0" borderId="0"/>
    <xf numFmtId="0" fontId="116" fillId="0" borderId="0" applyNumberFormat="0" applyFill="0" applyBorder="0" applyAlignment="0" applyProtection="0"/>
    <xf numFmtId="0" fontId="84" fillId="0" borderId="0"/>
    <xf numFmtId="0" fontId="13" fillId="0" borderId="0" applyNumberFormat="0" applyFill="0" applyBorder="0">
      <protection locked="0"/>
    </xf>
    <xf numFmtId="0" fontId="116" fillId="0" borderId="0" applyNumberFormat="0" applyFill="0" applyBorder="0" applyAlignment="0" applyProtection="0"/>
    <xf numFmtId="9" fontId="2" fillId="0" borderId="0" applyFont="0" applyFill="0" applyBorder="0" applyAlignment="0" applyProtection="0"/>
    <xf numFmtId="166"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41" fontId="15" fillId="0" borderId="0" applyFont="0" applyFill="0" applyBorder="0" applyAlignment="0" applyProtection="0"/>
    <xf numFmtId="41"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2"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8" fontId="2" fillId="0" borderId="0"/>
    <xf numFmtId="168"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168" fontId="2" fillId="0" borderId="0"/>
    <xf numFmtId="0" fontId="3" fillId="0" borderId="0"/>
    <xf numFmtId="0" fontId="3" fillId="0" borderId="0"/>
    <xf numFmtId="0" fontId="3" fillId="0" borderId="0"/>
    <xf numFmtId="0" fontId="3" fillId="0" borderId="0"/>
    <xf numFmtId="168"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8" fontId="2" fillId="0" borderId="0"/>
    <xf numFmtId="168" fontId="2" fillId="0" borderId="0"/>
    <xf numFmtId="0" fontId="3" fillId="32" borderId="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43" fontId="2" fillId="0" borderId="0" applyFont="0" applyFill="0" applyBorder="0" applyAlignment="0" applyProtection="0"/>
    <xf numFmtId="166" fontId="2" fillId="0" borderId="0" applyFont="0" applyFill="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43"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1"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0" fontId="3" fillId="0" borderId="0"/>
    <xf numFmtId="43" fontId="2" fillId="0" borderId="0" applyFont="0" applyFill="0" applyBorder="0" applyAlignment="0" applyProtection="0"/>
    <xf numFmtId="43" fontId="2" fillId="0" borderId="0" applyFont="0" applyFill="0" applyBorder="0" applyAlignment="0" applyProtection="0"/>
    <xf numFmtId="0" fontId="3" fillId="0" borderId="0"/>
    <xf numFmtId="0" fontId="3"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4" fillId="0" borderId="0"/>
    <xf numFmtId="0" fontId="133" fillId="0" borderId="0"/>
    <xf numFmtId="9"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6" fontId="146" fillId="0" borderId="0" applyFont="0" applyFill="0" applyBorder="0" applyAlignment="0" applyProtection="0"/>
    <xf numFmtId="0" fontId="129" fillId="0" borderId="0"/>
    <xf numFmtId="0" fontId="133" fillId="32" borderId="7" applyNumberFormat="0" applyFont="0" applyAlignment="0" applyProtection="0"/>
    <xf numFmtId="173" fontId="132" fillId="0" borderId="0" applyFont="0" applyFill="0" applyBorder="0" applyAlignment="0" applyProtection="0"/>
    <xf numFmtId="0" fontId="154" fillId="0" borderId="0" applyNumberFormat="0" applyFill="0" applyBorder="0" applyAlignment="0" applyProtection="0"/>
    <xf numFmtId="0" fontId="136" fillId="94" borderId="0" applyNumberFormat="0" applyBorder="0" applyAlignment="0" applyProtection="0"/>
    <xf numFmtId="44" fontId="132" fillId="0" borderId="0" applyFont="0" applyFill="0" applyBorder="0" applyAlignment="0" applyProtection="0"/>
    <xf numFmtId="0" fontId="136" fillId="25" borderId="0" applyNumberFormat="0" applyBorder="0" applyAlignment="0" applyProtection="0"/>
    <xf numFmtId="171" fontId="132" fillId="0" borderId="0" applyFont="0" applyFill="0" applyBorder="0" applyAlignment="0" applyProtection="0"/>
    <xf numFmtId="0" fontId="133" fillId="0" borderId="0"/>
    <xf numFmtId="0" fontId="129" fillId="0" borderId="0"/>
    <xf numFmtId="0" fontId="133" fillId="0" borderId="0"/>
    <xf numFmtId="0" fontId="133" fillId="0" borderId="0"/>
    <xf numFmtId="0" fontId="146" fillId="0" borderId="0"/>
    <xf numFmtId="0" fontId="133" fillId="96" borderId="0" applyNumberFormat="0" applyBorder="0" applyAlignment="0" applyProtection="0"/>
    <xf numFmtId="166" fontId="1" fillId="0" borderId="0" applyFont="0" applyFill="0" applyBorder="0" applyAlignment="0" applyProtection="0"/>
    <xf numFmtId="43" fontId="1" fillId="0" borderId="0" applyFont="0" applyFill="0" applyBorder="0" applyAlignment="0" applyProtection="0"/>
    <xf numFmtId="0" fontId="133" fillId="4" borderId="0" applyNumberFormat="0" applyBorder="0" applyAlignment="0" applyProtection="0"/>
    <xf numFmtId="44" fontId="132" fillId="0" borderId="0" applyFont="0" applyFill="0" applyBorder="0" applyAlignment="0" applyProtection="0"/>
    <xf numFmtId="0" fontId="133" fillId="0" borderId="0"/>
    <xf numFmtId="166" fontId="132" fillId="0" borderId="0" applyFont="0" applyFill="0" applyBorder="0" applyAlignment="0" applyProtection="0"/>
    <xf numFmtId="43" fontId="132" fillId="0" borderId="0" applyFont="0" applyFill="0" applyBorder="0" applyAlignment="0" applyProtection="0"/>
    <xf numFmtId="41" fontId="15" fillId="0" borderId="0" applyFont="0" applyFill="0" applyBorder="0" applyAlignment="0" applyProtection="0"/>
    <xf numFmtId="0" fontId="133" fillId="104" borderId="0" applyNumberFormat="0" applyBorder="0" applyAlignment="0" applyProtection="0"/>
    <xf numFmtId="0" fontId="133" fillId="86" borderId="0" applyNumberFormat="0" applyBorder="0" applyAlignment="0" applyProtection="0"/>
    <xf numFmtId="43" fontId="132" fillId="0" borderId="0" applyFont="0" applyFill="0" applyBorder="0" applyAlignment="0" applyProtection="0"/>
    <xf numFmtId="168" fontId="146" fillId="0" borderId="0"/>
    <xf numFmtId="166" fontId="132" fillId="0" borderId="0" applyFont="0" applyFill="0" applyBorder="0" applyAlignment="0" applyProtection="0"/>
    <xf numFmtId="43" fontId="132" fillId="0" borderId="0" applyFont="0" applyFill="0" applyBorder="0" applyAlignment="0" applyProtection="0"/>
    <xf numFmtId="0" fontId="146" fillId="0" borderId="0"/>
    <xf numFmtId="0" fontId="133" fillId="0" borderId="0"/>
    <xf numFmtId="0" fontId="144" fillId="0" borderId="84" applyNumberFormat="0" applyFill="0" applyAlignment="0" applyProtection="0"/>
    <xf numFmtId="166" fontId="132" fillId="0" borderId="0" applyFont="0" applyFill="0" applyBorder="0" applyAlignment="0" applyProtection="0"/>
    <xf numFmtId="44" fontId="132" fillId="0" borderId="0" applyFont="0" applyFill="0" applyBorder="0" applyAlignment="0" applyProtection="0"/>
    <xf numFmtId="166" fontId="132" fillId="0" borderId="0" applyFont="0" applyFill="0" applyBorder="0" applyAlignment="0" applyProtection="0"/>
    <xf numFmtId="0" fontId="133" fillId="0" borderId="0"/>
    <xf numFmtId="0" fontId="133" fillId="0" borderId="0"/>
    <xf numFmtId="0" fontId="159" fillId="0" borderId="0">
      <alignment vertical="center"/>
    </xf>
    <xf numFmtId="0" fontId="140" fillId="27" borderId="8" applyNumberFormat="0" applyAlignment="0" applyProtection="0"/>
    <xf numFmtId="0" fontId="158" fillId="31" borderId="0" applyNumberFormat="0" applyBorder="0" applyAlignment="0" applyProtection="0"/>
    <xf numFmtId="166" fontId="132" fillId="0" borderId="0" applyFont="0" applyFill="0" applyBorder="0" applyAlignment="0" applyProtection="0"/>
    <xf numFmtId="166" fontId="132" fillId="0" borderId="0" applyFont="0" applyFill="0" applyBorder="0" applyAlignment="0" applyProtection="0"/>
    <xf numFmtId="0" fontId="133" fillId="0" borderId="0"/>
    <xf numFmtId="43" fontId="132" fillId="0" borderId="0" applyFont="0" applyFill="0" applyBorder="0" applyAlignment="0" applyProtection="0"/>
    <xf numFmtId="43" fontId="132" fillId="0" borderId="0" applyFont="0" applyFill="0" applyBorder="0" applyAlignment="0" applyProtection="0"/>
    <xf numFmtId="173" fontId="132" fillId="0" borderId="0" applyFont="0" applyFill="0" applyBorder="0" applyAlignment="0" applyProtection="0"/>
    <xf numFmtId="171" fontId="132" fillId="0" borderId="0" applyFont="0" applyFill="0" applyBorder="0" applyAlignment="0" applyProtection="0"/>
    <xf numFmtId="44" fontId="132" fillId="0" borderId="0" applyFont="0" applyFill="0" applyBorder="0" applyAlignment="0" applyProtection="0"/>
    <xf numFmtId="166" fontId="132" fillId="0" borderId="0" applyFont="0" applyFill="0" applyBorder="0" applyAlignment="0" applyProtection="0"/>
    <xf numFmtId="0" fontId="133" fillId="0" borderId="0"/>
    <xf numFmtId="0" fontId="133" fillId="0" borderId="0"/>
    <xf numFmtId="0" fontId="133" fillId="0" borderId="0"/>
    <xf numFmtId="0" fontId="154" fillId="0" borderId="0" applyNumberFormat="0" applyFill="0" applyBorder="0">
      <protection locked="0"/>
    </xf>
    <xf numFmtId="0" fontId="154" fillId="0" borderId="0" applyNumberFormat="0" applyFill="0" applyBorder="0">
      <protection locked="0"/>
    </xf>
    <xf numFmtId="0" fontId="155" fillId="0" borderId="0" applyNumberFormat="0" applyFill="0" applyBorder="0">
      <protection locked="0"/>
    </xf>
    <xf numFmtId="0" fontId="154" fillId="0" borderId="0" applyNumberFormat="0" applyFill="0" applyBorder="0">
      <protection locked="0"/>
    </xf>
    <xf numFmtId="0" fontId="157" fillId="0" borderId="0" applyNumberFormat="0" applyFill="0" applyBorder="0" applyAlignment="0" applyProtection="0"/>
    <xf numFmtId="0" fontId="154" fillId="0" borderId="0" applyNumberFormat="0" applyFill="0" applyBorder="0">
      <protection locked="0"/>
    </xf>
    <xf numFmtId="0" fontId="154" fillId="0" borderId="0" applyNumberFormat="0" applyFill="0" applyBorder="0">
      <protection locked="0"/>
    </xf>
    <xf numFmtId="0" fontId="156" fillId="0" borderId="0" applyNumberFormat="0" applyFill="0" applyBorder="0" applyAlignment="0" applyProtection="0"/>
    <xf numFmtId="0" fontId="142" fillId="0" borderId="4" applyNumberFormat="0" applyFill="0" applyAlignment="0" applyProtection="0"/>
    <xf numFmtId="44" fontId="132" fillId="0" borderId="0" applyFont="0" applyFill="0" applyBorder="0" applyAlignment="0" applyProtection="0"/>
    <xf numFmtId="166" fontId="132" fillId="0" borderId="0" applyFont="0" applyFill="0" applyBorder="0" applyAlignment="0" applyProtection="0"/>
    <xf numFmtId="166" fontId="132" fillId="0" borderId="0" applyFont="0" applyFill="0" applyBorder="0" applyAlignment="0" applyProtection="0"/>
    <xf numFmtId="0" fontId="129" fillId="0" borderId="0"/>
    <xf numFmtId="171" fontId="132" fillId="0" borderId="0" applyFont="0" applyFill="0" applyBorder="0" applyAlignment="0" applyProtection="0"/>
    <xf numFmtId="171" fontId="132" fillId="0" borderId="0" applyFont="0" applyFill="0" applyBorder="0" applyAlignment="0" applyProtection="0"/>
    <xf numFmtId="166" fontId="132" fillId="0" borderId="0" applyFont="0" applyFill="0" applyBorder="0" applyAlignment="0" applyProtection="0"/>
    <xf numFmtId="175" fontId="132" fillId="0" borderId="0" applyFont="0" applyFill="0" applyBorder="0" applyAlignment="0" applyProtection="0"/>
    <xf numFmtId="175" fontId="132" fillId="0" borderId="0" applyFont="0" applyFill="0" applyBorder="0" applyAlignment="0" applyProtection="0"/>
    <xf numFmtId="175" fontId="132" fillId="0" borderId="0" applyFont="0" applyFill="0" applyBorder="0" applyAlignment="0" applyProtection="0"/>
    <xf numFmtId="44" fontId="132" fillId="0" borderId="0" applyFont="0" applyFill="0" applyBorder="0" applyAlignment="0" applyProtection="0"/>
    <xf numFmtId="44" fontId="132" fillId="0" borderId="0" applyFont="0" applyFill="0" applyBorder="0" applyAlignment="0" applyProtection="0"/>
    <xf numFmtId="170" fontId="132" fillId="0" borderId="0" applyFont="0" applyFill="0" applyBorder="0" applyAlignment="0" applyProtection="0"/>
    <xf numFmtId="44" fontId="132" fillId="0" borderId="0" applyFont="0" applyFill="0" applyBorder="0" applyAlignment="0" applyProtection="0"/>
    <xf numFmtId="17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3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3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3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43" fontId="132" fillId="0" borderId="0" applyFont="0" applyFill="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43" fontId="132" fillId="0" borderId="0" applyFont="0" applyFill="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43" fontId="132" fillId="0" borderId="0" applyFont="0" applyFill="0" applyBorder="0" applyAlignment="0" applyProtection="0"/>
    <xf numFmtId="17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166" fontId="132" fillId="0" borderId="0" applyFont="0" applyFill="0" applyBorder="0" applyAlignment="0" applyProtection="0"/>
    <xf numFmtId="173" fontId="132" fillId="0" borderId="0" applyFont="0" applyFill="0" applyBorder="0" applyAlignment="0" applyProtection="0"/>
    <xf numFmtId="43" fontId="132" fillId="0" borderId="0" applyFont="0" applyFill="0" applyBorder="0" applyAlignment="0" applyProtection="0"/>
    <xf numFmtId="42" fontId="15" fillId="0" borderId="0" applyFont="0" applyFill="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73" fontId="132"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73" fontId="132" fillId="0" borderId="0" applyFont="0" applyFill="0" applyBorder="0" applyAlignment="0" applyProtection="0"/>
    <xf numFmtId="44" fontId="132" fillId="0" borderId="0" applyFont="0" applyFill="0" applyBorder="0" applyAlignment="0" applyProtection="0"/>
    <xf numFmtId="0" fontId="135" fillId="26" borderId="0" applyNumberFormat="0" applyBorder="0" applyAlignment="0" applyProtection="0"/>
    <xf numFmtId="0" fontId="136" fillId="84" borderId="0" applyNumberFormat="0" applyBorder="0" applyAlignment="0" applyProtection="0"/>
    <xf numFmtId="0" fontId="136" fillId="90" borderId="0" applyNumberFormat="0" applyBorder="0" applyAlignment="0" applyProtection="0"/>
    <xf numFmtId="0" fontId="133" fillId="94" borderId="0" applyNumberFormat="0" applyBorder="0" applyAlignment="0" applyProtection="0"/>
    <xf numFmtId="43" fontId="132" fillId="0" borderId="0" applyFont="0" applyFill="0" applyBorder="0" applyAlignment="0" applyProtection="0"/>
    <xf numFmtId="0" fontId="133" fillId="91" borderId="0" applyNumberFormat="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43" fontId="132" fillId="0" borderId="0" applyFont="0" applyFill="0" applyBorder="0" applyAlignment="0" applyProtection="0"/>
    <xf numFmtId="0" fontId="133" fillId="43" borderId="0" applyNumberFormat="0" applyBorder="0" applyAlignment="0" applyProtection="0"/>
    <xf numFmtId="43" fontId="132" fillId="0" borderId="0" applyFont="0" applyFill="0" applyBorder="0" applyAlignment="0" applyProtection="0"/>
    <xf numFmtId="0" fontId="133" fillId="10" borderId="0" applyNumberFormat="0" applyBorder="0" applyAlignment="0" applyProtection="0"/>
    <xf numFmtId="0" fontId="133" fillId="40" borderId="0" applyNumberFormat="0" applyBorder="0" applyAlignment="0" applyProtection="0"/>
    <xf numFmtId="0" fontId="133" fillId="93" borderId="0" applyNumberFormat="0" applyBorder="0" applyAlignment="0" applyProtection="0"/>
    <xf numFmtId="0" fontId="133" fillId="8" borderId="0" applyNumberFormat="0" applyBorder="0" applyAlignment="0" applyProtection="0"/>
    <xf numFmtId="0" fontId="133" fillId="39" borderId="0" applyNumberFormat="0" applyBorder="0" applyAlignment="0" applyProtection="0"/>
    <xf numFmtId="0" fontId="133" fillId="39" borderId="0" applyNumberFormat="0" applyBorder="0" applyAlignment="0" applyProtection="0"/>
    <xf numFmtId="0" fontId="133" fillId="8" borderId="0" applyNumberFormat="0" applyBorder="0" applyAlignment="0" applyProtection="0"/>
    <xf numFmtId="44" fontId="132" fillId="0" borderId="0" applyFont="0" applyFill="0" applyBorder="0" applyAlignment="0" applyProtection="0"/>
    <xf numFmtId="0" fontId="133" fillId="107" borderId="0" applyNumberFormat="0" applyBorder="0" applyAlignment="0" applyProtection="0"/>
    <xf numFmtId="0" fontId="149" fillId="27" borderId="1" applyNumberFormat="0" applyAlignment="0" applyProtection="0"/>
    <xf numFmtId="0" fontId="133" fillId="107" borderId="0" applyNumberFormat="0" applyBorder="0" applyAlignment="0" applyProtection="0"/>
    <xf numFmtId="43" fontId="132" fillId="0" borderId="0" applyFont="0" applyFill="0" applyBorder="0" applyAlignment="0" applyProtection="0"/>
    <xf numFmtId="44" fontId="15" fillId="0" borderId="0" applyFont="0" applyFill="0" applyBorder="0" applyAlignment="0" applyProtection="0"/>
    <xf numFmtId="173" fontId="132"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29" fillId="0" borderId="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29" fillId="0" borderId="0"/>
    <xf numFmtId="43" fontId="146" fillId="0" borderId="0" applyFont="0" applyFill="0" applyBorder="0" applyAlignment="0" applyProtection="0"/>
    <xf numFmtId="43" fontId="132" fillId="0" borderId="0" applyFont="0" applyFill="0" applyBorder="0" applyAlignment="0" applyProtection="0"/>
    <xf numFmtId="0" fontId="133" fillId="99" borderId="0" applyNumberFormat="0" applyBorder="0" applyAlignment="0" applyProtection="0"/>
    <xf numFmtId="173" fontId="132" fillId="0" borderId="0" applyFont="0" applyFill="0" applyBorder="0" applyAlignment="0" applyProtection="0"/>
    <xf numFmtId="0" fontId="129" fillId="0" borderId="0"/>
    <xf numFmtId="43" fontId="132" fillId="0" borderId="0" applyFont="0" applyFill="0" applyBorder="0" applyAlignment="0" applyProtection="0"/>
    <xf numFmtId="173" fontId="132" fillId="0" borderId="0" applyFont="0" applyFill="0" applyBorder="0" applyAlignment="0" applyProtection="0"/>
    <xf numFmtId="43" fontId="132" fillId="0" borderId="0" applyFont="0" applyFill="0" applyBorder="0" applyAlignment="0" applyProtection="0"/>
    <xf numFmtId="0" fontId="129" fillId="0" borderId="0"/>
    <xf numFmtId="0" fontId="133" fillId="5" borderId="0" applyNumberFormat="0" applyBorder="0" applyAlignment="0" applyProtection="0"/>
    <xf numFmtId="166" fontId="132" fillId="0" borderId="0" applyFont="0" applyFill="0" applyBorder="0" applyAlignment="0" applyProtection="0"/>
    <xf numFmtId="0" fontId="148" fillId="26" borderId="0" applyNumberFormat="0" applyBorder="0" applyAlignment="0" applyProtection="0"/>
    <xf numFmtId="0" fontId="133" fillId="40" borderId="0" applyNumberFormat="0" applyBorder="0" applyAlignment="0" applyProtection="0"/>
    <xf numFmtId="44" fontId="132" fillId="0" borderId="0" applyFont="0" applyFill="0" applyBorder="0" applyAlignment="0" applyProtection="0"/>
    <xf numFmtId="0" fontId="133" fillId="101" borderId="0" applyNumberFormat="0" applyBorder="0" applyAlignment="0" applyProtection="0"/>
    <xf numFmtId="0" fontId="133" fillId="4" borderId="0" applyNumberFormat="0" applyBorder="0" applyAlignment="0" applyProtection="0"/>
    <xf numFmtId="43" fontId="132" fillId="0" borderId="0" applyFont="0" applyFill="0" applyBorder="0" applyAlignment="0" applyProtection="0"/>
    <xf numFmtId="43" fontId="132" fillId="0" borderId="0" applyFont="0" applyFill="0" applyBorder="0" applyAlignment="0" applyProtection="0"/>
    <xf numFmtId="0" fontId="141" fillId="28" borderId="2" applyNumberFormat="0" applyAlignment="0" applyProtection="0"/>
    <xf numFmtId="0" fontId="133" fillId="43" borderId="0" applyNumberFormat="0" applyBorder="0" applyAlignment="0" applyProtection="0"/>
    <xf numFmtId="43" fontId="132" fillId="0" borderId="0" applyFont="0" applyFill="0" applyBorder="0" applyAlignment="0" applyProtection="0"/>
    <xf numFmtId="175" fontId="132" fillId="0" borderId="0" applyFont="0" applyFill="0" applyBorder="0" applyAlignment="0" applyProtection="0"/>
    <xf numFmtId="44" fontId="132"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3" fontId="1" fillId="0" borderId="0" applyFont="0" applyFill="0" applyBorder="0" applyAlignment="0" applyProtection="0"/>
    <xf numFmtId="0" fontId="133" fillId="0" borderId="0"/>
    <xf numFmtId="166" fontId="1" fillId="0" borderId="0" applyFont="0" applyFill="0" applyBorder="0" applyAlignment="0" applyProtection="0"/>
    <xf numFmtId="168" fontId="146" fillId="0" borderId="0"/>
    <xf numFmtId="0" fontId="133" fillId="0" borderId="0"/>
    <xf numFmtId="0" fontId="133" fillId="0" borderId="0"/>
    <xf numFmtId="171" fontId="132" fillId="0" borderId="0" applyFont="0" applyFill="0" applyBorder="0" applyAlignment="0" applyProtection="0"/>
    <xf numFmtId="175" fontId="132" fillId="0" borderId="0" applyFont="0" applyFill="0" applyBorder="0" applyAlignment="0" applyProtection="0"/>
    <xf numFmtId="0" fontId="145" fillId="29" borderId="0" applyNumberFormat="0" applyBorder="0" applyAlignment="0" applyProtection="0"/>
    <xf numFmtId="166" fontId="132" fillId="0" borderId="0" applyFont="0" applyFill="0" applyBorder="0" applyAlignment="0" applyProtection="0"/>
    <xf numFmtId="166" fontId="132" fillId="0" borderId="0" applyFont="0" applyFill="0" applyBorder="0" applyAlignment="0" applyProtection="0"/>
    <xf numFmtId="171" fontId="132" fillId="0" borderId="0" applyFont="0" applyFill="0" applyBorder="0" applyAlignment="0" applyProtection="0"/>
    <xf numFmtId="166" fontId="132" fillId="0" borderId="0" applyFont="0" applyFill="0" applyBorder="0" applyAlignment="0" applyProtection="0"/>
    <xf numFmtId="166" fontId="132" fillId="0" borderId="0" applyFont="0" applyFill="0" applyBorder="0" applyAlignment="0" applyProtection="0"/>
    <xf numFmtId="44" fontId="132" fillId="0" borderId="0" applyFont="0" applyFill="0" applyBorder="0" applyAlignment="0" applyProtection="0"/>
    <xf numFmtId="166" fontId="132" fillId="0" borderId="0" applyFont="0" applyFill="0" applyBorder="0" applyAlignment="0" applyProtection="0"/>
    <xf numFmtId="0" fontId="133" fillId="0" borderId="0"/>
    <xf numFmtId="0" fontId="129" fillId="0" borderId="0"/>
    <xf numFmtId="0" fontId="130" fillId="0" borderId="0"/>
    <xf numFmtId="0" fontId="145" fillId="29" borderId="0" applyNumberFormat="0" applyBorder="0" applyAlignment="0" applyProtection="0"/>
    <xf numFmtId="166" fontId="132" fillId="0" borderId="0" applyFont="0" applyFill="0" applyBorder="0" applyAlignment="0" applyProtection="0"/>
    <xf numFmtId="166" fontId="132" fillId="0" borderId="0" applyFont="0" applyFill="0" applyBorder="0" applyAlignment="0" applyProtection="0"/>
    <xf numFmtId="171" fontId="132" fillId="0" borderId="0" applyFont="0" applyFill="0" applyBorder="0" applyAlignment="0" applyProtection="0"/>
    <xf numFmtId="0" fontId="136" fillId="23" borderId="0" applyNumberFormat="0" applyBorder="0" applyAlignment="0" applyProtection="0"/>
    <xf numFmtId="43" fontId="132" fillId="0" borderId="0" applyFont="0" applyFill="0" applyBorder="0" applyAlignment="0" applyProtection="0"/>
    <xf numFmtId="0" fontId="148" fillId="26" borderId="0" applyNumberFormat="0" applyBorder="0" applyAlignment="0" applyProtection="0"/>
    <xf numFmtId="0" fontId="133" fillId="44" borderId="0" applyNumberFormat="0" applyBorder="0" applyAlignment="0" applyProtection="0"/>
    <xf numFmtId="43" fontId="132" fillId="0" borderId="0" applyFont="0" applyFill="0" applyBorder="0" applyAlignment="0" applyProtection="0"/>
    <xf numFmtId="0" fontId="133" fillId="12" borderId="0" applyNumberFormat="0" applyBorder="0" applyAlignment="0" applyProtection="0"/>
    <xf numFmtId="44" fontId="132" fillId="0" borderId="0" applyFont="0" applyFill="0" applyBorder="0" applyAlignment="0" applyProtection="0"/>
    <xf numFmtId="0" fontId="133" fillId="41" borderId="0" applyNumberFormat="0" applyBorder="0" applyAlignment="0" applyProtection="0"/>
    <xf numFmtId="0" fontId="133" fillId="9" borderId="0" applyNumberFormat="0" applyBorder="0" applyAlignment="0" applyProtection="0"/>
    <xf numFmtId="0" fontId="136" fillId="94" borderId="0" applyNumberFormat="0" applyBorder="0" applyAlignment="0" applyProtection="0"/>
    <xf numFmtId="0" fontId="133" fillId="0" borderId="0"/>
    <xf numFmtId="43" fontId="132" fillId="0" borderId="0" applyFont="0" applyFill="0" applyBorder="0" applyAlignment="0" applyProtection="0"/>
    <xf numFmtId="166" fontId="132" fillId="0" borderId="0" applyFont="0" applyFill="0" applyBorder="0" applyAlignment="0" applyProtection="0"/>
    <xf numFmtId="44" fontId="132" fillId="0" borderId="0" applyFont="0" applyFill="0" applyBorder="0" applyAlignment="0" applyProtection="0"/>
    <xf numFmtId="43" fontId="132" fillId="0" borderId="0" applyFont="0" applyFill="0" applyBorder="0" applyAlignment="0" applyProtection="0"/>
    <xf numFmtId="166" fontId="132" fillId="0" borderId="0" applyFont="0" applyFill="0" applyBorder="0" applyAlignment="0" applyProtection="0"/>
    <xf numFmtId="43" fontId="132" fillId="0" borderId="0" applyFont="0" applyFill="0" applyBorder="0" applyAlignment="0" applyProtection="0"/>
    <xf numFmtId="0" fontId="133" fillId="0" borderId="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8" fontId="129" fillId="0" borderId="0"/>
    <xf numFmtId="0" fontId="136" fillId="21" borderId="0" applyNumberFormat="0" applyBorder="0" applyAlignment="0" applyProtection="0"/>
    <xf numFmtId="0" fontId="133" fillId="0" borderId="0"/>
    <xf numFmtId="0" fontId="133" fillId="90" borderId="0" applyNumberFormat="0" applyBorder="0" applyAlignment="0" applyProtection="0"/>
    <xf numFmtId="168" fontId="1" fillId="0" borderId="0"/>
    <xf numFmtId="43" fontId="132" fillId="0" borderId="0" applyFont="0" applyFill="0" applyBorder="0" applyAlignment="0" applyProtection="0"/>
    <xf numFmtId="168" fontId="146" fillId="0" borderId="0"/>
    <xf numFmtId="168" fontId="1" fillId="0" borderId="0"/>
    <xf numFmtId="166" fontId="132" fillId="0" borderId="0" applyFont="0" applyFill="0" applyBorder="0" applyAlignment="0" applyProtection="0"/>
    <xf numFmtId="173" fontId="132" fillId="0" borderId="0" applyFont="0" applyFill="0" applyBorder="0" applyAlignment="0" applyProtection="0"/>
    <xf numFmtId="0" fontId="133" fillId="0" borderId="0"/>
    <xf numFmtId="0" fontId="133" fillId="0" borderId="0"/>
    <xf numFmtId="168" fontId="129" fillId="0" borderId="0"/>
    <xf numFmtId="0" fontId="133" fillId="0" borderId="0"/>
    <xf numFmtId="0" fontId="133" fillId="0" borderId="0"/>
    <xf numFmtId="44" fontId="132" fillId="0" borderId="0" applyFont="0" applyFill="0" applyBorder="0" applyAlignment="0" applyProtection="0"/>
    <xf numFmtId="0" fontId="1" fillId="0" borderId="0"/>
    <xf numFmtId="0" fontId="1" fillId="0" borderId="0"/>
    <xf numFmtId="0" fontId="1" fillId="0" borderId="0"/>
    <xf numFmtId="168" fontId="1" fillId="0" borderId="0"/>
    <xf numFmtId="166" fontId="132" fillId="0" borderId="0" applyFont="0" applyFill="0" applyBorder="0" applyAlignment="0" applyProtection="0"/>
    <xf numFmtId="166"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0" fontId="129" fillId="0" borderId="0"/>
    <xf numFmtId="0" fontId="133" fillId="0" borderId="0"/>
    <xf numFmtId="168" fontId="1" fillId="0" borderId="0"/>
    <xf numFmtId="0" fontId="133" fillId="0" borderId="0"/>
    <xf numFmtId="0" fontId="133" fillId="102" borderId="0" applyNumberFormat="0" applyBorder="0" applyAlignment="0" applyProtection="0"/>
    <xf numFmtId="0" fontId="129" fillId="0" borderId="0"/>
    <xf numFmtId="0" fontId="129" fillId="0" borderId="0"/>
    <xf numFmtId="166" fontId="132" fillId="0" borderId="0" applyFont="0" applyFill="0" applyBorder="0" applyAlignment="0" applyProtection="0"/>
    <xf numFmtId="166"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171" fontId="132" fillId="0" borderId="0" applyFont="0" applyFill="0" applyBorder="0" applyAlignment="0" applyProtection="0"/>
    <xf numFmtId="171" fontId="132" fillId="0" borderId="0" applyFont="0" applyFill="0" applyBorder="0" applyAlignment="0" applyProtection="0"/>
    <xf numFmtId="0" fontId="133" fillId="0" borderId="0"/>
    <xf numFmtId="0" fontId="133" fillId="0" borderId="0"/>
    <xf numFmtId="175" fontId="132" fillId="0" borderId="0" applyFont="0" applyFill="0" applyBorder="0" applyAlignment="0" applyProtection="0"/>
    <xf numFmtId="171" fontId="132" fillId="0" borderId="0" applyFont="0" applyFill="0" applyBorder="0" applyAlignment="0" applyProtection="0"/>
    <xf numFmtId="168" fontId="1" fillId="0" borderId="0"/>
    <xf numFmtId="168" fontId="1" fillId="0" borderId="0"/>
    <xf numFmtId="166" fontId="132" fillId="0" borderId="0" applyFont="0" applyFill="0" applyBorder="0" applyAlignment="0" applyProtection="0"/>
    <xf numFmtId="166" fontId="132" fillId="0" borderId="0" applyFont="0" applyFill="0" applyBorder="0" applyAlignment="0" applyProtection="0"/>
    <xf numFmtId="171" fontId="132" fillId="0" borderId="0" applyFont="0" applyFill="0" applyBorder="0" applyAlignment="0" applyProtection="0"/>
    <xf numFmtId="166" fontId="132" fillId="0" borderId="0" applyFont="0" applyFill="0" applyBorder="0" applyAlignment="0" applyProtection="0"/>
    <xf numFmtId="44" fontId="132" fillId="0" borderId="0" applyFont="0" applyFill="0" applyBorder="0" applyAlignment="0" applyProtection="0"/>
    <xf numFmtId="0" fontId="133" fillId="87" borderId="0" applyNumberFormat="0" applyBorder="0" applyAlignment="0" applyProtection="0"/>
    <xf numFmtId="44" fontId="132" fillId="0" borderId="0" applyFont="0" applyFill="0" applyBorder="0" applyAlignment="0" applyProtection="0"/>
    <xf numFmtId="0" fontId="133" fillId="106" borderId="0" applyNumberFormat="0" applyBorder="0" applyAlignment="0" applyProtection="0"/>
    <xf numFmtId="0" fontId="1" fillId="0" borderId="0"/>
    <xf numFmtId="0" fontId="133" fillId="0" borderId="0"/>
    <xf numFmtId="44" fontId="132" fillId="0" borderId="0" applyFont="0" applyFill="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166" fontId="1" fillId="0" borderId="0" applyFont="0" applyFill="0" applyBorder="0" applyAlignment="0" applyProtection="0"/>
    <xf numFmtId="0" fontId="133" fillId="0" borderId="0"/>
    <xf numFmtId="0" fontId="133" fillId="0" borderId="0"/>
    <xf numFmtId="43" fontId="132" fillId="0" borderId="0" applyFont="0" applyFill="0" applyBorder="0" applyAlignment="0" applyProtection="0"/>
    <xf numFmtId="43" fontId="132" fillId="0" borderId="0" applyFont="0" applyFill="0" applyBorder="0" applyAlignment="0" applyProtection="0"/>
    <xf numFmtId="44" fontId="132" fillId="0" borderId="0" applyFont="0" applyFill="0" applyBorder="0" applyAlignment="0" applyProtection="0"/>
    <xf numFmtId="0" fontId="133" fillId="0" borderId="0"/>
    <xf numFmtId="43" fontId="132" fillId="0" borderId="0" applyFont="0" applyFill="0" applyBorder="0" applyAlignment="0" applyProtection="0"/>
    <xf numFmtId="166" fontId="132" fillId="0" borderId="0" applyFont="0" applyFill="0" applyBorder="0" applyAlignment="0" applyProtection="0"/>
    <xf numFmtId="166" fontId="132" fillId="0" borderId="0" applyFont="0" applyFill="0" applyBorder="0" applyAlignment="0" applyProtection="0"/>
    <xf numFmtId="0" fontId="133" fillId="0" borderId="0"/>
    <xf numFmtId="166" fontId="132" fillId="0" borderId="0" applyFont="0" applyFill="0" applyBorder="0" applyAlignment="0" applyProtection="0"/>
    <xf numFmtId="171" fontId="132" fillId="0" borderId="0" applyFont="0" applyFill="0" applyBorder="0" applyAlignment="0" applyProtection="0"/>
    <xf numFmtId="0" fontId="133" fillId="9" borderId="0" applyNumberFormat="0" applyBorder="0" applyAlignment="0" applyProtection="0"/>
    <xf numFmtId="44" fontId="132" fillId="0" borderId="0" applyFont="0" applyFill="0" applyBorder="0" applyAlignment="0" applyProtection="0"/>
    <xf numFmtId="0" fontId="133" fillId="0" borderId="0"/>
    <xf numFmtId="44" fontId="132" fillId="0" borderId="0" applyFont="0" applyFill="0" applyBorder="0" applyAlignment="0" applyProtection="0"/>
    <xf numFmtId="43" fontId="1" fillId="0" borderId="0" applyFont="0" applyFill="0" applyBorder="0" applyAlignment="0" applyProtection="0"/>
    <xf numFmtId="166" fontId="132" fillId="0" borderId="0" applyFont="0" applyFill="0" applyBorder="0" applyAlignment="0" applyProtection="0"/>
    <xf numFmtId="0" fontId="133" fillId="13" borderId="0" applyNumberFormat="0" applyBorder="0" applyAlignment="0" applyProtection="0"/>
    <xf numFmtId="173" fontId="132" fillId="0" borderId="0" applyFont="0" applyFill="0" applyBorder="0" applyAlignment="0" applyProtection="0"/>
    <xf numFmtId="0" fontId="136" fillId="21" borderId="0" applyNumberFormat="0" applyBorder="0" applyAlignment="0" applyProtection="0"/>
    <xf numFmtId="43" fontId="132" fillId="0" borderId="0" applyFont="0" applyFill="0" applyBorder="0" applyAlignment="0" applyProtection="0"/>
    <xf numFmtId="43" fontId="132" fillId="0" borderId="0" applyFont="0" applyFill="0" applyBorder="0" applyAlignment="0" applyProtection="0"/>
    <xf numFmtId="0" fontId="133" fillId="103" borderId="0" applyNumberFormat="0" applyBorder="0" applyAlignment="0" applyProtection="0"/>
    <xf numFmtId="0" fontId="133" fillId="0" borderId="0"/>
    <xf numFmtId="175" fontId="132" fillId="0" borderId="0" applyFont="0" applyFill="0" applyBorder="0" applyAlignment="0" applyProtection="0"/>
    <xf numFmtId="0" fontId="129" fillId="0" borderId="0"/>
    <xf numFmtId="43" fontId="132" fillId="0" borderId="0" applyFont="0" applyFill="0" applyBorder="0" applyAlignment="0" applyProtection="0"/>
    <xf numFmtId="0" fontId="133" fillId="0" borderId="0"/>
    <xf numFmtId="0" fontId="133" fillId="0" borderId="0"/>
    <xf numFmtId="0" fontId="144" fillId="0" borderId="0" applyNumberFormat="0" applyFill="0" applyBorder="0" applyAlignment="0" applyProtection="0"/>
    <xf numFmtId="173" fontId="132" fillId="0" borderId="0" applyFont="0" applyFill="0" applyBorder="0" applyAlignment="0" applyProtection="0"/>
    <xf numFmtId="0" fontId="136" fillId="22" borderId="0" applyNumberFormat="0" applyBorder="0" applyAlignment="0" applyProtection="0"/>
    <xf numFmtId="166" fontId="132" fillId="0" borderId="0" applyFont="0" applyFill="0" applyBorder="0" applyAlignment="0" applyProtection="0"/>
    <xf numFmtId="43" fontId="132" fillId="0" borderId="0" applyFont="0" applyFill="0" applyBorder="0" applyAlignment="0" applyProtection="0"/>
    <xf numFmtId="0" fontId="133" fillId="0" borderId="0"/>
    <xf numFmtId="166" fontId="132" fillId="0" borderId="0" applyFont="0" applyFill="0" applyBorder="0" applyAlignment="0" applyProtection="0"/>
    <xf numFmtId="166" fontId="132" fillId="0" borderId="0" applyFont="0" applyFill="0" applyBorder="0" applyAlignment="0" applyProtection="0"/>
    <xf numFmtId="43" fontId="132" fillId="0" borderId="0" applyFont="0" applyFill="0" applyBorder="0" applyAlignment="0" applyProtection="0"/>
    <xf numFmtId="166" fontId="132" fillId="0" borderId="0" applyFont="0" applyFill="0" applyBorder="0" applyAlignment="0" applyProtection="0"/>
    <xf numFmtId="44" fontId="132" fillId="0" borderId="0" applyFont="0" applyFill="0" applyBorder="0" applyAlignment="0" applyProtection="0"/>
    <xf numFmtId="0" fontId="138" fillId="0" borderId="0" applyNumberFormat="0" applyFill="0" applyBorder="0" applyAlignment="0" applyProtection="0">
      <alignment vertical="center"/>
    </xf>
    <xf numFmtId="44" fontId="132" fillId="0" borderId="0" applyFont="0" applyFill="0" applyBorder="0" applyAlignment="0" applyProtection="0"/>
    <xf numFmtId="0" fontId="136" fillId="90" borderId="0" applyNumberFormat="0" applyBorder="0" applyAlignment="0" applyProtection="0"/>
    <xf numFmtId="0" fontId="133" fillId="0" borderId="0"/>
    <xf numFmtId="43" fontId="132" fillId="0" borderId="0" applyFont="0" applyFill="0" applyBorder="0" applyAlignment="0" applyProtection="0"/>
    <xf numFmtId="0" fontId="133" fillId="7" borderId="0" applyNumberFormat="0" applyBorder="0" applyAlignment="0" applyProtection="0"/>
    <xf numFmtId="0" fontId="136" fillId="25" borderId="0" applyNumberFormat="0" applyBorder="0" applyAlignment="0" applyProtection="0"/>
    <xf numFmtId="0" fontId="133" fillId="32" borderId="7" applyNumberFormat="0" applyFont="0" applyAlignment="0" applyProtection="0"/>
    <xf numFmtId="0" fontId="133" fillId="0" borderId="0"/>
    <xf numFmtId="0" fontId="133" fillId="0" borderId="0"/>
    <xf numFmtId="166" fontId="132" fillId="0" borderId="0" applyFont="0" applyFill="0" applyBorder="0" applyAlignment="0" applyProtection="0"/>
    <xf numFmtId="168" fontId="130" fillId="0" borderId="0"/>
    <xf numFmtId="175" fontId="132" fillId="0" borderId="0" applyFont="0" applyFill="0" applyBorder="0" applyAlignment="0" applyProtection="0"/>
    <xf numFmtId="41" fontId="132" fillId="0" borderId="0" applyFont="0" applyFill="0" applyBorder="0" applyAlignment="0" applyProtection="0"/>
    <xf numFmtId="0" fontId="133" fillId="95" borderId="0" applyNumberFormat="0" applyBorder="0" applyAlignment="0" applyProtection="0"/>
    <xf numFmtId="173" fontId="132"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75" fontId="132" fillId="0" borderId="0" applyFont="0" applyFill="0" applyBorder="0" applyAlignment="0" applyProtection="0"/>
    <xf numFmtId="0" fontId="133" fillId="88" borderId="0" applyNumberFormat="0" applyBorder="0" applyAlignment="0" applyProtection="0"/>
    <xf numFmtId="166" fontId="132" fillId="0" borderId="0" applyFont="0" applyFill="0" applyBorder="0" applyAlignment="0" applyProtection="0"/>
    <xf numFmtId="0" fontId="133" fillId="0" borderId="0"/>
    <xf numFmtId="166" fontId="132" fillId="0" borderId="0" applyFont="0" applyFill="0" applyBorder="0" applyAlignment="0" applyProtection="0"/>
    <xf numFmtId="171" fontId="132" fillId="0" borderId="0" applyFont="0" applyFill="0" applyBorder="0" applyAlignment="0" applyProtection="0"/>
    <xf numFmtId="175" fontId="132" fillId="0" borderId="0" applyFont="0" applyFill="0" applyBorder="0" applyAlignment="0" applyProtection="0"/>
    <xf numFmtId="44" fontId="132" fillId="0" borderId="0" applyFont="0" applyFill="0" applyBorder="0" applyAlignment="0" applyProtection="0"/>
    <xf numFmtId="42" fontId="132" fillId="0" borderId="0" applyFont="0" applyFill="0" applyBorder="0" applyAlignment="0" applyProtection="0"/>
    <xf numFmtId="0" fontId="133" fillId="0" borderId="0"/>
    <xf numFmtId="172" fontId="132" fillId="0" borderId="0" applyFont="0" applyFill="0" applyBorder="0" applyAlignment="0" applyProtection="0"/>
    <xf numFmtId="0" fontId="133" fillId="32" borderId="7" applyNumberFormat="0" applyFont="0" applyAlignment="0" applyProtection="0"/>
    <xf numFmtId="0" fontId="136" fillId="97" borderId="0" applyNumberFormat="0" applyBorder="0" applyAlignment="0" applyProtection="0"/>
    <xf numFmtId="0" fontId="136" fillId="20" borderId="0" applyNumberFormat="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166" fontId="132" fillId="0" borderId="0" applyFont="0" applyFill="0" applyBorder="0" applyAlignment="0" applyProtection="0"/>
    <xf numFmtId="166" fontId="132" fillId="0" borderId="0" applyFont="0" applyFill="0" applyBorder="0" applyAlignment="0" applyProtection="0"/>
    <xf numFmtId="0" fontId="133" fillId="0" borderId="0"/>
    <xf numFmtId="44" fontId="132" fillId="0" borderId="0" applyFont="0" applyFill="0" applyBorder="0" applyAlignment="0" applyProtection="0"/>
    <xf numFmtId="44" fontId="132" fillId="0" borderId="0" applyFont="0" applyFill="0" applyBorder="0" applyAlignment="0" applyProtection="0"/>
    <xf numFmtId="43" fontId="132" fillId="0" borderId="0" applyFont="0" applyFill="0" applyBorder="0" applyAlignment="0" applyProtection="0"/>
    <xf numFmtId="44"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0" fontId="133" fillId="0" borderId="0"/>
    <xf numFmtId="0" fontId="134" fillId="0" borderId="3" applyNumberFormat="0" applyFill="0" applyAlignment="0" applyProtection="0"/>
    <xf numFmtId="0" fontId="133" fillId="0" borderId="0"/>
    <xf numFmtId="0" fontId="129" fillId="0" borderId="0"/>
    <xf numFmtId="0" fontId="133" fillId="0" borderId="0"/>
    <xf numFmtId="0" fontId="133" fillId="0" borderId="0"/>
    <xf numFmtId="0" fontId="133" fillId="0" borderId="0"/>
    <xf numFmtId="0" fontId="158" fillId="31" borderId="0" applyNumberFormat="0" applyBorder="0" applyAlignment="0" applyProtection="0"/>
    <xf numFmtId="166" fontId="132" fillId="0" borderId="0" applyFont="0" applyFill="0" applyBorder="0" applyAlignment="0" applyProtection="0"/>
    <xf numFmtId="166" fontId="132" fillId="0" borderId="0" applyFont="0" applyFill="0" applyBorder="0" applyAlignment="0" applyProtection="0"/>
    <xf numFmtId="44" fontId="132" fillId="0" borderId="0" applyFont="0" applyFill="0" applyBorder="0" applyAlignment="0" applyProtection="0"/>
    <xf numFmtId="0" fontId="160" fillId="0" borderId="0" applyProtection="0"/>
    <xf numFmtId="43" fontId="132" fillId="0" borderId="0" applyFont="0" applyFill="0" applyBorder="0" applyAlignment="0" applyProtection="0"/>
    <xf numFmtId="166" fontId="132" fillId="0" borderId="0" applyFont="0" applyFill="0" applyBorder="0" applyAlignment="0" applyProtection="0"/>
    <xf numFmtId="166" fontId="132" fillId="0" borderId="0" applyFont="0" applyFill="0" applyBorder="0" applyAlignment="0" applyProtection="0"/>
    <xf numFmtId="0" fontId="136" fillId="85" borderId="0" applyNumberFormat="0" applyBorder="0" applyAlignment="0" applyProtection="0"/>
    <xf numFmtId="173" fontId="132" fillId="0" borderId="0" applyFont="0" applyFill="0" applyBorder="0" applyAlignment="0" applyProtection="0"/>
    <xf numFmtId="43" fontId="132" fillId="0" borderId="0" applyFont="0" applyFill="0" applyBorder="0" applyAlignment="0" applyProtection="0"/>
    <xf numFmtId="41" fontId="132" fillId="0" borderId="0" applyFont="0" applyFill="0" applyBorder="0" applyAlignment="0" applyProtection="0"/>
    <xf numFmtId="166" fontId="132" fillId="0" borderId="0" applyFont="0" applyFill="0" applyBorder="0" applyAlignment="0" applyProtection="0"/>
    <xf numFmtId="41" fontId="146" fillId="0" borderId="0" applyFont="0" applyFill="0" applyBorder="0" applyAlignment="0" applyProtection="0"/>
    <xf numFmtId="0" fontId="136" fillId="22" borderId="0" applyNumberFormat="0" applyBorder="0" applyAlignment="0" applyProtection="0"/>
    <xf numFmtId="0" fontId="133" fillId="13" borderId="0" applyNumberFormat="0" applyBorder="0" applyAlignment="0" applyProtection="0"/>
    <xf numFmtId="43" fontId="132" fillId="0" borderId="0" applyFont="0" applyFill="0" applyBorder="0" applyAlignment="0" applyProtection="0"/>
    <xf numFmtId="43" fontId="132" fillId="0" borderId="0" applyFont="0" applyFill="0" applyBorder="0" applyAlignment="0" applyProtection="0"/>
    <xf numFmtId="166" fontId="132" fillId="0" borderId="0" applyFont="0" applyFill="0" applyBorder="0" applyAlignment="0" applyProtection="0"/>
    <xf numFmtId="0" fontId="154" fillId="0" borderId="0" applyNumberFormat="0" applyFill="0" applyBorder="0" applyAlignment="0" applyProtection="0"/>
    <xf numFmtId="0" fontId="133" fillId="0" borderId="0"/>
    <xf numFmtId="0" fontId="133" fillId="0" borderId="0"/>
    <xf numFmtId="44" fontId="132" fillId="0" borderId="0" applyFont="0" applyFill="0" applyBorder="0" applyAlignment="0" applyProtection="0"/>
    <xf numFmtId="166" fontId="132" fillId="0" borderId="0" applyFont="0" applyFill="0" applyBorder="0" applyAlignment="0" applyProtection="0"/>
    <xf numFmtId="0" fontId="133" fillId="0" borderId="0"/>
    <xf numFmtId="0" fontId="154" fillId="0" borderId="0" applyNumberFormat="0" applyFill="0" applyBorder="0">
      <protection locked="0"/>
    </xf>
    <xf numFmtId="171" fontId="132" fillId="0" borderId="0" applyFont="0" applyFill="0" applyBorder="0" applyAlignment="0" applyProtection="0"/>
    <xf numFmtId="44" fontId="132" fillId="0" borderId="0" applyFont="0" applyFill="0" applyBorder="0" applyAlignment="0" applyProtection="0"/>
    <xf numFmtId="0" fontId="133" fillId="0" borderId="0"/>
    <xf numFmtId="0" fontId="133" fillId="32" borderId="7" applyNumberFormat="0" applyFont="0" applyAlignment="0" applyProtection="0"/>
    <xf numFmtId="168" fontId="146" fillId="0" borderId="0"/>
    <xf numFmtId="0" fontId="133" fillId="0" borderId="0"/>
    <xf numFmtId="0" fontId="133" fillId="0" borderId="0"/>
    <xf numFmtId="0" fontId="133" fillId="0" borderId="0"/>
    <xf numFmtId="0" fontId="129" fillId="0" borderId="0"/>
    <xf numFmtId="0" fontId="146" fillId="0" borderId="0"/>
    <xf numFmtId="43" fontId="132" fillId="0" borderId="0" applyFont="0" applyFill="0" applyBorder="0" applyAlignment="0" applyProtection="0"/>
    <xf numFmtId="0" fontId="133" fillId="0" borderId="0"/>
    <xf numFmtId="43" fontId="132" fillId="0" borderId="0" applyFont="0" applyFill="0" applyBorder="0" applyAlignment="0" applyProtection="0"/>
    <xf numFmtId="175" fontId="132" fillId="0" borderId="0" applyFont="0" applyFill="0" applyBorder="0" applyAlignment="0" applyProtection="0"/>
    <xf numFmtId="166" fontId="132" fillId="0" borderId="0" applyFont="0" applyFill="0" applyBorder="0" applyAlignment="0" applyProtection="0"/>
    <xf numFmtId="173" fontId="132" fillId="0" borderId="0" applyFont="0" applyFill="0" applyBorder="0" applyAlignment="0" applyProtection="0"/>
    <xf numFmtId="0" fontId="133" fillId="0" borderId="0"/>
    <xf numFmtId="166" fontId="132" fillId="0" borderId="0" applyFont="0" applyFill="0" applyBorder="0" applyAlignment="0" applyProtection="0"/>
    <xf numFmtId="0" fontId="133" fillId="0" borderId="0"/>
    <xf numFmtId="0" fontId="133" fillId="106" borderId="0" applyNumberFormat="0" applyBorder="0" applyAlignment="0" applyProtection="0"/>
    <xf numFmtId="166" fontId="132" fillId="0" borderId="0" applyFont="0" applyFill="0" applyBorder="0" applyAlignment="0" applyProtection="0"/>
    <xf numFmtId="173" fontId="132" fillId="0" borderId="0" applyFont="0" applyFill="0" applyBorder="0" applyAlignment="0" applyProtection="0"/>
    <xf numFmtId="0" fontId="129" fillId="0" borderId="0"/>
    <xf numFmtId="0" fontId="136" fillId="97" borderId="0" applyNumberFormat="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171" fontId="132" fillId="0" borderId="0" applyFont="0" applyFill="0" applyBorder="0" applyAlignment="0" applyProtection="0"/>
    <xf numFmtId="0" fontId="133" fillId="12" borderId="0" applyNumberFormat="0" applyBorder="0" applyAlignment="0" applyProtection="0"/>
    <xf numFmtId="0" fontId="155" fillId="0" borderId="0" applyNumberFormat="0" applyFill="0" applyBorder="0">
      <protection locked="0"/>
    </xf>
    <xf numFmtId="43" fontId="132" fillId="0" borderId="0" applyFont="0" applyFill="0" applyBorder="0" applyAlignment="0" applyProtection="0"/>
    <xf numFmtId="0" fontId="133" fillId="42" borderId="0" applyNumberFormat="0" applyBorder="0" applyAlignment="0" applyProtection="0"/>
    <xf numFmtId="0" fontId="133" fillId="0" borderId="0"/>
    <xf numFmtId="166" fontId="132" fillId="0" borderId="0" applyFont="0" applyFill="0" applyBorder="0" applyAlignment="0" applyProtection="0"/>
    <xf numFmtId="166" fontId="132" fillId="0" borderId="0" applyFont="0" applyFill="0" applyBorder="0" applyAlignment="0" applyProtection="0"/>
    <xf numFmtId="166" fontId="132" fillId="0" borderId="0" applyFont="0" applyFill="0" applyBorder="0" applyAlignment="0" applyProtection="0"/>
    <xf numFmtId="0" fontId="133" fillId="0" borderId="0"/>
    <xf numFmtId="43" fontId="132" fillId="0" borderId="0" applyFont="0" applyFill="0" applyBorder="0" applyAlignment="0" applyProtection="0"/>
    <xf numFmtId="0" fontId="133" fillId="0" borderId="0"/>
    <xf numFmtId="0" fontId="133" fillId="98" borderId="0" applyNumberFormat="0" applyBorder="0" applyAlignment="0" applyProtection="0"/>
    <xf numFmtId="0" fontId="133" fillId="0" borderId="0"/>
    <xf numFmtId="44" fontId="132" fillId="0" borderId="0" applyFont="0" applyFill="0" applyBorder="0" applyAlignment="0" applyProtection="0"/>
    <xf numFmtId="166" fontId="132" fillId="0" borderId="0" applyFont="0" applyFill="0" applyBorder="0" applyAlignment="0" applyProtection="0"/>
    <xf numFmtId="0" fontId="150" fillId="0" borderId="9" applyNumberFormat="0" applyFill="0" applyAlignment="0" applyProtection="0"/>
    <xf numFmtId="166" fontId="132" fillId="0" borderId="0" applyFont="0" applyFill="0" applyBorder="0" applyAlignment="0" applyProtection="0"/>
    <xf numFmtId="0" fontId="133" fillId="0" borderId="0"/>
    <xf numFmtId="175" fontId="132" fillId="0" borderId="0" applyFont="0" applyFill="0" applyBorder="0" applyAlignment="0" applyProtection="0"/>
    <xf numFmtId="0" fontId="133" fillId="0" borderId="0"/>
    <xf numFmtId="43" fontId="132" fillId="0" borderId="0" applyFont="0" applyFill="0" applyBorder="0" applyAlignment="0" applyProtection="0"/>
    <xf numFmtId="44" fontId="132" fillId="0" borderId="0" applyFont="0" applyFill="0" applyBorder="0" applyAlignment="0" applyProtection="0"/>
    <xf numFmtId="0" fontId="133" fillId="0" borderId="0"/>
    <xf numFmtId="43" fontId="132" fillId="0" borderId="0" applyFont="0" applyFill="0" applyBorder="0" applyAlignment="0" applyProtection="0"/>
    <xf numFmtId="0" fontId="143" fillId="0" borderId="0" applyNumberFormat="0" applyFill="0" applyBorder="0" applyAlignment="0" applyProtection="0"/>
    <xf numFmtId="171" fontId="132" fillId="0" borderId="0" applyFont="0" applyFill="0" applyBorder="0" applyAlignment="0" applyProtection="0"/>
    <xf numFmtId="175" fontId="132" fillId="0" borderId="0" applyFont="0" applyFill="0" applyBorder="0" applyAlignment="0" applyProtection="0"/>
    <xf numFmtId="0" fontId="133" fillId="0" borderId="0"/>
    <xf numFmtId="0" fontId="137" fillId="0" borderId="0" applyNumberFormat="0" applyFill="0" applyBorder="0" applyAlignment="0" applyProtection="0"/>
    <xf numFmtId="0" fontId="133" fillId="0" borderId="0"/>
    <xf numFmtId="0" fontId="133" fillId="0" borderId="0"/>
    <xf numFmtId="0" fontId="133" fillId="0" borderId="0"/>
    <xf numFmtId="44" fontId="132" fillId="0" borderId="0" applyFont="0" applyFill="0" applyBorder="0" applyAlignment="0" applyProtection="0"/>
    <xf numFmtId="43" fontId="132" fillId="0" borderId="0" applyFont="0" applyFill="0" applyBorder="0" applyAlignment="0" applyProtection="0"/>
    <xf numFmtId="166" fontId="132" fillId="0" borderId="0" applyFont="0" applyFill="0" applyBorder="0" applyAlignment="0" applyProtection="0"/>
    <xf numFmtId="0" fontId="133" fillId="0" borderId="0"/>
    <xf numFmtId="166" fontId="132" fillId="0" borderId="0" applyFont="0" applyFill="0" applyBorder="0" applyAlignment="0" applyProtection="0"/>
    <xf numFmtId="166" fontId="132" fillId="0" borderId="0" applyFont="0" applyFill="0" applyBorder="0" applyAlignment="0" applyProtection="0"/>
    <xf numFmtId="0" fontId="129" fillId="0" borderId="0"/>
    <xf numFmtId="0" fontId="146" fillId="0" borderId="0"/>
    <xf numFmtId="0" fontId="133" fillId="5" borderId="0" applyNumberFormat="0" applyBorder="0" applyAlignment="0" applyProtection="0"/>
    <xf numFmtId="0" fontId="133" fillId="0" borderId="0"/>
    <xf numFmtId="171" fontId="132" fillId="0" borderId="0" applyFont="0" applyFill="0" applyBorder="0" applyAlignment="0" applyProtection="0"/>
    <xf numFmtId="43" fontId="132" fillId="0" borderId="0" applyFont="0" applyFill="0" applyBorder="0" applyAlignment="0" applyProtection="0"/>
    <xf numFmtId="0" fontId="129" fillId="0" borderId="0"/>
    <xf numFmtId="173" fontId="132" fillId="0" borderId="0" applyFont="0" applyFill="0" applyBorder="0" applyAlignment="0" applyProtection="0"/>
    <xf numFmtId="166" fontId="132" fillId="0" borderId="0" applyFont="0" applyFill="0" applyBorder="0" applyAlignment="0" applyProtection="0"/>
    <xf numFmtId="44" fontId="132" fillId="0" borderId="0" applyFont="0" applyFill="0" applyBorder="0" applyAlignment="0" applyProtection="0"/>
    <xf numFmtId="171" fontId="132" fillId="0" borderId="0" applyFont="0" applyFill="0" applyBorder="0" applyAlignment="0" applyProtection="0"/>
    <xf numFmtId="0" fontId="133" fillId="0" borderId="0"/>
    <xf numFmtId="44" fontId="132" fillId="0" borderId="0" applyFont="0" applyFill="0" applyBorder="0" applyAlignment="0" applyProtection="0"/>
    <xf numFmtId="0" fontId="133" fillId="0" borderId="0"/>
    <xf numFmtId="166" fontId="132" fillId="0" borderId="0" applyFont="0" applyFill="0" applyBorder="0" applyAlignment="0" applyProtection="0"/>
    <xf numFmtId="0" fontId="133" fillId="0" borderId="0"/>
    <xf numFmtId="0" fontId="133" fillId="0" borderId="0"/>
    <xf numFmtId="0" fontId="133" fillId="0" borderId="0"/>
    <xf numFmtId="0" fontId="133" fillId="0" borderId="0"/>
    <xf numFmtId="173" fontId="132" fillId="0" borderId="0" applyFont="0" applyFill="0" applyBorder="0" applyAlignment="0" applyProtection="0"/>
    <xf numFmtId="43" fontId="132" fillId="0" borderId="0" applyFont="0" applyFill="0" applyBorder="0" applyAlignment="0" applyProtection="0"/>
    <xf numFmtId="44" fontId="132" fillId="0" borderId="0" applyFont="0" applyFill="0" applyBorder="0" applyAlignment="0" applyProtection="0"/>
    <xf numFmtId="166" fontId="132" fillId="0" borderId="0" applyFont="0" applyFill="0" applyBorder="0" applyAlignment="0" applyProtection="0"/>
    <xf numFmtId="175" fontId="132" fillId="0" borderId="0" applyFont="0" applyFill="0" applyBorder="0" applyAlignment="0" applyProtection="0"/>
    <xf numFmtId="44" fontId="132" fillId="0" borderId="0" applyFont="0" applyFill="0" applyBorder="0" applyAlignment="0" applyProtection="0"/>
    <xf numFmtId="0" fontId="133" fillId="0" borderId="0"/>
    <xf numFmtId="171" fontId="132" fillId="0" borderId="0" applyFont="0" applyFill="0" applyBorder="0" applyAlignment="0" applyProtection="0"/>
    <xf numFmtId="0" fontId="135" fillId="26" borderId="0" applyNumberFormat="0" applyBorder="0" applyAlignment="0" applyProtection="0"/>
    <xf numFmtId="43" fontId="132" fillId="0" borderId="0" applyFont="0" applyFill="0" applyBorder="0" applyAlignment="0" applyProtection="0"/>
    <xf numFmtId="44" fontId="132" fillId="0" borderId="0" applyFont="0" applyFill="0" applyBorder="0" applyAlignment="0" applyProtection="0"/>
    <xf numFmtId="17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4" fontId="132" fillId="0" borderId="0" applyFont="0" applyFill="0" applyBorder="0" applyAlignment="0" applyProtection="0"/>
    <xf numFmtId="43" fontId="132" fillId="0" borderId="0" applyFont="0" applyFill="0" applyBorder="0" applyAlignment="0" applyProtection="0"/>
    <xf numFmtId="0" fontId="129" fillId="0" borderId="0"/>
    <xf numFmtId="0" fontId="133" fillId="0" borderId="0"/>
    <xf numFmtId="44" fontId="132" fillId="0" borderId="0" applyFont="0" applyFill="0" applyBorder="0" applyAlignment="0" applyProtection="0"/>
    <xf numFmtId="44" fontId="132" fillId="0" borderId="0" applyFont="0" applyFill="0" applyBorder="0" applyAlignment="0" applyProtection="0"/>
    <xf numFmtId="0" fontId="133" fillId="0" borderId="0"/>
    <xf numFmtId="44" fontId="132" fillId="0" borderId="0" applyFont="0" applyFill="0" applyBorder="0" applyAlignment="0" applyProtection="0"/>
    <xf numFmtId="43" fontId="132" fillId="0" borderId="0" applyFont="0" applyFill="0" applyBorder="0" applyAlignment="0" applyProtection="0"/>
    <xf numFmtId="168" fontId="129" fillId="0" borderId="0"/>
    <xf numFmtId="44" fontId="132" fillId="0" borderId="0" applyFont="0" applyFill="0" applyBorder="0" applyAlignment="0" applyProtection="0"/>
    <xf numFmtId="44" fontId="132" fillId="0" borderId="0" applyFont="0" applyFill="0" applyBorder="0" applyAlignment="0" applyProtection="0"/>
    <xf numFmtId="44" fontId="132" fillId="0" borderId="0" applyFont="0" applyFill="0" applyBorder="0" applyAlignment="0" applyProtection="0"/>
    <xf numFmtId="166" fontId="132" fillId="0" borderId="0" applyFont="0" applyFill="0" applyBorder="0" applyAlignment="0" applyProtection="0"/>
    <xf numFmtId="0" fontId="136" fillId="95" borderId="0" applyNumberFormat="0" applyBorder="0" applyAlignment="0" applyProtection="0"/>
    <xf numFmtId="9" fontId="146" fillId="0" borderId="0" applyFont="0" applyFill="0" applyBorder="0" applyAlignment="0" applyProtection="0"/>
    <xf numFmtId="0" fontId="129" fillId="0" borderId="0"/>
    <xf numFmtId="175" fontId="132" fillId="0" borderId="0" applyFont="0" applyFill="0" applyBorder="0" applyAlignment="0" applyProtection="0"/>
    <xf numFmtId="0" fontId="133" fillId="0" borderId="0"/>
    <xf numFmtId="0" fontId="129" fillId="0" borderId="0"/>
    <xf numFmtId="43" fontId="1" fillId="0" borderId="0" applyFont="0" applyFill="0" applyBorder="0" applyAlignment="0" applyProtection="0"/>
    <xf numFmtId="41" fontId="1" fillId="0" borderId="0" applyFont="0" applyFill="0" applyBorder="0" applyAlignment="0" applyProtection="0"/>
    <xf numFmtId="0" fontId="129" fillId="0" borderId="0"/>
    <xf numFmtId="171" fontId="132" fillId="0" borderId="0" applyFont="0" applyFill="0" applyBorder="0" applyAlignment="0" applyProtection="0"/>
    <xf numFmtId="166" fontId="132" fillId="0" borderId="0" applyFont="0" applyFill="0" applyBorder="0" applyAlignment="0" applyProtection="0"/>
    <xf numFmtId="166" fontId="132" fillId="0" borderId="0" applyFont="0" applyFill="0" applyBorder="0" applyAlignment="0" applyProtection="0"/>
    <xf numFmtId="43" fontId="132"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2"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3" fontId="1"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5" fillId="0" borderId="0" applyNumberFormat="0" applyFill="0" applyBorder="0">
      <protection locked="0"/>
    </xf>
    <xf numFmtId="0" fontId="133" fillId="0" borderId="0"/>
    <xf numFmtId="0" fontId="133" fillId="0" borderId="0"/>
    <xf numFmtId="0" fontId="133" fillId="0" borderId="0"/>
    <xf numFmtId="0" fontId="133" fillId="0" borderId="0"/>
    <xf numFmtId="166" fontId="132" fillId="0" borderId="0" applyFont="0" applyFill="0" applyBorder="0" applyAlignment="0" applyProtection="0"/>
    <xf numFmtId="43" fontId="132" fillId="0" borderId="0" applyFont="0" applyFill="0" applyBorder="0" applyAlignment="0" applyProtection="0"/>
    <xf numFmtId="166" fontId="132" fillId="0" borderId="0" applyFont="0" applyFill="0" applyBorder="0" applyAlignment="0" applyProtection="0"/>
    <xf numFmtId="0" fontId="133" fillId="0" borderId="0"/>
    <xf numFmtId="166" fontId="132" fillId="0" borderId="0" applyFont="0" applyFill="0" applyBorder="0" applyAlignment="0" applyProtection="0"/>
    <xf numFmtId="0" fontId="147" fillId="0" borderId="0" applyNumberFormat="0" applyFill="0" applyBorder="0" applyAlignment="0" applyProtection="0"/>
    <xf numFmtId="44" fontId="132" fillId="0" borderId="0" applyFont="0" applyFill="0" applyBorder="0" applyAlignment="0" applyProtection="0"/>
    <xf numFmtId="166" fontId="132" fillId="0" borderId="0" applyFont="0" applyFill="0" applyBorder="0" applyAlignment="0" applyProtection="0"/>
    <xf numFmtId="43" fontId="1" fillId="0" borderId="0" applyFont="0" applyFill="0" applyBorder="0" applyAlignment="0" applyProtection="0"/>
    <xf numFmtId="164" fontId="146" fillId="0" borderId="0" applyFont="0" applyFill="0" applyBorder="0" applyAlignment="0" applyProtection="0"/>
    <xf numFmtId="0" fontId="133" fillId="11" borderId="0" applyNumberFormat="0" applyBorder="0" applyAlignment="0" applyProtection="0"/>
    <xf numFmtId="43" fontId="132" fillId="0" borderId="0" applyFont="0" applyFill="0" applyBorder="0" applyAlignment="0" applyProtection="0"/>
    <xf numFmtId="43" fontId="132" fillId="0" borderId="0" applyFont="0" applyFill="0" applyBorder="0" applyAlignment="0" applyProtection="0"/>
    <xf numFmtId="0" fontId="140" fillId="27" borderId="8" applyNumberFormat="0" applyAlignment="0" applyProtection="0"/>
    <xf numFmtId="43" fontId="132" fillId="0" borderId="0" applyFont="0" applyFill="0" applyBorder="0" applyAlignment="0" applyProtection="0"/>
    <xf numFmtId="166" fontId="132" fillId="0" borderId="0" applyFont="0" applyFill="0" applyBorder="0" applyAlignment="0" applyProtection="0"/>
    <xf numFmtId="44" fontId="132" fillId="0" borderId="0" applyFont="0" applyFill="0" applyBorder="0" applyAlignment="0" applyProtection="0"/>
    <xf numFmtId="43" fontId="1" fillId="0" borderId="0" applyFont="0" applyFill="0" applyBorder="0" applyAlignment="0" applyProtection="0"/>
    <xf numFmtId="171" fontId="132" fillId="0" borderId="0" applyFont="0" applyFill="0" applyBorder="0" applyAlignment="0" applyProtection="0"/>
    <xf numFmtId="0" fontId="133" fillId="0" borderId="0"/>
    <xf numFmtId="166" fontId="132" fillId="0" borderId="0" applyFont="0" applyFill="0" applyBorder="0" applyAlignment="0" applyProtection="0"/>
    <xf numFmtId="0" fontId="133" fillId="0" borderId="0"/>
    <xf numFmtId="0" fontId="133" fillId="0" borderId="0"/>
    <xf numFmtId="171" fontId="132" fillId="0" borderId="0" applyFont="0" applyFill="0" applyBorder="0" applyAlignment="0" applyProtection="0"/>
    <xf numFmtId="0" fontId="152" fillId="0" borderId="0"/>
    <xf numFmtId="0" fontId="133" fillId="0" borderId="0"/>
    <xf numFmtId="0" fontId="133" fillId="0" borderId="0"/>
    <xf numFmtId="0" fontId="133" fillId="0" borderId="0"/>
    <xf numFmtId="166" fontId="132" fillId="0" borderId="0" applyFont="0" applyFill="0" applyBorder="0" applyAlignment="0" applyProtection="0"/>
    <xf numFmtId="43" fontId="132" fillId="0" borderId="0" applyFont="0" applyFill="0" applyBorder="0" applyAlignment="0" applyProtection="0"/>
    <xf numFmtId="44" fontId="132" fillId="0" borderId="0" applyFont="0" applyFill="0" applyBorder="0" applyAlignment="0" applyProtection="0"/>
    <xf numFmtId="0" fontId="133" fillId="0" borderId="0"/>
    <xf numFmtId="171" fontId="132" fillId="0" borderId="0" applyFont="0" applyFill="0" applyBorder="0" applyAlignment="0" applyProtection="0"/>
    <xf numFmtId="166" fontId="132" fillId="0" borderId="0" applyFont="0" applyFill="0" applyBorder="0" applyAlignment="0" applyProtection="0"/>
    <xf numFmtId="0" fontId="129" fillId="0" borderId="0"/>
    <xf numFmtId="0" fontId="133" fillId="0" borderId="0"/>
    <xf numFmtId="0" fontId="133" fillId="2" borderId="0" applyNumberFormat="0" applyBorder="0" applyAlignment="0" applyProtection="0"/>
    <xf numFmtId="0" fontId="133" fillId="0" borderId="0"/>
    <xf numFmtId="166" fontId="132" fillId="0" borderId="0" applyFont="0" applyFill="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0" fontId="129" fillId="0" borderId="0"/>
    <xf numFmtId="44" fontId="132" fillId="0" borderId="0" applyFont="0" applyFill="0" applyBorder="0" applyAlignment="0" applyProtection="0"/>
    <xf numFmtId="166" fontId="132" fillId="0" borderId="0" applyFont="0" applyFill="0" applyBorder="0" applyAlignment="0" applyProtection="0"/>
    <xf numFmtId="166" fontId="132" fillId="0" borderId="0" applyFont="0" applyFill="0" applyBorder="0" applyAlignment="0" applyProtection="0"/>
    <xf numFmtId="173" fontId="132" fillId="0" borderId="0" applyFont="0" applyFill="0" applyBorder="0" applyAlignment="0" applyProtection="0"/>
    <xf numFmtId="166" fontId="132" fillId="0" borderId="0" applyFont="0" applyFill="0" applyBorder="0" applyAlignment="0" applyProtection="0"/>
    <xf numFmtId="164" fontId="132" fillId="0" borderId="0" applyFont="0" applyFill="0" applyBorder="0" applyAlignment="0" applyProtection="0"/>
    <xf numFmtId="166" fontId="132" fillId="0" borderId="0" applyFont="0" applyFill="0" applyBorder="0" applyAlignment="0" applyProtection="0"/>
    <xf numFmtId="44" fontId="132" fillId="0" borderId="0" applyFont="0" applyFill="0" applyBorder="0" applyAlignment="0" applyProtection="0"/>
    <xf numFmtId="166" fontId="132" fillId="0" borderId="0" applyFont="0" applyFill="0" applyBorder="0" applyAlignment="0" applyProtection="0"/>
    <xf numFmtId="166" fontId="132" fillId="0" borderId="0" applyFont="0" applyFill="0" applyBorder="0" applyAlignment="0" applyProtection="0"/>
    <xf numFmtId="0" fontId="131" fillId="0" borderId="0" applyNumberFormat="0" applyFill="0" applyBorder="0" applyAlignment="0" applyProtection="0"/>
    <xf numFmtId="44" fontId="132" fillId="0" borderId="0" applyFont="0" applyFill="0" applyBorder="0" applyAlignment="0" applyProtection="0"/>
    <xf numFmtId="0" fontId="133" fillId="0" borderId="0"/>
    <xf numFmtId="175" fontId="132" fillId="0" borderId="0" applyFont="0" applyFill="0" applyBorder="0" applyAlignment="0" applyProtection="0"/>
    <xf numFmtId="0" fontId="133" fillId="0" borderId="0"/>
    <xf numFmtId="0" fontId="136" fillId="84" borderId="0" applyNumberFormat="0" applyBorder="0" applyAlignment="0" applyProtection="0"/>
    <xf numFmtId="9" fontId="132" fillId="0" borderId="0" applyFont="0" applyFill="0" applyBorder="0" applyAlignment="0" applyProtection="0"/>
    <xf numFmtId="0" fontId="133" fillId="0" borderId="0"/>
    <xf numFmtId="166" fontId="132" fillId="0" borderId="0" applyFont="0" applyFill="0" applyBorder="0" applyAlignment="0" applyProtection="0"/>
    <xf numFmtId="175" fontId="132" fillId="0" borderId="0" applyFont="0" applyFill="0" applyBorder="0" applyAlignment="0" applyProtection="0"/>
    <xf numFmtId="166" fontId="132" fillId="0" borderId="0" applyFont="0" applyFill="0" applyBorder="0" applyAlignment="0" applyProtection="0"/>
    <xf numFmtId="43" fontId="132" fillId="0" borderId="0" applyFont="0" applyFill="0" applyBorder="0" applyAlignment="0" applyProtection="0"/>
    <xf numFmtId="0" fontId="133" fillId="0" borderId="0"/>
    <xf numFmtId="0" fontId="133" fillId="0" borderId="0"/>
    <xf numFmtId="0" fontId="130" fillId="0" borderId="0"/>
    <xf numFmtId="0" fontId="133" fillId="0" borderId="0"/>
    <xf numFmtId="0" fontId="133" fillId="0" borderId="0"/>
    <xf numFmtId="166" fontId="132" fillId="0" borderId="0" applyFont="0" applyFill="0" applyBorder="0" applyAlignment="0" applyProtection="0"/>
    <xf numFmtId="43" fontId="132" fillId="0" borderId="0" applyFont="0" applyFill="0" applyBorder="0" applyAlignment="0" applyProtection="0"/>
    <xf numFmtId="166" fontId="132" fillId="0" borderId="0" applyFont="0" applyFill="0" applyBorder="0" applyAlignment="0" applyProtection="0"/>
    <xf numFmtId="0" fontId="133" fillId="0" borderId="0"/>
    <xf numFmtId="44" fontId="132" fillId="0" borderId="0" applyFont="0" applyFill="0" applyBorder="0" applyAlignment="0" applyProtection="0"/>
    <xf numFmtId="171" fontId="132" fillId="0" borderId="0" applyFont="0" applyFill="0" applyBorder="0" applyAlignment="0" applyProtection="0"/>
    <xf numFmtId="171" fontId="132" fillId="0" borderId="0" applyFont="0" applyFill="0" applyBorder="0" applyAlignment="0" applyProtection="0"/>
    <xf numFmtId="174" fontId="132" fillId="0" borderId="0" applyFont="0" applyFill="0" applyBorder="0" applyAlignment="0" applyProtection="0"/>
    <xf numFmtId="44" fontId="132" fillId="0" borderId="0" applyFont="0" applyFill="0" applyBorder="0" applyAlignment="0" applyProtection="0"/>
    <xf numFmtId="43" fontId="132" fillId="0" borderId="0" applyFont="0" applyFill="0" applyBorder="0" applyAlignment="0" applyProtection="0"/>
    <xf numFmtId="0" fontId="133" fillId="96" borderId="0" applyNumberFormat="0" applyBorder="0" applyAlignment="0" applyProtection="0"/>
    <xf numFmtId="0" fontId="133" fillId="0" borderId="0"/>
    <xf numFmtId="173" fontId="132" fillId="0" borderId="0" applyFont="0" applyFill="0" applyBorder="0" applyAlignment="0" applyProtection="0"/>
    <xf numFmtId="0" fontId="139" fillId="30" borderId="1" applyNumberFormat="0" applyAlignment="0" applyProtection="0"/>
    <xf numFmtId="166" fontId="132" fillId="0" borderId="0" applyFont="0" applyFill="0" applyBorder="0" applyAlignment="0" applyProtection="0"/>
    <xf numFmtId="171" fontId="132" fillId="0" borderId="0" applyFont="0" applyFill="0" applyBorder="0" applyAlignment="0" applyProtection="0"/>
    <xf numFmtId="0" fontId="133" fillId="0" borderId="0"/>
    <xf numFmtId="175" fontId="132" fillId="0" borderId="0" applyFont="0" applyFill="0" applyBorder="0" applyAlignment="0" applyProtection="0"/>
    <xf numFmtId="0" fontId="129" fillId="0" borderId="0"/>
    <xf numFmtId="171" fontId="132" fillId="0" borderId="0" applyFont="0" applyFill="0" applyBorder="0" applyAlignment="0" applyProtection="0"/>
    <xf numFmtId="0" fontId="133" fillId="0" borderId="0"/>
    <xf numFmtId="0" fontId="133" fillId="0" borderId="0"/>
    <xf numFmtId="0" fontId="133" fillId="0" borderId="0"/>
    <xf numFmtId="0" fontId="133" fillId="0" borderId="0"/>
    <xf numFmtId="173" fontId="132" fillId="0" borderId="0" applyFont="0" applyFill="0" applyBorder="0" applyAlignment="0" applyProtection="0"/>
    <xf numFmtId="173" fontId="132" fillId="0" borderId="0" applyFont="0" applyFill="0" applyBorder="0" applyAlignment="0" applyProtection="0"/>
    <xf numFmtId="166" fontId="132" fillId="0" borderId="0" applyFont="0" applyFill="0" applyBorder="0" applyAlignment="0" applyProtection="0"/>
    <xf numFmtId="0" fontId="142" fillId="0" borderId="10" applyNumberFormat="0" applyFill="0" applyAlignment="0" applyProtection="0"/>
    <xf numFmtId="166" fontId="132" fillId="0" borderId="0" applyFont="0" applyFill="0" applyBorder="0" applyAlignment="0" applyProtection="0"/>
    <xf numFmtId="166" fontId="132" fillId="0" borderId="0" applyFont="0" applyFill="0" applyBorder="0" applyAlignment="0" applyProtection="0"/>
    <xf numFmtId="0" fontId="133" fillId="0" borderId="0"/>
    <xf numFmtId="0" fontId="141" fillId="28" borderId="2" applyNumberFormat="0" applyAlignment="0" applyProtection="0"/>
    <xf numFmtId="0" fontId="133" fillId="100" borderId="0" applyNumberFormat="0" applyBorder="0" applyAlignment="0" applyProtection="0"/>
    <xf numFmtId="0" fontId="133" fillId="0" borderId="0"/>
    <xf numFmtId="166" fontId="132" fillId="0" borderId="0" applyFont="0" applyFill="0" applyBorder="0" applyAlignment="0" applyProtection="0"/>
    <xf numFmtId="43" fontId="132" fillId="0" borderId="0" applyFont="0" applyFill="0" applyBorder="0" applyAlignment="0" applyProtection="0"/>
    <xf numFmtId="0" fontId="129" fillId="0" borderId="0"/>
    <xf numFmtId="0" fontId="133" fillId="105" borderId="0" applyNumberFormat="0" applyBorder="0" applyAlignment="0" applyProtection="0"/>
    <xf numFmtId="0" fontId="136" fillId="24" borderId="0" applyNumberFormat="0" applyBorder="0" applyAlignment="0" applyProtection="0"/>
    <xf numFmtId="166" fontId="132" fillId="0" borderId="0" applyFont="0" applyFill="0" applyBorder="0" applyAlignment="0" applyProtection="0"/>
    <xf numFmtId="166" fontId="132" fillId="0" borderId="0" applyFont="0" applyFill="0" applyBorder="0" applyAlignment="0" applyProtection="0"/>
    <xf numFmtId="0" fontId="133" fillId="0" borderId="0"/>
    <xf numFmtId="0" fontId="133" fillId="0" borderId="0"/>
    <xf numFmtId="166" fontId="132" fillId="0" borderId="0" applyFont="0" applyFill="0" applyBorder="0" applyAlignment="0" applyProtection="0"/>
    <xf numFmtId="173" fontId="132" fillId="0" borderId="0" applyFont="0" applyFill="0" applyBorder="0" applyAlignment="0" applyProtection="0"/>
    <xf numFmtId="0" fontId="139" fillId="30" borderId="1" applyNumberFormat="0" applyAlignment="0" applyProtection="0"/>
    <xf numFmtId="0" fontId="155" fillId="0" borderId="0" applyNumberFormat="0" applyFill="0" applyBorder="0">
      <protection locked="0"/>
    </xf>
    <xf numFmtId="0" fontId="133" fillId="44" borderId="0" applyNumberFormat="0" applyBorder="0" applyAlignment="0" applyProtection="0"/>
    <xf numFmtId="43" fontId="132" fillId="0" borderId="0" applyFont="0" applyFill="0" applyBorder="0" applyAlignment="0" applyProtection="0"/>
    <xf numFmtId="0" fontId="136" fillId="85" borderId="0" applyNumberFormat="0" applyBorder="0" applyAlignment="0" applyProtection="0"/>
    <xf numFmtId="0" fontId="133" fillId="0" borderId="0"/>
    <xf numFmtId="0" fontId="133" fillId="0" borderId="0"/>
    <xf numFmtId="44" fontId="132" fillId="0" borderId="0" applyFont="0" applyFill="0" applyBorder="0" applyAlignment="0" applyProtection="0"/>
    <xf numFmtId="0" fontId="133" fillId="3" borderId="0" applyNumberFormat="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173" fontId="132" fillId="0" borderId="0" applyFont="0" applyFill="0" applyBorder="0" applyAlignment="0" applyProtection="0"/>
    <xf numFmtId="43" fontId="132" fillId="0" borderId="0" applyFont="0" applyFill="0" applyBorder="0" applyAlignment="0" applyProtection="0"/>
    <xf numFmtId="173" fontId="132" fillId="0" borderId="0" applyFont="0" applyFill="0" applyBorder="0" applyAlignment="0" applyProtection="0"/>
    <xf numFmtId="43" fontId="132" fillId="0" borderId="0" applyFont="0" applyFill="0" applyBorder="0" applyAlignment="0" applyProtection="0"/>
    <xf numFmtId="17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0" fontId="133" fillId="92" borderId="0" applyNumberFormat="0" applyBorder="0" applyAlignment="0" applyProtection="0"/>
    <xf numFmtId="0" fontId="129" fillId="0" borderId="0"/>
    <xf numFmtId="43" fontId="132" fillId="0" borderId="0" applyFont="0" applyFill="0" applyBorder="0" applyAlignment="0" applyProtection="0"/>
    <xf numFmtId="0" fontId="133" fillId="101" borderId="0" applyNumberFormat="0" applyBorder="0" applyAlignment="0" applyProtection="0"/>
    <xf numFmtId="0" fontId="133" fillId="6" borderId="0" applyNumberFormat="0" applyBorder="0" applyAlignment="0" applyProtection="0"/>
    <xf numFmtId="43" fontId="132" fillId="0" borderId="0" applyFont="0" applyFill="0" applyBorder="0" applyAlignment="0" applyProtection="0"/>
    <xf numFmtId="0" fontId="133" fillId="0" borderId="0"/>
    <xf numFmtId="166" fontId="132" fillId="0" borderId="0" applyFont="0" applyFill="0" applyBorder="0" applyAlignment="0" applyProtection="0"/>
    <xf numFmtId="43" fontId="132" fillId="0" borderId="0" applyFont="0" applyFill="0" applyBorder="0" applyAlignment="0" applyProtection="0"/>
    <xf numFmtId="0" fontId="133" fillId="97" borderId="0" applyNumberFormat="0" applyBorder="0" applyAlignment="0" applyProtection="0"/>
    <xf numFmtId="43" fontId="132" fillId="0" borderId="0" applyFont="0" applyFill="0" applyBorder="0" applyAlignment="0" applyProtection="0"/>
    <xf numFmtId="0" fontId="133" fillId="0" borderId="0"/>
    <xf numFmtId="168" fontId="132" fillId="0" borderId="0"/>
    <xf numFmtId="0" fontId="149" fillId="27" borderId="1" applyNumberFormat="0" applyAlignment="0" applyProtection="0"/>
    <xf numFmtId="0" fontId="133" fillId="11" borderId="0" applyNumberFormat="0" applyBorder="0" applyAlignment="0" applyProtection="0"/>
    <xf numFmtId="0" fontId="133" fillId="0" borderId="0"/>
    <xf numFmtId="0" fontId="133" fillId="10" borderId="0" applyNumberFormat="0" applyBorder="0" applyAlignment="0" applyProtection="0"/>
    <xf numFmtId="0" fontId="133" fillId="0" borderId="0"/>
    <xf numFmtId="0" fontId="133" fillId="32" borderId="7" applyNumberFormat="0" applyFont="0" applyAlignment="0" applyProtection="0"/>
    <xf numFmtId="0" fontId="133" fillId="0" borderId="0"/>
    <xf numFmtId="0" fontId="151" fillId="0" borderId="6" applyNumberFormat="0" applyFill="0" applyAlignment="0" applyProtection="0"/>
    <xf numFmtId="166" fontId="132" fillId="0" borderId="0" applyFont="0" applyFill="0" applyBorder="0" applyAlignment="0" applyProtection="0"/>
    <xf numFmtId="166" fontId="132" fillId="0" borderId="0" applyFont="0" applyFill="0" applyBorder="0" applyAlignment="0" applyProtection="0"/>
    <xf numFmtId="0" fontId="133" fillId="0" borderId="0"/>
    <xf numFmtId="44" fontId="132" fillId="0" borderId="0" applyFont="0" applyFill="0" applyBorder="0" applyAlignment="0" applyProtection="0"/>
    <xf numFmtId="0" fontId="136" fillId="95" borderId="0" applyNumberFormat="0" applyBorder="0" applyAlignment="0" applyProtection="0"/>
    <xf numFmtId="0" fontId="129" fillId="0" borderId="0"/>
    <xf numFmtId="43" fontId="132" fillId="0" borderId="0" applyFont="0" applyFill="0" applyBorder="0" applyAlignment="0" applyProtection="0"/>
    <xf numFmtId="166" fontId="132" fillId="0" borderId="0" applyFont="0" applyFill="0" applyBorder="0" applyAlignment="0" applyProtection="0"/>
    <xf numFmtId="173" fontId="132" fillId="0" borderId="0" applyFont="0" applyFill="0" applyBorder="0" applyAlignment="0" applyProtection="0"/>
    <xf numFmtId="0" fontId="133" fillId="100" borderId="0" applyNumberFormat="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43" fontId="132" fillId="0" borderId="0" applyFont="0" applyFill="0" applyBorder="0" applyAlignment="0" applyProtection="0"/>
    <xf numFmtId="0" fontId="133" fillId="7" borderId="0" applyNumberFormat="0" applyBorder="0" applyAlignment="0" applyProtection="0"/>
    <xf numFmtId="0" fontId="152" fillId="0" borderId="0"/>
    <xf numFmtId="0" fontId="133" fillId="0" borderId="0"/>
    <xf numFmtId="43" fontId="132" fillId="0" borderId="0" applyFont="0" applyFill="0" applyBorder="0" applyAlignment="0" applyProtection="0"/>
    <xf numFmtId="0" fontId="133" fillId="85" borderId="0" applyNumberFormat="0" applyBorder="0" applyAlignment="0" applyProtection="0"/>
    <xf numFmtId="0" fontId="133" fillId="0" borderId="0"/>
    <xf numFmtId="166" fontId="132" fillId="0" borderId="0" applyFont="0" applyFill="0" applyBorder="0" applyAlignment="0" applyProtection="0"/>
    <xf numFmtId="0" fontId="133" fillId="0" borderId="0"/>
    <xf numFmtId="0" fontId="133" fillId="0" borderId="0"/>
    <xf numFmtId="175" fontId="132" fillId="0" borderId="0" applyFont="0" applyFill="0" applyBorder="0" applyAlignment="0" applyProtection="0"/>
    <xf numFmtId="0" fontId="152" fillId="0" borderId="0"/>
    <xf numFmtId="0" fontId="133" fillId="0" borderId="0"/>
    <xf numFmtId="0" fontId="133" fillId="0" borderId="0"/>
    <xf numFmtId="0" fontId="129" fillId="0" borderId="0"/>
    <xf numFmtId="0" fontId="133" fillId="0" borderId="0"/>
    <xf numFmtId="0" fontId="133" fillId="0" borderId="0"/>
    <xf numFmtId="0" fontId="153" fillId="0" borderId="0"/>
    <xf numFmtId="0" fontId="133" fillId="0" borderId="0"/>
    <xf numFmtId="166" fontId="132" fillId="0" borderId="0" applyFont="0" applyFill="0" applyBorder="0" applyAlignment="0" applyProtection="0"/>
    <xf numFmtId="168" fontId="146" fillId="0" borderId="0"/>
    <xf numFmtId="166" fontId="132" fillId="0" borderId="0" applyFont="0" applyFill="0" applyBorder="0" applyAlignment="0" applyProtection="0"/>
    <xf numFmtId="0" fontId="133" fillId="0" borderId="0"/>
    <xf numFmtId="44" fontId="132" fillId="0" borderId="0" applyFont="0" applyFill="0" applyBorder="0" applyAlignment="0" applyProtection="0"/>
    <xf numFmtId="175" fontId="132" fillId="0" borderId="0" applyFont="0" applyFill="0" applyBorder="0" applyAlignment="0" applyProtection="0"/>
    <xf numFmtId="44" fontId="132" fillId="0" borderId="0" applyFont="0" applyFill="0" applyBorder="0" applyAlignment="0" applyProtection="0"/>
    <xf numFmtId="166" fontId="132" fillId="0" borderId="0" applyFont="0" applyFill="0" applyBorder="0" applyAlignment="0" applyProtection="0"/>
    <xf numFmtId="175" fontId="132" fillId="0" borderId="0" applyFont="0" applyFill="0" applyBorder="0" applyAlignment="0" applyProtection="0"/>
    <xf numFmtId="0" fontId="133" fillId="0" borderId="0"/>
    <xf numFmtId="0" fontId="133" fillId="0" borderId="0"/>
    <xf numFmtId="0" fontId="133" fillId="3" borderId="0" applyNumberFormat="0" applyBorder="0" applyAlignment="0" applyProtection="0"/>
    <xf numFmtId="0" fontId="129" fillId="0" borderId="0"/>
    <xf numFmtId="0" fontId="136" fillId="23" borderId="0" applyNumberFormat="0" applyBorder="0" applyAlignment="0" applyProtection="0"/>
    <xf numFmtId="44" fontId="132" fillId="0" borderId="0" applyFont="0" applyFill="0" applyBorder="0" applyAlignment="0" applyProtection="0"/>
    <xf numFmtId="43" fontId="132" fillId="0" borderId="0" applyFont="0" applyFill="0" applyBorder="0" applyAlignment="0" applyProtection="0"/>
    <xf numFmtId="173" fontId="132" fillId="0" borderId="0" applyFont="0" applyFill="0" applyBorder="0" applyAlignment="0" applyProtection="0"/>
    <xf numFmtId="0" fontId="136" fillId="24" borderId="0" applyNumberFormat="0" applyBorder="0" applyAlignment="0" applyProtection="0"/>
    <xf numFmtId="43" fontId="132" fillId="0" borderId="0" applyFont="0" applyFill="0" applyBorder="0" applyAlignment="0" applyProtection="0"/>
    <xf numFmtId="0" fontId="136" fillId="20" borderId="0" applyNumberFormat="0" applyBorder="0" applyAlignment="0" applyProtection="0"/>
    <xf numFmtId="0" fontId="133" fillId="89" borderId="0" applyNumberFormat="0" applyBorder="0" applyAlignment="0" applyProtection="0"/>
    <xf numFmtId="0" fontId="133" fillId="0" borderId="0"/>
    <xf numFmtId="0" fontId="129" fillId="0" borderId="0"/>
    <xf numFmtId="166" fontId="132" fillId="0" borderId="0" applyFont="0" applyFill="0" applyBorder="0" applyAlignment="0" applyProtection="0"/>
    <xf numFmtId="0" fontId="133" fillId="42" borderId="0" applyNumberFormat="0" applyBorder="0" applyAlignment="0" applyProtection="0"/>
    <xf numFmtId="0" fontId="133" fillId="0" borderId="0"/>
    <xf numFmtId="173" fontId="132" fillId="0" borderId="0" applyFont="0" applyFill="0" applyBorder="0" applyAlignment="0" applyProtection="0"/>
    <xf numFmtId="168" fontId="146" fillId="0" borderId="0"/>
    <xf numFmtId="0" fontId="129" fillId="0" borderId="0"/>
    <xf numFmtId="0" fontId="133" fillId="0" borderId="0"/>
    <xf numFmtId="171" fontId="132" fillId="0" borderId="0" applyFont="0" applyFill="0" applyBorder="0" applyAlignment="0" applyProtection="0"/>
    <xf numFmtId="44" fontId="132" fillId="0" borderId="0" applyFont="0" applyFill="0" applyBorder="0" applyAlignment="0" applyProtection="0"/>
    <xf numFmtId="166" fontId="132" fillId="0" borderId="0" applyFont="0" applyFill="0" applyBorder="0" applyAlignment="0" applyProtection="0"/>
    <xf numFmtId="44" fontId="132" fillId="0" borderId="0" applyFont="0" applyFill="0" applyBorder="0" applyAlignment="0" applyProtection="0"/>
    <xf numFmtId="43" fontId="132" fillId="0" borderId="0" applyFont="0" applyFill="0" applyBorder="0" applyAlignment="0" applyProtection="0"/>
    <xf numFmtId="0" fontId="133" fillId="32" borderId="7" applyNumberFormat="0" applyFont="0" applyAlignment="0" applyProtection="0"/>
    <xf numFmtId="0" fontId="133" fillId="98" borderId="0" applyNumberFormat="0" applyBorder="0" applyAlignment="0" applyProtection="0"/>
    <xf numFmtId="44" fontId="132" fillId="0" borderId="0" applyFont="0" applyFill="0" applyBorder="0" applyAlignment="0" applyProtection="0"/>
    <xf numFmtId="173" fontId="132" fillId="0" borderId="0" applyFont="0" applyFill="0" applyBorder="0" applyAlignment="0" applyProtection="0"/>
    <xf numFmtId="0" fontId="133" fillId="6" borderId="0" applyNumberFormat="0" applyBorder="0" applyAlignment="0" applyProtection="0"/>
    <xf numFmtId="173" fontId="132" fillId="0" borderId="0" applyFont="0" applyFill="0" applyBorder="0" applyAlignment="0" applyProtection="0"/>
    <xf numFmtId="173" fontId="132" fillId="0" borderId="0" applyFont="0" applyFill="0" applyBorder="0" applyAlignment="0" applyProtection="0"/>
    <xf numFmtId="43" fontId="132" fillId="0" borderId="0" applyFont="0" applyFill="0" applyBorder="0" applyAlignment="0" applyProtection="0"/>
    <xf numFmtId="0" fontId="133" fillId="41" borderId="0" applyNumberFormat="0" applyBorder="0" applyAlignment="0" applyProtection="0"/>
    <xf numFmtId="0" fontId="133" fillId="0" borderId="0"/>
    <xf numFmtId="0" fontId="129" fillId="0" borderId="0"/>
    <xf numFmtId="0" fontId="133" fillId="0" borderId="0"/>
    <xf numFmtId="43" fontId="132" fillId="0" borderId="0" applyFont="0" applyFill="0" applyBorder="0" applyAlignment="0" applyProtection="0"/>
    <xf numFmtId="0" fontId="133" fillId="84" borderId="0" applyNumberFormat="0" applyBorder="0" applyAlignment="0" applyProtection="0"/>
    <xf numFmtId="0" fontId="133" fillId="2" borderId="0" applyNumberFormat="0" applyBorder="0" applyAlignment="0" applyProtection="0"/>
    <xf numFmtId="43" fontId="132" fillId="0" borderId="0" applyFont="0" applyFill="0" applyBorder="0" applyAlignment="0" applyProtection="0"/>
    <xf numFmtId="171" fontId="132" fillId="0" borderId="0" applyFont="0" applyFill="0" applyBorder="0" applyAlignment="0" applyProtection="0"/>
    <xf numFmtId="166" fontId="132" fillId="0" borderId="0" applyFont="0" applyFill="0" applyBorder="0" applyAlignment="0" applyProtection="0"/>
    <xf numFmtId="0" fontId="133" fillId="0" borderId="0"/>
    <xf numFmtId="166" fontId="132" fillId="0" borderId="0" applyFont="0" applyFill="0" applyBorder="0" applyAlignment="0" applyProtection="0"/>
    <xf numFmtId="175" fontId="132" fillId="0" borderId="0" applyFont="0" applyFill="0" applyBorder="0" applyAlignment="0" applyProtection="0"/>
    <xf numFmtId="0" fontId="152" fillId="0" borderId="0"/>
    <xf numFmtId="44" fontId="132" fillId="0" borderId="0" applyFont="0" applyFill="0" applyBorder="0" applyAlignment="0" applyProtection="0"/>
    <xf numFmtId="44" fontId="132" fillId="0" borderId="0" applyFont="0" applyFill="0" applyBorder="0" applyAlignment="0" applyProtection="0"/>
    <xf numFmtId="166" fontId="132" fillId="0" borderId="0" applyFont="0" applyFill="0" applyBorder="0" applyAlignment="0" applyProtection="0"/>
    <xf numFmtId="0" fontId="133" fillId="0" borderId="0"/>
    <xf numFmtId="0" fontId="129" fillId="0" borderId="0"/>
    <xf numFmtId="44" fontId="132" fillId="0" borderId="0" applyFont="0" applyFill="0" applyBorder="0" applyAlignment="0" applyProtection="0"/>
  </cellStyleXfs>
  <cellXfs count="484">
    <xf numFmtId="0" fontId="0" fillId="0" borderId="0" xfId="0"/>
    <xf numFmtId="0" fontId="14"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6" fillId="45" borderId="0" xfId="0" applyFont="1" applyFill="1" applyAlignment="1">
      <alignment vertical="center"/>
    </xf>
    <xf numFmtId="0" fontId="22" fillId="45" borderId="0" xfId="0" applyFont="1" applyFill="1" applyAlignment="1">
      <alignment horizontal="left" wrapText="1"/>
    </xf>
    <xf numFmtId="0" fontId="20" fillId="45" borderId="0" xfId="0" applyFont="1" applyFill="1" applyAlignment="1">
      <alignment vertical="center"/>
    </xf>
    <xf numFmtId="0" fontId="20" fillId="45" borderId="0" xfId="0" applyFont="1" applyFill="1" applyAlignment="1">
      <alignment horizontal="center" vertical="center"/>
    </xf>
    <xf numFmtId="0" fontId="0" fillId="45" borderId="0" xfId="0" applyFill="1" applyAlignment="1">
      <alignment vertical="top"/>
    </xf>
    <xf numFmtId="0" fontId="14" fillId="45" borderId="0" xfId="0" applyFont="1" applyFill="1" applyProtection="1">
      <protection hidden="1"/>
    </xf>
    <xf numFmtId="0" fontId="16" fillId="45" borderId="0" xfId="0" applyFont="1" applyFill="1" applyAlignment="1" applyProtection="1">
      <alignment horizontal="center" vertical="top"/>
      <protection hidden="1"/>
    </xf>
    <xf numFmtId="0" fontId="16" fillId="45" borderId="0" xfId="0" applyFont="1" applyFill="1" applyAlignment="1" applyProtection="1">
      <alignment vertical="center"/>
      <protection hidden="1"/>
    </xf>
    <xf numFmtId="0" fontId="20"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9" fillId="45" borderId="0" xfId="0" applyFont="1" applyFill="1" applyAlignment="1" applyProtection="1">
      <alignment horizontal="right" vertical="center"/>
      <protection hidden="1"/>
    </xf>
    <xf numFmtId="0" fontId="16" fillId="45" borderId="15" xfId="0" applyFont="1" applyFill="1" applyBorder="1" applyAlignment="1" applyProtection="1">
      <alignment vertical="center" wrapText="1"/>
      <protection hidden="1"/>
    </xf>
    <xf numFmtId="0" fontId="16" fillId="45" borderId="16" xfId="0" applyFont="1" applyFill="1" applyBorder="1" applyAlignment="1" applyProtection="1">
      <alignment vertical="center" wrapText="1"/>
      <protection hidden="1"/>
    </xf>
    <xf numFmtId="0" fontId="16" fillId="45" borderId="17" xfId="0" applyFont="1" applyFill="1" applyBorder="1" applyAlignment="1" applyProtection="1">
      <alignment vertical="center" wrapText="1"/>
      <protection hidden="1"/>
    </xf>
    <xf numFmtId="0" fontId="16"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6" fillId="45" borderId="19" xfId="0" applyFont="1" applyFill="1" applyBorder="1" applyAlignment="1">
      <alignment vertical="center"/>
    </xf>
    <xf numFmtId="0" fontId="8" fillId="45" borderId="16" xfId="0" applyFont="1" applyFill="1" applyBorder="1" applyAlignment="1">
      <alignment vertical="center"/>
    </xf>
    <xf numFmtId="0" fontId="23" fillId="45" borderId="20" xfId="0" applyFont="1" applyFill="1" applyBorder="1" applyAlignment="1" applyProtection="1">
      <alignment horizontal="center" vertical="center"/>
      <protection locked="0" hidden="1"/>
    </xf>
    <xf numFmtId="0" fontId="16" fillId="45" borderId="21" xfId="0" applyFont="1" applyFill="1" applyBorder="1" applyAlignment="1">
      <alignment vertical="center"/>
    </xf>
    <xf numFmtId="0" fontId="8" fillId="45" borderId="22" xfId="0" applyFont="1" applyFill="1" applyBorder="1" applyAlignment="1">
      <alignment vertical="center"/>
    </xf>
    <xf numFmtId="0" fontId="19" fillId="45" borderId="20" xfId="0" applyFont="1" applyFill="1" applyBorder="1" applyAlignment="1" applyProtection="1">
      <alignment horizontal="right" vertical="center"/>
      <protection hidden="1"/>
    </xf>
    <xf numFmtId="0" fontId="16" fillId="45" borderId="15" xfId="0" applyFont="1" applyFill="1" applyBorder="1" applyAlignment="1">
      <alignment vertical="center"/>
    </xf>
    <xf numFmtId="0" fontId="16" fillId="45" borderId="23" xfId="0" applyFont="1" applyFill="1" applyBorder="1" applyAlignment="1">
      <alignment vertical="center"/>
    </xf>
    <xf numFmtId="0" fontId="8" fillId="45" borderId="24" xfId="0" applyFont="1" applyFill="1" applyBorder="1" applyAlignment="1">
      <alignment vertical="center"/>
    </xf>
    <xf numFmtId="0" fontId="19" fillId="45" borderId="25" xfId="0" applyFont="1" applyFill="1" applyBorder="1" applyAlignment="1" applyProtection="1">
      <alignment wrapText="1"/>
      <protection hidden="1"/>
    </xf>
    <xf numFmtId="0" fontId="0" fillId="46" borderId="18" xfId="0" applyFill="1" applyBorder="1"/>
    <xf numFmtId="0" fontId="19" fillId="45" borderId="26" xfId="0" applyFont="1" applyFill="1" applyBorder="1" applyAlignment="1" applyProtection="1">
      <alignment horizontal="right" vertical="center"/>
      <protection hidden="1"/>
    </xf>
    <xf numFmtId="0" fontId="31" fillId="45" borderId="0" xfId="0" applyFont="1" applyFill="1" applyAlignment="1">
      <alignment horizontal="right" vertical="center"/>
    </xf>
    <xf numFmtId="0" fontId="32" fillId="45" borderId="0" xfId="0" applyFont="1" applyFill="1" applyAlignment="1">
      <alignment vertical="center"/>
    </xf>
    <xf numFmtId="0" fontId="16" fillId="45" borderId="27" xfId="0" applyFont="1" applyFill="1" applyBorder="1" applyAlignment="1">
      <alignment vertical="center"/>
    </xf>
    <xf numFmtId="0" fontId="32" fillId="45" borderId="25" xfId="0" applyFont="1" applyFill="1" applyBorder="1" applyAlignment="1">
      <alignment vertical="center"/>
    </xf>
    <xf numFmtId="0" fontId="16" fillId="45" borderId="28" xfId="0" applyFont="1" applyFill="1" applyBorder="1" applyAlignment="1">
      <alignment vertical="center"/>
    </xf>
    <xf numFmtId="2" fontId="19" fillId="45" borderId="11" xfId="0" applyNumberFormat="1" applyFont="1" applyFill="1" applyBorder="1" applyAlignment="1" applyProtection="1">
      <alignment horizontal="left" wrapText="1"/>
      <protection hidden="1"/>
    </xf>
    <xf numFmtId="0" fontId="19" fillId="45" borderId="26" xfId="0" applyFont="1" applyFill="1" applyBorder="1" applyAlignment="1" applyProtection="1">
      <alignment horizontal="left"/>
      <protection hidden="1"/>
    </xf>
    <xf numFmtId="0" fontId="20" fillId="45" borderId="11" xfId="0" applyFont="1" applyFill="1" applyBorder="1" applyAlignment="1">
      <alignment horizontal="left" vertical="center"/>
    </xf>
    <xf numFmtId="0" fontId="8" fillId="45" borderId="29" xfId="0" applyFont="1" applyFill="1" applyBorder="1" applyAlignment="1">
      <alignment vertical="center"/>
    </xf>
    <xf numFmtId="0" fontId="20" fillId="45" borderId="19" xfId="0" applyFont="1" applyFill="1" applyBorder="1" applyAlignment="1">
      <alignment vertical="center"/>
    </xf>
    <xf numFmtId="0" fontId="20" fillId="45" borderId="11" xfId="0" applyFont="1" applyFill="1" applyBorder="1" applyAlignment="1" applyProtection="1">
      <alignment vertical="center" wrapText="1"/>
      <protection hidden="1"/>
    </xf>
    <xf numFmtId="2" fontId="21" fillId="45" borderId="11" xfId="0" applyNumberFormat="1" applyFont="1" applyFill="1" applyBorder="1" applyAlignment="1" applyProtection="1">
      <alignment horizontal="left" wrapText="1"/>
      <protection hidden="1"/>
    </xf>
    <xf numFmtId="0" fontId="20" fillId="45" borderId="11" xfId="0" applyFont="1" applyFill="1" applyBorder="1" applyAlignment="1">
      <alignment vertical="center"/>
    </xf>
    <xf numFmtId="0" fontId="20" fillId="45" borderId="11" xfId="0" applyFont="1" applyFill="1" applyBorder="1" applyAlignment="1" applyProtection="1">
      <alignment horizontal="center" vertical="center" wrapText="1"/>
      <protection hidden="1"/>
    </xf>
    <xf numFmtId="0" fontId="8" fillId="45" borderId="17" xfId="0" applyFont="1" applyFill="1" applyBorder="1" applyAlignment="1">
      <alignment vertical="center"/>
    </xf>
    <xf numFmtId="0" fontId="14" fillId="0" borderId="0" xfId="593" applyFont="1"/>
    <xf numFmtId="0" fontId="84" fillId="0" borderId="0" xfId="593"/>
    <xf numFmtId="0" fontId="25" fillId="0" borderId="0" xfId="828" applyFont="1" applyFill="1" applyAlignment="1" applyProtection="1">
      <alignment horizontal="center"/>
      <protection hidden="1"/>
    </xf>
    <xf numFmtId="0" fontId="25" fillId="0" borderId="0" xfId="828" applyFont="1" applyFill="1" applyAlignment="1" applyProtection="1">
      <alignment horizontal="center" wrapText="1"/>
      <protection hidden="1"/>
    </xf>
    <xf numFmtId="0" fontId="9" fillId="0" borderId="0" xfId="0" applyFont="1" applyAlignment="1" applyProtection="1">
      <alignment horizontal="center"/>
      <protection hidden="1"/>
    </xf>
    <xf numFmtId="0" fontId="28"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9" fillId="45" borderId="25" xfId="0" applyFont="1" applyFill="1" applyBorder="1" applyAlignment="1" applyProtection="1">
      <alignment horizontal="center" wrapText="1"/>
      <protection hidden="1"/>
    </xf>
    <xf numFmtId="0" fontId="19" fillId="45" borderId="27" xfId="0" applyFont="1" applyFill="1" applyBorder="1" applyAlignment="1" applyProtection="1">
      <alignment horizontal="right" vertical="center"/>
      <protection hidden="1"/>
    </xf>
    <xf numFmtId="0" fontId="16" fillId="45" borderId="30" xfId="0" applyFont="1" applyFill="1" applyBorder="1" applyAlignment="1" applyProtection="1">
      <alignment vertical="center"/>
      <protection hidden="1"/>
    </xf>
    <xf numFmtId="0" fontId="16" fillId="45" borderId="19" xfId="0" applyFont="1" applyFill="1" applyBorder="1" applyAlignment="1" applyProtection="1">
      <alignment vertical="center"/>
      <protection hidden="1"/>
    </xf>
    <xf numFmtId="0" fontId="16" fillId="45" borderId="31" xfId="0" applyFont="1" applyFill="1" applyBorder="1" applyAlignment="1" applyProtection="1">
      <alignment vertical="center"/>
      <protection hidden="1"/>
    </xf>
    <xf numFmtId="0" fontId="19" fillId="45" borderId="0" xfId="0" applyFont="1" applyFill="1" applyAlignment="1" applyProtection="1">
      <alignment wrapText="1"/>
      <protection hidden="1"/>
    </xf>
    <xf numFmtId="0" fontId="16" fillId="45" borderId="0" xfId="0" applyFont="1" applyFill="1" applyAlignment="1" applyProtection="1">
      <alignment horizontal="left" vertical="center"/>
      <protection hidden="1"/>
    </xf>
    <xf numFmtId="2" fontId="19" fillId="45" borderId="26" xfId="0" applyNumberFormat="1" applyFont="1" applyFill="1" applyBorder="1" applyAlignment="1" applyProtection="1">
      <alignment horizontal="left" vertical="center" wrapText="1"/>
      <protection hidden="1"/>
    </xf>
    <xf numFmtId="0" fontId="20" fillId="45" borderId="11" xfId="0" applyFont="1" applyFill="1" applyBorder="1" applyAlignment="1" applyProtection="1">
      <alignment horizontal="left" vertical="center"/>
      <protection hidden="1"/>
    </xf>
    <xf numFmtId="0" fontId="22" fillId="45" borderId="25" xfId="0" applyFont="1" applyFill="1" applyBorder="1" applyAlignment="1" applyProtection="1">
      <alignment horizontal="left" vertical="center" wrapText="1"/>
      <protection hidden="1"/>
    </xf>
    <xf numFmtId="0" fontId="31" fillId="45" borderId="0" xfId="0" applyFont="1" applyFill="1" applyAlignment="1" applyProtection="1">
      <alignment horizontal="right" vertical="center"/>
      <protection hidden="1"/>
    </xf>
    <xf numFmtId="0" fontId="20" fillId="45" borderId="26" xfId="0" applyFont="1" applyFill="1" applyBorder="1" applyAlignment="1" applyProtection="1">
      <alignment horizontal="center" vertical="center"/>
      <protection hidden="1"/>
    </xf>
    <xf numFmtId="0" fontId="20" fillId="45" borderId="26" xfId="0" applyFont="1" applyFill="1" applyBorder="1" applyAlignment="1" applyProtection="1">
      <alignment horizontal="left" vertical="center"/>
      <protection hidden="1"/>
    </xf>
    <xf numFmtId="0" fontId="20" fillId="45" borderId="0" xfId="0" applyFont="1" applyFill="1" applyAlignment="1" applyProtection="1">
      <alignment horizontal="center" vertical="center"/>
      <protection hidden="1"/>
    </xf>
    <xf numFmtId="0" fontId="20"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9"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9"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9" fillId="0" borderId="18" xfId="828" applyFont="1" applyFill="1" applyBorder="1" applyAlignment="1" applyProtection="1">
      <alignment vertical="center" wrapText="1"/>
      <protection hidden="1"/>
    </xf>
    <xf numFmtId="0" fontId="79" fillId="0" borderId="18" xfId="828" applyFont="1" applyBorder="1" applyAlignment="1" applyProtection="1">
      <alignment vertical="center" wrapText="1"/>
    </xf>
    <xf numFmtId="0" fontId="20" fillId="45" borderId="20" xfId="0" applyFont="1" applyFill="1" applyBorder="1" applyAlignment="1" applyProtection="1">
      <alignment horizontal="left" vertical="center" wrapText="1"/>
      <protection locked="0"/>
    </xf>
    <xf numFmtId="0" fontId="36" fillId="0" borderId="0" xfId="0" applyFont="1" applyAlignment="1" applyProtection="1">
      <alignment vertical="center" wrapText="1"/>
      <protection hidden="1"/>
    </xf>
    <xf numFmtId="49" fontId="0" fillId="0" borderId="0" xfId="0" applyNumberFormat="1" applyProtection="1">
      <protection hidden="1"/>
    </xf>
    <xf numFmtId="0" fontId="37" fillId="0" borderId="0" xfId="0" applyFont="1" applyProtection="1">
      <protection hidden="1"/>
    </xf>
    <xf numFmtId="0" fontId="9" fillId="0" borderId="32" xfId="0" applyFont="1" applyBorder="1" applyAlignment="1" applyProtection="1">
      <alignment vertical="center" wrapText="1"/>
      <protection hidden="1"/>
    </xf>
    <xf numFmtId="0" fontId="34" fillId="0" borderId="32" xfId="0" applyFont="1" applyBorder="1" applyAlignment="1" applyProtection="1">
      <alignment vertical="center" wrapText="1"/>
      <protection hidden="1"/>
    </xf>
    <xf numFmtId="0" fontId="10" fillId="0" borderId="0" xfId="0" applyFont="1"/>
    <xf numFmtId="0" fontId="0" fillId="0" borderId="0" xfId="0" applyAlignment="1">
      <alignment wrapText="1"/>
    </xf>
    <xf numFmtId="0" fontId="0" fillId="0" borderId="0" xfId="0" applyAlignment="1">
      <alignment vertical="top"/>
    </xf>
    <xf numFmtId="0" fontId="30" fillId="0" borderId="0" xfId="0" applyFont="1" applyAlignment="1">
      <alignment horizontal="center" wrapText="1"/>
    </xf>
    <xf numFmtId="0" fontId="10" fillId="0" borderId="15" xfId="0" applyFont="1" applyBorder="1" applyAlignment="1">
      <alignment wrapText="1"/>
    </xf>
    <xf numFmtId="0" fontId="0" fillId="0" borderId="0" xfId="0" applyAlignment="1">
      <alignment vertical="top" wrapText="1"/>
    </xf>
    <xf numFmtId="0" fontId="10" fillId="0" borderId="15" xfId="0" applyFont="1" applyBorder="1" applyAlignment="1">
      <alignment vertical="top" wrapText="1"/>
    </xf>
    <xf numFmtId="0" fontId="10" fillId="0" borderId="0" xfId="0" applyFont="1" applyAlignment="1">
      <alignment wrapText="1"/>
    </xf>
    <xf numFmtId="0" fontId="9" fillId="0" borderId="0" xfId="0" applyFont="1" applyAlignment="1">
      <alignment wrapText="1"/>
    </xf>
    <xf numFmtId="0" fontId="10" fillId="0" borderId="0" xfId="0" applyFont="1" applyAlignment="1">
      <alignment horizontal="center" wrapText="1"/>
    </xf>
    <xf numFmtId="0" fontId="30" fillId="0" borderId="15" xfId="0" applyFont="1" applyBorder="1" applyAlignment="1">
      <alignment wrapText="1"/>
    </xf>
    <xf numFmtId="0" fontId="33" fillId="0" borderId="0" xfId="0" applyFont="1" applyAlignment="1">
      <alignment horizontal="right" wrapText="1"/>
    </xf>
    <xf numFmtId="0" fontId="35" fillId="45" borderId="14" xfId="0" applyFont="1" applyFill="1" applyBorder="1" applyAlignment="1" applyProtection="1">
      <alignment horizontal="center" vertical="center" wrapText="1"/>
      <protection hidden="1"/>
    </xf>
    <xf numFmtId="0" fontId="38" fillId="0" borderId="0" xfId="0" applyFont="1" applyAlignment="1" applyProtection="1">
      <alignment horizontal="center" wrapText="1"/>
      <protection hidden="1"/>
    </xf>
    <xf numFmtId="0" fontId="16" fillId="45" borderId="0" xfId="0" applyFont="1" applyFill="1" applyAlignment="1" applyProtection="1">
      <alignment horizontal="center" vertical="center" wrapText="1"/>
      <protection hidden="1"/>
    </xf>
    <xf numFmtId="49" fontId="20" fillId="45" borderId="33" xfId="0" applyNumberFormat="1" applyFont="1" applyFill="1" applyBorder="1" applyAlignment="1" applyProtection="1">
      <alignment horizontal="left" vertical="center" wrapText="1"/>
      <protection locked="0"/>
    </xf>
    <xf numFmtId="0" fontId="79" fillId="0" borderId="0" xfId="828" applyFont="1" applyFill="1" applyAlignment="1" applyProtection="1">
      <alignment horizontal="center"/>
      <protection hidden="1"/>
    </xf>
    <xf numFmtId="0" fontId="39" fillId="45" borderId="30" xfId="828" applyFont="1" applyFill="1" applyBorder="1" applyAlignment="1" applyProtection="1">
      <alignment horizontal="left" vertical="center"/>
      <protection hidden="1"/>
    </xf>
    <xf numFmtId="0" fontId="40" fillId="45" borderId="0" xfId="828" applyFont="1" applyFill="1" applyAlignment="1" applyProtection="1">
      <alignment vertical="center"/>
    </xf>
    <xf numFmtId="0" fontId="40" fillId="45" borderId="0" xfId="828" applyFont="1" applyFill="1" applyBorder="1" applyAlignment="1" applyProtection="1">
      <alignment horizontal="center" vertical="center"/>
      <protection hidden="1"/>
    </xf>
    <xf numFmtId="0" fontId="41" fillId="0" borderId="25" xfId="828" applyFont="1" applyFill="1" applyBorder="1" applyAlignment="1" applyProtection="1">
      <alignment horizontal="center"/>
      <protection hidden="1"/>
    </xf>
    <xf numFmtId="0" fontId="43" fillId="45" borderId="34" xfId="0" applyFont="1" applyFill="1" applyBorder="1" applyAlignment="1" applyProtection="1">
      <alignment horizontal="center" vertical="center" wrapText="1"/>
      <protection hidden="1"/>
    </xf>
    <xf numFmtId="0" fontId="43" fillId="45" borderId="0" xfId="0" applyFont="1" applyFill="1" applyAlignment="1" applyProtection="1">
      <alignment horizontal="center" vertical="center" wrapText="1"/>
      <protection hidden="1"/>
    </xf>
    <xf numFmtId="0" fontId="16" fillId="45" borderId="35" xfId="0" applyFont="1" applyFill="1" applyBorder="1" applyAlignment="1" applyProtection="1">
      <alignment vertical="center" wrapText="1"/>
      <protection locked="0"/>
    </xf>
    <xf numFmtId="0" fontId="16" fillId="45" borderId="36" xfId="0" applyFont="1" applyFill="1" applyBorder="1" applyAlignment="1" applyProtection="1">
      <alignment vertical="center" wrapText="1"/>
      <protection locked="0"/>
    </xf>
    <xf numFmtId="0" fontId="16" fillId="45" borderId="37" xfId="0" applyFont="1" applyFill="1" applyBorder="1" applyAlignment="1" applyProtection="1">
      <alignment vertical="center" wrapText="1"/>
      <protection locked="0"/>
    </xf>
    <xf numFmtId="0" fontId="19" fillId="45" borderId="15" xfId="0" applyFont="1" applyFill="1" applyBorder="1" applyAlignment="1" applyProtection="1">
      <alignment horizontal="center" wrapText="1"/>
      <protection locked="0"/>
    </xf>
    <xf numFmtId="0" fontId="19" fillId="45" borderId="25" xfId="0" applyFont="1" applyFill="1" applyBorder="1" applyAlignment="1" applyProtection="1">
      <alignment horizontal="left" vertical="center" wrapText="1"/>
      <protection hidden="1"/>
    </xf>
    <xf numFmtId="0" fontId="19" fillId="45" borderId="38" xfId="0" applyFont="1" applyFill="1" applyBorder="1" applyAlignment="1" applyProtection="1">
      <alignment horizontal="center" wrapText="1"/>
      <protection hidden="1"/>
    </xf>
    <xf numFmtId="0" fontId="16" fillId="45" borderId="34" xfId="0" applyFont="1" applyFill="1" applyBorder="1" applyAlignment="1" applyProtection="1">
      <alignment vertical="center"/>
      <protection hidden="1"/>
    </xf>
    <xf numFmtId="0" fontId="37" fillId="45" borderId="15" xfId="0" applyFont="1" applyFill="1" applyBorder="1" applyAlignment="1">
      <alignment vertical="top" wrapText="1"/>
    </xf>
    <xf numFmtId="0" fontId="50" fillId="0" borderId="0" xfId="0" applyFont="1" applyAlignment="1">
      <alignment vertical="top" wrapText="1"/>
    </xf>
    <xf numFmtId="0" fontId="48" fillId="0" borderId="0" xfId="531" applyFont="1" applyAlignment="1">
      <alignment vertical="top" wrapText="1"/>
    </xf>
    <xf numFmtId="0" fontId="19" fillId="45" borderId="0" xfId="0" applyFont="1" applyFill="1" applyAlignment="1" applyProtection="1">
      <alignment horizontal="center" vertical="center" wrapText="1"/>
      <protection hidden="1"/>
    </xf>
    <xf numFmtId="0" fontId="19" fillId="45" borderId="38" xfId="0" applyFont="1" applyFill="1" applyBorder="1" applyAlignment="1" applyProtection="1">
      <alignment horizontal="center" vertical="center" wrapText="1"/>
      <protection hidden="1"/>
    </xf>
    <xf numFmtId="0" fontId="19" fillId="45" borderId="39" xfId="0" applyFont="1" applyFill="1" applyBorder="1" applyAlignment="1" applyProtection="1">
      <alignment horizontal="center" vertical="center" wrapText="1"/>
      <protection hidden="1"/>
    </xf>
    <xf numFmtId="0" fontId="47" fillId="0" borderId="0" xfId="0" applyFont="1"/>
    <xf numFmtId="0" fontId="0" fillId="47" borderId="0" xfId="0" applyFill="1" applyProtection="1">
      <protection hidden="1"/>
    </xf>
    <xf numFmtId="1" fontId="38" fillId="0" borderId="0" xfId="0" applyNumberFormat="1" applyFont="1" applyAlignment="1" applyProtection="1">
      <alignment horizontal="center" vertical="center" wrapText="1"/>
      <protection hidden="1"/>
    </xf>
    <xf numFmtId="0" fontId="75"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6" fillId="45" borderId="40" xfId="0" applyFont="1" applyFill="1" applyBorder="1" applyAlignment="1" applyProtection="1">
      <alignment horizontal="center" vertical="center" wrapText="1"/>
      <protection hidden="1"/>
    </xf>
    <xf numFmtId="0" fontId="16"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6" fillId="47" borderId="18" xfId="0" applyFont="1" applyFill="1" applyBorder="1" applyAlignment="1" applyProtection="1">
      <alignment horizontal="left" vertical="center" wrapText="1"/>
      <protection hidden="1"/>
    </xf>
    <xf numFmtId="0" fontId="36" fillId="0" borderId="45" xfId="0" applyFont="1" applyBorder="1" applyAlignment="1" applyProtection="1">
      <alignment vertical="center" wrapText="1"/>
      <protection hidden="1"/>
    </xf>
    <xf numFmtId="0" fontId="50" fillId="0" borderId="0" xfId="0" applyFont="1" applyAlignment="1">
      <alignment horizontal="left" vertical="top" wrapText="1"/>
    </xf>
    <xf numFmtId="0" fontId="50" fillId="0" borderId="0" xfId="0" applyFont="1" applyAlignment="1" applyProtection="1">
      <alignment wrapText="1"/>
      <protection hidden="1"/>
    </xf>
    <xf numFmtId="168" fontId="0" fillId="45" borderId="13" xfId="0" applyNumberFormat="1" applyFill="1" applyBorder="1" applyAlignment="1">
      <alignment vertical="top" wrapText="1"/>
    </xf>
    <xf numFmtId="168" fontId="0" fillId="45" borderId="0" xfId="0" applyNumberFormat="1" applyFill="1"/>
    <xf numFmtId="168" fontId="14" fillId="45" borderId="0" xfId="0" applyNumberFormat="1" applyFont="1" applyFill="1"/>
    <xf numFmtId="168"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7" fillId="0" borderId="45" xfId="0" applyFont="1" applyBorder="1" applyAlignment="1" applyProtection="1">
      <alignment vertical="center" wrapText="1"/>
      <protection hidden="1"/>
    </xf>
    <xf numFmtId="0" fontId="14"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4"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6" fillId="45" borderId="26" xfId="0" applyFont="1" applyFill="1" applyBorder="1" applyAlignment="1" applyProtection="1">
      <alignment vertical="center" wrapText="1"/>
      <protection hidden="1"/>
    </xf>
    <xf numFmtId="0" fontId="42" fillId="45" borderId="0" xfId="828" applyFont="1" applyFill="1" applyBorder="1" applyAlignment="1" applyProtection="1">
      <alignment horizontal="center" vertical="center" wrapText="1"/>
      <protection hidden="1"/>
    </xf>
    <xf numFmtId="0" fontId="16" fillId="45" borderId="48" xfId="0" applyFont="1" applyFill="1" applyBorder="1" applyAlignment="1" applyProtection="1">
      <alignment vertical="center" wrapText="1"/>
      <protection hidden="1"/>
    </xf>
    <xf numFmtId="0" fontId="16" fillId="45" borderId="0" xfId="0" applyFont="1" applyFill="1" applyAlignment="1" applyProtection="1">
      <alignment vertical="center" wrapText="1"/>
      <protection hidden="1"/>
    </xf>
    <xf numFmtId="0" fontId="16" fillId="45" borderId="25" xfId="0" applyFont="1" applyFill="1" applyBorder="1" applyAlignment="1" applyProtection="1">
      <alignment wrapText="1"/>
      <protection hidden="1"/>
    </xf>
    <xf numFmtId="0" fontId="44" fillId="45" borderId="0" xfId="0" applyFont="1" applyFill="1" applyAlignment="1" applyProtection="1">
      <alignment horizontal="center" vertical="center" wrapText="1"/>
      <protection hidden="1"/>
    </xf>
    <xf numFmtId="0" fontId="16" fillId="0" borderId="0" xfId="0" applyFont="1" applyAlignment="1" applyProtection="1">
      <alignment horizontal="center" vertical="center" wrapText="1"/>
      <protection hidden="1"/>
    </xf>
    <xf numFmtId="0" fontId="29"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9" fillId="0" borderId="49" xfId="0" applyFont="1" applyBorder="1" applyAlignment="1" applyProtection="1">
      <alignment vertical="center" wrapText="1"/>
      <protection hidden="1"/>
    </xf>
    <xf numFmtId="0" fontId="20" fillId="45" borderId="0" xfId="0" applyFont="1" applyFill="1" applyAlignment="1" applyProtection="1">
      <alignment vertical="center" wrapText="1"/>
      <protection hidden="1"/>
    </xf>
    <xf numFmtId="0" fontId="51" fillId="45" borderId="18" xfId="574" applyFont="1" applyFill="1" applyBorder="1" applyAlignment="1">
      <alignment horizontal="center" vertical="center" wrapText="1"/>
    </xf>
    <xf numFmtId="0" fontId="51" fillId="45" borderId="50" xfId="574" applyFont="1" applyFill="1" applyBorder="1" applyAlignment="1">
      <alignment horizontal="center" vertical="center" wrapText="1"/>
    </xf>
    <xf numFmtId="168" fontId="49"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9" fillId="45" borderId="20" xfId="0" applyFont="1" applyFill="1" applyBorder="1" applyAlignment="1" applyProtection="1">
      <alignment horizontal="left" vertical="center" wrapText="1"/>
      <protection hidden="1"/>
    </xf>
    <xf numFmtId="0" fontId="10" fillId="0" borderId="0" xfId="0" applyFont="1" applyAlignment="1">
      <alignment vertical="center"/>
    </xf>
    <xf numFmtId="0" fontId="10"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5" fillId="0" borderId="32" xfId="828" applyFont="1" applyFill="1" applyBorder="1" applyAlignment="1" applyProtection="1">
      <alignment horizontal="center" vertical="center"/>
      <protection hidden="1"/>
    </xf>
    <xf numFmtId="0" fontId="9" fillId="45" borderId="0" xfId="0" applyFont="1" applyFill="1" applyAlignment="1">
      <alignment horizontal="left"/>
    </xf>
    <xf numFmtId="0" fontId="9" fillId="45" borderId="0" xfId="0" applyFont="1" applyFill="1" applyAlignment="1">
      <alignment horizontal="center" vertical="center" wrapText="1"/>
    </xf>
    <xf numFmtId="168" fontId="9" fillId="45" borderId="0" xfId="0" applyNumberFormat="1" applyFont="1" applyFill="1" applyAlignment="1">
      <alignment horizontal="center" vertical="center" wrapText="1"/>
    </xf>
    <xf numFmtId="0" fontId="0" fillId="45" borderId="0" xfId="0" applyFill="1" applyAlignment="1">
      <alignment horizontal="center" vertical="center"/>
    </xf>
    <xf numFmtId="168" fontId="0" fillId="45" borderId="0" xfId="0" applyNumberFormat="1" applyFill="1" applyAlignment="1">
      <alignment horizontal="center" vertical="center"/>
    </xf>
    <xf numFmtId="0" fontId="50" fillId="0" borderId="0" xfId="0" applyFont="1" applyAlignment="1">
      <alignment vertical="top"/>
    </xf>
    <xf numFmtId="0" fontId="0" fillId="0" borderId="0" xfId="0" applyAlignment="1">
      <alignment horizontal="left"/>
    </xf>
    <xf numFmtId="0" fontId="19" fillId="0" borderId="48" xfId="0" applyFont="1" applyBorder="1" applyAlignment="1" applyProtection="1">
      <alignment horizontal="center" vertical="center" wrapText="1"/>
      <protection hidden="1"/>
    </xf>
    <xf numFmtId="0" fontId="9" fillId="0" borderId="54" xfId="0" applyFont="1" applyBorder="1" applyAlignment="1" applyProtection="1">
      <alignment horizontal="center" vertical="center"/>
      <protection hidden="1"/>
    </xf>
    <xf numFmtId="0" fontId="79" fillId="0" borderId="18" xfId="828" applyFont="1" applyBorder="1" applyAlignment="1" applyProtection="1">
      <alignment vertical="center"/>
      <protection locked="0"/>
    </xf>
    <xf numFmtId="0" fontId="20" fillId="45" borderId="11" xfId="0" applyFont="1" applyFill="1" applyBorder="1" applyAlignment="1">
      <alignment vertical="center" wrapText="1"/>
    </xf>
    <xf numFmtId="0" fontId="19" fillId="45" borderId="34" xfId="0" applyFont="1" applyFill="1" applyBorder="1" applyAlignment="1">
      <alignment wrapText="1"/>
    </xf>
    <xf numFmtId="0" fontId="40" fillId="45" borderId="0" xfId="828" applyFont="1" applyFill="1" applyBorder="1" applyAlignment="1" applyProtection="1">
      <alignment vertical="center" wrapText="1"/>
    </xf>
    <xf numFmtId="0" fontId="87"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45" borderId="42" xfId="0" applyFill="1" applyBorder="1" applyAlignment="1" applyProtection="1">
      <alignment wrapText="1"/>
      <protection locked="0" hidden="1"/>
    </xf>
    <xf numFmtId="0" fontId="45" fillId="45" borderId="43" xfId="0" applyFont="1" applyFill="1" applyBorder="1" applyAlignment="1" applyProtection="1">
      <alignment horizontal="center" vertical="center" wrapText="1"/>
      <protection locked="0" hidden="1"/>
    </xf>
    <xf numFmtId="0" fontId="45" fillId="0" borderId="44" xfId="0" applyFont="1" applyBorder="1" applyAlignment="1" applyProtection="1">
      <alignment horizontal="center" vertical="center" wrapText="1"/>
      <protection locked="0" hidden="1"/>
    </xf>
    <xf numFmtId="0" fontId="19" fillId="45" borderId="0" xfId="0" applyFont="1" applyFill="1" applyAlignment="1" applyProtection="1">
      <alignment horizontal="center" vertical="center" wrapText="1"/>
      <protection locked="0" hidden="1"/>
    </xf>
    <xf numFmtId="0" fontId="79"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10" fillId="80" borderId="32" xfId="0" applyFont="1" applyFill="1" applyBorder="1" applyAlignment="1" applyProtection="1">
      <alignment wrapText="1"/>
      <protection hidden="1"/>
    </xf>
    <xf numFmtId="0" fontId="93" fillId="0" borderId="32" xfId="0" applyFont="1" applyBorder="1" applyAlignment="1" applyProtection="1">
      <alignment vertical="center" wrapText="1"/>
      <protection hidden="1"/>
    </xf>
    <xf numFmtId="0" fontId="94" fillId="0" borderId="18" xfId="828" applyFont="1" applyBorder="1" applyAlignment="1" applyProtection="1">
      <alignment vertical="center" wrapText="1"/>
      <protection hidden="1"/>
    </xf>
    <xf numFmtId="0" fontId="50" fillId="47" borderId="18" xfId="0" applyFont="1" applyFill="1" applyBorder="1" applyAlignment="1">
      <alignment vertical="center" wrapText="1"/>
    </xf>
    <xf numFmtId="0" fontId="23" fillId="45" borderId="27" xfId="0" applyFont="1" applyFill="1" applyBorder="1" applyAlignment="1" applyProtection="1">
      <alignment horizontal="right" vertical="center" wrapText="1"/>
      <protection hidden="1"/>
    </xf>
    <xf numFmtId="0" fontId="19" fillId="45" borderId="0" xfId="0" applyFont="1" applyFill="1" applyAlignment="1">
      <alignment horizontal="right" vertical="center"/>
    </xf>
    <xf numFmtId="0" fontId="28" fillId="0" borderId="51" xfId="574" applyFont="1" applyBorder="1" applyAlignment="1">
      <alignment horizontal="center" vertical="top" wrapText="1"/>
    </xf>
    <xf numFmtId="0" fontId="28" fillId="0" borderId="52" xfId="574" applyFont="1" applyBorder="1" applyAlignment="1">
      <alignment vertical="top" wrapText="1"/>
    </xf>
    <xf numFmtId="168" fontId="28" fillId="0" borderId="52" xfId="574" applyNumberFormat="1" applyFont="1" applyBorder="1" applyAlignment="1">
      <alignment horizontal="center" vertical="top" wrapText="1"/>
    </xf>
    <xf numFmtId="0" fontId="96" fillId="0" borderId="52" xfId="574" applyFont="1" applyBorder="1" applyAlignment="1">
      <alignment horizontal="left" vertical="top" wrapText="1"/>
    </xf>
    <xf numFmtId="0" fontId="9" fillId="80" borderId="32" xfId="0" applyFont="1" applyFill="1" applyBorder="1" applyAlignment="1" applyProtection="1">
      <alignment vertical="center" wrapText="1"/>
      <protection hidden="1"/>
    </xf>
    <xf numFmtId="0" fontId="79" fillId="0" borderId="18" xfId="828" applyFont="1" applyFill="1" applyBorder="1" applyAlignment="1" applyProtection="1">
      <alignment vertical="center"/>
      <protection locked="0"/>
    </xf>
    <xf numFmtId="0" fontId="20" fillId="45" borderId="34" xfId="0" applyFont="1" applyFill="1" applyBorder="1" applyAlignment="1">
      <alignment vertical="center"/>
    </xf>
    <xf numFmtId="0" fontId="20" fillId="45" borderId="26" xfId="0" applyFont="1" applyFill="1" applyBorder="1" applyAlignment="1">
      <alignment horizontal="center" vertical="center"/>
    </xf>
    <xf numFmtId="0" fontId="20" fillId="45" borderId="26" xfId="0" applyFont="1" applyFill="1" applyBorder="1" applyAlignment="1">
      <alignment horizontal="left" vertical="center"/>
    </xf>
    <xf numFmtId="0" fontId="20" fillId="0" borderId="0" xfId="0" applyFont="1" applyAlignment="1">
      <alignment vertical="center"/>
    </xf>
    <xf numFmtId="0" fontId="50"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81" fillId="0" borderId="0" xfId="0" applyFont="1" applyAlignment="1">
      <alignment vertical="top" wrapText="1"/>
    </xf>
    <xf numFmtId="0" fontId="48" fillId="0" borderId="0" xfId="0" applyFont="1" applyAlignment="1">
      <alignment vertical="top" wrapText="1"/>
    </xf>
    <xf numFmtId="0" fontId="91" fillId="0" borderId="0" xfId="0" applyFont="1" applyAlignment="1">
      <alignment vertical="top" wrapText="1"/>
    </xf>
    <xf numFmtId="0" fontId="101" fillId="0" borderId="0" xfId="0" applyFont="1" applyAlignment="1">
      <alignment vertical="top" wrapText="1"/>
    </xf>
    <xf numFmtId="0" fontId="89" fillId="0" borderId="0" xfId="0" applyFont="1" applyAlignment="1">
      <alignment vertical="top" wrapText="1"/>
    </xf>
    <xf numFmtId="0" fontId="48" fillId="0" borderId="0" xfId="510" applyFont="1" applyAlignment="1">
      <alignment horizontal="left" vertical="top" wrapText="1"/>
    </xf>
    <xf numFmtId="0" fontId="95" fillId="0" borderId="0" xfId="0" applyFont="1" applyAlignment="1">
      <alignment vertical="top" wrapText="1"/>
    </xf>
    <xf numFmtId="0" fontId="97" fillId="0" borderId="0" xfId="0" applyFont="1" applyAlignment="1">
      <alignment vertical="top" wrapText="1"/>
    </xf>
    <xf numFmtId="0" fontId="90" fillId="0" borderId="0" xfId="0" applyFont="1" applyAlignment="1">
      <alignment vertical="top" wrapText="1"/>
    </xf>
    <xf numFmtId="0" fontId="95" fillId="47" borderId="0" xfId="0" applyFont="1" applyFill="1" applyAlignment="1">
      <alignment vertical="top" wrapText="1"/>
    </xf>
    <xf numFmtId="0" fontId="50" fillId="0" borderId="32" xfId="0" applyFont="1" applyBorder="1" applyAlignment="1" applyProtection="1">
      <alignment vertical="center" wrapText="1"/>
      <protection hidden="1"/>
    </xf>
    <xf numFmtId="0" fontId="77" fillId="0" borderId="73" xfId="0" applyFont="1" applyBorder="1" applyAlignment="1">
      <alignment vertical="top" wrapText="1"/>
    </xf>
    <xf numFmtId="0" fontId="77" fillId="0" borderId="73" xfId="0" applyFont="1" applyBorder="1" applyAlignment="1">
      <alignment horizontal="left" vertical="top" wrapText="1"/>
    </xf>
    <xf numFmtId="0" fontId="98" fillId="0" borderId="0" xfId="0" applyFont="1" applyAlignment="1">
      <alignment vertical="top" wrapText="1"/>
    </xf>
    <xf numFmtId="0" fontId="105" fillId="0" borderId="0" xfId="0" applyFont="1" applyAlignment="1">
      <alignment vertical="top" wrapText="1"/>
    </xf>
    <xf numFmtId="0" fontId="104" fillId="0" borderId="0" xfId="0" applyFont="1" applyAlignment="1">
      <alignment vertical="top" wrapText="1"/>
    </xf>
    <xf numFmtId="0" fontId="106" fillId="0" borderId="0" xfId="0" applyFont="1" applyAlignment="1">
      <alignment vertical="top" wrapText="1"/>
    </xf>
    <xf numFmtId="0" fontId="100" fillId="0" borderId="0" xfId="0" applyFont="1" applyAlignment="1">
      <alignment vertical="top" wrapText="1"/>
    </xf>
    <xf numFmtId="0" fontId="108" fillId="0" borderId="0" xfId="0" applyFont="1" applyAlignment="1">
      <alignment vertical="top" wrapText="1"/>
    </xf>
    <xf numFmtId="0" fontId="81" fillId="0" borderId="0" xfId="638" applyFont="1" applyAlignment="1">
      <alignment horizontal="left" vertical="top" wrapText="1"/>
    </xf>
    <xf numFmtId="0" fontId="110" fillId="0" borderId="0" xfId="0" applyFont="1" applyAlignment="1">
      <alignment vertical="top" wrapText="1"/>
    </xf>
    <xf numFmtId="0" fontId="81" fillId="0" borderId="0" xfId="0" applyFont="1"/>
    <xf numFmtId="0" fontId="77" fillId="0" borderId="0" xfId="827" applyFont="1" applyAlignment="1">
      <alignment horizontal="left" vertical="top" wrapText="1"/>
    </xf>
    <xf numFmtId="0" fontId="77" fillId="0" borderId="0" xfId="827" applyFont="1" applyAlignment="1">
      <alignment vertical="center" wrapText="1"/>
    </xf>
    <xf numFmtId="0" fontId="47" fillId="0" borderId="0" xfId="827" applyFont="1" applyAlignment="1">
      <alignment vertical="center" wrapText="1"/>
    </xf>
    <xf numFmtId="0" fontId="103" fillId="0" borderId="0" xfId="0" applyFont="1" applyAlignment="1">
      <alignment vertical="top" wrapText="1"/>
    </xf>
    <xf numFmtId="0" fontId="98" fillId="81" borderId="0" xfId="0" applyFont="1" applyFill="1" applyAlignment="1">
      <alignment vertical="top" wrapText="1"/>
    </xf>
    <xf numFmtId="0" fontId="81" fillId="0" borderId="18" xfId="0" applyFont="1" applyBorder="1" applyAlignment="1">
      <alignment vertical="center" wrapText="1"/>
    </xf>
    <xf numFmtId="0" fontId="81" fillId="0" borderId="0" xfId="0" applyFont="1" applyAlignment="1" applyProtection="1">
      <alignment wrapText="1"/>
      <protection hidden="1"/>
    </xf>
    <xf numFmtId="0" fontId="48" fillId="0" borderId="0" xfId="0" applyFont="1" applyAlignment="1">
      <alignment wrapText="1"/>
    </xf>
    <xf numFmtId="0" fontId="50" fillId="0" borderId="0" xfId="0" quotePrefix="1" applyFont="1" applyAlignment="1" applyProtection="1">
      <alignment wrapText="1"/>
      <protection hidden="1"/>
    </xf>
    <xf numFmtId="0" fontId="48" fillId="0" borderId="0" xfId="827" applyFont="1" applyAlignment="1">
      <alignment horizontal="left" vertical="top" wrapText="1"/>
    </xf>
    <xf numFmtId="0" fontId="48" fillId="0" borderId="0" xfId="827" applyFont="1" applyAlignment="1">
      <alignment vertical="top" wrapText="1"/>
    </xf>
    <xf numFmtId="0" fontId="98" fillId="0" borderId="0" xfId="827" applyFont="1" applyAlignment="1">
      <alignment horizontal="left" vertical="top" wrapText="1"/>
    </xf>
    <xf numFmtId="0" fontId="81" fillId="0" borderId="0" xfId="827" applyFont="1" applyAlignment="1">
      <alignment horizontal="left" vertical="top" wrapText="1"/>
    </xf>
    <xf numFmtId="0" fontId="81" fillId="0" borderId="0" xfId="827" applyFont="1" applyAlignment="1">
      <alignment vertical="center" wrapText="1"/>
    </xf>
    <xf numFmtId="0" fontId="50" fillId="47" borderId="0" xfId="0" applyFont="1" applyFill="1" applyAlignment="1">
      <alignment horizontal="left" vertical="top" wrapText="1"/>
    </xf>
    <xf numFmtId="0" fontId="50" fillId="47" borderId="0" xfId="0" applyFont="1" applyFill="1" applyAlignment="1">
      <alignment vertical="top" wrapText="1"/>
    </xf>
    <xf numFmtId="0" fontId="50" fillId="47" borderId="0" xfId="0" applyFont="1" applyFill="1" applyAlignment="1">
      <alignment horizontal="left" vertical="top"/>
    </xf>
    <xf numFmtId="0" fontId="10" fillId="47" borderId="0" xfId="0" applyFont="1" applyFill="1" applyAlignment="1">
      <alignment horizontal="left" vertical="top" wrapText="1"/>
    </xf>
    <xf numFmtId="0" fontId="95" fillId="47" borderId="0" xfId="0" applyFont="1" applyFill="1" applyAlignment="1">
      <alignment horizontal="left" vertical="top" wrapText="1"/>
    </xf>
    <xf numFmtId="0" fontId="10" fillId="47" borderId="0" xfId="506" applyFont="1" applyFill="1" applyAlignment="1">
      <alignment horizontal="left" vertical="top" wrapText="1"/>
    </xf>
    <xf numFmtId="0" fontId="0" fillId="47" borderId="0" xfId="0" applyFill="1" applyAlignment="1">
      <alignment horizontal="left" vertical="top" wrapText="1"/>
    </xf>
    <xf numFmtId="0" fontId="17" fillId="45" borderId="66" xfId="0" applyFont="1" applyFill="1" applyBorder="1" applyAlignment="1">
      <alignment vertical="center" wrapText="1"/>
    </xf>
    <xf numFmtId="0" fontId="16"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8" fillId="0" borderId="51" xfId="574" applyNumberFormat="1" applyFont="1" applyBorder="1" applyAlignment="1">
      <alignment horizontal="center" vertical="top" wrapText="1"/>
    </xf>
    <xf numFmtId="0" fontId="28" fillId="45" borderId="18" xfId="574" applyFont="1" applyFill="1" applyBorder="1" applyAlignment="1">
      <alignment vertical="top" wrapText="1"/>
    </xf>
    <xf numFmtId="0" fontId="50" fillId="0" borderId="0" xfId="0" applyFont="1" applyAlignment="1">
      <alignment wrapText="1"/>
    </xf>
    <xf numFmtId="0" fontId="101" fillId="0" borderId="0" xfId="506" applyFont="1" applyAlignment="1">
      <alignment horizontal="left" vertical="top" wrapText="1"/>
    </xf>
    <xf numFmtId="0" fontId="114" fillId="0" borderId="0" xfId="0" applyFont="1" applyAlignment="1">
      <alignment vertical="top" wrapText="1"/>
    </xf>
    <xf numFmtId="0" fontId="50" fillId="0" borderId="0" xfId="0" applyFont="1" applyAlignment="1" applyProtection="1">
      <alignment vertical="top" wrapText="1"/>
      <protection hidden="1"/>
    </xf>
    <xf numFmtId="0" fontId="28" fillId="0" borderId="51" xfId="574" quotePrefix="1" applyFont="1" applyBorder="1" applyAlignment="1">
      <alignment horizontal="center" vertical="top" wrapText="1"/>
    </xf>
    <xf numFmtId="0" fontId="16" fillId="45" borderId="30" xfId="0" applyFont="1" applyFill="1" applyBorder="1" applyAlignment="1">
      <alignment vertical="center"/>
    </xf>
    <xf numFmtId="0" fontId="12" fillId="0" borderId="74" xfId="521" applyBorder="1"/>
    <xf numFmtId="0" fontId="0" fillId="0" borderId="74" xfId="0" applyBorder="1" applyAlignment="1">
      <alignment vertical="center"/>
    </xf>
    <xf numFmtId="0" fontId="20" fillId="82" borderId="20" xfId="828" applyFont="1" applyFill="1" applyBorder="1" applyAlignment="1" applyProtection="1">
      <alignment horizontal="left" vertical="center" wrapText="1"/>
    </xf>
    <xf numFmtId="0" fontId="20" fillId="82" borderId="27" xfId="828" applyFont="1" applyFill="1" applyBorder="1" applyAlignment="1" applyProtection="1">
      <alignment horizontal="left" vertical="center" wrapText="1"/>
    </xf>
    <xf numFmtId="0" fontId="19" fillId="45" borderId="66" xfId="521" applyFont="1" applyFill="1" applyBorder="1" applyAlignment="1" applyProtection="1">
      <alignment horizontal="right" vertical="center"/>
      <protection hidden="1"/>
    </xf>
    <xf numFmtId="0" fontId="19" fillId="45" borderId="20" xfId="0" quotePrefix="1" applyFont="1" applyFill="1" applyBorder="1" applyAlignment="1" applyProtection="1">
      <alignment horizontal="right" vertical="center"/>
      <protection hidden="1"/>
    </xf>
    <xf numFmtId="0" fontId="0" fillId="46" borderId="18" xfId="0" quotePrefix="1" applyFill="1" applyBorder="1"/>
    <xf numFmtId="0" fontId="12" fillId="0" borderId="18" xfId="521" applyBorder="1"/>
    <xf numFmtId="0" fontId="0" fillId="0" borderId="18" xfId="0" applyBorder="1" applyAlignment="1">
      <alignment vertical="center"/>
    </xf>
    <xf numFmtId="0" fontId="12" fillId="0" borderId="46" xfId="521" applyBorder="1" applyAlignment="1" applyProtection="1">
      <alignment horizontal="left" vertical="center" wrapText="1"/>
      <protection locked="0" hidden="1"/>
    </xf>
    <xf numFmtId="0" fontId="12" fillId="0" borderId="18" xfId="521" applyBorder="1" applyAlignment="1" applyProtection="1">
      <alignment horizontal="left" vertical="center" wrapText="1"/>
      <protection locked="0" hidden="1"/>
    </xf>
    <xf numFmtId="0" fontId="12"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20" fillId="45" borderId="0" xfId="0" quotePrefix="1" applyNumberFormat="1" applyFont="1" applyFill="1" applyAlignment="1" applyProtection="1">
      <alignment horizontal="left" vertical="center" wrapText="1"/>
      <protection hidden="1"/>
    </xf>
    <xf numFmtId="0" fontId="77" fillId="0" borderId="0" xfId="0" applyFont="1" applyAlignment="1">
      <alignment vertical="top" wrapText="1"/>
    </xf>
    <xf numFmtId="0" fontId="77"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6" fillId="0" borderId="18" xfId="828" applyBorder="1" applyAlignment="1" applyProtection="1">
      <alignment vertical="center" wrapText="1"/>
      <protection hidden="1"/>
    </xf>
    <xf numFmtId="0" fontId="116" fillId="0" borderId="18" xfId="828" quotePrefix="1" applyBorder="1" applyAlignment="1" applyProtection="1">
      <alignment vertical="center" wrapText="1"/>
      <protection hidden="1"/>
    </xf>
    <xf numFmtId="0" fontId="116" fillId="0" borderId="18" xfId="828" applyBorder="1" applyAlignment="1" applyProtection="1">
      <alignment vertical="center" wrapText="1"/>
      <protection locked="0"/>
    </xf>
    <xf numFmtId="0" fontId="116" fillId="0" borderId="18" xfId="828" applyFill="1" applyBorder="1" applyAlignment="1" applyProtection="1">
      <alignment vertical="center" wrapText="1"/>
      <protection locked="0"/>
    </xf>
    <xf numFmtId="0" fontId="116" fillId="0" borderId="0" xfId="828" applyAlignment="1" applyProtection="1">
      <alignment vertical="center"/>
      <protection locked="0"/>
    </xf>
    <xf numFmtId="0" fontId="116" fillId="0" borderId="18" xfId="828" applyBorder="1" applyAlignment="1" applyProtection="1">
      <alignment vertical="center"/>
      <protection locked="0"/>
    </xf>
    <xf numFmtId="0" fontId="116" fillId="0" borderId="18" xfId="828" applyBorder="1" applyProtection="1">
      <protection locked="0"/>
    </xf>
    <xf numFmtId="1" fontId="0" fillId="19" borderId="0" xfId="0" applyNumberFormat="1" applyFill="1" applyProtection="1">
      <protection hidden="1"/>
    </xf>
    <xf numFmtId="0" fontId="84" fillId="0" borderId="0" xfId="829" applyAlignment="1" applyProtection="1">
      <alignment wrapText="1"/>
      <protection hidden="1"/>
    </xf>
    <xf numFmtId="0" fontId="17" fillId="0" borderId="45" xfId="829" applyFont="1" applyBorder="1" applyAlignment="1" applyProtection="1">
      <alignment vertical="center" wrapText="1"/>
      <protection hidden="1"/>
    </xf>
    <xf numFmtId="0" fontId="16" fillId="45" borderId="26" xfId="829" applyFont="1" applyFill="1" applyBorder="1" applyAlignment="1" applyProtection="1">
      <alignment vertical="center" wrapText="1"/>
      <protection hidden="1"/>
    </xf>
    <xf numFmtId="0" fontId="16" fillId="45" borderId="65" xfId="829" applyFont="1" applyFill="1" applyBorder="1" applyAlignment="1" applyProtection="1">
      <alignment vertical="center" wrapText="1"/>
      <protection hidden="1"/>
    </xf>
    <xf numFmtId="0" fontId="16" fillId="45" borderId="0" xfId="829" applyFont="1" applyFill="1" applyAlignment="1" applyProtection="1">
      <alignment vertical="center" wrapText="1"/>
      <protection hidden="1"/>
    </xf>
    <xf numFmtId="0" fontId="43" fillId="45" borderId="34" xfId="829" applyFont="1" applyFill="1" applyBorder="1" applyAlignment="1" applyProtection="1">
      <alignment horizontal="center" vertical="center" wrapText="1"/>
      <protection hidden="1"/>
    </xf>
    <xf numFmtId="0" fontId="43" fillId="45" borderId="0" xfId="829" applyFont="1" applyFill="1" applyAlignment="1" applyProtection="1">
      <alignment horizontal="center" vertical="center" wrapText="1"/>
      <protection hidden="1"/>
    </xf>
    <xf numFmtId="0" fontId="44" fillId="45" borderId="0" xfId="829" applyFont="1" applyFill="1" applyAlignment="1" applyProtection="1">
      <alignment horizontal="center" vertical="center" wrapText="1"/>
      <protection hidden="1"/>
    </xf>
    <xf numFmtId="0" fontId="19" fillId="0" borderId="76" xfId="829" applyFont="1" applyBorder="1" applyAlignment="1" applyProtection="1">
      <alignment horizontal="center" vertical="center" wrapText="1"/>
      <protection hidden="1"/>
    </xf>
    <xf numFmtId="0" fontId="19" fillId="45" borderId="0" xfId="829" applyFont="1" applyFill="1" applyAlignment="1" applyProtection="1">
      <alignment horizontal="center" vertical="center" wrapText="1"/>
      <protection hidden="1"/>
    </xf>
    <xf numFmtId="0" fontId="16" fillId="0" borderId="0" xfId="829" applyFont="1" applyAlignment="1" applyProtection="1">
      <alignment horizontal="center" vertical="center" wrapText="1"/>
      <protection hidden="1"/>
    </xf>
    <xf numFmtId="0" fontId="84" fillId="0" borderId="0" xfId="829" applyAlignment="1" applyProtection="1">
      <alignment horizontal="center" vertical="center" wrapText="1"/>
      <protection hidden="1"/>
    </xf>
    <xf numFmtId="0" fontId="84" fillId="0" borderId="46" xfId="829" applyBorder="1" applyAlignment="1" applyProtection="1">
      <alignment horizontal="left" vertical="center" wrapText="1"/>
      <protection locked="0" hidden="1"/>
    </xf>
    <xf numFmtId="0" fontId="84" fillId="45" borderId="66" xfId="829" applyFill="1" applyBorder="1" applyAlignment="1" applyProtection="1">
      <alignment horizontal="left" vertical="center" wrapText="1"/>
      <protection locked="0" hidden="1"/>
    </xf>
    <xf numFmtId="0" fontId="84" fillId="0" borderId="18" xfId="829" applyBorder="1" applyAlignment="1" applyProtection="1">
      <alignment wrapText="1"/>
      <protection locked="0"/>
    </xf>
    <xf numFmtId="0" fontId="84" fillId="45" borderId="18" xfId="829" applyFill="1" applyBorder="1" applyAlignment="1" applyProtection="1">
      <alignment horizontal="left" vertical="center" wrapText="1"/>
      <protection locked="0"/>
    </xf>
    <xf numFmtId="0" fontId="29" fillId="0" borderId="0" xfId="829" applyFont="1" applyAlignment="1" applyProtection="1">
      <alignment vertical="center" wrapText="1"/>
      <protection locked="0"/>
    </xf>
    <xf numFmtId="0" fontId="84" fillId="0" borderId="0" xfId="829" applyAlignment="1" applyProtection="1">
      <alignment wrapText="1"/>
      <protection locked="0"/>
    </xf>
    <xf numFmtId="0" fontId="84" fillId="0" borderId="46" xfId="829" applyBorder="1" applyAlignment="1" applyProtection="1">
      <alignment wrapText="1"/>
      <protection locked="0"/>
    </xf>
    <xf numFmtId="0" fontId="84" fillId="0" borderId="77" xfId="829" applyBorder="1" applyAlignment="1" applyProtection="1">
      <alignment horizontal="left" vertical="center" wrapText="1"/>
      <protection locked="0" hidden="1"/>
    </xf>
    <xf numFmtId="0" fontId="84" fillId="45" borderId="78" xfId="829" applyFill="1" applyBorder="1" applyAlignment="1" applyProtection="1">
      <alignment horizontal="left" vertical="center" wrapText="1"/>
      <protection locked="0" hidden="1"/>
    </xf>
    <xf numFmtId="0" fontId="84" fillId="0" borderId="77" xfId="829" applyBorder="1" applyAlignment="1" applyProtection="1">
      <alignment wrapText="1"/>
      <protection locked="0"/>
    </xf>
    <xf numFmtId="0" fontId="84" fillId="0" borderId="0" xfId="829" applyAlignment="1">
      <alignment wrapText="1"/>
    </xf>
    <xf numFmtId="0" fontId="50" fillId="0" borderId="0" xfId="829" applyFont="1" applyAlignment="1">
      <alignment vertical="top" wrapText="1"/>
    </xf>
    <xf numFmtId="0" fontId="50" fillId="47" borderId="18" xfId="829" applyFont="1" applyFill="1" applyBorder="1" applyAlignment="1">
      <alignment vertical="center" wrapText="1"/>
    </xf>
    <xf numFmtId="0" fontId="50" fillId="0" borderId="0" xfId="506" applyFont="1" applyAlignment="1">
      <alignment horizontal="left" vertical="top" wrapText="1"/>
    </xf>
    <xf numFmtId="0" fontId="84" fillId="0" borderId="0" xfId="829" applyAlignment="1">
      <alignment vertical="top"/>
    </xf>
    <xf numFmtId="0" fontId="50" fillId="47" borderId="18" xfId="506" applyFont="1" applyFill="1" applyBorder="1" applyAlignment="1">
      <alignment vertical="top" wrapText="1"/>
    </xf>
    <xf numFmtId="0" fontId="50" fillId="0" borderId="0" xfId="829" applyFont="1" applyAlignment="1">
      <alignment vertical="top"/>
    </xf>
    <xf numFmtId="0" fontId="50" fillId="0" borderId="0" xfId="506" applyFont="1" applyAlignment="1">
      <alignment vertical="top" wrapText="1"/>
    </xf>
    <xf numFmtId="0" fontId="12" fillId="0" borderId="77" xfId="521" applyBorder="1" applyAlignment="1" applyProtection="1">
      <alignment horizontal="left" vertical="center" wrapText="1"/>
      <protection locked="0" hidden="1"/>
    </xf>
    <xf numFmtId="0" fontId="20"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7" fillId="0" borderId="0" xfId="829" applyFont="1" applyAlignment="1" applyProtection="1">
      <alignment vertical="top" wrapText="1"/>
      <protection hidden="1"/>
    </xf>
    <xf numFmtId="0" fontId="12" fillId="0" borderId="79" xfId="521" applyBorder="1" applyAlignment="1" applyProtection="1">
      <alignment horizontal="left" vertical="center" wrapText="1"/>
      <protection locked="0" hidden="1"/>
    </xf>
    <xf numFmtId="0" fontId="84" fillId="0" borderId="79" xfId="829" applyBorder="1" applyAlignment="1" applyProtection="1">
      <alignment horizontal="left" vertical="center" wrapText="1"/>
      <protection locked="0" hidden="1"/>
    </xf>
    <xf numFmtId="0" fontId="84" fillId="45" borderId="19" xfId="829" applyFill="1" applyBorder="1" applyAlignment="1" applyProtection="1">
      <alignment horizontal="left" vertical="center" wrapText="1"/>
      <protection locked="0" hidden="1"/>
    </xf>
    <xf numFmtId="0" fontId="84" fillId="0" borderId="51" xfId="829" applyBorder="1" applyAlignment="1" applyProtection="1">
      <alignment wrapText="1"/>
      <protection locked="0"/>
    </xf>
    <xf numFmtId="0" fontId="19" fillId="0" borderId="80" xfId="829" applyFont="1" applyBorder="1" applyAlignment="1" applyProtection="1">
      <alignment horizontal="center" vertical="center" wrapText="1"/>
      <protection hidden="1"/>
    </xf>
    <xf numFmtId="0" fontId="19" fillId="0" borderId="81" xfId="829" applyFont="1" applyBorder="1" applyAlignment="1" applyProtection="1">
      <alignment horizontal="center" vertical="center" wrapText="1"/>
      <protection hidden="1"/>
    </xf>
    <xf numFmtId="0" fontId="19" fillId="0" borderId="82" xfId="829" applyFont="1" applyBorder="1" applyAlignment="1" applyProtection="1">
      <alignment horizontal="center" vertical="center" wrapText="1"/>
      <protection hidden="1"/>
    </xf>
    <xf numFmtId="0" fontId="0" fillId="45" borderId="0" xfId="0" quotePrefix="1" applyFill="1"/>
    <xf numFmtId="0" fontId="118"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20" fillId="0" borderId="20" xfId="828" applyFont="1" applyFill="1" applyBorder="1" applyAlignment="1" applyProtection="1">
      <alignment horizontal="left" vertical="center" wrapText="1"/>
      <protection locked="0"/>
    </xf>
    <xf numFmtId="0" fontId="95" fillId="0" borderId="0" xfId="0" applyFont="1" applyAlignment="1">
      <alignment vertical="top"/>
    </xf>
    <xf numFmtId="0" fontId="121" fillId="0" borderId="0" xfId="0" applyFont="1" applyAlignment="1">
      <alignment vertical="top" wrapText="1"/>
    </xf>
    <xf numFmtId="0" fontId="122" fillId="0" borderId="0" xfId="0" applyFont="1" applyAlignment="1">
      <alignment vertical="top" wrapText="1"/>
    </xf>
    <xf numFmtId="0" fontId="123" fillId="0" borderId="0" xfId="829" applyFont="1" applyAlignment="1">
      <alignment vertical="top" wrapText="1"/>
    </xf>
    <xf numFmtId="0" fontId="109" fillId="0" borderId="0" xfId="0" applyFont="1" applyAlignment="1">
      <alignment wrapText="1"/>
    </xf>
    <xf numFmtId="0" fontId="125" fillId="0" borderId="18" xfId="828" applyFont="1" applyBorder="1" applyAlignment="1" applyProtection="1">
      <alignment vertical="center" wrapText="1"/>
      <protection hidden="1"/>
    </xf>
    <xf numFmtId="0" fontId="126" fillId="0" borderId="18" xfId="828" applyFont="1" applyBorder="1" applyAlignment="1" applyProtection="1">
      <alignment vertical="center" wrapText="1"/>
      <protection locked="0"/>
    </xf>
    <xf numFmtId="0" fontId="102" fillId="0" borderId="0" xfId="0" applyFont="1" applyAlignment="1">
      <alignment vertical="top" wrapText="1"/>
    </xf>
    <xf numFmtId="0" fontId="127" fillId="0" borderId="0" xfId="0" applyFont="1"/>
    <xf numFmtId="0" fontId="47" fillId="0" borderId="0" xfId="827" applyFont="1" applyAlignment="1">
      <alignment horizontal="left" vertical="top" wrapText="1"/>
    </xf>
    <xf numFmtId="0" fontId="109" fillId="0" borderId="0" xfId="829" applyFont="1" applyAlignment="1">
      <alignment vertical="top" wrapText="1"/>
    </xf>
    <xf numFmtId="0" fontId="19" fillId="45" borderId="66" xfId="0" applyFont="1" applyFill="1" applyBorder="1" applyAlignment="1" applyProtection="1">
      <alignment horizontal="right" vertical="center" wrapText="1"/>
      <protection hidden="1"/>
    </xf>
    <xf numFmtId="0" fontId="49" fillId="0" borderId="0" xfId="0" applyFont="1" applyAlignment="1" applyProtection="1">
      <alignment horizontal="right" wrapText="1"/>
      <protection hidden="1"/>
    </xf>
    <xf numFmtId="168" fontId="28" fillId="0" borderId="52" xfId="574" quotePrefix="1" applyNumberFormat="1" applyFont="1" applyBorder="1" applyAlignment="1">
      <alignment horizontal="center" vertical="top" wrapText="1"/>
    </xf>
    <xf numFmtId="0" fontId="28" fillId="0" borderId="18" xfId="574" applyFont="1" applyBorder="1" applyAlignment="1">
      <alignment vertical="top" wrapText="1"/>
    </xf>
    <xf numFmtId="0" fontId="20" fillId="0" borderId="20" xfId="0" applyFont="1" applyBorder="1" applyAlignment="1" applyProtection="1">
      <alignment vertical="center" wrapText="1"/>
      <protection hidden="1"/>
    </xf>
    <xf numFmtId="0" fontId="128" fillId="0" borderId="27" xfId="0" applyFont="1" applyBorder="1" applyAlignment="1">
      <alignment horizontal="right" vertical="center" wrapText="1"/>
    </xf>
    <xf numFmtId="0" fontId="16" fillId="45" borderId="56" xfId="0" applyFont="1" applyFill="1" applyBorder="1" applyAlignment="1" applyProtection="1">
      <alignment horizontal="left" vertical="center" wrapText="1"/>
      <protection locked="0"/>
    </xf>
    <xf numFmtId="0" fontId="16" fillId="45" borderId="11" xfId="0" applyFont="1" applyFill="1" applyBorder="1" applyAlignment="1" applyProtection="1">
      <alignment horizontal="left" vertical="center" wrapText="1"/>
      <protection locked="0"/>
    </xf>
    <xf numFmtId="0" fontId="16"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8" fillId="45" borderId="56" xfId="0" applyFont="1" applyFill="1" applyBorder="1" applyAlignment="1" applyProtection="1">
      <alignment horizontal="center" vertical="center" wrapText="1"/>
      <protection hidden="1"/>
    </xf>
    <xf numFmtId="0" fontId="18" fillId="45" borderId="11" xfId="0" applyFont="1" applyFill="1" applyBorder="1" applyAlignment="1" applyProtection="1">
      <alignment horizontal="center" vertical="center" wrapText="1"/>
      <protection hidden="1"/>
    </xf>
    <xf numFmtId="0" fontId="18" fillId="45" borderId="33" xfId="0" applyFont="1" applyFill="1" applyBorder="1" applyAlignment="1" applyProtection="1">
      <alignment horizontal="center" vertical="center" wrapText="1"/>
      <protection hidden="1"/>
    </xf>
    <xf numFmtId="49" fontId="20" fillId="45" borderId="31" xfId="0" applyNumberFormat="1" applyFont="1" applyFill="1" applyBorder="1" applyAlignment="1" applyProtection="1">
      <alignment horizontal="left" vertical="center" wrapText="1"/>
      <protection locked="0"/>
    </xf>
    <xf numFmtId="49" fontId="20" fillId="45" borderId="25" xfId="0" applyNumberFormat="1" applyFont="1" applyFill="1" applyBorder="1" applyAlignment="1" applyProtection="1">
      <alignment horizontal="left" vertical="center" wrapText="1"/>
      <protection locked="0"/>
    </xf>
    <xf numFmtId="49" fontId="20" fillId="45" borderId="58" xfId="0" applyNumberFormat="1" applyFont="1" applyFill="1" applyBorder="1" applyAlignment="1" applyProtection="1">
      <alignment horizontal="left" vertical="center" wrapText="1"/>
      <protection locked="0"/>
    </xf>
    <xf numFmtId="49" fontId="20" fillId="45" borderId="56" xfId="0" applyNumberFormat="1" applyFont="1" applyFill="1" applyBorder="1" applyAlignment="1" applyProtection="1">
      <alignment horizontal="left" vertical="center" wrapText="1"/>
      <protection locked="0"/>
    </xf>
    <xf numFmtId="49" fontId="20" fillId="45" borderId="11" xfId="0" applyNumberFormat="1" applyFont="1" applyFill="1" applyBorder="1" applyAlignment="1" applyProtection="1">
      <alignment horizontal="left" vertical="center" wrapText="1"/>
      <protection locked="0"/>
    </xf>
    <xf numFmtId="49" fontId="20" fillId="45" borderId="33" xfId="0" applyNumberFormat="1" applyFont="1" applyFill="1" applyBorder="1" applyAlignment="1" applyProtection="1">
      <alignment horizontal="left" vertical="center" wrapText="1"/>
      <protection locked="0"/>
    </xf>
    <xf numFmtId="0" fontId="19" fillId="45" borderId="0" xfId="0" applyFont="1" applyFill="1" applyAlignment="1" applyProtection="1">
      <alignment horizontal="center" vertical="center" wrapText="1"/>
      <protection hidden="1"/>
    </xf>
    <xf numFmtId="0" fontId="20" fillId="45" borderId="59" xfId="0" applyFont="1" applyFill="1" applyBorder="1" applyAlignment="1" applyProtection="1">
      <alignment horizontal="left" vertical="center" wrapText="1"/>
      <protection locked="0"/>
    </xf>
    <xf numFmtId="0" fontId="20" fillId="45" borderId="60" xfId="0" applyFont="1" applyFill="1" applyBorder="1" applyAlignment="1" applyProtection="1">
      <alignment horizontal="left" vertical="center" wrapText="1"/>
      <protection locked="0"/>
    </xf>
    <xf numFmtId="0" fontId="20" fillId="45" borderId="61" xfId="0" applyFont="1" applyFill="1" applyBorder="1" applyAlignment="1" applyProtection="1">
      <alignment horizontal="left" vertical="center" wrapText="1"/>
      <protection locked="0"/>
    </xf>
    <xf numFmtId="0" fontId="116" fillId="45" borderId="0" xfId="828" applyFill="1" applyBorder="1" applyAlignment="1" applyProtection="1">
      <alignment horizontal="center"/>
      <protection locked="0"/>
    </xf>
    <xf numFmtId="0" fontId="19" fillId="45" borderId="25" xfId="0" applyFont="1" applyFill="1" applyBorder="1" applyAlignment="1" applyProtection="1">
      <alignment horizontal="center" vertical="top" wrapText="1"/>
      <protection hidden="1"/>
    </xf>
    <xf numFmtId="0" fontId="19" fillId="45" borderId="66" xfId="0" applyFont="1" applyFill="1" applyBorder="1" applyAlignment="1" applyProtection="1">
      <alignment horizontal="right" vertical="center"/>
      <protection hidden="1"/>
    </xf>
    <xf numFmtId="0" fontId="19" fillId="45" borderId="27" xfId="0" applyFont="1" applyFill="1" applyBorder="1" applyAlignment="1" applyProtection="1">
      <alignment horizontal="right" vertical="center"/>
      <protection hidden="1"/>
    </xf>
    <xf numFmtId="0" fontId="79" fillId="0" borderId="31" xfId="828" applyFont="1" applyFill="1" applyBorder="1" applyAlignment="1" applyProtection="1">
      <alignment horizontal="left" vertical="center" wrapText="1"/>
    </xf>
    <xf numFmtId="0" fontId="79" fillId="0" borderId="25" xfId="828" applyFont="1" applyFill="1" applyBorder="1" applyAlignment="1" applyProtection="1">
      <alignment horizontal="left" vertical="center" wrapText="1"/>
    </xf>
    <xf numFmtId="0" fontId="79" fillId="0" borderId="58" xfId="828" applyFont="1" applyFill="1" applyBorder="1" applyAlignment="1" applyProtection="1">
      <alignment horizontal="left" vertical="center" wrapText="1"/>
    </xf>
    <xf numFmtId="0" fontId="20"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9"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20" fillId="82" borderId="56" xfId="828" applyFont="1" applyFill="1" applyBorder="1" applyAlignment="1" applyProtection="1">
      <alignment horizontal="left" vertical="center" wrapText="1"/>
    </xf>
    <xf numFmtId="0" fontId="20" fillId="82" borderId="33" xfId="0" applyFont="1" applyFill="1" applyBorder="1" applyAlignment="1">
      <alignment horizontal="left" vertical="center" wrapText="1"/>
    </xf>
    <xf numFmtId="49" fontId="116" fillId="45" borderId="56" xfId="831" applyNumberFormat="1" applyFill="1" applyBorder="1" applyAlignment="1" applyProtection="1">
      <alignment horizontal="left" vertical="center" wrapText="1"/>
      <protection locked="0"/>
    </xf>
    <xf numFmtId="49" fontId="79" fillId="45" borderId="11" xfId="828" applyNumberFormat="1" applyFont="1" applyFill="1" applyBorder="1" applyAlignment="1" applyProtection="1">
      <alignment horizontal="left" vertical="center" wrapText="1"/>
      <protection locked="0"/>
    </xf>
    <xf numFmtId="49" fontId="79" fillId="45" borderId="33" xfId="828" applyNumberFormat="1" applyFont="1" applyFill="1" applyBorder="1" applyAlignment="1" applyProtection="1">
      <alignment horizontal="left" vertical="center" wrapText="1"/>
      <protection locked="0"/>
    </xf>
    <xf numFmtId="0" fontId="20" fillId="45" borderId="56" xfId="0" applyFont="1" applyFill="1" applyBorder="1" applyAlignment="1" applyProtection="1">
      <alignment horizontal="left" vertical="center"/>
      <protection locked="0"/>
    </xf>
    <xf numFmtId="0" fontId="20" fillId="45" borderId="33" xfId="0" applyFont="1" applyFill="1" applyBorder="1" applyAlignment="1" applyProtection="1">
      <alignment horizontal="left" vertical="center"/>
      <protection locked="0"/>
    </xf>
    <xf numFmtId="0" fontId="19" fillId="45" borderId="25" xfId="0" applyFont="1" applyFill="1" applyBorder="1" applyAlignment="1" applyProtection="1">
      <alignment horizontal="left" wrapText="1"/>
      <protection hidden="1"/>
    </xf>
    <xf numFmtId="169" fontId="19" fillId="45" borderId="31" xfId="0" applyNumberFormat="1" applyFont="1" applyFill="1" applyBorder="1" applyAlignment="1" applyProtection="1">
      <alignment horizontal="center" wrapText="1"/>
      <protection locked="0"/>
    </xf>
    <xf numFmtId="169" fontId="19" fillId="45" borderId="58" xfId="0" applyNumberFormat="1" applyFont="1" applyFill="1" applyBorder="1" applyAlignment="1" applyProtection="1">
      <alignment horizontal="center" wrapText="1"/>
      <protection locked="0"/>
    </xf>
    <xf numFmtId="0" fontId="83" fillId="45" borderId="57" xfId="0" applyFont="1" applyFill="1" applyBorder="1" applyAlignment="1">
      <alignment horizontal="center" vertical="center" wrapText="1"/>
    </xf>
    <xf numFmtId="0" fontId="83" fillId="45" borderId="26" xfId="0" applyFont="1" applyFill="1" applyBorder="1" applyAlignment="1">
      <alignment horizontal="center" vertical="center" wrapText="1"/>
    </xf>
    <xf numFmtId="0" fontId="24" fillId="0" borderId="25" xfId="828" applyFont="1" applyFill="1" applyBorder="1" applyAlignment="1" applyProtection="1">
      <alignment horizontal="center" wrapText="1"/>
      <protection hidden="1"/>
    </xf>
    <xf numFmtId="49" fontId="80" fillId="45" borderId="56" xfId="828" applyNumberFormat="1" applyFont="1" applyFill="1" applyBorder="1" applyAlignment="1" applyProtection="1">
      <alignment horizontal="left" vertical="center" wrapText="1"/>
      <protection locked="0"/>
    </xf>
    <xf numFmtId="49" fontId="80" fillId="45" borderId="11" xfId="828" applyNumberFormat="1" applyFont="1" applyFill="1" applyBorder="1" applyAlignment="1" applyProtection="1">
      <alignment horizontal="left" vertical="center" wrapText="1"/>
      <protection locked="0"/>
    </xf>
    <xf numFmtId="49" fontId="80" fillId="45" borderId="33" xfId="828" applyNumberFormat="1" applyFont="1" applyFill="1" applyBorder="1" applyAlignment="1" applyProtection="1">
      <alignment horizontal="left" vertical="center" wrapText="1"/>
      <protection locked="0"/>
    </xf>
    <xf numFmtId="0" fontId="19" fillId="45" borderId="11" xfId="0" applyFont="1" applyFill="1" applyBorder="1" applyAlignment="1" applyProtection="1">
      <alignment horizontal="left" wrapText="1"/>
      <protection hidden="1"/>
    </xf>
    <xf numFmtId="0" fontId="22" fillId="45" borderId="0" xfId="0" applyFont="1" applyFill="1" applyAlignment="1">
      <alignment horizontal="center" wrapText="1"/>
    </xf>
    <xf numFmtId="0" fontId="19" fillId="45" borderId="25" xfId="0" applyFont="1" applyFill="1" applyBorder="1" applyAlignment="1" applyProtection="1">
      <alignment horizontal="center" wrapText="1"/>
      <protection hidden="1"/>
    </xf>
    <xf numFmtId="0" fontId="26" fillId="0" borderId="25" xfId="828" applyFont="1" applyFill="1" applyBorder="1" applyAlignment="1" applyProtection="1">
      <alignment horizontal="center"/>
      <protection hidden="1"/>
    </xf>
    <xf numFmtId="0" fontId="16" fillId="108" borderId="85" xfId="0" applyFont="1" applyFill="1" applyBorder="1" applyAlignment="1" applyProtection="1">
      <alignment horizontal="left" vertical="center" wrapText="1"/>
      <protection locked="0"/>
    </xf>
    <xf numFmtId="0" fontId="16" fillId="108" borderId="11" xfId="0" applyFont="1" applyFill="1" applyBorder="1" applyAlignment="1" applyProtection="1">
      <alignment horizontal="left" vertical="center" wrapText="1"/>
      <protection locked="0"/>
    </xf>
    <xf numFmtId="0" fontId="14" fillId="45" borderId="25" xfId="0" applyFont="1" applyFill="1" applyBorder="1" applyAlignment="1" applyProtection="1">
      <alignment horizontal="center" wrapText="1"/>
      <protection hidden="1"/>
    </xf>
    <xf numFmtId="0" fontId="20" fillId="45" borderId="11" xfId="0" applyFont="1" applyFill="1" applyBorder="1" applyAlignment="1">
      <alignment horizontal="center" vertical="center"/>
    </xf>
    <xf numFmtId="0" fontId="116" fillId="45" borderId="56" xfId="831" applyFill="1" applyBorder="1" applyAlignment="1" applyProtection="1">
      <alignment horizontal="left" vertical="center" wrapText="1"/>
      <protection locked="0"/>
    </xf>
    <xf numFmtId="0" fontId="78" fillId="45" borderId="11" xfId="0" applyFont="1" applyFill="1" applyBorder="1" applyAlignment="1" applyProtection="1">
      <alignment horizontal="left" vertical="center" wrapText="1"/>
      <protection locked="0"/>
    </xf>
    <xf numFmtId="0" fontId="78" fillId="45" borderId="33" xfId="0" applyFont="1" applyFill="1" applyBorder="1" applyAlignment="1" applyProtection="1">
      <alignment horizontal="left" vertical="center" wrapText="1"/>
      <protection locked="0"/>
    </xf>
    <xf numFmtId="0" fontId="20" fillId="0" borderId="0" xfId="0" applyFont="1" applyAlignment="1" applyProtection="1">
      <alignment horizontal="left" vertical="center"/>
      <protection locked="0"/>
    </xf>
    <xf numFmtId="0" fontId="16" fillId="0" borderId="0" xfId="0" applyFont="1" applyAlignment="1" applyProtection="1">
      <alignment horizontal="left" vertical="center" wrapText="1"/>
      <protection locked="0"/>
    </xf>
    <xf numFmtId="0" fontId="27" fillId="0" borderId="0" xfId="828" applyFont="1" applyFill="1" applyBorder="1" applyAlignment="1" applyProtection="1">
      <alignment horizontal="center" vertical="center" wrapText="1"/>
      <protection hidden="1"/>
    </xf>
    <xf numFmtId="0" fontId="22" fillId="45" borderId="37" xfId="0" applyFont="1" applyFill="1" applyBorder="1" applyAlignment="1" applyProtection="1">
      <alignment horizontal="center" vertical="center"/>
      <protection hidden="1"/>
    </xf>
    <xf numFmtId="0" fontId="22" fillId="45" borderId="53" xfId="0" applyFont="1" applyFill="1" applyBorder="1" applyAlignment="1" applyProtection="1">
      <alignment horizontal="center" vertical="center"/>
      <protection hidden="1"/>
    </xf>
    <xf numFmtId="0" fontId="20" fillId="45" borderId="56" xfId="0" applyFont="1" applyFill="1" applyBorder="1" applyAlignment="1" applyProtection="1">
      <alignment horizontal="left" vertical="center" wrapText="1"/>
      <protection locked="0"/>
    </xf>
    <xf numFmtId="0" fontId="20" fillId="45" borderId="33" xfId="0" applyFont="1" applyFill="1" applyBorder="1" applyAlignment="1" applyProtection="1">
      <alignment horizontal="left" vertical="center" wrapText="1"/>
      <protection locked="0"/>
    </xf>
    <xf numFmtId="0" fontId="16" fillId="45" borderId="11" xfId="0" applyFont="1" applyFill="1" applyBorder="1" applyAlignment="1">
      <alignment horizontal="left" vertical="center" wrapText="1"/>
    </xf>
    <xf numFmtId="0" fontId="17" fillId="45" borderId="15" xfId="0" applyFont="1" applyFill="1" applyBorder="1" applyAlignment="1">
      <alignment horizontal="center" vertical="center" wrapText="1"/>
    </xf>
    <xf numFmtId="0" fontId="17" fillId="45" borderId="37" xfId="0" applyFont="1" applyFill="1" applyBorder="1" applyAlignment="1">
      <alignment horizontal="center" vertical="center" wrapText="1"/>
    </xf>
    <xf numFmtId="0" fontId="14" fillId="45" borderId="0" xfId="0" applyFont="1" applyFill="1" applyAlignment="1">
      <alignment horizontal="center" vertical="center"/>
    </xf>
    <xf numFmtId="0" fontId="28" fillId="45" borderId="0" xfId="0" applyFont="1" applyFill="1" applyAlignment="1">
      <alignment horizontal="left" vertical="center" wrapText="1"/>
    </xf>
    <xf numFmtId="0" fontId="28" fillId="45" borderId="55" xfId="0" applyFont="1" applyFill="1" applyBorder="1" applyAlignment="1">
      <alignment horizontal="left" vertical="center" wrapText="1"/>
    </xf>
    <xf numFmtId="0" fontId="28"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4" fillId="45" borderId="26" xfId="0" applyFont="1" applyFill="1" applyBorder="1" applyAlignment="1" applyProtection="1">
      <alignment horizontal="left" vertical="center" wrapText="1"/>
      <protection hidden="1"/>
    </xf>
    <xf numFmtId="0" fontId="119" fillId="45" borderId="34" xfId="828" applyFont="1" applyFill="1" applyBorder="1" applyAlignment="1" applyProtection="1">
      <alignment horizontal="center" vertical="center"/>
      <protection locked="0"/>
    </xf>
    <xf numFmtId="0" fontId="119" fillId="45" borderId="0" xfId="828" applyFont="1" applyFill="1" applyBorder="1" applyAlignment="1" applyProtection="1">
      <alignment horizontal="center" vertical="center"/>
      <protection locked="0"/>
    </xf>
    <xf numFmtId="0" fontId="17" fillId="0" borderId="55" xfId="0" applyFont="1" applyBorder="1" applyAlignment="1" applyProtection="1">
      <alignment horizontal="left" vertical="top" wrapText="1"/>
      <protection hidden="1"/>
    </xf>
    <xf numFmtId="0" fontId="16" fillId="45" borderId="25" xfId="0" quotePrefix="1" applyFont="1" applyFill="1" applyBorder="1" applyAlignment="1" applyProtection="1">
      <alignment horizontal="center" wrapText="1"/>
      <protection hidden="1"/>
    </xf>
    <xf numFmtId="0" fontId="16" fillId="45" borderId="25" xfId="0" applyFont="1" applyFill="1" applyBorder="1" applyAlignment="1" applyProtection="1">
      <alignment horizontal="center" wrapText="1"/>
      <protection hidden="1"/>
    </xf>
    <xf numFmtId="0" fontId="16"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7" fillId="0" borderId="75" xfId="829" applyFont="1" applyBorder="1" applyAlignment="1" applyProtection="1">
      <alignment horizontal="left" vertical="top" wrapText="1"/>
      <protection hidden="1"/>
    </xf>
    <xf numFmtId="0" fontId="46" fillId="45" borderId="34" xfId="830" applyFont="1" applyFill="1" applyBorder="1" applyAlignment="1" applyProtection="1">
      <alignment horizontal="center" vertical="center" wrapText="1"/>
      <protection hidden="1"/>
    </xf>
    <xf numFmtId="0" fontId="46" fillId="45" borderId="0" xfId="830" applyFont="1" applyFill="1" applyBorder="1" applyAlignment="1" applyProtection="1">
      <alignment horizontal="center" vertical="center" wrapText="1"/>
      <protection hidden="1"/>
    </xf>
    <xf numFmtId="0" fontId="117" fillId="0" borderId="0" xfId="829" applyFont="1" applyAlignment="1" applyProtection="1">
      <alignment horizontal="left" vertical="top" wrapText="1"/>
      <protection hidden="1"/>
    </xf>
    <xf numFmtId="0" fontId="16" fillId="45" borderId="0" xfId="829" applyFont="1" applyFill="1" applyAlignment="1" applyProtection="1">
      <alignment horizontal="center" wrapText="1"/>
      <protection hidden="1"/>
    </xf>
    <xf numFmtId="0" fontId="16" fillId="45" borderId="30" xfId="829" applyFont="1" applyFill="1" applyBorder="1" applyAlignment="1" applyProtection="1">
      <alignment horizontal="center" wrapText="1"/>
      <protection hidden="1"/>
    </xf>
    <xf numFmtId="0" fontId="24" fillId="45" borderId="0" xfId="828" applyFont="1" applyFill="1" applyBorder="1" applyAlignment="1" applyProtection="1">
      <alignment horizontal="center" vertical="center" wrapText="1"/>
      <protection hidden="1"/>
    </xf>
    <xf numFmtId="0" fontId="35"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11"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2594">
    <cellStyle name="20 % - Akzent1" xfId="687" builtinId="30" customBuiltin="1"/>
    <cellStyle name="20 % - Akzent1 2" xfId="1169" xr:uid="{E97DA338-0C9D-4887-BACD-CA1FB2B23B03}"/>
    <cellStyle name="20 % - Akzent2" xfId="691" builtinId="34" customBuiltin="1"/>
    <cellStyle name="20 % - Akzent2 2" xfId="1172" xr:uid="{7DA02445-5694-440E-8C76-09CF6866416A}"/>
    <cellStyle name="20 % - Akzent3" xfId="695" builtinId="38" customBuiltin="1"/>
    <cellStyle name="20 % - Akzent3 2" xfId="1175" xr:uid="{8540E257-729B-4B6C-B721-675FDE35B8F2}"/>
    <cellStyle name="20 % - Akzent4" xfId="699" builtinId="42" customBuiltin="1"/>
    <cellStyle name="20 % - Akzent4 2" xfId="1178" xr:uid="{EED385B3-9888-4A15-8066-6E23FC461A11}"/>
    <cellStyle name="20 % - Akzent5" xfId="703" builtinId="46" customBuiltin="1"/>
    <cellStyle name="20 % - Akzent5 2" xfId="1181" xr:uid="{D24A1A92-CF4F-47DC-A075-6B6650A76CE2}"/>
    <cellStyle name="20 % - Akzent6" xfId="707" builtinId="50" customBuiltin="1"/>
    <cellStyle name="20 % - Akzent6 2" xfId="1184" xr:uid="{35DC618A-C125-44FF-9416-D3D49E96A31D}"/>
    <cellStyle name="20% - Accent1 2" xfId="6" xr:uid="{00000000-0005-0000-0000-000001000000}"/>
    <cellStyle name="20% - Accent1 2 2" xfId="596" xr:uid="{00000000-0005-0000-0000-000002000000}"/>
    <cellStyle name="20% - Accent1 2 2 2" xfId="759" xr:uid="{D356F903-729F-4A03-B7AF-8F7DFF12755A}"/>
    <cellStyle name="20% - Accent1 2 2 2 2" xfId="1236" xr:uid="{0D40AD03-5A9C-4E2D-B0DC-9FB2C3E51CB6}"/>
    <cellStyle name="20% - Accent1 2 2 2 3" xfId="2580" xr:uid="{35B7772B-88F5-4055-8AD7-7117B8295F68}"/>
    <cellStyle name="20% - Accent1 2 2 3" xfId="1122" xr:uid="{4E2A5587-66AF-4F2D-BE88-2A7B0C16B43C}"/>
    <cellStyle name="20% - Accent1 2 2 4" xfId="2374" xr:uid="{B7AD9451-A591-47C3-A428-9798EF9EE018}"/>
    <cellStyle name="20% - Accent1 2 3" xfId="712" xr:uid="{EDF434F6-97A8-4C97-92EF-01B4CD7E3E3F}"/>
    <cellStyle name="20% - Accent1 2 3 2" xfId="1189" xr:uid="{ACF4A852-DB96-4EC9-8B8C-43E5CC927673}"/>
    <cellStyle name="20% - Accent1 2 3 3" xfId="2567" xr:uid="{D29727C5-7085-483C-BEFF-ABD8215C35D8}"/>
    <cellStyle name="20% - Accent1 2 4" xfId="837" xr:uid="{133C1493-C5C5-4611-B486-2744BE673A65}"/>
    <cellStyle name="20% - Accent1 2 5" xfId="2020" xr:uid="{B07D81C2-1E2D-41A7-8298-A8129814E624}"/>
    <cellStyle name="20% - Accent1 3" xfId="806" xr:uid="{E07D2041-971E-4110-B638-511848290013}"/>
    <cellStyle name="20% - Accent1 3 2" xfId="1283" xr:uid="{FC3B075C-2BE3-4F73-86BB-1C4B7F488671}"/>
    <cellStyle name="20% - Accent1 3 3" xfId="1456" xr:uid="{A0C936EC-6C3E-4C0F-8335-45C482143333}"/>
    <cellStyle name="20% - Accent2 2" xfId="7" xr:uid="{00000000-0005-0000-0000-000004000000}"/>
    <cellStyle name="20% - Accent2 2 2" xfId="597" xr:uid="{00000000-0005-0000-0000-000005000000}"/>
    <cellStyle name="20% - Accent2 2 2 2" xfId="760" xr:uid="{F2C4FB1A-0961-479D-B12C-92AFEAA5DA7F}"/>
    <cellStyle name="20% - Accent2 2 2 2 2" xfId="1237" xr:uid="{B27115D9-9A2B-462C-8B9E-70124535D446}"/>
    <cellStyle name="20% - Accent2 2 2 2 3" xfId="2542" xr:uid="{4EA7FF37-72B4-43DC-87D7-ACA3357B1B9A}"/>
    <cellStyle name="20% - Accent2 2 2 3" xfId="1123" xr:uid="{CD7C5A9D-E6A2-4925-8D77-4AC42A855A07}"/>
    <cellStyle name="20% - Accent2 2 2 4" xfId="2460" xr:uid="{FCD7A88E-15C7-448F-A9A3-603C46C1FCCC}"/>
    <cellStyle name="20% - Accent2 2 3" xfId="713" xr:uid="{726E0599-9AC6-4E76-AACC-0FD8436401F4}"/>
    <cellStyle name="20% - Accent2 2 3 2" xfId="1190" xr:uid="{252811B3-9FAD-41CC-AA75-FDE5751C8D4A}"/>
    <cellStyle name="20% - Accent2 2 3 3" xfId="1446" xr:uid="{60BB987E-066E-4E15-9A7D-59E83BEEEE58}"/>
    <cellStyle name="20% - Accent2 2 4" xfId="838" xr:uid="{C72213B3-DE8C-4D5B-96E5-41EF0899505D}"/>
    <cellStyle name="20% - Accent2 2 5" xfId="2417" xr:uid="{BF700E3E-AC9E-40B7-A099-F15A278D1695}"/>
    <cellStyle name="20% - Accent2 3" xfId="809" xr:uid="{064AEAAD-AF5C-48B4-ADC6-532BE41941B6}"/>
    <cellStyle name="20% - Accent2 3 2" xfId="1286" xr:uid="{B8492EBC-6A6B-432F-A41E-CD478373FE3E}"/>
    <cellStyle name="20% - Accent2 3 3" xfId="1716" xr:uid="{9C998B74-C510-462B-82F6-8B2E539708DD}"/>
    <cellStyle name="20% - Accent3 2" xfId="8" xr:uid="{00000000-0005-0000-0000-000007000000}"/>
    <cellStyle name="20% - Accent3 2 2" xfId="598" xr:uid="{00000000-0005-0000-0000-000008000000}"/>
    <cellStyle name="20% - Accent3 2 2 2" xfId="761" xr:uid="{F5B2A5C6-D247-47BE-86EA-F650808C74C7}"/>
    <cellStyle name="20% - Accent3 2 2 2 2" xfId="1238" xr:uid="{FF9AAF74-94C4-40F6-A7C5-7D796F76FF1F}"/>
    <cellStyle name="20% - Accent3 2 2 2 3" xfId="1729" xr:uid="{839921E0-86C4-4E16-B922-F028E2AE552A}"/>
    <cellStyle name="20% - Accent3 2 2 3" xfId="1124" xr:uid="{E85E70B5-E2B5-4E0A-A655-1323CA5096FF}"/>
    <cellStyle name="20% - Accent3 2 2 4" xfId="1449" xr:uid="{39990BE0-A7C8-4762-A903-B78B3E69F41B}"/>
    <cellStyle name="20% - Accent3 2 3" xfId="714" xr:uid="{4812A7A9-4CB1-4A98-8F71-CA5406E00B29}"/>
    <cellStyle name="20% - Accent3 2 3 2" xfId="1191" xr:uid="{0EF4F55D-CDBB-4424-88B9-6BDDCEBC5C1B}"/>
    <cellStyle name="20% - Accent3 2 3 3" xfId="2482" xr:uid="{39666EA0-5823-4C20-8E9E-372565A9279A}"/>
    <cellStyle name="20% - Accent3 2 4" xfId="839" xr:uid="{8F631905-4E42-42F2-BB08-DD1F4485168D}"/>
    <cellStyle name="20% - Accent3 2 5" xfId="1728" xr:uid="{83AAF034-AF28-46E5-96E3-702F10A242B2}"/>
    <cellStyle name="20% - Accent3 3" xfId="812" xr:uid="{76300C5A-1301-4645-AD34-EEB765A6F950}"/>
    <cellStyle name="20% - Accent3 3 2" xfId="1289" xr:uid="{326961E3-1FD4-419C-8504-D6695F416CE9}"/>
    <cellStyle name="20% - Accent3 3 3" xfId="2551" xr:uid="{F4EC4243-12C9-46FF-886B-D69F4FD83B77}"/>
    <cellStyle name="20% - Accent4 2" xfId="9" xr:uid="{00000000-0005-0000-0000-00000A000000}"/>
    <cellStyle name="20% - Accent4 2 2" xfId="599" xr:uid="{00000000-0005-0000-0000-00000B000000}"/>
    <cellStyle name="20% - Accent4 2 2 2" xfId="762" xr:uid="{AEAE4347-0C6C-4EA8-9280-F35F255890D5}"/>
    <cellStyle name="20% - Accent4 2 2 2 2" xfId="1239" xr:uid="{E4D64F96-4CB1-42CA-940E-5A01F3D02774}"/>
    <cellStyle name="20% - Accent4 2 2 2 3" xfId="1723" xr:uid="{45B23B83-CC6E-45DA-AF71-5CA3B6F3973D}"/>
    <cellStyle name="20% - Accent4 2 2 3" xfId="1125" xr:uid="{E7809486-C1B8-4723-A9D6-D8A832FCA1C5}"/>
    <cellStyle name="20% - Accent4 2 2 4" xfId="2049" xr:uid="{8C510626-4FF6-4059-95E4-DA128396E92C}"/>
    <cellStyle name="20% - Accent4 2 3" xfId="715" xr:uid="{3383621A-942D-46EE-B973-A3B99EE61AB1}"/>
    <cellStyle name="20% - Accent4 2 3 2" xfId="1192" xr:uid="{652E4D51-1553-43D4-B7F7-279A6B221E42}"/>
    <cellStyle name="20% - Accent4 2 3 3" xfId="1857" xr:uid="{8648C8E4-EDB7-4A9D-BE8A-F9361EA5211D}"/>
    <cellStyle name="20% - Accent4 2 4" xfId="840" xr:uid="{3BFEE7D4-069C-4699-8D3A-DDD618ACB2A8}"/>
    <cellStyle name="20% - Accent4 2 5" xfId="2001" xr:uid="{643EF295-91C3-4086-A92B-35BD65363C39}"/>
    <cellStyle name="20% - Accent4 3" xfId="815" xr:uid="{EA736B35-E7F4-47B9-9143-A10AFFEBE522}"/>
    <cellStyle name="20% - Accent4 3 2" xfId="1292" xr:uid="{B94C3877-7759-4627-99E1-CC0E7A22B049}"/>
    <cellStyle name="20% - Accent4 3 3" xfId="1455" xr:uid="{BF7A1F0A-3D6E-487E-9169-D179284CFFA2}"/>
    <cellStyle name="20% - Accent5 2" xfId="10" xr:uid="{00000000-0005-0000-0000-00000D000000}"/>
    <cellStyle name="20% - Accent5 2 2" xfId="600" xr:uid="{00000000-0005-0000-0000-00000E000000}"/>
    <cellStyle name="20% - Accent5 2 2 2" xfId="763" xr:uid="{9F14E33C-53F8-45BD-A1A7-2DA5A30C23C3}"/>
    <cellStyle name="20% - Accent5 2 2 2 2" xfId="1240" xr:uid="{A1557A19-09F9-4B24-A691-8F351E152E34}"/>
    <cellStyle name="20% - Accent5 2 2 2 3" xfId="2483" xr:uid="{5DE8DD77-A4DE-4761-B385-B6AFD06BEEE4}"/>
    <cellStyle name="20% - Accent5 2 2 3" xfId="1126" xr:uid="{6EB59BB9-C0A0-4410-BC87-EC24C6DDF965}"/>
    <cellStyle name="20% - Accent5 2 2 4" xfId="2570" xr:uid="{87E9F807-9922-49F3-934B-064E18DD2E90}"/>
    <cellStyle name="20% - Accent5 2 3" xfId="716" xr:uid="{F2773E4A-67B7-442F-AE3C-6D1FD8110717}"/>
    <cellStyle name="20% - Accent5 2 3 2" xfId="1193" xr:uid="{B2ED7A8D-D3DB-44F9-9D9E-93615A3F19B5}"/>
    <cellStyle name="20% - Accent5 2 3 3" xfId="2439" xr:uid="{A32CEEF4-35F8-45F9-9A06-27A948F581A1}"/>
    <cellStyle name="20% - Accent5 2 4" xfId="841" xr:uid="{6D12D844-C106-4669-A336-E868D10D1527}"/>
    <cellStyle name="20% - Accent5 2 5" xfId="2509" xr:uid="{7613FF98-3748-4952-87CB-2819C396A164}"/>
    <cellStyle name="20% - Accent5 3" xfId="818" xr:uid="{C358461C-75FF-4C68-90E9-889F2DA229E0}"/>
    <cellStyle name="20% - Accent5 3 2" xfId="1295" xr:uid="{B8C46630-193A-45F3-88C3-04E6DFC84275}"/>
    <cellStyle name="20% - Accent5 3 3" xfId="1834" xr:uid="{D6981F7B-C7CB-4BC1-882E-165A83AE3F2B}"/>
    <cellStyle name="20% - Accent6 2" xfId="11" xr:uid="{00000000-0005-0000-0000-000010000000}"/>
    <cellStyle name="20% - Accent6 2 2" xfId="601" xr:uid="{00000000-0005-0000-0000-000011000000}"/>
    <cellStyle name="20% - Accent6 2 2 2" xfId="764" xr:uid="{BC0655AD-09D2-4AEC-BB73-5CD6BB5A20AA}"/>
    <cellStyle name="20% - Accent6 2 2 2 2" xfId="1241" xr:uid="{1819179F-BA34-4130-8E68-245D24029E13}"/>
    <cellStyle name="20% - Accent6 2 2 2 3" xfId="2513" xr:uid="{ED3A4FDD-B6EA-43DC-9358-7BB03D1C1125}"/>
    <cellStyle name="20% - Accent6 2 2 3" xfId="1127" xr:uid="{06BF01EA-80D7-4AA5-A58F-253E736DE470}"/>
    <cellStyle name="20% - Accent6 2 2 4" xfId="1910" xr:uid="{483AADC4-4049-4952-A78E-069BCE53DB40}"/>
    <cellStyle name="20% - Accent6 2 3" xfId="717" xr:uid="{246579D6-BF2F-40A9-A18D-259D2CE46A13}"/>
    <cellStyle name="20% - Accent6 2 3 2" xfId="1194" xr:uid="{A59E423F-597A-40B0-AFAC-BA4FDB1D0BA4}"/>
    <cellStyle name="20% - Accent6 2 3 3" xfId="1686" xr:uid="{925104D4-FA2C-4B91-B14F-99E13E5BE5C5}"/>
    <cellStyle name="20% - Accent6 2 4" xfId="842" xr:uid="{2C0BE761-E218-40A0-BA56-5220646E5EEB}"/>
    <cellStyle name="20% - Accent6 2 5" xfId="1688" xr:uid="{DDA8C825-9BD8-4D08-8E51-4C02808A5CB0}"/>
    <cellStyle name="20% - Accent6 3" xfId="821" xr:uid="{E1CCD2C7-AB9D-4DCA-9D39-BA3D6F3F9C1E}"/>
    <cellStyle name="20% - Accent6 3 2" xfId="1298" xr:uid="{8BA0E4C9-33EF-4593-9B3C-042E0519C783}"/>
    <cellStyle name="20% - Accent6 3 3" xfId="2479" xr:uid="{60C30693-49E5-4AE8-962A-F09D7D88F393}"/>
    <cellStyle name="40 % - Akzent1" xfId="688" builtinId="31" customBuiltin="1"/>
    <cellStyle name="40 % - Akzent1 2" xfId="1170" xr:uid="{53781D4D-30F1-430F-8F05-F22290F8C7DD}"/>
    <cellStyle name="40 % - Akzent2" xfId="692" builtinId="35" customBuiltin="1"/>
    <cellStyle name="40 % - Akzent2 2" xfId="1173" xr:uid="{F6B584CF-A027-4F88-B2BF-F886E61D5C8A}"/>
    <cellStyle name="40 % - Akzent3" xfId="696" builtinId="39" customBuiltin="1"/>
    <cellStyle name="40 % - Akzent3 2" xfId="1176" xr:uid="{80BCDA65-41B0-405D-899C-30EF4A1D803F}"/>
    <cellStyle name="40 % - Akzent4" xfId="700" builtinId="43" customBuiltin="1"/>
    <cellStyle name="40 % - Akzent4 2" xfId="1179" xr:uid="{9C975E20-1AA7-459F-8875-9EC27F7CF467}"/>
    <cellStyle name="40 % - Akzent5" xfId="704" builtinId="47" customBuiltin="1"/>
    <cellStyle name="40 % - Akzent5 2" xfId="1182" xr:uid="{3A42668D-06D2-4537-8CE9-5A5EC3A145DC}"/>
    <cellStyle name="40 % - Akzent6" xfId="708" builtinId="51" customBuiltin="1"/>
    <cellStyle name="40 % - Akzent6 2" xfId="1185" xr:uid="{210F923D-F3C5-4149-B712-7D7A7C094A56}"/>
    <cellStyle name="40% - Accent1 2" xfId="12" xr:uid="{00000000-0005-0000-0000-000013000000}"/>
    <cellStyle name="40% - Accent1 2 2" xfId="602" xr:uid="{00000000-0005-0000-0000-000014000000}"/>
    <cellStyle name="40% - Accent1 2 2 2" xfId="765" xr:uid="{E68DE563-8836-41E4-B953-E15BF336452F}"/>
    <cellStyle name="40% - Accent1 2 2 2 2" xfId="1242" xr:uid="{DBA6B0D6-D5C4-4A4B-AF78-6C1828D8B128}"/>
    <cellStyle name="40% - Accent1 2 2 2 3" xfId="1682" xr:uid="{0CA9846C-678C-4795-A2DE-528C3FABF254}"/>
    <cellStyle name="40% - Accent1 2 2 3" xfId="1128" xr:uid="{86FFA345-C616-4728-8A3D-3A457DC8A5D5}"/>
    <cellStyle name="40% - Accent1 2 2 4" xfId="1683" xr:uid="{05A6A206-F854-4BDC-A628-16A9B36C57D3}"/>
    <cellStyle name="40% - Accent1 2 3" xfId="718" xr:uid="{7602192E-A940-4E7B-8C05-4172C15DC192}"/>
    <cellStyle name="40% - Accent1 2 3 2" xfId="1195" xr:uid="{77AEA57A-2F58-4E54-90C2-A0522CA8F2BF}"/>
    <cellStyle name="40% - Accent1 2 3 3" xfId="1681" xr:uid="{B0929772-8854-4521-A0CA-1BFB43B6CE8A}"/>
    <cellStyle name="40% - Accent1 2 4" xfId="843" xr:uid="{E69922A3-7B55-4D00-AA43-6F8A4F643044}"/>
    <cellStyle name="40% - Accent1 2 5" xfId="1684" xr:uid="{D2D8149B-C92F-4BCB-9D16-7FD2E3602CA1}"/>
    <cellStyle name="40% - Accent1 3" xfId="807" xr:uid="{E712ACEB-5301-49DB-B2E6-5B16ADCBC359}"/>
    <cellStyle name="40% - Accent1 3 2" xfId="1284" xr:uid="{D4819085-057C-4796-8EEF-5B9C68D76135}"/>
    <cellStyle name="40% - Accent1 3 3" xfId="1680" xr:uid="{6F13C702-BFBE-491B-91ED-1310296DBF25}"/>
    <cellStyle name="40% - Accent2 2" xfId="13" xr:uid="{00000000-0005-0000-0000-000016000000}"/>
    <cellStyle name="40% - Accent2 2 2" xfId="603" xr:uid="{00000000-0005-0000-0000-000017000000}"/>
    <cellStyle name="40% - Accent2 2 2 2" xfId="766" xr:uid="{57D92524-751A-44EE-976F-17B605EBEB0E}"/>
    <cellStyle name="40% - Accent2 2 2 2 2" xfId="1243" xr:uid="{3D7F7524-816A-4B70-AFF1-A0775B7A0698}"/>
    <cellStyle name="40% - Accent2 2 2 2 3" xfId="1726" xr:uid="{08DF579D-941B-4862-A29F-6D71380B7FD5}"/>
    <cellStyle name="40% - Accent2 2 2 3" xfId="1129" xr:uid="{5A47DC24-55CA-4A21-94C4-0C1DD714A638}"/>
    <cellStyle name="40% - Accent2 2 2 4" xfId="1679" xr:uid="{31AA8272-13F3-4ED7-9D1A-7E36D4940417}"/>
    <cellStyle name="40% - Accent2 2 3" xfId="719" xr:uid="{ECC936C5-7CFA-4470-85B4-A16CA076444D}"/>
    <cellStyle name="40% - Accent2 2 3 2" xfId="1196" xr:uid="{10247BBC-1291-4BFB-8ACD-93EDACCD168F}"/>
    <cellStyle name="40% - Accent2 2 3 3" xfId="1876" xr:uid="{90FCD2BF-8DD0-41B8-B58B-104B891C3BA6}"/>
    <cellStyle name="40% - Accent2 2 4" xfId="844" xr:uid="{D3CD7A2B-2D63-4DB8-A6DC-9E94790FBF51}"/>
    <cellStyle name="40% - Accent2 2 5" xfId="1789" xr:uid="{8999E201-30F2-4D86-8442-ECD8CEF97584}"/>
    <cellStyle name="40% - Accent2 3" xfId="810" xr:uid="{2E3EE7B5-111B-4405-BD2E-CC001B4530AA}"/>
    <cellStyle name="40% - Accent2 3 2" xfId="1287" xr:uid="{66FAA520-E349-4A77-9B15-C77B143D76BE}"/>
    <cellStyle name="40% - Accent2 3 3" xfId="1887" xr:uid="{F16B82A2-2C2C-441D-902D-80951829A968}"/>
    <cellStyle name="40% - Accent3 2" xfId="14" xr:uid="{00000000-0005-0000-0000-000019000000}"/>
    <cellStyle name="40% - Accent3 2 2" xfId="604" xr:uid="{00000000-0005-0000-0000-00001A000000}"/>
    <cellStyle name="40% - Accent3 2 2 2" xfId="767" xr:uid="{9FBA63F3-A35F-46A1-A0F1-15789AB19036}"/>
    <cellStyle name="40% - Accent3 2 2 2 2" xfId="1244" xr:uid="{97F260AE-9359-4FE4-9497-2685A0E698AA}"/>
    <cellStyle name="40% - Accent3 2 2 2 3" xfId="1788" xr:uid="{2000A43E-1233-4489-A2AD-946BC48D499C}"/>
    <cellStyle name="40% - Accent3 2 2 3" xfId="1130" xr:uid="{9C5DEAAC-3E79-4FCD-A4CE-C10E00D3F6C3}"/>
    <cellStyle name="40% - Accent3 2 2 4" xfId="2574" xr:uid="{A2261F6E-9E08-4339-9643-95588BD40973}"/>
    <cellStyle name="40% - Accent3 2 3" xfId="720" xr:uid="{68A01960-68CB-4A65-8F2A-3555359514EE}"/>
    <cellStyle name="40% - Accent3 2 3 2" xfId="1197" xr:uid="{40EC79D8-C272-432B-A0EF-8D9A7E37938D}"/>
    <cellStyle name="40% - Accent3 2 3 3" xfId="2495" xr:uid="{A3738935-0391-4B0D-BBF6-D2AE040609FF}"/>
    <cellStyle name="40% - Accent3 2 4" xfId="845" xr:uid="{EF8F0AAB-5135-439E-8502-547E49F7928F}"/>
    <cellStyle name="40% - Accent3 2 5" xfId="1678" xr:uid="{2E3C066B-BA6B-41C6-B343-B5031121EFF3}"/>
    <cellStyle name="40% - Accent3 3" xfId="813" xr:uid="{B98B3D0F-C9EF-4904-8320-2E3FDB09ABA0}"/>
    <cellStyle name="40% - Accent3 3 2" xfId="1290" xr:uid="{1ADF232F-AA81-49B9-A1F2-2A8D7A39D5D7}"/>
    <cellStyle name="40% - Accent3 3 3" xfId="1924" xr:uid="{3BFEF284-0C3E-475E-905F-10A89F44973C}"/>
    <cellStyle name="40% - Accent4 2" xfId="15" xr:uid="{00000000-0005-0000-0000-00001C000000}"/>
    <cellStyle name="40% - Accent4 2 2" xfId="605" xr:uid="{00000000-0005-0000-0000-00001D000000}"/>
    <cellStyle name="40% - Accent4 2 2 2" xfId="768" xr:uid="{D8D3D32E-1068-4C30-89D1-A6837006774C}"/>
    <cellStyle name="40% - Accent4 2 2 2 2" xfId="1245" xr:uid="{1BBC71EC-A2FE-43F0-8525-E347681AD561}"/>
    <cellStyle name="40% - Accent4 2 2 2 3" xfId="2555" xr:uid="{ACE0BBF8-6032-4825-A2EE-F4638792C26B}"/>
    <cellStyle name="40% - Accent4 2 2 3" xfId="1131" xr:uid="{485C9487-4F00-4C3E-A9D4-A7948761D940}"/>
    <cellStyle name="40% - Accent4 2 2 4" xfId="2012" xr:uid="{78E2AC13-D3C3-46A5-ADD5-0EF52DA92738}"/>
    <cellStyle name="40% - Accent4 2 3" xfId="721" xr:uid="{39398746-C281-41E1-8871-02ADCEB22D95}"/>
    <cellStyle name="40% - Accent4 2 3 2" xfId="1198" xr:uid="{6F85E639-7D9E-4F4B-A5FC-255BC80CD055}"/>
    <cellStyle name="40% - Accent4 2 3 3" xfId="2348" xr:uid="{41967764-FDF0-4D4F-BBD7-4A27ADCC733D}"/>
    <cellStyle name="40% - Accent4 2 4" xfId="846" xr:uid="{ADFC3BF3-54D6-4A20-A95F-FCC2FE389A33}"/>
    <cellStyle name="40% - Accent4 2 5" xfId="2493" xr:uid="{B34F576A-824A-462D-9FD9-EE9B3EA8AAF7}"/>
    <cellStyle name="40% - Accent4 3" xfId="816" xr:uid="{002D2F10-F915-45DE-902D-725C623ABAA8}"/>
    <cellStyle name="40% - Accent4 3 2" xfId="1293" xr:uid="{DFFE346C-4939-4063-B33A-47852F253674}"/>
    <cellStyle name="40% - Accent4 3 3" xfId="1855" xr:uid="{43609B66-D126-4634-AA42-93C4616BD044}"/>
    <cellStyle name="40% - Accent5 2" xfId="16" xr:uid="{00000000-0005-0000-0000-00001F000000}"/>
    <cellStyle name="40% - Accent5 2 2" xfId="606" xr:uid="{00000000-0005-0000-0000-000020000000}"/>
    <cellStyle name="40% - Accent5 2 2 2" xfId="769" xr:uid="{C550DE56-E397-4F23-8FF1-DD5779D7D2A8}"/>
    <cellStyle name="40% - Accent5 2 2 2 2" xfId="1246" xr:uid="{5BED1278-59F0-4FAC-ADFD-053C7672C8B2}"/>
    <cellStyle name="40% - Accent5 2 2 2 3" xfId="1676" xr:uid="{6BA98D7D-B2D1-4E47-96AB-BE6FDCF552B2}"/>
    <cellStyle name="40% - Accent5 2 2 3" xfId="1132" xr:uid="{661D72D6-59EC-4EF0-9F33-3116D5C67EE1}"/>
    <cellStyle name="40% - Accent5 2 2 4" xfId="1733" xr:uid="{BF916937-6A22-4582-9C19-75A08631F2B2}"/>
    <cellStyle name="40% - Accent5 2 3" xfId="722" xr:uid="{CA953F1E-E1A8-460D-AEB6-E09AF3BD1B57}"/>
    <cellStyle name="40% - Accent5 2 3 2" xfId="1199" xr:uid="{31EC8FC6-DBB7-4C14-ABE7-B95478E902E5}"/>
    <cellStyle name="40% - Accent5 2 3 3" xfId="1786" xr:uid="{E70A4278-1883-47A8-953F-96C5C96534EB}"/>
    <cellStyle name="40% - Accent5 2 4" xfId="847" xr:uid="{49989EC3-3869-4A18-9828-71C7140EE03B}"/>
    <cellStyle name="40% - Accent5 2 5" xfId="2009" xr:uid="{D29BE766-BB01-4BED-A2A2-A8287A662760}"/>
    <cellStyle name="40% - Accent5 3" xfId="819" xr:uid="{B9076266-3995-42B0-935D-F96D917DF11C}"/>
    <cellStyle name="40% - Accent5 3 2" xfId="1296" xr:uid="{C4334126-2BB0-4529-ADAB-660FA6185EF0}"/>
    <cellStyle name="40% - Accent5 3 3" xfId="2444" xr:uid="{22704491-EB62-42DE-A04E-D540FA749F04}"/>
    <cellStyle name="40% - Accent6 2" xfId="17" xr:uid="{00000000-0005-0000-0000-000022000000}"/>
    <cellStyle name="40% - Accent6 2 2" xfId="607" xr:uid="{00000000-0005-0000-0000-000023000000}"/>
    <cellStyle name="40% - Accent6 2 2 2" xfId="770" xr:uid="{4BA6DEEE-2B48-4CD2-9383-4C2471B20371}"/>
    <cellStyle name="40% - Accent6 2 2 2 2" xfId="1247" xr:uid="{3DF01A9D-5EA2-457F-8AD7-1FFF6142CAA4}"/>
    <cellStyle name="40% - Accent6 2 2 2 3" xfId="1784" xr:uid="{E683CE29-5504-4594-8724-3CCB9FA64900}"/>
    <cellStyle name="40% - Accent6 2 2 3" xfId="1133" xr:uid="{95590D6F-E764-47F7-9050-C58F851054E0}"/>
    <cellStyle name="40% - Accent6 2 2 4" xfId="2454" xr:uid="{AE146A39-8B97-431C-957C-1302719D5FE1}"/>
    <cellStyle name="40% - Accent6 2 3" xfId="723" xr:uid="{B6857997-485B-4538-90C6-5CB51162ACA4}"/>
    <cellStyle name="40% - Accent6 2 3 2" xfId="1200" xr:uid="{9D2FAF82-5AA2-435E-B974-95398804F395}"/>
    <cellStyle name="40% - Accent6 2 3 3" xfId="1882" xr:uid="{767EB7A3-0130-45CB-9235-0463EF179092}"/>
    <cellStyle name="40% - Accent6 2 4" xfId="848" xr:uid="{70FE8A0B-7B69-40B9-A4D0-28825E9D04A0}"/>
    <cellStyle name="40% - Accent6 2 5" xfId="1971" xr:uid="{61F799FC-10FC-48DC-B782-043A92E08E9D}"/>
    <cellStyle name="40% - Accent6 3" xfId="822" xr:uid="{FA95F09F-3E91-4EB4-9DEC-F6F55103A9B7}"/>
    <cellStyle name="40% - Accent6 3 2" xfId="1299" xr:uid="{B291CEB7-A02A-4597-BA5D-E7CFAB506551}"/>
    <cellStyle name="40% - Accent6 3 3" xfId="1672" xr:uid="{4880CAE7-1EE2-4A83-8A57-2EB0C213604B}"/>
    <cellStyle name="60 % - Akzent1" xfId="689" builtinId="32" customBuiltin="1"/>
    <cellStyle name="60 % - Akzent1 2" xfId="1171" xr:uid="{78915A7C-E33F-4FF8-8D09-3B42A21D768B}"/>
    <cellStyle name="60 % - Akzent2" xfId="693" builtinId="36" customBuiltin="1"/>
    <cellStyle name="60 % - Akzent2 2" xfId="1174" xr:uid="{A31D558D-EFCC-4D83-8E19-D2E696CD3E9D}"/>
    <cellStyle name="60 % - Akzent3" xfId="697" builtinId="40" customBuiltin="1"/>
    <cellStyle name="60 % - Akzent3 2" xfId="1177" xr:uid="{DF662754-5460-4FA8-B3FC-373979B2A9A8}"/>
    <cellStyle name="60 % - Akzent4" xfId="701" builtinId="44" customBuiltin="1"/>
    <cellStyle name="60 % - Akzent4 2" xfId="1180" xr:uid="{F15B32CA-7C29-46DA-8283-4C3D80E5CA59}"/>
    <cellStyle name="60 % - Akzent5" xfId="705" builtinId="48" customBuiltin="1"/>
    <cellStyle name="60 % - Akzent5 2" xfId="1183" xr:uid="{1B14187A-26FF-482E-A277-AD2DC516C495}"/>
    <cellStyle name="60 % - Akzent6" xfId="709" builtinId="52" customBuiltin="1"/>
    <cellStyle name="60 % - Akzent6 2" xfId="1186" xr:uid="{C861FB0E-880C-4A35-A72C-2077D8FBDEEB}"/>
    <cellStyle name="60% - Accent1 2" xfId="18" xr:uid="{00000000-0005-0000-0000-000025000000}"/>
    <cellStyle name="60% - Accent1 2 2" xfId="608" xr:uid="{00000000-0005-0000-0000-000026000000}"/>
    <cellStyle name="60% - Accent1 2 2 2" xfId="2094" xr:uid="{E2BA0E65-4987-48CB-8724-30E2208ED055}"/>
    <cellStyle name="60% - Accent1 2 3" xfId="2504" xr:uid="{9CD0568F-F3CB-4218-83FE-A38BD5C4AA70}"/>
    <cellStyle name="60% - Accent1 3" xfId="808" xr:uid="{B4F662A1-3A7E-4CD5-AFDB-1F205B5427FC}"/>
    <cellStyle name="60% - Accent1 3 2" xfId="1285" xr:uid="{46C9875E-C7BE-4698-8F10-F2C87BA5C2AE}"/>
    <cellStyle name="60% - Accent1 3 3" xfId="1919" xr:uid="{C39621ED-5EF6-4456-8309-F6F66A1214A2}"/>
    <cellStyle name="60% - Accent2 2" xfId="19" xr:uid="{00000000-0005-0000-0000-000028000000}"/>
    <cellStyle name="60% - Accent2 2 2" xfId="609" xr:uid="{00000000-0005-0000-0000-000029000000}"/>
    <cellStyle name="60% - Accent2 2 2 2" xfId="1964" xr:uid="{CF094925-6D04-421B-8AB1-71E9DEF9202F}"/>
    <cellStyle name="60% - Accent2 2 3" xfId="2456" xr:uid="{93C6B162-58F9-4DAB-BB1F-0A3A6F149A56}"/>
    <cellStyle name="60% - Accent2 3" xfId="811" xr:uid="{E57C1FBC-7353-4D32-8026-C8468A5B588E}"/>
    <cellStyle name="60% - Accent2 3 2" xfId="1288" xr:uid="{96CCD1C8-8DAD-4DAF-86C4-EE792B639B59}"/>
    <cellStyle name="60% - Accent2 3 3" xfId="2517" xr:uid="{A0833D6B-F698-43C3-A79D-D0B3D89916BE}"/>
    <cellStyle name="60% - Accent3 2" xfId="20" xr:uid="{00000000-0005-0000-0000-00002B000000}"/>
    <cellStyle name="60% - Accent3 2 2" xfId="610" xr:uid="{00000000-0005-0000-0000-00002C000000}"/>
    <cellStyle name="60% - Accent3 2 2 2" xfId="1437" xr:uid="{7D81015D-B4DF-4C51-B1D3-E2B32C213ED0}"/>
    <cellStyle name="60% - Accent3 2 3" xfId="1790" xr:uid="{EE01EB68-771E-45D2-AF18-F567B06BE711}"/>
    <cellStyle name="60% - Accent3 3" xfId="814" xr:uid="{AE56DF22-2A34-454C-B165-90BC7D444073}"/>
    <cellStyle name="60% - Accent3 3 2" xfId="1291" xr:uid="{9A6E1080-023F-4DAB-A999-26795DE7DBB1}"/>
    <cellStyle name="60% - Accent3 3 3" xfId="1670" xr:uid="{4A517B31-7B8F-448B-B66D-56C32B0CE887}"/>
    <cellStyle name="60% - Accent4 2" xfId="21" xr:uid="{00000000-0005-0000-0000-00002E000000}"/>
    <cellStyle name="60% - Accent4 2 2" xfId="611" xr:uid="{00000000-0005-0000-0000-00002F000000}"/>
    <cellStyle name="60% - Accent4 2 2 2" xfId="1669" xr:uid="{72D710C4-811A-4931-839C-EBC185862B84}"/>
    <cellStyle name="60% - Accent4 2 3" xfId="1907" xr:uid="{4BD50B3F-93CC-4676-9DA2-84B74B3E08F9}"/>
    <cellStyle name="60% - Accent4 3" xfId="817" xr:uid="{3FDA9D0D-4413-486B-983C-CC604E346407}"/>
    <cellStyle name="60% - Accent4 3 2" xfId="1294" xr:uid="{CD25E6C5-2405-4D84-A5BD-353DFF375DD7}"/>
    <cellStyle name="60% - Accent4 3 3" xfId="1809" xr:uid="{C7444900-947E-47A1-A78F-D63507FA8636}"/>
    <cellStyle name="60% - Accent5 2" xfId="22" xr:uid="{00000000-0005-0000-0000-000031000000}"/>
    <cellStyle name="60% - Accent5 2 2" xfId="612" xr:uid="{00000000-0005-0000-0000-000032000000}"/>
    <cellStyle name="60% - Accent5 2 2 2" xfId="1935" xr:uid="{9F9039BC-F1BF-4015-ADF8-02264E0B7D97}"/>
    <cellStyle name="60% - Accent5 2 3" xfId="2005" xr:uid="{CA7FB935-B1C6-49FD-8928-50BAFBD5E654}"/>
    <cellStyle name="60% - Accent5 3" xfId="820" xr:uid="{88C0FC36-A568-4B68-96C1-1CFA958ECF44}"/>
    <cellStyle name="60% - Accent5 3 2" xfId="1297" xr:uid="{D3085FEE-8DBB-4C9C-AD08-D246E7E4CB36}"/>
    <cellStyle name="60% - Accent5 3 3" xfId="2488" xr:uid="{95BAA3A7-F581-4EFB-91C3-79F50AC17DF6}"/>
    <cellStyle name="60% - Accent6 2" xfId="23" xr:uid="{00000000-0005-0000-0000-000034000000}"/>
    <cellStyle name="60% - Accent6 2 2" xfId="613" xr:uid="{00000000-0005-0000-0000-000035000000}"/>
    <cellStyle name="60% - Accent6 2 2 2" xfId="2395" xr:uid="{D3C771A1-6DDD-4166-87FF-EA85E5B5D0F6}"/>
    <cellStyle name="60% - Accent6 2 3" xfId="1668" xr:uid="{6820BA7D-203F-4F51-AFA6-3D70D9908A42}"/>
    <cellStyle name="60% - Accent6 3" xfId="823" xr:uid="{A0853432-C6DA-4DB7-94DF-C5986DB84D44}"/>
    <cellStyle name="60% - Accent6 3 2" xfId="1300" xr:uid="{397E9723-6F7C-4ABE-A9D0-23376013CDFF}"/>
    <cellStyle name="60% - Accent6 3 3" xfId="2579" xr:uid="{D06B854B-5591-461A-A5E1-A26E310E0828}"/>
    <cellStyle name="Accent1 2" xfId="24" xr:uid="{00000000-0005-0000-0000-000037000000}"/>
    <cellStyle name="Accent1 2 2" xfId="614" xr:uid="{00000000-0005-0000-0000-000038000000}"/>
    <cellStyle name="Accent1 2 2 2" xfId="1936" xr:uid="{DABAA1B3-EF6D-4707-BB25-DB8A9F72A4BF}"/>
    <cellStyle name="Accent1 2 3" xfId="2550" xr:uid="{1DF5F4B1-A7AF-4D27-BC15-FE0799B122A6}"/>
    <cellStyle name="Accent2 2" xfId="25" xr:uid="{00000000-0005-0000-0000-00003A000000}"/>
    <cellStyle name="Accent2 2 2" xfId="615" xr:uid="{00000000-0005-0000-0000-00003B000000}"/>
    <cellStyle name="Accent2 2 2 2" xfId="1807" xr:uid="{66E587D6-97CD-4D64-8CDD-882DC6E41D3E}"/>
    <cellStyle name="Accent2 2 3" xfId="1884" xr:uid="{C7AB243C-BD9A-4D0B-903E-7CF5030001FB}"/>
    <cellStyle name="Accent3 2" xfId="26" xr:uid="{00000000-0005-0000-0000-00003D000000}"/>
    <cellStyle name="Accent3 2 2" xfId="616" xr:uid="{00000000-0005-0000-0000-00003E000000}"/>
    <cellStyle name="Accent3 2 2 2" xfId="1896" xr:uid="{230F9ADF-5165-4AEA-8F12-59B343DB7DCF}"/>
    <cellStyle name="Accent3 2 3" xfId="1970" xr:uid="{C52EFF26-83A3-46C1-A321-AB4BD6758103}"/>
    <cellStyle name="Accent4 2" xfId="27" xr:uid="{00000000-0005-0000-0000-000040000000}"/>
    <cellStyle name="Accent4 2 2" xfId="617" xr:uid="{00000000-0005-0000-0000-000041000000}"/>
    <cellStyle name="Accent4 2 2 2" xfId="2544" xr:uid="{C6A31B46-D617-4F34-8112-998A1F31D3F4}"/>
    <cellStyle name="Accent4 2 3" xfId="1781" xr:uid="{0CEC6D7B-F461-41FF-B1B3-8E5C00D3B854}"/>
    <cellStyle name="Accent5 2" xfId="28" xr:uid="{00000000-0005-0000-0000-000043000000}"/>
    <cellStyle name="Accent5 2 2" xfId="618" xr:uid="{00000000-0005-0000-0000-000044000000}"/>
    <cellStyle name="Accent5 2 2 2" xfId="2548" xr:uid="{45405C06-7B38-4109-A18C-C4A154FBAEAF}"/>
    <cellStyle name="Accent5 2 3" xfId="2445" xr:uid="{EBBF88C4-16C3-431C-B17F-F5C4032523EA}"/>
    <cellStyle name="Accent6 2" xfId="29" xr:uid="{00000000-0005-0000-0000-000046000000}"/>
    <cellStyle name="Accent6 2 2" xfId="619" xr:uid="{00000000-0005-0000-0000-000047000000}"/>
    <cellStyle name="Accent6 2 2 2" xfId="1439" xr:uid="{EFD8F897-8F89-4CE2-AC1C-6A12B673D407}"/>
    <cellStyle name="Accent6 2 3" xfId="1911" xr:uid="{9EAD0D16-CC33-45E7-99D9-73F612908281}"/>
    <cellStyle name="Akzent1" xfId="686" builtinId="29" customBuiltin="1"/>
    <cellStyle name="Akzent2" xfId="690" builtinId="33" customBuiltin="1"/>
    <cellStyle name="Akzent3" xfId="694" builtinId="37" customBuiltin="1"/>
    <cellStyle name="Akzent4" xfId="698" builtinId="41" customBuiltin="1"/>
    <cellStyle name="Akzent5" xfId="702" builtinId="45" customBuiltin="1"/>
    <cellStyle name="Akzent6" xfId="706" builtinId="49" customBuiltin="1"/>
    <cellStyle name="Ausgabe" xfId="679" builtinId="21" customBuiltin="1"/>
    <cellStyle name="Bad 2" xfId="30" xr:uid="{00000000-0005-0000-0000-000049000000}"/>
    <cellStyle name="Bad 2 2" xfId="620" xr:uid="{00000000-0005-0000-0000-00004A000000}"/>
    <cellStyle name="Bad 2 2 2" xfId="1725" xr:uid="{F17DC81B-43FE-49A2-9C4B-1842504769EC}"/>
    <cellStyle name="Bad 2 3" xfId="1783" xr:uid="{B6B1E70B-9F32-410C-B957-3600204FAEC8}"/>
    <cellStyle name="Bad 3" xfId="31" xr:uid="{00000000-0005-0000-0000-00004B000000}"/>
    <cellStyle name="Bad 3 2" xfId="621" xr:uid="{00000000-0005-0000-0000-00004C000000}"/>
    <cellStyle name="Bad 3 2 2" xfId="1667" xr:uid="{D1E5FA46-ACED-4019-A4CE-AB7529AE36A5}"/>
    <cellStyle name="Bad 3 3" xfId="2074" xr:uid="{2350DF89-5CF8-4657-9BA4-1D1618E0A16D}"/>
    <cellStyle name="Berechnung" xfId="680" builtinId="22" customBuiltin="1"/>
    <cellStyle name="Calculation 2" xfId="32" xr:uid="{00000000-0005-0000-0000-00004E000000}"/>
    <cellStyle name="Calculation 2 2" xfId="622" xr:uid="{00000000-0005-0000-0000-00004F000000}"/>
    <cellStyle name="Calculation 2 2 2" xfId="2492" xr:uid="{2E938FE5-1A6B-4DC3-A711-442C5319D9E4}"/>
    <cellStyle name="Calculation 2 3" xfId="1687" xr:uid="{E2B49CFF-71B4-4481-8D13-600366EA6BEB}"/>
    <cellStyle name="Check Cell 2" xfId="33" xr:uid="{00000000-0005-0000-0000-000051000000}"/>
    <cellStyle name="Check Cell 2 2" xfId="623" xr:uid="{00000000-0005-0000-0000-000052000000}"/>
    <cellStyle name="Check Cell 2 2 2" xfId="1732" xr:uid="{2878B72D-5732-4104-BBD7-11AD0F8FE81A}"/>
    <cellStyle name="Check Cell 2 3" xfId="2438" xr:uid="{08262067-7F4C-4946-81FE-FB3034D40A6E}"/>
    <cellStyle name="Comma" xfId="4" xr:uid="{00000000-0005-0000-0000-000053000000}"/>
    <cellStyle name="Comma [0]" xfId="5" xr:uid="{00000000-0005-0000-0000-000054000000}"/>
    <cellStyle name="Comma [0] 2" xfId="34" xr:uid="{00000000-0005-0000-0000-000055000000}"/>
    <cellStyle name="Comma [0] 2 2" xfId="849" xr:uid="{1B39D736-0113-4537-B2B4-A751E48AEA11}"/>
    <cellStyle name="Comma [0] 2 2 2" xfId="1307" xr:uid="{EBACE576-35C0-43EF-9082-9240C5999022}"/>
    <cellStyle name="Comma [0] 2 2 3" xfId="2107" xr:uid="{8EF2B90A-9207-4882-A0EA-2FC3A7A59F64}"/>
    <cellStyle name="Comma [0] 2 3" xfId="1918" xr:uid="{1F99F274-AEC7-4388-A83D-D182D758334C}"/>
    <cellStyle name="Comma [0] 3" xfId="35" xr:uid="{00000000-0005-0000-0000-000056000000}"/>
    <cellStyle name="Comma [0] 3 2" xfId="850" xr:uid="{9BD619C4-44FD-4B26-9FE6-8946204822F7}"/>
    <cellStyle name="Comma [0] 3 2 2" xfId="2108" xr:uid="{6C6BAD2E-1DA9-466A-A927-0DFC24632679}"/>
    <cellStyle name="Comma [0] 3 3" xfId="1454" xr:uid="{B5D534DA-7453-462D-9F20-20E48EDA7544}"/>
    <cellStyle name="Comma [0] 3 4" xfId="1967" xr:uid="{5E49868E-11FE-4788-B429-690ABB3DAFED}"/>
    <cellStyle name="Comma [0] 4" xfId="36" xr:uid="{00000000-0005-0000-0000-000057000000}"/>
    <cellStyle name="Comma [0] 4 2" xfId="1933" xr:uid="{FE04FCFC-0EFD-4FDB-A5FB-8F04CFDC3035}"/>
    <cellStyle name="Comma [0] 5" xfId="836" xr:uid="{093AE4DE-E976-4479-8E62-1C1E4A379C63}"/>
    <cellStyle name="Comma [0] 5 2" xfId="1306" xr:uid="{C7FCA2A4-E124-44B8-BD5C-C8749938D47B}"/>
    <cellStyle name="Comma [0] 5 3" xfId="2101" xr:uid="{AF10FEA5-0004-4A80-8BB4-F45A2ABF4622}"/>
    <cellStyle name="Comma [0] 6" xfId="1431" xr:uid="{5AC01528-78D3-450D-8561-911DF0C30538}"/>
    <cellStyle name="Comma [0] 7" xfId="1969" xr:uid="{6B283E8C-2C15-41FB-8D9E-F733D0F07086}"/>
    <cellStyle name="Comma 10" xfId="37" xr:uid="{00000000-0005-0000-0000-000058000000}"/>
    <cellStyle name="Comma 10 2" xfId="851" xr:uid="{D748C66F-6638-4B01-B9C6-AEBF14BA0566}"/>
    <cellStyle name="Comma 10 2 2" xfId="1308" xr:uid="{E3610CE5-CF7C-4E15-9FB6-6A27D6BF456E}"/>
    <cellStyle name="Comma 10 2 3" xfId="2109" xr:uid="{40BC4DC3-D5A2-4ED2-AFD3-B509EF731DD9}"/>
    <cellStyle name="Comma 10 3" xfId="1898" xr:uid="{73F27458-37A4-4F2B-B41E-BF707D743C3C}"/>
    <cellStyle name="Comma 100" xfId="38" xr:uid="{00000000-0005-0000-0000-000059000000}"/>
    <cellStyle name="Comma 100 2" xfId="1862" xr:uid="{35E4C1FD-29FA-4321-B965-C2FC7B3F3AE4}"/>
    <cellStyle name="Comma 101" xfId="39" xr:uid="{00000000-0005-0000-0000-00005A000000}"/>
    <cellStyle name="Comma 101 2" xfId="2054" xr:uid="{4423DBA6-9BDB-4B91-8B96-49E30E8F4A7C}"/>
    <cellStyle name="Comma 102" xfId="40" xr:uid="{00000000-0005-0000-0000-00005B000000}"/>
    <cellStyle name="Comma 102 2" xfId="1665" xr:uid="{852F8916-FF3A-41C5-92FE-ECA22E73C002}"/>
    <cellStyle name="Comma 103" xfId="41" xr:uid="{00000000-0005-0000-0000-00005C000000}"/>
    <cellStyle name="Comma 103 2" xfId="1861" xr:uid="{B65BD295-0C60-4BB8-8FF5-B7FAE1E4576A}"/>
    <cellStyle name="Comma 104" xfId="42" xr:uid="{00000000-0005-0000-0000-00005D000000}"/>
    <cellStyle name="Comma 104 2" xfId="1658" xr:uid="{4766D4F7-039A-4C98-AC45-0840C5E9BAA8}"/>
    <cellStyle name="Comma 105" xfId="43" xr:uid="{00000000-0005-0000-0000-00005E000000}"/>
    <cellStyle name="Comma 105 2" xfId="2510" xr:uid="{3DF8EC6C-6945-446C-883F-356AC4400AB2}"/>
    <cellStyle name="Comma 106" xfId="44" xr:uid="{00000000-0005-0000-0000-00005F000000}"/>
    <cellStyle name="Comma 106 2" xfId="1920" xr:uid="{3BEA29F7-16B9-40A9-B65D-557DDB983197}"/>
    <cellStyle name="Comma 107" xfId="45" xr:uid="{00000000-0005-0000-0000-000060000000}"/>
    <cellStyle name="Comma 107 2" xfId="2451" xr:uid="{18EC25C0-EA35-4745-B72D-F53B7DD83C61}"/>
    <cellStyle name="Comma 108" xfId="46" xr:uid="{00000000-0005-0000-0000-000061000000}"/>
    <cellStyle name="Comma 108 2" xfId="2003" xr:uid="{3AFF6426-16E9-4A1C-8511-A4765B1DB59F}"/>
    <cellStyle name="Comma 109" xfId="47" xr:uid="{00000000-0005-0000-0000-000062000000}"/>
    <cellStyle name="Comma 109 2" xfId="1997" xr:uid="{EFFACA11-66B9-4EDB-AAEF-34EA58965A59}"/>
    <cellStyle name="Comma 11" xfId="48" xr:uid="{00000000-0005-0000-0000-000063000000}"/>
    <cellStyle name="Comma 11 2" xfId="852" xr:uid="{613DB782-51FE-4DFB-B9B7-15CA6AC7493B}"/>
    <cellStyle name="Comma 11 2 2" xfId="1309" xr:uid="{C809EE7A-8462-4985-8289-3359D97635FE}"/>
    <cellStyle name="Comma 11 2 3" xfId="2110" xr:uid="{54D23B4F-F7CF-4DC6-AE62-FA4A42A287A2}"/>
    <cellStyle name="Comma 11 3" xfId="1797" xr:uid="{1DE5C773-408E-4F5D-A2AD-78B786B6D3E4}"/>
    <cellStyle name="Comma 110" xfId="49" xr:uid="{00000000-0005-0000-0000-000064000000}"/>
    <cellStyle name="Comma 110 2" xfId="2419" xr:uid="{DF844D3C-FC50-4245-93D3-843CFD9491B0}"/>
    <cellStyle name="Comma 111" xfId="50" xr:uid="{00000000-0005-0000-0000-000065000000}"/>
    <cellStyle name="Comma 111 2" xfId="1647" xr:uid="{3B53EEA4-8948-4EEB-B64C-5C4240783A2C}"/>
    <cellStyle name="Comma 112" xfId="51" xr:uid="{00000000-0005-0000-0000-000066000000}"/>
    <cellStyle name="Comma 112 2" xfId="2571" xr:uid="{6FC1F9BE-0BD6-482E-8945-B82CC67807DD}"/>
    <cellStyle name="Comma 113" xfId="52" xr:uid="{00000000-0005-0000-0000-000067000000}"/>
    <cellStyle name="Comma 113 2" xfId="2511" xr:uid="{9C53488B-924A-4AC2-8C10-8131ABAB6D4E}"/>
    <cellStyle name="Comma 114" xfId="53" xr:uid="{00000000-0005-0000-0000-000068000000}"/>
    <cellStyle name="Comma 114 2" xfId="1815" xr:uid="{11545112-4FDA-4A7B-947B-68E89DD9BE1B}"/>
    <cellStyle name="Comma 115" xfId="54" xr:uid="{00000000-0005-0000-0000-000069000000}"/>
    <cellStyle name="Comma 115 2" xfId="2007" xr:uid="{9B0230F9-9703-448D-B731-DA12448D2C20}"/>
    <cellStyle name="Comma 116" xfId="55" xr:uid="{00000000-0005-0000-0000-00006A000000}"/>
    <cellStyle name="Comma 116 2" xfId="853" xr:uid="{CCDE50E7-228D-425A-A1DA-260178069ABD}"/>
    <cellStyle name="Comma 116 2 2" xfId="1310" xr:uid="{1C982848-A27E-4BA2-A7DB-83E3F02FA3A8}"/>
    <cellStyle name="Comma 116 2 3" xfId="2111" xr:uid="{4EFCA4D4-9D05-4516-8D66-442002CD9136}"/>
    <cellStyle name="Comma 116 3" xfId="1870" xr:uid="{7565C408-569A-494C-A38E-8AD98CDAF84D}"/>
    <cellStyle name="Comma 117" xfId="56" xr:uid="{00000000-0005-0000-0000-00006B000000}"/>
    <cellStyle name="Comma 117 2" xfId="854" xr:uid="{35821AB4-5ADA-4790-BAF0-2B96B9311CB2}"/>
    <cellStyle name="Comma 117 2 2" xfId="1311" xr:uid="{8D981AF0-7494-4079-AD25-44A560DE6CC4}"/>
    <cellStyle name="Comma 117 2 3" xfId="2112" xr:uid="{83BD7B20-2A8B-4685-AA8B-543F903A6A8D}"/>
    <cellStyle name="Comma 117 3" xfId="1840" xr:uid="{3AD3435B-A48E-468D-8D87-A66279CAB2C7}"/>
    <cellStyle name="Comma 118" xfId="57" xr:uid="{00000000-0005-0000-0000-00006C000000}"/>
    <cellStyle name="Comma 118 2" xfId="855" xr:uid="{4A3B37F7-2D9C-48B1-A913-1B588B584A07}"/>
    <cellStyle name="Comma 118 2 2" xfId="1312" xr:uid="{404E0F1E-EFD6-429E-AAB0-9BC80BF11A70}"/>
    <cellStyle name="Comma 118 2 3" xfId="2113" xr:uid="{723BA6BA-BA80-42F1-98DE-B32982F828D8}"/>
    <cellStyle name="Comma 118 3" xfId="1938" xr:uid="{FEB1494B-9AC4-4997-A3FE-DD17AE4568BE}"/>
    <cellStyle name="Comma 119" xfId="58" xr:uid="{00000000-0005-0000-0000-00006D000000}"/>
    <cellStyle name="Comma 119 2" xfId="856" xr:uid="{321BE80E-646D-47A9-9CA1-DDC8C68F40BB}"/>
    <cellStyle name="Comma 119 2 2" xfId="1313" xr:uid="{AE9075AC-9384-4B53-887C-65E2608BD695}"/>
    <cellStyle name="Comma 119 2 3" xfId="2114" xr:uid="{8DEABFB6-F396-469C-BB60-16D24B759D13}"/>
    <cellStyle name="Comma 119 3" xfId="1675" xr:uid="{8D6919EE-AD5A-49DB-B900-7E9F32CB27E4}"/>
    <cellStyle name="Comma 12" xfId="59" xr:uid="{00000000-0005-0000-0000-00006E000000}"/>
    <cellStyle name="Comma 12 2" xfId="857" xr:uid="{734A59CD-8061-4B39-A06D-53FF4BB24BAA}"/>
    <cellStyle name="Comma 12 2 2" xfId="1314" xr:uid="{5BC8027B-7397-4050-818D-0B5B26F77BDE}"/>
    <cellStyle name="Comma 12 2 3" xfId="2115" xr:uid="{0BB2257B-66A8-4D7C-BB1A-C2EA1C9FB2A6}"/>
    <cellStyle name="Comma 12 3" xfId="2352" xr:uid="{C11C79A4-F7A5-4E99-AB08-9BBB17993067}"/>
    <cellStyle name="Comma 120" xfId="60" xr:uid="{00000000-0005-0000-0000-00006F000000}"/>
    <cellStyle name="Comma 120 2" xfId="858" xr:uid="{1DC8D2AA-DDAF-4403-9B8C-CFFBD22128DE}"/>
    <cellStyle name="Comma 120 2 2" xfId="1315" xr:uid="{7090F6F7-CD6B-4A25-99A1-801CBBCF817A}"/>
    <cellStyle name="Comma 120 2 3" xfId="2116" xr:uid="{4DDD6EAB-9F47-48E3-BDA8-E276C3B18DDE}"/>
    <cellStyle name="Comma 120 3" xfId="2506" xr:uid="{79D15409-D4DE-432C-BDBD-25BB3DB68BE9}"/>
    <cellStyle name="Comma 121" xfId="61" xr:uid="{00000000-0005-0000-0000-000070000000}"/>
    <cellStyle name="Comma 121 2" xfId="859" xr:uid="{3F011340-17FA-41E0-8089-A926BFBC1E41}"/>
    <cellStyle name="Comma 121 2 2" xfId="1316" xr:uid="{42E14876-C129-4D25-BD53-75145B0B070C}"/>
    <cellStyle name="Comma 121 2 3" xfId="2117" xr:uid="{A5E6B083-637D-4D29-9BB0-9381CC273588}"/>
    <cellStyle name="Comma 121 3" xfId="2484" xr:uid="{5A6204E5-ED05-4ACF-894E-2E5F0AD8D6D4}"/>
    <cellStyle name="Comma 122" xfId="62" xr:uid="{00000000-0005-0000-0000-000071000000}"/>
    <cellStyle name="Comma 122 2" xfId="860" xr:uid="{F16E7DC0-65CB-411B-A3B7-F0EC3A627120}"/>
    <cellStyle name="Comma 122 2 2" xfId="1317" xr:uid="{BA753F5F-C179-4A0D-A1D5-0C883A3E9F08}"/>
    <cellStyle name="Comma 122 2 3" xfId="2118" xr:uid="{F6162B74-9E57-41DD-A5FC-32B4829ADE9E}"/>
    <cellStyle name="Comma 122 3" xfId="2489" xr:uid="{500727AF-8670-4630-AE4A-1B1595D8310A}"/>
    <cellStyle name="Comma 123" xfId="63" xr:uid="{00000000-0005-0000-0000-000072000000}"/>
    <cellStyle name="Comma 123 2" xfId="861" xr:uid="{CEA15177-8712-4772-BE61-0009BB15ED1A}"/>
    <cellStyle name="Comma 123 2 2" xfId="1318" xr:uid="{3896C585-A8F5-4F25-8B71-F8EEF4CB6D10}"/>
    <cellStyle name="Comma 123 2 3" xfId="2119" xr:uid="{76A46AE5-0F12-4D16-8467-2BDF040B6A4D}"/>
    <cellStyle name="Comma 123 3" xfId="1671" xr:uid="{F7285E84-F4E5-4D8B-BA94-D4E969B24FD6}"/>
    <cellStyle name="Comma 124" xfId="64" xr:uid="{00000000-0005-0000-0000-000073000000}"/>
    <cellStyle name="Comma 124 2" xfId="862" xr:uid="{3B2EA8D1-2945-47E7-9F12-18830F2FC7CF}"/>
    <cellStyle name="Comma 124 2 2" xfId="1319" xr:uid="{F6C66E4E-A118-4449-B402-89E46F9A5982}"/>
    <cellStyle name="Comma 124 2 3" xfId="2120" xr:uid="{2C895CAB-80CD-465F-806D-C2C796B02CC6}"/>
    <cellStyle name="Comma 124 3" xfId="1785" xr:uid="{31F4980B-11B3-4E42-9364-5AF5AF7E9E0D}"/>
    <cellStyle name="Comma 125" xfId="65" xr:uid="{00000000-0005-0000-0000-000074000000}"/>
    <cellStyle name="Comma 125 2" xfId="863" xr:uid="{D6047A5C-0BF6-4976-BB7B-4D3322088B6C}"/>
    <cellStyle name="Comma 125 2 2" xfId="1320" xr:uid="{C9FC1F6A-79BC-495B-A33E-6E47263F3618}"/>
    <cellStyle name="Comma 125 2 3" xfId="2121" xr:uid="{8B63D9D4-638A-4AB3-B7C0-8A16500DB584}"/>
    <cellStyle name="Comma 125 3" xfId="2350" xr:uid="{9A3EE042-BFAB-40E2-9E0F-C7362D889818}"/>
    <cellStyle name="Comma 126" xfId="66" xr:uid="{00000000-0005-0000-0000-000075000000}"/>
    <cellStyle name="Comma 126 2" xfId="864" xr:uid="{451C8D5B-9DDE-40F3-B93F-CA1D1CA81F92}"/>
    <cellStyle name="Comma 126 2 2" xfId="1321" xr:uid="{5CE57B14-3693-4EDF-B943-75526A7EEC32}"/>
    <cellStyle name="Comma 126 2 3" xfId="2122" xr:uid="{A79A2966-200D-4AD6-BFA2-7C45346355E1}"/>
    <cellStyle name="Comma 126 3" xfId="2078" xr:uid="{D84C40B2-4460-4560-8E5B-58D2F7C428C3}"/>
    <cellStyle name="Comma 127" xfId="67" xr:uid="{00000000-0005-0000-0000-000076000000}"/>
    <cellStyle name="Comma 127 2" xfId="865" xr:uid="{34E94E5B-F672-46F6-A2C8-C47E60C16D2B}"/>
    <cellStyle name="Comma 127 2 2" xfId="1322" xr:uid="{BD86B398-9401-4F5A-A4A8-16829DCB560A}"/>
    <cellStyle name="Comma 127 2 3" xfId="2123" xr:uid="{036271D2-ABC9-4E8E-B21C-D7A76866FDB2}"/>
    <cellStyle name="Comma 127 3" xfId="2487" xr:uid="{5A13C496-A64B-413C-9558-DD9C28BF8A0E}"/>
    <cellStyle name="Comma 128" xfId="68" xr:uid="{00000000-0005-0000-0000-000077000000}"/>
    <cellStyle name="Comma 128 2" xfId="866" xr:uid="{EA3DDC5F-653C-4B92-BE65-99D627F0C117}"/>
    <cellStyle name="Comma 128 2 2" xfId="1323" xr:uid="{63AB486F-EF9B-41AE-9118-A6DB330F29C7}"/>
    <cellStyle name="Comma 128 2 3" xfId="2124" xr:uid="{8EAB6E59-42D1-4407-ADF8-C2E0AC3EE8A6}"/>
    <cellStyle name="Comma 128 3" xfId="1811" xr:uid="{6B17A3A1-E3C5-4389-9E54-FF907EC8D327}"/>
    <cellStyle name="Comma 129" xfId="69" xr:uid="{00000000-0005-0000-0000-000078000000}"/>
    <cellStyle name="Comma 129 2" xfId="867" xr:uid="{9378465E-08E3-4E91-AF5B-488E7E261D3D}"/>
    <cellStyle name="Comma 129 2 2" xfId="1324" xr:uid="{13B8C25C-E94D-431A-BC28-06EAEFBFEE95}"/>
    <cellStyle name="Comma 129 2 3" xfId="2125" xr:uid="{0E09F332-91F7-47B6-BC27-3210370E164E}"/>
    <cellStyle name="Comma 129 3" xfId="1948" xr:uid="{5221AC89-7EB6-4682-9064-91D767BE70AD}"/>
    <cellStyle name="Comma 13" xfId="70" xr:uid="{00000000-0005-0000-0000-000079000000}"/>
    <cellStyle name="Comma 13 2" xfId="868" xr:uid="{0A6AC994-ACF3-4CF0-A146-D2CA0E2144C1}"/>
    <cellStyle name="Comma 13 2 2" xfId="1325" xr:uid="{B8C94794-1D01-48D5-8D77-9284FD8E2068}"/>
    <cellStyle name="Comma 13 2 3" xfId="2126" xr:uid="{B8DCCB5E-87C7-4568-B44B-9F850539A629}"/>
    <cellStyle name="Comma 13 3" xfId="2581" xr:uid="{2555BB08-3420-4A87-8934-90DC5F1581F8}"/>
    <cellStyle name="Comma 130" xfId="71" xr:uid="{00000000-0005-0000-0000-00007A000000}"/>
    <cellStyle name="Comma 130 2" xfId="869" xr:uid="{5AE41A78-CB29-4003-B053-F67B849999D9}"/>
    <cellStyle name="Comma 130 2 2" xfId="1326" xr:uid="{B3091535-5129-4898-AC55-728ED675B304}"/>
    <cellStyle name="Comma 130 2 3" xfId="2127" xr:uid="{095BFD57-8428-4D33-8410-3A02FD2C5589}"/>
    <cellStyle name="Comma 130 3" xfId="1460" xr:uid="{269DDCFA-7558-4AE9-9FDA-7B23B33F7806}"/>
    <cellStyle name="Comma 131" xfId="72" xr:uid="{00000000-0005-0000-0000-00007B000000}"/>
    <cellStyle name="Comma 131 2" xfId="870" xr:uid="{194256A9-19B2-4024-8397-ADAE0682214E}"/>
    <cellStyle name="Comma 131 2 2" xfId="1327" xr:uid="{1833949F-6DA8-4946-8E98-AE08C9F0B441}"/>
    <cellStyle name="Comma 131 2 3" xfId="2128" xr:uid="{500DF2D1-3ED2-4E73-959A-1E63C7C7F0FF}"/>
    <cellStyle name="Comma 131 3" xfId="1782" xr:uid="{C90706D3-6246-420E-AF55-31065D1E174B}"/>
    <cellStyle name="Comma 132" xfId="73" xr:uid="{00000000-0005-0000-0000-00007C000000}"/>
    <cellStyle name="Comma 132 2" xfId="871" xr:uid="{0E89441B-6DA7-4610-BD30-315F932CAE62}"/>
    <cellStyle name="Comma 132 2 2" xfId="1328" xr:uid="{1CE51AB7-559E-4FC6-922F-0083879676F4}"/>
    <cellStyle name="Comma 132 2 3" xfId="2129" xr:uid="{9139B930-031A-4D5F-A0F7-61A71B57D54D}"/>
    <cellStyle name="Comma 132 3" xfId="1891" xr:uid="{5C9D2CFF-B610-4702-8DEA-C6553036A250}"/>
    <cellStyle name="Comma 133" xfId="74" xr:uid="{00000000-0005-0000-0000-00007D000000}"/>
    <cellStyle name="Comma 133 2" xfId="872" xr:uid="{29825589-8D62-404A-BDB6-BEBC2115DDFE}"/>
    <cellStyle name="Comma 133 2 2" xfId="1329" xr:uid="{64C02CCA-0E2F-4315-8F5F-C905BA8802D4}"/>
    <cellStyle name="Comma 133 2 3" xfId="2130" xr:uid="{69DFBCA1-F34C-4935-B106-5700BEACAAF5}"/>
    <cellStyle name="Comma 133 3" xfId="2549" xr:uid="{0E024ECA-512C-4FD5-BD80-7B9387D089E9}"/>
    <cellStyle name="Comma 134" xfId="75" xr:uid="{00000000-0005-0000-0000-00007E000000}"/>
    <cellStyle name="Comma 134 2" xfId="873" xr:uid="{B5363241-9ECE-4A72-A639-0D99021C1049}"/>
    <cellStyle name="Comma 134 2 2" xfId="1330" xr:uid="{E6257B71-1DC7-4BDD-9848-85C26CF5F025}"/>
    <cellStyle name="Comma 134 2 3" xfId="2131" xr:uid="{44E41A2C-6F4C-414E-B837-A07AA6CBF2AF}"/>
    <cellStyle name="Comma 134 3" xfId="2478" xr:uid="{94E1A47F-9D89-4FEE-A669-3C399033D3D3}"/>
    <cellStyle name="Comma 135" xfId="76" xr:uid="{00000000-0005-0000-0000-00007F000000}"/>
    <cellStyle name="Comma 135 2" xfId="874" xr:uid="{5D6093E6-5582-4989-BEA5-6674487A7695}"/>
    <cellStyle name="Comma 135 2 2" xfId="1331" xr:uid="{89C38486-4C26-4A6C-9C35-8A2FE9A28BB3}"/>
    <cellStyle name="Comma 135 2 3" xfId="2132" xr:uid="{52163B1C-5ABE-42E1-B498-677DAE0BFD8B}"/>
    <cellStyle name="Comma 135 3" xfId="1829" xr:uid="{C544816C-95E2-416F-9120-D0BB3AD4F2C0}"/>
    <cellStyle name="Comma 136" xfId="77" xr:uid="{00000000-0005-0000-0000-000080000000}"/>
    <cellStyle name="Comma 136 2" xfId="875" xr:uid="{7C24352F-A3C9-4ACF-9AC4-B8557EBAC609}"/>
    <cellStyle name="Comma 136 2 2" xfId="1332" xr:uid="{79247700-03DA-45BD-BCA7-1D4F6A0A58CA}"/>
    <cellStyle name="Comma 136 2 3" xfId="2133" xr:uid="{070F4E7B-0AEB-4356-9F36-B52610BD5E7C}"/>
    <cellStyle name="Comma 136 3" xfId="1841" xr:uid="{B384887E-A043-47E1-8013-14BD52B32F9B}"/>
    <cellStyle name="Comma 137" xfId="78" xr:uid="{00000000-0005-0000-0000-000081000000}"/>
    <cellStyle name="Comma 137 2" xfId="876" xr:uid="{CF7EEC30-23D6-434D-9926-2CC7C5BBBF71}"/>
    <cellStyle name="Comma 137 2 2" xfId="1333" xr:uid="{476A4FE2-7669-41B7-BC4C-D9DA880FF16A}"/>
    <cellStyle name="Comma 137 2 3" xfId="2134" xr:uid="{FB79DFFC-996F-4CFC-AFFC-6EE05861F185}"/>
    <cellStyle name="Comma 137 3" xfId="2442" xr:uid="{98EE1202-4E4F-44A9-8E30-DD1E6F811570}"/>
    <cellStyle name="Comma 138" xfId="79" xr:uid="{00000000-0005-0000-0000-000082000000}"/>
    <cellStyle name="Comma 138 2" xfId="877" xr:uid="{8129549C-5894-42FF-AE15-9FD6E8A30332}"/>
    <cellStyle name="Comma 138 2 2" xfId="1334" xr:uid="{E92D7008-F68A-4887-B6CB-BBB4D82C0523}"/>
    <cellStyle name="Comma 138 2 3" xfId="2135" xr:uid="{953B0BFC-0A45-411A-A6FF-72728FA3DF36}"/>
    <cellStyle name="Comma 138 3" xfId="2477" xr:uid="{3BDC6F7A-C8B8-41F6-AEB1-528695392C69}"/>
    <cellStyle name="Comma 139" xfId="80" xr:uid="{00000000-0005-0000-0000-000083000000}"/>
    <cellStyle name="Comma 139 2" xfId="1883" xr:uid="{1B3C627D-E769-4631-8D9C-68F1C1AC4889}"/>
    <cellStyle name="Comma 14" xfId="81" xr:uid="{00000000-0005-0000-0000-000084000000}"/>
    <cellStyle name="Comma 14 2" xfId="878" xr:uid="{E97DF4D0-5C0B-4445-9813-39F86322FF36}"/>
    <cellStyle name="Comma 14 2 2" xfId="1335" xr:uid="{4641FA2B-CD32-444F-8AB3-5BAE746C9883}"/>
    <cellStyle name="Comma 14 2 3" xfId="2136" xr:uid="{8A535D10-78CA-4EC2-887E-8FE582914CE9}"/>
    <cellStyle name="Comma 14 3" xfId="1644" xr:uid="{10A2ED19-F498-47DC-A6FC-219E9B245868}"/>
    <cellStyle name="Comma 140" xfId="82" xr:uid="{00000000-0005-0000-0000-000085000000}"/>
    <cellStyle name="Comma 140 2" xfId="2077" xr:uid="{8C03E559-76D1-4ED9-B8AC-4E399FE24F3A}"/>
    <cellStyle name="Comma 141" xfId="83" xr:uid="{00000000-0005-0000-0000-000086000000}"/>
    <cellStyle name="Comma 141 2" xfId="1646" xr:uid="{3E5C9EEA-FEC3-40FE-BA32-FB44488767BB}"/>
    <cellStyle name="Comma 142" xfId="84" xr:uid="{00000000-0005-0000-0000-000087000000}"/>
    <cellStyle name="Comma 142 2" xfId="2572" xr:uid="{DFA5686E-7943-44B0-A024-E7E7E8F4BCEB}"/>
    <cellStyle name="Comma 143" xfId="85" xr:uid="{00000000-0005-0000-0000-000088000000}"/>
    <cellStyle name="Comma 143 2" xfId="2377" xr:uid="{5322947E-662A-4994-A110-752EDBECD2B2}"/>
    <cellStyle name="Comma 144" xfId="86" xr:uid="{00000000-0005-0000-0000-000089000000}"/>
    <cellStyle name="Comma 144 2" xfId="1965" xr:uid="{8AE33C48-5C03-402E-BF31-D21F6AD8F127}"/>
    <cellStyle name="Comma 145" xfId="87" xr:uid="{00000000-0005-0000-0000-00008A000000}"/>
    <cellStyle name="Comma 145 2" xfId="2476" xr:uid="{85771C1D-DBF2-45A6-89A5-57E05424C863}"/>
    <cellStyle name="Comma 146" xfId="88" xr:uid="{00000000-0005-0000-0000-00008B000000}"/>
    <cellStyle name="Comma 146 2" xfId="1435" xr:uid="{8F0E490A-B2AA-49D4-9B51-93E0A57A83CC}"/>
    <cellStyle name="Comma 147" xfId="89" xr:uid="{00000000-0005-0000-0000-00008C000000}"/>
    <cellStyle name="Comma 147 2" xfId="2474" xr:uid="{730CA699-DDF1-4F61-9A7C-249F7A262B6B}"/>
    <cellStyle name="Comma 148" xfId="90" xr:uid="{00000000-0005-0000-0000-00008D000000}"/>
    <cellStyle name="Comma 148 2" xfId="1640" xr:uid="{66748821-8F27-4CC3-BC3D-905AFB7A9342}"/>
    <cellStyle name="Comma 149" xfId="91" xr:uid="{00000000-0005-0000-0000-00008E000000}"/>
    <cellStyle name="Comma 149 2" xfId="1638" xr:uid="{C8F3AFDE-2596-4FE6-9376-186D6DA203D9}"/>
    <cellStyle name="Comma 15" xfId="92" xr:uid="{00000000-0005-0000-0000-00008F000000}"/>
    <cellStyle name="Comma 15 2" xfId="879" xr:uid="{95426689-1478-4D6F-A859-F70316CCBB07}"/>
    <cellStyle name="Comma 15 2 2" xfId="1336" xr:uid="{B4F5C8CD-0EFD-4BE5-9829-E154B34057E2}"/>
    <cellStyle name="Comma 15 2 3" xfId="2137" xr:uid="{C766B786-965F-47F3-9495-DB554C6A6DB6}"/>
    <cellStyle name="Comma 15 3" xfId="1635" xr:uid="{B6F60A2E-457C-4353-ABEC-BACF3CE982BB}"/>
    <cellStyle name="Comma 150" xfId="93" xr:uid="{00000000-0005-0000-0000-000090000000}"/>
    <cellStyle name="Comma 150 2" xfId="1643" xr:uid="{72ECCEEC-DC67-4C56-B2B3-018385243FCF}"/>
    <cellStyle name="Comma 151" xfId="94" xr:uid="{00000000-0005-0000-0000-000091000000}"/>
    <cellStyle name="Comma 151 2" xfId="1717" xr:uid="{043BD41E-F63A-4233-A443-9B3FF565DBF1}"/>
    <cellStyle name="Comma 152" xfId="95" xr:uid="{00000000-0005-0000-0000-000092000000}"/>
    <cellStyle name="Comma 152 2" xfId="1641" xr:uid="{26637E2D-867D-41EC-8DD5-7001EF9C78E9}"/>
    <cellStyle name="Comma 153" xfId="96" xr:uid="{00000000-0005-0000-0000-000093000000}"/>
    <cellStyle name="Comma 153 2" xfId="2472" xr:uid="{FE82B827-124C-4E07-888F-78B48D62447B}"/>
    <cellStyle name="Comma 154" xfId="97" xr:uid="{00000000-0005-0000-0000-000094000000}"/>
    <cellStyle name="Comma 154 2" xfId="1637" xr:uid="{0F64E33B-37AD-47D6-A9DC-B8D67AB8B10F}"/>
    <cellStyle name="Comma 155" xfId="98" xr:uid="{00000000-0005-0000-0000-000095000000}"/>
    <cellStyle name="Comma 155 2" xfId="1633" xr:uid="{B38BE8BD-3D0D-4D24-9ED2-ECD0460EA665}"/>
    <cellStyle name="Comma 156" xfId="99" xr:uid="{00000000-0005-0000-0000-000096000000}"/>
    <cellStyle name="Comma 156 2" xfId="1629" xr:uid="{AF90A137-D2E6-4C38-B1FE-CA11B7F85AC5}"/>
    <cellStyle name="Comma 157" xfId="100" xr:uid="{00000000-0005-0000-0000-000097000000}"/>
    <cellStyle name="Comma 157 2" xfId="2378" xr:uid="{59A0159F-1D1A-4DFF-A020-F2CB7D2C8767}"/>
    <cellStyle name="Comma 158" xfId="101" xr:uid="{00000000-0005-0000-0000-000098000000}"/>
    <cellStyle name="Comma 158 2" xfId="1625" xr:uid="{066A0021-1B3D-49F3-B172-B48A9BBB29CA}"/>
    <cellStyle name="Comma 159" xfId="102" xr:uid="{00000000-0005-0000-0000-000099000000}"/>
    <cellStyle name="Comma 159 2" xfId="2557" xr:uid="{47A67E63-C3F2-4054-A974-D99894CE334D}"/>
    <cellStyle name="Comma 16" xfId="103" xr:uid="{00000000-0005-0000-0000-00009A000000}"/>
    <cellStyle name="Comma 16 2" xfId="880" xr:uid="{A0B2A9A2-7520-488D-9790-EB67A31AA434}"/>
    <cellStyle name="Comma 16 2 2" xfId="1337" xr:uid="{7D56FD52-8455-4D7B-98B3-D3AF34AFE4BD}"/>
    <cellStyle name="Comma 16 2 3" xfId="2138" xr:uid="{0E6DF150-2C72-4EFF-8D52-C3B77FD3C8FF}"/>
    <cellStyle name="Comma 16 3" xfId="1621" xr:uid="{66E4B123-40CB-4C06-A45F-F171D73229BA}"/>
    <cellStyle name="Comma 160" xfId="104" xr:uid="{00000000-0005-0000-0000-00009B000000}"/>
    <cellStyle name="Comma 160 2" xfId="881" xr:uid="{A5C754A3-8E48-473F-9792-C6C180255839}"/>
    <cellStyle name="Comma 160 2 2" xfId="1338" xr:uid="{348B8A9F-3106-420B-823B-8EFF32024518}"/>
    <cellStyle name="Comma 160 2 3" xfId="2139" xr:uid="{F8707814-BD13-4006-B284-47360BA0434E}"/>
    <cellStyle name="Comma 160 3" xfId="1632" xr:uid="{79E24684-2C21-4EF1-A59B-D1B43D9BDBAC}"/>
    <cellStyle name="Comma 161" xfId="105" xr:uid="{00000000-0005-0000-0000-00009C000000}"/>
    <cellStyle name="Comma 161 2" xfId="882" xr:uid="{A81EB14F-46A3-4A26-8C07-06C191AE3005}"/>
    <cellStyle name="Comma 161 2 2" xfId="1339" xr:uid="{13EB233D-18F6-4D6B-8DE7-1CED1BE4C6F8}"/>
    <cellStyle name="Comma 161 2 3" xfId="2140" xr:uid="{27698393-224B-43A2-A3E3-F39B8D72A303}"/>
    <cellStyle name="Comma 161 3" xfId="1628" xr:uid="{3FC467D3-09F7-49DC-839F-63FB538B535A}"/>
    <cellStyle name="Comma 162" xfId="106" xr:uid="{00000000-0005-0000-0000-00009D000000}"/>
    <cellStyle name="Comma 162 2" xfId="883" xr:uid="{2B1C283C-26EC-473F-8768-9DAB97CD1BAB}"/>
    <cellStyle name="Comma 162 2 2" xfId="1340" xr:uid="{4468A803-AD90-4396-A9FF-A75409B2E34C}"/>
    <cellStyle name="Comma 162 2 3" xfId="2141" xr:uid="{2865EDC9-21AB-4C8B-8B41-A613B08B4FE1}"/>
    <cellStyle name="Comma 162 3" xfId="1719" xr:uid="{868BC93E-25FF-4295-9A49-922685170752}"/>
    <cellStyle name="Comma 163" xfId="107" xr:uid="{00000000-0005-0000-0000-00009E000000}"/>
    <cellStyle name="Comma 163 2" xfId="884" xr:uid="{EFE3DC8F-D5BA-46E9-BBF0-2720EF3A1C46}"/>
    <cellStyle name="Comma 163 2 2" xfId="1341" xr:uid="{A7E220D5-B4DA-425C-8C13-DFE8037F6C09}"/>
    <cellStyle name="Comma 163 2 3" xfId="2142" xr:uid="{1FDDEA24-9CC3-4FC4-B3D8-7FDA89CC78E0}"/>
    <cellStyle name="Comma 163 3" xfId="1624" xr:uid="{083FF42C-8318-43B7-9F78-5BD5AEE6F8B0}"/>
    <cellStyle name="Comma 164" xfId="108" xr:uid="{00000000-0005-0000-0000-00009F000000}"/>
    <cellStyle name="Comma 164 2" xfId="885" xr:uid="{8F73496A-B9E9-432C-9BAB-ABABF73DB31B}"/>
    <cellStyle name="Comma 164 2 2" xfId="1342" xr:uid="{A97F0432-FBC8-499D-99C9-96B9865D66DA}"/>
    <cellStyle name="Comma 164 2 3" xfId="2143" xr:uid="{176B8519-9AB5-4DFD-B554-6663CC3D3EB8}"/>
    <cellStyle name="Comma 164 3" xfId="1715" xr:uid="{54D79DEE-BE61-4414-BAC4-0B7F195A3898}"/>
    <cellStyle name="Comma 165" xfId="109" xr:uid="{00000000-0005-0000-0000-0000A0000000}"/>
    <cellStyle name="Comma 165 2" xfId="886" xr:uid="{D12FD82A-0964-4A10-8224-0838A52905F9}"/>
    <cellStyle name="Comma 165 2 2" xfId="1343" xr:uid="{A7D9FED0-11DD-49D0-B26E-F6C0ADC1EAAC}"/>
    <cellStyle name="Comma 165 2 3" xfId="2144" xr:uid="{999531CB-A7B0-4B1D-A669-5B9755449CA9}"/>
    <cellStyle name="Comma 165 3" xfId="1886" xr:uid="{ECC6E27F-AC88-46C4-9357-22F354FA3EA6}"/>
    <cellStyle name="Comma 166" xfId="110" xr:uid="{00000000-0005-0000-0000-0000A1000000}"/>
    <cellStyle name="Comma 166 2" xfId="887" xr:uid="{F1D35057-E642-489A-A964-997BD4DA2C70}"/>
    <cellStyle name="Comma 166 2 2" xfId="1344" xr:uid="{42B4646D-D885-4FCA-9C0F-9071FCB8A86F}"/>
    <cellStyle name="Comma 166 2 3" xfId="2145" xr:uid="{9CF8DA24-6685-40BA-A535-A8F7061BCE76}"/>
    <cellStyle name="Comma 166 3" xfId="2546" xr:uid="{D613006E-F3D4-4103-AD1B-6B5493B77FB6}"/>
    <cellStyle name="Comma 167" xfId="111" xr:uid="{00000000-0005-0000-0000-0000A2000000}"/>
    <cellStyle name="Comma 167 2" xfId="888" xr:uid="{F6C828D8-780C-4486-81EC-0FAB5A5FCAC7}"/>
    <cellStyle name="Comma 167 2 2" xfId="1345" xr:uid="{839814A3-DE22-498F-BE96-520DEE7CB60D}"/>
    <cellStyle name="Comma 167 2 3" xfId="2146" xr:uid="{ABCAE433-CA57-4F5C-8EF3-EC3DE4E514A3}"/>
    <cellStyle name="Comma 167 3" xfId="1619" xr:uid="{B216FE24-9570-453E-A645-5D71CF2030B9}"/>
    <cellStyle name="Comma 168" xfId="112" xr:uid="{00000000-0005-0000-0000-0000A3000000}"/>
    <cellStyle name="Comma 168 2" xfId="889" xr:uid="{C6A5148D-3123-46F5-8F13-BFB644E8CD0D}"/>
    <cellStyle name="Comma 168 2 2" xfId="1346" xr:uid="{44624AD7-C7E4-4937-B113-8DBCAC6811C2}"/>
    <cellStyle name="Comma 168 2 3" xfId="2147" xr:uid="{5F156ECB-0386-4115-95C4-1DD4E38539CB}"/>
    <cellStyle name="Comma 168 3" xfId="1615" xr:uid="{AF8601D9-C018-49A4-BCBB-8D00DE548F39}"/>
    <cellStyle name="Comma 169" xfId="113" xr:uid="{00000000-0005-0000-0000-0000A4000000}"/>
    <cellStyle name="Comma 169 2" xfId="890" xr:uid="{167309D2-3663-4879-896A-CE3A2D0A0137}"/>
    <cellStyle name="Comma 169 2 2" xfId="1347" xr:uid="{FA50EC26-F1BE-45C4-85F1-A576CE8E006E}"/>
    <cellStyle name="Comma 169 2 3" xfId="2148" xr:uid="{AE5E50CA-AED1-4664-BE05-704C5A173B72}"/>
    <cellStyle name="Comma 169 3" xfId="1611" xr:uid="{DE5A4121-28F5-49BD-A73E-3B0AD2EA1129}"/>
    <cellStyle name="Comma 17" xfId="114" xr:uid="{00000000-0005-0000-0000-0000A5000000}"/>
    <cellStyle name="Comma 17 2" xfId="891" xr:uid="{93B7A3BC-C7CB-494B-85CD-DC738FC817E8}"/>
    <cellStyle name="Comma 17 2 2" xfId="1348" xr:uid="{1AB5CCEF-B314-4149-AF1D-A57DF21EF24A}"/>
    <cellStyle name="Comma 17 2 3" xfId="2149" xr:uid="{4CD1C446-8C9C-4D24-8C5D-72BBED626894}"/>
    <cellStyle name="Comma 17 3" xfId="1599" xr:uid="{DE5689D1-0372-476D-A5FE-AAF6E32B0E18}"/>
    <cellStyle name="Comma 170" xfId="115" xr:uid="{00000000-0005-0000-0000-0000A6000000}"/>
    <cellStyle name="Comma 170 2" xfId="892" xr:uid="{45DEB2DB-2993-43E0-945A-A73AE1A517A8}"/>
    <cellStyle name="Comma 170 2 2" xfId="1349" xr:uid="{1F31E264-9F38-463D-A958-F563D0D2845D}"/>
    <cellStyle name="Comma 170 2 3" xfId="2150" xr:uid="{9858F365-DE29-4535-A04F-5F6B17007443}"/>
    <cellStyle name="Comma 170 3" xfId="1992" xr:uid="{A481343C-DA1A-46E5-A9C0-A3D4F76CD713}"/>
    <cellStyle name="Comma 171" xfId="116" xr:uid="{00000000-0005-0000-0000-0000A7000000}"/>
    <cellStyle name="Comma 171 2" xfId="893" xr:uid="{B3E3A18E-E62C-4663-8188-37A60824AF08}"/>
    <cellStyle name="Comma 171 2 2" xfId="1350" xr:uid="{9E41B8AF-E0FC-4956-ADA4-F733F48597C4}"/>
    <cellStyle name="Comma 171 2 3" xfId="2151" xr:uid="{9D1194C8-5F35-4320-9DFF-43AC1E910C2D}"/>
    <cellStyle name="Comma 171 3" xfId="1828" xr:uid="{96B1690D-B3AF-43BE-82E2-D94D13FE5D10}"/>
    <cellStyle name="Comma 172" xfId="117" xr:uid="{00000000-0005-0000-0000-0000A8000000}"/>
    <cellStyle name="Comma 172 2" xfId="894" xr:uid="{948CDD05-33D5-41F3-A186-17D87F2B784B}"/>
    <cellStyle name="Comma 172 2 2" xfId="1351" xr:uid="{AD664404-4B9D-459D-A384-4AD742065AC8}"/>
    <cellStyle name="Comma 172 2 3" xfId="2152" xr:uid="{0D9E2B24-3F3D-4D14-9F9F-C22836D94FBD}"/>
    <cellStyle name="Comma 172 3" xfId="1618" xr:uid="{AF07AEC5-669F-4930-9EFF-0F5339BEE5A8}"/>
    <cellStyle name="Comma 173" xfId="118" xr:uid="{00000000-0005-0000-0000-0000A9000000}"/>
    <cellStyle name="Comma 173 2" xfId="895" xr:uid="{A68BB32B-DE3C-4FB9-99EE-9A6701181AB6}"/>
    <cellStyle name="Comma 173 2 2" xfId="1352" xr:uid="{7EB3D991-F483-44FB-B376-4661BC751A6C}"/>
    <cellStyle name="Comma 173 2 3" xfId="2153" xr:uid="{FFB42756-BCA7-4FC2-B1D5-C8B68B3A5282}"/>
    <cellStyle name="Comma 173 3" xfId="1614" xr:uid="{46A506CF-5E8C-40D2-978D-FC337E72563C}"/>
    <cellStyle name="Comma 174" xfId="119" xr:uid="{00000000-0005-0000-0000-0000AA000000}"/>
    <cellStyle name="Comma 174 2" xfId="896" xr:uid="{F091B170-4459-4800-AD42-9FFC232DEF20}"/>
    <cellStyle name="Comma 174 2 2" xfId="1353" xr:uid="{0673A8B8-C847-447E-A1BC-12E1565ED790}"/>
    <cellStyle name="Comma 174 2 3" xfId="2154" xr:uid="{AB361510-0500-4977-AF95-2C41DC840052}"/>
    <cellStyle name="Comma 174 3" xfId="1610" xr:uid="{BD4D6964-4CF7-4E8D-A198-CB6876791537}"/>
    <cellStyle name="Comma 175" xfId="120" xr:uid="{00000000-0005-0000-0000-0000AB000000}"/>
    <cellStyle name="Comma 175 2" xfId="897" xr:uid="{A4354198-D595-4CDE-BBE4-F46050CDC9DE}"/>
    <cellStyle name="Comma 175 2 2" xfId="1354" xr:uid="{163D5033-054B-4CE1-ACEF-FF67B20F43BD}"/>
    <cellStyle name="Comma 175 2 3" xfId="2155" xr:uid="{97D4E3FE-62EA-43B2-AED6-2247AEE22669}"/>
    <cellStyle name="Comma 175 3" xfId="1577" xr:uid="{9621200C-27F9-48F8-BAB9-12EB630626CC}"/>
    <cellStyle name="Comma 176" xfId="121" xr:uid="{00000000-0005-0000-0000-0000AC000000}"/>
    <cellStyle name="Comma 176 2" xfId="898" xr:uid="{1FB8DA88-13CE-408F-803F-EF677EC91BDA}"/>
    <cellStyle name="Comma 176 2 2" xfId="1355" xr:uid="{9E01C968-3F06-4D87-AECA-F704639E3D27}"/>
    <cellStyle name="Comma 176 2 3" xfId="2156" xr:uid="{679FBAC0-B23B-4AB1-8E61-B9932BEF620B}"/>
    <cellStyle name="Comma 176 3" xfId="1575" xr:uid="{3C50EF66-7D4E-4B33-826D-955997161C05}"/>
    <cellStyle name="Comma 177" xfId="122" xr:uid="{00000000-0005-0000-0000-0000AD000000}"/>
    <cellStyle name="Comma 177 2" xfId="899" xr:uid="{A0D39BF1-08D5-44DE-B26B-043B30746460}"/>
    <cellStyle name="Comma 177 2 2" xfId="1356" xr:uid="{2E6BCD8E-C008-42D4-B3C6-59A697BB7CB4}"/>
    <cellStyle name="Comma 177 2 3" xfId="2157" xr:uid="{465158D5-1511-425F-9706-63232A875A6D}"/>
    <cellStyle name="Comma 177 3" xfId="1573" xr:uid="{EB1B7CE8-F2A1-4281-ABE6-1994F59C28F3}"/>
    <cellStyle name="Comma 178" xfId="123" xr:uid="{00000000-0005-0000-0000-0000AE000000}"/>
    <cellStyle name="Comma 178 2" xfId="900" xr:uid="{919399A2-D580-44B2-B9EA-CF76B6E9CFE1}"/>
    <cellStyle name="Comma 178 2 2" xfId="1357" xr:uid="{35B80751-ACA7-4DE3-98DC-855797346D76}"/>
    <cellStyle name="Comma 178 2 3" xfId="2158" xr:uid="{431BFC91-184C-4A73-A57F-93E5B1368039}"/>
    <cellStyle name="Comma 178 3" xfId="1571" xr:uid="{BFCB0175-2BD8-49E3-9879-9F90480E4D9F}"/>
    <cellStyle name="Comma 179" xfId="124" xr:uid="{00000000-0005-0000-0000-0000AF000000}"/>
    <cellStyle name="Comma 179 2" xfId="901" xr:uid="{CEC898DA-A687-4063-BDA6-316948AD9897}"/>
    <cellStyle name="Comma 179 2 2" xfId="1358" xr:uid="{49C87968-5DD3-4EBB-8569-541FE4E3F728}"/>
    <cellStyle name="Comma 179 2 3" xfId="2159" xr:uid="{F0B96826-0076-46DA-80DE-1FD59AA04244}"/>
    <cellStyle name="Comma 179 3" xfId="1569" xr:uid="{47E2A956-FFFC-499A-B821-01749A61B890}"/>
    <cellStyle name="Comma 18" xfId="125" xr:uid="{00000000-0005-0000-0000-0000B0000000}"/>
    <cellStyle name="Comma 18 2" xfId="902" xr:uid="{E7CBFFC4-6A3B-4825-AC2B-F7F48135BF32}"/>
    <cellStyle name="Comma 18 2 2" xfId="1359" xr:uid="{74F757D2-A5A4-4F8E-AC43-083E997C0CC6}"/>
    <cellStyle name="Comma 18 2 3" xfId="2160" xr:uid="{66491206-5FAD-4D30-B391-3B8EE399C156}"/>
    <cellStyle name="Comma 18 3" xfId="1966" xr:uid="{D03634BF-0F91-4E2A-A4A3-BE5A0C662266}"/>
    <cellStyle name="Comma 180" xfId="126" xr:uid="{00000000-0005-0000-0000-0000B1000000}"/>
    <cellStyle name="Comma 180 2" xfId="903" xr:uid="{0E5483AA-7D83-43E8-8BE5-F100FD7E49EA}"/>
    <cellStyle name="Comma 180 2 2" xfId="1360" xr:uid="{0E93067A-3881-4223-9101-1EA58DAE9111}"/>
    <cellStyle name="Comma 180 2 3" xfId="2161" xr:uid="{FBB9BC4D-D6FC-4D69-8802-84F68B3CCD57}"/>
    <cellStyle name="Comma 180 3" xfId="1576" xr:uid="{82125E58-A658-460A-9D9D-7C71D0F017C6}"/>
    <cellStyle name="Comma 181" xfId="127" xr:uid="{00000000-0005-0000-0000-0000B2000000}"/>
    <cellStyle name="Comma 181 2" xfId="904" xr:uid="{31165B9B-5D70-409E-A199-8A0D0884C7AD}"/>
    <cellStyle name="Comma 181 2 2" xfId="2162" xr:uid="{B1C6C483-3165-44FB-B0DA-10A103C12C97}"/>
    <cellStyle name="Comma 181 3" xfId="1511" xr:uid="{3A838C27-A0AD-409E-8EAD-801124A1BF6B}"/>
    <cellStyle name="Comma 181 4" xfId="1574" xr:uid="{D1DF21F8-9180-4966-AED7-AC97D899FC08}"/>
    <cellStyle name="Comma 182" xfId="128" xr:uid="{00000000-0005-0000-0000-0000B3000000}"/>
    <cellStyle name="Comma 182 2" xfId="905" xr:uid="{CAD2D185-9619-41F0-9968-F8B13279F67E}"/>
    <cellStyle name="Comma 182 2 2" xfId="2163" xr:uid="{7F8BDD7A-C84B-46C0-8B77-0682D798FB30}"/>
    <cellStyle name="Comma 182 3" xfId="1512" xr:uid="{AB8FA7A5-98DC-4C95-B621-AAE1DEB6D41E}"/>
    <cellStyle name="Comma 182 4" xfId="1572" xr:uid="{8EBC20D3-029F-4342-AEB2-2A97CA9A0C77}"/>
    <cellStyle name="Comma 183" xfId="129" xr:uid="{00000000-0005-0000-0000-0000B4000000}"/>
    <cellStyle name="Comma 183 2" xfId="906" xr:uid="{96BF517D-2D52-43CF-AD12-DD7B55836507}"/>
    <cellStyle name="Comma 183 2 2" xfId="2164" xr:uid="{0DB4B137-00C2-40FF-8AF4-01E108EC417B}"/>
    <cellStyle name="Comma 183 3" xfId="1513" xr:uid="{C978DBCD-5101-4A7D-AC6A-00242DFC0231}"/>
    <cellStyle name="Comma 183 4" xfId="1570" xr:uid="{65BE3F93-DE5A-4462-8361-8B5F3A6D85DF}"/>
    <cellStyle name="Comma 184" xfId="130" xr:uid="{00000000-0005-0000-0000-0000B5000000}"/>
    <cellStyle name="Comma 184 2" xfId="907" xr:uid="{6F2F9B26-05FC-4511-9E32-690198D46A8D}"/>
    <cellStyle name="Comma 184 2 2" xfId="2165" xr:uid="{AE27A225-A958-4824-AC32-A02E3CD15BFD}"/>
    <cellStyle name="Comma 184 3" xfId="1514" xr:uid="{718A97BB-B257-4129-B631-0550FC744EE0}"/>
    <cellStyle name="Comma 184 4" xfId="1568" xr:uid="{67CAED1F-058E-4B80-83A5-F962E99AE17B}"/>
    <cellStyle name="Comma 185" xfId="131" xr:uid="{00000000-0005-0000-0000-0000B6000000}"/>
    <cellStyle name="Comma 185 2" xfId="908" xr:uid="{0F99A1E0-F22C-41A0-A056-81002FD25A37}"/>
    <cellStyle name="Comma 185 2 2" xfId="2166" xr:uid="{D5C22F4A-ECEC-4B36-A214-0381AE28EE85}"/>
    <cellStyle name="Comma 185 3" xfId="1515" xr:uid="{F7B1FAA0-705C-468E-A86A-CE54E0AA6E1C}"/>
    <cellStyle name="Comma 185 4" xfId="1567" xr:uid="{1769B451-A785-4427-AF71-D4449B55A999}"/>
    <cellStyle name="Comma 186" xfId="132" xr:uid="{00000000-0005-0000-0000-0000B7000000}"/>
    <cellStyle name="Comma 186 2" xfId="909" xr:uid="{56D4019F-58F4-456E-B10A-E7138D625922}"/>
    <cellStyle name="Comma 186 2 2" xfId="2167" xr:uid="{6B75E63B-B319-4C9C-B01A-CC9656ACADAB}"/>
    <cellStyle name="Comma 186 3" xfId="1516" xr:uid="{78F4375E-0270-46F2-8C1A-A7ED26EA9CAA}"/>
    <cellStyle name="Comma 186 4" xfId="1839" xr:uid="{3BD3D30E-8A4F-4F6D-B14F-B2A96F49B08E}"/>
    <cellStyle name="Comma 187" xfId="133" xr:uid="{00000000-0005-0000-0000-0000B8000000}"/>
    <cellStyle name="Comma 187 2" xfId="910" xr:uid="{C88764A3-AD55-4449-BCCF-067BACC5C895}"/>
    <cellStyle name="Comma 187 2 2" xfId="2168" xr:uid="{9F95C8D3-7DB1-42F5-9E84-DBF1E7CFDE9B}"/>
    <cellStyle name="Comma 187 3" xfId="1517" xr:uid="{33B79F6D-FE40-465D-9D6F-096F642A008F}"/>
    <cellStyle name="Comma 187 4" xfId="1565" xr:uid="{1A3DA2AF-D1C0-4246-AA03-A8C80906D236}"/>
    <cellStyle name="Comma 188" xfId="134" xr:uid="{00000000-0005-0000-0000-0000B9000000}"/>
    <cellStyle name="Comma 188 2" xfId="911" xr:uid="{85BCFC79-FDF4-4C69-8371-8B9CEEB3A72D}"/>
    <cellStyle name="Comma 188 2 2" xfId="2169" xr:uid="{104010AF-B306-4BE8-B9AB-40C4EC80ED6B}"/>
    <cellStyle name="Comma 188 3" xfId="1518" xr:uid="{BD496EAB-41AD-4986-A246-67C40D5706FE}"/>
    <cellStyle name="Comma 188 4" xfId="1563" xr:uid="{43EEFAB0-FC50-43AA-A4E6-CF67D278CA48}"/>
    <cellStyle name="Comma 189" xfId="135" xr:uid="{00000000-0005-0000-0000-0000BA000000}"/>
    <cellStyle name="Comma 189 2" xfId="912" xr:uid="{6667AE7A-3D72-454C-B609-96ECB15B9EE8}"/>
    <cellStyle name="Comma 189 2 2" xfId="2170" xr:uid="{F3BF3095-68BD-4A8B-AFAF-BC87BF6EE8F8}"/>
    <cellStyle name="Comma 189 3" xfId="1519" xr:uid="{B56E18F9-7A6A-4AE4-8A8D-9FBC5FE769A5}"/>
    <cellStyle name="Comma 189 4" xfId="1561" xr:uid="{98C3DE64-B635-496F-A90D-5C48FB0F5080}"/>
    <cellStyle name="Comma 19" xfId="136" xr:uid="{00000000-0005-0000-0000-0000BB000000}"/>
    <cellStyle name="Comma 19 2" xfId="913" xr:uid="{8DF31FB8-91C6-482D-BF63-06618730D397}"/>
    <cellStyle name="Comma 19 2 2" xfId="1361" xr:uid="{5B87354D-2650-46A7-9F12-9B1F35CDB13B}"/>
    <cellStyle name="Comma 19 2 3" xfId="2171" xr:uid="{9534B86F-7EE2-46B7-93B8-0FEA020518A7}"/>
    <cellStyle name="Comma 19 3" xfId="1559" xr:uid="{E4064855-EDE5-4531-89B3-A831ED411E4C}"/>
    <cellStyle name="Comma 190" xfId="137" xr:uid="{00000000-0005-0000-0000-0000BC000000}"/>
    <cellStyle name="Comma 190 2" xfId="914" xr:uid="{66E9CD94-6094-4933-951E-1E202B5C3A0E}"/>
    <cellStyle name="Comma 190 2 2" xfId="2172" xr:uid="{D902B716-D7CF-400B-8563-8998F8F9DD34}"/>
    <cellStyle name="Comma 190 3" xfId="1521" xr:uid="{BBC51B0A-1CA5-4BCB-8560-EACDD5D8A9B2}"/>
    <cellStyle name="Comma 190 4" xfId="1566" xr:uid="{AD78783F-3734-41DF-96E2-33C8ED79EC74}"/>
    <cellStyle name="Comma 191" xfId="138" xr:uid="{00000000-0005-0000-0000-0000BD000000}"/>
    <cellStyle name="Comma 191 2" xfId="915" xr:uid="{AFB360E9-D164-4327-8D17-95D87C902EE7}"/>
    <cellStyle name="Comma 191 2 2" xfId="2173" xr:uid="{F9F6E02A-CB9D-417C-91AA-8E2ACF75B7A7}"/>
    <cellStyle name="Comma 191 3" xfId="1522" xr:uid="{A4600914-1A15-405B-979C-187A33B7350A}"/>
    <cellStyle name="Comma 191 4" xfId="2512" xr:uid="{ABB0C793-3895-41E6-B467-BEF995D64B72}"/>
    <cellStyle name="Comma 192" xfId="139" xr:uid="{00000000-0005-0000-0000-0000BE000000}"/>
    <cellStyle name="Comma 192 2" xfId="916" xr:uid="{FE4FB899-CE39-4129-957B-F368DB2E40FE}"/>
    <cellStyle name="Comma 192 2 2" xfId="2174" xr:uid="{C2FB95C5-4382-4A11-B88A-9C54AC3B5F8C}"/>
    <cellStyle name="Comma 192 3" xfId="1523" xr:uid="{F698CBFB-1EDE-4DD2-8E9D-DACD84308AAC}"/>
    <cellStyle name="Comma 192 4" xfId="1564" xr:uid="{78F2CAF2-4C50-4D6E-9A14-2973758D68D2}"/>
    <cellStyle name="Comma 193" xfId="140" xr:uid="{00000000-0005-0000-0000-0000BF000000}"/>
    <cellStyle name="Comma 193 2" xfId="917" xr:uid="{9EA32565-2F14-4601-8366-61D34C4572D2}"/>
    <cellStyle name="Comma 193 2 2" xfId="2175" xr:uid="{7E877F8A-7EB2-42D0-B625-5C9955E247FB}"/>
    <cellStyle name="Comma 193 3" xfId="1524" xr:uid="{F04FE99C-7523-4D34-9D23-D337BAB9EE6C}"/>
    <cellStyle name="Comma 193 4" xfId="1562" xr:uid="{B4293244-26E9-4EC8-8468-796DD2B3D1D9}"/>
    <cellStyle name="Comma 194" xfId="141" xr:uid="{00000000-0005-0000-0000-0000C0000000}"/>
    <cellStyle name="Comma 194 2" xfId="918" xr:uid="{D4C93BA4-D00C-45D5-9A18-27A665D06CB1}"/>
    <cellStyle name="Comma 194 2 2" xfId="2176" xr:uid="{C8B191DC-0BFD-42A0-8EBB-AC03F853E8E5}"/>
    <cellStyle name="Comma 194 3" xfId="1525" xr:uid="{D18C972A-642E-43AD-961C-F37E2D3F99A1}"/>
    <cellStyle name="Comma 194 4" xfId="1560" xr:uid="{62078BFA-05EE-4D26-9FC4-A8DCF561D716}"/>
    <cellStyle name="Comma 195" xfId="142" xr:uid="{00000000-0005-0000-0000-0000C1000000}"/>
    <cellStyle name="Comma 195 2" xfId="919" xr:uid="{D64EC61D-56FD-411F-8212-1B717AE1104E}"/>
    <cellStyle name="Comma 195 2 2" xfId="2177" xr:uid="{3E3E027F-C9B9-4B40-BA48-5979CB4A0F71}"/>
    <cellStyle name="Comma 195 3" xfId="1526" xr:uid="{D51D7004-A054-43FF-8B24-B7909F491C12}"/>
    <cellStyle name="Comma 195 4" xfId="1557" xr:uid="{25201A51-6B75-4359-899D-D8368B1F2937}"/>
    <cellStyle name="Comma 196" xfId="143" xr:uid="{00000000-0005-0000-0000-0000C2000000}"/>
    <cellStyle name="Comma 196 2" xfId="920" xr:uid="{EECB528D-EAC9-410C-AFC9-911EC768B71E}"/>
    <cellStyle name="Comma 196 2 2" xfId="2178" xr:uid="{A14849AA-EF79-4CC1-B8EA-D4C44495C399}"/>
    <cellStyle name="Comma 196 3" xfId="1527" xr:uid="{0C438164-3537-46B8-8B18-56F306CEC87D}"/>
    <cellStyle name="Comma 196 4" xfId="1556" xr:uid="{15F3FFD3-4FBF-4511-A2F5-A06A3B7CEEC2}"/>
    <cellStyle name="Comma 197" xfId="144" xr:uid="{00000000-0005-0000-0000-0000C3000000}"/>
    <cellStyle name="Comma 197 2" xfId="921" xr:uid="{E61C5FC7-7E29-4D2A-BC99-734D476B8871}"/>
    <cellStyle name="Comma 197 2 2" xfId="2179" xr:uid="{6330E818-1E1E-4914-91D6-71EAB2BBA206}"/>
    <cellStyle name="Comma 197 3" xfId="1528" xr:uid="{66E4BE8C-BE19-477A-BD3A-5E98E7A1FD88}"/>
    <cellStyle name="Comma 197 4" xfId="1555" xr:uid="{00613540-0FE0-4C42-B600-29F9D05F534D}"/>
    <cellStyle name="Comma 198" xfId="145" xr:uid="{00000000-0005-0000-0000-0000C4000000}"/>
    <cellStyle name="Comma 198 2" xfId="922" xr:uid="{766C0CD8-9D51-487B-B1DA-B5F400F1010F}"/>
    <cellStyle name="Comma 198 2 2" xfId="2180" xr:uid="{397B11EB-0DA6-4B1E-A02D-7C838F58CC3D}"/>
    <cellStyle name="Comma 198 3" xfId="1529" xr:uid="{0B236859-D2BB-483D-BF7E-C3812F73EED4}"/>
    <cellStyle name="Comma 198 4" xfId="1554" xr:uid="{41B10BCC-D1F9-47F8-9C1D-9898B9F30601}"/>
    <cellStyle name="Comma 199" xfId="146" xr:uid="{00000000-0005-0000-0000-0000C5000000}"/>
    <cellStyle name="Comma 199 2" xfId="923" xr:uid="{3DF6C2B6-5D6E-4AD3-A18F-3B068F8C117F}"/>
    <cellStyle name="Comma 199 2 2" xfId="2181" xr:uid="{56D8DB91-9290-4F47-9F29-55233B4442AA}"/>
    <cellStyle name="Comma 199 3" xfId="1530" xr:uid="{699CF212-9368-435D-82E1-1C362B35D654}"/>
    <cellStyle name="Comma 199 4" xfId="1553" xr:uid="{80084752-FCA8-4763-A15E-A015DB4FB351}"/>
    <cellStyle name="Comma 2" xfId="147" xr:uid="{00000000-0005-0000-0000-0000C6000000}"/>
    <cellStyle name="Comma 2 2" xfId="924" xr:uid="{05F1971F-B9C6-45EE-9CA7-0B31917D848B}"/>
    <cellStyle name="Comma 2 2 2" xfId="1362" xr:uid="{0BD206C2-BFFC-4DC9-8D64-5D436F6AFBDF}"/>
    <cellStyle name="Comma 2 2 3" xfId="2182" xr:uid="{A27EE469-C9AB-44FF-BFB7-A216BE0EB426}"/>
    <cellStyle name="Comma 2 3" xfId="1885" xr:uid="{A2670BCC-78F0-4A6D-A9D0-38321A34E139}"/>
    <cellStyle name="Comma 20" xfId="148" xr:uid="{00000000-0005-0000-0000-0000C7000000}"/>
    <cellStyle name="Comma 20 2" xfId="925" xr:uid="{7A5A6732-8837-49BE-A91D-EE21213F1A5A}"/>
    <cellStyle name="Comma 20 2 2" xfId="1363" xr:uid="{D25C18F5-C3A5-468C-B042-C944FB91DBC7}"/>
    <cellStyle name="Comma 20 2 3" xfId="2183" xr:uid="{ACC06EA6-CEFD-49B9-9766-F5958C7F39EF}"/>
    <cellStyle name="Comma 20 3" xfId="1634" xr:uid="{C6BC1D0D-5264-4830-9136-8AAF84498E85}"/>
    <cellStyle name="Comma 200" xfId="149" xr:uid="{00000000-0005-0000-0000-0000C8000000}"/>
    <cellStyle name="Comma 200 2" xfId="926" xr:uid="{20D64EF9-6E1F-412C-82B9-5A5942B89A5E}"/>
    <cellStyle name="Comma 200 2 2" xfId="2184" xr:uid="{614CD70F-8BF5-4126-8E3E-C1F0953348DE}"/>
    <cellStyle name="Comma 200 3" xfId="1533" xr:uid="{3CE19638-3D85-4C60-B246-023390F76573}"/>
    <cellStyle name="Comma 200 4" xfId="1721" xr:uid="{017A90E8-4CDE-47FF-B342-4A8BD519B3A6}"/>
    <cellStyle name="Comma 201" xfId="150" xr:uid="{00000000-0005-0000-0000-0000C9000000}"/>
    <cellStyle name="Comma 201 2" xfId="927" xr:uid="{F6274FB7-D593-43CC-86CC-3F2F11FEB8DF}"/>
    <cellStyle name="Comma 201 2 2" xfId="2185" xr:uid="{E9775059-E327-4D6D-88FA-EBFE51B04D45}"/>
    <cellStyle name="Comma 201 3" xfId="1534" xr:uid="{96B1CC37-A12B-4544-BB9F-FF2C47981670}"/>
    <cellStyle name="Comma 201 4" xfId="2475" xr:uid="{B22552F5-692B-43C8-BF80-BB69D893F5BA}"/>
    <cellStyle name="Comma 202" xfId="151" xr:uid="{00000000-0005-0000-0000-0000CA000000}"/>
    <cellStyle name="Comma 202 2" xfId="928" xr:uid="{20105E4B-C544-4A9A-A4BD-462F5778AE0A}"/>
    <cellStyle name="Comma 202 2 2" xfId="2186" xr:uid="{CC0473D7-701A-4A73-9E43-B848B4196663}"/>
    <cellStyle name="Comma 202 3" xfId="1535" xr:uid="{0EFEA7EA-95F9-4800-9F17-D6B5B05B14AE}"/>
    <cellStyle name="Comma 202 4" xfId="2473" xr:uid="{7956BCCD-FB0B-4D10-8524-0A9BA6A98D9E}"/>
    <cellStyle name="Comma 203" xfId="152" xr:uid="{00000000-0005-0000-0000-0000CB000000}"/>
    <cellStyle name="Comma 203 2" xfId="1639" xr:uid="{48B0E14F-8509-4F39-A2D3-997BF57E4F68}"/>
    <cellStyle name="Comma 204" xfId="153" xr:uid="{00000000-0005-0000-0000-0000CC000000}"/>
    <cellStyle name="Comma 204 2" xfId="1636" xr:uid="{FA7E56A9-CEBB-4CEF-BA61-5346C57B0505}"/>
    <cellStyle name="Comma 205" xfId="154" xr:uid="{00000000-0005-0000-0000-0000CD000000}"/>
    <cellStyle name="Comma 205 2" xfId="1631" xr:uid="{2E6E6BA4-AC78-4DD4-9F27-7432B380643F}"/>
    <cellStyle name="Comma 206" xfId="155" xr:uid="{00000000-0005-0000-0000-0000CE000000}"/>
    <cellStyle name="Comma 206 2" xfId="1627" xr:uid="{52542AAD-E029-4A3F-BDFD-C7B2358E11B9}"/>
    <cellStyle name="Comma 207" xfId="156" xr:uid="{00000000-0005-0000-0000-0000CF000000}"/>
    <cellStyle name="Comma 207 2" xfId="1691" xr:uid="{E73BFA23-7198-4669-BC29-A2FCF4C84BEB}"/>
    <cellStyle name="Comma 208" xfId="157" xr:uid="{00000000-0005-0000-0000-0000D0000000}"/>
    <cellStyle name="Comma 208 2" xfId="1623" xr:uid="{4EDB25ED-6345-4129-A7F2-30C2CF15CD5E}"/>
    <cellStyle name="Comma 209" xfId="158" xr:uid="{00000000-0005-0000-0000-0000D1000000}"/>
    <cellStyle name="Comma 209 2" xfId="1674" xr:uid="{02920051-9902-4F35-806A-0C958840B5DB}"/>
    <cellStyle name="Comma 21" xfId="159" xr:uid="{00000000-0005-0000-0000-0000D2000000}"/>
    <cellStyle name="Comma 21 2" xfId="929" xr:uid="{3E5720CD-4DF4-4B6C-B68F-D77358CA9610}"/>
    <cellStyle name="Comma 21 2 2" xfId="1364" xr:uid="{31FB46C9-4A05-4D85-B827-C00290CD3406}"/>
    <cellStyle name="Comma 21 2 3" xfId="2187" xr:uid="{AC7A3B57-A895-455F-9049-6B637DAC2014}"/>
    <cellStyle name="Comma 21 3" xfId="1620" xr:uid="{57FE72CC-6AC9-4E25-A2D0-F5B2FCDF8EB6}"/>
    <cellStyle name="Comma 210" xfId="160" xr:uid="{00000000-0005-0000-0000-0000D3000000}"/>
    <cellStyle name="Comma 210 2" xfId="1630" xr:uid="{9578651E-C023-4D4F-9021-B63F9597CA44}"/>
    <cellStyle name="Comma 211" xfId="161" xr:uid="{00000000-0005-0000-0000-0000D4000000}"/>
    <cellStyle name="Comma 211 2" xfId="1626" xr:uid="{62693CAB-3429-4B20-BBE9-39C4230F01B9}"/>
    <cellStyle name="Comma 212" xfId="162" xr:uid="{00000000-0005-0000-0000-0000D5000000}"/>
    <cellStyle name="Comma 212 2" xfId="1720" xr:uid="{562803E7-99EA-49D6-9DBA-99ACB968AFAB}"/>
    <cellStyle name="Comma 213" xfId="163" xr:uid="{00000000-0005-0000-0000-0000D6000000}"/>
    <cellStyle name="Comma 213 2" xfId="1622" xr:uid="{F1CDEB96-F222-4489-B66E-759225066A62}"/>
    <cellStyle name="Comma 214" xfId="164" xr:uid="{00000000-0005-0000-0000-0000D7000000}"/>
    <cellStyle name="Comma 214 2" xfId="1673" xr:uid="{594E3A9B-3FC8-43DE-8A2C-75C7C7400EDD}"/>
    <cellStyle name="Comma 215" xfId="165" xr:uid="{00000000-0005-0000-0000-0000D8000000}"/>
    <cellStyle name="Comma 215 2" xfId="2547" xr:uid="{67C6556C-D638-4949-9DD3-BC0F005EF26C}"/>
    <cellStyle name="Comma 216" xfId="166" xr:uid="{00000000-0005-0000-0000-0000D9000000}"/>
    <cellStyle name="Comma 216 2" xfId="2508" xr:uid="{9E2BABAF-18E1-42D4-9DD8-8F76E44068F2}"/>
    <cellStyle name="Comma 217" xfId="167" xr:uid="{00000000-0005-0000-0000-0000DA000000}"/>
    <cellStyle name="Comma 217 2" xfId="1617" xr:uid="{9C83FA44-85C2-427B-A504-FF6A5551A5CF}"/>
    <cellStyle name="Comma 218" xfId="168" xr:uid="{00000000-0005-0000-0000-0000DB000000}"/>
    <cellStyle name="Comma 218 2" xfId="1613" xr:uid="{BE9B6695-F31C-461C-BB2F-A9C6F19E59A2}"/>
    <cellStyle name="Comma 219" xfId="169" xr:uid="{00000000-0005-0000-0000-0000DC000000}"/>
    <cellStyle name="Comma 219 2" xfId="1609" xr:uid="{6F69F197-FC22-42D9-9588-61B4E8DC3DE3}"/>
    <cellStyle name="Comma 22" xfId="170" xr:uid="{00000000-0005-0000-0000-0000DD000000}"/>
    <cellStyle name="Comma 22 2" xfId="930" xr:uid="{AAD67B28-A851-4709-AD5C-1FB642EAADE9}"/>
    <cellStyle name="Comma 22 2 2" xfId="1365" xr:uid="{3B3E5AD3-B630-43B7-8673-52B84E24A29E}"/>
    <cellStyle name="Comma 22 2 3" xfId="2188" xr:uid="{A84F3C66-A531-4BF1-B864-DD08F6A2B9AF}"/>
    <cellStyle name="Comma 22 3" xfId="1588" xr:uid="{F03FE12F-D701-4A9E-A97F-6D86576DF593}"/>
    <cellStyle name="Comma 220" xfId="171" xr:uid="{00000000-0005-0000-0000-0000DE000000}"/>
    <cellStyle name="Comma 220 2" xfId="1895" xr:uid="{C230DB5C-6BBA-44DA-95B8-1AAF968B8E90}"/>
    <cellStyle name="Comma 221" xfId="172" xr:uid="{00000000-0005-0000-0000-0000DF000000}"/>
    <cellStyle name="Comma 221 2" xfId="2569" xr:uid="{204F3AC0-D7E3-4A65-B27E-FC22F36159ED}"/>
    <cellStyle name="Comma 222" xfId="173" xr:uid="{00000000-0005-0000-0000-0000E0000000}"/>
    <cellStyle name="Comma 222 2" xfId="1616" xr:uid="{BAA6CC81-FCAA-41F0-87E7-F65D4F82E0E2}"/>
    <cellStyle name="Comma 223" xfId="174" xr:uid="{00000000-0005-0000-0000-0000E1000000}"/>
    <cellStyle name="Comma 223 2" xfId="1612" xr:uid="{A1045C81-2708-46B1-B51B-749D5627F39E}"/>
    <cellStyle name="Comma 224" xfId="835" xr:uid="{DAFB9249-1A32-4E6C-B74B-342830B3D48A}"/>
    <cellStyle name="Comma 224 2" xfId="1305" xr:uid="{787F3C69-F581-42F7-8542-A8CBC3DC4939}"/>
    <cellStyle name="Comma 224 3" xfId="2100" xr:uid="{10DEB64C-A561-4494-B365-D7B0E654FB5A}"/>
    <cellStyle name="Comma 225" xfId="1120" xr:uid="{28F526D5-4C82-4FF6-8709-2F91A91EF7B9}"/>
    <cellStyle name="Comma 225 2" xfId="1417" xr:uid="{865D8083-8FAA-43D8-9DA3-A65DF5883046}"/>
    <cellStyle name="Comma 225 3" xfId="2355" xr:uid="{1077BAB2-0A8D-47F6-AAB7-9D0203582623}"/>
    <cellStyle name="Comma 226" xfId="1423" xr:uid="{772C118F-B306-482A-89DD-84FD518D9E65}"/>
    <cellStyle name="Comma 226 2" xfId="2466" xr:uid="{48965F2B-4B7B-4FD2-81CB-1CC54A00F60F}"/>
    <cellStyle name="Comma 227" xfId="1416" xr:uid="{5231E3C2-3198-4E7F-A5E8-3B7B7470A5D1}"/>
    <cellStyle name="Comma 227 2" xfId="2346" xr:uid="{AC946C39-E727-48BD-98CE-7020AFE564FB}"/>
    <cellStyle name="Comma 228" xfId="1422" xr:uid="{36D37FB1-EDFB-4329-8DAB-2130E9F2732F}"/>
    <cellStyle name="Comma 228 2" xfId="2465" xr:uid="{38B35411-C36D-420A-9452-2983DED01519}"/>
    <cellStyle name="Comma 229" xfId="1424" xr:uid="{9E1AFAE2-A971-4C92-ACA2-661DD93D8FA5}"/>
    <cellStyle name="Comma 229 2" xfId="2467" xr:uid="{447CDB79-8FB1-48A0-81F3-06543F0FAE5D}"/>
    <cellStyle name="Comma 23" xfId="175" xr:uid="{00000000-0005-0000-0000-0000E2000000}"/>
    <cellStyle name="Comma 23 2" xfId="931" xr:uid="{07BF46EB-8965-43CC-9FAA-DCAE33AAB3EA}"/>
    <cellStyle name="Comma 23 2 2" xfId="1366" xr:uid="{83FDE94D-3DC5-437B-80D0-2C6A8D7DA822}"/>
    <cellStyle name="Comma 23 2 3" xfId="2189" xr:uid="{BAF38F40-4ECF-4C4F-AB25-250AFD2A5A8E}"/>
    <cellStyle name="Comma 23 3" xfId="2079" xr:uid="{3419B5F4-9A77-4E6E-8253-77318C4C810F}"/>
    <cellStyle name="Comma 230" xfId="1421" xr:uid="{74DC276E-3F6D-4DFA-A595-2F94E3CA2892}"/>
    <cellStyle name="Comma 230 2" xfId="2464" xr:uid="{94F11284-53D7-4D74-B252-6CA2C51B8F37}"/>
    <cellStyle name="Comma 231" xfId="1414" xr:uid="{2A9A2F82-A3E9-4A20-A5C4-D82C2F442BF5}"/>
    <cellStyle name="Comma 231 2" xfId="2325" xr:uid="{50559205-70FD-4916-A5D4-AC5A2887CDE1}"/>
    <cellStyle name="Comma 232" xfId="1420" xr:uid="{CBD6A46F-1C82-497A-ACB6-09412862C6FD}"/>
    <cellStyle name="Comma 232 2" xfId="2463" xr:uid="{A480656D-9AF8-4955-BE2F-905E64D3E669}"/>
    <cellStyle name="Comma 233" xfId="1303" xr:uid="{54C09217-3F2B-4758-8961-20A58B41351D}"/>
    <cellStyle name="Comma 234" xfId="1067" xr:uid="{23D7AAFA-CBFF-4B4A-A88F-E8E4EF40B847}"/>
    <cellStyle name="Comma 235" xfId="1430" xr:uid="{3F5D007B-D352-43CC-8AF9-8A6B4AA3A377}"/>
    <cellStyle name="Comma 236" xfId="1922" xr:uid="{D8AA79D9-00A5-4125-BE37-F3815988F27B}"/>
    <cellStyle name="Comma 237" xfId="1448" xr:uid="{E3F9C067-6AB1-4C4C-B1C2-35039FD564A3}"/>
    <cellStyle name="Comma 238" xfId="1758" xr:uid="{24209353-AE18-49C6-8DCB-EAD1E369BCE3}"/>
    <cellStyle name="Comma 239" xfId="1880" xr:uid="{3F7E6B3A-1999-46EF-A174-8E19FA304A40}"/>
    <cellStyle name="Comma 24" xfId="176" xr:uid="{00000000-0005-0000-0000-0000E3000000}"/>
    <cellStyle name="Comma 24 2" xfId="932" xr:uid="{CFC1ACFD-B514-4380-9069-179019521EDC}"/>
    <cellStyle name="Comma 24 2 2" xfId="1367" xr:uid="{B227C642-89D2-4EB0-BB72-69CE85CE96FC}"/>
    <cellStyle name="Comma 24 2 3" xfId="2190" xr:uid="{7D63DA6D-9107-44B4-A80E-A57E8EA88E18}"/>
    <cellStyle name="Comma 24 3" xfId="1558" xr:uid="{7A24F233-4620-4725-BB93-575332F10EDE}"/>
    <cellStyle name="Comma 240" xfId="1714" xr:uid="{D4C6DE1E-8538-4420-92EF-A31668D7498B}"/>
    <cellStyle name="Comma 25" xfId="177" xr:uid="{00000000-0005-0000-0000-0000E4000000}"/>
    <cellStyle name="Comma 25 2" xfId="933" xr:uid="{DCA1537D-9D53-4C7D-AF35-AF3BC120E992}"/>
    <cellStyle name="Comma 25 2 2" xfId="1368" xr:uid="{54BA6D81-420D-457C-97F6-A6F79AAE61D6}"/>
    <cellStyle name="Comma 25 2 3" xfId="2191" xr:uid="{41B6B0DA-745F-4BBC-BD69-2D537B542DFA}"/>
    <cellStyle name="Comma 25 3" xfId="1552" xr:uid="{17E7A98F-294F-4519-8607-A1A2D14623C2}"/>
    <cellStyle name="Comma 26" xfId="178" xr:uid="{00000000-0005-0000-0000-0000E5000000}"/>
    <cellStyle name="Comma 26 2" xfId="934" xr:uid="{9244E6B5-8CBC-47F0-A3FA-38DEDD9A920F}"/>
    <cellStyle name="Comma 26 2 2" xfId="1369" xr:uid="{84D4C577-02E4-4053-9121-2414FB9ACB76}"/>
    <cellStyle name="Comma 26 2 3" xfId="2192" xr:uid="{59057D34-3F15-44BA-8BF5-9B48DDED861C}"/>
    <cellStyle name="Comma 26 3" xfId="2516" xr:uid="{9B1CEA85-0930-418A-AB2C-913F1FFBC209}"/>
    <cellStyle name="Comma 27" xfId="179" xr:uid="{00000000-0005-0000-0000-0000E6000000}"/>
    <cellStyle name="Comma 27 2" xfId="935" xr:uid="{09EBCF61-E3F8-4803-9D88-65BAD51CF44D}"/>
    <cellStyle name="Comma 27 2 2" xfId="1370" xr:uid="{C452197E-66B2-48EF-B002-B4BCAE8A1C01}"/>
    <cellStyle name="Comma 27 2 3" xfId="2193" xr:uid="{A126A641-D353-46EF-8B7E-9291E7CFF4EC}"/>
    <cellStyle name="Comma 27 3" xfId="1961" xr:uid="{85BB78E3-FC67-4DE0-8CCC-9FB1D8094658}"/>
    <cellStyle name="Comma 28" xfId="180" xr:uid="{00000000-0005-0000-0000-0000E7000000}"/>
    <cellStyle name="Comma 28 2" xfId="936" xr:uid="{629E2D5F-CA13-49AD-A0CE-643235981F65}"/>
    <cellStyle name="Comma 28 2 2" xfId="1371" xr:uid="{53418D48-4920-4AB0-8F8B-DC3407659D78}"/>
    <cellStyle name="Comma 28 2 3" xfId="2194" xr:uid="{43C10AD7-30AD-4FBE-A61A-78AA79D4F9AA}"/>
    <cellStyle name="Comma 28 3" xfId="1550" xr:uid="{4519AFA6-EA87-4DED-8811-A99AD6325754}"/>
    <cellStyle name="Comma 29" xfId="181" xr:uid="{00000000-0005-0000-0000-0000E8000000}"/>
    <cellStyle name="Comma 29 2" xfId="937" xr:uid="{9876EA3A-4CA5-47D0-97C1-11F87BFC354D}"/>
    <cellStyle name="Comma 29 2 2" xfId="1372" xr:uid="{39381FB6-C696-477C-B3B6-07EC8AD722FC}"/>
    <cellStyle name="Comma 29 2 3" xfId="2195" xr:uid="{8774FE25-7631-4FE8-A5F5-42AE5F58FB31}"/>
    <cellStyle name="Comma 29 3" xfId="1548" xr:uid="{C6ADB9D3-648A-4140-8BED-871AC940D807}"/>
    <cellStyle name="Comma 3" xfId="182" xr:uid="{00000000-0005-0000-0000-0000E9000000}"/>
    <cellStyle name="Comma 3 2" xfId="938" xr:uid="{E49ADE25-B32C-455F-95D8-6B9DF38B6F80}"/>
    <cellStyle name="Comma 3 2 2" xfId="1373" xr:uid="{6D89EE7E-D717-489C-8C56-E6BA5EEB9F57}"/>
    <cellStyle name="Comma 3 2 3" xfId="2196" xr:uid="{48F5725D-9C69-4739-AD06-8FAC30FF0E35}"/>
    <cellStyle name="Comma 3 3" xfId="2573" xr:uid="{D9E7790E-BA1D-4699-BF9E-07E0C5E96644}"/>
    <cellStyle name="Comma 30" xfId="183" xr:uid="{00000000-0005-0000-0000-0000EA000000}"/>
    <cellStyle name="Comma 30 2" xfId="939" xr:uid="{B64F67E4-B9D1-477A-8B8F-E715FD8E97A2}"/>
    <cellStyle name="Comma 30 2 2" xfId="1374" xr:uid="{46B089B6-9B07-4EC0-9DA0-FE246AA67C3D}"/>
    <cellStyle name="Comma 30 2 3" xfId="2197" xr:uid="{2BDB3C53-3762-4BBB-822E-1D279B3A74A7}"/>
    <cellStyle name="Comma 30 3" xfId="1551" xr:uid="{DA5192EF-1A84-41A7-9251-71DC4EF19128}"/>
    <cellStyle name="Comma 31" xfId="184" xr:uid="{00000000-0005-0000-0000-0000EB000000}"/>
    <cellStyle name="Comma 31 2" xfId="940" xr:uid="{FCFCD747-3F71-4161-80C5-324CBF324D38}"/>
    <cellStyle name="Comma 31 2 2" xfId="1375" xr:uid="{655D6613-FC87-4C0F-9F46-A2B12EE00993}"/>
    <cellStyle name="Comma 31 2 3" xfId="2198" xr:uid="{54DDD551-AF3E-49DB-B1E5-BF79E0C0D73F}"/>
    <cellStyle name="Comma 31 3" xfId="1457" xr:uid="{6DAFE3EA-B4ED-4A41-8019-C5507FBC9EB5}"/>
    <cellStyle name="Comma 32" xfId="185" xr:uid="{00000000-0005-0000-0000-0000EC000000}"/>
    <cellStyle name="Comma 32 2" xfId="941" xr:uid="{8ABA0586-67E4-40CA-9C17-5DC26A68F563}"/>
    <cellStyle name="Comma 32 2 2" xfId="1376" xr:uid="{5ED8B80B-AB9E-4D5A-9258-524F36E71B69}"/>
    <cellStyle name="Comma 32 2 3" xfId="2199" xr:uid="{EF8D2D1F-A295-43F8-802E-BF6BF84FA764}"/>
    <cellStyle name="Comma 32 3" xfId="2565" xr:uid="{BEEF8702-F196-47C7-8B31-6DC03BAE2392}"/>
    <cellStyle name="Comma 33" xfId="186" xr:uid="{00000000-0005-0000-0000-0000ED000000}"/>
    <cellStyle name="Comma 33 2" xfId="942" xr:uid="{C95CABD8-E51D-4FA7-AFB5-BFF470A2B64D}"/>
    <cellStyle name="Comma 33 2 2" xfId="1377" xr:uid="{88F1B371-5347-4621-A4F2-B3C3C2EEFA41}"/>
    <cellStyle name="Comma 33 2 3" xfId="2200" xr:uid="{C08F38BA-2481-4A85-A26F-4BB885B583B0}"/>
    <cellStyle name="Comma 33 3" xfId="1549" xr:uid="{EBD77C67-FEBA-4F34-8F36-BD8EB111DBD6}"/>
    <cellStyle name="Comma 34" xfId="187" xr:uid="{00000000-0005-0000-0000-0000EE000000}"/>
    <cellStyle name="Comma 34 2" xfId="943" xr:uid="{DD301C1A-D2CF-45EC-A76F-07DEEEFA9C06}"/>
    <cellStyle name="Comma 34 2 2" xfId="1378" xr:uid="{B32FFA5C-242C-4215-A10B-2CA02553C158}"/>
    <cellStyle name="Comma 34 2 3" xfId="2201" xr:uid="{22845437-1250-48FC-9415-4C761FD998BD}"/>
    <cellStyle name="Comma 34 3" xfId="1547" xr:uid="{D7D23CC6-4496-4DDD-869C-DEDBC5790843}"/>
    <cellStyle name="Comma 35" xfId="188" xr:uid="{00000000-0005-0000-0000-0000EF000000}"/>
    <cellStyle name="Comma 35 2" xfId="944" xr:uid="{D4A5113F-D78B-4768-B76E-604F4B2641BA}"/>
    <cellStyle name="Comma 35 2 2" xfId="1379" xr:uid="{A085F076-B41D-48E5-8411-930D15EAE0E4}"/>
    <cellStyle name="Comma 35 2 3" xfId="2202" xr:uid="{876C3BDF-D953-48C2-81CB-845F2738F091}"/>
    <cellStyle name="Comma 35 3" xfId="1795" xr:uid="{08496D63-200F-4370-90AF-A5B1C3C797C3}"/>
    <cellStyle name="Comma 36" xfId="189" xr:uid="{00000000-0005-0000-0000-0000F0000000}"/>
    <cellStyle name="Comma 36 2" xfId="945" xr:uid="{78987EEB-4EB1-4622-B49F-0C7D2DC24D2A}"/>
    <cellStyle name="Comma 36 2 2" xfId="1380" xr:uid="{63A67BC5-E1DE-4F50-9D97-6D7752309D99}"/>
    <cellStyle name="Comma 36 2 3" xfId="2203" xr:uid="{1F82D206-5923-47D5-A503-7304A7A89DD3}"/>
    <cellStyle name="Comma 36 3" xfId="1546" xr:uid="{57AC1A5C-130F-449C-BD3D-F3D5A0AEC775}"/>
    <cellStyle name="Comma 37" xfId="190" xr:uid="{00000000-0005-0000-0000-0000F1000000}"/>
    <cellStyle name="Comma 37 2" xfId="946" xr:uid="{323B95C1-1282-4639-86ED-CA45EB74F13B}"/>
    <cellStyle name="Comma 37 2 2" xfId="1381" xr:uid="{9A7DD722-CAA2-4BD2-AE72-FC8CF0BC69D1}"/>
    <cellStyle name="Comma 37 2 3" xfId="2204" xr:uid="{5DA625A2-4303-4784-A218-1C97ACDAE430}"/>
    <cellStyle name="Comma 37 3" xfId="1544" xr:uid="{AD0AE199-B210-4D59-B5D8-073921F4E267}"/>
    <cellStyle name="Comma 38" xfId="191" xr:uid="{00000000-0005-0000-0000-0000F2000000}"/>
    <cellStyle name="Comma 38 2" xfId="947" xr:uid="{10A97C59-68FE-4B33-9EE0-12D0AF79DEA4}"/>
    <cellStyle name="Comma 38 2 2" xfId="1382" xr:uid="{AB56D71B-A2BD-4BA0-BFDE-2802E7124D6A}"/>
    <cellStyle name="Comma 38 2 3" xfId="2205" xr:uid="{C33FEDB5-B471-443B-B45F-6271288837D2}"/>
    <cellStyle name="Comma 38 3" xfId="2416" xr:uid="{73337824-4426-4951-BE07-32612B0457A8}"/>
    <cellStyle name="Comma 39" xfId="192" xr:uid="{00000000-0005-0000-0000-0000F3000000}"/>
    <cellStyle name="Comma 39 2" xfId="948" xr:uid="{7CBB6E5F-AF7D-4261-8DE2-D058970FAA4F}"/>
    <cellStyle name="Comma 39 2 2" xfId="1383" xr:uid="{3B0CC4EE-A584-44C7-B203-D9EEB502D14E}"/>
    <cellStyle name="Comma 39 2 3" xfId="2206" xr:uid="{8BDE1C07-048C-4335-9CCC-71CC1F252C3F}"/>
    <cellStyle name="Comma 39 3" xfId="1909" xr:uid="{B856B864-AD0F-4DC7-AA15-B5980D2A8EF0}"/>
    <cellStyle name="Comma 4" xfId="193" xr:uid="{00000000-0005-0000-0000-0000F4000000}"/>
    <cellStyle name="Comma 4 2" xfId="949" xr:uid="{764518EA-1A82-45EC-BD72-BC4429B5DBD9}"/>
    <cellStyle name="Comma 4 2 2" xfId="1384" xr:uid="{3AED76A1-D58E-4C92-80AD-27572C2FC68D}"/>
    <cellStyle name="Comma 4 2 3" xfId="2207" xr:uid="{7F0DC57E-8C87-4732-B1CF-31506AABC953}"/>
    <cellStyle name="Comma 4 3" xfId="2349" xr:uid="{B06BE5D0-5EA7-4433-B3C4-AFEBFB4F04BF}"/>
    <cellStyle name="Comma 40" xfId="194" xr:uid="{00000000-0005-0000-0000-0000F5000000}"/>
    <cellStyle name="Comma 40 2" xfId="950" xr:uid="{344F96C5-BC56-4A15-9F1B-F2C26703183A}"/>
    <cellStyle name="Comma 40 2 2" xfId="2208" xr:uid="{E151AD84-88AA-4039-A54A-3D78EF49C49C}"/>
    <cellStyle name="Comma 40 3" xfId="1578" xr:uid="{2C06C606-10B3-4AA7-A02F-80E31D7B89AE}"/>
    <cellStyle name="Comma 40 4" xfId="1689" xr:uid="{6142025C-3A10-407B-9B05-1768227E8E12}"/>
    <cellStyle name="Comma 41" xfId="195" xr:uid="{00000000-0005-0000-0000-0000F6000000}"/>
    <cellStyle name="Comma 41 2" xfId="951" xr:uid="{3EA1E06B-9484-446F-9164-4E670AB4C22F}"/>
    <cellStyle name="Comma 41 2 2" xfId="2209" xr:uid="{10E84EF8-31CE-4316-A2D5-DD90F6B9422C}"/>
    <cellStyle name="Comma 41 3" xfId="1579" xr:uid="{8E5ECDB2-D198-4E86-8725-658B2A6D7B48}"/>
    <cellStyle name="Comma 41 4" xfId="1545" xr:uid="{FD463187-38D7-45E7-BD0C-1581514C865F}"/>
    <cellStyle name="Comma 42" xfId="196" xr:uid="{00000000-0005-0000-0000-0000F7000000}"/>
    <cellStyle name="Comma 42 2" xfId="952" xr:uid="{FF012079-7024-4C5E-8317-50BEC4F231E5}"/>
    <cellStyle name="Comma 42 2 2" xfId="2210" xr:uid="{CCBFDEB4-2396-4262-BDB3-993822514B04}"/>
    <cellStyle name="Comma 42 3" xfId="1580" xr:uid="{90E9479A-D866-4597-8D44-0299D2725B27}"/>
    <cellStyle name="Comma 42 4" xfId="1543" xr:uid="{DA63EB04-A606-4D31-BEA0-34D745F6DABE}"/>
    <cellStyle name="Comma 43" xfId="197" xr:uid="{00000000-0005-0000-0000-0000F8000000}"/>
    <cellStyle name="Comma 43 2" xfId="953" xr:uid="{D14108EB-C496-46B4-9E28-4E8EABF0AE73}"/>
    <cellStyle name="Comma 43 2 2" xfId="2211" xr:uid="{E3A7E33D-B83D-4D91-9FEC-380C8B99E036}"/>
    <cellStyle name="Comma 43 3" xfId="1581" xr:uid="{C5E34A9B-6828-447B-97B1-B2DBD522EB82}"/>
    <cellStyle name="Comma 43 4" xfId="1542" xr:uid="{1324F889-5A0B-448B-B4B3-6FEE90A69134}"/>
    <cellStyle name="Comma 44" xfId="198" xr:uid="{00000000-0005-0000-0000-0000F9000000}"/>
    <cellStyle name="Comma 44 2" xfId="954" xr:uid="{0F3446F8-E728-400F-BE62-D75ABA05FEEB}"/>
    <cellStyle name="Comma 44 2 2" xfId="2212" xr:uid="{9A2C04E0-956B-4F94-8339-C5F9A988491D}"/>
    <cellStyle name="Comma 44 3" xfId="1582" xr:uid="{F980B0E6-CA91-4615-B8D5-CE8B19C4E061}"/>
    <cellStyle name="Comma 44 4" xfId="1541" xr:uid="{009EB5AF-6DE6-4D96-B8F0-1526958C835A}"/>
    <cellStyle name="Comma 45" xfId="199" xr:uid="{00000000-0005-0000-0000-0000FA000000}"/>
    <cellStyle name="Comma 45 2" xfId="955" xr:uid="{FC99351A-3355-487B-A85C-F77E965FFBB3}"/>
    <cellStyle name="Comma 45 2 2" xfId="2213" xr:uid="{ACCA18EE-7DC8-4062-95CF-51BA473F1B0C}"/>
    <cellStyle name="Comma 45 3" xfId="1583" xr:uid="{CCE8397E-3D9F-4E60-A170-1FFA43D40F75}"/>
    <cellStyle name="Comma 45 4" xfId="1540" xr:uid="{A85CCB93-5FED-49A2-8B89-1F50A5555748}"/>
    <cellStyle name="Comma 46" xfId="200" xr:uid="{00000000-0005-0000-0000-0000FB000000}"/>
    <cellStyle name="Comma 46 2" xfId="956" xr:uid="{87018681-DB42-472D-90CA-0FD70538E779}"/>
    <cellStyle name="Comma 46 2 2" xfId="2214" xr:uid="{9842D286-5A59-43AF-AF34-69E04BF5BC4D}"/>
    <cellStyle name="Comma 46 3" xfId="1584" xr:uid="{70788012-DDD7-49FA-BFE9-A59FC6412316}"/>
    <cellStyle name="Comma 46 4" xfId="1453" xr:uid="{CAE17532-B49F-42DC-ADEC-8A06A476DBEF}"/>
    <cellStyle name="Comma 47" xfId="201" xr:uid="{00000000-0005-0000-0000-0000FC000000}"/>
    <cellStyle name="Comma 47 2" xfId="957" xr:uid="{8B84977E-C971-460C-9874-8313FDBB279F}"/>
    <cellStyle name="Comma 47 2 2" xfId="2215" xr:uid="{FFEEAB3A-E9C9-4379-8F93-D2E42D0C8FCE}"/>
    <cellStyle name="Comma 47 3" xfId="1585" xr:uid="{C9CC6BF1-A24F-41B9-BA17-887B9A1A3CEA}"/>
    <cellStyle name="Comma 47 4" xfId="1677" xr:uid="{4A10828C-9402-4959-AEF4-F4F1A105CE97}"/>
    <cellStyle name="Comma 48" xfId="202" xr:uid="{00000000-0005-0000-0000-0000FD000000}"/>
    <cellStyle name="Comma 48 2" xfId="958" xr:uid="{04DD9DE1-CBEA-47DE-AB4D-C6E421DF340E}"/>
    <cellStyle name="Comma 48 2 2" xfId="2216" xr:uid="{07E6378F-0695-4508-9EEF-B1C00DF85184}"/>
    <cellStyle name="Comma 48 3" xfId="1586" xr:uid="{94A56DE8-A33E-47E3-8D5A-B8CD56C87DA5}"/>
    <cellStyle name="Comma 48 4" xfId="1539" xr:uid="{18DB378D-0658-447D-8920-5F2981E92185}"/>
    <cellStyle name="Comma 49" xfId="203" xr:uid="{00000000-0005-0000-0000-0000FE000000}"/>
    <cellStyle name="Comma 49 2" xfId="959" xr:uid="{5859683D-E87B-4CA9-BAAB-404F00724192}"/>
    <cellStyle name="Comma 49 2 2" xfId="2217" xr:uid="{35484F09-D25F-48B6-9650-A1157740D574}"/>
    <cellStyle name="Comma 49 3" xfId="1587" xr:uid="{29130515-556F-47DB-8920-2FD9956ED744}"/>
    <cellStyle name="Comma 49 4" xfId="1538" xr:uid="{964BAD3C-AA25-4A56-8021-FC4285223CCD}"/>
    <cellStyle name="Comma 5" xfId="204" xr:uid="{00000000-0005-0000-0000-0000FF000000}"/>
    <cellStyle name="Comma 5 2" xfId="960" xr:uid="{A3A07B81-4AAA-4546-A920-B7C90ECACB21}"/>
    <cellStyle name="Comma 5 2 2" xfId="1385" xr:uid="{8F5E4E80-6CBC-4B25-93C9-E1225CEDBC8C}"/>
    <cellStyle name="Comma 5 2 3" xfId="2218" xr:uid="{81A7942C-40BB-414F-9EF8-6514372EE80A}"/>
    <cellStyle name="Comma 5 3" xfId="1537" xr:uid="{C460BA25-EFA9-4A52-8D89-20CE59FA70F4}"/>
    <cellStyle name="Comma 50" xfId="205" xr:uid="{00000000-0005-0000-0000-000000010000}"/>
    <cellStyle name="Comma 50 2" xfId="961" xr:uid="{C1FA48FB-C435-451C-81F7-31006ED5AB0A}"/>
    <cellStyle name="Comma 50 2 2" xfId="2219" xr:uid="{647D4267-F8EB-47CA-994D-38F6CDEF67F6}"/>
    <cellStyle name="Comma 50 3" xfId="1589" xr:uid="{3216F57D-7392-470D-9BEF-D296C3153449}"/>
    <cellStyle name="Comma 50 4" xfId="1939" xr:uid="{4000089F-BE19-49CA-9AA6-7297EA8C6C14}"/>
    <cellStyle name="Comma 51" xfId="206" xr:uid="{00000000-0005-0000-0000-000001010000}"/>
    <cellStyle name="Comma 51 2" xfId="962" xr:uid="{735C6C0E-EC8B-4967-839B-77DDE100113E}"/>
    <cellStyle name="Comma 51 2 2" xfId="2220" xr:uid="{96A1DEC6-4CA5-498B-8783-8E869B6EAF7F}"/>
    <cellStyle name="Comma 51 3" xfId="1590" xr:uid="{D6FA925D-05EA-44CA-B2DC-E1DA41D772EB}"/>
    <cellStyle name="Comma 51 4" xfId="1734" xr:uid="{66B6321D-60E0-42B8-A37F-A8AE60A05808}"/>
    <cellStyle name="Comma 52" xfId="207" xr:uid="{00000000-0005-0000-0000-000002010000}"/>
    <cellStyle name="Comma 52 2" xfId="963" xr:uid="{C26C123B-E368-4B61-9176-6B9979A9C843}"/>
    <cellStyle name="Comma 52 2 2" xfId="2221" xr:uid="{16D55694-221C-4C27-AA93-8C5D256CB5B2}"/>
    <cellStyle name="Comma 52 3" xfId="1591" xr:uid="{8581235A-4B99-4D6E-844B-3D6176B7CEEC}"/>
    <cellStyle name="Comma 52 4" xfId="2029" xr:uid="{2B5D79EE-BB4D-40E9-8E77-80DC525414EF}"/>
    <cellStyle name="Comma 53" xfId="208" xr:uid="{00000000-0005-0000-0000-000003010000}"/>
    <cellStyle name="Comma 53 2" xfId="964" xr:uid="{98DE5918-106C-41B3-95B3-9706AB657E36}"/>
    <cellStyle name="Comma 53 2 2" xfId="2222" xr:uid="{0B508312-4A6F-45D0-87E7-B7560BB00F18}"/>
    <cellStyle name="Comma 53 3" xfId="1592" xr:uid="{82BD3B81-91EF-41FA-873D-F96ABA897BEE}"/>
    <cellStyle name="Comma 53 4" xfId="1937" xr:uid="{21A82FE0-E585-4884-8565-405602AE3451}"/>
    <cellStyle name="Comma 54" xfId="209" xr:uid="{00000000-0005-0000-0000-000004010000}"/>
    <cellStyle name="Comma 54 2" xfId="965" xr:uid="{CFC0467A-ADB3-4A40-B205-7BA12C032DFD}"/>
    <cellStyle name="Comma 54 2 2" xfId="2223" xr:uid="{D13C4585-DE34-4C08-AD16-E6E43B7D08FE}"/>
    <cellStyle name="Comma 54 3" xfId="1593" xr:uid="{1BB0BEF4-6D1E-4296-8249-4B2EACCDE1E3}"/>
    <cellStyle name="Comma 54 4" xfId="1947" xr:uid="{A0192931-672C-4E48-BA43-F3317C8AF0E6}"/>
    <cellStyle name="Comma 55" xfId="210" xr:uid="{00000000-0005-0000-0000-000005010000}"/>
    <cellStyle name="Comma 55 2" xfId="966" xr:uid="{0F2281CE-981F-4BB4-8601-1FDE514C909A}"/>
    <cellStyle name="Comma 55 2 2" xfId="2224" xr:uid="{3EEA3779-102F-4B93-9510-899E1327E5F0}"/>
    <cellStyle name="Comma 55 3" xfId="1594" xr:uid="{B1530433-030D-4BE8-AA46-A045964DB061}"/>
    <cellStyle name="Comma 55 4" xfId="2081" xr:uid="{0C6400E8-775B-4BB9-8B42-89EE91F4B3D0}"/>
    <cellStyle name="Comma 56" xfId="211" xr:uid="{00000000-0005-0000-0000-000006010000}"/>
    <cellStyle name="Comma 56 2" xfId="967" xr:uid="{8DC8CC54-57E6-4A9A-8152-03A34F4422D5}"/>
    <cellStyle name="Comma 56 2 2" xfId="2225" xr:uid="{53A40C6B-BEA5-4FB5-A3D1-1C92A5596309}"/>
    <cellStyle name="Comma 56 3" xfId="1595" xr:uid="{DEA6D506-C217-409C-BDB0-0ABDF0E204D2}"/>
    <cellStyle name="Comma 56 4" xfId="1475" xr:uid="{D0346EA1-60CE-4721-B3A3-26BF4C64EFBA}"/>
    <cellStyle name="Comma 57" xfId="212" xr:uid="{00000000-0005-0000-0000-000007010000}"/>
    <cellStyle name="Comma 57 2" xfId="968" xr:uid="{00C3C772-ADFC-461B-A6CD-8F72BF785526}"/>
    <cellStyle name="Comma 57 2 2" xfId="2226" xr:uid="{27DD1D7E-D18C-45C0-9A8A-FD6881AFDED4}"/>
    <cellStyle name="Comma 57 3" xfId="1596" xr:uid="{44571FFE-895B-4521-A8B7-B0C8772334ED}"/>
    <cellStyle name="Comma 57 4" xfId="1536" xr:uid="{79B0D911-9881-48D3-8CEC-EF20130C439D}"/>
    <cellStyle name="Comma 58" xfId="213" xr:uid="{00000000-0005-0000-0000-000008010000}"/>
    <cellStyle name="Comma 58 2" xfId="969" xr:uid="{59F814B4-05BA-4644-AF0F-B0A23D5C527A}"/>
    <cellStyle name="Comma 58 2 2" xfId="2227" xr:uid="{0B92AB41-003B-4DD4-B2D7-86E9986D8F64}"/>
    <cellStyle name="Comma 58 3" xfId="1597" xr:uid="{9FD697CE-8FBA-40E0-AAD7-7ECC89C1751E}"/>
    <cellStyle name="Comma 58 4" xfId="1531" xr:uid="{8259E245-B7B0-4204-9B68-E83E316B8EE3}"/>
    <cellStyle name="Comma 59" xfId="214" xr:uid="{00000000-0005-0000-0000-000009010000}"/>
    <cellStyle name="Comma 59 2" xfId="970" xr:uid="{DEC5C54C-553F-40D7-9278-E3ABA89A814C}"/>
    <cellStyle name="Comma 59 2 2" xfId="2228" xr:uid="{0C75B68D-5E35-4964-9F30-B525E73024DE}"/>
    <cellStyle name="Comma 59 3" xfId="1598" xr:uid="{C4AE6B7C-DDD6-465B-9D5B-6C96B6DC5758}"/>
    <cellStyle name="Comma 59 4" xfId="2462" xr:uid="{3989E25B-BC93-41CC-BB01-C7F841E75453}"/>
    <cellStyle name="Comma 6" xfId="215" xr:uid="{00000000-0005-0000-0000-00000A010000}"/>
    <cellStyle name="Comma 6 2" xfId="971" xr:uid="{247F73FC-6453-4218-BBB1-C2751FF0476A}"/>
    <cellStyle name="Comma 6 2 2" xfId="1386" xr:uid="{E2B242FC-9788-4B86-B9E9-7A20D26C18FA}"/>
    <cellStyle name="Comma 6 2 3" xfId="2229" xr:uid="{F5B23BE5-3C34-48A5-8DC0-65AB311EBC00}"/>
    <cellStyle name="Comma 6 3" xfId="2471" xr:uid="{34BCCD1F-78E7-49D9-AAB7-57E13DA20610}"/>
    <cellStyle name="Comma 60" xfId="216" xr:uid="{00000000-0005-0000-0000-00000B010000}"/>
    <cellStyle name="Comma 60 2" xfId="972" xr:uid="{DAEF1464-F7F1-4B8A-8963-F37C24CFBD0B}"/>
    <cellStyle name="Comma 60 2 2" xfId="2230" xr:uid="{396DABD1-3817-47A9-A175-A78F7792D7C2}"/>
    <cellStyle name="Comma 60 3" xfId="1600" xr:uid="{E60780F5-23C2-4D07-9432-C076A710AD69}"/>
    <cellStyle name="Comma 60 4" xfId="2455" xr:uid="{A5440AD9-3071-48E4-B72F-AB2C3F9C99EF}"/>
    <cellStyle name="Comma 61" xfId="217" xr:uid="{00000000-0005-0000-0000-00000C010000}"/>
    <cellStyle name="Comma 61 2" xfId="973" xr:uid="{18627F1E-B978-480E-9824-C49B9EF762BC}"/>
    <cellStyle name="Comma 61 2 2" xfId="2231" xr:uid="{A7536BA6-143E-4737-B177-C46CFCC1A947}"/>
    <cellStyle name="Comma 61 3" xfId="1601" xr:uid="{1446DC4F-95C2-41F5-9B21-C3C878BEEC28}"/>
    <cellStyle name="Comma 61 4" xfId="1476" xr:uid="{24B3B6E9-CB5B-4A6F-B8DB-5EC4F0C93A74}"/>
    <cellStyle name="Comma 62" xfId="218" xr:uid="{00000000-0005-0000-0000-00000D010000}"/>
    <cellStyle name="Comma 62 2" xfId="974" xr:uid="{874905B0-1C75-433D-A307-51A8FB301A95}"/>
    <cellStyle name="Comma 62 2 2" xfId="2232" xr:uid="{D3DE58B6-2432-4066-A73B-81487AC6BDE6}"/>
    <cellStyle name="Comma 62 3" xfId="1602" xr:uid="{C1A345A7-CEB0-4FBE-A171-A435B80E1088}"/>
    <cellStyle name="Comma 62 4" xfId="1532" xr:uid="{8BA1826F-B074-42A4-BBA9-1D61DF0F9A34}"/>
    <cellStyle name="Comma 63" xfId="219" xr:uid="{00000000-0005-0000-0000-00000E010000}"/>
    <cellStyle name="Comma 63 2" xfId="975" xr:uid="{3131365E-A01C-4127-9CEF-09EF51586C34}"/>
    <cellStyle name="Comma 63 2 2" xfId="2233" xr:uid="{DDDF3385-8BAF-4B63-836C-3F8EAC17AC03}"/>
    <cellStyle name="Comma 63 3" xfId="1603" xr:uid="{B7548FA5-6E84-4C53-8063-DC5C39017F57}"/>
    <cellStyle name="Comma 63 4" xfId="2032" xr:uid="{78B4412C-B04D-4DCB-BF73-81657D10D788}"/>
    <cellStyle name="Comma 64" xfId="220" xr:uid="{00000000-0005-0000-0000-00000F010000}"/>
    <cellStyle name="Comma 64 2" xfId="976" xr:uid="{6B5E76EF-D947-4211-BC06-CC0CE4B710D0}"/>
    <cellStyle name="Comma 64 2 2" xfId="2234" xr:uid="{62CA1700-A73E-43F9-B56C-B02C19081146}"/>
    <cellStyle name="Comma 64 3" xfId="1604" xr:uid="{4ADD6F89-CB0D-42DF-AE22-AA85348562BD}"/>
    <cellStyle name="Comma 64 4" xfId="1520" xr:uid="{EB85EEAA-A17E-4AF6-89F4-CAD3FF03FF29}"/>
    <cellStyle name="Comma 65" xfId="221" xr:uid="{00000000-0005-0000-0000-000010010000}"/>
    <cellStyle name="Comma 65 2" xfId="977" xr:uid="{D332E68B-4D50-4A1B-A96C-5F3F9B495FE4}"/>
    <cellStyle name="Comma 65 2 2" xfId="2235" xr:uid="{2ADA6147-B59B-412F-BC83-45220558A37D}"/>
    <cellStyle name="Comma 65 3" xfId="1605" xr:uid="{E73CDE70-3DAB-4B09-9C3A-AAB1E9BBEC69}"/>
    <cellStyle name="Comma 65 4" xfId="1730" xr:uid="{42DD7EDB-C2EE-4ECF-AE4C-C0E8917D50DD}"/>
    <cellStyle name="Comma 66" xfId="222" xr:uid="{00000000-0005-0000-0000-000011010000}"/>
    <cellStyle name="Comma 66 2" xfId="978" xr:uid="{B6AF49DE-5C09-45AF-8241-CAAE8828F0B7}"/>
    <cellStyle name="Comma 66 2 2" xfId="2236" xr:uid="{E0A74294-3CAA-44EE-A1DE-C8E547EBE69A}"/>
    <cellStyle name="Comma 66 3" xfId="1606" xr:uid="{71348FC0-DEAD-4469-8846-C5238096847E}"/>
    <cellStyle name="Comma 66 4" xfId="2067" xr:uid="{3C9EEA13-F94E-448C-8B04-BCCE16F0FAB2}"/>
    <cellStyle name="Comma 67" xfId="223" xr:uid="{00000000-0005-0000-0000-000012010000}"/>
    <cellStyle name="Comma 67 2" xfId="979" xr:uid="{52BF8A45-FA41-43B1-8CAE-E440D9F9F741}"/>
    <cellStyle name="Comma 67 2 2" xfId="2237" xr:uid="{111A07B1-2218-4DEB-8D0D-EBFFC15B5213}"/>
    <cellStyle name="Comma 67 3" xfId="1607" xr:uid="{B7085971-3379-43DF-B287-98066C2FDBE5}"/>
    <cellStyle name="Comma 67 4" xfId="2470" xr:uid="{23A1DEEE-FB3E-43D2-B8AF-94DFB8F1B432}"/>
    <cellStyle name="Comma 68" xfId="224" xr:uid="{00000000-0005-0000-0000-000013010000}"/>
    <cellStyle name="Comma 68 2" xfId="980" xr:uid="{AD28BBDA-B0C0-4367-9306-9B90DD6BC397}"/>
    <cellStyle name="Comma 68 2 2" xfId="2238" xr:uid="{824DB64C-D77A-48E4-94D7-8564DCC2668D}"/>
    <cellStyle name="Comma 68 3" xfId="1608" xr:uid="{D0C04AF2-FB54-4538-B35A-ADC931F717A1}"/>
    <cellStyle name="Comma 68 4" xfId="1509" xr:uid="{8D558E1D-99D0-4461-B99C-6EF9A03AEE0B}"/>
    <cellStyle name="Comma 69" xfId="225" xr:uid="{00000000-0005-0000-0000-000014010000}"/>
    <cellStyle name="Comma 69 2" xfId="981" xr:uid="{C7A47A19-6C13-4D2D-89C2-E5B7E99E1672}"/>
    <cellStyle name="Comma 69 2 2" xfId="1387" xr:uid="{8B13149D-A2C3-4D33-A836-DB8496F72162}"/>
    <cellStyle name="Comma 69 2 3" xfId="2239" xr:uid="{FAE3D1BF-6948-4F44-A615-5BA143B30548}"/>
    <cellStyle name="Comma 69 3" xfId="2481" xr:uid="{9C1D56CC-7EA3-48DF-BA94-A9F208BF4594}"/>
    <cellStyle name="Comma 7" xfId="226" xr:uid="{00000000-0005-0000-0000-000015010000}"/>
    <cellStyle name="Comma 7 2" xfId="982" xr:uid="{66413FB6-D50D-48E9-94B5-D00356FD2D2F}"/>
    <cellStyle name="Comma 7 2 2" xfId="1388" xr:uid="{B2E64BD7-8953-4597-84DD-C326A47895C4}"/>
    <cellStyle name="Comma 7 2 3" xfId="2240" xr:uid="{B323A40E-10A7-4348-873C-67B091169E50}"/>
    <cellStyle name="Comma 7 3" xfId="2106" xr:uid="{6D7ED8C6-E81D-42C6-9314-3C514980FC48}"/>
    <cellStyle name="Comma 70" xfId="227" xr:uid="{00000000-0005-0000-0000-000016010000}"/>
    <cellStyle name="Comma 70 2" xfId="983" xr:uid="{6FD5ECC2-74B7-4EFD-8B6D-5445F2D4C630}"/>
    <cellStyle name="Comma 70 2 2" xfId="1389" xr:uid="{ACA502A2-B81E-4338-BEB7-4E8A3EF72F13}"/>
    <cellStyle name="Comma 70 2 3" xfId="2241" xr:uid="{A62977C1-901C-4D55-8021-80A097906AFB}"/>
    <cellStyle name="Comma 70 3" xfId="2088" xr:uid="{2FB3EE8B-68EA-42D8-A3B3-8EA4366BDA60}"/>
    <cellStyle name="Comma 71" xfId="228" xr:uid="{00000000-0005-0000-0000-000017010000}"/>
    <cellStyle name="Comma 71 2" xfId="984" xr:uid="{4D15A6A4-2411-4D0E-B84B-3BA2C6BF2865}"/>
    <cellStyle name="Comma 71 2 2" xfId="1390" xr:uid="{78288EF1-DED7-45C5-A1B2-F15143387E28}"/>
    <cellStyle name="Comma 71 2 3" xfId="2242" xr:uid="{5A7974AD-07E5-4C8F-B01C-BECC97817C3A}"/>
    <cellStyle name="Comma 71 3" xfId="1510" xr:uid="{D2F4E5BD-E964-48CE-802B-F8CEBC4D284E}"/>
    <cellStyle name="Comma 72" xfId="229" xr:uid="{00000000-0005-0000-0000-000018010000}"/>
    <cellStyle name="Comma 72 2" xfId="985" xr:uid="{5BCA5AAF-F32C-40B2-9742-7158F4CFD8E8}"/>
    <cellStyle name="Comma 72 2 2" xfId="1391" xr:uid="{4FC927C8-2496-4DB2-B09F-653947D3C9A0}"/>
    <cellStyle name="Comma 72 2 3" xfId="2243" xr:uid="{7F11B42F-18FA-48B9-A075-62971BCFF6E5}"/>
    <cellStyle name="Comma 72 3" xfId="2401" xr:uid="{2E67EDC5-A7E9-4E54-8A58-41C8A99A5985}"/>
    <cellStyle name="Comma 73" xfId="230" xr:uid="{00000000-0005-0000-0000-000019010000}"/>
    <cellStyle name="Comma 73 2" xfId="986" xr:uid="{3F1D7282-6775-4F68-9996-85B50DC76DEE}"/>
    <cellStyle name="Comma 73 2 2" xfId="1392" xr:uid="{7891C72A-1B5E-42FC-81A7-E2768E798D02}"/>
    <cellStyle name="Comma 73 2 3" xfId="2244" xr:uid="{FB7D0001-E322-4E54-A9D0-1CE7C9EF2AF4}"/>
    <cellStyle name="Comma 73 3" xfId="2367" xr:uid="{AE8C43FF-9405-4866-986F-FEB0DE362951}"/>
    <cellStyle name="Comma 74" xfId="231" xr:uid="{00000000-0005-0000-0000-00001A010000}"/>
    <cellStyle name="Comma 74 2" xfId="987" xr:uid="{BB642757-5E6C-40C6-9F69-70386A8EF685}"/>
    <cellStyle name="Comma 74 2 2" xfId="1393" xr:uid="{EF431F8A-A905-4725-9A20-B9576E180842}"/>
    <cellStyle name="Comma 74 2 3" xfId="2245" xr:uid="{53F3DCCF-4982-4293-A69A-892228CFCBCC}"/>
    <cellStyle name="Comma 74 3" xfId="2052" xr:uid="{EFFC9C2C-D2E3-4CD8-877C-C94A35FDBD56}"/>
    <cellStyle name="Comma 75" xfId="232" xr:uid="{00000000-0005-0000-0000-00001B010000}"/>
    <cellStyle name="Comma 75 2" xfId="988" xr:uid="{49529137-7E5A-47C2-B1C5-0ADD804817CD}"/>
    <cellStyle name="Comma 75 2 2" xfId="1394" xr:uid="{42B71210-E6BC-48AB-B26B-6807BE13462E}"/>
    <cellStyle name="Comma 75 2 3" xfId="2246" xr:uid="{A2817C38-7B20-4773-8E29-85F461ABDE00}"/>
    <cellStyle name="Comma 75 3" xfId="1994" xr:uid="{76E074B9-3E5F-458F-A744-E8599040FAC4}"/>
    <cellStyle name="Comma 76" xfId="233" xr:uid="{00000000-0005-0000-0000-00001C010000}"/>
    <cellStyle name="Comma 76 2" xfId="989" xr:uid="{B97A08AA-42A6-4192-A7A0-B8A728D6DF27}"/>
    <cellStyle name="Comma 76 2 2" xfId="1395" xr:uid="{8A40B1E3-5052-452B-A025-29633E4A1DC3}"/>
    <cellStyle name="Comma 76 2 3" xfId="2247" xr:uid="{4C386A88-EFE0-4C9B-BAF7-E07726AAA45A}"/>
    <cellStyle name="Comma 76 3" xfId="2018" xr:uid="{29625824-3CFB-4028-80D9-2DA79B99491D}"/>
    <cellStyle name="Comma 77" xfId="234" xr:uid="{00000000-0005-0000-0000-00001D010000}"/>
    <cellStyle name="Comma 77 2" xfId="990" xr:uid="{A30E658D-53D9-4360-A2DF-ACA04E518B36}"/>
    <cellStyle name="Comma 77 2 2" xfId="1396" xr:uid="{C1B6BA5C-FE70-49A3-BDC2-D4D79D38EEA2}"/>
    <cellStyle name="Comma 77 2 3" xfId="2248" xr:uid="{4EB7C287-3482-4BC6-BF75-BA2CB8799326}"/>
    <cellStyle name="Comma 77 3" xfId="1867" xr:uid="{817B2B8B-76A1-42A5-AD81-D51A9BE932FF}"/>
    <cellStyle name="Comma 78" xfId="235" xr:uid="{00000000-0005-0000-0000-00001E010000}"/>
    <cellStyle name="Comma 78 2" xfId="991" xr:uid="{C3E819A2-8746-4E9A-99A5-0B827248A032}"/>
    <cellStyle name="Comma 78 2 2" xfId="1397" xr:uid="{4F064100-940B-415C-A2C7-6AF474B3C30D}"/>
    <cellStyle name="Comma 78 2 3" xfId="2249" xr:uid="{4730E18B-3C8A-4F50-8065-8583A1BA49AE}"/>
    <cellStyle name="Comma 78 3" xfId="1902" xr:uid="{260A1CD5-01B6-41B5-A8D3-4F80C8C1218F}"/>
    <cellStyle name="Comma 79" xfId="236" xr:uid="{00000000-0005-0000-0000-00001F010000}"/>
    <cellStyle name="Comma 79 2" xfId="992" xr:uid="{17B38A7E-D0A2-4910-B100-DA6A00A39C2E}"/>
    <cellStyle name="Comma 79 2 2" xfId="1398" xr:uid="{7246A5FC-EA61-49DC-88D1-C300406C6084}"/>
    <cellStyle name="Comma 79 2 3" xfId="2250" xr:uid="{C9A1EF25-132F-40AF-86B5-9C6C102FD3F9}"/>
    <cellStyle name="Comma 79 3" xfId="2469" xr:uid="{68CAC208-1882-4A81-BECF-57D292FCDE52}"/>
    <cellStyle name="Comma 8" xfId="237" xr:uid="{00000000-0005-0000-0000-000020010000}"/>
    <cellStyle name="Comma 8 2" xfId="993" xr:uid="{D4038C08-5050-4DC1-9882-ADB0ABFA72D9}"/>
    <cellStyle name="Comma 8 2 2" xfId="1399" xr:uid="{B945F93D-E440-415F-9758-92357F71DFAC}"/>
    <cellStyle name="Comma 8 2 3" xfId="2251" xr:uid="{3C91D470-2543-4386-833F-273F6F19F4F3}"/>
    <cellStyle name="Comma 8 3" xfId="2042" xr:uid="{74E02565-2D02-4E08-A225-8A936B892754}"/>
    <cellStyle name="Comma 80" xfId="238" xr:uid="{00000000-0005-0000-0000-000021010000}"/>
    <cellStyle name="Comma 80 2" xfId="994" xr:uid="{1D8F0FCD-B963-486A-845E-554D2F2A5209}"/>
    <cellStyle name="Comma 80 2 2" xfId="1400" xr:uid="{D4B637D3-6F31-45A4-96D1-A1A4C6775CC5}"/>
    <cellStyle name="Comma 80 2 3" xfId="2252" xr:uid="{8DA09CED-A5E5-4F4C-BFE1-8EDC89FFF32B}"/>
    <cellStyle name="Comma 80 3" xfId="1792" xr:uid="{58AA6A65-CBF6-4AD5-9DF9-D85753E6F1A7}"/>
    <cellStyle name="Comma 81" xfId="239" xr:uid="{00000000-0005-0000-0000-000022010000}"/>
    <cellStyle name="Comma 81 2" xfId="995" xr:uid="{A2A2A2BD-3A6C-4B5E-9613-7477B5AA0052}"/>
    <cellStyle name="Comma 81 2 2" xfId="1401" xr:uid="{8BF01242-6108-4D92-8557-4F9E56ECE762}"/>
    <cellStyle name="Comma 81 2 3" xfId="2253" xr:uid="{772146F8-7061-4DF8-8C31-A6EC3A264439}"/>
    <cellStyle name="Comma 81 3" xfId="2578" xr:uid="{0BD55176-4066-458B-ABB9-4ACBD5E248E9}"/>
    <cellStyle name="Comma 82" xfId="240" xr:uid="{00000000-0005-0000-0000-000023010000}"/>
    <cellStyle name="Comma 82 2" xfId="996" xr:uid="{92B8062E-5C77-4B7E-9CA4-FA1F6E7BC216}"/>
    <cellStyle name="Comma 82 2 2" xfId="1402" xr:uid="{A8BB3921-F5B3-4049-9702-218A9109032F}"/>
    <cellStyle name="Comma 82 2 3" xfId="2254" xr:uid="{DC4C3266-633F-4844-B595-CFF27A225E74}"/>
    <cellStyle name="Comma 82 3" xfId="2461" xr:uid="{ADC5F6B7-4298-4D54-90B9-5808C544880A}"/>
    <cellStyle name="Comma 83" xfId="241" xr:uid="{00000000-0005-0000-0000-000024010000}"/>
    <cellStyle name="Comma 83 2" xfId="997" xr:uid="{32C56034-4E6C-414F-B180-4AFA065B9FB2}"/>
    <cellStyle name="Comma 83 2 2" xfId="1403" xr:uid="{2E6A3463-8F33-43B9-B5B1-614433F8C27C}"/>
    <cellStyle name="Comma 83 2 3" xfId="2255" xr:uid="{36860156-4CF4-4B10-B48D-F777C1CF2067}"/>
    <cellStyle name="Comma 83 3" xfId="1973" xr:uid="{317F27E0-8B74-4ED9-9396-6D61CC5FB751}"/>
    <cellStyle name="Comma 84" xfId="242" xr:uid="{00000000-0005-0000-0000-000025010000}"/>
    <cellStyle name="Comma 84 2" xfId="998" xr:uid="{9D788517-676F-4813-A16E-FD7C2DA9BAA4}"/>
    <cellStyle name="Comma 84 2 2" xfId="1404" xr:uid="{27C3ED35-4D0C-41D4-BD9F-A7F6555B062B}"/>
    <cellStyle name="Comma 84 2 3" xfId="2256" xr:uid="{57BA390C-8B28-4668-918A-51BF5EF25CE8}"/>
    <cellStyle name="Comma 84 3" xfId="1508" xr:uid="{7ED044B2-3EC8-4478-AEB7-B17A2F88C6E1}"/>
    <cellStyle name="Comma 85" xfId="243" xr:uid="{00000000-0005-0000-0000-000026010000}"/>
    <cellStyle name="Comma 85 2" xfId="999" xr:uid="{48F91835-1228-46AA-A006-A7BDD239A788}"/>
    <cellStyle name="Comma 85 2 2" xfId="1405" xr:uid="{06A45A05-9110-4464-AFE7-A82B356B0530}"/>
    <cellStyle name="Comma 85 2 3" xfId="2257" xr:uid="{F5129A39-28EC-4C04-A419-A7CC3F08BBEC}"/>
    <cellStyle name="Comma 85 3" xfId="2468" xr:uid="{BAB4A5DA-87FD-48D2-ABAB-70ED0FAFBD15}"/>
    <cellStyle name="Comma 86" xfId="244" xr:uid="{00000000-0005-0000-0000-000027010000}"/>
    <cellStyle name="Comma 86 2" xfId="1000" xr:uid="{D6089F2A-A87E-4562-912B-07C4600B8606}"/>
    <cellStyle name="Comma 86 2 2" xfId="1406" xr:uid="{A8520383-75CE-42EE-9B74-7F9FFAE85E74}"/>
    <cellStyle name="Comma 86 2 3" xfId="2258" xr:uid="{6627DA26-BDE3-473D-A903-E4A50BC1C7FE}"/>
    <cellStyle name="Comma 86 3" xfId="2075" xr:uid="{DACA113E-84E6-4828-8318-436485D344EA}"/>
    <cellStyle name="Comma 87" xfId="245" xr:uid="{00000000-0005-0000-0000-000028010000}"/>
    <cellStyle name="Comma 87 2" xfId="1001" xr:uid="{48B2323A-8455-4125-8466-F03BA123C6FF}"/>
    <cellStyle name="Comma 87 2 2" xfId="1407" xr:uid="{0ADBFB90-5E14-417B-ADF3-9D7F7DB7D996}"/>
    <cellStyle name="Comma 87 2 3" xfId="2259" xr:uid="{4087F16A-F374-44C2-A858-D83DBDB35C9A}"/>
    <cellStyle name="Comma 87 3" xfId="2408" xr:uid="{71C6AD28-6453-4958-8D84-163B70CDB0A5}"/>
    <cellStyle name="Comma 88" xfId="246" xr:uid="{00000000-0005-0000-0000-000029010000}"/>
    <cellStyle name="Comma 88 2" xfId="1002" xr:uid="{EFEB753B-2F8A-4C69-9650-1510B8345DE5}"/>
    <cellStyle name="Comma 88 2 2" xfId="1408" xr:uid="{EB713BE7-47EC-4BD2-BE66-450C393C5A1B}"/>
    <cellStyle name="Comma 88 2 3" xfId="2260" xr:uid="{14646742-3CAA-4FF4-A42F-FB80316A0D5B}"/>
    <cellStyle name="Comma 88 3" xfId="2339" xr:uid="{6F976741-73B7-41BE-B26B-8BA231BA6354}"/>
    <cellStyle name="Comma 89" xfId="247" xr:uid="{00000000-0005-0000-0000-00002A010000}"/>
    <cellStyle name="Comma 89 2" xfId="1003" xr:uid="{6CB4405B-FC1D-43CB-B00F-1FA0E81C44E8}"/>
    <cellStyle name="Comma 89 2 2" xfId="1409" xr:uid="{03A8542A-CA3F-4056-B8B0-6C9314C475DC}"/>
    <cellStyle name="Comma 89 2 3" xfId="2261" xr:uid="{E5B52ABE-B1E0-4666-A94E-B658C55F1A96}"/>
    <cellStyle name="Comma 89 3" xfId="2011" xr:uid="{4B6CEC59-42BB-474A-88C2-1EA722670189}"/>
    <cellStyle name="Comma 9" xfId="248" xr:uid="{00000000-0005-0000-0000-00002B010000}"/>
    <cellStyle name="Comma 9 2" xfId="1004" xr:uid="{DBB48F3B-4044-4D87-ADDB-1165F54398D6}"/>
    <cellStyle name="Comma 9 2 2" xfId="1410" xr:uid="{1FFF38FC-90D6-48CA-9786-983B9D4E51F9}"/>
    <cellStyle name="Comma 9 2 3" xfId="2262" xr:uid="{5C29FD18-ADCE-44DE-BBCC-525547FE3431}"/>
    <cellStyle name="Comma 9 3" xfId="1972" xr:uid="{2C6F90F4-52E2-41A9-92D7-7086518B7D4C}"/>
    <cellStyle name="Comma 90" xfId="249" xr:uid="{00000000-0005-0000-0000-00002C010000}"/>
    <cellStyle name="Comma 90 2" xfId="1005" xr:uid="{B4FE18B9-DD52-47E2-972F-D2829897AB03}"/>
    <cellStyle name="Comma 90 2 2" xfId="1411" xr:uid="{C2A3DBE3-0977-454B-A08B-5B1DC9AEF220}"/>
    <cellStyle name="Comma 90 2 3" xfId="2263" xr:uid="{63BF510B-7782-4D90-B22A-7FAAF6440B00}"/>
    <cellStyle name="Comma 90 3" xfId="1945" xr:uid="{82BC2C26-3FEF-43A1-9126-CDCC9A679628}"/>
    <cellStyle name="Comma 91" xfId="250" xr:uid="{00000000-0005-0000-0000-00002D010000}"/>
    <cellStyle name="Comma 91 2" xfId="1006" xr:uid="{0C6987DF-E22E-4248-A32A-72D2C236033D}"/>
    <cellStyle name="Comma 91 2 2" xfId="1412" xr:uid="{13C4085B-D133-4AA5-9408-597C0A7B434D}"/>
    <cellStyle name="Comma 91 2 3" xfId="2264" xr:uid="{A0A700B6-CD60-4693-A1B5-7464E46E8938}"/>
    <cellStyle name="Comma 91 3" xfId="1731" xr:uid="{F591DBF1-1FA3-455C-9FAD-DEE13BC61E07}"/>
    <cellStyle name="Comma 92" xfId="251" xr:uid="{00000000-0005-0000-0000-00002E010000}"/>
    <cellStyle name="Comma 92 2" xfId="1007" xr:uid="{F0BA10B5-EC80-4DBE-BFC7-8F1AE73F0DB0}"/>
    <cellStyle name="Comma 92 2 2" xfId="1413" xr:uid="{0A31F3A9-3513-4580-A9A4-6D1894C5BEA4}"/>
    <cellStyle name="Comma 92 2 3" xfId="2265" xr:uid="{B13A098B-D0A6-4867-A37E-8A2604F7BB06}"/>
    <cellStyle name="Comma 92 3" xfId="1866" xr:uid="{0A712992-0089-4238-9B05-DCBE4DCCDF46}"/>
    <cellStyle name="Comma 93" xfId="252" xr:uid="{00000000-0005-0000-0000-00002F010000}"/>
    <cellStyle name="Comma 93 2" xfId="2006" xr:uid="{4DC7517F-B5FB-4902-8B11-2471D7DB0BA5}"/>
    <cellStyle name="Comma 94" xfId="253" xr:uid="{00000000-0005-0000-0000-000030010000}"/>
    <cellStyle name="Comma 94 2" xfId="2432" xr:uid="{80E203AB-9746-46EA-A7EF-26FA0FB06F14}"/>
    <cellStyle name="Comma 95" xfId="254" xr:uid="{00000000-0005-0000-0000-000031010000}"/>
    <cellStyle name="Comma 95 2" xfId="2066" xr:uid="{D32B3A9C-095C-46F5-8849-0EBFA0374722}"/>
    <cellStyle name="Comma 96" xfId="255" xr:uid="{00000000-0005-0000-0000-000032010000}"/>
    <cellStyle name="Comma 96 2" xfId="2383" xr:uid="{EDAFAA8E-DC32-48D1-A20D-90BC2CF702DF}"/>
    <cellStyle name="Comma 97" xfId="256" xr:uid="{00000000-0005-0000-0000-000033010000}"/>
    <cellStyle name="Comma 97 2" xfId="1477" xr:uid="{B6B5C444-1ECF-42B0-BB54-6D40AC0A10D7}"/>
    <cellStyle name="Comma 98" xfId="257" xr:uid="{00000000-0005-0000-0000-000034010000}"/>
    <cellStyle name="Comma 98 2" xfId="1507" xr:uid="{A755FE01-9668-4094-9825-09ABC79663A7}"/>
    <cellStyle name="Comma 99" xfId="258" xr:uid="{00000000-0005-0000-0000-000035010000}"/>
    <cellStyle name="Comma 99 2" xfId="2431" xr:uid="{799F42F7-61E6-418B-BCAE-D6456A2B69B4}"/>
    <cellStyle name="Currency" xfId="2" xr:uid="{00000000-0005-0000-0000-000036010000}"/>
    <cellStyle name="Currency [0]" xfId="3" xr:uid="{00000000-0005-0000-0000-000037010000}"/>
    <cellStyle name="Currency [0] 2" xfId="259" xr:uid="{00000000-0005-0000-0000-000038010000}"/>
    <cellStyle name="Currency [0] 2 2" xfId="2385" xr:uid="{E106E370-0DA6-4AD3-A82C-673526C48916}"/>
    <cellStyle name="Currency [0] 3" xfId="260" xr:uid="{00000000-0005-0000-0000-000039010000}"/>
    <cellStyle name="Currency [0] 3 2" xfId="1505" xr:uid="{715586F5-0BE4-4F2D-BA2F-43B464BAFEBF}"/>
    <cellStyle name="Currency [0] 4" xfId="261" xr:uid="{00000000-0005-0000-0000-00003A010000}"/>
    <cellStyle name="Currency [0] 4 2" xfId="1008" xr:uid="{C62D001C-6A89-4956-BB8C-292208E6226F}"/>
    <cellStyle name="Currency [0] 4 2 2" xfId="2266" xr:uid="{66A26C29-2BA4-4B9B-AF61-AE31C3CA1EE3}"/>
    <cellStyle name="Currency [0] 4 3" xfId="1645" xr:uid="{12A32A4D-C88E-4177-9930-03B544269AD1}"/>
    <cellStyle name="Currency [0] 4 4" xfId="1931" xr:uid="{693FBCA2-EC72-43D4-A6DA-142DE1211CCC}"/>
    <cellStyle name="Currency [0] 5" xfId="262" xr:uid="{00000000-0005-0000-0000-00003B010000}"/>
    <cellStyle name="Currency [0] 5 2" xfId="2414" xr:uid="{AEC0E9AE-1622-4F3B-A180-C0502175F5C6}"/>
    <cellStyle name="Currency [0] 6" xfId="834" xr:uid="{DC314E08-E689-4E26-B14B-94572AEB0FFA}"/>
    <cellStyle name="Currency [0] 7" xfId="1429" xr:uid="{D072982D-198A-4B13-9D12-AA7623100806}"/>
    <cellStyle name="Currency [0] 8" xfId="2347" xr:uid="{60FF46CE-2ADB-49CB-AD7F-864A1533F73E}"/>
    <cellStyle name="Currency 10" xfId="263" xr:uid="{00000000-0005-0000-0000-00003C010000}"/>
    <cellStyle name="Currency 10 2" xfId="2447" xr:uid="{A4DBA993-3C2F-4328-9754-6085F90E8B00}"/>
    <cellStyle name="Currency 100" xfId="264" xr:uid="{00000000-0005-0000-0000-00003D010000}"/>
    <cellStyle name="Currency 100 2" xfId="1009" xr:uid="{C1FCD2CC-DCB9-49EA-870E-353B113932C5}"/>
    <cellStyle name="Currency 100 2 2" xfId="2267" xr:uid="{4859B751-77E4-4AAF-9606-0B60F5E18698}"/>
    <cellStyle name="Currency 100 3" xfId="1648" xr:uid="{F55C8783-CC1B-4FA8-8DD4-45BCCF9AF87E}"/>
    <cellStyle name="Currency 100 4" xfId="1930" xr:uid="{1E771561-C92E-47D4-95D0-FF265A9A00CA}"/>
    <cellStyle name="Currency 101" xfId="265" xr:uid="{00000000-0005-0000-0000-00003E010000}"/>
    <cellStyle name="Currency 101 2" xfId="1010" xr:uid="{05483BEB-87FC-4810-B7E2-100D0413AFF5}"/>
    <cellStyle name="Currency 101 2 2" xfId="2268" xr:uid="{4C837C70-C9C3-4840-A911-B127211E4CA4}"/>
    <cellStyle name="Currency 101 3" xfId="1649" xr:uid="{5696241F-EF57-4B78-870B-4DA82CF38CAB}"/>
    <cellStyle name="Currency 101 4" xfId="2387" xr:uid="{5FBBE210-1B17-4A7D-BBAC-92129C6860D5}"/>
    <cellStyle name="Currency 102" xfId="266" xr:uid="{00000000-0005-0000-0000-00003F010000}"/>
    <cellStyle name="Currency 102 2" xfId="1011" xr:uid="{B828D67E-05A0-454F-A459-CB4E78D7E2F3}"/>
    <cellStyle name="Currency 102 2 2" xfId="2269" xr:uid="{85DDDF7D-9420-42E6-A0A9-89F5FE31A948}"/>
    <cellStyle name="Currency 102 3" xfId="1650" xr:uid="{B3D73697-B96F-4B88-A232-39E9923ACFE2}"/>
    <cellStyle name="Currency 102 4" xfId="1794" xr:uid="{43E4143B-4EFE-443B-9173-9D7176DB6AFC}"/>
    <cellStyle name="Currency 103" xfId="267" xr:uid="{00000000-0005-0000-0000-000040010000}"/>
    <cellStyle name="Currency 103 2" xfId="1012" xr:uid="{EBD25909-D269-419F-BA28-89E3BE8CE7E6}"/>
    <cellStyle name="Currency 103 2 2" xfId="2270" xr:uid="{46C4E8A7-97FC-443E-A4D6-B65D1C37536E}"/>
    <cellStyle name="Currency 103 3" xfId="1651" xr:uid="{D4D243A3-2F70-4501-A555-BAFF33594B72}"/>
    <cellStyle name="Currency 103 4" xfId="1685" xr:uid="{3C9E9CB8-7F32-463B-9252-0FFA503CCCA7}"/>
    <cellStyle name="Currency 104" xfId="268" xr:uid="{00000000-0005-0000-0000-000041010000}"/>
    <cellStyle name="Currency 104 2" xfId="1013" xr:uid="{6FAF1D65-CFA3-4C8D-A42B-6B0F26BA28AC}"/>
    <cellStyle name="Currency 104 2 2" xfId="2271" xr:uid="{2CBA7C1E-F449-4C96-8125-EADCD79CDC93}"/>
    <cellStyle name="Currency 104 3" xfId="1652" xr:uid="{8EF9A060-411D-43D4-879A-D0D02567D38C}"/>
    <cellStyle name="Currency 104 4" xfId="1868" xr:uid="{EB4CAD77-0F9C-43F9-BE2F-4FA6EFE5332F}"/>
    <cellStyle name="Currency 105" xfId="269" xr:uid="{00000000-0005-0000-0000-000042010000}"/>
    <cellStyle name="Currency 105 2" xfId="1014" xr:uid="{D0B53C70-5103-4A91-B2A0-ECC783ABDE92}"/>
    <cellStyle name="Currency 105 2 2" xfId="2272" xr:uid="{D4367BA4-E075-4F59-89F2-D8F04DF52658}"/>
    <cellStyle name="Currency 105 3" xfId="1653" xr:uid="{5779F408-C76D-444B-ACED-296FBE576521}"/>
    <cellStyle name="Currency 105 4" xfId="2022" xr:uid="{52CDF085-3D96-4BE1-9C4B-C47D1FD93C4E}"/>
    <cellStyle name="Currency 106" xfId="270" xr:uid="{00000000-0005-0000-0000-000043010000}"/>
    <cellStyle name="Currency 106 2" xfId="1015" xr:uid="{C4003966-52F9-4633-B75C-7854FBBBC792}"/>
    <cellStyle name="Currency 106 2 2" xfId="2273" xr:uid="{17D488D5-1B9A-48DF-8088-AD683BE4F953}"/>
    <cellStyle name="Currency 106 3" xfId="1654" xr:uid="{98B957E0-8098-403E-AE8F-27EB803B4A1A}"/>
    <cellStyle name="Currency 106 4" xfId="1465" xr:uid="{F7E899F6-DA24-4FA4-8250-E02B775C4A89}"/>
    <cellStyle name="Currency 107" xfId="271" xr:uid="{00000000-0005-0000-0000-000044010000}"/>
    <cellStyle name="Currency 107 2" xfId="1016" xr:uid="{950CD7A1-7D71-4B03-926A-E82EAE85A045}"/>
    <cellStyle name="Currency 107 2 2" xfId="2274" xr:uid="{AF35E914-A86C-441B-984C-62A0EBA3DA85}"/>
    <cellStyle name="Currency 107 3" xfId="1655" xr:uid="{762CBF53-4097-4D1C-AEBB-AD26D7DB6597}"/>
    <cellStyle name="Currency 107 4" xfId="1772" xr:uid="{53935017-9AA5-4A02-8D54-540D251DD850}"/>
    <cellStyle name="Currency 108" xfId="272" xr:uid="{00000000-0005-0000-0000-000045010000}"/>
    <cellStyle name="Currency 108 2" xfId="1017" xr:uid="{2A246F7E-AFC1-445F-AF3F-8822BBDEC63F}"/>
    <cellStyle name="Currency 108 2 2" xfId="2275" xr:uid="{11D0E730-F7C3-4780-90EB-E15C42791601}"/>
    <cellStyle name="Currency 108 3" xfId="1656" xr:uid="{7285ECC6-507A-4E55-A91A-F2D87CAB32AB}"/>
    <cellStyle name="Currency 108 4" xfId="2091" xr:uid="{F6838308-8293-49FD-BFFD-C31EAD16E6F7}"/>
    <cellStyle name="Currency 109" xfId="273" xr:uid="{00000000-0005-0000-0000-000046010000}"/>
    <cellStyle name="Currency 109 2" xfId="1018" xr:uid="{B27F4D8D-AF25-46FF-8B4B-1832529A4642}"/>
    <cellStyle name="Currency 109 2 2" xfId="2276" xr:uid="{FD7DEBD7-4936-4766-8180-BDF116F24188}"/>
    <cellStyle name="Currency 109 3" xfId="1657" xr:uid="{7C5B93DF-AA73-45FE-B45E-0D3019BDC663}"/>
    <cellStyle name="Currency 109 4" xfId="2354" xr:uid="{B7FA86F8-0836-49FA-B09B-3208655A99B6}"/>
    <cellStyle name="Currency 11" xfId="274" xr:uid="{00000000-0005-0000-0000-000047010000}"/>
    <cellStyle name="Currency 11 2" xfId="1979" xr:uid="{4894DC50-9C19-46E1-B98E-0CC0EDBE56A8}"/>
    <cellStyle name="Currency 110" xfId="275" xr:uid="{00000000-0005-0000-0000-000048010000}"/>
    <cellStyle name="Currency 110 2" xfId="1019" xr:uid="{1CD60AC2-41B2-4385-BA37-0DA579622A8A}"/>
    <cellStyle name="Currency 110 2 2" xfId="2277" xr:uid="{229F84AE-DE03-488F-819A-4247E7804420}"/>
    <cellStyle name="Currency 110 3" xfId="1659" xr:uid="{8D7F5998-57FC-49F3-BFC8-30EBCE6A3A65}"/>
    <cellStyle name="Currency 110 4" xfId="1479" xr:uid="{BA1C6DA9-CBBE-4B98-95B2-2870E4615113}"/>
    <cellStyle name="Currency 111" xfId="276" xr:uid="{00000000-0005-0000-0000-000049010000}"/>
    <cellStyle name="Currency 111 2" xfId="1020" xr:uid="{4BBDCB27-A1D5-49FD-BAD8-48E8E780DF05}"/>
    <cellStyle name="Currency 111 2 2" xfId="2278" xr:uid="{8B49788A-757C-4B9D-AD87-11D4C7E6CDCF}"/>
    <cellStyle name="Currency 111 3" xfId="1660" xr:uid="{DA1E8723-547B-455C-9C6B-AF3D4EEC4DFD}"/>
    <cellStyle name="Currency 111 4" xfId="2562" xr:uid="{8A34C8FF-7DFA-4385-AA12-678F2896E0EB}"/>
    <cellStyle name="Currency 112" xfId="277" xr:uid="{00000000-0005-0000-0000-00004A010000}"/>
    <cellStyle name="Currency 112 2" xfId="1021" xr:uid="{E3E6579C-14EA-4AA1-8B8F-45394CF8A395}"/>
    <cellStyle name="Currency 112 2 2" xfId="2279" xr:uid="{C6050F79-2DBC-408D-A3C4-8B86649BAB48}"/>
    <cellStyle name="Currency 112 3" xfId="1661" xr:uid="{E184BBFA-44D7-42CA-B435-EE33B63EDD8E}"/>
    <cellStyle name="Currency 112 4" xfId="2092" xr:uid="{B5701FAB-9D03-4137-A25E-0E2CE5A1ACCB}"/>
    <cellStyle name="Currency 113" xfId="278" xr:uid="{00000000-0005-0000-0000-00004B010000}"/>
    <cellStyle name="Currency 113 2" xfId="1022" xr:uid="{3C2585D9-59CE-4C73-9A0C-44C6B53EF36D}"/>
    <cellStyle name="Currency 113 2 2" xfId="2280" xr:uid="{72A57268-F329-4D2D-9275-CE144DE4DD31}"/>
    <cellStyle name="Currency 113 3" xfId="1662" xr:uid="{E075A1DA-5A37-40EF-B675-3760B785BA6E}"/>
    <cellStyle name="Currency 113 4" xfId="1959" xr:uid="{0D8F3E69-4D45-42D0-8625-FDE557288B12}"/>
    <cellStyle name="Currency 114" xfId="279" xr:uid="{00000000-0005-0000-0000-00004C010000}"/>
    <cellStyle name="Currency 114 2" xfId="1023" xr:uid="{D831111B-C432-49BA-A9BF-F76D7A3A8924}"/>
    <cellStyle name="Currency 114 2 2" xfId="2281" xr:uid="{72BF670A-27C3-4916-A36D-A20F30405CB1}"/>
    <cellStyle name="Currency 114 3" xfId="1663" xr:uid="{A2B8AE26-F5C2-46F1-A1BA-20EFC2BD431C}"/>
    <cellStyle name="Currency 114 4" xfId="1504" xr:uid="{399D2DAC-D599-4120-B334-F1B81D823CA4}"/>
    <cellStyle name="Currency 115" xfId="280" xr:uid="{00000000-0005-0000-0000-00004D010000}"/>
    <cellStyle name="Currency 115 2" xfId="1024" xr:uid="{183E8F04-9249-49BC-827A-BCEF1D7B54F1}"/>
    <cellStyle name="Currency 115 2 2" xfId="2282" xr:uid="{BDAB3802-53BB-4252-B5D9-7D5E9909D302}"/>
    <cellStyle name="Currency 115 3" xfId="1664" xr:uid="{1A588055-80DE-41B1-84F9-165A184F64B4}"/>
    <cellStyle name="Currency 115 4" xfId="1860" xr:uid="{2865503A-E143-4EF4-A8A2-B61AA553A7DD}"/>
    <cellStyle name="Currency 116" xfId="281" xr:uid="{00000000-0005-0000-0000-00004E010000}"/>
    <cellStyle name="Currency 116 2" xfId="2441" xr:uid="{726CD6B4-488E-4B68-B57D-684600AD50CE}"/>
    <cellStyle name="Currency 117" xfId="282" xr:uid="{00000000-0005-0000-0000-00004F010000}"/>
    <cellStyle name="Currency 117 2" xfId="1853" xr:uid="{F40DCAF0-B8C9-4D4D-996F-7B52B9712CE5}"/>
    <cellStyle name="Currency 118" xfId="283" xr:uid="{00000000-0005-0000-0000-000050010000}"/>
    <cellStyle name="Currency 118 2" xfId="1452" xr:uid="{DDAA602A-3747-4258-A8DD-2F06DEFE55CF}"/>
    <cellStyle name="Currency 119" xfId="284" xr:uid="{00000000-0005-0000-0000-000051010000}"/>
    <cellStyle name="Currency 119 2" xfId="2338" xr:uid="{B17B6B81-89E9-436D-A618-7EF755FC0B78}"/>
    <cellStyle name="Currency 12" xfId="285" xr:uid="{00000000-0005-0000-0000-000052010000}"/>
    <cellStyle name="Currency 12 2" xfId="2501" xr:uid="{3A9D8255-047C-4551-9856-E91C48243E93}"/>
    <cellStyle name="Currency 120" xfId="286" xr:uid="{00000000-0005-0000-0000-000053010000}"/>
    <cellStyle name="Currency 120 2" xfId="1996" xr:uid="{7160459A-B6E3-4973-8433-FB570A4841F9}"/>
    <cellStyle name="Currency 121" xfId="287" xr:uid="{00000000-0005-0000-0000-000054010000}"/>
    <cellStyle name="Currency 121 2" xfId="1473" xr:uid="{51A68DA3-356E-425E-BE6D-150CC654F69C}"/>
    <cellStyle name="Currency 122" xfId="288" xr:uid="{00000000-0005-0000-0000-000055010000}"/>
    <cellStyle name="Currency 122 2" xfId="2014" xr:uid="{9610690F-6CF1-4E88-B55B-9C0B282F03B0}"/>
    <cellStyle name="Currency 123" xfId="289" xr:uid="{00000000-0005-0000-0000-000056010000}"/>
    <cellStyle name="Currency 123 2" xfId="1915" xr:uid="{EF0DDC27-12CE-4283-9358-AB4025A545D7}"/>
    <cellStyle name="Currency 124" xfId="290" xr:uid="{00000000-0005-0000-0000-000057010000}"/>
    <cellStyle name="Currency 124 2" xfId="2450" xr:uid="{71AA3B8F-8F21-473B-A749-21DB563065F8}"/>
    <cellStyle name="Currency 125" xfId="291" xr:uid="{00000000-0005-0000-0000-000058010000}"/>
    <cellStyle name="Currency 125 2" xfId="1903" xr:uid="{73AA4635-CF5C-49AC-BA29-89ED4A6D715E}"/>
    <cellStyle name="Currency 126" xfId="292" xr:uid="{00000000-0005-0000-0000-000059010000}"/>
    <cellStyle name="Currency 126 2" xfId="2585" xr:uid="{75F71827-E6C3-4FBA-9A15-CFD723502A33}"/>
    <cellStyle name="Currency 127" xfId="293" xr:uid="{00000000-0005-0000-0000-00005A010000}"/>
    <cellStyle name="Currency 127 2" xfId="2407" xr:uid="{94D1BD8F-9583-4609-A6F2-2E09993FF39B}"/>
    <cellStyle name="Currency 128" xfId="294" xr:uid="{00000000-0005-0000-0000-00005B010000}"/>
    <cellStyle name="Currency 128 2" xfId="2093" xr:uid="{BD8BED91-9BBB-4FF2-A858-BA61AB5032AF}"/>
    <cellStyle name="Currency 129" xfId="295" xr:uid="{00000000-0005-0000-0000-00005C010000}"/>
    <cellStyle name="Currency 129 2" xfId="1958" xr:uid="{B694348C-0507-4F6D-8BD6-9D4A0F59E1AA}"/>
    <cellStyle name="Currency 13" xfId="296" xr:uid="{00000000-0005-0000-0000-00005D010000}"/>
    <cellStyle name="Currency 13 2" xfId="2104" xr:uid="{543FA655-8100-44F0-B270-72FBDA7CB8E0}"/>
    <cellStyle name="Currency 130" xfId="297" xr:uid="{00000000-0005-0000-0000-00005E010000}"/>
    <cellStyle name="Currency 130 2" xfId="2342" xr:uid="{7CC7753E-5D25-40B7-B7E2-CA716F63FC98}"/>
    <cellStyle name="Currency 131" xfId="298" xr:uid="{00000000-0005-0000-0000-00005F010000}"/>
    <cellStyle name="Currency 131 2" xfId="2421" xr:uid="{BAAF0776-93BF-4EEC-B50C-7F2E2F08F6B9}"/>
    <cellStyle name="Currency 132" xfId="299" xr:uid="{00000000-0005-0000-0000-000060010000}"/>
    <cellStyle name="Currency 132 2" xfId="1466" xr:uid="{08202918-8E40-40B3-94E9-76C133815507}"/>
    <cellStyle name="Currency 133" xfId="300" xr:uid="{00000000-0005-0000-0000-000061010000}"/>
    <cellStyle name="Currency 133 2" xfId="2519" xr:uid="{9F2D09D9-9EE4-4A5E-BDF1-02A52B1778E5}"/>
    <cellStyle name="Currency 134" xfId="301" xr:uid="{00000000-0005-0000-0000-000062010000}"/>
    <cellStyle name="Currency 134 2" xfId="2590" xr:uid="{07EED7C4-4F50-403D-90EA-5725F5823D9C}"/>
    <cellStyle name="Currency 135" xfId="302" xr:uid="{00000000-0005-0000-0000-000063010000}"/>
    <cellStyle name="Currency 135 2" xfId="1925" xr:uid="{8C1787E9-63BF-4660-878A-7EF3C2C034D1}"/>
    <cellStyle name="Currency 136" xfId="303" xr:uid="{00000000-0005-0000-0000-000064010000}"/>
    <cellStyle name="Currency 136 2" xfId="1837" xr:uid="{F7F90978-09F3-4036-9EA8-6FBD18C9AC3C}"/>
    <cellStyle name="Currency 137" xfId="304" xr:uid="{00000000-0005-0000-0000-000065010000}"/>
    <cellStyle name="Currency 137 2" xfId="1897" xr:uid="{04ABC121-9F40-446B-BBFF-390FA4D0485D}"/>
    <cellStyle name="Currency 138" xfId="305" xr:uid="{00000000-0005-0000-0000-000066010000}"/>
    <cellStyle name="Currency 138 2" xfId="1724" xr:uid="{58F2EDD7-3D2A-4F8B-958C-236527C811DA}"/>
    <cellStyle name="Currency 139" xfId="306" xr:uid="{00000000-0005-0000-0000-000067010000}"/>
    <cellStyle name="Currency 139 2" xfId="1025" xr:uid="{0684CB37-187C-4546-9795-0F5CBF119989}"/>
    <cellStyle name="Currency 139 2 2" xfId="2283" xr:uid="{A4067E78-B160-4ADE-871F-46E1E7A1EAD7}"/>
    <cellStyle name="Currency 139 3" xfId="1690" xr:uid="{E9B25CC5-B043-4D6D-BC4F-CA9B58F5706A}"/>
    <cellStyle name="Currency 139 4" xfId="1450" xr:uid="{DA2DE679-13EE-4382-9C6C-6EB9D0DFDF9B}"/>
    <cellStyle name="Currency 14" xfId="307" xr:uid="{00000000-0005-0000-0000-000068010000}"/>
    <cellStyle name="Currency 14 2" xfId="2389" xr:uid="{3C587B8D-06DE-4CB2-B7A9-6B3024200B40}"/>
    <cellStyle name="Currency 140" xfId="308" xr:uid="{00000000-0005-0000-0000-000069010000}"/>
    <cellStyle name="Currency 140 2" xfId="1026" xr:uid="{B12B5237-14DD-406E-8292-09F7672A6AF7}"/>
    <cellStyle name="Currency 140 2 2" xfId="2284" xr:uid="{ED889E09-C5C1-49B1-BC49-9E55FA157F49}"/>
    <cellStyle name="Currency 140 3" xfId="1692" xr:uid="{9F8D6D27-E8FB-4B11-AAF1-28201C72BD40}"/>
    <cellStyle name="Currency 140 4" xfId="2056" xr:uid="{D086BA78-5336-4CA5-88E3-D6FB0D30086F}"/>
    <cellStyle name="Currency 141" xfId="309" xr:uid="{00000000-0005-0000-0000-00006A010000}"/>
    <cellStyle name="Currency 141 2" xfId="1027" xr:uid="{660ED466-5893-4C5A-A752-7216D96281D8}"/>
    <cellStyle name="Currency 141 2 2" xfId="2285" xr:uid="{4E18A8C9-90C6-4EFD-B309-9C493B3EDAA1}"/>
    <cellStyle name="Currency 141 3" xfId="1693" xr:uid="{8FA482D8-E698-4CFA-8FF5-3F7E51E7F45A}"/>
    <cellStyle name="Currency 141 4" xfId="1787" xr:uid="{A0DBD03F-78B3-4E2D-97AB-4B4F091C319C}"/>
    <cellStyle name="Currency 142" xfId="310" xr:uid="{00000000-0005-0000-0000-00006B010000}"/>
    <cellStyle name="Currency 142 2" xfId="1028" xr:uid="{B6BA958D-4BDC-4D88-8491-4280D31D021B}"/>
    <cellStyle name="Currency 142 2 2" xfId="2286" xr:uid="{F03038F8-D2A8-4026-8330-1CD7FA42D709}"/>
    <cellStyle name="Currency 142 3" xfId="1694" xr:uid="{8D234287-4D5F-41A3-90B7-3E8336BD8452}"/>
    <cellStyle name="Currency 142 4" xfId="2090" xr:uid="{B8FE2D5D-CEAD-493C-A707-0CD3FAC4AF04}"/>
    <cellStyle name="Currency 143" xfId="311" xr:uid="{00000000-0005-0000-0000-00006C010000}"/>
    <cellStyle name="Currency 143 2" xfId="1029" xr:uid="{094DBD1E-E3D9-4964-BD05-9BD9F4D5D367}"/>
    <cellStyle name="Currency 143 2 2" xfId="2287" xr:uid="{3D4892B1-4F0C-4F31-AD84-8233F368082A}"/>
    <cellStyle name="Currency 143 3" xfId="1695" xr:uid="{86159678-C9D9-4985-93C9-7252F7AF97C3}"/>
    <cellStyle name="Currency 143 4" xfId="1877" xr:uid="{7593617A-4E14-4455-9458-DCCCD9B6B9BC}"/>
    <cellStyle name="Currency 144" xfId="312" xr:uid="{00000000-0005-0000-0000-00006D010000}"/>
    <cellStyle name="Currency 144 2" xfId="1030" xr:uid="{AF09E249-D92A-4612-AEC0-6D677009835F}"/>
    <cellStyle name="Currency 144 2 2" xfId="2288" xr:uid="{9E75E504-78DE-4FB5-8B02-7677BCD446E9}"/>
    <cellStyle name="Currency 144 3" xfId="1696" xr:uid="{B09EEE23-31F8-480D-AAF7-6457FE410E98}"/>
    <cellStyle name="Currency 144 4" xfId="2593" xr:uid="{5C27C23A-5F40-4EF7-B979-1F9C881F0F48}"/>
    <cellStyle name="Currency 145" xfId="313" xr:uid="{00000000-0005-0000-0000-00006E010000}"/>
    <cellStyle name="Currency 145 2" xfId="1031" xr:uid="{1E6630C1-DBF7-438C-8625-D0E2139F8EE7}"/>
    <cellStyle name="Currency 145 2 2" xfId="2289" xr:uid="{FAE1ACC1-301E-49B6-8CCD-ABDD8E751AE8}"/>
    <cellStyle name="Currency 145 3" xfId="1697" xr:uid="{D86B404E-4B5D-4446-BDDB-7BA734ABF3AF}"/>
    <cellStyle name="Currency 145 4" xfId="1666" xr:uid="{060B27AA-F25C-4228-A8AF-9D934B79ADAA}"/>
    <cellStyle name="Currency 146" xfId="314" xr:uid="{00000000-0005-0000-0000-00006F010000}"/>
    <cellStyle name="Currency 146 2" xfId="1032" xr:uid="{087838A1-ABA7-4595-A8DE-26C450B68BE5}"/>
    <cellStyle name="Currency 146 2 2" xfId="2290" xr:uid="{01E83807-46BD-4A58-BAAE-9AF0D67C6786}"/>
    <cellStyle name="Currency 146 3" xfId="1698" xr:uid="{EA677CF1-09B2-4C46-B4BA-9432914EC9A3}"/>
    <cellStyle name="Currency 146 4" xfId="2068" xr:uid="{42BA6D3E-2013-45BE-AF0D-2BD7BB605ABA}"/>
    <cellStyle name="Currency 147" xfId="315" xr:uid="{00000000-0005-0000-0000-000070010000}"/>
    <cellStyle name="Currency 147 2" xfId="1033" xr:uid="{E60C08C6-EBF2-4618-A22D-A6A6D07D4BA1}"/>
    <cellStyle name="Currency 147 2 2" xfId="2291" xr:uid="{81D91BF1-91EB-40CF-84B6-4E1C3EA3E9EF}"/>
    <cellStyle name="Currency 147 3" xfId="1699" xr:uid="{4BDCC041-4D76-424A-9B66-9E40055B4170}"/>
    <cellStyle name="Currency 147 4" xfId="2588" xr:uid="{9777866D-2E7A-4677-81A0-E11B8251D6F9}"/>
    <cellStyle name="Currency 148" xfId="316" xr:uid="{00000000-0005-0000-0000-000071010000}"/>
    <cellStyle name="Currency 148 2" xfId="1034" xr:uid="{84CF1572-DC27-4BAC-B017-FD1252DBFAA0}"/>
    <cellStyle name="Currency 148 2 2" xfId="2292" xr:uid="{B8D39583-C2DE-465C-846E-B27C098F0BF6}"/>
    <cellStyle name="Currency 148 3" xfId="1700" xr:uid="{96A389FB-4F75-4D0C-9122-28073C5218E3}"/>
    <cellStyle name="Currency 148 4" xfId="1854" xr:uid="{132F015A-81D2-483D-873C-EE823332D134}"/>
    <cellStyle name="Currency 149" xfId="317" xr:uid="{00000000-0005-0000-0000-000072010000}"/>
    <cellStyle name="Currency 149 2" xfId="1035" xr:uid="{F8A8DF93-C3BD-448B-BB74-1873BE909E46}"/>
    <cellStyle name="Currency 149 2 2" xfId="2293" xr:uid="{3B2E0BE9-36B3-402B-9FB5-F7DCABAC4595}"/>
    <cellStyle name="Currency 149 3" xfId="1701" xr:uid="{64C45DA0-5F55-48C5-ABAE-0BC145E64BB0}"/>
    <cellStyle name="Currency 149 4" xfId="2537" xr:uid="{596837A7-1E85-4AB5-ABA9-0427D22AB215}"/>
    <cellStyle name="Currency 15" xfId="318" xr:uid="{00000000-0005-0000-0000-000073010000}"/>
    <cellStyle name="Currency 15 2" xfId="1768" xr:uid="{2601B1E0-10CC-4F6E-916F-F4D08031D4EE}"/>
    <cellStyle name="Currency 150" xfId="319" xr:uid="{00000000-0005-0000-0000-000074010000}"/>
    <cellStyle name="Currency 150 2" xfId="1036" xr:uid="{10AAAD58-9473-487B-BC99-BE4CEC7971B6}"/>
    <cellStyle name="Currency 150 2 2" xfId="2294" xr:uid="{D7B58EEA-4191-43EB-923D-82595F7E9E61}"/>
    <cellStyle name="Currency 150 3" xfId="1703" xr:uid="{B641F094-245B-4630-8D1D-182ED4D64F56}"/>
    <cellStyle name="Currency 150 4" xfId="2380" xr:uid="{D0A75A62-AB98-471A-9C6E-6855E05C2E03}"/>
    <cellStyle name="Currency 151" xfId="320" xr:uid="{00000000-0005-0000-0000-000075010000}"/>
    <cellStyle name="Currency 151 2" xfId="1037" xr:uid="{97CC6E76-B037-4963-9DAA-E223751EAD1A}"/>
    <cellStyle name="Currency 151 2 2" xfId="2295" xr:uid="{C472CBFE-37FB-4AD6-824B-0DD5617F8ADA}"/>
    <cellStyle name="Currency 151 3" xfId="1704" xr:uid="{43DCC72B-7ED0-47E6-AF46-3A706AC0093E}"/>
    <cellStyle name="Currency 151 4" xfId="1438" xr:uid="{30416C3C-C799-4244-B408-7F9CD9DE450A}"/>
    <cellStyle name="Currency 152" xfId="321" xr:uid="{00000000-0005-0000-0000-000076010000}"/>
    <cellStyle name="Currency 152 2" xfId="1038" xr:uid="{64310CFD-FD14-44EB-8257-174273F8C92C}"/>
    <cellStyle name="Currency 152 2 2" xfId="2296" xr:uid="{C142C3F5-7A58-4A34-BC0A-40772A57C3EB}"/>
    <cellStyle name="Currency 152 3" xfId="1705" xr:uid="{529DC67D-1025-417F-9781-F45425323683}"/>
    <cellStyle name="Currency 152 4" xfId="2459" xr:uid="{35CFE174-EC8A-4D49-996E-40C814678CEB}"/>
    <cellStyle name="Currency 153" xfId="322" xr:uid="{00000000-0005-0000-0000-000077010000}"/>
    <cellStyle name="Currency 153 2" xfId="1039" xr:uid="{B47836AA-DDE0-4637-A7ED-E10A681C9420}"/>
    <cellStyle name="Currency 153 2 2" xfId="2297" xr:uid="{E365B20F-057E-4C4E-B6BB-B047BDEC7531}"/>
    <cellStyle name="Currency 153 3" xfId="1706" xr:uid="{B3996CA6-88C9-4727-BC8F-AEF942C126C9}"/>
    <cellStyle name="Currency 153 4" xfId="2041" xr:uid="{2398C3C7-916D-456B-8675-1299C341C1A0}"/>
    <cellStyle name="Currency 154" xfId="323" xr:uid="{00000000-0005-0000-0000-000078010000}"/>
    <cellStyle name="Currency 154 2" xfId="1040" xr:uid="{E63DD821-2189-4208-9AC9-A29FE46AE4D4}"/>
    <cellStyle name="Currency 154 2 2" xfId="2298" xr:uid="{B31DA0C7-3013-4944-93D6-66FAEF0D17FE}"/>
    <cellStyle name="Currency 154 3" xfId="1707" xr:uid="{CC1FB6FC-0F35-4C26-A1CB-3137228BCD23}"/>
    <cellStyle name="Currency 154 4" xfId="2076" xr:uid="{640DB35D-B863-4A5E-A89A-3E669AC27EDB}"/>
    <cellStyle name="Currency 155" xfId="324" xr:uid="{00000000-0005-0000-0000-000079010000}"/>
    <cellStyle name="Currency 155 2" xfId="1041" xr:uid="{C5333D90-58A4-4AC0-AB27-0247090F6E7C}"/>
    <cellStyle name="Currency 155 2 2" xfId="2299" xr:uid="{E7295CF4-3BED-4B78-BB77-8730EA1428F0}"/>
    <cellStyle name="Currency 155 3" xfId="1708" xr:uid="{0136507B-238A-447E-BEDC-D627AD9A0FE1}"/>
    <cellStyle name="Currency 155 4" xfId="1503" xr:uid="{CDAF26B6-D0D8-4B0A-A867-CC232C8BC32E}"/>
    <cellStyle name="Currency 156" xfId="325" xr:uid="{00000000-0005-0000-0000-00007A010000}"/>
    <cellStyle name="Currency 156 2" xfId="1042" xr:uid="{378B6572-BEC0-4E47-AF1D-EE06D40C1D0C}"/>
    <cellStyle name="Currency 156 2 2" xfId="2300" xr:uid="{DBBED85D-CDB2-454D-9CBD-2BE0B36061B7}"/>
    <cellStyle name="Currency 156 3" xfId="1709" xr:uid="{03E4B218-5D44-4544-BACD-3660C0EAE4B8}"/>
    <cellStyle name="Currency 156 4" xfId="2589" xr:uid="{8FFD32BD-641A-450D-80E5-40784460F962}"/>
    <cellStyle name="Currency 157" xfId="326" xr:uid="{00000000-0005-0000-0000-00007B010000}"/>
    <cellStyle name="Currency 157 2" xfId="1043" xr:uid="{B2669D42-19BC-41B0-9599-4DF9F4417DB9}"/>
    <cellStyle name="Currency 157 2 2" xfId="2301" xr:uid="{96E2C941-95AF-4F63-A2A6-0227C8A9A228}"/>
    <cellStyle name="Currency 157 3" xfId="1710" xr:uid="{D25FA674-E889-4CB6-BBB4-714C6E96B436}"/>
    <cellStyle name="Currency 157 4" xfId="1906" xr:uid="{51366698-A955-4B47-8BE3-638AAC2C04C3}"/>
    <cellStyle name="Currency 158" xfId="327" xr:uid="{00000000-0005-0000-0000-00007C010000}"/>
    <cellStyle name="Currency 158 2" xfId="1044" xr:uid="{D17B151B-1F94-41DE-AC37-9545E78749CD}"/>
    <cellStyle name="Currency 158 2 2" xfId="2302" xr:uid="{322108A7-3167-4B9C-8F90-A60B55B38F3D}"/>
    <cellStyle name="Currency 158 3" xfId="1711" xr:uid="{DF16CB0A-223B-49BC-B18B-A7C4C3B2552F}"/>
    <cellStyle name="Currency 158 4" xfId="1904" xr:uid="{F3414926-9266-48BB-ADB7-EB1BBD1CA75A}"/>
    <cellStyle name="Currency 159" xfId="328" xr:uid="{00000000-0005-0000-0000-00007D010000}"/>
    <cellStyle name="Currency 159 2" xfId="1045" xr:uid="{A9743F68-9105-46DA-9F77-95AEDADD5EC3}"/>
    <cellStyle name="Currency 159 2 2" xfId="2303" xr:uid="{F9BAED95-2724-490C-AC5B-3E93C3DA1173}"/>
    <cellStyle name="Currency 159 3" xfId="1712" xr:uid="{15D3F51C-CD18-4402-9F93-2878AE0FA428}"/>
    <cellStyle name="Currency 159 4" xfId="2545" xr:uid="{F2A5040A-54D1-48DB-99F4-378762536B09}"/>
    <cellStyle name="Currency 16" xfId="329" xr:uid="{00000000-0005-0000-0000-00007E010000}"/>
    <cellStyle name="Currency 16 2" xfId="1927" xr:uid="{CA20FEFE-71CF-42DC-8DF8-E6A71003AC12}"/>
    <cellStyle name="Currency 160" xfId="330" xr:uid="{00000000-0005-0000-0000-00007F010000}"/>
    <cellStyle name="Currency 160 2" xfId="2025" xr:uid="{84E0BA4D-113E-4F26-91AC-66E779EEC272}"/>
    <cellStyle name="Currency 161" xfId="331" xr:uid="{00000000-0005-0000-0000-000080010000}"/>
    <cellStyle name="Currency 161 2" xfId="1771" xr:uid="{E6B1E91E-854D-4F34-8B56-596480544DAA}"/>
    <cellStyle name="Currency 162" xfId="332" xr:uid="{00000000-0005-0000-0000-000081010000}"/>
    <cellStyle name="Currency 162 2" xfId="2433" xr:uid="{CF337DD0-9E22-4CA0-BDEE-8C63949C99AE}"/>
    <cellStyle name="Currency 163" xfId="333" xr:uid="{00000000-0005-0000-0000-000082010000}"/>
    <cellStyle name="Currency 163 2" xfId="1472" xr:uid="{E3C5E2DD-1208-46C1-992B-E88275A682D5}"/>
    <cellStyle name="Currency 164" xfId="334" xr:uid="{00000000-0005-0000-0000-000083010000}"/>
    <cellStyle name="Currency 164 2" xfId="1459" xr:uid="{EC6C8773-1EB3-475A-889E-CEE5D0BD39E9}"/>
    <cellStyle name="Currency 165" xfId="335" xr:uid="{00000000-0005-0000-0000-000084010000}"/>
    <cellStyle name="Currency 165 2" xfId="1962" xr:uid="{52892DFC-6207-4886-B901-3673748C8D22}"/>
    <cellStyle name="Currency 166" xfId="336" xr:uid="{00000000-0005-0000-0000-000085010000}"/>
    <cellStyle name="Currency 166 2" xfId="1827" xr:uid="{124869A1-F356-4610-9AF4-DFE22283DC0A}"/>
    <cellStyle name="Currency 167" xfId="337" xr:uid="{00000000-0005-0000-0000-000086010000}"/>
    <cellStyle name="Currency 167 2" xfId="1999" xr:uid="{CC47B7CB-0D98-45C8-824C-869A457667B2}"/>
    <cellStyle name="Currency 168" xfId="338" xr:uid="{00000000-0005-0000-0000-000087010000}"/>
    <cellStyle name="Currency 168 2" xfId="2446" xr:uid="{AB113C6B-5D30-4377-9CD8-B4C628C6211F}"/>
    <cellStyle name="Currency 169" xfId="339" xr:uid="{00000000-0005-0000-0000-000088010000}"/>
    <cellStyle name="Currency 169 2" xfId="1851" xr:uid="{A234D9D5-EA29-4431-9D40-550FA6E37568}"/>
    <cellStyle name="Currency 17" xfId="340" xr:uid="{00000000-0005-0000-0000-000089010000}"/>
    <cellStyle name="Currency 17 2" xfId="1838" xr:uid="{A913D0B9-E390-4227-AEF4-64837D5ABDA8}"/>
    <cellStyle name="Currency 170" xfId="341" xr:uid="{00000000-0005-0000-0000-00008A010000}"/>
    <cellStyle name="Currency 170 2" xfId="1793" xr:uid="{9DB7E57A-10F4-4B2E-82F6-09217AACCA4E}"/>
    <cellStyle name="Currency 171" xfId="342" xr:uid="{00000000-0005-0000-0000-00008B010000}"/>
    <cellStyle name="Currency 171 2" xfId="2507" xr:uid="{131B744A-5EE2-4F26-8F41-32E9698ACDC9}"/>
    <cellStyle name="Currency 172" xfId="343" xr:uid="{00000000-0005-0000-0000-00008C010000}"/>
    <cellStyle name="Currency 172 2" xfId="2376" xr:uid="{EADE7DA5-4192-4399-B4E4-157F43DC656B}"/>
    <cellStyle name="Currency 173" xfId="344" xr:uid="{00000000-0005-0000-0000-00008D010000}"/>
    <cellStyle name="Currency 173 2" xfId="2366" xr:uid="{0AB6211E-D17D-4A2D-A1A9-7CDACFD7CA9F}"/>
    <cellStyle name="Currency 174" xfId="345" xr:uid="{00000000-0005-0000-0000-00008E010000}"/>
    <cellStyle name="Currency 174 2" xfId="1773" xr:uid="{B373D383-DE09-488C-951B-7EF72D482FA3}"/>
    <cellStyle name="Currency 175" xfId="346" xr:uid="{00000000-0005-0000-0000-00008F010000}"/>
    <cellStyle name="Currency 175 2" xfId="2409" xr:uid="{B5AB33CD-B8EC-4367-8351-4287D7173865}"/>
    <cellStyle name="Currency 176" xfId="347" xr:uid="{00000000-0005-0000-0000-000090010000}"/>
    <cellStyle name="Currency 176 2" xfId="1850" xr:uid="{C22D4E60-6451-42DC-B0D5-337C3D360B20}"/>
    <cellStyle name="Currency 177" xfId="348" xr:uid="{00000000-0005-0000-0000-000091010000}"/>
    <cellStyle name="Currency 177 2" xfId="2486" xr:uid="{638C77B3-FBDD-4387-8B0B-57677E820E90}"/>
    <cellStyle name="Currency 178" xfId="349" xr:uid="{00000000-0005-0000-0000-000092010000}"/>
    <cellStyle name="Currency 178 2" xfId="2384" xr:uid="{408487D3-0B9D-469D-BB00-19D3F71F4F32}"/>
    <cellStyle name="Currency 179" xfId="350" xr:uid="{00000000-0005-0000-0000-000093010000}"/>
    <cellStyle name="Currency 179 2" xfId="1968" xr:uid="{65149697-A525-4ED3-A3B8-4D8467EA0E63}"/>
    <cellStyle name="Currency 18" xfId="351" xr:uid="{00000000-0005-0000-0000-000094010000}"/>
    <cellStyle name="Currency 18 2" xfId="1871" xr:uid="{7BFDDBE6-20CD-4A93-ADC0-82E0AF74EAE6}"/>
    <cellStyle name="Currency 180" xfId="352" xr:uid="{00000000-0005-0000-0000-000095010000}"/>
    <cellStyle name="Currency 180 2" xfId="2436" xr:uid="{956E2F0C-170A-4EA5-8004-DD7981E7BE77}"/>
    <cellStyle name="Currency 181" xfId="353" xr:uid="{00000000-0005-0000-0000-000096010000}"/>
    <cellStyle name="Currency 181 2" xfId="2586" xr:uid="{06A884A8-F694-4852-A40E-0E4CC3F61DD9}"/>
    <cellStyle name="Currency 182" xfId="354" xr:uid="{00000000-0005-0000-0000-000097010000}"/>
    <cellStyle name="Currency 182 2" xfId="1929" xr:uid="{5142660E-141B-4BCE-AF5B-26782D917ADD}"/>
    <cellStyle name="Currency 183" xfId="355" xr:uid="{00000000-0005-0000-0000-000098010000}"/>
    <cellStyle name="Currency 183 2" xfId="1995" xr:uid="{7C152048-EE18-4F69-B91E-46F818F7A5EA}"/>
    <cellStyle name="Currency 184" xfId="356" xr:uid="{00000000-0005-0000-0000-000099010000}"/>
    <cellStyle name="Currency 184 2" xfId="2399" xr:uid="{E0580DEA-33EB-45D7-BC17-4FBABFF69F5F}"/>
    <cellStyle name="Currency 185" xfId="357" xr:uid="{00000000-0005-0000-0000-00009A010000}"/>
    <cellStyle name="Currency 185 2" xfId="2522" xr:uid="{A48BB408-45E4-472D-BB70-7048EC051B5A}"/>
    <cellStyle name="Currency 186" xfId="358" xr:uid="{00000000-0005-0000-0000-00009B010000}"/>
    <cellStyle name="Currency 186 2" xfId="1889" xr:uid="{CD169979-5DA4-4DDD-9813-132588382320}"/>
    <cellStyle name="Currency 187" xfId="359" xr:uid="{00000000-0005-0000-0000-00009C010000}"/>
    <cellStyle name="Currency 187 2" xfId="1501" xr:uid="{4D4D6346-2A84-40F7-96A2-B4D66DF1CBB9}"/>
    <cellStyle name="Currency 188" xfId="360" xr:uid="{00000000-0005-0000-0000-00009D010000}"/>
    <cellStyle name="Currency 188 2" xfId="2097" xr:uid="{4AA18071-EB63-4CB7-A79F-18C7A3678796}"/>
    <cellStyle name="Currency 189" xfId="361" xr:uid="{00000000-0005-0000-0000-00009E010000}"/>
    <cellStyle name="Currency 189 2" xfId="1500" xr:uid="{D493D043-29AB-49D2-BD3D-28EDDBF6DC31}"/>
    <cellStyle name="Currency 19" xfId="362" xr:uid="{00000000-0005-0000-0000-00009F010000}"/>
    <cellStyle name="Currency 19 2" xfId="1480" xr:uid="{BDCC66CE-7AF7-4C8D-92E9-63E17A585347}"/>
    <cellStyle name="Currency 190" xfId="363" xr:uid="{00000000-0005-0000-0000-0000A0010000}"/>
    <cellStyle name="Currency 190 2" xfId="2035" xr:uid="{DD2F3AF8-AE1C-46EE-996E-E3AA27DD9311}"/>
    <cellStyle name="Currency 191" xfId="364" xr:uid="{00000000-0005-0000-0000-0000A1010000}"/>
    <cellStyle name="Currency 191 2" xfId="1502" xr:uid="{ADFFC4B9-6C79-4FDA-8886-2D97D1B4C9CD}"/>
    <cellStyle name="Currency 192" xfId="365" xr:uid="{00000000-0005-0000-0000-0000A2010000}"/>
    <cellStyle name="Currency 192 2" xfId="2027" xr:uid="{29AB44A6-B149-49DC-AFAF-319EC753DF3E}"/>
    <cellStyle name="Currency 193" xfId="366" xr:uid="{00000000-0005-0000-0000-0000A3010000}"/>
    <cellStyle name="Currency 193 2" xfId="2393" xr:uid="{24576BD4-E2D6-4C10-B37A-D74C42C65F0C}"/>
    <cellStyle name="Currency 194" xfId="367" xr:uid="{00000000-0005-0000-0000-0000A4010000}"/>
    <cellStyle name="Currency 194 2" xfId="1923" xr:uid="{5CE390AA-EF5F-4540-B6C4-2B486D8ABDA0}"/>
    <cellStyle name="Currency 195" xfId="368" xr:uid="{00000000-0005-0000-0000-0000A5010000}"/>
    <cellStyle name="Currency 195 2" xfId="2424" xr:uid="{0CF87C62-D1A1-4776-9B03-90254700C977}"/>
    <cellStyle name="Currency 196" xfId="369" xr:uid="{00000000-0005-0000-0000-0000A6010000}"/>
    <cellStyle name="Currency 196 2" xfId="2536" xr:uid="{88779FDA-33A4-44B0-9D2F-5EFDA650A437}"/>
    <cellStyle name="Currency 197" xfId="370" xr:uid="{00000000-0005-0000-0000-0000A7010000}"/>
    <cellStyle name="Currency 197 2" xfId="1846" xr:uid="{733B959E-296D-484F-A548-CF697795D3C0}"/>
    <cellStyle name="Currency 198" xfId="371" xr:uid="{00000000-0005-0000-0000-0000A8010000}"/>
    <cellStyle name="Currency 198 2" xfId="2070" xr:uid="{6075ECF6-5E92-480E-A999-35C5178A12BD}"/>
    <cellStyle name="Currency 199" xfId="372" xr:uid="{00000000-0005-0000-0000-0000A9010000}"/>
    <cellStyle name="Currency 199 2" xfId="1735" xr:uid="{7BCCA3C8-5231-4255-AD08-0811F3AAA1C3}"/>
    <cellStyle name="Currency 2" xfId="373" xr:uid="{00000000-0005-0000-0000-0000AA010000}"/>
    <cellStyle name="Currency 2 2" xfId="1642" xr:uid="{A84DF953-5661-4178-8286-754577B63C19}"/>
    <cellStyle name="Currency 20" xfId="374" xr:uid="{00000000-0005-0000-0000-0000AB010000}"/>
    <cellStyle name="Currency 20 2" xfId="2382" xr:uid="{60C1EDE2-367D-49C6-B197-BD261313463A}"/>
    <cellStyle name="Currency 200" xfId="375" xr:uid="{00000000-0005-0000-0000-0000AC010000}"/>
    <cellStyle name="Currency 200 2" xfId="1917" xr:uid="{011DF8F2-32BD-493D-AB9E-0C71A09552E7}"/>
    <cellStyle name="Currency 201" xfId="376" xr:uid="{00000000-0005-0000-0000-0000AD010000}"/>
    <cellStyle name="Currency 201 2" xfId="1765" xr:uid="{D86ABF8B-ACF9-4018-A630-6443A20E1625}"/>
    <cellStyle name="Currency 202" xfId="377" xr:uid="{00000000-0005-0000-0000-0000AE010000}"/>
    <cellStyle name="Currency 202 2" xfId="2539" xr:uid="{2AAD0D72-9631-4148-B01B-7A19B6FE69F5}"/>
    <cellStyle name="Currency 203" xfId="378" xr:uid="{00000000-0005-0000-0000-0000AF010000}"/>
    <cellStyle name="Currency 203 2" xfId="1046" xr:uid="{EA420306-259B-4CF3-9763-18E858E2E8F7}"/>
    <cellStyle name="Currency 203 2 2" xfId="2304" xr:uid="{550B4F76-66CB-4D32-9B55-893FB2E77321}"/>
    <cellStyle name="Currency 203 3" xfId="1737" xr:uid="{FF14A90A-571C-4002-9C56-A35F320EF2FC}"/>
    <cellStyle name="Currency 203 4" xfId="2084" xr:uid="{D9629ED8-8373-4A85-9BE2-718E21D10083}"/>
    <cellStyle name="Currency 204" xfId="379" xr:uid="{00000000-0005-0000-0000-0000B0010000}"/>
    <cellStyle name="Currency 204 2" xfId="1047" xr:uid="{30FBC35C-5DE6-41E7-8826-990F1A9B0D91}"/>
    <cellStyle name="Currency 204 2 2" xfId="2305" xr:uid="{7FB678AD-A073-4EB8-B646-CD15133C13E5}"/>
    <cellStyle name="Currency 204 3" xfId="1738" xr:uid="{63BA71FC-03C8-48EA-AD91-B74483D10BFC}"/>
    <cellStyle name="Currency 204 4" xfId="2411" xr:uid="{F818548F-AF14-49B9-B8BD-2ACB2B4232B8}"/>
    <cellStyle name="Currency 205" xfId="380" xr:uid="{00000000-0005-0000-0000-0000B1010000}"/>
    <cellStyle name="Currency 205 2" xfId="1048" xr:uid="{F763C919-1BE4-4AAE-B9CF-BF727D8C608A}"/>
    <cellStyle name="Currency 205 2 2" xfId="2306" xr:uid="{C86AEFBF-B0C3-4AB7-BA7E-E731FDF1D368}"/>
    <cellStyle name="Currency 205 3" xfId="1739" xr:uid="{4F1E29D4-7E32-4375-BB43-A4DD7508305B}"/>
    <cellStyle name="Currency 205 4" xfId="2368" xr:uid="{6643772A-9146-4F95-BB89-8FF9C1E29EB6}"/>
    <cellStyle name="Currency 206" xfId="381" xr:uid="{00000000-0005-0000-0000-0000B2010000}"/>
    <cellStyle name="Currency 206 2" xfId="1049" xr:uid="{428BC063-1AD3-47B6-9210-F62A268BFB44}"/>
    <cellStyle name="Currency 206 2 2" xfId="2307" xr:uid="{B573BC62-28B8-4CD6-B654-4559D78964F1}"/>
    <cellStyle name="Currency 206 3" xfId="1740" xr:uid="{D7C41203-E934-4B93-A3C3-8610294E4ACC}"/>
    <cellStyle name="Currency 206 4" xfId="1944" xr:uid="{E8760BC0-6E0B-40F1-921A-A1FEC09589C2}"/>
    <cellStyle name="Currency 207" xfId="382" xr:uid="{00000000-0005-0000-0000-0000B3010000}"/>
    <cellStyle name="Currency 207 2" xfId="1050" xr:uid="{28A3BD4A-8774-4CE8-B267-7E1397F96461}"/>
    <cellStyle name="Currency 207 2 2" xfId="2308" xr:uid="{C881C1D8-0580-4749-94D6-D8454063C369}"/>
    <cellStyle name="Currency 207 3" xfId="1741" xr:uid="{1AF51F20-D886-43A3-B40D-E0BF8DC2E769}"/>
    <cellStyle name="Currency 207 4" xfId="1879" xr:uid="{B7914B6A-8280-4804-8996-452F2583AB74}"/>
    <cellStyle name="Currency 208" xfId="383" xr:uid="{00000000-0005-0000-0000-0000B4010000}"/>
    <cellStyle name="Currency 208 2" xfId="1051" xr:uid="{8A4E9CA0-9B17-44E2-A8FB-188763667567}"/>
    <cellStyle name="Currency 208 2 2" xfId="2309" xr:uid="{7425F579-6B02-4775-8F2D-92ADCE191B08}"/>
    <cellStyle name="Currency 208 3" xfId="1742" xr:uid="{1A361774-B96E-4E10-8205-DD91CBB4EDE8}"/>
    <cellStyle name="Currency 208 4" xfId="1821" xr:uid="{E73DFD77-0B02-4465-9D2E-FE63534FC386}"/>
    <cellStyle name="Currency 209" xfId="384" xr:uid="{00000000-0005-0000-0000-0000B5010000}"/>
    <cellStyle name="Currency 209 2" xfId="1052" xr:uid="{7FE5E1F4-803C-460C-95C7-F184150270E2}"/>
    <cellStyle name="Currency 209 2 2" xfId="2310" xr:uid="{52C22A6D-284F-4FD9-B03C-E2DD5E680F2F}"/>
    <cellStyle name="Currency 209 3" xfId="1743" xr:uid="{B352D669-22D8-4942-BD46-2A5514D6F1BE}"/>
    <cellStyle name="Currency 209 4" xfId="2030" xr:uid="{A6FD49A9-E830-4175-808E-E462016A4954}"/>
    <cellStyle name="Currency 21" xfId="385" xr:uid="{00000000-0005-0000-0000-0000B6010000}"/>
    <cellStyle name="Currency 21 2" xfId="2043" xr:uid="{BB80EFA6-9759-46FC-857A-2C1F30D37E18}"/>
    <cellStyle name="Currency 210" xfId="386" xr:uid="{00000000-0005-0000-0000-0000B7010000}"/>
    <cellStyle name="Currency 210 2" xfId="1053" xr:uid="{3F1EE18B-E5B1-49D5-9C80-1E0B446287F8}"/>
    <cellStyle name="Currency 210 2 2" xfId="2311" xr:uid="{5B012900-5E8A-4802-BDD2-8A647BC9DADC}"/>
    <cellStyle name="Currency 210 3" xfId="1744" xr:uid="{DBE3F456-E3D9-45EF-B7F8-26E75F84AD1D}"/>
    <cellStyle name="Currency 210 4" xfId="2071" xr:uid="{1DD59050-395F-4F8F-9CE9-36C321489E34}"/>
    <cellStyle name="Currency 211" xfId="387" xr:uid="{00000000-0005-0000-0000-0000B8010000}"/>
    <cellStyle name="Currency 211 2" xfId="1054" xr:uid="{F3E9C015-D1D0-4AF4-BE40-63A51C54E24B}"/>
    <cellStyle name="Currency 211 2 2" xfId="2312" xr:uid="{A8BBE9CF-C003-4618-9768-7F1B5C9FE838}"/>
    <cellStyle name="Currency 211 3" xfId="1745" xr:uid="{F1F88715-F5D7-4BB9-9C9B-E8D01D3614CB}"/>
    <cellStyle name="Currency 211 4" xfId="2503" xr:uid="{03CF456C-D201-4EB8-967A-EBA990B5A41B}"/>
    <cellStyle name="Currency 212" xfId="388" xr:uid="{00000000-0005-0000-0000-0000B9010000}"/>
    <cellStyle name="Currency 212 2" xfId="1055" xr:uid="{B987530D-1BB9-4625-84C3-D5BDA4ED08F6}"/>
    <cellStyle name="Currency 212 2 2" xfId="2313" xr:uid="{AC4F39AB-05A8-4A16-B7D9-CCE172212663}"/>
    <cellStyle name="Currency 212 3" xfId="1746" xr:uid="{78D3C4E5-21C5-4CFF-88F5-E3700C3843B9}"/>
    <cellStyle name="Currency 212 4" xfId="1946" xr:uid="{F76E3D9C-67D1-421C-9240-36E13B30DDC7}"/>
    <cellStyle name="Currency 213" xfId="389" xr:uid="{00000000-0005-0000-0000-0000BA010000}"/>
    <cellStyle name="Currency 213 2" xfId="1056" xr:uid="{8FB5108C-C50D-4DFE-80E7-DC30B77A58CA}"/>
    <cellStyle name="Currency 213 2 2" xfId="2314" xr:uid="{847162BA-5491-4894-8EC2-A7F482622183}"/>
    <cellStyle name="Currency 213 3" xfId="1747" xr:uid="{DB3F5525-FF53-4B67-96FD-4A90B066B9EA}"/>
    <cellStyle name="Currency 213 4" xfId="2080" xr:uid="{DCF2EF23-5F5F-407E-82E4-955C0FD0D153}"/>
    <cellStyle name="Currency 214" xfId="390" xr:uid="{00000000-0005-0000-0000-0000BB010000}"/>
    <cellStyle name="Currency 214 2" xfId="1057" xr:uid="{DA8E5C23-B4C8-4304-B223-9F6A3E878FB6}"/>
    <cellStyle name="Currency 214 2 2" xfId="2315" xr:uid="{68221BD8-A018-4061-805A-5E161FD34A5A}"/>
    <cellStyle name="Currency 214 3" xfId="1748" xr:uid="{823B785A-3B71-452F-9197-501D05767EE1}"/>
    <cellStyle name="Currency 214 4" xfId="1727" xr:uid="{751EEA4B-7FF9-4CDF-AA72-FCEF8810EC95}"/>
    <cellStyle name="Currency 215" xfId="391" xr:uid="{00000000-0005-0000-0000-0000BC010000}"/>
    <cellStyle name="Currency 215 2" xfId="1058" xr:uid="{8CD959FC-1E01-4E32-BB87-02044F895185}"/>
    <cellStyle name="Currency 215 2 2" xfId="2316" xr:uid="{EAFC3CA7-0025-4419-BDEC-032430904292}"/>
    <cellStyle name="Currency 215 3" xfId="1749" xr:uid="{EB0AC669-7742-4EF2-A914-97EA58DCE28B}"/>
    <cellStyle name="Currency 215 4" xfId="1943" xr:uid="{C60859BE-5FD0-4D41-BF5B-D82EC0FD0ADB}"/>
    <cellStyle name="Currency 216" xfId="392" xr:uid="{00000000-0005-0000-0000-0000BD010000}"/>
    <cellStyle name="Currency 216 2" xfId="1059" xr:uid="{860BB2D4-46C4-4C03-8D82-DB5570E1DE05}"/>
    <cellStyle name="Currency 216 2 2" xfId="2317" xr:uid="{C91FD823-272A-4DF7-A4C6-72EA41B7CCDD}"/>
    <cellStyle name="Currency 216 3" xfId="1750" xr:uid="{A6424A10-850F-4211-ABE6-FE536F4E4CC0}"/>
    <cellStyle name="Currency 216 4" xfId="1736" xr:uid="{A1B158D7-B0B0-49D3-BFFE-6D52A327F6E2}"/>
    <cellStyle name="Currency 217" xfId="393" xr:uid="{00000000-0005-0000-0000-0000BE010000}"/>
    <cellStyle name="Currency 217 2" xfId="1060" xr:uid="{92BE8291-99C5-47AC-979D-1B23A0F6F87C}"/>
    <cellStyle name="Currency 217 2 2" xfId="2318" xr:uid="{9ED8A50C-B1A8-476A-9E26-1ECF3F9ECCBA}"/>
    <cellStyle name="Currency 217 3" xfId="1751" xr:uid="{8328ECF0-D33D-4E23-A18F-DE71A1C8014E}"/>
    <cellStyle name="Currency 217 4" xfId="1978" xr:uid="{850917F9-98ED-4573-8C23-443614B6D6BF}"/>
    <cellStyle name="Currency 218" xfId="394" xr:uid="{00000000-0005-0000-0000-0000BF010000}"/>
    <cellStyle name="Currency 218 2" xfId="1061" xr:uid="{8AEADC23-24B0-441B-8728-F7428C63DEF1}"/>
    <cellStyle name="Currency 218 2 2" xfId="2319" xr:uid="{4590D3EF-2C09-493F-935F-080E98CF2566}"/>
    <cellStyle name="Currency 218 3" xfId="1752" xr:uid="{82CA42DD-BF67-4339-867E-42E779B1E329}"/>
    <cellStyle name="Currency 218 4" xfId="2344" xr:uid="{FAFBD5BD-06E4-41FA-88FA-8F08C1212BC5}"/>
    <cellStyle name="Currency 219" xfId="395" xr:uid="{00000000-0005-0000-0000-0000C0010000}"/>
    <cellStyle name="Currency 219 2" xfId="1062" xr:uid="{6390C4D9-392F-45D8-865B-41745B59C30F}"/>
    <cellStyle name="Currency 219 2 2" xfId="2320" xr:uid="{35AF44D3-A7C9-4FCB-8C68-87E9C4E8BAC7}"/>
    <cellStyle name="Currency 219 3" xfId="1753" xr:uid="{1B874918-6F19-46E0-AAFB-F8B6482F796E}"/>
    <cellStyle name="Currency 219 4" xfId="2391" xr:uid="{662E5D22-AB2B-4B8D-9738-34F8EAD03F08}"/>
    <cellStyle name="Currency 22" xfId="396" xr:uid="{00000000-0005-0000-0000-0000C1010000}"/>
    <cellStyle name="Currency 22 2" xfId="2554" xr:uid="{92543ACF-1120-4B78-8C71-B25063FA2FEC}"/>
    <cellStyle name="Currency 220" xfId="397" xr:uid="{00000000-0005-0000-0000-0000C2010000}"/>
    <cellStyle name="Currency 220 2" xfId="1063" xr:uid="{456BB3EF-DE0E-409D-90DE-05C47EC8B2CC}"/>
    <cellStyle name="Currency 220 2 2" xfId="2321" xr:uid="{4CD889FD-18FF-45A0-8A87-D98F75125235}"/>
    <cellStyle name="Currency 220 3" xfId="1754" xr:uid="{CFE3B693-ED5A-447B-A06B-1BB3D593F876}"/>
    <cellStyle name="Currency 220 4" xfId="2568" xr:uid="{9C4A11A3-77EF-4272-9A84-A32E8BA9F95C}"/>
    <cellStyle name="Currency 221" xfId="398" xr:uid="{00000000-0005-0000-0000-0000C3010000}"/>
    <cellStyle name="Currency 221 2" xfId="1064" xr:uid="{56086595-F461-4E10-8F2D-C46B55A0D70E}"/>
    <cellStyle name="Currency 221 2 2" xfId="2322" xr:uid="{C956D92F-6BE0-47B7-95CE-5081064CF26E}"/>
    <cellStyle name="Currency 221 3" xfId="1755" xr:uid="{9EB30472-08F5-4DD4-A963-28FA062E5527}"/>
    <cellStyle name="Currency 221 4" xfId="1856" xr:uid="{5B3BB494-7B44-45EE-8A10-05F33A453EF6}"/>
    <cellStyle name="Currency 222" xfId="399" xr:uid="{00000000-0005-0000-0000-0000C4010000}"/>
    <cellStyle name="Currency 222 2" xfId="1065" xr:uid="{20A6ED56-7543-4621-9E87-5A34F2C27B9C}"/>
    <cellStyle name="Currency 222 2 2" xfId="2323" xr:uid="{B87760A0-B7AC-4E39-A923-EB62A4FECDEB}"/>
    <cellStyle name="Currency 222 3" xfId="1756" xr:uid="{92437AD9-9650-4FF3-BCE7-36D36A4DAAEB}"/>
    <cellStyle name="Currency 222 4" xfId="2059" xr:uid="{2E31C25E-0298-479A-AD77-ED80072AB5ED}"/>
    <cellStyle name="Currency 223" xfId="400" xr:uid="{00000000-0005-0000-0000-0000C5010000}"/>
    <cellStyle name="Currency 223 2" xfId="1066" xr:uid="{B1A11BC8-75AC-430E-B3AE-7E66299CDA2E}"/>
    <cellStyle name="Currency 223 2 2" xfId="2324" xr:uid="{3581F4C8-8A7C-41F3-B7C9-B83A379CFE22}"/>
    <cellStyle name="Currency 223 3" xfId="1757" xr:uid="{51A729F2-A597-473A-A900-76939952BB0A}"/>
    <cellStyle name="Currency 223 4" xfId="2564" xr:uid="{B0542CF5-5821-4E21-9747-4CCCBC2BA461}"/>
    <cellStyle name="Currency 224" xfId="833" xr:uid="{7423B9AF-DAC1-47E2-8EF7-61E5669E631F}"/>
    <cellStyle name="Currency 225" xfId="1121" xr:uid="{3297B85B-9488-439A-B844-08136D449919}"/>
    <cellStyle name="Currency 226" xfId="1304" xr:uid="{AF0026AB-8A41-4154-9605-F17A6DA648D2}"/>
    <cellStyle name="Currency 227" xfId="1068" xr:uid="{4BA8E931-70AD-496D-BC72-2B40052C5685}"/>
    <cellStyle name="Currency 228" xfId="1428" xr:uid="{EE0F1882-47B9-4EE6-8354-606E00E28982}"/>
    <cellStyle name="Currency 229" xfId="1863" xr:uid="{F3CCB8BA-7D64-4C79-8268-BDBEE89EBABE}"/>
    <cellStyle name="Currency 23" xfId="401" xr:uid="{00000000-0005-0000-0000-0000C6010000}"/>
    <cellStyle name="Currency 23 2" xfId="1963" xr:uid="{8B751F16-2FE4-467B-812E-48F0753E6739}"/>
    <cellStyle name="Currency 230" xfId="1447" xr:uid="{715FEDBD-195A-4763-97E6-F8C6FD4E4FB8}"/>
    <cellStyle name="Currency 231" xfId="1760" xr:uid="{9EADA17D-C967-43E8-A3B1-831B1B225F5A}"/>
    <cellStyle name="Currency 232" xfId="1921" xr:uid="{A7DC29E7-6144-44F7-A7FE-CD86492806DF}"/>
    <cellStyle name="Currency 233" xfId="1432" xr:uid="{BA75A5A6-4967-4112-BEDC-BC08B5974A59}"/>
    <cellStyle name="Currency 24" xfId="402" xr:uid="{00000000-0005-0000-0000-0000C7010000}"/>
    <cellStyle name="Currency 24 2" xfId="2340" xr:uid="{4CFFD941-FD8A-49C5-AE28-E7F3EC41B1D8}"/>
    <cellStyle name="Currency 25" xfId="403" xr:uid="{00000000-0005-0000-0000-0000C8010000}"/>
    <cellStyle name="Currency 25 2" xfId="2381" xr:uid="{82FF57A3-7E1B-4702-AEBB-14110AD794C6}"/>
    <cellStyle name="Currency 26" xfId="404" xr:uid="{00000000-0005-0000-0000-0000C9010000}"/>
    <cellStyle name="Currency 26 2" xfId="2371" xr:uid="{7085770D-42E9-4425-A89D-A82DA24C9AFD}"/>
    <cellStyle name="Currency 27" xfId="405" xr:uid="{00000000-0005-0000-0000-0000CA010000}"/>
    <cellStyle name="Currency 27 2" xfId="1940" xr:uid="{86E5714D-CBE1-48D5-9DFF-CDC61DDBC141}"/>
    <cellStyle name="Currency 28" xfId="406" xr:uid="{00000000-0005-0000-0000-0000CB010000}"/>
    <cellStyle name="Currency 28 2" xfId="1881" xr:uid="{6D4AB57B-239D-416E-85DD-AF33A04DA249}"/>
    <cellStyle name="Currency 29" xfId="407" xr:uid="{00000000-0005-0000-0000-0000CC010000}"/>
    <cellStyle name="Currency 29 2" xfId="2358" xr:uid="{8F386288-4897-4749-B8F6-4ED760AD5888}"/>
    <cellStyle name="Currency 3" xfId="408" xr:uid="{00000000-0005-0000-0000-0000CD010000}"/>
    <cellStyle name="Currency 3 2" xfId="2500" xr:uid="{444B4B21-33C1-496F-93CF-D0BCFE10B9A9}"/>
    <cellStyle name="Currency 30" xfId="409" xr:uid="{00000000-0005-0000-0000-0000CE010000}"/>
    <cellStyle name="Currency 30 2" xfId="1767" xr:uid="{69255BB5-468F-49C8-A706-ADD999366266}"/>
    <cellStyle name="Currency 31" xfId="410" xr:uid="{00000000-0005-0000-0000-0000CF010000}"/>
    <cellStyle name="Currency 31 2" xfId="1874" xr:uid="{784D18AD-99A7-42AD-9C8F-4C85554CEEC3}"/>
    <cellStyle name="Currency 32" xfId="411" xr:uid="{00000000-0005-0000-0000-0000D0010000}"/>
    <cellStyle name="Currency 32 2" xfId="1770" xr:uid="{9125910E-4E8D-412D-AA89-849CE38AD300}"/>
    <cellStyle name="Currency 33" xfId="412" xr:uid="{00000000-0005-0000-0000-0000D1010000}"/>
    <cellStyle name="Currency 33 2" xfId="2002" xr:uid="{089ED3C4-2A39-4685-BFAE-1CF4AE2231E7}"/>
    <cellStyle name="Currency 34" xfId="413" xr:uid="{00000000-0005-0000-0000-0000D2010000}"/>
    <cellStyle name="Currency 34 2" xfId="2061" xr:uid="{26F2E137-B127-4CF2-96B1-1FD8103D5E3E}"/>
    <cellStyle name="Currency 35" xfId="414" xr:uid="{00000000-0005-0000-0000-0000D3010000}"/>
    <cellStyle name="Currency 35 2" xfId="2435" xr:uid="{F312A879-2278-42E2-9D2D-775B4E01671D}"/>
    <cellStyle name="Currency 36" xfId="415" xr:uid="{00000000-0005-0000-0000-0000D4010000}"/>
    <cellStyle name="Currency 36 2" xfId="2055" xr:uid="{AFB2EE28-5214-47BD-AC26-570816EBF609}"/>
    <cellStyle name="Currency 37" xfId="416" xr:uid="{00000000-0005-0000-0000-0000D5010000}"/>
    <cellStyle name="Currency 37 2" xfId="1499" xr:uid="{D5423ABE-9B4F-4B96-8A96-00A6F720FFF4}"/>
    <cellStyle name="Currency 38" xfId="417" xr:uid="{00000000-0005-0000-0000-0000D6010000}"/>
    <cellStyle name="Currency 38 2" xfId="2046" xr:uid="{51C2B417-91F3-47B8-9F5D-4E590BDB2C46}"/>
    <cellStyle name="Currency 39" xfId="418" xr:uid="{00000000-0005-0000-0000-0000D7010000}"/>
    <cellStyle name="Currency 39 2" xfId="2583" xr:uid="{EB11CADD-D27D-4916-93F2-02A908E74BD9}"/>
    <cellStyle name="Currency 4" xfId="419" xr:uid="{00000000-0005-0000-0000-0000D8010000}"/>
    <cellStyle name="Currency 4 2" xfId="2386" xr:uid="{43716102-58BB-4209-8209-0BBBA557B076}"/>
    <cellStyle name="Currency 40" xfId="420" xr:uid="{00000000-0005-0000-0000-0000D9010000}"/>
    <cellStyle name="Currency 40 2" xfId="2051" xr:uid="{7B8251EC-64CB-4A97-ADE8-FFB6BA23C7F2}"/>
    <cellStyle name="Currency 41" xfId="421" xr:uid="{00000000-0005-0000-0000-0000DA010000}"/>
    <cellStyle name="Currency 41 2" xfId="2582" xr:uid="{DCEC8027-286A-44E3-9456-3A9DE785BB2A}"/>
    <cellStyle name="Currency 42" xfId="422" xr:uid="{00000000-0005-0000-0000-0000DB010000}"/>
    <cellStyle name="Currency 42 2" xfId="2057" xr:uid="{5244EF22-B9A8-48CD-8CF4-A0015D67658C}"/>
    <cellStyle name="Currency 43" xfId="423" xr:uid="{00000000-0005-0000-0000-0000DC010000}"/>
    <cellStyle name="Currency 43 2" xfId="2426" xr:uid="{7738CB7A-DDDF-4003-A469-11C11C300195}"/>
    <cellStyle name="Currency 44" xfId="424" xr:uid="{00000000-0005-0000-0000-0000DD010000}"/>
    <cellStyle name="Currency 44 2" xfId="2561" xr:uid="{96B67125-77A7-4423-A27E-CB1BBCDCE0BC}"/>
    <cellStyle name="Currency 45" xfId="425" xr:uid="{00000000-0005-0000-0000-0000DE010000}"/>
    <cellStyle name="Currency 45 2" xfId="2008" xr:uid="{6F0B6502-C13D-45C0-A9C4-3F999626A069}"/>
    <cellStyle name="Currency 46" xfId="426" xr:uid="{00000000-0005-0000-0000-0000DF010000}"/>
    <cellStyle name="Currency 46 2" xfId="2073" xr:uid="{D75E6D38-4E1F-40C2-822C-723EB4B1C942}"/>
    <cellStyle name="Currency 47" xfId="427" xr:uid="{00000000-0005-0000-0000-0000E0010000}"/>
    <cellStyle name="Currency 47 2" xfId="2356" xr:uid="{0F28A59E-3D2C-4868-AD89-2B462057B241}"/>
    <cellStyle name="Currency 48" xfId="428" xr:uid="{00000000-0005-0000-0000-0000E1010000}"/>
    <cellStyle name="Currency 48 2" xfId="1497" xr:uid="{BB21C1FD-F9BB-42DF-BDC5-43074EC68AC2}"/>
    <cellStyle name="Currency 49" xfId="429" xr:uid="{00000000-0005-0000-0000-0000E2010000}"/>
    <cellStyle name="Currency 49 2" xfId="2034" xr:uid="{22E5E9BA-14ED-4F99-ACDA-82CF330B607F}"/>
    <cellStyle name="Currency 5" xfId="430" xr:uid="{00000000-0005-0000-0000-0000E3010000}"/>
    <cellStyle name="Currency 5 2" xfId="1901" xr:uid="{C6C00EB4-75BE-420A-B3DC-8CC25BD16E44}"/>
    <cellStyle name="Currency 50" xfId="431" xr:uid="{00000000-0005-0000-0000-0000E4010000}"/>
    <cellStyle name="Currency 50 2" xfId="1842" xr:uid="{7D1BCC36-BD85-47DD-B11D-B72C77A707AD}"/>
    <cellStyle name="Currency 51" xfId="432" xr:uid="{00000000-0005-0000-0000-0000E5010000}"/>
    <cellStyle name="Currency 51 2" xfId="2422" xr:uid="{AB19F6A4-A97D-4BA9-876E-B76B8D697ED3}"/>
    <cellStyle name="Currency 52" xfId="433" xr:uid="{00000000-0005-0000-0000-0000E6010000}"/>
    <cellStyle name="Currency 52 2" xfId="1498" xr:uid="{8F5D106A-F0B9-4D09-B015-4067E1E096D5}"/>
    <cellStyle name="Currency 53" xfId="434" xr:uid="{00000000-0005-0000-0000-0000E7010000}"/>
    <cellStyle name="Currency 53 2" xfId="1982" xr:uid="{A1F097D5-A830-4AE7-811A-D4E962B3611A}"/>
    <cellStyle name="Currency 54" xfId="435" xr:uid="{00000000-0005-0000-0000-0000E8010000}"/>
    <cellStyle name="Currency 54 2" xfId="2361" xr:uid="{278871C6-E348-4ABA-8D3E-08E923CA6A02}"/>
    <cellStyle name="Currency 55" xfId="436" xr:uid="{00000000-0005-0000-0000-0000E9010000}"/>
    <cellStyle name="Currency 55 2" xfId="2370" xr:uid="{D918C6A5-7986-44BF-870E-A07EA8D83998}"/>
    <cellStyle name="Currency 56" xfId="437" xr:uid="{00000000-0005-0000-0000-0000EA010000}"/>
    <cellStyle name="Currency 56 2" xfId="1780" xr:uid="{984F28C4-5649-4070-BD9F-6E44A88C96B7}"/>
    <cellStyle name="Currency 57" xfId="438" xr:uid="{00000000-0005-0000-0000-0000EB010000}"/>
    <cellStyle name="Currency 57 2" xfId="1478" xr:uid="{0064DA1E-8058-40AE-938B-AA91C857529B}"/>
    <cellStyle name="Currency 58" xfId="439" xr:uid="{00000000-0005-0000-0000-0000EC010000}"/>
    <cellStyle name="Currency 58 2" xfId="1764" xr:uid="{0BAD15B0-ECF4-42ED-97F9-D52E87FABD12}"/>
    <cellStyle name="Currency 59" xfId="440" xr:uid="{00000000-0005-0000-0000-0000ED010000}"/>
    <cellStyle name="Currency 59 2" xfId="1928" xr:uid="{FE4D533F-84FA-4E4E-BDA9-427B49104263}"/>
    <cellStyle name="Currency 6" xfId="441" xr:uid="{00000000-0005-0000-0000-0000EE010000}"/>
    <cellStyle name="Currency 6 2" xfId="2538" xr:uid="{18EB11CB-39AD-480E-BEED-ABAE9E4D2C18}"/>
    <cellStyle name="Currency 60" xfId="442" xr:uid="{00000000-0005-0000-0000-0000EF010000}"/>
    <cellStyle name="Currency 60 2" xfId="1843" xr:uid="{44662991-513A-4262-95CA-A798B27D7EDB}"/>
    <cellStyle name="Currency 61" xfId="443" xr:uid="{00000000-0005-0000-0000-0000F0010000}"/>
    <cellStyle name="Currency 61 2" xfId="1852" xr:uid="{E363C655-0E96-4CBA-90DA-A8EC752E1CB4}"/>
    <cellStyle name="Currency 62" xfId="444" xr:uid="{00000000-0005-0000-0000-0000F1010000}"/>
    <cellStyle name="Currency 62 2" xfId="1875" xr:uid="{0C70B170-7E08-49CF-BB38-CEF31582453E}"/>
    <cellStyle name="Currency 63" xfId="445" xr:uid="{00000000-0005-0000-0000-0000F2010000}"/>
    <cellStyle name="Currency 63 2" xfId="2413" xr:uid="{A7D4C2B6-4664-4170-B657-510736264FED}"/>
    <cellStyle name="Currency 64" xfId="446" xr:uid="{00000000-0005-0000-0000-0000F3010000}"/>
    <cellStyle name="Currency 64 2" xfId="1769" xr:uid="{F388EE4F-4510-4C56-ADCD-9A90CECD7818}"/>
    <cellStyle name="Currency 65" xfId="447" xr:uid="{00000000-0005-0000-0000-0000F4010000}"/>
    <cellStyle name="Currency 65 2" xfId="1440" xr:uid="{1E4D0D13-82BB-47F4-938A-57AB8F7F66E2}"/>
    <cellStyle name="Currency 66" xfId="448" xr:uid="{00000000-0005-0000-0000-0000F5010000}"/>
    <cellStyle name="Currency 66 2" xfId="2103" xr:uid="{B7A61A6E-DBC4-4113-AB1E-04C3AB447E2A}"/>
    <cellStyle name="Currency 67" xfId="449" xr:uid="{00000000-0005-0000-0000-0000F6010000}"/>
    <cellStyle name="Currency 67 2" xfId="1847" xr:uid="{109B8AD3-E727-4463-946B-465B1BAC4B4B}"/>
    <cellStyle name="Currency 68" xfId="450" xr:uid="{00000000-0005-0000-0000-0000F7010000}"/>
    <cellStyle name="Currency 68 2" xfId="2412" xr:uid="{ED588BF2-9820-40E4-B7D4-3D92F741860E}"/>
    <cellStyle name="Currency 69" xfId="451" xr:uid="{00000000-0005-0000-0000-0000F8010000}"/>
    <cellStyle name="Currency 69 2" xfId="1814" xr:uid="{BEB494D9-564A-4DF0-A8FC-F72AC44D3439}"/>
    <cellStyle name="Currency 7" xfId="452" xr:uid="{00000000-0005-0000-0000-0000F9010000}"/>
    <cellStyle name="Currency 7 2" xfId="1796" xr:uid="{DCAECEA3-ED5C-41E0-B97D-D2629B11BF61}"/>
    <cellStyle name="Currency 70" xfId="453" xr:uid="{00000000-0005-0000-0000-0000FA010000}"/>
    <cellStyle name="Currency 70 2" xfId="1495" xr:uid="{DFCCA727-46DD-4973-A16A-59ED5B791D5B}"/>
    <cellStyle name="Currency 71" xfId="454" xr:uid="{00000000-0005-0000-0000-0000FB010000}"/>
    <cellStyle name="Currency 71 2" xfId="1494" xr:uid="{172AD107-2488-4FCF-99EE-7C1486F07818}"/>
    <cellStyle name="Currency 72" xfId="455" xr:uid="{00000000-0005-0000-0000-0000FC010000}"/>
    <cellStyle name="Currency 72 2" xfId="2105" xr:uid="{A1FC0764-D7F6-479C-9E9E-487FFA896A1E}"/>
    <cellStyle name="Currency 73" xfId="456" xr:uid="{00000000-0005-0000-0000-0000FD010000}"/>
    <cellStyle name="Currency 73 2" xfId="1957" xr:uid="{C7763406-7094-493B-97E3-E8F1C1714F61}"/>
    <cellStyle name="Currency 74" xfId="457" xr:uid="{00000000-0005-0000-0000-0000FE010000}"/>
    <cellStyle name="Currency 74 2" xfId="2563" xr:uid="{051CA09D-0B13-4064-BB4E-98642578CC63}"/>
    <cellStyle name="Currency 75" xfId="458" xr:uid="{00000000-0005-0000-0000-0000FF010000}"/>
    <cellStyle name="Currency 75 2" xfId="2345" xr:uid="{157CD79A-8C80-40A0-A86B-4BC1AB3F459E}"/>
    <cellStyle name="Currency 76" xfId="459" xr:uid="{00000000-0005-0000-0000-000000020000}"/>
    <cellStyle name="Currency 76 2" xfId="2388" xr:uid="{0ECF2D43-52D3-4ECA-BB2E-1E6191A991E3}"/>
    <cellStyle name="Currency 77" xfId="460" xr:uid="{00000000-0005-0000-0000-000001020000}"/>
    <cellStyle name="Currency 77 2" xfId="2015" xr:uid="{A4789162-9A1D-4073-9A0F-DCEC6043A682}"/>
    <cellStyle name="Currency 78" xfId="461" xr:uid="{00000000-0005-0000-0000-000002020000}"/>
    <cellStyle name="Currency 78 2" xfId="1464" xr:uid="{5EF71D09-51B7-4F29-87D9-8040E210AFA4}"/>
    <cellStyle name="Currency 79" xfId="462" xr:uid="{00000000-0005-0000-0000-000003020000}"/>
    <cellStyle name="Currency 79 2" xfId="1826" xr:uid="{EF4D9924-B76C-4BEE-8843-BE625DBEAA47}"/>
    <cellStyle name="Currency 8" xfId="463" xr:uid="{00000000-0005-0000-0000-000004020000}"/>
    <cellStyle name="Currency 8 2" xfId="2531" xr:uid="{87BF1C80-08C2-4EC7-89D7-35FEDA79F33B}"/>
    <cellStyle name="Currency 80" xfId="464" xr:uid="{00000000-0005-0000-0000-000005020000}"/>
    <cellStyle name="Currency 80 2" xfId="1872" xr:uid="{7E9B1F2D-9E89-42BA-B9DD-0ED3BA8462CF}"/>
    <cellStyle name="Currency 81" xfId="465" xr:uid="{00000000-0005-0000-0000-000006020000}"/>
    <cellStyle name="Currency 81 2" xfId="2533" xr:uid="{272F1FDB-727D-4356-AFBD-C95AD25AAE16}"/>
    <cellStyle name="Currency 82" xfId="466" xr:uid="{00000000-0005-0000-0000-000007020000}"/>
    <cellStyle name="Currency 82 2" xfId="2353" xr:uid="{B36B6A11-AE3E-4C68-85C7-367A88690E6B}"/>
    <cellStyle name="Currency 83" xfId="467" xr:uid="{00000000-0005-0000-0000-000008020000}"/>
    <cellStyle name="Currency 83 2" xfId="2069" xr:uid="{49EC9516-D932-4921-A93B-79DD870ED3CC}"/>
    <cellStyle name="Currency 84" xfId="468" xr:uid="{00000000-0005-0000-0000-000009020000}"/>
    <cellStyle name="Currency 84 2" xfId="1941" xr:uid="{59BBE1A1-BCEA-45B7-BF96-F93A2A5D225C}"/>
    <cellStyle name="Currency 85" xfId="469" xr:uid="{00000000-0005-0000-0000-00000A020000}"/>
    <cellStyle name="Currency 85 2" xfId="1900" xr:uid="{4F07570E-FB9D-4831-8A61-06A671CEFBC0}"/>
    <cellStyle name="Currency 86" xfId="470" xr:uid="{00000000-0005-0000-0000-00000B020000}"/>
    <cellStyle name="Currency 86 2" xfId="2398" xr:uid="{EC32521B-4227-4955-82DB-D46E78C747B5}"/>
    <cellStyle name="Currency 87" xfId="471" xr:uid="{00000000-0005-0000-0000-00000C020000}"/>
    <cellStyle name="Currency 87 2" xfId="1974" xr:uid="{2937266F-03D2-49FD-899D-8E495CCE2C9C}"/>
    <cellStyle name="Currency 88" xfId="472" xr:uid="{00000000-0005-0000-0000-00000D020000}"/>
    <cellStyle name="Currency 88 2" xfId="2045" xr:uid="{FD242A71-134D-4CBF-A7C3-5779E8122118}"/>
    <cellStyle name="Currency 89" xfId="473" xr:uid="{00000000-0005-0000-0000-00000E020000}"/>
    <cellStyle name="Currency 89 2" xfId="1779" xr:uid="{227F3AE9-C973-4B8E-B8DB-D939EC9471AD}"/>
    <cellStyle name="Currency 9" xfId="474" xr:uid="{00000000-0005-0000-0000-00000F020000}"/>
    <cellStyle name="Currency 9 2" xfId="2016" xr:uid="{21BCB70F-3A8D-4EF9-BB49-424A6236289B}"/>
    <cellStyle name="Currency 90" xfId="475" xr:uid="{00000000-0005-0000-0000-000010020000}"/>
    <cellStyle name="Currency 90 2" xfId="2023" xr:uid="{6C5CD828-3FA7-4135-8CB4-52B9B9EE1027}"/>
    <cellStyle name="Currency 91" xfId="476" xr:uid="{00000000-0005-0000-0000-000011020000}"/>
    <cellStyle name="Currency 91 2" xfId="1778" xr:uid="{7F16F6F5-F3CC-4668-BD65-65CE7B9225C8}"/>
    <cellStyle name="Currency 92" xfId="477" xr:uid="{00000000-0005-0000-0000-000012020000}"/>
    <cellStyle name="Currency 92 2" xfId="2400" xr:uid="{2CADE60D-A053-4944-9E18-6DD1B91BED64}"/>
    <cellStyle name="Currency 93" xfId="478" xr:uid="{00000000-0005-0000-0000-000013020000}"/>
    <cellStyle name="Currency 93 2" xfId="1069" xr:uid="{99006FC0-A544-4200-9D3D-06C349E9CFCE}"/>
    <cellStyle name="Currency 93 2 2" xfId="2326" xr:uid="{52CCD455-AEC2-4553-8ED6-EC6894C5BB1C}"/>
    <cellStyle name="Currency 93 3" xfId="1799" xr:uid="{ABF01385-8BCB-4DA3-9BD8-2232D89DBABF}"/>
    <cellStyle name="Currency 93 4" xfId="2415" xr:uid="{272C3628-9C5B-49A5-B75E-047022325B8F}"/>
    <cellStyle name="Currency 94" xfId="479" xr:uid="{00000000-0005-0000-0000-000014020000}"/>
    <cellStyle name="Currency 94 2" xfId="1070" xr:uid="{EB071CE6-351E-4628-8693-E1B11EB08278}"/>
    <cellStyle name="Currency 94 2 2" xfId="2327" xr:uid="{3AAF2D11-0F04-43EB-ACE7-52CB583357E2}"/>
    <cellStyle name="Currency 94 3" xfId="1800" xr:uid="{74D7952F-3AAF-4032-8078-7046D3BD09FC}"/>
    <cellStyle name="Currency 94 4" xfId="1983" xr:uid="{4C73728A-6075-4590-A59D-BAE314800E57}"/>
    <cellStyle name="Currency 95" xfId="480" xr:uid="{00000000-0005-0000-0000-000015020000}"/>
    <cellStyle name="Currency 95 2" xfId="1071" xr:uid="{4A6670C6-A1CD-4B56-8D22-A8DCF1664CF5}"/>
    <cellStyle name="Currency 95 2 2" xfId="2328" xr:uid="{0C7B2F26-EB08-41ED-8DAA-E30CC2C81014}"/>
    <cellStyle name="Currency 95 3" xfId="1801" xr:uid="{0C31EAC8-6D24-485A-8637-2BE818C53AA3}"/>
    <cellStyle name="Currency 95 4" xfId="1493" xr:uid="{81F7A722-2357-4C0D-8253-7B1248B4581C}"/>
    <cellStyle name="Currency 96" xfId="481" xr:uid="{00000000-0005-0000-0000-000016020000}"/>
    <cellStyle name="Currency 96 2" xfId="1072" xr:uid="{0B730589-BE40-4389-881C-7D4BA7EAD956}"/>
    <cellStyle name="Currency 96 2 2" xfId="2329" xr:uid="{624EA31C-0935-411A-ABB8-D2ED329A60DF}"/>
    <cellStyle name="Currency 96 3" xfId="1802" xr:uid="{B9F0B06F-F86B-4453-9F7C-46E39DC57746}"/>
    <cellStyle name="Currency 96 4" xfId="2087" xr:uid="{18B205D1-71A5-42E3-8498-64868AC61F93}"/>
    <cellStyle name="Currency 97" xfId="482" xr:uid="{00000000-0005-0000-0000-000017020000}"/>
    <cellStyle name="Currency 97 2" xfId="1073" xr:uid="{2F69D850-4309-4F03-95D1-5D1697888B09}"/>
    <cellStyle name="Currency 97 2 2" xfId="2330" xr:uid="{7B2ADB3E-BEE5-4E7B-B3C5-0E9EAE92717C}"/>
    <cellStyle name="Currency 97 3" xfId="1803" xr:uid="{35C9858A-7BC1-4E68-AAE3-7FA97C2F6294}"/>
    <cellStyle name="Currency 97 4" xfId="2085" xr:uid="{0126C948-5B4F-437E-95D7-F918607245FC}"/>
    <cellStyle name="Currency 98" xfId="483" xr:uid="{00000000-0005-0000-0000-000018020000}"/>
    <cellStyle name="Currency 98 2" xfId="1074" xr:uid="{60FC45FE-0185-4108-8CE7-C0EA80B88DD8}"/>
    <cellStyle name="Currency 98 2 2" xfId="2331" xr:uid="{1528E801-4E9C-4EC3-8AB7-8755B7FC9DE0}"/>
    <cellStyle name="Currency 98 3" xfId="1804" xr:uid="{0BC153C2-3E03-4F1B-8483-387C9351B158}"/>
    <cellStyle name="Currency 98 4" xfId="2535" xr:uid="{98777D11-0C39-4411-A7CC-F03471770AAD}"/>
    <cellStyle name="Currency 99" xfId="484" xr:uid="{00000000-0005-0000-0000-000019020000}"/>
    <cellStyle name="Currency 99 2" xfId="1075" xr:uid="{DF698E99-007F-4DBD-AA5C-A968A24E8405}"/>
    <cellStyle name="Currency 99 2 2" xfId="2332" xr:uid="{40379B12-B418-41E9-8BDD-D96A21AF9E46}"/>
    <cellStyle name="Currency 99 3" xfId="1805" xr:uid="{071438B3-AE1E-4730-AC32-969F2B575F5A}"/>
    <cellStyle name="Currency 99 4" xfId="1506" xr:uid="{21F6F2E2-138D-4107-A236-34E6400B2214}"/>
    <cellStyle name="Eingabe" xfId="678" builtinId="20" customBuiltin="1"/>
    <cellStyle name="Ergebnis" xfId="685" builtinId="25" customBuiltin="1"/>
    <cellStyle name="Erklärender Text" xfId="684" builtinId="53" customBuiltin="1"/>
    <cellStyle name="Excel Built-in Normal" xfId="485" xr:uid="{00000000-0005-0000-0000-00001A020000}"/>
    <cellStyle name="Excel Built-in Normal 2" xfId="1818" xr:uid="{0D15CFAE-6134-4C3E-AE2C-64818B11FEE4}"/>
    <cellStyle name="Explanatory Text 2" xfId="486" xr:uid="{00000000-0005-0000-0000-00001C020000}"/>
    <cellStyle name="Explanatory Text 2 2" xfId="2343" xr:uid="{6DE54187-FDC9-4997-A865-17D91D0A2189}"/>
    <cellStyle name="Good 2" xfId="487" xr:uid="{00000000-0005-0000-0000-00001E020000}"/>
    <cellStyle name="Good 2 2" xfId="624" xr:uid="{00000000-0005-0000-0000-00001F020000}"/>
    <cellStyle name="Good 2 2 2" xfId="1777" xr:uid="{2D1C5787-2353-44D7-9AC9-2BCBAFD4DCB1}"/>
    <cellStyle name="Good 2 3" xfId="1766" xr:uid="{B8D92B99-B888-4A72-8E53-1F6053F445E0}"/>
    <cellStyle name="Gut" xfId="675" builtinId="26" customBuiltin="1"/>
    <cellStyle name="Heading 1 2" xfId="488" xr:uid="{00000000-0005-0000-0000-000021020000}"/>
    <cellStyle name="Heading 1 2 2" xfId="1950" xr:uid="{8BDD9DE8-3FB3-4AD4-9DAE-54F941C02F8B}"/>
    <cellStyle name="Heading 2 2" xfId="489" xr:uid="{00000000-0005-0000-0000-000023020000}"/>
    <cellStyle name="Heading 2 2 2" xfId="625" xr:uid="{00000000-0005-0000-0000-000024020000}"/>
    <cellStyle name="Heading 2 2 2 2" xfId="2434" xr:uid="{C0102246-358B-4ED3-BCA4-E733C6BFD4B2}"/>
    <cellStyle name="Heading 2 2 3" xfId="1492" xr:uid="{BD9B0FD5-578D-4CC8-9305-FC268BAA1427}"/>
    <cellStyle name="Heading 3 2" xfId="490" xr:uid="{00000000-0005-0000-0000-000026020000}"/>
    <cellStyle name="Heading 3 2 2" xfId="1463" xr:uid="{E833D4EC-7A7C-428D-90B7-1CADC35AAB69}"/>
    <cellStyle name="Heading 4 2" xfId="491" xr:uid="{00000000-0005-0000-0000-000028020000}"/>
    <cellStyle name="Heading 4 2 2" xfId="1894" xr:uid="{7DC72659-EFDC-4E29-A22A-AD531909E21F}"/>
    <cellStyle name="Hyperlink" xfId="828" xr:uid="{00000000-0005-0000-0000-000029020000}"/>
    <cellStyle name="Hyperlink 2" xfId="492" xr:uid="{00000000-0005-0000-0000-00002A020000}"/>
    <cellStyle name="Hyperlink 2 2" xfId="627" xr:uid="{00000000-0005-0000-0000-00002B020000}"/>
    <cellStyle name="Hyperlink 2 2 2" xfId="1975" xr:uid="{78FF9694-48DD-4047-8DD8-971734C8D114}"/>
    <cellStyle name="Hyperlink 2 3" xfId="830" xr:uid="{E3DAE1EB-B489-4B90-9EBF-A093A50440D2}"/>
    <cellStyle name="Hyperlink 2 3 2" xfId="2010" xr:uid="{7A4E26DE-7B13-4568-90B1-2FCB874CEB92}"/>
    <cellStyle name="Hyperlink 2 4" xfId="1436" xr:uid="{0878CCF9-40A5-4F2F-8332-8E91630BE4B2}"/>
    <cellStyle name="Hyperlink 3" xfId="493" xr:uid="{00000000-0005-0000-0000-00002C020000}"/>
    <cellStyle name="Hyperlink 3 2" xfId="1491" xr:uid="{E51F3834-6BD7-439D-91C3-85B902315EA2}"/>
    <cellStyle name="Hyperlink 4" xfId="494" xr:uid="{00000000-0005-0000-0000-00002D020000}"/>
    <cellStyle name="Hyperlink 4 2" xfId="628" xr:uid="{00000000-0005-0000-0000-00002E020000}"/>
    <cellStyle name="Hyperlink 4 2 2" xfId="1490" xr:uid="{7DFE8360-B65D-49A2-B3E9-B6FB362715FC}"/>
    <cellStyle name="Hyperlink 4 3" xfId="1981" xr:uid="{B0964A1D-D2D6-494B-8983-FCF3B7BA0FAC}"/>
    <cellStyle name="Hyperlink 5" xfId="495" xr:uid="{00000000-0005-0000-0000-00002F020000}"/>
    <cellStyle name="Hyperlink 5 2" xfId="496" xr:uid="{00000000-0005-0000-0000-000030020000}"/>
    <cellStyle name="Hyperlink 5 2 2" xfId="1488" xr:uid="{E62A035F-F65B-419C-9080-43CEF6A81375}"/>
    <cellStyle name="Hyperlink 5 3" xfId="629" xr:uid="{00000000-0005-0000-0000-000031020000}"/>
    <cellStyle name="Hyperlink 5 3 2" xfId="1487" xr:uid="{D0284F9B-F4A3-48F3-8500-79E6321F14CF}"/>
    <cellStyle name="Hyperlink 5 4" xfId="1489" xr:uid="{BA64F9B7-0CC2-461F-859C-26D40345C8F8}"/>
    <cellStyle name="Hyperlink 6" xfId="497" xr:uid="{00000000-0005-0000-0000-000032020000}"/>
    <cellStyle name="Hyperlink 6 2" xfId="630" xr:uid="{00000000-0005-0000-0000-000033020000}"/>
    <cellStyle name="Hyperlink 6 2 2" xfId="2333" xr:uid="{69DB7947-8F4B-4969-90DF-77A7CEC684AC}"/>
    <cellStyle name="Hyperlink 6 3" xfId="1486" xr:uid="{EEADA334-1B17-4EC4-BC5F-45F91889DDCD}"/>
    <cellStyle name="Hyperlink 7" xfId="498" xr:uid="{00000000-0005-0000-0000-000034020000}"/>
    <cellStyle name="Hyperlink 7 2" xfId="631" xr:uid="{00000000-0005-0000-0000-000035020000}"/>
    <cellStyle name="Hyperlink 7 2 2" xfId="1484" xr:uid="{82FC621D-018B-4F3C-AFC0-B7B331F5FE1F}"/>
    <cellStyle name="Hyperlink 7 3" xfId="1485" xr:uid="{7F5CBE42-477B-41A6-AC10-D7FFAE36C880}"/>
    <cellStyle name="Hyperlink 8" xfId="626" xr:uid="{00000000-0005-0000-0000-000036020000}"/>
    <cellStyle name="Hyperlink 8 2" xfId="2453" xr:uid="{FB739AEE-9BD8-4D7E-B8F8-0E4D4DE9B29F}"/>
    <cellStyle name="Hyperlink 9" xfId="2390" xr:uid="{D8F7EDF5-43B4-4931-8462-A80B69BC296D}"/>
    <cellStyle name="Input 2" xfId="499" xr:uid="{00000000-0005-0000-0000-000038020000}"/>
    <cellStyle name="Input 2 2" xfId="632" xr:uid="{00000000-0005-0000-0000-000039020000}"/>
    <cellStyle name="Input 2 2 2" xfId="2452" xr:uid="{E97E2658-4560-40C5-9D5D-72B10B5A629A}"/>
    <cellStyle name="Input 2 3" xfId="2420" xr:uid="{CABB4CBD-3659-4079-B417-B00818302D50}"/>
    <cellStyle name="Link" xfId="831" builtinId="8"/>
    <cellStyle name="Link 2" xfId="1905" xr:uid="{B94F960F-7550-4F7A-A46E-DC4A85B62105}"/>
    <cellStyle name="Linked Cell 2" xfId="500" xr:uid="{00000000-0005-0000-0000-00003B020000}"/>
    <cellStyle name="Linked Cell 2 2" xfId="2499" xr:uid="{3A9FD1B5-7E81-43FA-B1DC-CC916CB825A9}"/>
    <cellStyle name="Neutral" xfId="677" builtinId="28" customBuiltin="1"/>
    <cellStyle name="Neutral 2" xfId="501" xr:uid="{00000000-0005-0000-0000-00003D020000}"/>
    <cellStyle name="Neutral 2 2" xfId="633" xr:uid="{00000000-0005-0000-0000-00003E020000}"/>
    <cellStyle name="Neutral 2 2 2" xfId="1471" xr:uid="{D51DD76F-336A-4312-AC9F-EC8C657ED732}"/>
    <cellStyle name="Neutral 2 3" xfId="1956" xr:uid="{2F3CE44E-5583-4E12-8785-62369345ED45}"/>
    <cellStyle name="Normal 10" xfId="502" xr:uid="{00000000-0005-0000-0000-000040020000}"/>
    <cellStyle name="Normal 10 2" xfId="1076" xr:uid="{E7E7734F-C407-44A4-B8B0-FEC3C81EF324}"/>
    <cellStyle name="Normal 10 3" xfId="1810" xr:uid="{B6C60B99-8430-4525-88AD-369AFAE148A2}"/>
    <cellStyle name="Normal 10 4" xfId="2532" xr:uid="{DE5D6F2A-DD4D-4B10-808B-ED1B388F8BAF}"/>
    <cellStyle name="Normal 100" xfId="503" xr:uid="{00000000-0005-0000-0000-000041020000}"/>
    <cellStyle name="Normal 100 2" xfId="2099" xr:uid="{E28515F3-6897-4CF7-A946-B5D6E836C036}"/>
    <cellStyle name="Normal 118" xfId="504" xr:uid="{00000000-0005-0000-0000-000042020000}"/>
    <cellStyle name="Normal 118 2" xfId="1496" xr:uid="{DB8BA250-E8D6-4CE6-88A1-9ACA4963240F}"/>
    <cellStyle name="Normal 12" xfId="505" xr:uid="{00000000-0005-0000-0000-000043020000}"/>
    <cellStyle name="Normal 12 2" xfId="1077" xr:uid="{CFC740F5-9555-4F43-8D0F-AF0FB617E59B}"/>
    <cellStyle name="Normal 12 3" xfId="1813" xr:uid="{663DC51F-86A5-4976-9AB5-F9735D237D45}"/>
    <cellStyle name="Normal 12 4" xfId="1812" xr:uid="{D5CC6022-FF5F-4796-A9B7-1F3EA6E0EAE3}"/>
    <cellStyle name="Normal 13" xfId="506" xr:uid="{00000000-0005-0000-0000-000044020000}"/>
    <cellStyle name="Normal 13 10" xfId="1415" xr:uid="{395490CF-768C-48A7-A33F-B200D6EF65F8}"/>
    <cellStyle name="Normal 13 11" xfId="1483" xr:uid="{75197884-DE3A-4CAF-B7B3-82CABE943C08}"/>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2 2 2" xfId="1252" xr:uid="{7ABA5057-CC7E-4A73-AEBE-A963499A7576}"/>
    <cellStyle name="Normal 13 2 2 2 2 2 2 3" xfId="2039" xr:uid="{3BE7375A-6011-4AE3-89CC-2326F99E1C7E}"/>
    <cellStyle name="Normal 13 2 2 2 2 2 3" xfId="1138" xr:uid="{B8BC65C6-A6BA-4452-A904-E73867CF2063}"/>
    <cellStyle name="Normal 13 2 2 2 2 2 4" xfId="2364" xr:uid="{C5571325-4532-4937-B6E4-E7B685B7A53F}"/>
    <cellStyle name="Normal 13 2 2 2 2 3" xfId="728" xr:uid="{F7E642FC-6515-4C96-BF0C-73AEC1DE4ADF}"/>
    <cellStyle name="Normal 13 2 2 2 2 3 2" xfId="1205" xr:uid="{EE60EDCF-A83B-4D27-9A07-A242FB0ADDB4}"/>
    <cellStyle name="Normal 13 2 2 2 2 3 3" xfId="2405" xr:uid="{E67790FD-98CE-4638-BB26-E72F7A742278}"/>
    <cellStyle name="Normal 13 2 2 2 2 4" xfId="1081" xr:uid="{5BA4409E-BF30-44BE-8DDB-75B5D7F41503}"/>
    <cellStyle name="Normal 13 2 2 2 2 5" xfId="2429" xr:uid="{102DCBBD-436A-4856-9EEB-6F31C73D59AB}"/>
    <cellStyle name="Normal 13 2 2 2 3" xfId="511" xr:uid="{00000000-0005-0000-0000-00004A020000}"/>
    <cellStyle name="Normal 13 2 2 2 3 2" xfId="639" xr:uid="{00000000-0005-0000-0000-00004B020000}"/>
    <cellStyle name="Normal 13 2 2 2 3 2 2" xfId="776" xr:uid="{470BAFCF-D506-4EAA-A94A-769985BF15BB}"/>
    <cellStyle name="Normal 13 2 2 2 3 2 2 2" xfId="1253" xr:uid="{823364F8-4E37-4CB0-A94E-7FDB4F265F66}"/>
    <cellStyle name="Normal 13 2 2 2 3 2 2 3" xfId="1873" xr:uid="{3838B4F2-3E4C-4F58-B865-E5D75B853034}"/>
    <cellStyle name="Normal 13 2 2 2 3 2 3" xfId="1139" xr:uid="{39579FB7-970B-49E0-A8AF-9014673230B6}"/>
    <cellStyle name="Normal 13 2 2 2 3 2 4" xfId="1481" xr:uid="{0BFC6149-49CC-4B21-9ACC-0ACB62560450}"/>
    <cellStyle name="Normal 13 2 2 2 3 3" xfId="729" xr:uid="{217E2C86-D28F-4667-8EB7-18B8E5C66798}"/>
    <cellStyle name="Normal 13 2 2 2 3 3 2" xfId="1206" xr:uid="{131844F4-E68B-41D1-8D45-0FE1EF3BBEAE}"/>
    <cellStyle name="Normal 13 2 2 2 3 3 3" xfId="2065" xr:uid="{4E58EE84-00F3-4101-AD7A-46CB9B5AEA9B}"/>
    <cellStyle name="Normal 13 2 2 2 3 4" xfId="1082" xr:uid="{B1E3FE4E-09AF-4AA9-9424-FDCE980ECDB2}"/>
    <cellStyle name="Normal 13 2 2 2 3 5" xfId="2336" xr:uid="{85AEE62A-5BEA-4AB8-9B04-5FADE8488A9C}"/>
    <cellStyle name="Normal 13 2 2 2 4" xfId="637" xr:uid="{00000000-0005-0000-0000-00004C020000}"/>
    <cellStyle name="Normal 13 2 2 2 4 2" xfId="774" xr:uid="{9DD2384D-9728-4663-8046-D79F77604DA2}"/>
    <cellStyle name="Normal 13 2 2 2 4 2 2" xfId="1251" xr:uid="{8A9500EF-B3BA-4C53-8498-D0CB30973E0F}"/>
    <cellStyle name="Normal 13 2 2 2 4 2 3" xfId="2365" xr:uid="{AF2133F8-FA9F-4C8F-B3BF-1B10B1A35C43}"/>
    <cellStyle name="Normal 13 2 2 2 4 3" xfId="1137" xr:uid="{438578BA-4561-476E-AAED-F5AC0FAC8289}"/>
    <cellStyle name="Normal 13 2 2 2 4 4" xfId="2430" xr:uid="{42508457-7BF2-4ED4-A86F-79013EAA8410}"/>
    <cellStyle name="Normal 13 2 2 2 5" xfId="727" xr:uid="{70E49861-77DE-4FCA-9F03-2E66F0E07D24}"/>
    <cellStyle name="Normal 13 2 2 2 5 2" xfId="1204" xr:uid="{B4DD3C41-907B-4C51-B3FB-575E2BFB166A}"/>
    <cellStyle name="Normal 13 2 2 2 5 3" xfId="2040" xr:uid="{35822AEF-56DA-40C5-8C91-FB349344BA3B}"/>
    <cellStyle name="Normal 13 2 2 2 6" xfId="1080" xr:uid="{C1561BB3-9DCA-4B49-B5CC-A289E8A45723}"/>
    <cellStyle name="Normal 13 2 2 2 7" xfId="2064" xr:uid="{B14DA35C-04C1-44E0-90C4-89D7BEBC9FC2}"/>
    <cellStyle name="Normal 13 2 2 3" xfId="636" xr:uid="{00000000-0005-0000-0000-00004D020000}"/>
    <cellStyle name="Normal 13 2 2 3 2" xfId="773" xr:uid="{9843F705-B6F1-47BA-9AAF-DC472586A2A6}"/>
    <cellStyle name="Normal 13 2 2 3 2 2" xfId="1250" xr:uid="{63A95C0C-EA4D-46A6-87F0-41DFA6A3EB06}"/>
    <cellStyle name="Normal 13 2 2 3 2 3" xfId="1859" xr:uid="{C4CB5D0E-FF08-41AA-A62A-1B032DE267D3}"/>
    <cellStyle name="Normal 13 2 2 3 3" xfId="1136" xr:uid="{F9656D1C-8515-47A1-A2A4-1A551DB4D070}"/>
    <cellStyle name="Normal 13 2 2 3 4" xfId="1914" xr:uid="{DA22245E-1A43-4359-AAF7-2A43D5A177C3}"/>
    <cellStyle name="Normal 13 2 2 4" xfId="726" xr:uid="{BBBF9789-6ECD-417E-8D96-760118FC6639}"/>
    <cellStyle name="Normal 13 2 2 4 2" xfId="1203" xr:uid="{0F1DFD22-4266-4D69-A3FB-2659D816E801}"/>
    <cellStyle name="Normal 13 2 2 4 3" xfId="1833" xr:uid="{A9A9D1E0-68AC-469B-8E2C-B24903A26F07}"/>
    <cellStyle name="Normal 13 2 2 5" xfId="1079" xr:uid="{19346F40-8CFE-4378-8611-FF60937F1B1B}"/>
    <cellStyle name="Normal 13 2 2 6" xfId="1980" xr:uid="{85228EE4-91CC-4F94-824F-0C5EDA612A93}"/>
    <cellStyle name="Normal 13 2 3" xfId="512" xr:uid="{00000000-0005-0000-0000-00004E020000}"/>
    <cellStyle name="Normal 13 2 3 2" xfId="640" xr:uid="{00000000-0005-0000-0000-00004F020000}"/>
    <cellStyle name="Normal 13 2 3 2 2" xfId="777" xr:uid="{B4AF2282-B0D2-478B-89A0-06C94235AEDC}"/>
    <cellStyle name="Normal 13 2 3 2 2 2" xfId="1254" xr:uid="{90785B86-A85B-4251-9B46-56198A65CD40}"/>
    <cellStyle name="Normal 13 2 3 2 2 3" xfId="2530" xr:uid="{F53155C8-38D1-4983-8B33-13F26ECE9350}"/>
    <cellStyle name="Normal 13 2 3 2 3" xfId="1140" xr:uid="{D4F76305-9750-478D-87BA-03814A4B40E6}"/>
    <cellStyle name="Normal 13 2 3 2 4" xfId="2098" xr:uid="{31E3F4BC-9C67-4BEB-B2E7-6749C575E156}"/>
    <cellStyle name="Normal 13 2 3 3" xfId="730" xr:uid="{D638219D-FAF2-4D70-972F-879DF1ADCC78}"/>
    <cellStyle name="Normal 13 2 3 3 2" xfId="1207" xr:uid="{7B880DCB-2A5E-40C1-AB18-5CB326A54B86}"/>
    <cellStyle name="Normal 13 2 3 3 3" xfId="1888" xr:uid="{53C50F73-D456-4270-B522-B379BB1FE715}"/>
    <cellStyle name="Normal 13 2 3 4" xfId="1083" xr:uid="{24E7248D-56E5-413E-8DB6-674D485CC380}"/>
    <cellStyle name="Normal 13 2 3 5" xfId="1954" xr:uid="{CE6D98E1-BB75-40AB-9EDD-3CC652C089A7}"/>
    <cellStyle name="Normal 13 2 4" xfId="635" xr:uid="{00000000-0005-0000-0000-000050020000}"/>
    <cellStyle name="Normal 13 2 4 2" xfId="772" xr:uid="{924C57E5-2D63-4800-A70B-86DF745E6952}"/>
    <cellStyle name="Normal 13 2 4 2 2" xfId="1249" xr:uid="{A5E1A8BD-962B-4775-9FDA-719D27E296B6}"/>
    <cellStyle name="Normal 13 2 4 2 3" xfId="2369" xr:uid="{B7A1B328-9806-4E15-980F-79CC9B758153}"/>
    <cellStyle name="Normal 13 2 4 3" xfId="1135" xr:uid="{FA5F9829-61EA-4961-8EF9-22D77E4109E9}"/>
    <cellStyle name="Normal 13 2 4 4" xfId="2406" xr:uid="{8820391B-C6C3-4B7C-AF7D-92E42625ADE2}"/>
    <cellStyle name="Normal 13 2 5" xfId="725" xr:uid="{13862D8D-C120-4ACD-9F73-65901595AA90}"/>
    <cellStyle name="Normal 13 2 5 2" xfId="1202" xr:uid="{8407999B-F64E-4DF1-8F77-A147F0553A44}"/>
    <cellStyle name="Normal 13 2 5 3" xfId="1462" xr:uid="{A664DEDD-8FC2-4E1B-A653-47F826BE3C8B}"/>
    <cellStyle name="Normal 13 2 6" xfId="1078" xr:uid="{DECCB529-CB3A-4878-8F7A-261FD983AD43}"/>
    <cellStyle name="Normal 13 2 7" xfId="1482" xr:uid="{4A037DCB-DF20-4E42-8A71-48DFA3282E54}"/>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2 2 2" xfId="1256" xr:uid="{BA7DE4F8-63E1-406A-8377-332187AC15A6}"/>
    <cellStyle name="Normal 13 3 2 2 2 3" xfId="1989" xr:uid="{A2091AE9-0DBB-4A5F-9E40-C260AF523389}"/>
    <cellStyle name="Normal 13 3 2 2 3" xfId="1142" xr:uid="{24C1BF07-2DEB-4C80-8319-57572786CC9F}"/>
    <cellStyle name="Normal 13 3 2 2 4" xfId="2026" xr:uid="{80928F6E-DAD9-49F8-AE81-F39FD44BB3EC}"/>
    <cellStyle name="Normal 13 3 2 3" xfId="732" xr:uid="{C506AF63-BAF5-446B-8634-6B173C3D2277}"/>
    <cellStyle name="Normal 13 3 2 3 2" xfId="1209" xr:uid="{2638C014-D991-43B6-BBA1-18DC444AA791}"/>
    <cellStyle name="Normal 13 3 2 3 3" xfId="1819" xr:uid="{2879213A-5FFA-4D54-9C9F-D1F08198FB9D}"/>
    <cellStyle name="Normal 13 3 2 4" xfId="1085" xr:uid="{323E4EFD-EC02-483B-86AC-5A04C46504D6}"/>
    <cellStyle name="Normal 13 3 2 5" xfId="2527" xr:uid="{F34A7D02-DA69-46FE-A01C-06C85C910768}"/>
    <cellStyle name="Normal 13 3 3" xfId="641" xr:uid="{00000000-0005-0000-0000-000054020000}"/>
    <cellStyle name="Normal 13 3 3 2" xfId="778" xr:uid="{2D64F0B6-F2D4-4753-ACAB-B8970C19DF11}"/>
    <cellStyle name="Normal 13 3 3 2 2" xfId="1255" xr:uid="{696CD276-13FF-44E4-A5AC-1064CDAE3B06}"/>
    <cellStyle name="Normal 13 3 3 2 3" xfId="1949" xr:uid="{13FCC780-6A16-4704-9B63-BAF0DB136825}"/>
    <cellStyle name="Normal 13 3 3 3" xfId="1141" xr:uid="{145E9D17-0909-4A41-B646-9DC40E4C647B}"/>
    <cellStyle name="Normal 13 3 3 4" xfId="2337" xr:uid="{B97ACF6C-5B55-413C-ACC6-FB5BADF63151}"/>
    <cellStyle name="Normal 13 3 4" xfId="731" xr:uid="{A8FFA28B-3FBA-4810-9FB7-E8BC8786E106}"/>
    <cellStyle name="Normal 13 3 4 2" xfId="1208" xr:uid="{A32B5AFA-FC75-41ED-9813-745D5A278DE4}"/>
    <cellStyle name="Normal 13 3 4 3" xfId="2063" xr:uid="{30C324C4-280C-4360-AA90-03B5E6D83B3B}"/>
    <cellStyle name="Normal 13 3 5" xfId="1084" xr:uid="{CB63B9C5-E648-4312-96FD-7A148F8219DF}"/>
    <cellStyle name="Normal 13 3 6" xfId="2560" xr:uid="{B0C70FBA-832E-4C30-86ED-57E7278A55DE}"/>
    <cellStyle name="Normal 13 4" xfId="515" xr:uid="{00000000-0005-0000-0000-000055020000}"/>
    <cellStyle name="Normal 13 4 2" xfId="643" xr:uid="{00000000-0005-0000-0000-000056020000}"/>
    <cellStyle name="Normal 13 4 2 2" xfId="780" xr:uid="{1C21DE69-2493-4CFD-AB7C-13CD278C565F}"/>
    <cellStyle name="Normal 13 4 2 2 2" xfId="1257" xr:uid="{AF1854B3-BD81-4793-86CE-9376E11C9E78}"/>
    <cellStyle name="Normal 13 4 2 2 3" xfId="1893" xr:uid="{9D2272C6-1607-4F72-A3EA-4E4D7C8364C6}"/>
    <cellStyle name="Normal 13 4 2 3" xfId="1143" xr:uid="{73A11F0F-B218-4610-89AC-9AB38CB1779A}"/>
    <cellStyle name="Normal 13 4 2 4" xfId="2360" xr:uid="{C94CF014-D028-4645-87CB-EB22E0ACE20F}"/>
    <cellStyle name="Normal 13 4 3" xfId="733" xr:uid="{38E01FFC-D61C-4E61-B3A4-423B54ECD7D6}"/>
    <cellStyle name="Normal 13 4 3 2" xfId="1210" xr:uid="{372F3573-81E3-4970-8027-53FF50D3789E}"/>
    <cellStyle name="Normal 13 4 3 3" xfId="2540" xr:uid="{29908FC5-6798-4463-ABE2-7546CB46D6EF}"/>
    <cellStyle name="Normal 13 4 4" xfId="1086" xr:uid="{5210B593-9162-4106-A1CC-B712536A5000}"/>
    <cellStyle name="Normal 13 4 5" xfId="2457" xr:uid="{6F768801-225C-4A51-AC3E-33219CC184AD}"/>
    <cellStyle name="Normal 13 5" xfId="634" xr:uid="{00000000-0005-0000-0000-000057020000}"/>
    <cellStyle name="Normal 13 5 2" xfId="771" xr:uid="{F8A01035-FD81-4170-AC37-95B4477EB95E}"/>
    <cellStyle name="Normal 13 5 2 2" xfId="1248" xr:uid="{DCD7B5BA-8806-4C49-BFC3-DAF142CA62C3}"/>
    <cellStyle name="Normal 13 5 2 3" xfId="2363" xr:uid="{3FE7BB15-536F-4AF7-B8EF-E9D79CEDCEAF}"/>
    <cellStyle name="Normal 13 5 3" xfId="1134" xr:uid="{FE940C98-6215-468E-8EBE-C419AAFE6600}"/>
    <cellStyle name="Normal 13 5 4" xfId="2428" xr:uid="{98BF638B-F290-44E6-A310-6ED69AB0CEA2}"/>
    <cellStyle name="Normal 13 6" xfId="516" xr:uid="{00000000-0005-0000-0000-000058020000}"/>
    <cellStyle name="Normal 13 6 2" xfId="644" xr:uid="{00000000-0005-0000-0000-000059020000}"/>
    <cellStyle name="Normal 13 6 2 2" xfId="781" xr:uid="{57E1D229-3A53-40B5-BE22-FDB47E104338}"/>
    <cellStyle name="Normal 13 6 2 2 2" xfId="1258" xr:uid="{2B48E5A9-836C-4810-8473-C5B22195BC4D}"/>
    <cellStyle name="Normal 13 6 2 2 3" xfId="1763" xr:uid="{BEADF33A-12A3-4375-9123-1283219E1D29}"/>
    <cellStyle name="Normal 13 6 2 3" xfId="1144" xr:uid="{E45987A8-0818-4833-8F8C-5A71758C5A9E}"/>
    <cellStyle name="Normal 13 6 2 4" xfId="1977" xr:uid="{6CA84C8C-30EE-485F-ABB3-7182F5F0A7EE}"/>
    <cellStyle name="Normal 13 6 3" xfId="734" xr:uid="{6D8D5F10-C45C-44AF-9B94-9F21A3A87E4B}"/>
    <cellStyle name="Normal 13 6 3 2" xfId="1211" xr:uid="{26F12E25-4B59-43D2-813C-171BAE40A091}"/>
    <cellStyle name="Normal 13 6 3 3" xfId="2524" xr:uid="{E107F27A-CE14-4E96-872D-6830EBCDA0BC}"/>
    <cellStyle name="Normal 13 6 4" xfId="1087" xr:uid="{792B22E0-A032-4A59-B8F5-5152B9D37B9A}"/>
    <cellStyle name="Normal 13 6 5" xfId="2044" xr:uid="{81B804E9-7CD0-4464-BA79-6F85D2C345B8}"/>
    <cellStyle name="Normal 13 7" xfId="724" xr:uid="{8A2E9159-67EF-4D2A-B9C2-AE5A64726B19}"/>
    <cellStyle name="Normal 13 7 2" xfId="1201" xr:uid="{2D356C6A-77C9-4F33-95E7-5B4D144D4C36}"/>
    <cellStyle name="Normal 13 7 3" xfId="2392" xr:uid="{77F2AD8C-6EBA-4A1A-89DC-B8BE2456342A}"/>
    <cellStyle name="Normal 13 8" xfId="827" xr:uid="{EFDFA653-4B61-4972-8F4B-C60793DA36FB}"/>
    <cellStyle name="Normal 13 8 2" xfId="1419" xr:uid="{EA9AFB02-062B-49DD-B1DA-4A8AAE76F878}"/>
    <cellStyle name="Normal 13 8 3" xfId="1953" xr:uid="{F6543694-410D-4655-A077-ACA6E735E74C}"/>
    <cellStyle name="Normal 13 9" xfId="826" xr:uid="{D4C677BD-5786-4D10-8940-E8BAED57CE72}"/>
    <cellStyle name="Normal 13 9 2" xfId="1418" xr:uid="{C0E0A1A6-F67D-4005-823B-732C60194B20}"/>
    <cellStyle name="Normal 13 9 3" xfId="1817" xr:uid="{5E0DEDD0-171B-4BE7-B73A-DC6FEC6CFC08}"/>
    <cellStyle name="Normal 15" xfId="517" xr:uid="{00000000-0005-0000-0000-00005A020000}"/>
    <cellStyle name="Normal 15 2" xfId="1088" xr:uid="{E5E7FA9F-76E2-45E2-B0CF-60D62630E5C8}"/>
    <cellStyle name="Normal 15 3" xfId="1822" xr:uid="{6C72DF2E-14A2-4C24-A205-5C9FA41D670D}"/>
    <cellStyle name="Normal 15 4" xfId="1461" xr:uid="{A010D949-683D-48C0-9FF4-AFF6B28E9EA9}"/>
    <cellStyle name="Normal 16" xfId="518" xr:uid="{00000000-0005-0000-0000-00005B020000}"/>
    <cellStyle name="Normal 16 2" xfId="1089" xr:uid="{92FFD09A-C6AA-4665-98CC-DB7A19EEAD32}"/>
    <cellStyle name="Normal 16 3" xfId="1823" xr:uid="{F8D2B57B-60D4-4F9B-9C4C-3B6065236BC0}"/>
    <cellStyle name="Normal 16 4" xfId="1991" xr:uid="{ADCE5018-3AF1-41AA-8F87-39587BC773F9}"/>
    <cellStyle name="Normal 17" xfId="519" xr:uid="{00000000-0005-0000-0000-00005C020000}"/>
    <cellStyle name="Normal 17 2" xfId="1090" xr:uid="{52BB81A2-A1BC-495B-88DB-04F49A20B14F}"/>
    <cellStyle name="Normal 17 3" xfId="1824" xr:uid="{393EFFA2-3529-4FF9-BECB-87A8532B1D48}"/>
    <cellStyle name="Normal 17 4" xfId="1445" xr:uid="{FE2C57BD-0801-4306-911C-3D6F28B36DD3}"/>
    <cellStyle name="Normal 19" xfId="520" xr:uid="{00000000-0005-0000-0000-00005D020000}"/>
    <cellStyle name="Normal 19 2" xfId="1091" xr:uid="{F3C390EC-B656-4BC4-9717-F3FFAE6F3D15}"/>
    <cellStyle name="Normal 19 3" xfId="1825" xr:uid="{D3206091-FFA1-47D8-B4E3-FCB2C4D0ED83}"/>
    <cellStyle name="Normal 19 4" xfId="1761" xr:uid="{6F313366-2108-4F53-8D7E-0793B8F27CAF}"/>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2 2 2" xfId="1259" xr:uid="{3B9D760B-5F66-4687-9166-39124C27452C}"/>
    <cellStyle name="Normal 2 2 2 2 2 3" xfId="2013" xr:uid="{50CA9695-9781-4F43-9156-96B9BE80DA8E}"/>
    <cellStyle name="Normal 2 2 2 2 3" xfId="1145" xr:uid="{2D7110A8-C20E-4585-AD40-3F77A3D970E2}"/>
    <cellStyle name="Normal 2 2 2 2 4" xfId="2335" xr:uid="{86E1A0A3-F2A2-4B1C-B90A-A3C61C327B3F}"/>
    <cellStyle name="Normal 2 2 2 3" xfId="735" xr:uid="{A3802D78-3B2F-46A9-976C-16D5D1A814A2}"/>
    <cellStyle name="Normal 2 2 2 3 2" xfId="1212" xr:uid="{34F5DD17-2B61-4616-B718-DDCB9FC9671B}"/>
    <cellStyle name="Normal 2 2 2 3 3" xfId="2062" xr:uid="{3CD6749A-D0DE-4C5D-8BBC-8B655C591701}"/>
    <cellStyle name="Normal 2 2 2 4" xfId="1092" xr:uid="{A47E0E74-8CEC-4FE5-B575-AD30ED1F97C2}"/>
    <cellStyle name="Normal 2 2 2 5" xfId="1762" xr:uid="{1EAC8E23-8B42-4E95-A14D-899C3A022450}"/>
    <cellStyle name="Normal 2 2 3" xfId="524" xr:uid="{00000000-0005-0000-0000-000062020000}"/>
    <cellStyle name="Normal 2 2 3 2" xfId="646" xr:uid="{00000000-0005-0000-0000-000063020000}"/>
    <cellStyle name="Normal 2 2 3 2 2" xfId="783" xr:uid="{C566D045-DC4F-4DC4-8267-F76C64080F82}"/>
    <cellStyle name="Normal 2 2 3 2 2 2" xfId="1260" xr:uid="{1151D3AB-116E-4FF3-8D84-252A5A5DFE63}"/>
    <cellStyle name="Normal 2 2 3 2 2 3" xfId="2036" xr:uid="{F23E8778-D385-4662-9BBC-94E9B2976110}"/>
    <cellStyle name="Normal 2 2 3 2 3" xfId="1146" xr:uid="{13807FCD-B8BA-4DA9-8B2C-D4971D287747}"/>
    <cellStyle name="Normal 2 2 3 2 4" xfId="2031" xr:uid="{CC93629B-CA6B-4840-A5C4-956ECF9C3D1E}"/>
    <cellStyle name="Normal 2 2 3 3" xfId="736" xr:uid="{D9BD5694-2E8F-4E1C-9453-E73B38E022CC}"/>
    <cellStyle name="Normal 2 2 3 3 2" xfId="1213" xr:uid="{D7D34914-56E4-4D16-BDC9-E8394C317B57}"/>
    <cellStyle name="Normal 2 2 3 3 3" xfId="2437" xr:uid="{E9EF2F7D-088D-4C6E-BDCE-1F9FF0BF0BA3}"/>
    <cellStyle name="Normal 2 2 3 4" xfId="1093" xr:uid="{3283318F-A494-4CEA-8F32-A491FDD84EC8}"/>
    <cellStyle name="Normal 2 2 3 5" xfId="2427" xr:uid="{62374946-C408-4175-8D72-C45392EDAA13}"/>
    <cellStyle name="Normal 2 2 4" xfId="2089" xr:uid="{89FB5292-38A4-4BFF-AA4D-3D777F863461}"/>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2 2 2" xfId="1261" xr:uid="{2012E866-BF4D-417C-BA4D-F7019E05F66A}"/>
    <cellStyle name="Normal 2 3 2 2 2 3" xfId="2394" xr:uid="{4DDA9728-2634-4DA1-9F7A-E5B40F8A0DC2}"/>
    <cellStyle name="Normal 2 3 2 2 3" xfId="1147" xr:uid="{786C0540-3D7C-4A62-A2F8-92692878DB52}"/>
    <cellStyle name="Normal 2 3 2 2 4" xfId="2000" xr:uid="{85CD654F-DDD6-41E9-80AF-6F32A2D164D6}"/>
    <cellStyle name="Normal 2 3 2 3" xfId="737" xr:uid="{9AB5990D-0C25-4A4B-BDB5-317FA693F5A2}"/>
    <cellStyle name="Normal 2 3 2 3 2" xfId="1214" xr:uid="{7711FD9F-CB70-494E-BF97-E7ACA4A169A8}"/>
    <cellStyle name="Normal 2 3 2 3 3" xfId="1984" xr:uid="{57E85A02-1666-49C1-BD96-BBED56F79542}"/>
    <cellStyle name="Normal 2 3 2 4" xfId="1094" xr:uid="{7D13DC67-C6C1-487B-BEB5-A51071A4ADEF}"/>
    <cellStyle name="Normal 2 3 2 5" xfId="2591" xr:uid="{E5FBE711-769C-4965-9EB2-E0DDCB1F1FC3}"/>
    <cellStyle name="Normal 2 3 3" xfId="1916" xr:uid="{53C51520-2F49-4D9C-A84E-5D90B3E35D85}"/>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2 2 2" xfId="1262" xr:uid="{5F094B2E-5BD7-4525-BCBD-00F9CDEBDA91}"/>
    <cellStyle name="Normal 2 4 2 2 2 3" xfId="1844" xr:uid="{0D007DDB-EA86-47FE-9EA9-0DDBA5DDDB9E}"/>
    <cellStyle name="Normal 2 4 2 2 3" xfId="1148" xr:uid="{086AA551-D3F7-4E3F-921D-53179C38FDA0}"/>
    <cellStyle name="Normal 2 4 2 2 4" xfId="2060" xr:uid="{8E1705C9-3DAA-410D-95AD-FA63823EFE1E}"/>
    <cellStyle name="Normal 2 4 2 3" xfId="738" xr:uid="{5D198248-154E-4873-9612-83DD012631A4}"/>
    <cellStyle name="Normal 2 4 2 3 2" xfId="1215" xr:uid="{BEB6EC4F-AB8D-484A-9431-86E2834A67FA}"/>
    <cellStyle name="Normal 2 4 2 3 3" xfId="1892" xr:uid="{FCF62F20-5F45-420C-8C1E-5289839C018F}"/>
    <cellStyle name="Normal 2 4 2 4" xfId="1095" xr:uid="{1D17E8A1-FBF3-4CD4-88EB-2F029BCC3D70}"/>
    <cellStyle name="Normal 2 4 2 5" xfId="2058" xr:uid="{73563319-0C96-4997-8F5F-2A623387EA0A}"/>
    <cellStyle name="Normal 2 4 3" xfId="1776" xr:uid="{FD719A21-FE0D-44EF-B5AF-CE82C378D0DA}"/>
    <cellStyle name="Normal 2 5" xfId="529" xr:uid="{00000000-0005-0000-0000-00006A020000}"/>
    <cellStyle name="Normal 2 5 2" xfId="1469" xr:uid="{7B0CFE61-B4AD-40FB-A296-744B32702C3A}"/>
    <cellStyle name="Normal 2 6" xfId="829" xr:uid="{FB4B03B4-0751-4154-9B1F-3E56D479FA98}"/>
    <cellStyle name="Normal 2 6 2" xfId="2526" xr:uid="{D2F3A70C-65E4-4AF1-9258-9329350C80E4}"/>
    <cellStyle name="Normal 2 7" xfId="2404" xr:uid="{484BCFF9-FA1F-4712-9FCC-85307E9C1687}"/>
    <cellStyle name="Normal 23" xfId="530" xr:uid="{00000000-0005-0000-0000-00006B020000}"/>
    <cellStyle name="Normal 23 2" xfId="1096" xr:uid="{F8DFDCD7-1E7A-45DF-9149-098CE0D7D216}"/>
    <cellStyle name="Normal 23 3" xfId="1832" xr:uid="{FCA1800A-7211-4FBF-A205-C6AE37367645}"/>
    <cellStyle name="Normal 23 4" xfId="1986" xr:uid="{D767923C-A347-4223-8A2D-91B9F113FDF7}"/>
    <cellStyle name="Normal 3" xfId="531" xr:uid="{00000000-0005-0000-0000-00006C020000}"/>
    <cellStyle name="Normal 3 2" xfId="532" xr:uid="{00000000-0005-0000-0000-00006D020000}"/>
    <cellStyle name="Normal 3 2 11" xfId="533" xr:uid="{00000000-0005-0000-0000-00006E020000}"/>
    <cellStyle name="Normal 3 2 11 2" xfId="2425" xr:uid="{7D461277-9C67-497B-BC45-1D83A05F919C}"/>
    <cellStyle name="Normal 3 2 2" xfId="649" xr:uid="{00000000-0005-0000-0000-00006F020000}"/>
    <cellStyle name="Normal 3 2 2 2" xfId="786" xr:uid="{631EF021-C6D5-4869-820A-220D3D5CB304}"/>
    <cellStyle name="Normal 3 2 2 2 2" xfId="1263" xr:uid="{D58EFA2B-035A-4299-A918-1924B5ED722E}"/>
    <cellStyle name="Normal 3 2 2 2 3" xfId="1942" xr:uid="{3A4303C9-09A6-440A-A342-D23A383D88CD}"/>
    <cellStyle name="Normal 3 2 2 3" xfId="1149" xr:uid="{885D96FC-AA39-4164-B79A-DF237F5ADDA4}"/>
    <cellStyle name="Normal 3 2 2 4" xfId="2534" xr:uid="{E08CC775-6053-409F-87E3-0CD7F760F1AE}"/>
    <cellStyle name="Normal 3 2 3" xfId="739" xr:uid="{377DC67A-60E6-48D5-A9E8-578699562D33}"/>
    <cellStyle name="Normal 3 2 3 2" xfId="1216" xr:uid="{E712645E-41B4-4ADD-B7FC-59399DA60300}"/>
    <cellStyle name="Normal 3 2 3 3" xfId="1468" xr:uid="{D7DA080B-B47C-4B4A-A37C-C35CA242316D}"/>
    <cellStyle name="Normal 3 2 4" xfId="1097" xr:uid="{A1257A88-1A79-4C1F-9DF8-F7CE108B2F24}"/>
    <cellStyle name="Normal 3 2 5" xfId="2423" xr:uid="{A0E6847C-2C86-4400-9150-517130E4D42F}"/>
    <cellStyle name="Normal 3 3" xfId="534" xr:uid="{00000000-0005-0000-0000-000070020000}"/>
    <cellStyle name="Normal 3 3 2" xfId="2523" xr:uid="{2D392B5B-7C9C-4EBA-B46D-14EB5CE0FE3E}"/>
    <cellStyle name="Normal 3 4" xfId="535" xr:uid="{00000000-0005-0000-0000-000071020000}"/>
    <cellStyle name="Normal 3 4 2" xfId="650" xr:uid="{00000000-0005-0000-0000-000072020000}"/>
    <cellStyle name="Normal 3 4 2 2" xfId="787" xr:uid="{F5A9BA4E-6A44-4233-9F34-9361CC11180C}"/>
    <cellStyle name="Normal 3 4 2 2 2" xfId="1264" xr:uid="{4FB95885-F501-4F5A-9ABB-DC535E59C862}"/>
    <cellStyle name="Normal 3 4 2 2 3" xfId="2584" xr:uid="{F72981BB-58CD-4046-AFF7-AFCBE0F9D6FF}"/>
    <cellStyle name="Normal 3 4 2 3" xfId="1150" xr:uid="{A5318154-DF22-4F17-939B-16E893476049}"/>
    <cellStyle name="Normal 3 4 2 4" xfId="2072" xr:uid="{D220EE5C-2001-423E-92C2-F7F6EAD8174F}"/>
    <cellStyle name="Normal 3 4 3" xfId="740" xr:uid="{3EA5D8E4-6834-4490-B126-B0CDD22E95FC}"/>
    <cellStyle name="Normal 3 4 3 2" xfId="1217" xr:uid="{32E6AA4A-0B53-4189-9901-540C3E626124}"/>
    <cellStyle name="Normal 3 4 3 3" xfId="2521" xr:uid="{B160B103-7DCE-49E7-B6DD-395AFD9B0A2F}"/>
    <cellStyle name="Normal 3 4 4" xfId="1098" xr:uid="{51C2E196-75C6-4F2B-AC49-EE83F945B8F2}"/>
    <cellStyle name="Normal 3 4 5" xfId="2341" xr:uid="{1A279761-E532-42E4-A465-31FA3343C1F9}"/>
    <cellStyle name="Normal 3 5" xfId="2362" xr:uid="{426A65C2-C729-425E-A4CE-0134C2A4D5E5}"/>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2 2 2" xfId="1267" xr:uid="{62B91C97-8EAA-454B-81F7-90E032636C7F}"/>
    <cellStyle name="Normal 3 8 2 2 2 2 3" xfId="2357" xr:uid="{DA15CC30-A0BF-4808-B660-578CC29D4EB6}"/>
    <cellStyle name="Normal 3 8 2 2 2 3" xfId="1153" xr:uid="{8535EFCE-C3DE-4397-977B-446CFD137026}"/>
    <cellStyle name="Normal 3 8 2 2 2 4" xfId="2397" xr:uid="{AF124CF4-7705-45DA-9B10-F24CCCEDE9E2}"/>
    <cellStyle name="Normal 3 8 2 2 3" xfId="743" xr:uid="{308FA54C-9BC3-4284-9C32-F899617D1BC3}"/>
    <cellStyle name="Normal 3 8 2 2 3 2" xfId="1220" xr:uid="{555EE072-6D13-4A34-A43A-7483F8D2E452}"/>
    <cellStyle name="Normal 3 8 2 2 3 3" xfId="2359" xr:uid="{36A6CEFC-678B-4C52-ACAA-C9E144171CCC}"/>
    <cellStyle name="Normal 3 8 2 2 4" xfId="1101" xr:uid="{3D72304E-0520-42B2-9898-2D0FF475C8C5}"/>
    <cellStyle name="Normal 3 8 2 2 5" xfId="1987" xr:uid="{C08AB482-77A2-4960-A014-A4821848FF56}"/>
    <cellStyle name="Normal 3 8 2 3" xfId="652" xr:uid="{00000000-0005-0000-0000-000077020000}"/>
    <cellStyle name="Normal 3 8 2 3 2" xfId="789" xr:uid="{69921434-A489-4286-ADDD-AD50D353D66D}"/>
    <cellStyle name="Normal 3 8 2 3 2 2" xfId="1266" xr:uid="{C3F0A3F3-EA5D-4F5D-91A7-865B73E3CF94}"/>
    <cellStyle name="Normal 3 8 2 3 2 3" xfId="1426" xr:uid="{E701FFB0-512E-497F-8FCC-970EF141BFFF}"/>
    <cellStyle name="Normal 3 8 2 3 3" xfId="1152" xr:uid="{A64B6557-1850-4B85-A0E3-1F99F1102FD0}"/>
    <cellStyle name="Normal 3 8 2 3 4" xfId="2498" xr:uid="{650C5232-1072-4C07-993D-C754B0484A77}"/>
    <cellStyle name="Normal 3 8 2 4" xfId="742" xr:uid="{AAEE4AB8-02EC-474A-8844-C6400B8C5517}"/>
    <cellStyle name="Normal 3 8 2 4 2" xfId="1219" xr:uid="{64BA7B05-EDDB-4161-9D1E-ED50D09B8F4A}"/>
    <cellStyle name="Normal 3 8 2 4 3" xfId="2541" xr:uid="{7EA200F7-84A3-4E78-B0E5-445B465E10B6}"/>
    <cellStyle name="Normal 3 8 2 5" xfId="1100" xr:uid="{B53CC7A6-5A70-462B-AD75-BA2222A25278}"/>
    <cellStyle name="Normal 3 8 2 6" xfId="1988" xr:uid="{1946E1E1-781F-4182-BB36-E7461F914DB3}"/>
    <cellStyle name="Normal 3 8 3" xfId="539" xr:uid="{00000000-0005-0000-0000-000078020000}"/>
    <cellStyle name="Normal 3 8 3 2" xfId="654" xr:uid="{00000000-0005-0000-0000-000079020000}"/>
    <cellStyle name="Normal 3 8 3 2 2" xfId="791" xr:uid="{F1F1E672-46F7-4F96-AD70-77C2114D89F8}"/>
    <cellStyle name="Normal 3 8 3 2 2 2" xfId="1268" xr:uid="{DBE71B8A-A044-4DE0-8359-B4E675B2A24C}"/>
    <cellStyle name="Normal 3 8 3 2 2 3" xfId="2520" xr:uid="{F49B4393-AD7F-46DB-89BE-6A73003FACD6}"/>
    <cellStyle name="Normal 3 8 3 2 3" xfId="1154" xr:uid="{F0964D77-911D-41CB-8590-96CC83F75207}"/>
    <cellStyle name="Normal 3 8 3 2 4" xfId="1467" xr:uid="{C83951AF-743D-4E16-8F50-8FC63F1FA306}"/>
    <cellStyle name="Normal 3 8 3 3" xfId="744" xr:uid="{AF3DC75E-05A9-4174-BE89-59F25C5D1C4B}"/>
    <cellStyle name="Normal 3 8 3 3 2" xfId="1221" xr:uid="{81E328D2-36F1-449E-881A-F23ADCA3B474}"/>
    <cellStyle name="Normal 3 8 3 3 3" xfId="2448" xr:uid="{DED4BF98-5EA7-4F67-9375-81352DE79910}"/>
    <cellStyle name="Normal 3 8 3 4" xfId="1102" xr:uid="{62D64AE3-96C2-4FEC-A721-D995A6051BD9}"/>
    <cellStyle name="Normal 3 8 3 5" xfId="1474" xr:uid="{11D900FC-2FF1-4CFF-99E9-3B9235FDA2DE}"/>
    <cellStyle name="Normal 3 8 4" xfId="651" xr:uid="{00000000-0005-0000-0000-00007A020000}"/>
    <cellStyle name="Normal 3 8 4 2" xfId="788" xr:uid="{CA7AF605-D634-4851-8C95-3635FFCD681C}"/>
    <cellStyle name="Normal 3 8 4 2 2" xfId="1265" xr:uid="{FC77EA96-9F73-4703-82A4-233E03B592CB}"/>
    <cellStyle name="Normal 3 8 4 2 3" xfId="2402" xr:uid="{B9234A57-831F-442E-B432-2592AB2476A5}"/>
    <cellStyle name="Normal 3 8 4 3" xfId="1151" xr:uid="{FAEAB850-2A96-4315-9E65-90800C8A2165}"/>
    <cellStyle name="Normal 3 8 4 4" xfId="2525" xr:uid="{36FAF206-645B-46A8-AE41-15625B73E784}"/>
    <cellStyle name="Normal 3 8 5" xfId="741" xr:uid="{C5F7FE80-F11C-4EC4-8219-37EABB1B2D82}"/>
    <cellStyle name="Normal 3 8 5 2" xfId="1218" xr:uid="{B4848723-94DA-4322-9CF1-361BD998CE46}"/>
    <cellStyle name="Normal 3 8 5 3" xfId="2038" xr:uid="{9928D0F9-4288-42B9-82AE-0C9D28C3B40C}"/>
    <cellStyle name="Normal 3 8 6" xfId="1099" xr:uid="{5B6A77B7-57B3-493F-8E35-54EB55AE9305}"/>
    <cellStyle name="Normal 3 8 7" xfId="2028" xr:uid="{074EFADE-115D-4EE1-951D-E1F123BD6DA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2 2 2" xfId="1269" xr:uid="{DFFC5B22-3D1F-4C6A-AE99-0C0211A177BF}"/>
    <cellStyle name="Normal 4 2 2 2 3" xfId="1908" xr:uid="{1F4A5D66-B971-46D7-9E32-EC2061E363CF}"/>
    <cellStyle name="Normal 4 2 2 3" xfId="1155" xr:uid="{7FE78917-9DCE-42A0-A9A8-EF39B50A65D3}"/>
    <cellStyle name="Normal 4 2 2 4" xfId="1820" xr:uid="{BBEC2764-DEFC-42FE-8299-C397176B1DE8}"/>
    <cellStyle name="Normal 4 2 3" xfId="745" xr:uid="{E1A365CE-2A0C-4728-92E4-8FEDE92E0FDB}"/>
    <cellStyle name="Normal 4 2 3 2" xfId="1222" xr:uid="{519D7983-2C73-4AB6-8C56-84BD1E156D5A}"/>
    <cellStyle name="Normal 4 2 3 3" xfId="2449" xr:uid="{DE7D92D8-38FD-44F0-8E85-9960044CA905}"/>
    <cellStyle name="Normal 4 2 4" xfId="1103" xr:uid="{2BCC4FF7-255F-43D7-A42C-635A6E1DCE7F}"/>
    <cellStyle name="Normal 4 2 5" xfId="1951" xr:uid="{94441601-03AF-481B-91C0-16EDCE1CA10D}"/>
    <cellStyle name="Normal 4 3" xfId="542" xr:uid="{00000000-0005-0000-0000-00007E020000}"/>
    <cellStyle name="Normal 4 3 2" xfId="1990" xr:uid="{E580DC61-93A1-4E89-A2F3-AF9A053F6900}"/>
    <cellStyle name="Normal 4 4" xfId="543" xr:uid="{00000000-0005-0000-0000-00007F020000}"/>
    <cellStyle name="Normal 4 4 2" xfId="656" xr:uid="{00000000-0005-0000-0000-000080020000}"/>
    <cellStyle name="Normal 4 4 2 2" xfId="793" xr:uid="{6A4B97AF-DAD1-44EE-A621-130B771BDE6D}"/>
    <cellStyle name="Normal 4 4 2 2 2" xfId="1270" xr:uid="{FD6BD916-36FD-4022-AFF8-9AB6A87E14EB}"/>
    <cellStyle name="Normal 4 4 2 2 3" xfId="1913" xr:uid="{DA7C8999-A39F-44E4-B050-7367E8E4B30F}"/>
    <cellStyle name="Normal 4 4 2 3" xfId="1156" xr:uid="{2E842393-E72C-42C9-81F0-7605651478FB}"/>
    <cellStyle name="Normal 4 4 2 4" xfId="1441" xr:uid="{835E27FA-E858-452F-8153-658E35A54A22}"/>
    <cellStyle name="Normal 4 4 3" xfId="746" xr:uid="{A928AF69-0930-413E-95DF-60F9FA2F0336}"/>
    <cellStyle name="Normal 4 4 3 2" xfId="1223" xr:uid="{405AA06B-C90F-4D7B-9FBD-5A99E2ED5C72}"/>
    <cellStyle name="Normal 4 4 3 3" xfId="1798" xr:uid="{908E06C7-38C2-4778-9F32-FAEFCDAFC319}"/>
    <cellStyle name="Normal 4 4 4" xfId="1104" xr:uid="{B305FB38-FA27-4FF1-BA35-109C9B49825B}"/>
    <cellStyle name="Normal 4 4 5" xfId="1869" xr:uid="{B646E0F3-59B8-4057-9048-08FD66AAF525}"/>
    <cellStyle name="Normal 4 5" xfId="2372" xr:uid="{90FB7B3A-AD74-45C8-A783-B12BAD932C64}"/>
    <cellStyle name="Normal 416" xfId="544" xr:uid="{00000000-0005-0000-0000-000081020000}"/>
    <cellStyle name="Normal 416 2" xfId="1890" xr:uid="{72ABC9F9-8DC0-45AF-A11C-558DD0DB7604}"/>
    <cellStyle name="Normal 417" xfId="545" xr:uid="{00000000-0005-0000-0000-000082020000}"/>
    <cellStyle name="Normal 417 2" xfId="1718" xr:uid="{28424824-25FA-4F62-81E2-199EFB64896A}"/>
    <cellStyle name="Normal 428" xfId="546" xr:uid="{00000000-0005-0000-0000-000083020000}"/>
    <cellStyle name="Normal 428 2" xfId="1713" xr:uid="{C785A877-DD4A-41E5-AC21-8652AA4CB7B8}"/>
    <cellStyle name="Normal 429" xfId="547" xr:uid="{00000000-0005-0000-0000-000084020000}"/>
    <cellStyle name="Normal 429 2" xfId="1775" xr:uid="{10C72FAA-2D23-4F01-9544-75AE96F22B53}"/>
    <cellStyle name="Normal 486" xfId="548" xr:uid="{00000000-0005-0000-0000-000085020000}"/>
    <cellStyle name="Normal 486 2" xfId="2379" xr:uid="{3BED1B00-A912-4411-89C0-F04DEDB609FE}"/>
    <cellStyle name="Normal 487" xfId="549" xr:uid="{00000000-0005-0000-0000-000086020000}"/>
    <cellStyle name="Normal 487 2" xfId="1442" xr:uid="{E4282F4E-F1B6-4787-BBC6-9A38229C83D7}"/>
    <cellStyle name="Normal 489" xfId="550" xr:uid="{00000000-0005-0000-0000-000087020000}"/>
    <cellStyle name="Normal 489 2" xfId="2004" xr:uid="{44919557-EE73-4531-BB08-5D3104AD1FD0}"/>
    <cellStyle name="Normal 490" xfId="551" xr:uid="{00000000-0005-0000-0000-000088020000}"/>
    <cellStyle name="Normal 490 2" xfId="2553" xr:uid="{4F92968C-0F9E-45F5-B204-BF356343BE17}"/>
    <cellStyle name="Normal 5" xfId="552" xr:uid="{00000000-0005-0000-0000-000089020000}"/>
    <cellStyle name="Normal 5 2" xfId="553" xr:uid="{00000000-0005-0000-0000-00008A020000}"/>
    <cellStyle name="Normal 5 2 2" xfId="2587" xr:uid="{5014816C-5190-4392-A84F-8973C8F58FF3}"/>
    <cellStyle name="Normal 5 3" xfId="554" xr:uid="{00000000-0005-0000-0000-00008B020000}"/>
    <cellStyle name="Normal 5 3 2" xfId="657" xr:uid="{00000000-0005-0000-0000-00008C020000}"/>
    <cellStyle name="Normal 5 3 2 2" xfId="794" xr:uid="{21E9F57B-1175-436B-A8BC-524C7A673EEE}"/>
    <cellStyle name="Normal 5 3 2 2 2" xfId="1271" xr:uid="{403C5B8C-9463-42B2-BA6F-A8908F5D7766}"/>
    <cellStyle name="Normal 5 3 2 2 3" xfId="2490" xr:uid="{FFD92FA0-83F1-490F-B172-7BB500CE13C7}"/>
    <cellStyle name="Normal 5 3 2 3" xfId="1157" xr:uid="{7C2222F7-AB5C-4B19-8FA4-E16558E76F48}"/>
    <cellStyle name="Normal 5 3 2 4" xfId="1998" xr:uid="{8336F7B5-5013-4152-803C-18381A7F0CD9}"/>
    <cellStyle name="Normal 5 3 3" xfId="747" xr:uid="{576DE7CE-395A-4AE2-9596-6E4815B24A6D}"/>
    <cellStyle name="Normal 5 3 3 2" xfId="1224" xr:uid="{DCBC7B79-0DDD-4DD5-9AD3-C23343C2491A}"/>
    <cellStyle name="Normal 5 3 3 3" xfId="2575" xr:uid="{CFEA7FFF-0B96-42E4-8DEC-9B568632F78F}"/>
    <cellStyle name="Normal 5 3 4" xfId="1105" xr:uid="{F73DDE64-A398-49A3-A550-4675078EE6F5}"/>
    <cellStyle name="Normal 5 3 5" xfId="2502" xr:uid="{5820E77B-B5E1-46CC-BF7A-334BEB083956}"/>
    <cellStyle name="Normal 5 4" xfId="2514" xr:uid="{3B605453-8914-4EBE-81C7-51CDC839423B}"/>
    <cellStyle name="Normal 506" xfId="555" xr:uid="{00000000-0005-0000-0000-00008D020000}"/>
    <cellStyle name="Normal 506 2" xfId="1722" xr:uid="{15E9800E-2005-48AE-833C-F70EA44D03C7}"/>
    <cellStyle name="Normal 516" xfId="556" xr:uid="{00000000-0005-0000-0000-00008E020000}"/>
    <cellStyle name="Normal 516 2" xfId="1836" xr:uid="{C9DEEB73-96D8-422A-9F47-BA3FF670056D}"/>
    <cellStyle name="Normal 517" xfId="557" xr:uid="{00000000-0005-0000-0000-00008F020000}"/>
    <cellStyle name="Normal 517 2" xfId="1702" xr:uid="{08839997-9A92-437A-A9EF-515808FE5B38}"/>
    <cellStyle name="Normal 53" xfId="558" xr:uid="{00000000-0005-0000-0000-000090020000}"/>
    <cellStyle name="Normal 53 2" xfId="2096" xr:uid="{545E0773-791F-46F0-907C-6BA306772BB2}"/>
    <cellStyle name="Normal 54" xfId="559" xr:uid="{00000000-0005-0000-0000-000091020000}"/>
    <cellStyle name="Normal 54 2" xfId="1433" xr:uid="{F3682AE7-D0E3-4C3C-9C8C-BACD178CEA10}"/>
    <cellStyle name="Normal 542" xfId="560" xr:uid="{00000000-0005-0000-0000-000092020000}"/>
    <cellStyle name="Normal 542 2" xfId="2592" xr:uid="{57D1E921-C51A-48C0-BEB7-06251BA01552}"/>
    <cellStyle name="Normal 543" xfId="561" xr:uid="{00000000-0005-0000-0000-000093020000}"/>
    <cellStyle name="Normal 543 2" xfId="2047" xr:uid="{5392072C-3996-4459-A68E-54806CE66B5B}"/>
    <cellStyle name="Normal 544" xfId="562" xr:uid="{00000000-0005-0000-0000-000094020000}"/>
    <cellStyle name="Normal 544 2" xfId="2102" xr:uid="{FAD8C67F-8515-4482-81D5-0354A4ABE87D}"/>
    <cellStyle name="Normal 547" xfId="563" xr:uid="{00000000-0005-0000-0000-000095020000}"/>
    <cellStyle name="Normal 547 2" xfId="2480" xr:uid="{9B25FA81-4D64-4184-9944-4B77867912DB}"/>
    <cellStyle name="Normal 548" xfId="564" xr:uid="{00000000-0005-0000-0000-000096020000}"/>
    <cellStyle name="Normal 548 2" xfId="2559" xr:uid="{B6DA12D6-298A-4A01-859A-4AC58C144671}"/>
    <cellStyle name="Normal 550" xfId="565" xr:uid="{00000000-0005-0000-0000-000097020000}"/>
    <cellStyle name="Normal 550 2" xfId="2053" xr:uid="{6C0A3957-A9C2-4888-A741-6B1E03121284}"/>
    <cellStyle name="Normal 571" xfId="566" xr:uid="{00000000-0005-0000-0000-000098020000}"/>
    <cellStyle name="Normal 571 2" xfId="1952" xr:uid="{7EA49CEE-BB0F-4BCD-8E35-67D02947CF9B}"/>
    <cellStyle name="Normal 572" xfId="567" xr:uid="{00000000-0005-0000-0000-000099020000}"/>
    <cellStyle name="Normal 572 2" xfId="2543" xr:uid="{4D80CAC1-6851-4FB6-9552-7F623C1DCAF1}"/>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2 2 2" xfId="1273" xr:uid="{176B7247-14E6-44AC-8952-A0B4B809BD17}"/>
    <cellStyle name="Normal 6 2 2 2 3" xfId="2019" xr:uid="{F0C1792B-CCEB-492B-8850-8F48E59FB72B}"/>
    <cellStyle name="Normal 6 2 2 3" xfId="1159" xr:uid="{317141A8-F452-49CC-8E8B-72D1482581A9}"/>
    <cellStyle name="Normal 6 2 2 4" xfId="1816" xr:uid="{28990DB9-6BC1-4F48-811A-2A1460C9AAF7}"/>
    <cellStyle name="Normal 6 2 3" xfId="749" xr:uid="{557B45E5-E9AC-41E2-A811-61F73279F30D}"/>
    <cellStyle name="Normal 6 2 3 2" xfId="1226" xr:uid="{A1EBD2A3-863A-4862-B9E7-D8E9EFFAC982}"/>
    <cellStyle name="Normal 6 2 3 3" xfId="1774" xr:uid="{14D6BDAD-B94F-49B4-A081-12B946C21522}"/>
    <cellStyle name="Normal 6 2 4" xfId="1107" xr:uid="{D8B3111D-B4DB-446E-941F-10D509CA41B2}"/>
    <cellStyle name="Normal 6 2 5" xfId="1865" xr:uid="{5C7F8EFF-BCD4-4530-A7DB-1FC2B9DBF956}"/>
    <cellStyle name="Normal 6 3" xfId="570" xr:uid="{00000000-0005-0000-0000-00009D020000}"/>
    <cellStyle name="Normal 6 3 2" xfId="1108" xr:uid="{76DAD2C5-996E-41EE-A03C-EE7A157CF713}"/>
    <cellStyle name="Normal 6 3 3" xfId="1848" xr:uid="{2ABF0A0D-6D98-4CF5-AA85-0ED5F0901D26}"/>
    <cellStyle name="Normal 6 3 4" xfId="2558" xr:uid="{38BC2A26-1BCB-445E-9CA3-3CEE6889D4E2}"/>
    <cellStyle name="Normal 6 4" xfId="658" xr:uid="{00000000-0005-0000-0000-00009E020000}"/>
    <cellStyle name="Normal 6 4 2" xfId="795" xr:uid="{94F48A41-6835-47F0-9973-4CC85AEA90D4}"/>
    <cellStyle name="Normal 6 4 2 2" xfId="1272" xr:uid="{1D58BEFA-5B64-4920-B985-B81D8654D4FF}"/>
    <cellStyle name="Normal 6 4 2 3" xfId="1845" xr:uid="{690F07C4-9FA9-448A-9082-71E9260889DB}"/>
    <cellStyle name="Normal 6 4 3" xfId="1158" xr:uid="{C6795AD1-EB37-4A28-9735-323D64EDB1BE}"/>
    <cellStyle name="Normal 6 4 4" xfId="2418" xr:uid="{5B5296A8-8169-4414-B31E-366A62A79255}"/>
    <cellStyle name="Normal 6 5" xfId="748" xr:uid="{F98FC477-0AD5-4A86-A589-DD2204455DBE}"/>
    <cellStyle name="Normal 6 5 2" xfId="1225" xr:uid="{2562C055-6FE6-48CA-8CDC-81D750ACF6B0}"/>
    <cellStyle name="Normal 6 5 3" xfId="2410" xr:uid="{2D354F8D-CFFB-4178-B170-81626C5A653A}"/>
    <cellStyle name="Normal 6 6" xfId="1106" xr:uid="{1F7A968D-2587-48C3-B5BB-CB0EFA5948DA}"/>
    <cellStyle name="Normal 6 7" xfId="2017" xr:uid="{5B312788-80DA-4FEB-AD9D-507FC34CCFA7}"/>
    <cellStyle name="Normal 7" xfId="571" xr:uid="{00000000-0005-0000-0000-00009F020000}"/>
    <cellStyle name="Normal 7 2" xfId="572" xr:uid="{00000000-0005-0000-0000-0000A0020000}"/>
    <cellStyle name="Normal 7 2 2" xfId="2529" xr:uid="{72555F54-374D-4942-9D70-430D7A4A853D}"/>
    <cellStyle name="Normal 7 3" xfId="1109" xr:uid="{F9FCAA03-5605-43F3-B1C5-C27B04198860}"/>
    <cellStyle name="Normal 7 4" xfId="1849" xr:uid="{5457C9DC-6EA6-43C0-9F75-90F0F894DB99}"/>
    <cellStyle name="Normal 7 5" xfId="1458" xr:uid="{1B0720E0-0569-42BC-BABA-942C72C03EC6}"/>
    <cellStyle name="Normal 8" xfId="573" xr:uid="{00000000-0005-0000-0000-0000A1020000}"/>
    <cellStyle name="Normal 8 2" xfId="2505" xr:uid="{5D371623-B701-4DA2-9B90-22E74D9D810E}"/>
    <cellStyle name="Normal 9" xfId="710" xr:uid="{00000000-0005-0000-0000-0000A2020000}"/>
    <cellStyle name="Normal 9 2" xfId="824" xr:uid="{C2DE7A61-9086-487D-81AD-D3E50EC30FE0}"/>
    <cellStyle name="Normal 9 2 2" xfId="1301" xr:uid="{CD9CE783-2B73-4C4A-835F-00F95D2EC81E}"/>
    <cellStyle name="Normal 9 2 3" xfId="1864" xr:uid="{9D95419D-5164-4365-840B-408C767AC400}"/>
    <cellStyle name="Normal 9 3" xfId="1187" xr:uid="{2E7AC052-1044-4843-A88E-AE41EF20898E}"/>
    <cellStyle name="Normal 9 4" xfId="1444" xr:uid="{93F9B452-A659-4E88-8E1C-1DEB9F7FDB06}"/>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2 2 2" xfId="1274" xr:uid="{6B9213FB-8815-433E-97CA-181973864BEE}"/>
    <cellStyle name="Note 2 2 2 3" xfId="1912" xr:uid="{82565CDE-1BC2-45B5-A3B9-A70FB18CC53A}"/>
    <cellStyle name="Note 2 2 3" xfId="1160" xr:uid="{7ECD82EA-7E82-49D7-AB10-E19966F3CAAE}"/>
    <cellStyle name="Note 2 2 4" xfId="1434" xr:uid="{1706B97B-56A1-4764-A4A4-9B12A92DF735}"/>
    <cellStyle name="Note 2 3" xfId="750" xr:uid="{AC5340EE-478E-47DC-8896-BD46672619DE}"/>
    <cellStyle name="Note 2 3 2" xfId="1227" xr:uid="{DCCF1679-1E72-4737-8CEA-10941BA708AA}"/>
    <cellStyle name="Note 2 3 3" xfId="2566" xr:uid="{0DCAD1BC-86FC-4E9A-959D-7AD06E8BEE61}"/>
    <cellStyle name="Note 2 4" xfId="1110" xr:uid="{EB653CF1-9314-4155-8FBF-1ABCB67C287B}"/>
    <cellStyle name="Note 2 5" xfId="1934" xr:uid="{C8FF6178-3A4E-45D2-BA37-F6E81133FF72}"/>
    <cellStyle name="Note 3" xfId="711" xr:uid="{00000000-0005-0000-0000-0000A6020000}"/>
    <cellStyle name="Note 3 2" xfId="825" xr:uid="{BE69DA9A-320A-423F-A18C-65A987CEC7F4}"/>
    <cellStyle name="Note 3 2 2" xfId="1302" xr:uid="{C5FA7F2E-03D4-4309-9045-FB43A44B4D22}"/>
    <cellStyle name="Note 3 2 3" xfId="2497" xr:uid="{026961F0-AD6E-438D-A079-880B764957FB}"/>
    <cellStyle name="Note 3 3" xfId="1188" xr:uid="{241DA6DC-F849-4391-9A8D-4232F9C801B5}"/>
    <cellStyle name="Note 3 4" xfId="1985" xr:uid="{334D3FE5-6F59-46F4-8A16-9911B22FA5EF}"/>
    <cellStyle name="Output 2" xfId="576" xr:uid="{00000000-0005-0000-0000-0000A8020000}"/>
    <cellStyle name="Output 2 2" xfId="661" xr:uid="{00000000-0005-0000-0000-0000A9020000}"/>
    <cellStyle name="Output 2 2 2" xfId="1470" xr:uid="{141347B1-DF19-4D3C-A783-A519DF9505F5}"/>
    <cellStyle name="Output 2 3" xfId="2351" xr:uid="{5DAAC5A4-E369-4426-8CE9-93C5A22EA54E}"/>
    <cellStyle name="Percent" xfId="1" xr:uid="{00000000-0005-0000-0000-0000AA020000}"/>
    <cellStyle name="Percent 2" xfId="577" xr:uid="{00000000-0005-0000-0000-0000AB020000}"/>
    <cellStyle name="Percent 2 2" xfId="2396" xr:uid="{07B6E1A3-6AAB-4B24-9541-5A30C92510AC}"/>
    <cellStyle name="Percent 3" xfId="832" xr:uid="{96394DDB-EC63-4940-B818-299B991F18CF}"/>
    <cellStyle name="Percent 4" xfId="1427" xr:uid="{F32FB887-1506-4EE5-B3B2-6F8EA338365A}"/>
    <cellStyle name="Percent 5" xfId="2095" xr:uid="{55F2DB06-C692-4A32-B894-8BB11C890CE5}"/>
    <cellStyle name="Schlecht" xfId="676" builtinId="27" customBuiltin="1"/>
    <cellStyle name="Standard" xfId="0" builtinId="0"/>
    <cellStyle name="Standard 2" xfId="1425" xr:uid="{8060E702-A650-402E-859A-098E8DDD1C36}"/>
    <cellStyle name="Standard 2 2" xfId="1960" xr:uid="{C63722AE-8A16-45A4-991B-7977EDDB5F3D}"/>
    <cellStyle name="Standard 3" xfId="578" xr:uid="{00000000-0005-0000-0000-0000AC020000}"/>
    <cellStyle name="Standard 3 2" xfId="2082" xr:uid="{1628948A-B647-4563-ABB9-39A538A40D08}"/>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2 2 2" xfId="1278" xr:uid="{B2C4FCF8-8B23-4A82-8530-B6CC046F0048}"/>
    <cellStyle name="Standard 4 2 2 2 2 2 3" xfId="2440" xr:uid="{352458AE-53A1-46ED-BB1E-1F848EE9CF6B}"/>
    <cellStyle name="Standard 4 2 2 2 2 3" xfId="1164" xr:uid="{1EB25DD2-4E77-40F3-9195-BA22B42D86BA}"/>
    <cellStyle name="Standard 4 2 2 2 2 4" xfId="2496" xr:uid="{7AD072AD-09BD-4848-B7C2-B4A2C4970821}"/>
    <cellStyle name="Standard 4 2 2 2 3" xfId="754" xr:uid="{3717BDF9-DF18-469D-A1A6-133293EAB916}"/>
    <cellStyle name="Standard 4 2 2 2 3 2" xfId="1231" xr:uid="{203C3368-388D-4262-9985-EAB1889D18A9}"/>
    <cellStyle name="Standard 4 2 2 2 3 3" xfId="2494" xr:uid="{F86C7E70-44DF-44B9-BCDA-1D2955724A58}"/>
    <cellStyle name="Standard 4 2 2 2 4" xfId="1114" xr:uid="{893DD0E7-0045-4711-9EAF-9C53F3A237BC}"/>
    <cellStyle name="Standard 4 2 2 2 5" xfId="1759" xr:uid="{C248CF0E-5A82-4222-976B-BC755CFEA151}"/>
    <cellStyle name="Standard 4 2 2 3" xfId="664" xr:uid="{00000000-0005-0000-0000-0000B2020000}"/>
    <cellStyle name="Standard 4 2 2 3 2" xfId="800" xr:uid="{B519ACEB-8D15-4BAB-914A-A2C2D0673E85}"/>
    <cellStyle name="Standard 4 2 2 3 2 2" xfId="1277" xr:uid="{D4F1AFB6-C2E5-47D7-B8C1-DCDDCD4304CE}"/>
    <cellStyle name="Standard 4 2 2 3 2 3" xfId="2528" xr:uid="{E7E81CEE-6D53-4CAE-A582-7BA740289CBA}"/>
    <cellStyle name="Standard 4 2 2 3 3" xfId="1163" xr:uid="{07A8F468-77DE-44AF-96D7-C444F18DDEE1}"/>
    <cellStyle name="Standard 4 2 2 3 4" xfId="1899" xr:uid="{A0086141-8AF5-4665-97A1-2734816C4CC1}"/>
    <cellStyle name="Standard 4 2 2 4" xfId="753" xr:uid="{CC2F9681-7221-4E0B-BE58-DE34D4DC40CF}"/>
    <cellStyle name="Standard 4 2 2 4 2" xfId="1230" xr:uid="{76C8F652-0F65-41F6-B046-D5529A0BD482}"/>
    <cellStyle name="Standard 4 2 2 4 3" xfId="2086" xr:uid="{E257C0D9-7445-4A29-850B-9D660E92FD76}"/>
    <cellStyle name="Standard 4 2 2 5" xfId="1113" xr:uid="{026F5E89-D5E3-4858-8B0B-9E824C13BE78}"/>
    <cellStyle name="Standard 4 2 2 6" xfId="2552" xr:uid="{C3FA4BBE-1E83-48EA-A459-93B6DD0A8684}"/>
    <cellStyle name="Standard 4 2 3" xfId="583" xr:uid="{00000000-0005-0000-0000-0000B3020000}"/>
    <cellStyle name="Standard 4 2 3 2" xfId="666" xr:uid="{00000000-0005-0000-0000-0000B4020000}"/>
    <cellStyle name="Standard 4 2 3 2 2" xfId="802" xr:uid="{B5FE6E75-B41F-4CC0-BF1F-33B763CE0A2C}"/>
    <cellStyle name="Standard 4 2 3 2 2 2" xfId="1279" xr:uid="{5CAC078F-5731-40EF-81F8-D54F495E6F71}"/>
    <cellStyle name="Standard 4 2 3 2 2 3" xfId="2021" xr:uid="{7858D479-4175-4E56-BE60-846F234ED281}"/>
    <cellStyle name="Standard 4 2 3 2 3" xfId="1165" xr:uid="{4EE7F75F-82D0-4E8F-9C9B-00DB73C811FB}"/>
    <cellStyle name="Standard 4 2 3 2 4" xfId="2373" xr:uid="{CEF5F189-2ED2-445E-A32C-92705BFB50A7}"/>
    <cellStyle name="Standard 4 2 3 3" xfId="755" xr:uid="{A64374BC-823F-49AF-B773-E84014AFDB70}"/>
    <cellStyle name="Standard 4 2 3 3 2" xfId="1232" xr:uid="{31F3BCEE-85B0-49F3-9DBE-C0D34F42DFCB}"/>
    <cellStyle name="Standard 4 2 3 3 3" xfId="1955" xr:uid="{7409D051-58CF-4655-8AA6-E01B17B0CDD1}"/>
    <cellStyle name="Standard 4 2 3 4" xfId="1115" xr:uid="{9B667A48-E8DC-4224-9C8E-2198C82BB637}"/>
    <cellStyle name="Standard 4 2 3 5" xfId="1831" xr:uid="{4B019614-EE5A-4AE2-B963-4F4A675ED19D}"/>
    <cellStyle name="Standard 4 2 4" xfId="663" xr:uid="{00000000-0005-0000-0000-0000B5020000}"/>
    <cellStyle name="Standard 4 2 4 2" xfId="799" xr:uid="{9C2C791D-563B-4AED-BAA8-BB47B68C5354}"/>
    <cellStyle name="Standard 4 2 4 2 2" xfId="1276" xr:uid="{FCBE6749-886F-4B1A-8423-844819749223}"/>
    <cellStyle name="Standard 4 2 4 2 3" xfId="2375" xr:uid="{E3174BDA-D891-482F-9E70-A0D2C23E36FF}"/>
    <cellStyle name="Standard 4 2 4 3" xfId="1162" xr:uid="{09A7D752-63DE-41FF-BCB7-44C420E1363A}"/>
    <cellStyle name="Standard 4 2 4 4" xfId="2518" xr:uid="{04BBD895-0E1C-49DE-9467-2C75A21BEAA0}"/>
    <cellStyle name="Standard 4 2 5" xfId="752" xr:uid="{A197A41C-0F12-46AA-AE19-171F357B5002}"/>
    <cellStyle name="Standard 4 2 5 2" xfId="1229" xr:uid="{6F1C32E8-258C-44D6-BEB5-EFF9DB84F17E}"/>
    <cellStyle name="Standard 4 2 5 3" xfId="2556" xr:uid="{9476BFFA-F703-457A-9E1B-1DD407046EAF}"/>
    <cellStyle name="Standard 4 2 6" xfId="1112" xr:uid="{89B46F33-0F2A-4A03-A496-91F443CE7641}"/>
    <cellStyle name="Standard 4 2 7" xfId="1451" xr:uid="{24810707-83CC-4FF0-B90F-157C559B405C}"/>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2 2 2" xfId="1281" xr:uid="{06C7480E-7EEB-488C-A072-D090372479DD}"/>
    <cellStyle name="Standard 4 3 2 2 2 3" xfId="2515" xr:uid="{63882F83-097C-47DC-AFF4-402287CE89DD}"/>
    <cellStyle name="Standard 4 3 2 2 3" xfId="1167" xr:uid="{2F537D25-000F-4402-91EB-B287A578566A}"/>
    <cellStyle name="Standard 4 3 2 2 4" xfId="1932" xr:uid="{D8D71260-9EE1-4364-B1F9-78632D27FA4C}"/>
    <cellStyle name="Standard 4 3 2 3" xfId="757" xr:uid="{331D8F24-399E-43AE-9199-C0CEBBDF18BC}"/>
    <cellStyle name="Standard 4 3 2 3 2" xfId="1234" xr:uid="{285C8A58-103A-4639-AB78-93336FAE3E3B}"/>
    <cellStyle name="Standard 4 3 2 3 3" xfId="2458" xr:uid="{FB702F63-1867-49B0-B90B-2F0C6D74C242}"/>
    <cellStyle name="Standard 4 3 2 4" xfId="1117" xr:uid="{6F085DA5-DEB2-4A26-8B9B-2E7461537053}"/>
    <cellStyle name="Standard 4 3 2 5" xfId="2403" xr:uid="{2C1A22B4-EA6E-454A-840C-69D73A89D95D}"/>
    <cellStyle name="Standard 4 3 3" xfId="667" xr:uid="{00000000-0005-0000-0000-0000B9020000}"/>
    <cellStyle name="Standard 4 3 3 2" xfId="803" xr:uid="{D9FC3651-C083-4A3A-BBEB-35BDB75E6856}"/>
    <cellStyle name="Standard 4 3 3 2 2" xfId="1280" xr:uid="{820408CD-AEC4-4262-A340-976E2A849A8C}"/>
    <cellStyle name="Standard 4 3 3 2 3" xfId="2083" xr:uid="{1BB74049-CD70-4CD2-BCE0-FAD87EA1A1DF}"/>
    <cellStyle name="Standard 4 3 3 3" xfId="1166" xr:uid="{498854EE-80D8-4F63-BD57-BD070AD460C6}"/>
    <cellStyle name="Standard 4 3 3 4" xfId="1976" xr:uid="{D4B6B5FA-92A3-4C8D-92C7-FD73F4F4C5FC}"/>
    <cellStyle name="Standard 4 3 4" xfId="756" xr:uid="{B582CC8D-4531-472B-9421-10B8AF6BE8B9}"/>
    <cellStyle name="Standard 4 3 4 2" xfId="1233" xr:uid="{7C40D35A-F7A0-4C07-B366-4079158F767E}"/>
    <cellStyle name="Standard 4 3 4 3" xfId="1808" xr:uid="{A6138880-2574-4150-AA3C-58855E3610BD}"/>
    <cellStyle name="Standard 4 3 5" xfId="1116" xr:uid="{797DDD60-7FD9-4F0C-BAE0-3865112F0D86}"/>
    <cellStyle name="Standard 4 3 6" xfId="1791" xr:uid="{CA0E2139-40C0-4E1C-B067-08E8DB031B7D}"/>
    <cellStyle name="Standard 4 4" xfId="586" xr:uid="{00000000-0005-0000-0000-0000BA020000}"/>
    <cellStyle name="Standard 4 4 2" xfId="669" xr:uid="{00000000-0005-0000-0000-0000BB020000}"/>
    <cellStyle name="Standard 4 4 2 2" xfId="805" xr:uid="{FA8A2B66-1108-407C-9F13-364C6D5A5AC0}"/>
    <cellStyle name="Standard 4 4 2 2 2" xfId="1282" xr:uid="{C15973EA-0BF3-4171-A177-984A5AF9B181}"/>
    <cellStyle name="Standard 4 4 2 2 3" xfId="1993" xr:uid="{C7E612F3-9C8E-4636-8B2D-A08876A463FE}"/>
    <cellStyle name="Standard 4 4 2 3" xfId="1168" xr:uid="{E2F67DCC-1437-42DA-8AD3-2A7884EFBD9E}"/>
    <cellStyle name="Standard 4 4 2 4" xfId="2050" xr:uid="{A0344D1D-BF96-42CD-B3B2-0DD64C0FE1BA}"/>
    <cellStyle name="Standard 4 4 3" xfId="758" xr:uid="{1DA9F4F4-EBC5-4578-BE84-7407C5EC93C7}"/>
    <cellStyle name="Standard 4 4 3 2" xfId="1235" xr:uid="{F76976A8-7E34-4CF2-B2AE-E4E2C34E8EA8}"/>
    <cellStyle name="Standard 4 4 3 3" xfId="2485" xr:uid="{423308A5-D4A6-4ECC-B5F8-19E22FF7EA4F}"/>
    <cellStyle name="Standard 4 4 4" xfId="1118" xr:uid="{A0372E39-55F0-4F67-86DF-3AE7C9A2A686}"/>
    <cellStyle name="Standard 4 4 5" xfId="1878" xr:uid="{68CE5535-DCAF-4CA6-9598-A78B1F64DAC1}"/>
    <cellStyle name="Standard 4 5" xfId="662" xr:uid="{00000000-0005-0000-0000-0000BC020000}"/>
    <cellStyle name="Standard 4 5 2" xfId="798" xr:uid="{C39C8FBF-2901-4072-B80F-AE644911D338}"/>
    <cellStyle name="Standard 4 5 2 2" xfId="1275" xr:uid="{95B68A50-E301-40A9-83B7-1DD9433BD870}"/>
    <cellStyle name="Standard 4 5 2 3" xfId="1443" xr:uid="{0051E89F-5D27-47A1-989F-7D469D2750FE}"/>
    <cellStyle name="Standard 4 5 3" xfId="1161" xr:uid="{F758AB8E-ACF6-4067-AC8D-B0569AEA4910}"/>
    <cellStyle name="Standard 4 5 4" xfId="2334" xr:uid="{D7230F9C-D116-4AFF-B887-248A2DA95F1D}"/>
    <cellStyle name="Standard 4 6" xfId="751" xr:uid="{A1D7548D-B817-4A92-9F01-B4F2C2CCAE96}"/>
    <cellStyle name="Standard 4 6 2" xfId="1228" xr:uid="{FA7B7019-10E0-436A-BA5B-2591E589890F}"/>
    <cellStyle name="Standard 4 6 3" xfId="2577" xr:uid="{D805E833-1572-4E5A-AB6B-9D53C50176D2}"/>
    <cellStyle name="Standard 4 7" xfId="1111" xr:uid="{CD49AA4A-A1BB-45AA-9986-77D1781E33DC}"/>
    <cellStyle name="Standard 4 8" xfId="1926" xr:uid="{A5C7A2A5-CB15-45E0-9B70-DA521390782E}"/>
    <cellStyle name="Standard 5" xfId="2443" xr:uid="{74374C06-39B7-4631-BC1A-05DF8542FA09}"/>
    <cellStyle name="Standard 6" xfId="587" xr:uid="{00000000-0005-0000-0000-0000BD020000}"/>
    <cellStyle name="Standard 6 2" xfId="1119" xr:uid="{9DF60323-EC7D-49B2-B429-9426FD3C0F0B}"/>
    <cellStyle name="Standard 6 3" xfId="1858" xr:uid="{0392D357-B429-436B-A0E7-41311FC2DF41}"/>
    <cellStyle name="Standard 6 4" xfId="2048" xr:uid="{14382570-2655-4199-B881-6201F3AFBD68}"/>
    <cellStyle name="Title 2" xfId="588" xr:uid="{00000000-0005-0000-0000-0000BF020000}"/>
    <cellStyle name="Title 2 2" xfId="2037" xr:uid="{FCE23109-2BB8-4CF7-90C1-200BDDDC8877}"/>
    <cellStyle name="Total 2" xfId="589" xr:uid="{00000000-0005-0000-0000-0000C1020000}"/>
    <cellStyle name="Total 2 2" xfId="2024" xr:uid="{988C1991-46B1-42FA-94C6-1DF191C9F74A}"/>
    <cellStyle name="Überschrift" xfId="670" builtinId="15" customBuiltin="1"/>
    <cellStyle name="Überschrift 1" xfId="671" builtinId="16" customBuiltin="1"/>
    <cellStyle name="Überschrift 2" xfId="672" builtinId="17" customBuiltin="1"/>
    <cellStyle name="Überschrift 3" xfId="673" builtinId="18" customBuiltin="1"/>
    <cellStyle name="Überschrift 4" xfId="674" builtinId="19" customBuiltin="1"/>
    <cellStyle name="Verknüpfte Zelle" xfId="681" builtinId="24" customBuiltin="1"/>
    <cellStyle name="Warnender Text" xfId="683" builtinId="11" customBuiltin="1"/>
    <cellStyle name="Warning Text 2" xfId="590" xr:uid="{00000000-0005-0000-0000-0000C3020000}"/>
    <cellStyle name="Warning Text 2 2" xfId="2033" xr:uid="{44369906-05DD-4C42-A230-C6B24CACFF92}"/>
    <cellStyle name="Zelle überprüfen" xfId="682" builtinId="23" customBuiltin="1"/>
    <cellStyle name="표준 2" xfId="591" xr:uid="{00000000-0005-0000-0000-0000C4020000}"/>
    <cellStyle name="표준 2 2" xfId="2491" xr:uid="{4E6794A1-EC8D-460E-BF02-4C547A44B903}"/>
    <cellStyle name="一般 7" xfId="592" xr:uid="{00000000-0005-0000-0000-0000C5020000}"/>
    <cellStyle name="一般 7 2" xfId="1830" xr:uid="{EAAC8A0E-7C26-410B-9454-F81C78E47CCE}"/>
    <cellStyle name="標準 2" xfId="593" xr:uid="{00000000-0005-0000-0000-0000C6020000}"/>
    <cellStyle name="標準 2 2" xfId="594" xr:uid="{00000000-0005-0000-0000-0000C7020000}"/>
    <cellStyle name="標準 2 2 2" xfId="2576" xr:uid="{27A65F99-4D64-4360-AEDA-E069F1DE9D6A}"/>
    <cellStyle name="標準 2 3" xfId="595" xr:uid="{00000000-0005-0000-0000-0000C8020000}"/>
    <cellStyle name="標準 2 3 2" xfId="1806" xr:uid="{9DEC2D20-4723-4106-B05F-D87B740B8F78}"/>
    <cellStyle name="標準 2 4" xfId="1835" xr:uid="{D4BA2254-416E-46CE-AC3A-B477EA5E6A28}"/>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rafi-group.com/business/responsible-minerals-sourcing-policy/" TargetMode="External"/><Relationship Id="rId2" Type="http://schemas.openxmlformats.org/officeDocument/2006/relationships/hyperlink" Target="mailto:karsten.hoffmann@rafi-group.com" TargetMode="External"/><Relationship Id="rId1" Type="http://schemas.openxmlformats.org/officeDocument/2006/relationships/hyperlink" Target="mailto:karsten.hoffmann@rafi-group.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17" activePane="bottomRight" state="frozen"/>
      <selection pane="topRight" activeCell="B24" sqref="B24:J24"/>
      <selection pane="bottomLeft" activeCell="B24" sqref="B24:J24"/>
      <selection pane="bottomRight" activeCell="B22" sqref="B22"/>
    </sheetView>
  </sheetViews>
  <sheetFormatPr baseColWidth="10"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452"/>
      <c r="B2" s="1" t="s">
        <v>1</v>
      </c>
      <c r="C2" s="2"/>
      <c r="D2" s="145"/>
      <c r="E2" s="2"/>
      <c r="F2" s="2"/>
      <c r="G2" s="24"/>
    </row>
    <row r="3" spans="1:7">
      <c r="A3" s="452"/>
      <c r="B3" s="2" t="s">
        <v>2</v>
      </c>
      <c r="C3" s="1"/>
      <c r="D3" s="146"/>
      <c r="E3" s="2"/>
      <c r="F3" s="1"/>
      <c r="G3" s="24"/>
    </row>
    <row r="4" spans="1:7" ht="15">
      <c r="A4" s="452"/>
      <c r="B4" s="182" t="s">
        <v>3</v>
      </c>
      <c r="C4" s="183"/>
      <c r="D4" s="184"/>
      <c r="E4" s="2"/>
      <c r="F4" s="183"/>
      <c r="G4" s="24"/>
    </row>
    <row r="5" spans="1:7">
      <c r="A5" s="452"/>
      <c r="B5" s="188" t="s">
        <v>4</v>
      </c>
      <c r="C5" s="185"/>
      <c r="D5" s="186"/>
      <c r="E5" s="2"/>
      <c r="F5" s="185"/>
      <c r="G5" s="24"/>
    </row>
    <row r="6" spans="1:7">
      <c r="A6" s="452"/>
      <c r="B6" s="2"/>
      <c r="C6" s="2"/>
      <c r="D6" s="145"/>
      <c r="E6" s="2"/>
      <c r="F6" s="2"/>
      <c r="G6" s="24"/>
    </row>
    <row r="7" spans="1:7">
      <c r="A7" s="452"/>
      <c r="B7" s="2"/>
      <c r="C7" s="2"/>
      <c r="D7" s="145"/>
      <c r="E7" s="2"/>
      <c r="F7" s="2"/>
      <c r="G7" s="24"/>
    </row>
    <row r="8" spans="1:7">
      <c r="A8" s="452"/>
      <c r="B8" s="2"/>
      <c r="C8" s="2"/>
      <c r="D8" s="145"/>
      <c r="E8" s="2"/>
      <c r="F8" s="2"/>
      <c r="G8" s="24"/>
    </row>
    <row r="9" spans="1:7" ht="20.25" customHeight="1">
      <c r="A9" s="452"/>
      <c r="B9" s="454" t="s">
        <v>5</v>
      </c>
      <c r="C9" s="454"/>
      <c r="D9" s="454"/>
      <c r="E9" s="454"/>
      <c r="F9" s="454"/>
      <c r="G9" s="24"/>
    </row>
    <row r="10" spans="1:7" ht="27" customHeight="1">
      <c r="A10" s="452"/>
      <c r="B10" s="455" t="s">
        <v>6</v>
      </c>
      <c r="C10" s="455"/>
      <c r="D10" s="455"/>
      <c r="E10" s="455"/>
      <c r="F10" s="455"/>
      <c r="G10" s="24"/>
    </row>
    <row r="11" spans="1:7" ht="82.5" customHeight="1">
      <c r="A11" s="452"/>
      <c r="B11" s="456"/>
      <c r="C11" s="456"/>
      <c r="D11" s="456"/>
      <c r="E11" s="456"/>
      <c r="F11" s="456"/>
      <c r="G11" s="24"/>
    </row>
    <row r="12" spans="1:7" ht="22.5">
      <c r="A12" s="452"/>
      <c r="B12" s="172" t="s">
        <v>7</v>
      </c>
      <c r="C12" s="173" t="s">
        <v>8</v>
      </c>
      <c r="D12" s="174" t="s">
        <v>9</v>
      </c>
      <c r="E12" s="173" t="s">
        <v>10</v>
      </c>
      <c r="F12" s="173" t="s">
        <v>11</v>
      </c>
      <c r="G12" s="24"/>
    </row>
    <row r="13" spans="1:7" ht="67.5">
      <c r="A13" s="452"/>
      <c r="B13" s="284">
        <v>1</v>
      </c>
      <c r="C13" s="222" t="s">
        <v>12</v>
      </c>
      <c r="D13" s="223">
        <v>44489</v>
      </c>
      <c r="E13" s="222" t="s">
        <v>11847</v>
      </c>
      <c r="F13" s="224" t="s">
        <v>11856</v>
      </c>
      <c r="G13" s="24"/>
    </row>
    <row r="14" spans="1:7" ht="67.5">
      <c r="A14" s="452"/>
      <c r="B14" s="221">
        <v>1.01</v>
      </c>
      <c r="C14" s="222" t="s">
        <v>12</v>
      </c>
      <c r="D14" s="223">
        <v>44523</v>
      </c>
      <c r="E14" s="222" t="s">
        <v>11848</v>
      </c>
      <c r="F14" s="224" t="s">
        <v>11856</v>
      </c>
      <c r="G14" s="24"/>
    </row>
    <row r="15" spans="1:7" ht="67.5">
      <c r="A15" s="452"/>
      <c r="B15" s="221">
        <v>1.02</v>
      </c>
      <c r="C15" s="222" t="s">
        <v>12</v>
      </c>
      <c r="D15" s="223">
        <v>44553</v>
      </c>
      <c r="E15" s="222" t="s">
        <v>11849</v>
      </c>
      <c r="F15" s="224" t="s">
        <v>11856</v>
      </c>
      <c r="G15" s="24"/>
    </row>
    <row r="16" spans="1:7" ht="90">
      <c r="A16" s="452"/>
      <c r="B16" s="221">
        <v>1.1000000000000001</v>
      </c>
      <c r="C16" s="222" t="s">
        <v>12</v>
      </c>
      <c r="D16" s="223">
        <v>44848</v>
      </c>
      <c r="E16" s="222" t="s">
        <v>11850</v>
      </c>
      <c r="F16" s="224" t="s">
        <v>11857</v>
      </c>
      <c r="G16" s="24"/>
    </row>
    <row r="17" spans="1:7" ht="56.25">
      <c r="A17" s="452"/>
      <c r="B17" s="221">
        <v>1.1100000000000001</v>
      </c>
      <c r="C17" s="222" t="s">
        <v>12</v>
      </c>
      <c r="D17" s="223">
        <v>44869</v>
      </c>
      <c r="E17" s="222" t="s">
        <v>11851</v>
      </c>
      <c r="F17" s="224" t="s">
        <v>11857</v>
      </c>
      <c r="G17" s="24"/>
    </row>
    <row r="18" spans="1:7" ht="56.25">
      <c r="A18" s="452"/>
      <c r="B18" s="221">
        <v>1.2</v>
      </c>
      <c r="C18" s="222" t="s">
        <v>12</v>
      </c>
      <c r="D18" s="223">
        <v>45058</v>
      </c>
      <c r="E18" s="222" t="s">
        <v>11900</v>
      </c>
      <c r="F18" s="224" t="s">
        <v>11858</v>
      </c>
      <c r="G18" s="24"/>
    </row>
    <row r="19" spans="1:7" ht="56.25">
      <c r="A19" s="452"/>
      <c r="B19" s="221">
        <v>1.3</v>
      </c>
      <c r="C19" s="222" t="s">
        <v>12</v>
      </c>
      <c r="D19" s="223">
        <v>45408</v>
      </c>
      <c r="E19" s="285" t="s">
        <v>19408</v>
      </c>
      <c r="F19" s="224" t="s">
        <v>11901</v>
      </c>
      <c r="G19" s="24"/>
    </row>
    <row r="20" spans="1:7" ht="56.25">
      <c r="A20" s="452"/>
      <c r="B20" s="290" t="s">
        <v>18067</v>
      </c>
      <c r="C20" s="222" t="s">
        <v>12</v>
      </c>
      <c r="D20" s="223">
        <v>45772</v>
      </c>
      <c r="E20" s="285" t="s">
        <v>18601</v>
      </c>
      <c r="F20" s="224" t="s">
        <v>18718</v>
      </c>
      <c r="G20" s="24"/>
    </row>
    <row r="21" spans="1:7" ht="78.75">
      <c r="A21" s="452"/>
      <c r="B21" s="290" t="s">
        <v>19500</v>
      </c>
      <c r="C21" s="222" t="s">
        <v>12</v>
      </c>
      <c r="D21" s="383">
        <v>45947</v>
      </c>
      <c r="E21" s="384" t="s">
        <v>19503</v>
      </c>
      <c r="F21" s="224" t="s">
        <v>19499</v>
      </c>
      <c r="G21" s="24"/>
    </row>
    <row r="22" spans="1:7" ht="78.75">
      <c r="A22" s="452"/>
      <c r="B22" s="290">
        <v>2.11</v>
      </c>
      <c r="C22" s="222" t="s">
        <v>12</v>
      </c>
      <c r="D22" s="383">
        <v>46129</v>
      </c>
      <c r="E22" s="384" t="s">
        <v>20351</v>
      </c>
      <c r="F22" s="224" t="s">
        <v>19546</v>
      </c>
      <c r="G22" s="24"/>
    </row>
    <row r="23" spans="1:7" ht="13.5" thickBot="1">
      <c r="A23" s="453"/>
      <c r="B23" s="457" t="str">
        <f ca="1">OFFSET(L!$C$1,MATCH("General"&amp;"Cpy",L!$A:$A,0)-1,SL,,)</f>
        <v>© 2026 Responsible Minerals Initiative. All rights reserved.</v>
      </c>
      <c r="C23" s="457"/>
      <c r="D23" s="457"/>
      <c r="E23" s="457"/>
      <c r="F23" s="457"/>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5"/>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baseColWidth="10"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5"/>
      <c r="B4" s="178"/>
    </row>
    <row r="5" spans="1:2" ht="42" customHeight="1">
      <c r="A5" s="216"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5"/>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195">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5"/>
      <c r="B35" s="178"/>
    </row>
    <row r="36" spans="1:2" ht="68.45" customHeight="1">
      <c r="A36" s="216"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6"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5"/>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5"/>
      <c r="B64" s="178"/>
    </row>
    <row r="65" spans="1:2" ht="30">
      <c r="A65" s="216"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5"/>
      <c r="B79" s="178"/>
    </row>
    <row r="80" spans="1:2" ht="90">
      <c r="A80" s="216"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5"/>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6"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baseColWidth="10"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458"/>
      <c r="B1" s="459"/>
      <c r="C1" s="459"/>
      <c r="D1" s="460"/>
    </row>
    <row r="2" spans="1:8" ht="15">
      <c r="A2" s="175"/>
      <c r="B2" s="176" t="str">
        <f ca="1">OFFSET(L!$C$1,MATCH("Definitions"&amp;ADDRESS(ROW(),COLUMN(),4),L!$A:$A,0)-1,SL,,)</f>
        <v>ITEM</v>
      </c>
      <c r="C2" s="176" t="str">
        <f ca="1">OFFSET(L!$C$1,MATCH("Definitions"&amp;ADDRESS(ROW(),COLUMN(),4),L!$A:$A,0)-1,SL,,)</f>
        <v>DEFINITION</v>
      </c>
      <c r="D2" s="462"/>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2"/>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62"/>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2"/>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2"/>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2"/>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2"/>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2"/>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2"/>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2"/>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62"/>
      <c r="E12" s="178"/>
    </row>
    <row r="13" spans="1:8" ht="75">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2"/>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2"/>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62"/>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62"/>
      <c r="E16" s="178" t="s">
        <v>15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2"/>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2"/>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2"/>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62"/>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2"/>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62"/>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2"/>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2"/>
      <c r="E24" s="178" t="s">
        <v>15</v>
      </c>
    </row>
    <row r="25" spans="1:5" ht="135">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2"/>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2"/>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2"/>
      <c r="E27" s="178"/>
    </row>
    <row r="28" spans="1:5" ht="15">
      <c r="A28" s="175"/>
      <c r="B28" s="464" t="str">
        <f ca="1">OFFSET(L!$C$1,MATCH("Definitions"&amp;ADDRESS(ROW(),COLUMN(),4),L!$A:$A,0)-1,SL,,)</f>
        <v>* Please consult the EMRT Completion Guide for additional details on primary and secondary sources for this mineral.</v>
      </c>
      <c r="C28" s="464"/>
      <c r="D28" s="462"/>
      <c r="E28" s="178"/>
    </row>
    <row r="29" spans="1:5" ht="15">
      <c r="A29" s="175"/>
      <c r="B29" s="461" t="str">
        <f ca="1">OFFSET(L!$C$1,MATCH("General"&amp;"Cpy",L!$A:$A,0)-1,SL,,)</f>
        <v>© 2026 Responsible Minerals Initiative. All rights reserved.</v>
      </c>
      <c r="C29" s="461"/>
      <c r="D29" s="462"/>
      <c r="E29" s="178"/>
    </row>
    <row r="30" spans="1:5" ht="13.5" thickBot="1">
      <c r="A30" s="179"/>
      <c r="B30" s="180"/>
      <c r="C30" s="180"/>
      <c r="D30" s="463"/>
    </row>
    <row r="31" spans="1:5" ht="13.5"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6"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89"/>
  <sheetViews>
    <sheetView showGridLines="0" showZeros="0" tabSelected="1" zoomScaleNormal="100" workbookViewId="0">
      <selection activeCell="G76" sqref="G76"/>
    </sheetView>
  </sheetViews>
  <sheetFormatPr baseColWidth="10"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390"/>
      <c r="B1" s="391"/>
      <c r="C1" s="391"/>
      <c r="D1" s="391"/>
      <c r="E1" s="391"/>
      <c r="F1" s="391"/>
      <c r="G1" s="391"/>
      <c r="H1" s="391"/>
      <c r="I1" s="391"/>
      <c r="J1" s="391"/>
      <c r="K1" s="392"/>
      <c r="L1" s="101"/>
      <c r="P1" s="2"/>
      <c r="Q1" s="2"/>
      <c r="R1" s="2"/>
      <c r="S1" s="2"/>
      <c r="T1" s="2"/>
      <c r="U1" s="2"/>
      <c r="V1" s="2"/>
      <c r="W1" s="2"/>
      <c r="X1" s="2"/>
      <c r="Y1" s="2"/>
      <c r="Z1" s="2"/>
      <c r="AA1" s="2"/>
      <c r="AB1" s="2"/>
      <c r="AC1" s="2"/>
      <c r="AD1" s="2"/>
      <c r="AE1" s="2"/>
      <c r="AF1" s="2"/>
      <c r="AG1" s="2"/>
      <c r="AH1" s="2"/>
    </row>
    <row r="2" spans="1:34" ht="81.75" customHeight="1">
      <c r="A2" s="27"/>
      <c r="B2" s="280"/>
      <c r="C2" s="28"/>
      <c r="D2" s="393" t="str">
        <f ca="1">OFFSET(L!$C$1,MATCH("Declaration"&amp;ADDRESS(ROW(),COLUMN(),4),L!$A:$A,0)-1,SL,,)</f>
        <v>Extended Minerals Reporting Template (EMRT)</v>
      </c>
      <c r="E2" s="394"/>
      <c r="F2" s="394"/>
      <c r="G2" s="394"/>
      <c r="H2" s="394"/>
      <c r="I2" s="394"/>
      <c r="J2" s="395"/>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19" t="s">
        <v>18066</v>
      </c>
      <c r="C3" s="11"/>
      <c r="D3" s="30" t="s">
        <v>17</v>
      </c>
      <c r="E3" s="427"/>
      <c r="F3" s="428"/>
      <c r="G3" s="428"/>
      <c r="H3" s="428"/>
      <c r="I3" s="428"/>
      <c r="J3" s="382" t="s">
        <v>19553</v>
      </c>
      <c r="K3" s="29"/>
      <c r="L3" s="101"/>
      <c r="P3" s="38">
        <f>MATCH($D$3,LN,0)</f>
        <v>1</v>
      </c>
    </row>
    <row r="4" spans="1:34" ht="15.75">
      <c r="A4" s="27"/>
      <c r="B4" s="402" t="str">
        <f ca="1">OFFSET(L!$C$1,MATCH("Declaration"&amp;ADDRESS(ROW(),COLUMN(),4),L!$A:$A,0)-1,SL,,)</f>
        <v>The purpose of this document is to collect sourcing information on below minerals.</v>
      </c>
      <c r="C4" s="402"/>
      <c r="D4" s="402"/>
      <c r="E4" s="402"/>
      <c r="F4" s="402"/>
      <c r="G4" s="402"/>
      <c r="H4" s="402"/>
      <c r="I4" s="406" t="str">
        <f ca="1">OFFSET(L!$C$1,MATCH("Declaration"&amp;ADDRESS(ROW(),COLUMN(),4),L!$A:$A,0)-1,SL,,)</f>
        <v>Link to Terms &amp; Conditions</v>
      </c>
      <c r="J4" s="406"/>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02" t="str">
        <f ca="1">OFFSET(L!$C$1,MATCH("Declaration"&amp;ADDRESS(ROW(),COLUMN(),4),L!$A:$A,0)-1,SL,,)</f>
        <v>Mandatory fields are noted with an asterisk (*).  Consult the instructions tab for guidance on how to answer each question.</v>
      </c>
      <c r="C6" s="402"/>
      <c r="D6" s="402"/>
      <c r="E6" s="402"/>
      <c r="F6" s="402"/>
      <c r="G6" s="402"/>
      <c r="H6" s="402"/>
      <c r="I6" s="402"/>
      <c r="J6" s="402"/>
      <c r="K6" s="29"/>
      <c r="L6" s="103" t="s">
        <v>18</v>
      </c>
      <c r="P6" s="2"/>
      <c r="Q6" s="2"/>
      <c r="R6" s="2"/>
      <c r="S6" s="2"/>
      <c r="T6" s="2"/>
      <c r="U6" s="2"/>
      <c r="V6" s="2"/>
      <c r="W6" s="2"/>
      <c r="X6" s="2"/>
      <c r="Y6" s="2"/>
      <c r="Z6" s="2"/>
      <c r="AA6" s="2"/>
      <c r="AB6" s="2"/>
      <c r="AC6" s="2"/>
      <c r="AD6" s="2"/>
      <c r="AE6" s="2"/>
      <c r="AF6" s="2"/>
      <c r="AG6" s="2"/>
      <c r="AH6" s="2"/>
    </row>
    <row r="7" spans="1:34" ht="15.75">
      <c r="A7" s="27"/>
      <c r="B7" s="407" t="str">
        <f ca="1">OFFSET(L!$C$1,MATCH("Declaration"&amp;ADDRESS(ROW(),COLUMN(),4),L!$A:$A,0)-1,SL,,)</f>
        <v>Company Information</v>
      </c>
      <c r="C7" s="407"/>
      <c r="D7" s="407"/>
      <c r="E7" s="407"/>
      <c r="F7" s="407"/>
      <c r="G7" s="407"/>
      <c r="H7" s="407"/>
      <c r="I7" s="407"/>
      <c r="J7" s="407"/>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396" t="s">
        <v>20352</v>
      </c>
      <c r="E8" s="397"/>
      <c r="F8" s="397"/>
      <c r="G8" s="397"/>
      <c r="H8" s="397"/>
      <c r="I8" s="397"/>
      <c r="J8" s="398"/>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30" t="s">
        <v>19</v>
      </c>
      <c r="E9" s="431"/>
      <c r="F9" s="431"/>
      <c r="G9" s="432"/>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08" t="str">
        <f ca="1">OFFSET(L!$C$1,MATCH("Declaration"&amp;ADDRESS(ROW(),COLUMN(),4)&amp;LEFT($D$9,1),L!$A:$A,0)-1,SL,,)</f>
        <v>Description of Scope:</v>
      </c>
      <c r="C10" s="111"/>
      <c r="D10" s="403"/>
      <c r="E10" s="404"/>
      <c r="F10" s="404"/>
      <c r="G10" s="404"/>
      <c r="H10" s="404"/>
      <c r="I10" s="404"/>
      <c r="J10" s="405"/>
      <c r="K10" s="29"/>
      <c r="L10" s="103"/>
      <c r="Q10" s="2"/>
      <c r="R10" s="2"/>
      <c r="S10" s="2"/>
      <c r="T10" s="2"/>
      <c r="U10" s="2"/>
      <c r="V10" s="2"/>
      <c r="W10" s="2"/>
      <c r="X10" s="2"/>
      <c r="Y10" s="2"/>
      <c r="Z10" s="2"/>
      <c r="AA10" s="2"/>
      <c r="AB10" s="2"/>
      <c r="AC10" s="2"/>
      <c r="AD10" s="2"/>
      <c r="AE10" s="2"/>
      <c r="AF10" s="2"/>
      <c r="AG10" s="2"/>
      <c r="AH10" s="2"/>
    </row>
    <row r="11" spans="1:34" ht="15.75">
      <c r="A11" s="31"/>
      <c r="B11" s="409"/>
      <c r="C11" s="111"/>
      <c r="D11" s="410" t="str">
        <f ca="1">IF(D9=Q9,OFFSET(L!$C$1,MATCH("Declaration"&amp;ADDRESS(ROW(),COLUMN(),4),L!$A:$A,0)-1,SL,,),"")</f>
        <v/>
      </c>
      <c r="E11" s="411"/>
      <c r="F11" s="411"/>
      <c r="G11" s="411"/>
      <c r="H11" s="411"/>
      <c r="I11" s="411"/>
      <c r="J11" s="412"/>
      <c r="K11" s="29"/>
      <c r="L11" s="103"/>
      <c r="Q11" s="2"/>
      <c r="R11" s="2"/>
      <c r="S11" s="2"/>
      <c r="T11" s="2"/>
      <c r="U11" s="2"/>
      <c r="V11" s="2"/>
      <c r="W11" s="2"/>
      <c r="X11" s="2"/>
      <c r="Y11" s="2"/>
      <c r="Z11" s="2"/>
      <c r="AA11" s="365" t="s">
        <v>18594</v>
      </c>
      <c r="AB11" s="2"/>
      <c r="AC11" s="2"/>
      <c r="AD11" s="2"/>
      <c r="AE11" s="2"/>
      <c r="AF11" s="2"/>
      <c r="AG11" s="2"/>
      <c r="AH11" s="2"/>
    </row>
    <row r="12" spans="1:34" ht="15.75">
      <c r="A12" s="31"/>
      <c r="B12" s="381" t="str">
        <f ca="1">OFFSET(L!$C$1,MATCH("Declaration"&amp;ADDRESS(ROW(),COLUMN(),4),L!$A:$A,0)-1,SL,,)</f>
        <v>Select Minerals/Metals in Scope (*):</v>
      </c>
      <c r="C12" s="111"/>
      <c r="D12" s="369" t="s">
        <v>40</v>
      </c>
      <c r="E12" s="413" t="s">
        <v>18108</v>
      </c>
      <c r="F12" s="414"/>
      <c r="G12" s="369" t="s">
        <v>18597</v>
      </c>
      <c r="H12" s="294"/>
      <c r="I12" s="294"/>
      <c r="J12" s="294"/>
      <c r="K12" s="29"/>
      <c r="L12" s="103"/>
      <c r="P12" s="292" t="str">
        <f>IF(ISBLANK(D12),"",IF(D12="(Delete Cobalt)",IF(ISBLANK(D14),"",D14),D12))</f>
        <v>Cobalt</v>
      </c>
      <c r="Q12" s="293" t="str">
        <f>IF(P13="",P12,IF(P12="",P13,IF(P12&gt;P13,P13,P12)))</f>
        <v>Cobalt</v>
      </c>
      <c r="R12" s="293" t="str">
        <f>Q12</f>
        <v>Cobalt</v>
      </c>
      <c r="S12" s="293" t="str">
        <f t="shared" ref="S12" si="0">IF(R13="",R12,IF(R12="",R13,IF(R12&gt;R13,R13,R12)))</f>
        <v>Cobalt</v>
      </c>
      <c r="T12" s="293" t="str">
        <f t="shared" ref="T12" si="1">S12</f>
        <v>Cobalt</v>
      </c>
      <c r="U12" s="293" t="str">
        <f t="shared" ref="U12" si="2">IF(T13="",T12,IF(T12="",T13,IF(T12&gt;T13,T13,T12)))</f>
        <v>Cobalt</v>
      </c>
      <c r="V12" s="293" t="str">
        <f t="shared" ref="V12" si="3">U12</f>
        <v>Cobalt</v>
      </c>
      <c r="W12" s="293" t="str">
        <f t="shared" ref="W12" si="4">IF(V13="",V12,IF(V12="",V13,IF(V12&gt;V13,V13,V12)))</f>
        <v>Cobalt</v>
      </c>
      <c r="X12" s="293" t="str">
        <f t="shared" ref="X12" si="5">W12</f>
        <v>Cobalt</v>
      </c>
      <c r="Y12" s="293" t="str">
        <f t="shared" ref="Y12" si="6">IF(X13="",X12,IF(X12="",X13,IF(X12&gt;X13,X13,X12)))</f>
        <v>Cobalt</v>
      </c>
      <c r="Z12" s="293" t="str">
        <f t="shared" ref="Z12" si="7">Y12</f>
        <v>Cobalt</v>
      </c>
      <c r="AA12" s="293" t="str">
        <f>Z12</f>
        <v>Cobalt</v>
      </c>
      <c r="AB12" s="2"/>
      <c r="AC12" s="2"/>
      <c r="AD12" s="2"/>
      <c r="AE12" s="2"/>
      <c r="AF12" s="2"/>
      <c r="AG12" s="2"/>
    </row>
    <row r="13" spans="1:34" ht="31.5">
      <c r="A13" s="31"/>
      <c r="B13" s="386" t="str">
        <f ca="1">OFFSET(L!$C$1,MATCH("Declaration"&amp;ADDRESS(ROW(),COLUMN(),4),L!$A:$A,0)-1,SL,,)</f>
        <v>Note:  The minerals selected here are reflected in questions 1-7 and C, and will be sorted in alphabetical order. Please ensure that the answers match the intended minerals.</v>
      </c>
      <c r="C13" s="111"/>
      <c r="D13" s="369" t="s">
        <v>18598</v>
      </c>
      <c r="E13" s="413" t="s">
        <v>18599</v>
      </c>
      <c r="F13" s="414"/>
      <c r="G13" s="369" t="s">
        <v>18109</v>
      </c>
      <c r="H13" s="295"/>
      <c r="I13" s="295"/>
      <c r="J13" s="295"/>
      <c r="K13" s="29"/>
      <c r="L13" s="103"/>
      <c r="P13" s="292" t="str">
        <f>IF(ISBLANK(E12),"",IF(E12="(Delete Copper)",IF(ISBLANK(E14),"",E14),E12))</f>
        <v>Copper</v>
      </c>
      <c r="Q13" s="293" t="str">
        <f>IF(P13="",P13,IF(P12="",P12,IF(P12&gt;P13,P12,P13)))</f>
        <v>Copper</v>
      </c>
      <c r="R13" s="293" t="str">
        <f t="shared" ref="R13:Z13" si="8">IF(Q14="",Q13,IF(Q13="",Q14,IF(Q13&gt;Q14,Q14,Q13)))</f>
        <v>Copper</v>
      </c>
      <c r="S13" s="293" t="str">
        <f t="shared" ref="S13" si="9">IF(R13="",R13,IF(R12="",R12,IF(R12&gt;R13,R12,R13)))</f>
        <v>Copper</v>
      </c>
      <c r="T13" s="293" t="str">
        <f t="shared" si="8"/>
        <v>Copper</v>
      </c>
      <c r="U13" s="293" t="str">
        <f t="shared" ref="U13" si="10">IF(T13="",T13,IF(T12="",T12,IF(T12&gt;T13,T12,T13)))</f>
        <v>Copper</v>
      </c>
      <c r="V13" s="293" t="str">
        <f t="shared" si="8"/>
        <v>Copper</v>
      </c>
      <c r="W13" s="293" t="str">
        <f t="shared" ref="W13" si="11">IF(V13="",V13,IF(V12="",V12,IF(V12&gt;V13,V12,V13)))</f>
        <v>Copper</v>
      </c>
      <c r="X13" s="293" t="str">
        <f t="shared" si="8"/>
        <v>Copper</v>
      </c>
      <c r="Y13" s="293" t="str">
        <f t="shared" ref="Y13" si="12">IF(X13="",X13,IF(X12="",X12,IF(X12&gt;X13,X12,X13)))</f>
        <v>Copper</v>
      </c>
      <c r="Z13" s="293" t="str">
        <f t="shared" si="8"/>
        <v>Copper</v>
      </c>
      <c r="AA13" s="293" t="str" cm="1">
        <f t="array" ref="AA13">_xlfn.IFNA(INDEX($Z$12:$Z$21,MATCH(0,COUNTIF($AA$12:$AA12,$Z$12:$Z$21),0)),"")</f>
        <v>Copper</v>
      </c>
      <c r="AB13" s="2"/>
      <c r="AC13" s="2"/>
      <c r="AD13" s="2"/>
      <c r="AE13" s="2"/>
      <c r="AF13" s="2"/>
      <c r="AG13" s="2"/>
    </row>
    <row r="14" spans="1:34" ht="15.75">
      <c r="A14" s="31"/>
      <c r="B14" s="415"/>
      <c r="C14" s="111"/>
      <c r="D14" s="295"/>
      <c r="E14" s="417"/>
      <c r="F14" s="418"/>
      <c r="G14" s="295"/>
      <c r="H14" s="295"/>
      <c r="I14" s="295"/>
      <c r="J14" s="295"/>
      <c r="K14" s="29"/>
      <c r="L14" s="103"/>
      <c r="P14" s="292" t="str">
        <f>IF(ISBLANK(G12),"",IF(G12="(Delete Graphite)",IF(ISBLANK(G14),"",G14),G12))</f>
        <v/>
      </c>
      <c r="Q14" s="293" t="str">
        <f t="shared" ref="Q14:Y14" si="13">IF(P15="",P14,IF(P14="",P15,IF(P14&gt;P15,P15,P14)))</f>
        <v/>
      </c>
      <c r="R14" s="293" t="str">
        <f t="shared" ref="R14:Z14" si="14">IF(Q14="",Q14,IF(Q13="",Q13,IF(Q13&gt;Q14,Q13,Q14)))</f>
        <v/>
      </c>
      <c r="S14" s="293" t="str">
        <f t="shared" si="13"/>
        <v/>
      </c>
      <c r="T14" s="293" t="str">
        <f t="shared" si="14"/>
        <v/>
      </c>
      <c r="U14" s="293" t="str">
        <f t="shared" si="13"/>
        <v>Nickel</v>
      </c>
      <c r="V14" s="293" t="str">
        <f t="shared" si="14"/>
        <v>Nickel</v>
      </c>
      <c r="W14" s="293" t="str">
        <f t="shared" si="13"/>
        <v>Nickel</v>
      </c>
      <c r="X14" s="293" t="str">
        <f t="shared" si="14"/>
        <v>Nickel</v>
      </c>
      <c r="Y14" s="293" t="str">
        <f t="shared" si="13"/>
        <v>Nickel</v>
      </c>
      <c r="Z14" s="293" t="str">
        <f t="shared" si="14"/>
        <v>Nickel</v>
      </c>
      <c r="AA14" s="293" t="str" cm="1">
        <f t="array" ref="AA14">_xlfn.IFNA(INDEX($Z$12:$Z$21,MATCH(0,COUNTIF($AA$12:$AA13,$Z$12:$Z$21),0)),"")</f>
        <v>Nickel</v>
      </c>
      <c r="AB14" s="2"/>
      <c r="AC14" s="2"/>
      <c r="AD14" s="2"/>
      <c r="AE14" s="2"/>
      <c r="AF14" s="2"/>
      <c r="AG14" s="2"/>
    </row>
    <row r="15" spans="1:34" ht="15.75">
      <c r="A15" s="31"/>
      <c r="B15" s="416"/>
      <c r="C15" s="111"/>
      <c r="D15" s="295"/>
      <c r="E15" s="417"/>
      <c r="F15" s="418"/>
      <c r="G15" s="295"/>
      <c r="H15" s="295"/>
      <c r="I15" s="295"/>
      <c r="J15" s="295"/>
      <c r="K15" s="29"/>
      <c r="L15" s="103"/>
      <c r="P15" s="292" t="str">
        <f>IF(ISBLANK(H12),"",IF(H12="(Delete)",IF(ISBLANK(H14),"",H14),H12))</f>
        <v/>
      </c>
      <c r="Q15" s="293" t="str">
        <f t="shared" ref="Q15:Y15" si="15">IF(P15="",P15,IF(P14="",P14,IF(P14&gt;P15,P14,P15)))</f>
        <v/>
      </c>
      <c r="R15" s="293" t="str">
        <f t="shared" ref="R15:Z15" si="16">IF(Q16="",Q15,IF(Q15="",Q16,IF(Q15&gt;Q16,Q16,Q15)))</f>
        <v/>
      </c>
      <c r="S15" s="293" t="str">
        <f t="shared" si="15"/>
        <v/>
      </c>
      <c r="T15" s="293" t="str">
        <f t="shared" si="16"/>
        <v>Nickel</v>
      </c>
      <c r="U15" s="293" t="str">
        <f t="shared" si="15"/>
        <v/>
      </c>
      <c r="V15" s="293" t="str">
        <f t="shared" si="16"/>
        <v/>
      </c>
      <c r="W15" s="293" t="str">
        <f t="shared" si="15"/>
        <v/>
      </c>
      <c r="X15" s="293" t="str">
        <f t="shared" si="16"/>
        <v/>
      </c>
      <c r="Y15" s="293" t="str">
        <f t="shared" si="15"/>
        <v/>
      </c>
      <c r="Z15" s="293" t="str">
        <f t="shared" si="16"/>
        <v/>
      </c>
      <c r="AA15" s="293" t="str" cm="1">
        <f t="array" ref="AA15">_xlfn.IFNA(INDEX($Z$12:$Z$21,MATCH(0,COUNTIF($AA$12:$AA14,$Z$12:$Z$21),0)),"")</f>
        <v/>
      </c>
      <c r="AB15" s="2"/>
      <c r="AC15" s="2"/>
      <c r="AD15" s="2"/>
      <c r="AE15" s="2"/>
      <c r="AF15" s="2"/>
      <c r="AG15" s="2"/>
    </row>
    <row r="16" spans="1:34" ht="15.75">
      <c r="A16" s="31"/>
      <c r="B16" s="33" t="str">
        <f ca="1">OFFSET(L!$C$1,MATCH("Declaration"&amp;ADDRESS(ROW(),COLUMN(),4),L!$A:$A,0)-1,SL,,)</f>
        <v>Company Unique ID:</v>
      </c>
      <c r="C16" s="66"/>
      <c r="D16" s="399" t="s">
        <v>20353</v>
      </c>
      <c r="E16" s="400"/>
      <c r="F16" s="400"/>
      <c r="G16" s="400"/>
      <c r="H16" s="400"/>
      <c r="I16" s="400"/>
      <c r="J16" s="401"/>
      <c r="K16" s="29"/>
      <c r="L16" s="103"/>
      <c r="P16" s="292" t="str">
        <f>IF(ISBLANK(I12),"",IF(I12="(Delete)",IF(ISBLANK(I14),"",I14),I12))</f>
        <v/>
      </c>
      <c r="Q16" s="293" t="str">
        <f t="shared" ref="Q16:Y16" si="17">IF(P17="",P16,IF(P16="",P17,IF(P16&gt;P17,P17,P16)))</f>
        <v/>
      </c>
      <c r="R16" s="293" t="str">
        <f t="shared" ref="R16:Z16" si="18">IF(Q16="",Q16,IF(Q15="",Q15,IF(Q15&gt;Q16,Q15,Q16)))</f>
        <v/>
      </c>
      <c r="S16" s="293" t="str">
        <f t="shared" si="17"/>
        <v>Nickel</v>
      </c>
      <c r="T16" s="293" t="str">
        <f t="shared" si="18"/>
        <v/>
      </c>
      <c r="U16" s="293" t="str">
        <f t="shared" si="17"/>
        <v/>
      </c>
      <c r="V16" s="293" t="str">
        <f t="shared" si="18"/>
        <v/>
      </c>
      <c r="W16" s="293" t="str">
        <f t="shared" si="17"/>
        <v/>
      </c>
      <c r="X16" s="293" t="str">
        <f t="shared" si="18"/>
        <v/>
      </c>
      <c r="Y16" s="293" t="str">
        <f t="shared" si="17"/>
        <v/>
      </c>
      <c r="Z16" s="293" t="str">
        <f t="shared" si="18"/>
        <v/>
      </c>
      <c r="AA16" s="293" t="str" cm="1">
        <f t="array" ref="AA16">_xlfn.IFNA(INDEX($Z$12:$Z$21,MATCH(0,COUNTIF($AA$12:$AA15,$Z$12:$Z$21),0)),"")</f>
        <v/>
      </c>
      <c r="AB16" s="2"/>
      <c r="AC16" s="2"/>
      <c r="AD16" s="2"/>
      <c r="AE16" s="2"/>
      <c r="AF16" s="2"/>
      <c r="AG16" s="2"/>
    </row>
    <row r="17" spans="1:33" ht="15.75">
      <c r="A17" s="31"/>
      <c r="B17" s="33" t="str">
        <f ca="1">OFFSET(L!$C$1,MATCH("Declaration"&amp;ADDRESS(ROW(),COLUMN(),4),L!$A:$A,0)-1,SL,,)</f>
        <v>Company Unique ID Authority:</v>
      </c>
      <c r="C17" s="66"/>
      <c r="D17" s="399" t="s">
        <v>20354</v>
      </c>
      <c r="E17" s="400"/>
      <c r="F17" s="400"/>
      <c r="G17" s="400"/>
      <c r="H17" s="400"/>
      <c r="I17" s="400"/>
      <c r="J17" s="401"/>
      <c r="K17" s="29"/>
      <c r="L17" s="103"/>
      <c r="P17" s="292" t="str">
        <f>IF(ISBLANK(D13),"",IF(D13="(Delete Lithium)",IF(ISBLANK(D15),"",D15),D13))</f>
        <v/>
      </c>
      <c r="Q17" s="293" t="str">
        <f t="shared" ref="Q17:Y17" si="19">IF(P17="",P17,IF(P16="",P16,IF(P16&gt;P17,P16,P17)))</f>
        <v/>
      </c>
      <c r="R17" s="293" t="str">
        <f t="shared" ref="R17:Z17" si="20">IF(Q18="",Q17,IF(Q17="",Q18,IF(Q17&gt;Q18,Q18,Q17)))</f>
        <v>Nickel</v>
      </c>
      <c r="S17" s="293" t="str">
        <f t="shared" si="19"/>
        <v/>
      </c>
      <c r="T17" s="293" t="str">
        <f t="shared" si="20"/>
        <v/>
      </c>
      <c r="U17" s="293" t="str">
        <f t="shared" si="19"/>
        <v/>
      </c>
      <c r="V17" s="293" t="str">
        <f t="shared" si="20"/>
        <v/>
      </c>
      <c r="W17" s="293" t="str">
        <f t="shared" si="19"/>
        <v/>
      </c>
      <c r="X17" s="293" t="str">
        <f t="shared" si="20"/>
        <v/>
      </c>
      <c r="Y17" s="293" t="str">
        <f t="shared" si="19"/>
        <v/>
      </c>
      <c r="Z17" s="293" t="str">
        <f t="shared" si="20"/>
        <v/>
      </c>
      <c r="AA17" s="293" t="str" cm="1">
        <f t="array" ref="AA17">_xlfn.IFNA(INDEX($Z$12:$Z$21,MATCH(0,COUNTIF($AA$12:$AA16,$Z$12:$Z$21),0)),"")</f>
        <v/>
      </c>
      <c r="AB17" s="2"/>
      <c r="AC17" s="2"/>
      <c r="AD17" s="2"/>
      <c r="AE17" s="2"/>
      <c r="AF17" s="2"/>
      <c r="AG17" s="2"/>
    </row>
    <row r="18" spans="1:33" ht="15.75">
      <c r="A18" s="31"/>
      <c r="B18" s="33" t="str">
        <f ca="1">OFFSET(L!$C$1,MATCH("Declaration"&amp;ADDRESS(ROW(),COLUMN(),4),L!$A:$A,0)-1,SL,,)</f>
        <v>Address:</v>
      </c>
      <c r="C18" s="66"/>
      <c r="D18" s="399" t="s">
        <v>20355</v>
      </c>
      <c r="E18" s="400"/>
      <c r="F18" s="400"/>
      <c r="G18" s="400"/>
      <c r="H18" s="400"/>
      <c r="I18" s="400"/>
      <c r="J18" s="401"/>
      <c r="K18" s="29"/>
      <c r="L18" s="103"/>
      <c r="P18" s="292" t="str">
        <f>IF(ISBLANK(E13),"",IF(E13="(Delete Mica)",IF(ISBLANK(E15),"",E15),E13))</f>
        <v/>
      </c>
      <c r="Q18" s="293" t="str">
        <f t="shared" ref="Q18:Y18" si="21">IF(P19="",P18,IF(P18="",P19,IF(P18&gt;P19,P19,P18)))</f>
        <v>Nickel</v>
      </c>
      <c r="R18" s="293" t="str">
        <f t="shared" ref="R18:Z18" si="22">IF(Q18="",Q18,IF(Q17="",Q17,IF(Q17&gt;Q18,Q17,Q18)))</f>
        <v/>
      </c>
      <c r="S18" s="293" t="str">
        <f t="shared" si="21"/>
        <v/>
      </c>
      <c r="T18" s="293" t="str">
        <f t="shared" si="22"/>
        <v/>
      </c>
      <c r="U18" s="293" t="str">
        <f t="shared" si="21"/>
        <v/>
      </c>
      <c r="V18" s="293" t="str">
        <f t="shared" si="22"/>
        <v/>
      </c>
      <c r="W18" s="293" t="str">
        <f t="shared" si="21"/>
        <v/>
      </c>
      <c r="X18" s="293" t="str">
        <f t="shared" si="22"/>
        <v/>
      </c>
      <c r="Y18" s="293" t="str">
        <f t="shared" si="21"/>
        <v/>
      </c>
      <c r="Z18" s="293" t="str">
        <f t="shared" si="22"/>
        <v/>
      </c>
      <c r="AA18" s="293"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399" t="s">
        <v>20356</v>
      </c>
      <c r="E19" s="400"/>
      <c r="F19" s="400"/>
      <c r="G19" s="400"/>
      <c r="H19" s="400"/>
      <c r="I19" s="400"/>
      <c r="J19" s="401"/>
      <c r="K19" s="29"/>
      <c r="L19" s="103"/>
      <c r="P19" s="292" t="str">
        <f>IF(ISBLANK(G13),"",IF(G13="(Delete Nickel)",IF(ISBLANK(G15),"",G15),G13))</f>
        <v>Nickel</v>
      </c>
      <c r="Q19" s="293" t="str">
        <f t="shared" ref="Q19:Y19" si="23">IF(P19="",P19,IF(P18="",P18,IF(P18&gt;P19,P18,P19)))</f>
        <v/>
      </c>
      <c r="R19" s="293" t="str">
        <f t="shared" ref="R19:Z19" si="24">IF(Q20="",Q19,IF(Q19="",Q20,IF(Q19&gt;Q20,Q20,Q19)))</f>
        <v/>
      </c>
      <c r="S19" s="293" t="str">
        <f t="shared" si="23"/>
        <v/>
      </c>
      <c r="T19" s="293" t="str">
        <f t="shared" si="24"/>
        <v/>
      </c>
      <c r="U19" s="293" t="str">
        <f t="shared" si="23"/>
        <v/>
      </c>
      <c r="V19" s="293" t="str">
        <f t="shared" si="24"/>
        <v/>
      </c>
      <c r="W19" s="293" t="str">
        <f t="shared" si="23"/>
        <v/>
      </c>
      <c r="X19" s="293" t="str">
        <f t="shared" si="24"/>
        <v/>
      </c>
      <c r="Y19" s="293" t="str">
        <f t="shared" si="23"/>
        <v/>
      </c>
      <c r="Z19" s="293" t="str">
        <f t="shared" si="24"/>
        <v/>
      </c>
      <c r="AA19" s="293"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19" t="s">
        <v>20357</v>
      </c>
      <c r="E20" s="420"/>
      <c r="F20" s="420"/>
      <c r="G20" s="420"/>
      <c r="H20" s="420"/>
      <c r="I20" s="420"/>
      <c r="J20" s="421"/>
      <c r="K20" s="29"/>
      <c r="L20" s="103"/>
      <c r="P20" s="292" t="str">
        <f>IF(ISBLANK(H13),"",IF(H13="(Delete)",IF(ISBLANK(H15),"",H15),H13))</f>
        <v/>
      </c>
      <c r="Q20" s="293" t="str">
        <f t="shared" ref="Q20:Y20" si="25">IF(P21="",P20,IF(P20="",P21,IF(P20&gt;P21,P21,P20)))</f>
        <v/>
      </c>
      <c r="R20" s="293" t="str">
        <f t="shared" ref="R20:Z20" si="26">IF(Q20="",Q20,IF(Q19="",Q19,IF(Q19&gt;Q20,Q19,Q20)))</f>
        <v/>
      </c>
      <c r="S20" s="293" t="str">
        <f t="shared" si="25"/>
        <v/>
      </c>
      <c r="T20" s="293" t="str">
        <f t="shared" si="26"/>
        <v/>
      </c>
      <c r="U20" s="293" t="str">
        <f t="shared" si="25"/>
        <v/>
      </c>
      <c r="V20" s="293" t="str">
        <f t="shared" si="26"/>
        <v/>
      </c>
      <c r="W20" s="293" t="str">
        <f t="shared" si="25"/>
        <v/>
      </c>
      <c r="X20" s="293" t="str">
        <f t="shared" si="26"/>
        <v/>
      </c>
      <c r="Y20" s="293" t="str">
        <f t="shared" si="25"/>
        <v/>
      </c>
      <c r="Z20" s="293" t="str">
        <f t="shared" si="26"/>
        <v/>
      </c>
      <c r="AA20" s="293"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399" t="s">
        <v>20358</v>
      </c>
      <c r="E21" s="400"/>
      <c r="F21" s="400"/>
      <c r="G21" s="400"/>
      <c r="H21" s="400"/>
      <c r="I21" s="400"/>
      <c r="J21" s="401"/>
      <c r="K21" s="29"/>
      <c r="L21" s="103"/>
      <c r="P21" s="292" t="str">
        <f>IF(ISBLANK(I13),"",IF(I13="(Delete)",IF(ISBLANK(I15),"",I15),I13))</f>
        <v/>
      </c>
      <c r="Q21" s="293" t="str">
        <f t="shared" ref="Q21:Y21" si="27">IF(P21="",P21,IF(P20="",P20,IF(P20&gt;P21,P20,P21)))</f>
        <v/>
      </c>
      <c r="R21" s="293" t="str">
        <f>Q21</f>
        <v/>
      </c>
      <c r="S21" s="293" t="str">
        <f t="shared" si="27"/>
        <v/>
      </c>
      <c r="T21" s="293" t="str">
        <f t="shared" ref="T21" si="28">S21</f>
        <v/>
      </c>
      <c r="U21" s="293" t="str">
        <f t="shared" si="27"/>
        <v/>
      </c>
      <c r="V21" s="293" t="str">
        <f t="shared" ref="V21" si="29">U21</f>
        <v/>
      </c>
      <c r="W21" s="293" t="str">
        <f t="shared" si="27"/>
        <v/>
      </c>
      <c r="X21" s="293" t="str">
        <f t="shared" ref="X21" si="30">W21</f>
        <v/>
      </c>
      <c r="Y21" s="293" t="str">
        <f t="shared" si="27"/>
        <v/>
      </c>
      <c r="Z21" s="293" t="str">
        <f t="shared" ref="Z21" si="31">Y21</f>
        <v/>
      </c>
      <c r="AA21" s="293"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399" t="s">
        <v>20360</v>
      </c>
      <c r="E22" s="400"/>
      <c r="F22" s="400"/>
      <c r="G22" s="400"/>
      <c r="H22" s="400"/>
      <c r="I22" s="400"/>
      <c r="J22" s="401"/>
      <c r="K22" s="29"/>
      <c r="L22" s="97"/>
      <c r="Q22" s="2"/>
      <c r="R22" s="2"/>
      <c r="S22" s="2"/>
      <c r="T22" s="2"/>
      <c r="U22" s="2"/>
      <c r="V22" s="2"/>
      <c r="W22" s="2"/>
      <c r="X22" s="2"/>
      <c r="Y22" s="2"/>
      <c r="Z22" s="2"/>
      <c r="AA22" s="2">
        <f>10-COUNTIF(AA12:AA21,"")</f>
        <v>3</v>
      </c>
      <c r="AB22" s="2"/>
      <c r="AC22" s="2"/>
      <c r="AD22" s="2"/>
      <c r="AE22" s="2"/>
      <c r="AF22" s="2"/>
      <c r="AG22" s="2"/>
    </row>
    <row r="23" spans="1:33" ht="22.5">
      <c r="A23" s="31"/>
      <c r="B23" s="33" t="str">
        <f ca="1">OFFSET(L!$C$1,MATCH("Declaration"&amp;ADDRESS(ROW(),COLUMN(),4),L!$A:$A,0)-1,SL,,)</f>
        <v>Title - Authorizer:</v>
      </c>
      <c r="C23" s="66"/>
      <c r="D23" s="399" t="s">
        <v>20359</v>
      </c>
      <c r="E23" s="400"/>
      <c r="F23" s="400"/>
      <c r="G23" s="400"/>
      <c r="H23" s="400"/>
      <c r="I23" s="400"/>
      <c r="J23" s="401"/>
      <c r="K23" s="29"/>
      <c r="L23" s="97"/>
      <c r="P23" s="2"/>
      <c r="Q23" s="2"/>
      <c r="R23" s="2"/>
      <c r="S23" s="2"/>
      <c r="T23" s="2"/>
      <c r="U23" s="2"/>
      <c r="V23" s="2"/>
      <c r="W23" s="2"/>
      <c r="X23" s="2"/>
      <c r="Y23" s="2"/>
      <c r="Z23" s="2"/>
      <c r="AA23" s="2">
        <f>IF(AA22=0,0.1,AA22)</f>
        <v>3</v>
      </c>
      <c r="AB23" s="2"/>
      <c r="AC23" s="2"/>
      <c r="AD23" s="2"/>
      <c r="AE23" s="2"/>
      <c r="AF23" s="2"/>
      <c r="AG23" s="2"/>
    </row>
    <row r="24" spans="1:33" ht="22.5">
      <c r="A24" s="31"/>
      <c r="B24" s="33" t="str">
        <f ca="1">OFFSET(L!$C$1,MATCH("Declaration"&amp;ADDRESS(ROW(),COLUMN(),4),L!$A:$A,0)-1,SL,,)</f>
        <v>Email - Authorizer (*):</v>
      </c>
      <c r="C24" s="66"/>
      <c r="D24" s="419" t="s">
        <v>20357</v>
      </c>
      <c r="E24" s="420"/>
      <c r="F24" s="420"/>
      <c r="G24" s="420"/>
      <c r="H24" s="420"/>
      <c r="I24" s="420"/>
      <c r="J24" s="421"/>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399" t="s">
        <v>20358</v>
      </c>
      <c r="E25" s="400"/>
      <c r="F25" s="400"/>
      <c r="G25" s="400"/>
      <c r="H25" s="400"/>
      <c r="I25" s="400"/>
      <c r="J25" s="401"/>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25">
        <v>46274</v>
      </c>
      <c r="E26" s="426"/>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34"/>
      <c r="E27" s="434"/>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35" t="str">
        <f ca="1">OFFSET(L!$C$1,MATCH("Declaration"&amp;ADDRESS(ROW(),COLUMN(),4),L!$A:$A,0)-1,SL,,)</f>
        <v>Answer the following questions 1 - 7 based on the declaration scope indicated above</v>
      </c>
      <c r="C28" s="435"/>
      <c r="D28" s="435"/>
      <c r="E28" s="435"/>
      <c r="F28" s="435"/>
      <c r="G28" s="435"/>
      <c r="H28" s="435"/>
      <c r="I28" s="435"/>
      <c r="J28" s="435"/>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33" t="str">
        <f ca="1">OFFSET(L!$C$1,MATCH("Declaration"&amp;ADDRESS(ROW(),COLUMN(),4),L!$A:$A,0)-1,SL,,)</f>
        <v>Answer</v>
      </c>
      <c r="E29" s="433"/>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5">
      <c r="A30" s="34"/>
      <c r="B30" s="296" t="str">
        <f t="shared" ref="B30:B39" si="32">IF(COUNTBLANK(AA12),"",AA12&amp;"(*)")</f>
        <v>Cobalt(*)</v>
      </c>
      <c r="C30" s="28"/>
      <c r="D30" s="422" t="s">
        <v>25</v>
      </c>
      <c r="E30" s="423"/>
      <c r="F30" s="8"/>
      <c r="G30" s="387"/>
      <c r="H30" s="388"/>
      <c r="I30" s="388"/>
      <c r="J30" s="389"/>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5">
      <c r="A31" s="34"/>
      <c r="B31" s="296" t="str">
        <f t="shared" si="32"/>
        <v>Copper(*)</v>
      </c>
      <c r="C31" s="28"/>
      <c r="D31" s="422" t="s">
        <v>25</v>
      </c>
      <c r="E31" s="423"/>
      <c r="F31" s="8"/>
      <c r="G31" s="387"/>
      <c r="H31" s="388"/>
      <c r="I31" s="388"/>
      <c r="J31" s="389"/>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6" t="str">
        <f t="shared" si="32"/>
        <v>Nickel(*)</v>
      </c>
      <c r="C32" s="28"/>
      <c r="D32" s="422" t="s">
        <v>25</v>
      </c>
      <c r="E32" s="423"/>
      <c r="F32" s="8"/>
      <c r="G32" s="387"/>
      <c r="H32" s="388"/>
      <c r="I32" s="388"/>
      <c r="J32" s="389"/>
      <c r="K32" s="29"/>
      <c r="L32" s="104"/>
      <c r="M32">
        <f t="shared" si="33"/>
        <v>0</v>
      </c>
      <c r="O32" s="38" t="str">
        <f t="shared" si="34"/>
        <v>(*)</v>
      </c>
      <c r="P32" s="38" t="str">
        <f t="shared" si="35"/>
        <v>(*)</v>
      </c>
      <c r="Q32" s="38" t="str">
        <f t="shared" si="36"/>
        <v>(*)</v>
      </c>
      <c r="R32" s="2"/>
      <c r="S32" s="2"/>
      <c r="T32" s="2"/>
      <c r="U32" s="2"/>
      <c r="V32" s="2"/>
      <c r="W32" s="2"/>
      <c r="X32" s="2"/>
      <c r="Y32" s="2"/>
      <c r="Z32" s="2"/>
      <c r="AA32" s="2"/>
      <c r="AB32" s="2"/>
      <c r="AC32" s="2"/>
      <c r="AD32" s="2"/>
      <c r="AE32" s="2"/>
      <c r="AF32" s="2"/>
      <c r="AG32" s="2"/>
    </row>
    <row r="33" spans="1:33" ht="22.5">
      <c r="A33" s="34"/>
      <c r="B33" s="296" t="str">
        <f t="shared" si="32"/>
        <v/>
      </c>
      <c r="C33" s="28"/>
      <c r="D33" s="422"/>
      <c r="E33" s="423"/>
      <c r="F33" s="8"/>
      <c r="G33" s="387"/>
      <c r="H33" s="388"/>
      <c r="I33" s="388"/>
      <c r="J33" s="389"/>
      <c r="K33" s="29"/>
      <c r="L33" s="104"/>
      <c r="M33">
        <f t="shared" si="33"/>
        <v>0</v>
      </c>
      <c r="O33" s="38" t="str">
        <f t="shared" si="34"/>
        <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6" t="str">
        <f t="shared" si="32"/>
        <v/>
      </c>
      <c r="C34" s="28"/>
      <c r="D34" s="422"/>
      <c r="E34" s="423"/>
      <c r="F34" s="8"/>
      <c r="G34" s="387"/>
      <c r="H34" s="388"/>
      <c r="I34" s="388"/>
      <c r="J34" s="389"/>
      <c r="K34" s="29"/>
      <c r="L34" s="104"/>
      <c r="M34">
        <f t="shared" si="33"/>
        <v>0</v>
      </c>
      <c r="O34" s="38" t="str">
        <f t="shared" si="34"/>
        <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6" t="str">
        <f t="shared" si="32"/>
        <v/>
      </c>
      <c r="C35" s="28"/>
      <c r="D35" s="422"/>
      <c r="E35" s="423"/>
      <c r="F35" s="8"/>
      <c r="G35" s="387"/>
      <c r="H35" s="388"/>
      <c r="I35" s="388"/>
      <c r="J35" s="389"/>
      <c r="K35" s="29"/>
      <c r="L35" s="104"/>
      <c r="M35">
        <f t="shared" si="33"/>
        <v>0</v>
      </c>
      <c r="O35" s="38" t="str">
        <f t="shared" si="34"/>
        <v/>
      </c>
      <c r="P35" s="38" t="str">
        <f t="shared" si="35"/>
        <v/>
      </c>
      <c r="Q35" s="38" t="str">
        <f t="shared" si="36"/>
        <v/>
      </c>
      <c r="R35" s="2"/>
      <c r="S35" s="2"/>
      <c r="T35" s="2"/>
      <c r="U35" s="2"/>
      <c r="V35" s="2"/>
      <c r="W35" s="2"/>
      <c r="X35" s="2"/>
      <c r="Y35" s="2"/>
      <c r="Z35" s="2"/>
      <c r="AA35" s="2"/>
      <c r="AB35" s="2"/>
      <c r="AC35" s="2"/>
      <c r="AD35" s="2"/>
      <c r="AE35" s="2"/>
      <c r="AF35" s="2"/>
      <c r="AG35" s="2"/>
    </row>
    <row r="36" spans="1:33" ht="23.1" hidden="1" customHeight="1">
      <c r="A36" s="34"/>
      <c r="B36" s="296" t="str">
        <f t="shared" si="32"/>
        <v/>
      </c>
      <c r="C36" s="28"/>
      <c r="D36" s="422"/>
      <c r="E36" s="423"/>
      <c r="F36" s="8"/>
      <c r="G36" s="387"/>
      <c r="H36" s="388"/>
      <c r="I36" s="388"/>
      <c r="J36" s="389"/>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6" t="str">
        <f t="shared" si="32"/>
        <v/>
      </c>
      <c r="C37" s="28"/>
      <c r="D37" s="422"/>
      <c r="E37" s="423"/>
      <c r="F37" s="8"/>
      <c r="G37" s="387"/>
      <c r="H37" s="388"/>
      <c r="I37" s="388"/>
      <c r="J37" s="389"/>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6" t="str">
        <f t="shared" si="32"/>
        <v/>
      </c>
      <c r="C38" s="28"/>
      <c r="D38" s="422"/>
      <c r="E38" s="423"/>
      <c r="F38" s="8"/>
      <c r="G38" s="387"/>
      <c r="H38" s="388"/>
      <c r="I38" s="388"/>
      <c r="J38" s="389"/>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6" t="str">
        <f t="shared" si="32"/>
        <v/>
      </c>
      <c r="C39" s="28"/>
      <c r="D39" s="422"/>
      <c r="E39" s="423"/>
      <c r="F39" s="8"/>
      <c r="G39" s="387"/>
      <c r="H39" s="388"/>
      <c r="I39" s="388"/>
      <c r="J39" s="389"/>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0"/>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24" t="str">
        <f ca="1">D29</f>
        <v>Answer</v>
      </c>
      <c r="E41" s="424"/>
      <c r="F41" s="14"/>
      <c r="G41" s="37" t="str">
        <f ca="1">G29</f>
        <v>Comments</v>
      </c>
      <c r="H41" s="37"/>
      <c r="I41" s="37"/>
      <c r="J41" s="72"/>
      <c r="K41" s="29"/>
      <c r="L41" s="98" t="s">
        <v>15</v>
      </c>
      <c r="P41" s="298">
        <f>COUNTIF(D$30:E$39,"No")+COUNTIF(D$30:E$39,"Unknown")+COUNTIF(D$30:E$39,"Not declaring")</f>
        <v>0</v>
      </c>
      <c r="Q41" s="38" t="str">
        <f>IF(P41=AA23,"","(*)")</f>
        <v>(*)</v>
      </c>
      <c r="R41" s="2"/>
      <c r="S41" s="2"/>
      <c r="T41" s="2"/>
      <c r="U41" s="2"/>
      <c r="V41" s="2"/>
      <c r="W41" s="2"/>
      <c r="X41" s="2"/>
      <c r="Y41" s="2"/>
      <c r="Z41" s="2"/>
      <c r="AA41" s="2"/>
      <c r="AB41" s="2"/>
      <c r="AC41" s="2"/>
      <c r="AD41" s="2"/>
      <c r="AE41" s="2"/>
      <c r="AF41" s="2"/>
      <c r="AG41" s="2"/>
    </row>
    <row r="42" spans="1:33" ht="22.5">
      <c r="A42" s="34"/>
      <c r="B42" s="297" t="str">
        <f t="shared" ref="B42:B51" si="37">IF(ISERROR(AA12),"",AA12&amp;"")&amp;P42</f>
        <v>Cobalt(*)</v>
      </c>
      <c r="C42" s="28"/>
      <c r="D42" s="422" t="s">
        <v>25</v>
      </c>
      <c r="E42" s="423"/>
      <c r="F42" s="8"/>
      <c r="G42" s="387" t="s">
        <v>20361</v>
      </c>
      <c r="H42" s="388"/>
      <c r="I42" s="388"/>
      <c r="J42" s="389"/>
      <c r="K42" s="29"/>
      <c r="L42" s="104"/>
      <c r="M42">
        <f t="shared" ref="M42:M51" si="38">IF(AND(B42="",D42&lt;&gt;""),1,0)</f>
        <v>0</v>
      </c>
      <c r="P42" s="298" t="str">
        <f>IF(OR(D30="No",D30="Unknown",D30="Not declaring"),"",O30)</f>
        <v>(*)</v>
      </c>
      <c r="R42" s="2"/>
      <c r="S42" s="299" t="str">
        <f>IF(COUNTIF(D42,"Yes"),AA12,"")</f>
        <v>Cobalt</v>
      </c>
      <c r="T42" s="300" t="str">
        <f>IF(S43="",S42,IF(S42="",S43,IF(S42&gt;S43,S43,S42)))</f>
        <v>Cobalt</v>
      </c>
      <c r="U42" s="300" t="str">
        <f>T42</f>
        <v>Cobalt</v>
      </c>
      <c r="V42" s="300" t="str">
        <f t="shared" ref="V42" si="39">IF(U43="",U42,IF(U42="",U43,IF(U42&gt;U43,U43,U42)))</f>
        <v>Cobalt</v>
      </c>
      <c r="W42" s="300" t="str">
        <f t="shared" ref="W42" si="40">V42</f>
        <v>Cobalt</v>
      </c>
      <c r="X42" s="300" t="str">
        <f t="shared" ref="X42" si="41">IF(W43="",W42,IF(W42="",W43,IF(W42&gt;W43,W43,W42)))</f>
        <v>Cobalt</v>
      </c>
      <c r="Y42" s="300" t="str">
        <f t="shared" ref="Y42" si="42">X42</f>
        <v>Cobalt</v>
      </c>
      <c r="Z42" s="300" t="str">
        <f t="shared" ref="Z42" si="43">IF(Y43="",Y42,IF(Y42="",Y43,IF(Y42&gt;Y43,Y43,Y42)))</f>
        <v>Cobalt</v>
      </c>
      <c r="AA42" s="300" t="str">
        <f t="shared" ref="AA42" si="44">Z42</f>
        <v>Cobalt</v>
      </c>
      <c r="AB42" s="300" t="str">
        <f t="shared" ref="AB42" si="45">IF(AA43="",AA42,IF(AA42="",AA43,IF(AA42&gt;AA43,AA43,AA42)))</f>
        <v>Cobalt</v>
      </c>
      <c r="AC42" s="300" t="str">
        <f t="shared" ref="AC42" si="46">AB42</f>
        <v>Cobalt</v>
      </c>
      <c r="AD42" s="2"/>
      <c r="AE42" s="2"/>
      <c r="AF42" s="2"/>
      <c r="AG42" s="2"/>
    </row>
    <row r="43" spans="1:33" ht="22.5">
      <c r="A43" s="34"/>
      <c r="B43" s="297" t="str">
        <f t="shared" si="37"/>
        <v>Copper(*)</v>
      </c>
      <c r="C43" s="28"/>
      <c r="D43" s="422" t="s">
        <v>25</v>
      </c>
      <c r="E43" s="423"/>
      <c r="F43" s="8"/>
      <c r="G43" s="387" t="s">
        <v>20361</v>
      </c>
      <c r="H43" s="388"/>
      <c r="I43" s="388"/>
      <c r="J43" s="389"/>
      <c r="K43" s="29"/>
      <c r="L43" s="104"/>
      <c r="M43">
        <f t="shared" si="38"/>
        <v>0</v>
      </c>
      <c r="P43" s="298" t="str">
        <f t="shared" ref="P43:P51" si="47">IF(OR(D31="No",D31="Unknown",D31="Not declaring"),"",O31)</f>
        <v>(*)</v>
      </c>
      <c r="R43" s="2"/>
      <c r="S43" s="299" t="str">
        <f t="shared" ref="S43:S51" si="48">IF(COUNTIF(D43,"Yes"),AA13,"")</f>
        <v>Copper</v>
      </c>
      <c r="T43" s="300" t="str">
        <f>IF(S43="",S43,IF(S42="",S42,IF(S42&gt;S43,S42,S43)))</f>
        <v>Copper</v>
      </c>
      <c r="U43" s="300" t="str">
        <f t="shared" ref="U43" si="49">IF(T44="",T43,IF(T43="",T44,IF(T43&gt;T44,T44,T43)))</f>
        <v>Copper</v>
      </c>
      <c r="V43" s="300" t="str">
        <f t="shared" ref="V43" si="50">IF(U43="",U43,IF(U42="",U42,IF(U42&gt;U43,U42,U43)))</f>
        <v>Copper</v>
      </c>
      <c r="W43" s="300" t="str">
        <f t="shared" ref="W43" si="51">IF(V44="",V43,IF(V43="",V44,IF(V43&gt;V44,V44,V43)))</f>
        <v>Copper</v>
      </c>
      <c r="X43" s="300" t="str">
        <f t="shared" ref="X43" si="52">IF(W43="",W43,IF(W42="",W42,IF(W42&gt;W43,W42,W43)))</f>
        <v>Copper</v>
      </c>
      <c r="Y43" s="300" t="str">
        <f t="shared" ref="Y43" si="53">IF(X44="",X43,IF(X43="",X44,IF(X43&gt;X44,X44,X43)))</f>
        <v>Copper</v>
      </c>
      <c r="Z43" s="300" t="str">
        <f t="shared" ref="Z43" si="54">IF(Y43="",Y43,IF(Y42="",Y42,IF(Y42&gt;Y43,Y42,Y43)))</f>
        <v>Copper</v>
      </c>
      <c r="AA43" s="300" t="str">
        <f t="shared" ref="AA43" si="55">IF(Z44="",Z43,IF(Z43="",Z44,IF(Z43&gt;Z44,Z44,Z43)))</f>
        <v>Copper</v>
      </c>
      <c r="AB43" s="300" t="str">
        <f t="shared" ref="AB43" si="56">IF(AA43="",AA43,IF(AA42="",AA42,IF(AA42&gt;AA43,AA42,AA43)))</f>
        <v>Copper</v>
      </c>
      <c r="AC43" s="300" t="str">
        <f t="shared" ref="AC43" si="57">IF(AB44="",AB43,IF(AB43="",AB44,IF(AB43&gt;AB44,AB44,AB43)))</f>
        <v>Copper</v>
      </c>
      <c r="AD43" s="2"/>
      <c r="AE43" s="2"/>
      <c r="AF43" s="2"/>
      <c r="AG43" s="2"/>
    </row>
    <row r="44" spans="1:33" ht="22.5">
      <c r="A44" s="34"/>
      <c r="B44" s="297" t="str">
        <f t="shared" si="37"/>
        <v>Nickel(*)</v>
      </c>
      <c r="C44" s="28"/>
      <c r="D44" s="422" t="s">
        <v>25</v>
      </c>
      <c r="E44" s="423"/>
      <c r="F44" s="8"/>
      <c r="G44" s="387" t="s">
        <v>20361</v>
      </c>
      <c r="H44" s="388"/>
      <c r="I44" s="388"/>
      <c r="J44" s="389"/>
      <c r="K44" s="29"/>
      <c r="L44" s="104"/>
      <c r="M44">
        <f t="shared" si="38"/>
        <v>0</v>
      </c>
      <c r="P44" s="298" t="str">
        <f t="shared" si="47"/>
        <v>(*)</v>
      </c>
      <c r="R44" s="2"/>
      <c r="S44" s="299" t="str">
        <f t="shared" si="48"/>
        <v>Nickel</v>
      </c>
      <c r="T44" s="300" t="str">
        <f t="shared" ref="T44" si="58">IF(S45="",S44,IF(S44="",S45,IF(S44&gt;S45,S45,S44)))</f>
        <v>Nickel</v>
      </c>
      <c r="U44" s="300" t="str">
        <f t="shared" ref="U44" si="59">IF(T44="",T44,IF(T43="",T43,IF(T43&gt;T44,T43,T44)))</f>
        <v>Nickel</v>
      </c>
      <c r="V44" s="300" t="str">
        <f t="shared" ref="V44" si="60">IF(U45="",U44,IF(U44="",U45,IF(U44&gt;U45,U45,U44)))</f>
        <v>Nickel</v>
      </c>
      <c r="W44" s="300" t="str">
        <f t="shared" ref="W44" si="61">IF(V44="",V44,IF(V43="",V43,IF(V43&gt;V44,V43,V44)))</f>
        <v>Nickel</v>
      </c>
      <c r="X44" s="300" t="str">
        <f t="shared" ref="X44" si="62">IF(W45="",W44,IF(W44="",W45,IF(W44&gt;W45,W45,W44)))</f>
        <v>Nickel</v>
      </c>
      <c r="Y44" s="300" t="str">
        <f t="shared" ref="Y44" si="63">IF(X44="",X44,IF(X43="",X43,IF(X43&gt;X44,X43,X44)))</f>
        <v>Nickel</v>
      </c>
      <c r="Z44" s="300" t="str">
        <f t="shared" ref="Z44" si="64">IF(Y45="",Y44,IF(Y44="",Y45,IF(Y44&gt;Y45,Y45,Y44)))</f>
        <v>Nickel</v>
      </c>
      <c r="AA44" s="300" t="str">
        <f t="shared" ref="AA44" si="65">IF(Z44="",Z44,IF(Z43="",Z43,IF(Z43&gt;Z44,Z43,Z44)))</f>
        <v>Nickel</v>
      </c>
      <c r="AB44" s="300" t="str">
        <f t="shared" ref="AB44" si="66">IF(AA45="",AA44,IF(AA44="",AA45,IF(AA44&gt;AA45,AA45,AA44)))</f>
        <v>Nickel</v>
      </c>
      <c r="AC44" s="300" t="str">
        <f t="shared" ref="AC44" si="67">IF(AB44="",AB44,IF(AB43="",AB43,IF(AB43&gt;AB44,AB43,AB44)))</f>
        <v>Nickel</v>
      </c>
      <c r="AD44" s="2"/>
      <c r="AE44" s="2"/>
      <c r="AF44" s="2"/>
      <c r="AG44" s="2"/>
    </row>
    <row r="45" spans="1:33" ht="22.5">
      <c r="A45" s="34"/>
      <c r="B45" s="297" t="str">
        <f t="shared" si="37"/>
        <v/>
      </c>
      <c r="C45" s="28"/>
      <c r="D45" s="422"/>
      <c r="E45" s="423"/>
      <c r="F45" s="8"/>
      <c r="G45" s="387"/>
      <c r="H45" s="388"/>
      <c r="I45" s="388"/>
      <c r="J45" s="389"/>
      <c r="K45" s="29"/>
      <c r="L45" s="104"/>
      <c r="M45">
        <f t="shared" si="38"/>
        <v>0</v>
      </c>
      <c r="P45" s="298" t="str">
        <f t="shared" si="47"/>
        <v/>
      </c>
      <c r="R45" s="2"/>
      <c r="S45" s="299" t="str">
        <f t="shared" si="48"/>
        <v/>
      </c>
      <c r="T45" s="300" t="str">
        <f t="shared" ref="T45" si="68">IF(S45="",S45,IF(S44="",S44,IF(S44&gt;S45,S44,S45)))</f>
        <v/>
      </c>
      <c r="U45" s="300" t="str">
        <f t="shared" ref="U45" si="69">IF(T46="",T45,IF(T45="",T46,IF(T45&gt;T46,T46,T45)))</f>
        <v/>
      </c>
      <c r="V45" s="300" t="str">
        <f t="shared" ref="V45" si="70">IF(U45="",U45,IF(U44="",U44,IF(U44&gt;U45,U44,U45)))</f>
        <v/>
      </c>
      <c r="W45" s="300" t="str">
        <f t="shared" ref="W45" si="71">IF(V46="",V45,IF(V45="",V46,IF(V45&gt;V46,V46,V45)))</f>
        <v/>
      </c>
      <c r="X45" s="300" t="str">
        <f t="shared" ref="X45" si="72">IF(W45="",W45,IF(W44="",W44,IF(W44&gt;W45,W44,W45)))</f>
        <v/>
      </c>
      <c r="Y45" s="300" t="str">
        <f t="shared" ref="Y45" si="73">IF(X46="",X45,IF(X45="",X46,IF(X45&gt;X46,X46,X45)))</f>
        <v/>
      </c>
      <c r="Z45" s="300" t="str">
        <f t="shared" ref="Z45" si="74">IF(Y45="",Y45,IF(Y44="",Y44,IF(Y44&gt;Y45,Y44,Y45)))</f>
        <v/>
      </c>
      <c r="AA45" s="300" t="str">
        <f t="shared" ref="AA45" si="75">IF(Z46="",Z45,IF(Z45="",Z46,IF(Z45&gt;Z46,Z46,Z45)))</f>
        <v/>
      </c>
      <c r="AB45" s="300" t="str">
        <f t="shared" ref="AB45" si="76">IF(AA45="",AA45,IF(AA44="",AA44,IF(AA44&gt;AA45,AA44,AA45)))</f>
        <v/>
      </c>
      <c r="AC45" s="300" t="str">
        <f t="shared" ref="AC45" si="77">IF(AB46="",AB45,IF(AB45="",AB46,IF(AB45&gt;AB46,AB46,AB45)))</f>
        <v/>
      </c>
      <c r="AD45" s="2"/>
      <c r="AE45" s="2"/>
      <c r="AF45" s="2"/>
      <c r="AG45" s="2"/>
    </row>
    <row r="46" spans="1:33" ht="22.5">
      <c r="A46" s="34"/>
      <c r="B46" s="297" t="str">
        <f t="shared" si="37"/>
        <v/>
      </c>
      <c r="C46" s="28"/>
      <c r="D46" s="422"/>
      <c r="E46" s="423"/>
      <c r="F46" s="8"/>
      <c r="G46" s="387"/>
      <c r="H46" s="388"/>
      <c r="I46" s="388"/>
      <c r="J46" s="389"/>
      <c r="K46" s="29"/>
      <c r="L46" s="104"/>
      <c r="M46">
        <f t="shared" si="38"/>
        <v>0</v>
      </c>
      <c r="P46" s="298" t="str">
        <f t="shared" si="47"/>
        <v/>
      </c>
      <c r="R46" s="2"/>
      <c r="S46" s="299" t="str">
        <f t="shared" si="48"/>
        <v/>
      </c>
      <c r="T46" s="300" t="str">
        <f t="shared" ref="T46" si="78">IF(S47="",S46,IF(S46="",S47,IF(S46&gt;S47,S47,S46)))</f>
        <v/>
      </c>
      <c r="U46" s="300" t="str">
        <f t="shared" ref="U46" si="79">IF(T46="",T46,IF(T45="",T45,IF(T45&gt;T46,T45,T46)))</f>
        <v/>
      </c>
      <c r="V46" s="300" t="str">
        <f t="shared" ref="V46" si="80">IF(U47="",U46,IF(U46="",U47,IF(U46&gt;U47,U47,U46)))</f>
        <v/>
      </c>
      <c r="W46" s="300" t="str">
        <f t="shared" ref="W46" si="81">IF(V46="",V46,IF(V45="",V45,IF(V45&gt;V46,V45,V46)))</f>
        <v/>
      </c>
      <c r="X46" s="300" t="str">
        <f t="shared" ref="X46" si="82">IF(W47="",W46,IF(W46="",W47,IF(W46&gt;W47,W47,W46)))</f>
        <v/>
      </c>
      <c r="Y46" s="300" t="str">
        <f t="shared" ref="Y46" si="83">IF(X46="",X46,IF(X45="",X45,IF(X45&gt;X46,X45,X46)))</f>
        <v/>
      </c>
      <c r="Z46" s="300" t="str">
        <f t="shared" ref="Z46" si="84">IF(Y47="",Y46,IF(Y46="",Y47,IF(Y46&gt;Y47,Y47,Y46)))</f>
        <v/>
      </c>
      <c r="AA46" s="300" t="str">
        <f t="shared" ref="AA46" si="85">IF(Z46="",Z46,IF(Z45="",Z45,IF(Z45&gt;Z46,Z45,Z46)))</f>
        <v/>
      </c>
      <c r="AB46" s="300" t="str">
        <f t="shared" ref="AB46" si="86">IF(AA47="",AA46,IF(AA46="",AA47,IF(AA46&gt;AA47,AA47,AA46)))</f>
        <v/>
      </c>
      <c r="AC46" s="300" t="str">
        <f t="shared" ref="AC46" si="87">IF(AB46="",AB46,IF(AB45="",AB45,IF(AB45&gt;AB46,AB45,AB46)))</f>
        <v/>
      </c>
      <c r="AD46" s="2"/>
      <c r="AE46" s="2"/>
      <c r="AF46" s="2"/>
      <c r="AG46" s="2"/>
    </row>
    <row r="47" spans="1:33" ht="23.1" customHeight="1">
      <c r="A47" s="34"/>
      <c r="B47" s="297" t="str">
        <f t="shared" si="37"/>
        <v/>
      </c>
      <c r="C47" s="28"/>
      <c r="D47" s="422"/>
      <c r="E47" s="423"/>
      <c r="F47" s="8"/>
      <c r="G47" s="387"/>
      <c r="H47" s="388"/>
      <c r="I47" s="388"/>
      <c r="J47" s="389"/>
      <c r="K47" s="29"/>
      <c r="L47" s="104"/>
      <c r="M47">
        <f t="shared" si="38"/>
        <v>0</v>
      </c>
      <c r="P47" s="298" t="str">
        <f t="shared" si="47"/>
        <v/>
      </c>
      <c r="R47" s="2"/>
      <c r="S47" s="299" t="str">
        <f t="shared" si="48"/>
        <v/>
      </c>
      <c r="T47" s="300" t="str">
        <f t="shared" ref="T47" si="88">IF(S47="",S47,IF(S46="",S46,IF(S46&gt;S47,S46,S47)))</f>
        <v/>
      </c>
      <c r="U47" s="300" t="str">
        <f t="shared" ref="U47" si="89">IF(T48="",T47,IF(T47="",T48,IF(T47&gt;T48,T48,T47)))</f>
        <v/>
      </c>
      <c r="V47" s="300" t="str">
        <f t="shared" ref="V47" si="90">IF(U47="",U47,IF(U46="",U46,IF(U46&gt;U47,U46,U47)))</f>
        <v/>
      </c>
      <c r="W47" s="300" t="str">
        <f t="shared" ref="W47" si="91">IF(V48="",V47,IF(V47="",V48,IF(V47&gt;V48,V48,V47)))</f>
        <v/>
      </c>
      <c r="X47" s="300" t="str">
        <f t="shared" ref="X47" si="92">IF(W47="",W47,IF(W46="",W46,IF(W46&gt;W47,W46,W47)))</f>
        <v/>
      </c>
      <c r="Y47" s="300" t="str">
        <f t="shared" ref="Y47" si="93">IF(X48="",X47,IF(X47="",X48,IF(X47&gt;X48,X48,X47)))</f>
        <v/>
      </c>
      <c r="Z47" s="300" t="str">
        <f t="shared" ref="Z47" si="94">IF(Y47="",Y47,IF(Y46="",Y46,IF(Y46&gt;Y47,Y46,Y47)))</f>
        <v/>
      </c>
      <c r="AA47" s="300" t="str">
        <f t="shared" ref="AA47" si="95">IF(Z48="",Z47,IF(Z47="",Z48,IF(Z47&gt;Z48,Z48,Z47)))</f>
        <v/>
      </c>
      <c r="AB47" s="300" t="str">
        <f t="shared" ref="AB47" si="96">IF(AA47="",AA47,IF(AA46="",AA46,IF(AA46&gt;AA47,AA46,AA47)))</f>
        <v/>
      </c>
      <c r="AC47" s="300" t="str">
        <f t="shared" ref="AC47" si="97">IF(AB48="",AB47,IF(AB47="",AB48,IF(AB47&gt;AB48,AB48,AB47)))</f>
        <v/>
      </c>
      <c r="AD47" s="2"/>
      <c r="AE47" s="2"/>
      <c r="AF47" s="2"/>
      <c r="AG47" s="2"/>
    </row>
    <row r="48" spans="1:33" ht="23.1" hidden="1" customHeight="1">
      <c r="A48" s="34"/>
      <c r="B48" s="297" t="str">
        <f t="shared" si="37"/>
        <v/>
      </c>
      <c r="C48" s="28"/>
      <c r="D48" s="422"/>
      <c r="E48" s="423"/>
      <c r="F48" s="8"/>
      <c r="G48" s="387"/>
      <c r="H48" s="388"/>
      <c r="I48" s="388"/>
      <c r="J48" s="389"/>
      <c r="K48" s="29"/>
      <c r="L48" s="104"/>
      <c r="M48">
        <f t="shared" si="38"/>
        <v>0</v>
      </c>
      <c r="P48" s="298" t="str">
        <f t="shared" si="47"/>
        <v/>
      </c>
      <c r="R48" s="2"/>
      <c r="S48" s="299" t="str">
        <f t="shared" si="48"/>
        <v/>
      </c>
      <c r="T48" s="300" t="str">
        <f t="shared" ref="T48" si="98">IF(S49="",S48,IF(S48="",S49,IF(S48&gt;S49,S49,S48)))</f>
        <v/>
      </c>
      <c r="U48" s="300" t="str">
        <f t="shared" ref="U48" si="99">IF(T48="",T48,IF(T47="",T47,IF(T47&gt;T48,T47,T48)))</f>
        <v/>
      </c>
      <c r="V48" s="300" t="str">
        <f t="shared" ref="V48" si="100">IF(U49="",U48,IF(U48="",U49,IF(U48&gt;U49,U49,U48)))</f>
        <v/>
      </c>
      <c r="W48" s="300" t="str">
        <f t="shared" ref="W48" si="101">IF(V48="",V48,IF(V47="",V47,IF(V47&gt;V48,V47,V48)))</f>
        <v/>
      </c>
      <c r="X48" s="300" t="str">
        <f t="shared" ref="X48" si="102">IF(W49="",W48,IF(W48="",W49,IF(W48&gt;W49,W49,W48)))</f>
        <v/>
      </c>
      <c r="Y48" s="300" t="str">
        <f t="shared" ref="Y48" si="103">IF(X48="",X48,IF(X47="",X47,IF(X47&gt;X48,X47,X48)))</f>
        <v/>
      </c>
      <c r="Z48" s="300" t="str">
        <f t="shared" ref="Z48" si="104">IF(Y49="",Y48,IF(Y48="",Y49,IF(Y48&gt;Y49,Y49,Y48)))</f>
        <v/>
      </c>
      <c r="AA48" s="300" t="str">
        <f t="shared" ref="AA48" si="105">IF(Z48="",Z48,IF(Z47="",Z47,IF(Z47&gt;Z48,Z47,Z48)))</f>
        <v/>
      </c>
      <c r="AB48" s="300" t="str">
        <f t="shared" ref="AB48" si="106">IF(AA49="",AA48,IF(AA48="",AA49,IF(AA48&gt;AA49,AA49,AA48)))</f>
        <v/>
      </c>
      <c r="AC48" s="300" t="str">
        <f t="shared" ref="AC48" si="107">IF(AB48="",AB48,IF(AB47="",AB47,IF(AB47&gt;AB48,AB47,AB48)))</f>
        <v/>
      </c>
      <c r="AD48" s="2"/>
      <c r="AE48" s="2"/>
      <c r="AF48" s="2"/>
      <c r="AG48" s="2"/>
    </row>
    <row r="49" spans="1:33" ht="23.1" hidden="1" customHeight="1">
      <c r="A49" s="34"/>
      <c r="B49" s="297" t="str">
        <f t="shared" si="37"/>
        <v/>
      </c>
      <c r="C49" s="28"/>
      <c r="D49" s="422"/>
      <c r="E49" s="423"/>
      <c r="F49" s="8"/>
      <c r="G49" s="387"/>
      <c r="H49" s="388"/>
      <c r="I49" s="388"/>
      <c r="J49" s="389"/>
      <c r="K49" s="29"/>
      <c r="L49" s="104"/>
      <c r="M49">
        <f t="shared" si="38"/>
        <v>0</v>
      </c>
      <c r="P49" s="298" t="str">
        <f t="shared" si="47"/>
        <v/>
      </c>
      <c r="R49" s="2"/>
      <c r="S49" s="299" t="str">
        <f t="shared" si="48"/>
        <v/>
      </c>
      <c r="T49" s="300" t="str">
        <f t="shared" ref="T49" si="108">IF(S49="",S49,IF(S48="",S48,IF(S48&gt;S49,S48,S49)))</f>
        <v/>
      </c>
      <c r="U49" s="300" t="str">
        <f t="shared" ref="U49" si="109">IF(T50="",T49,IF(T49="",T50,IF(T49&gt;T50,T50,T49)))</f>
        <v/>
      </c>
      <c r="V49" s="300" t="str">
        <f t="shared" ref="V49" si="110">IF(U49="",U49,IF(U48="",U48,IF(U48&gt;U49,U48,U49)))</f>
        <v/>
      </c>
      <c r="W49" s="300" t="str">
        <f t="shared" ref="W49" si="111">IF(V50="",V49,IF(V49="",V50,IF(V49&gt;V50,V50,V49)))</f>
        <v/>
      </c>
      <c r="X49" s="300" t="str">
        <f t="shared" ref="X49" si="112">IF(W49="",W49,IF(W48="",W48,IF(W48&gt;W49,W48,W49)))</f>
        <v/>
      </c>
      <c r="Y49" s="300" t="str">
        <f t="shared" ref="Y49" si="113">IF(X50="",X49,IF(X49="",X50,IF(X49&gt;X50,X50,X49)))</f>
        <v/>
      </c>
      <c r="Z49" s="300" t="str">
        <f t="shared" ref="Z49" si="114">IF(Y49="",Y49,IF(Y48="",Y48,IF(Y48&gt;Y49,Y48,Y49)))</f>
        <v/>
      </c>
      <c r="AA49" s="300" t="str">
        <f t="shared" ref="AA49" si="115">IF(Z50="",Z49,IF(Z49="",Z50,IF(Z49&gt;Z50,Z50,Z49)))</f>
        <v/>
      </c>
      <c r="AB49" s="300" t="str">
        <f t="shared" ref="AB49" si="116">IF(AA49="",AA49,IF(AA48="",AA48,IF(AA48&gt;AA49,AA48,AA49)))</f>
        <v/>
      </c>
      <c r="AC49" s="300" t="str">
        <f t="shared" ref="AC49" si="117">IF(AB50="",AB49,IF(AB49="",AB50,IF(AB49&gt;AB50,AB50,AB49)))</f>
        <v/>
      </c>
      <c r="AD49" s="2"/>
      <c r="AE49" s="2"/>
      <c r="AF49" s="2"/>
      <c r="AG49" s="2"/>
    </row>
    <row r="50" spans="1:33" ht="23.1" hidden="1" customHeight="1">
      <c r="A50" s="34"/>
      <c r="B50" s="297" t="str">
        <f t="shared" si="37"/>
        <v/>
      </c>
      <c r="C50" s="28"/>
      <c r="D50" s="422"/>
      <c r="E50" s="423"/>
      <c r="F50" s="8"/>
      <c r="G50" s="387"/>
      <c r="H50" s="388"/>
      <c r="I50" s="388"/>
      <c r="J50" s="389"/>
      <c r="K50" s="29"/>
      <c r="L50" s="104"/>
      <c r="M50">
        <f t="shared" si="38"/>
        <v>0</v>
      </c>
      <c r="P50" s="298" t="str">
        <f t="shared" si="47"/>
        <v/>
      </c>
      <c r="R50" s="2"/>
      <c r="S50" s="299" t="str">
        <f t="shared" si="48"/>
        <v/>
      </c>
      <c r="T50" s="300" t="str">
        <f t="shared" ref="T50" si="118">IF(S51="",S50,IF(S50="",S51,IF(S50&gt;S51,S51,S50)))</f>
        <v/>
      </c>
      <c r="U50" s="300" t="str">
        <f t="shared" ref="U50" si="119">IF(T50="",T50,IF(T49="",T49,IF(T49&gt;T50,T49,T50)))</f>
        <v/>
      </c>
      <c r="V50" s="300" t="str">
        <f t="shared" ref="V50" si="120">IF(U51="",U50,IF(U50="",U51,IF(U50&gt;U51,U51,U50)))</f>
        <v/>
      </c>
      <c r="W50" s="300" t="str">
        <f t="shared" ref="W50" si="121">IF(V50="",V50,IF(V49="",V49,IF(V49&gt;V50,V49,V50)))</f>
        <v/>
      </c>
      <c r="X50" s="300" t="str">
        <f t="shared" ref="X50" si="122">IF(W51="",W50,IF(W50="",W51,IF(W50&gt;W51,W51,W50)))</f>
        <v/>
      </c>
      <c r="Y50" s="300" t="str">
        <f t="shared" ref="Y50" si="123">IF(X50="",X50,IF(X49="",X49,IF(X49&gt;X50,X49,X50)))</f>
        <v/>
      </c>
      <c r="Z50" s="300" t="str">
        <f t="shared" ref="Z50" si="124">IF(Y51="",Y50,IF(Y50="",Y51,IF(Y50&gt;Y51,Y51,Y50)))</f>
        <v/>
      </c>
      <c r="AA50" s="300" t="str">
        <f t="shared" ref="AA50" si="125">IF(Z50="",Z50,IF(Z49="",Z49,IF(Z49&gt;Z50,Z49,Z50)))</f>
        <v/>
      </c>
      <c r="AB50" s="300" t="str">
        <f t="shared" ref="AB50" si="126">IF(AA51="",AA50,IF(AA50="",AA51,IF(AA50&gt;AA51,AA51,AA50)))</f>
        <v/>
      </c>
      <c r="AC50" s="300" t="str">
        <f t="shared" ref="AC50" si="127">IF(AB50="",AB50,IF(AB49="",AB49,IF(AB49&gt;AB50,AB49,AB50)))</f>
        <v/>
      </c>
      <c r="AD50" s="2"/>
      <c r="AE50" s="2"/>
      <c r="AF50" s="2"/>
      <c r="AG50" s="2"/>
    </row>
    <row r="51" spans="1:33" ht="23.1" hidden="1" customHeight="1">
      <c r="A51" s="34"/>
      <c r="B51" s="297" t="str">
        <f t="shared" si="37"/>
        <v/>
      </c>
      <c r="C51" s="28"/>
      <c r="D51" s="422"/>
      <c r="E51" s="423"/>
      <c r="F51" s="8"/>
      <c r="G51" s="387"/>
      <c r="H51" s="388"/>
      <c r="I51" s="388"/>
      <c r="J51" s="389"/>
      <c r="K51" s="29"/>
      <c r="L51" s="104"/>
      <c r="M51">
        <f t="shared" si="38"/>
        <v>0</v>
      </c>
      <c r="P51" s="298" t="str">
        <f t="shared" si="47"/>
        <v/>
      </c>
      <c r="R51" s="2"/>
      <c r="S51" s="299" t="str">
        <f t="shared" si="48"/>
        <v/>
      </c>
      <c r="T51" s="300" t="str">
        <f t="shared" ref="T51" si="128">IF(S51="",S51,IF(S50="",S50,IF(S50&gt;S51,S50,S51)))</f>
        <v/>
      </c>
      <c r="U51" s="300" t="str">
        <f>T51</f>
        <v/>
      </c>
      <c r="V51" s="300" t="str">
        <f t="shared" ref="V51" si="129">IF(U51="",U51,IF(U50="",U50,IF(U50&gt;U51,U50,U51)))</f>
        <v/>
      </c>
      <c r="W51" s="300" t="str">
        <f t="shared" ref="W51" si="130">V51</f>
        <v/>
      </c>
      <c r="X51" s="300" t="str">
        <f t="shared" ref="X51" si="131">IF(W51="",W51,IF(W50="",W50,IF(W50&gt;W51,W50,W51)))</f>
        <v/>
      </c>
      <c r="Y51" s="300" t="str">
        <f t="shared" ref="Y51" si="132">X51</f>
        <v/>
      </c>
      <c r="Z51" s="300" t="str">
        <f t="shared" ref="Z51" si="133">IF(Y51="",Y51,IF(Y50="",Y50,IF(Y50&gt;Y51,Y50,Y51)))</f>
        <v/>
      </c>
      <c r="AA51" s="300" t="str">
        <f t="shared" ref="AA51" si="134">Z51</f>
        <v/>
      </c>
      <c r="AB51" s="300" t="str">
        <f t="shared" ref="AB51" si="135">IF(AA51="",AA51,IF(AA50="",AA50,IF(AA50&gt;AA51,AA50,AA51)))</f>
        <v/>
      </c>
      <c r="AC51" s="300" t="str">
        <f t="shared" ref="AC51" si="136">AB51</f>
        <v/>
      </c>
      <c r="AD51" s="2"/>
      <c r="AE51" s="2"/>
      <c r="AF51" s="2"/>
      <c r="AG51" s="2"/>
    </row>
    <row r="52" spans="1:33" ht="23.1" customHeight="1">
      <c r="A52" s="34"/>
      <c r="B52" s="18"/>
      <c r="C52" s="6"/>
      <c r="D52" s="220"/>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4" t="str">
        <f ca="1">D29</f>
        <v>Answer</v>
      </c>
      <c r="E53" s="424"/>
      <c r="F53" s="14"/>
      <c r="G53" s="37" t="str">
        <f ca="1">G29</f>
        <v>Comments</v>
      </c>
      <c r="H53" s="429"/>
      <c r="I53" s="429"/>
      <c r="J53" s="429"/>
      <c r="K53" s="29"/>
      <c r="L53" s="98" t="s">
        <v>18</v>
      </c>
      <c r="P53" s="38">
        <f>COUNTIF(D$30:E$39,"No")+COUNTIF(D$30:E$39,"Unknown")+COUNTIF(D$30:E$39,"Not declaring")+COUNTIF(D$42:E$51,"No")+COUNTIF(D$42:E$51,"Unknown")</f>
        <v>0</v>
      </c>
      <c r="Q53" s="38" t="str">
        <f>IF(P53=AA23,"","(*)")</f>
        <v>(*)</v>
      </c>
      <c r="R53" s="2"/>
      <c r="S53" s="2"/>
      <c r="T53" s="2"/>
      <c r="U53" s="2"/>
      <c r="V53" s="2"/>
      <c r="W53" s="2"/>
      <c r="X53" s="2"/>
      <c r="Y53" s="2">
        <v>37</v>
      </c>
      <c r="Z53" s="2"/>
      <c r="AA53" s="2"/>
      <c r="AB53" s="2"/>
      <c r="AC53" s="2"/>
      <c r="AD53" s="2"/>
      <c r="AE53" s="2"/>
      <c r="AF53" s="2"/>
      <c r="AG53" s="2"/>
    </row>
    <row r="54" spans="1:33" ht="22.5">
      <c r="A54" s="34"/>
      <c r="B54" s="297" t="str">
        <f>IF(ISERROR(AA$12),"",AA$12&amp;"")&amp;P$54</f>
        <v>Cobalt(*)</v>
      </c>
      <c r="C54" s="6"/>
      <c r="D54" s="422" t="s">
        <v>22</v>
      </c>
      <c r="E54" s="423"/>
      <c r="F54" s="40"/>
      <c r="G54" s="387"/>
      <c r="H54" s="388"/>
      <c r="I54" s="388"/>
      <c r="J54" s="389"/>
      <c r="K54" s="29"/>
      <c r="L54" s="104"/>
      <c r="M54">
        <f t="shared" ref="M54:M63" si="137">IF(AND(B54="",D54&lt;&gt;""),1,0)</f>
        <v>0</v>
      </c>
      <c r="P54" s="298" t="str">
        <f>IF(OR(D30="No",D30="Unknown",D30="Not declaring",D42="No",D42="Unknown"),"",O30)</f>
        <v>(*)</v>
      </c>
      <c r="Q54" s="2"/>
      <c r="R54" s="2"/>
      <c r="S54" s="2"/>
      <c r="T54" s="2"/>
      <c r="U54" s="2"/>
      <c r="V54" s="2"/>
      <c r="W54" s="2"/>
      <c r="X54" s="2"/>
      <c r="Y54" s="2">
        <v>38</v>
      </c>
      <c r="Z54" s="2"/>
      <c r="AA54" s="2"/>
      <c r="AB54" s="2"/>
      <c r="AC54" s="2"/>
      <c r="AD54" s="2"/>
      <c r="AE54" s="2"/>
      <c r="AF54" s="2"/>
    </row>
    <row r="55" spans="1:33" ht="22.5">
      <c r="A55" s="34"/>
      <c r="B55" s="297" t="str">
        <f>IF(ISERROR(AA$13),"",AA$13&amp;"")&amp;P$55</f>
        <v>Copper(*)</v>
      </c>
      <c r="C55" s="6"/>
      <c r="D55" s="422" t="s">
        <v>22</v>
      </c>
      <c r="E55" s="423"/>
      <c r="F55" s="40"/>
      <c r="G55" s="387"/>
      <c r="H55" s="388"/>
      <c r="I55" s="388"/>
      <c r="J55" s="389"/>
      <c r="K55" s="29"/>
      <c r="L55" s="104"/>
      <c r="M55">
        <f t="shared" si="137"/>
        <v>0</v>
      </c>
      <c r="P55" s="298"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7" t="str">
        <f>IF(ISERROR(AA$14),"",AA$14&amp;"")&amp;P$56</f>
        <v>Nickel(*)</v>
      </c>
      <c r="C56" s="6"/>
      <c r="D56" s="422" t="s">
        <v>22</v>
      </c>
      <c r="E56" s="423"/>
      <c r="F56" s="40"/>
      <c r="G56" s="387"/>
      <c r="H56" s="388"/>
      <c r="I56" s="388"/>
      <c r="J56" s="389"/>
      <c r="K56" s="29"/>
      <c r="L56" s="104"/>
      <c r="M56">
        <f t="shared" si="137"/>
        <v>0</v>
      </c>
      <c r="P56" s="298" t="str">
        <f t="shared" si="138"/>
        <v>(*)</v>
      </c>
      <c r="Q56" s="2"/>
      <c r="R56" s="2"/>
      <c r="S56" s="2"/>
      <c r="T56" s="2"/>
      <c r="U56" s="2"/>
      <c r="V56" s="2"/>
      <c r="W56" s="2"/>
      <c r="X56" s="2"/>
      <c r="Y56" s="2">
        <v>40</v>
      </c>
      <c r="Z56" s="2"/>
      <c r="AA56" s="2"/>
      <c r="AB56" s="2"/>
      <c r="AC56" s="2"/>
      <c r="AD56" s="2"/>
      <c r="AE56" s="2"/>
      <c r="AF56" s="2"/>
    </row>
    <row r="57" spans="1:33" ht="21.95" customHeight="1">
      <c r="A57" s="34"/>
      <c r="B57" s="297" t="str">
        <f>IF(ISERROR(AA$15),"",AA$15&amp;"")&amp;P$57</f>
        <v/>
      </c>
      <c r="C57" s="6"/>
      <c r="D57" s="422"/>
      <c r="E57" s="423"/>
      <c r="F57" s="40"/>
      <c r="G57" s="387"/>
      <c r="H57" s="388"/>
      <c r="I57" s="388"/>
      <c r="J57" s="389"/>
      <c r="K57" s="29"/>
      <c r="L57" s="104"/>
      <c r="M57">
        <f t="shared" si="137"/>
        <v>0</v>
      </c>
      <c r="P57" s="298" t="str">
        <f t="shared" si="138"/>
        <v/>
      </c>
      <c r="Q57" s="2"/>
      <c r="R57" s="2"/>
      <c r="S57" s="2"/>
      <c r="T57" s="2"/>
      <c r="U57" s="2"/>
      <c r="V57" s="2"/>
      <c r="W57" s="2"/>
      <c r="X57" s="2"/>
      <c r="Y57" s="2">
        <v>41</v>
      </c>
      <c r="Z57" s="2"/>
      <c r="AA57" s="2"/>
      <c r="AB57" s="2"/>
      <c r="AC57" s="2"/>
      <c r="AD57" s="2"/>
      <c r="AE57" s="2"/>
      <c r="AF57" s="2"/>
    </row>
    <row r="58" spans="1:33" ht="22.5">
      <c r="A58" s="34"/>
      <c r="B58" s="297" t="str">
        <f>IF(ISERROR(AA$16),"",AA$16&amp;"")&amp;P$58</f>
        <v/>
      </c>
      <c r="C58" s="6"/>
      <c r="D58" s="422"/>
      <c r="E58" s="423"/>
      <c r="F58" s="40"/>
      <c r="G58" s="387"/>
      <c r="H58" s="388"/>
      <c r="I58" s="388"/>
      <c r="J58" s="389"/>
      <c r="K58" s="29"/>
      <c r="L58" s="104"/>
      <c r="M58">
        <f t="shared" si="137"/>
        <v>0</v>
      </c>
      <c r="P58" s="298" t="str">
        <f t="shared" si="138"/>
        <v/>
      </c>
      <c r="Q58" s="2"/>
      <c r="R58" s="2"/>
      <c r="S58" s="2"/>
      <c r="T58" s="2"/>
      <c r="U58" s="2"/>
      <c r="V58" s="2"/>
      <c r="W58" s="2"/>
      <c r="X58" s="2"/>
      <c r="Y58" s="2">
        <v>39</v>
      </c>
      <c r="Z58" s="2"/>
      <c r="AA58" s="2"/>
      <c r="AB58" s="2"/>
      <c r="AC58" s="2"/>
      <c r="AD58" s="2"/>
      <c r="AE58" s="2"/>
      <c r="AF58" s="2"/>
    </row>
    <row r="59" spans="1:33" ht="23.1" customHeight="1">
      <c r="A59" s="34"/>
      <c r="B59" s="297" t="str">
        <f>IF(ISERROR(AA$17),"",AA$17&amp;"")&amp;P$59</f>
        <v/>
      </c>
      <c r="C59" s="6"/>
      <c r="D59" s="422"/>
      <c r="E59" s="423"/>
      <c r="F59" s="40"/>
      <c r="G59" s="387"/>
      <c r="H59" s="388"/>
      <c r="I59" s="388"/>
      <c r="J59" s="389"/>
      <c r="K59" s="29"/>
      <c r="L59" s="104"/>
      <c r="M59">
        <f t="shared" si="137"/>
        <v>0</v>
      </c>
      <c r="P59" s="298" t="str">
        <f t="shared" si="138"/>
        <v/>
      </c>
      <c r="Q59" s="2"/>
      <c r="R59" s="2"/>
      <c r="S59" s="2"/>
      <c r="T59" s="2"/>
      <c r="U59" s="2"/>
      <c r="V59" s="2"/>
      <c r="W59" s="2"/>
      <c r="X59" s="2"/>
      <c r="Y59" s="2">
        <v>39</v>
      </c>
      <c r="Z59" s="2"/>
      <c r="AA59" s="2"/>
      <c r="AB59" s="2"/>
      <c r="AC59" s="2"/>
      <c r="AD59" s="2"/>
      <c r="AE59" s="2"/>
      <c r="AF59" s="2"/>
    </row>
    <row r="60" spans="1:33" ht="23.1" hidden="1" customHeight="1">
      <c r="A60" s="34"/>
      <c r="B60" s="297" t="str">
        <f>IF(ISERROR(AA$18),"",AA$18&amp;"")&amp;P$60</f>
        <v/>
      </c>
      <c r="C60" s="6"/>
      <c r="D60" s="422"/>
      <c r="E60" s="423"/>
      <c r="F60" s="40"/>
      <c r="G60" s="387"/>
      <c r="H60" s="388"/>
      <c r="I60" s="388"/>
      <c r="J60" s="389"/>
      <c r="K60" s="29"/>
      <c r="L60" s="104"/>
      <c r="M60">
        <f t="shared" si="137"/>
        <v>0</v>
      </c>
      <c r="P60" s="298" t="str">
        <f t="shared" si="138"/>
        <v/>
      </c>
      <c r="Q60" s="2"/>
      <c r="R60" s="2"/>
      <c r="S60" s="2"/>
      <c r="T60" s="2"/>
      <c r="U60" s="2"/>
      <c r="V60" s="2"/>
      <c r="W60" s="2"/>
      <c r="X60" s="2"/>
      <c r="Y60" s="2">
        <v>39</v>
      </c>
      <c r="Z60" s="2"/>
      <c r="AA60" s="2"/>
      <c r="AB60" s="2"/>
      <c r="AC60" s="2"/>
      <c r="AD60" s="2"/>
      <c r="AE60" s="2"/>
      <c r="AF60" s="2"/>
    </row>
    <row r="61" spans="1:33" ht="23.1" hidden="1" customHeight="1">
      <c r="A61" s="34"/>
      <c r="B61" s="297" t="str">
        <f>IF(ISERROR(AA$19),"",AA$19&amp;"")&amp;P$61</f>
        <v/>
      </c>
      <c r="C61" s="6"/>
      <c r="D61" s="422"/>
      <c r="E61" s="423"/>
      <c r="F61" s="40"/>
      <c r="G61" s="387"/>
      <c r="H61" s="388"/>
      <c r="I61" s="388"/>
      <c r="J61" s="389"/>
      <c r="K61" s="29"/>
      <c r="L61" s="104"/>
      <c r="M61">
        <f t="shared" si="137"/>
        <v>0</v>
      </c>
      <c r="P61" s="298" t="str">
        <f t="shared" si="138"/>
        <v/>
      </c>
      <c r="Q61" s="2"/>
      <c r="R61" s="2"/>
      <c r="S61" s="2"/>
      <c r="T61" s="2"/>
      <c r="U61" s="2"/>
      <c r="V61" s="2"/>
      <c r="W61" s="2"/>
      <c r="X61" s="2"/>
      <c r="Y61" s="2">
        <v>39</v>
      </c>
      <c r="Z61" s="2"/>
      <c r="AA61" s="2"/>
      <c r="AB61" s="2"/>
      <c r="AC61" s="2"/>
      <c r="AD61" s="2"/>
      <c r="AE61" s="2"/>
      <c r="AF61" s="2"/>
    </row>
    <row r="62" spans="1:33" ht="23.1" hidden="1" customHeight="1">
      <c r="A62" s="34"/>
      <c r="B62" s="297" t="str">
        <f>IF(ISERROR(AA$20),"",AA$20&amp;"")&amp;P$62</f>
        <v/>
      </c>
      <c r="C62" s="6"/>
      <c r="D62" s="422"/>
      <c r="E62" s="423"/>
      <c r="F62" s="40"/>
      <c r="G62" s="387"/>
      <c r="H62" s="388"/>
      <c r="I62" s="388"/>
      <c r="J62" s="389"/>
      <c r="K62" s="29"/>
      <c r="L62" s="104"/>
      <c r="M62">
        <f t="shared" si="137"/>
        <v>0</v>
      </c>
      <c r="P62" s="298" t="str">
        <f t="shared" si="138"/>
        <v/>
      </c>
      <c r="Q62" s="2"/>
      <c r="R62" s="2"/>
      <c r="S62" s="2"/>
      <c r="T62" s="2"/>
      <c r="U62" s="2"/>
      <c r="V62" s="2"/>
      <c r="W62" s="2"/>
      <c r="X62" s="2"/>
      <c r="Y62" s="2">
        <v>39</v>
      </c>
      <c r="Z62" s="2"/>
      <c r="AA62" s="2"/>
      <c r="AB62" s="2"/>
      <c r="AC62" s="2"/>
      <c r="AD62" s="2"/>
      <c r="AE62" s="2"/>
      <c r="AF62" s="2"/>
    </row>
    <row r="63" spans="1:33" ht="23.1" hidden="1" customHeight="1">
      <c r="A63" s="34"/>
      <c r="B63" s="297" t="str">
        <f>IF(ISERROR(AA$21),"",AA$21&amp;"")&amp;P$63</f>
        <v/>
      </c>
      <c r="C63" s="6"/>
      <c r="D63" s="422"/>
      <c r="E63" s="423"/>
      <c r="F63" s="40"/>
      <c r="G63" s="387"/>
      <c r="H63" s="388"/>
      <c r="I63" s="388"/>
      <c r="J63" s="389"/>
      <c r="K63" s="29"/>
      <c r="L63" s="104"/>
      <c r="M63">
        <f t="shared" si="137"/>
        <v>0</v>
      </c>
      <c r="P63" s="298"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24" t="str">
        <f ca="1">D29</f>
        <v>Answer</v>
      </c>
      <c r="E65" s="424"/>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5">
      <c r="A66" s="34"/>
      <c r="B66" s="297" t="str">
        <f>IF(ISERROR(AA$12),"",AA$12&amp;"")&amp;P$54</f>
        <v>Cobalt(*)</v>
      </c>
      <c r="C66" s="6"/>
      <c r="D66" s="422" t="s">
        <v>26</v>
      </c>
      <c r="E66" s="423"/>
      <c r="F66" s="40"/>
      <c r="G66" s="387"/>
      <c r="H66" s="388"/>
      <c r="I66" s="388"/>
      <c r="J66" s="389"/>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7" t="str">
        <f>IF(ISERROR(AA$13),"",AA$13&amp;"")&amp;P$55</f>
        <v>Copper(*)</v>
      </c>
      <c r="C67" s="6"/>
      <c r="D67" s="422" t="s">
        <v>26</v>
      </c>
      <c r="E67" s="423"/>
      <c r="F67" s="40"/>
      <c r="G67" s="387"/>
      <c r="H67" s="388"/>
      <c r="I67" s="388"/>
      <c r="J67" s="389"/>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7" t="str">
        <f>IF(ISERROR(AA$14),"",AA$14&amp;"")&amp;P$56</f>
        <v>Nickel(*)</v>
      </c>
      <c r="C68" s="6"/>
      <c r="D68" s="422" t="s">
        <v>26</v>
      </c>
      <c r="E68" s="423"/>
      <c r="F68" s="40"/>
      <c r="G68" s="387"/>
      <c r="H68" s="388"/>
      <c r="I68" s="388"/>
      <c r="J68" s="389"/>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7" t="str">
        <f>IF(ISERROR(AA$15),"",AA$15&amp;"")&amp;P$57</f>
        <v/>
      </c>
      <c r="C69" s="6"/>
      <c r="D69" s="422"/>
      <c r="E69" s="423"/>
      <c r="F69" s="40"/>
      <c r="G69" s="387"/>
      <c r="H69" s="388"/>
      <c r="I69" s="388"/>
      <c r="J69" s="389"/>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7" t="str">
        <f>IF(ISERROR(AA$16),"",AA$16&amp;"")&amp;P$58</f>
        <v/>
      </c>
      <c r="C70" s="6"/>
      <c r="D70" s="422"/>
      <c r="E70" s="423"/>
      <c r="F70" s="40"/>
      <c r="G70" s="387"/>
      <c r="H70" s="388"/>
      <c r="I70" s="388"/>
      <c r="J70" s="389"/>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7" t="str">
        <f>IF(ISERROR(AA$17),"",AA$17&amp;"")&amp;P$59</f>
        <v/>
      </c>
      <c r="C71" s="6"/>
      <c r="D71" s="422"/>
      <c r="E71" s="423"/>
      <c r="F71" s="40"/>
      <c r="G71" s="387"/>
      <c r="H71" s="388"/>
      <c r="I71" s="388"/>
      <c r="J71" s="389"/>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7" t="str">
        <f>IF(ISERROR(AA$18),"",AA$18&amp;"")&amp;P$60</f>
        <v/>
      </c>
      <c r="C72" s="6"/>
      <c r="D72" s="422"/>
      <c r="E72" s="423"/>
      <c r="F72" s="40"/>
      <c r="G72" s="387"/>
      <c r="H72" s="388"/>
      <c r="I72" s="388"/>
      <c r="J72" s="389"/>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7" t="str">
        <f>IF(ISERROR(AA$19),"",AA$19&amp;"")&amp;P$61</f>
        <v/>
      </c>
      <c r="C73" s="6"/>
      <c r="D73" s="422"/>
      <c r="E73" s="423"/>
      <c r="F73" s="40"/>
      <c r="G73" s="387"/>
      <c r="H73" s="388"/>
      <c r="I73" s="388"/>
      <c r="J73" s="389"/>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7" t="str">
        <f>IF(ISERROR(AA$20),"",AA$20&amp;"")&amp;P$62</f>
        <v/>
      </c>
      <c r="C74" s="6"/>
      <c r="D74" s="422"/>
      <c r="E74" s="423"/>
      <c r="F74" s="40"/>
      <c r="G74" s="387"/>
      <c r="H74" s="388"/>
      <c r="I74" s="388"/>
      <c r="J74" s="389"/>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7" t="str">
        <f>IF(ISERROR(AA$21),"",AA$21&amp;"")&amp;P$63</f>
        <v/>
      </c>
      <c r="C75" s="6"/>
      <c r="D75" s="422"/>
      <c r="E75" s="423"/>
      <c r="F75" s="40"/>
      <c r="G75" s="387"/>
      <c r="H75" s="388"/>
      <c r="I75" s="388"/>
      <c r="J75" s="389"/>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24" t="str">
        <f ca="1">D29</f>
        <v>Answer</v>
      </c>
      <c r="E77" s="424"/>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5">
      <c r="A78" s="34"/>
      <c r="B78" s="297" t="str">
        <f>IF(ISERROR(AA$12),"",AA$12&amp;"")&amp;P$54</f>
        <v>Cobalt(*)</v>
      </c>
      <c r="C78" s="28"/>
      <c r="D78" s="422" t="s">
        <v>20398</v>
      </c>
      <c r="E78" s="423"/>
      <c r="F78" s="40"/>
      <c r="G78" s="387"/>
      <c r="H78" s="388"/>
      <c r="I78" s="388"/>
      <c r="J78" s="389"/>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7" t="str">
        <f>IF(ISERROR(AA$13),"",AA$13&amp;"")&amp;P$55</f>
        <v>Copper(*)</v>
      </c>
      <c r="C79" s="28"/>
      <c r="D79" s="422" t="s">
        <v>20398</v>
      </c>
      <c r="E79" s="423"/>
      <c r="F79" s="40"/>
      <c r="G79" s="387"/>
      <c r="H79" s="388"/>
      <c r="I79" s="388"/>
      <c r="J79" s="389"/>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7" t="str">
        <f>IF(ISERROR(AA$14),"",AA$14&amp;"")&amp;P$56</f>
        <v>Nickel(*)</v>
      </c>
      <c r="C80" s="28"/>
      <c r="D80" s="422" t="s">
        <v>20398</v>
      </c>
      <c r="E80" s="423"/>
      <c r="F80" s="40"/>
      <c r="G80" s="387"/>
      <c r="H80" s="388"/>
      <c r="I80" s="388"/>
      <c r="J80" s="389"/>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7" t="str">
        <f>IF(ISERROR(AA$15),"",AA$15&amp;"")&amp;P$57</f>
        <v/>
      </c>
      <c r="C81" s="28"/>
      <c r="D81" s="422"/>
      <c r="E81" s="423"/>
      <c r="F81" s="40"/>
      <c r="G81" s="387"/>
      <c r="H81" s="388"/>
      <c r="I81" s="388"/>
      <c r="J81" s="389"/>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7" t="str">
        <f>IF(ISERROR(AA$16),"",AA$16&amp;"")&amp;P$58</f>
        <v/>
      </c>
      <c r="C82" s="28"/>
      <c r="D82" s="422"/>
      <c r="E82" s="423"/>
      <c r="F82" s="40"/>
      <c r="G82" s="387"/>
      <c r="H82" s="388"/>
      <c r="I82" s="388"/>
      <c r="J82" s="389"/>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7" t="str">
        <f>IF(ISERROR(AA$17),"",AA$17&amp;"")&amp;P$59</f>
        <v/>
      </c>
      <c r="C83" s="28"/>
      <c r="D83" s="422"/>
      <c r="E83" s="423"/>
      <c r="F83" s="40"/>
      <c r="G83" s="387"/>
      <c r="H83" s="388"/>
      <c r="I83" s="388"/>
      <c r="J83" s="389"/>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7" t="str">
        <f>IF(ISERROR(AA$18),"",AA$18&amp;"")&amp;P$60</f>
        <v/>
      </c>
      <c r="C84" s="28"/>
      <c r="D84" s="422"/>
      <c r="E84" s="423"/>
      <c r="F84" s="40"/>
      <c r="G84" s="387"/>
      <c r="H84" s="388"/>
      <c r="I84" s="388"/>
      <c r="J84" s="389"/>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7" t="str">
        <f>IF(ISERROR(AA$19),"",AA$19&amp;"")&amp;P$61</f>
        <v/>
      </c>
      <c r="C85" s="28"/>
      <c r="D85" s="422"/>
      <c r="E85" s="423"/>
      <c r="F85" s="40"/>
      <c r="G85" s="387"/>
      <c r="H85" s="388"/>
      <c r="I85" s="388"/>
      <c r="J85" s="389"/>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7" t="str">
        <f>IF(ISERROR(AA$20),"",AA$20&amp;"")&amp;P$62</f>
        <v/>
      </c>
      <c r="C86" s="28"/>
      <c r="D86" s="422"/>
      <c r="E86" s="423"/>
      <c r="F86" s="40"/>
      <c r="G86" s="387"/>
      <c r="H86" s="388"/>
      <c r="I86" s="388"/>
      <c r="J86" s="389"/>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7" t="str">
        <f>IF(ISERROR(AA$21),"",AA$21&amp;"")&amp;P$63</f>
        <v/>
      </c>
      <c r="C87" s="28"/>
      <c r="D87" s="422"/>
      <c r="E87" s="423"/>
      <c r="F87" s="40"/>
      <c r="G87" s="387"/>
      <c r="H87" s="388"/>
      <c r="I87" s="388"/>
      <c r="J87" s="389"/>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24" t="str">
        <f ca="1">D29</f>
        <v>Answer</v>
      </c>
      <c r="E89" s="424"/>
      <c r="F89" s="14"/>
      <c r="G89" s="37" t="str">
        <f ca="1">G29</f>
        <v>Comments</v>
      </c>
      <c r="H89" s="436"/>
      <c r="I89" s="436"/>
      <c r="J89" s="436"/>
      <c r="K89" s="29"/>
      <c r="L89" s="98" t="s">
        <v>15</v>
      </c>
      <c r="M89" s="99"/>
      <c r="P89" s="2"/>
      <c r="Q89" s="2"/>
      <c r="R89" s="2"/>
      <c r="S89" s="2"/>
      <c r="T89" s="2"/>
      <c r="U89" s="2"/>
      <c r="V89" s="2"/>
      <c r="W89" s="2"/>
      <c r="X89" s="2"/>
      <c r="Y89" s="2">
        <v>55</v>
      </c>
      <c r="Z89" s="2"/>
      <c r="AA89" s="2"/>
      <c r="AB89" s="2"/>
      <c r="AC89" s="2"/>
      <c r="AD89" s="2"/>
      <c r="AE89" s="2"/>
      <c r="AF89" s="2"/>
      <c r="AG89" s="2"/>
    </row>
    <row r="90" spans="1:33" ht="22.5">
      <c r="A90" s="34"/>
      <c r="B90" s="297" t="str">
        <f>IF(ISERROR(AA$12),"",AA$12&amp;"")&amp;P$54</f>
        <v>Cobalt(*)</v>
      </c>
      <c r="C90" s="6"/>
      <c r="D90" s="422" t="s">
        <v>25</v>
      </c>
      <c r="E90" s="423"/>
      <c r="F90" s="40"/>
      <c r="G90" s="437" t="s">
        <v>20397</v>
      </c>
      <c r="H90" s="438"/>
      <c r="I90" s="438"/>
      <c r="J90" s="438"/>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7" t="str">
        <f>IF(ISERROR(AA$13),"",AA$13&amp;"")&amp;P$55</f>
        <v>Copper(*)</v>
      </c>
      <c r="C91" s="6"/>
      <c r="D91" s="422" t="s">
        <v>25</v>
      </c>
      <c r="E91" s="423"/>
      <c r="F91" s="40"/>
      <c r="G91" s="437" t="s">
        <v>20397</v>
      </c>
      <c r="H91" s="438"/>
      <c r="I91" s="438"/>
      <c r="J91" s="438"/>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7" t="str">
        <f>IF(ISERROR(AA$14),"",AA$14&amp;"")&amp;P$56</f>
        <v>Nickel(*)</v>
      </c>
      <c r="C92" s="6"/>
      <c r="D92" s="422" t="s">
        <v>25</v>
      </c>
      <c r="E92" s="423"/>
      <c r="F92" s="40"/>
      <c r="G92" s="437" t="s">
        <v>20397</v>
      </c>
      <c r="H92" s="438"/>
      <c r="I92" s="438"/>
      <c r="J92" s="438"/>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7" t="str">
        <f>IF(ISERROR(AA$15),"",AA$15&amp;"")&amp;P$57</f>
        <v/>
      </c>
      <c r="C93" s="6"/>
      <c r="D93" s="422"/>
      <c r="E93" s="423"/>
      <c r="F93" s="40"/>
      <c r="G93" s="387"/>
      <c r="H93" s="388"/>
      <c r="I93" s="388"/>
      <c r="J93" s="389"/>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7" t="str">
        <f>IF(ISERROR(AA$16),"",AA$16&amp;"")&amp;P$58</f>
        <v/>
      </c>
      <c r="C94" s="6"/>
      <c r="D94" s="422"/>
      <c r="E94" s="423"/>
      <c r="F94" s="40"/>
      <c r="G94" s="387"/>
      <c r="H94" s="388"/>
      <c r="I94" s="388"/>
      <c r="J94" s="389"/>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7" t="str">
        <f>IF(ISERROR(AA$17),"",AA$17&amp;"")&amp;P$59</f>
        <v/>
      </c>
      <c r="C95" s="6"/>
      <c r="D95" s="422"/>
      <c r="E95" s="423"/>
      <c r="F95" s="40"/>
      <c r="G95" s="387"/>
      <c r="H95" s="388"/>
      <c r="I95" s="388"/>
      <c r="J95" s="389"/>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7" t="str">
        <f>IF(ISERROR(AA$18),"",AA$18&amp;"")&amp;P$60</f>
        <v/>
      </c>
      <c r="C96" s="6"/>
      <c r="D96" s="422"/>
      <c r="E96" s="423"/>
      <c r="F96" s="40"/>
      <c r="G96" s="387"/>
      <c r="H96" s="388"/>
      <c r="I96" s="388"/>
      <c r="J96" s="389"/>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7" t="str">
        <f>IF(ISERROR(AA$19),"",AA$19&amp;"")&amp;P$61</f>
        <v/>
      </c>
      <c r="C97" s="6"/>
      <c r="D97" s="422"/>
      <c r="E97" s="423"/>
      <c r="F97" s="40"/>
      <c r="G97" s="387"/>
      <c r="H97" s="388"/>
      <c r="I97" s="388"/>
      <c r="J97" s="389"/>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7" t="str">
        <f>IF(ISERROR(AA$20),"",AA$20&amp;"")&amp;P$62</f>
        <v/>
      </c>
      <c r="C98" s="6"/>
      <c r="D98" s="422"/>
      <c r="E98" s="423"/>
      <c r="F98" s="40"/>
      <c r="G98" s="387"/>
      <c r="H98" s="388"/>
      <c r="I98" s="388"/>
      <c r="J98" s="389"/>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7" t="str">
        <f>IF(ISERROR(AA$21),"",AA$21&amp;"")&amp;P$63</f>
        <v/>
      </c>
      <c r="C99" s="6"/>
      <c r="D99" s="422"/>
      <c r="E99" s="423"/>
      <c r="F99" s="40"/>
      <c r="G99" s="387"/>
      <c r="H99" s="388"/>
      <c r="I99" s="388"/>
      <c r="J99" s="389"/>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24" t="str">
        <f ca="1">D29</f>
        <v>Answer</v>
      </c>
      <c r="E101" s="424"/>
      <c r="F101" s="14"/>
      <c r="G101" s="37" t="str">
        <f ca="1">G29</f>
        <v>Comments</v>
      </c>
      <c r="H101" s="436" t="str">
        <f>IF(Q115="(*)","Click here to enter smelter names","")</f>
        <v/>
      </c>
      <c r="I101" s="436"/>
      <c r="J101" s="436"/>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7" t="str">
        <f>IF(ISERROR(AA$12),"",AA$12&amp;"")&amp;P$54</f>
        <v>Cobalt(*)</v>
      </c>
      <c r="C102" s="28"/>
      <c r="D102" s="422" t="s">
        <v>25</v>
      </c>
      <c r="E102" s="423"/>
      <c r="F102" s="41"/>
      <c r="G102" s="387"/>
      <c r="H102" s="388"/>
      <c r="I102" s="388"/>
      <c r="J102" s="389"/>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7" t="str">
        <f>IF(ISERROR(AA$13),"",AA$13&amp;"")&amp;P$55</f>
        <v>Copper(*)</v>
      </c>
      <c r="C103" s="28"/>
      <c r="D103" s="422" t="s">
        <v>25</v>
      </c>
      <c r="E103" s="423"/>
      <c r="F103" s="41"/>
      <c r="G103" s="387"/>
      <c r="H103" s="388"/>
      <c r="I103" s="388"/>
      <c r="J103" s="389"/>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7" t="str">
        <f>IF(ISERROR(AA$14),"",AA$14&amp;"")&amp;P$56</f>
        <v>Nickel(*)</v>
      </c>
      <c r="C104" s="28"/>
      <c r="D104" s="422" t="s">
        <v>25</v>
      </c>
      <c r="E104" s="423"/>
      <c r="F104" s="41"/>
      <c r="G104" s="387"/>
      <c r="H104" s="388"/>
      <c r="I104" s="388"/>
      <c r="J104" s="389"/>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7" t="str">
        <f>IF(ISERROR(AA$15),"",AA$15&amp;"")&amp;P$57</f>
        <v/>
      </c>
      <c r="C105" s="28"/>
      <c r="D105" s="422"/>
      <c r="E105" s="423"/>
      <c r="F105" s="41"/>
      <c r="G105" s="387"/>
      <c r="H105" s="388"/>
      <c r="I105" s="388"/>
      <c r="J105" s="389"/>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7" t="str">
        <f>IF(ISERROR(AA$16),"",AA$16&amp;"")&amp;P$58</f>
        <v/>
      </c>
      <c r="C106" s="28"/>
      <c r="D106" s="422"/>
      <c r="E106" s="423"/>
      <c r="F106" s="41"/>
      <c r="G106" s="387"/>
      <c r="H106" s="388"/>
      <c r="I106" s="388"/>
      <c r="J106" s="389"/>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7" t="str">
        <f>IF(ISERROR(AA$17),"",AA$17&amp;"")&amp;P$59</f>
        <v/>
      </c>
      <c r="C107" s="28"/>
      <c r="D107" s="422"/>
      <c r="E107" s="423"/>
      <c r="F107" s="41"/>
      <c r="G107" s="387"/>
      <c r="H107" s="388"/>
      <c r="I107" s="388"/>
      <c r="J107" s="389"/>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7" t="str">
        <f>IF(ISERROR(AA$18),"",AA$18&amp;"")&amp;P$60</f>
        <v/>
      </c>
      <c r="C108" s="28"/>
      <c r="D108" s="422"/>
      <c r="E108" s="423"/>
      <c r="F108" s="41"/>
      <c r="G108" s="387"/>
      <c r="H108" s="388"/>
      <c r="I108" s="388"/>
      <c r="J108" s="389"/>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7" t="str">
        <f>IF(ISERROR(AA$19),"",AA$19&amp;"")&amp;P$61</f>
        <v/>
      </c>
      <c r="C109" s="28"/>
      <c r="D109" s="422"/>
      <c r="E109" s="423"/>
      <c r="F109" s="41"/>
      <c r="G109" s="387"/>
      <c r="H109" s="388"/>
      <c r="I109" s="388"/>
      <c r="J109" s="389"/>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7" t="str">
        <f>IF(ISERROR(AA$20),"",AA$20&amp;"")&amp;P$62</f>
        <v/>
      </c>
      <c r="C110" s="28"/>
      <c r="D110" s="422"/>
      <c r="E110" s="423"/>
      <c r="F110" s="41"/>
      <c r="G110" s="387"/>
      <c r="H110" s="388"/>
      <c r="I110" s="388"/>
      <c r="J110" s="389"/>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7" t="str">
        <f>IF(ISERROR(AA$21),"",AA$21&amp;"")&amp;P$63</f>
        <v/>
      </c>
      <c r="C111" s="42"/>
      <c r="D111" s="422"/>
      <c r="E111" s="423"/>
      <c r="F111" s="43"/>
      <c r="G111" s="387"/>
      <c r="H111" s="388"/>
      <c r="I111" s="388"/>
      <c r="J111" s="389"/>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39" t="str">
        <f ca="1">OFFSET(L!$C$1,MATCH("Declaration"&amp;ADDRESS(ROW(),COLUMN(),4),L!$A:$A,0)-1,SL,,)</f>
        <v>Answer the Following Questions at a Company Level</v>
      </c>
      <c r="C113" s="439"/>
      <c r="D113" s="439"/>
      <c r="E113" s="439"/>
      <c r="F113" s="439"/>
      <c r="G113" s="439"/>
      <c r="H113" s="439"/>
      <c r="I113" s="439"/>
      <c r="J113" s="439"/>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33" t="str">
        <f ca="1">D29</f>
        <v>Answer</v>
      </c>
      <c r="E114" s="433"/>
      <c r="F114" s="46"/>
      <c r="G114" s="433" t="str">
        <f ca="1">G29</f>
        <v>Comments</v>
      </c>
      <c r="H114" s="433" t="e">
        <f>HLOOKUP(SL,LT,$O114,0)</f>
        <v>#NAME?</v>
      </c>
      <c r="I114" s="433"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5" t="str">
        <f ca="1">OFFSET(L!$C$1,MATCH("Declaration"&amp;ADDRESS(ROW(),COLUMN(),4),L!$A:$A,0)-1,SL,,)&amp;Q53</f>
        <v>A. Have you established a responsible minerals sourcing policy?(*)</v>
      </c>
      <c r="C115" s="49"/>
      <c r="D115" s="422" t="s">
        <v>25</v>
      </c>
      <c r="E115" s="423"/>
      <c r="F115" s="49"/>
      <c r="G115" s="387"/>
      <c r="H115" s="388"/>
      <c r="I115" s="388"/>
      <c r="J115" s="389"/>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2"/>
      <c r="E116" s="352"/>
      <c r="F116" s="8"/>
      <c r="G116" s="440"/>
      <c r="H116" s="440"/>
      <c r="I116" s="440"/>
      <c r="J116" s="440"/>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5" t="str">
        <f ca="1">OFFSET(L!$C$1,MATCH("Declaration"&amp;ADDRESS(ROW(),COLUMN(),4),L!$A:$A,0)-1,SL,,)&amp;Q53</f>
        <v>B. Is your responsible minerals sourcing policy publicly available on your website? (Note – If yes, the user shall specify the URL in the comment field.) (*)</v>
      </c>
      <c r="C117" s="49"/>
      <c r="D117" s="422" t="s">
        <v>25</v>
      </c>
      <c r="E117" s="423"/>
      <c r="F117" s="49"/>
      <c r="G117" s="441" t="s">
        <v>20362</v>
      </c>
      <c r="H117" s="442"/>
      <c r="I117" s="442"/>
      <c r="J117" s="443"/>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8"/>
      <c r="E118" s="228"/>
      <c r="F118" s="8"/>
      <c r="G118" s="229"/>
      <c r="H118" s="229"/>
      <c r="I118" s="229"/>
      <c r="J118" s="229"/>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5" t="str">
        <f ca="1">OFFSET(L!$C$1,MATCH("Declaration"&amp;ADDRESS(ROW(),COLUMN(),4),L!$A:$A,0)-1,SL,,)&amp;Q53</f>
        <v>C. Do you require your direct suppliers to source the specified minerals/metals from smelters whose due diligence practices have been validated by an independent third-party audit program?(*)</v>
      </c>
      <c r="C119" s="227"/>
      <c r="D119" s="444"/>
      <c r="E119" s="444"/>
      <c r="F119" s="230"/>
      <c r="G119" s="445"/>
      <c r="H119" s="445"/>
      <c r="I119" s="445"/>
      <c r="J119" s="445"/>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7" t="str">
        <f>IF(ISERROR(AA$12),"",AA$12&amp;"")&amp;P$54</f>
        <v>Cobalt(*)</v>
      </c>
      <c r="C120" s="291"/>
      <c r="D120" s="422" t="s">
        <v>25</v>
      </c>
      <c r="E120" s="423"/>
      <c r="F120" s="8"/>
      <c r="G120" s="387"/>
      <c r="H120" s="388"/>
      <c r="I120" s="388"/>
      <c r="J120" s="389"/>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7" t="str">
        <f>IF(ISERROR(AA$13),"",AA$13&amp;"")&amp;P$55</f>
        <v>Copper(*)</v>
      </c>
      <c r="C121" s="291"/>
      <c r="D121" s="422" t="s">
        <v>25</v>
      </c>
      <c r="E121" s="423"/>
      <c r="F121" s="8"/>
      <c r="G121" s="387"/>
      <c r="H121" s="388"/>
      <c r="I121" s="388"/>
      <c r="J121" s="389"/>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7" t="str">
        <f>IF(ISERROR(AA$14),"",AA$14&amp;"")&amp;P$56</f>
        <v>Nickel(*)</v>
      </c>
      <c r="C122" s="6"/>
      <c r="D122" s="422" t="s">
        <v>25</v>
      </c>
      <c r="E122" s="423"/>
      <c r="F122" s="8"/>
      <c r="G122" s="387"/>
      <c r="H122" s="388"/>
      <c r="I122" s="388"/>
      <c r="J122" s="389"/>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7" t="str">
        <f>IF(ISERROR(AA$15),"",AA$15&amp;"")&amp;P$57</f>
        <v/>
      </c>
      <c r="C123" s="6"/>
      <c r="D123" s="422"/>
      <c r="E123" s="423"/>
      <c r="F123" s="8"/>
      <c r="G123" s="387"/>
      <c r="H123" s="388"/>
      <c r="I123" s="388"/>
      <c r="J123" s="389"/>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7" t="str">
        <f>IF(ISERROR(AA$16),"",AA$16&amp;"")&amp;P$58</f>
        <v/>
      </c>
      <c r="C124" s="6"/>
      <c r="D124" s="422"/>
      <c r="E124" s="423"/>
      <c r="F124" s="8"/>
      <c r="G124" s="387"/>
      <c r="H124" s="388"/>
      <c r="I124" s="388"/>
      <c r="J124" s="389"/>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7" t="str">
        <f>IF(ISERROR(AA$17),"",AA$17&amp;"")&amp;P$59</f>
        <v/>
      </c>
      <c r="C125" s="6"/>
      <c r="D125" s="422"/>
      <c r="E125" s="423"/>
      <c r="F125" s="8"/>
      <c r="G125" s="387"/>
      <c r="H125" s="388"/>
      <c r="I125" s="388"/>
      <c r="J125" s="389"/>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7" t="str">
        <f>IF(ISERROR(AA$18),"",AA$18&amp;"")&amp;P$60</f>
        <v/>
      </c>
      <c r="C126" s="6"/>
      <c r="D126" s="422"/>
      <c r="E126" s="423"/>
      <c r="F126" s="8"/>
      <c r="G126" s="387"/>
      <c r="H126" s="388"/>
      <c r="I126" s="388"/>
      <c r="J126" s="389"/>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7" t="str">
        <f>IF(ISERROR(AA$19),"",AA$19&amp;"")&amp;P$61</f>
        <v/>
      </c>
      <c r="C127" s="6"/>
      <c r="D127" s="422"/>
      <c r="E127" s="423"/>
      <c r="F127" s="8"/>
      <c r="G127" s="387"/>
      <c r="H127" s="388"/>
      <c r="I127" s="388"/>
      <c r="J127" s="389"/>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7" t="str">
        <f>IF(ISERROR(AA$20),"",AA$20&amp;"")&amp;P$62</f>
        <v/>
      </c>
      <c r="C128" s="6"/>
      <c r="D128" s="422"/>
      <c r="E128" s="423"/>
      <c r="F128" s="8"/>
      <c r="G128" s="387"/>
      <c r="H128" s="388"/>
      <c r="I128" s="388"/>
      <c r="J128" s="389"/>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7" t="str">
        <f>IF(ISERROR(AA$21),"",AA$21&amp;"")&amp;P$63</f>
        <v/>
      </c>
      <c r="C129" s="6"/>
      <c r="D129" s="422"/>
      <c r="E129" s="423"/>
      <c r="F129" s="8"/>
      <c r="G129" s="387"/>
      <c r="H129" s="388"/>
      <c r="I129" s="388"/>
      <c r="J129" s="389"/>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5" t="str">
        <f ca="1">OFFSET(L!$C$1,MATCH("Declaration"&amp;ADDRESS(ROW(),COLUMN(),4),L!$A:$A,0)-1,SL,,)&amp;Q53</f>
        <v>D. Have you implemented due diligence measures for responsible sourcing?(*)</v>
      </c>
      <c r="C131" s="49"/>
      <c r="D131" s="422" t="s">
        <v>22</v>
      </c>
      <c r="E131" s="423"/>
      <c r="F131" s="49"/>
      <c r="G131" s="387"/>
      <c r="H131" s="388"/>
      <c r="I131" s="388"/>
      <c r="J131" s="389"/>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5" t="str">
        <f ca="1">OFFSET(L!$C$1,MATCH("Declaration"&amp;ADDRESS(ROW(),COLUMN(),4),L!$A:$A,0)-1,SL,,)&amp;Q53</f>
        <v>E. Does your company conduct supply chain survey(s) of your relevant supplier(s) on the specified minerals/metals?(*)</v>
      </c>
      <c r="C133" s="49"/>
      <c r="D133" s="449" t="s">
        <v>32</v>
      </c>
      <c r="E133" s="450"/>
      <c r="F133" s="49"/>
      <c r="G133" s="387"/>
      <c r="H133" s="388"/>
      <c r="I133" s="388"/>
      <c r="J133" s="389"/>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75">
      <c r="A134" s="34"/>
      <c r="B134" s="53"/>
      <c r="C134" s="8"/>
      <c r="D134" s="352"/>
      <c r="E134" s="352"/>
      <c r="F134" s="9"/>
      <c r="G134" s="440"/>
      <c r="H134" s="440"/>
      <c r="I134" s="440"/>
      <c r="J134" s="440"/>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5" t="str">
        <f ca="1">OFFSET(L!$C$1,MATCH("Declaration"&amp;ADDRESS(ROW(),COLUMN(),4),L!$A:$A,0)-1,SL,,)&amp;Q53</f>
        <v>F. Do you review due diligence information received from your suppliers against your company’s expectations? (*)</v>
      </c>
      <c r="C135" s="49"/>
      <c r="D135" s="422" t="s">
        <v>25</v>
      </c>
      <c r="E135" s="423"/>
      <c r="F135" s="49"/>
      <c r="G135" s="387" t="s">
        <v>20396</v>
      </c>
      <c r="H135" s="388"/>
      <c r="I135" s="388"/>
      <c r="J135" s="389"/>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75">
      <c r="A136" s="34"/>
      <c r="B136" s="50"/>
      <c r="C136" s="8"/>
      <c r="D136" s="352"/>
      <c r="E136" s="352"/>
      <c r="F136" s="9"/>
      <c r="G136" s="451"/>
      <c r="H136" s="451"/>
      <c r="I136" s="451"/>
      <c r="J136" s="451"/>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5" t="str">
        <f ca="1">OFFSET(L!$C$1,MATCH("Declaration"&amp;ADDRESS(ROW(),COLUMN(),4),L!$A:$A,0)-1,SL,,)&amp;Q53</f>
        <v>G. Does your review process include corrective action management? (*)</v>
      </c>
      <c r="C137" s="49"/>
      <c r="D137" s="422" t="s">
        <v>25</v>
      </c>
      <c r="E137" s="423"/>
      <c r="F137" s="49"/>
      <c r="G137" s="387"/>
      <c r="H137" s="388"/>
      <c r="I137" s="388"/>
      <c r="J137" s="389"/>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446" t="str">
        <f>IF(OR($D$8="",$I$3=""),"","Click here to check required fields completion")</f>
        <v/>
      </c>
      <c r="C138" s="446"/>
      <c r="D138" s="446"/>
      <c r="E138" s="446"/>
      <c r="F138" s="446"/>
      <c r="G138" s="446"/>
      <c r="H138" s="446"/>
      <c r="I138" s="446"/>
      <c r="J138" s="446"/>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47" t="str">
        <f ca="1">OFFSET(L!$C$1,MATCH("General"&amp;"Cpy",L!$A:$A,0)-1,SL,,)</f>
        <v>© 2026 Responsible Minerals Initiative. All rights reserved.</v>
      </c>
      <c r="B139" s="448"/>
      <c r="C139" s="448"/>
      <c r="D139" s="448"/>
      <c r="E139" s="448"/>
      <c r="F139" s="448"/>
      <c r="G139" s="448"/>
      <c r="H139" s="448"/>
      <c r="I139" s="448"/>
      <c r="J139" s="448"/>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6"/>
    </row>
    <row r="143" spans="1:33" ht="17.45" hidden="1" customHeight="1"/>
    <row r="144" spans="1:33" ht="17.45" hidden="1" customHeight="1">
      <c r="B144" s="171" t="s">
        <v>25</v>
      </c>
    </row>
    <row r="145" spans="2:2" ht="17.45" hidden="1" customHeight="1">
      <c r="B145" s="171" t="s">
        <v>22</v>
      </c>
    </row>
    <row r="146" spans="2:2" ht="17.45" hidden="1" customHeight="1">
      <c r="B146" s="171" t="s">
        <v>26</v>
      </c>
    </row>
    <row r="147" spans="2:2" ht="17.45" hidden="1" customHeight="1">
      <c r="B147" s="171" t="s">
        <v>18106</v>
      </c>
    </row>
    <row r="148" spans="2:2" ht="17.45" hidden="1" customHeight="1">
      <c r="B148" s="171" t="s">
        <v>25</v>
      </c>
    </row>
    <row r="149" spans="2:2" ht="17.45" hidden="1" customHeight="1">
      <c r="B149" s="171" t="s">
        <v>22</v>
      </c>
    </row>
    <row r="150" spans="2:2" ht="17.45" hidden="1" customHeight="1">
      <c r="B150" s="171" t="s">
        <v>26</v>
      </c>
    </row>
    <row r="151" spans="2:2" ht="17.45" hidden="1" customHeight="1">
      <c r="B151" s="306" t="s">
        <v>18374</v>
      </c>
    </row>
    <row r="152" spans="2:2" ht="17.45" hidden="1" customHeight="1">
      <c r="B152" s="171" t="s">
        <v>27</v>
      </c>
    </row>
    <row r="153" spans="2:2" ht="17.45" hidden="1" customHeight="1">
      <c r="B153" s="171" t="s">
        <v>28</v>
      </c>
    </row>
    <row r="154" spans="2:2" ht="17.45" hidden="1" customHeight="1">
      <c r="B154" s="171" t="s">
        <v>29</v>
      </c>
    </row>
    <row r="155" spans="2:2" ht="17.45" hidden="1" customHeight="1">
      <c r="B155" s="171" t="s">
        <v>30</v>
      </c>
    </row>
    <row r="156" spans="2:2" ht="17.45" hidden="1" customHeight="1">
      <c r="B156" s="171" t="s">
        <v>31</v>
      </c>
    </row>
    <row r="157" spans="2:2" ht="17.45" hidden="1" customHeight="1">
      <c r="B157" s="171" t="s">
        <v>18107</v>
      </c>
    </row>
    <row r="158" spans="2:2" ht="17.45" hidden="1" customHeight="1">
      <c r="B158" s="171" t="s">
        <v>32</v>
      </c>
    </row>
    <row r="159" spans="2:2" ht="17.45" hidden="1" customHeight="1">
      <c r="B159" s="171" t="s">
        <v>25</v>
      </c>
    </row>
    <row r="160" spans="2:2" ht="17.45" hidden="1" customHeight="1">
      <c r="B160" s="171" t="s">
        <v>22</v>
      </c>
    </row>
    <row r="161" spans="2:3" ht="17.45" hidden="1" customHeight="1">
      <c r="B161" s="171" t="s">
        <v>32</v>
      </c>
    </row>
    <row r="162" spans="2:3" ht="17.45" hidden="1" customHeight="1">
      <c r="B162" s="171" t="s">
        <v>33</v>
      </c>
    </row>
    <row r="163" spans="2:3" ht="17.45" hidden="1" customHeight="1">
      <c r="B163" s="171" t="s">
        <v>22</v>
      </c>
    </row>
    <row r="164" spans="2:3" ht="17.45" hidden="1" customHeight="1">
      <c r="B164" s="171" t="s">
        <v>25</v>
      </c>
    </row>
    <row r="165" spans="2:3" ht="17.45" hidden="1" customHeight="1">
      <c r="B165" s="171" t="s">
        <v>22</v>
      </c>
    </row>
    <row r="166" spans="2:3" ht="17.45" hidden="1" customHeight="1">
      <c r="B166" s="171" t="s">
        <v>26</v>
      </c>
    </row>
    <row r="167" spans="2:3" ht="17.45" hidden="1" customHeight="1">
      <c r="B167" s="171" t="s">
        <v>34</v>
      </c>
    </row>
    <row r="168" spans="2:3" ht="17.45" hidden="1" customHeight="1">
      <c r="B168" s="171" t="s">
        <v>35</v>
      </c>
    </row>
    <row r="169" spans="2:3" ht="17.45" hidden="1" customHeight="1">
      <c r="B169" s="171" t="s">
        <v>36</v>
      </c>
    </row>
    <row r="170" spans="2:3" ht="17.45" hidden="1" customHeight="1">
      <c r="B170" s="171" t="s">
        <v>37</v>
      </c>
    </row>
    <row r="171" spans="2:3" ht="17.45" hidden="1" customHeight="1">
      <c r="B171" s="171" t="s">
        <v>22</v>
      </c>
    </row>
    <row r="172" spans="2:3" ht="17.45" hidden="1" customHeight="1">
      <c r="B172" s="171" t="s">
        <v>25</v>
      </c>
    </row>
    <row r="173" spans="2:3" ht="17.45" hidden="1" customHeight="1">
      <c r="B173" s="171" t="s">
        <v>38</v>
      </c>
    </row>
    <row r="174" spans="2:3" ht="17.45" hidden="1" customHeight="1">
      <c r="B174" s="171" t="s">
        <v>22</v>
      </c>
    </row>
    <row r="175" spans="2:3" ht="17.45" hidden="1" customHeight="1">
      <c r="B175" s="171" t="s">
        <v>40</v>
      </c>
      <c r="C175" t="s">
        <v>18595</v>
      </c>
    </row>
    <row r="176" spans="2:3" ht="17.45" hidden="1" customHeight="1">
      <c r="B176" s="171" t="s">
        <v>18108</v>
      </c>
      <c r="C176" t="s">
        <v>18596</v>
      </c>
    </row>
    <row r="177" spans="2:3" ht="17.45" hidden="1" customHeight="1">
      <c r="B177" s="171" t="s">
        <v>18110</v>
      </c>
      <c r="C177" t="s">
        <v>18597</v>
      </c>
    </row>
    <row r="178" spans="2:3" ht="17.45" hidden="1" customHeight="1">
      <c r="B178" s="171" t="s">
        <v>18111</v>
      </c>
      <c r="C178" t="s">
        <v>18598</v>
      </c>
    </row>
    <row r="179" spans="2:3" ht="17.45" hidden="1" customHeight="1">
      <c r="B179" s="171" t="s">
        <v>41</v>
      </c>
      <c r="C179" t="s">
        <v>18599</v>
      </c>
    </row>
    <row r="180" spans="2:3" ht="17.45" hidden="1" customHeight="1">
      <c r="B180" s="171" t="s">
        <v>18109</v>
      </c>
      <c r="C180" t="s">
        <v>18600</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18112</v>
      </c>
    </row>
    <row r="186" spans="2:3" ht="17.45" hidden="1" customHeight="1"/>
    <row r="187" spans="2:3" ht="17.45" hidden="1" customHeight="1"/>
    <row r="188" spans="2:3" ht="17.45" hidden="1" customHeight="1">
      <c r="B188" s="367"/>
    </row>
    <row r="189" spans="2:3" ht="17.45" customHeigh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6"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37364A2B-E6C8-490B-8F91-0CB162BA6BA7}"/>
    <hyperlink ref="D24" r:id="rId2" xr:uid="{2EFBB380-940C-4897-ACB5-B2F6FC2BF722}"/>
    <hyperlink ref="G117" r:id="rId3" xr:uid="{885BA1FB-4109-4719-B877-33BC33EDB5C5}"/>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346"/>
  <sheetViews>
    <sheetView showGridLines="0" showZeros="0" topLeftCell="B2" zoomScaleNormal="100" workbookViewId="0">
      <pane ySplit="3" topLeftCell="A5" activePane="bottomLeft" state="frozen"/>
      <selection activeCell="B24" sqref="B24:J24"/>
      <selection pane="bottomLeft" activeCell="F5" sqref="F5"/>
    </sheetView>
  </sheetViews>
  <sheetFormatPr baseColWidth="10"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2"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7"/>
      <c r="B1" s="136"/>
      <c r="C1" s="136"/>
      <c r="D1" s="136"/>
      <c r="E1" s="136"/>
      <c r="F1" s="136"/>
      <c r="G1" s="136"/>
      <c r="H1" s="136"/>
      <c r="I1" s="136"/>
      <c r="J1" s="136"/>
      <c r="K1" s="136"/>
      <c r="L1" s="136"/>
      <c r="M1" s="136"/>
      <c r="N1" s="136"/>
      <c r="O1" s="136"/>
      <c r="P1" s="136"/>
      <c r="Q1" s="137"/>
      <c r="R1" s="108"/>
      <c r="S1" s="108"/>
      <c r="T1" s="108"/>
      <c r="U1" s="16" t="s">
        <v>39</v>
      </c>
      <c r="AB1" s="309"/>
    </row>
    <row r="2" spans="1:34" s="16" customFormat="1" ht="27" customHeight="1">
      <c r="A2" s="198"/>
      <c r="B2" s="152" t="str">
        <f ca="1">OFFSET(L!$C$1,MATCH("Smelter List"&amp;ADDRESS(ROW(),COLUMN(),4),L!$A:$A,0)-1,SL,,)</f>
        <v>TO BEGIN:</v>
      </c>
      <c r="C2" s="141"/>
      <c r="D2" s="141"/>
      <c r="E2" s="141"/>
      <c r="F2" s="160"/>
      <c r="G2" s="160"/>
      <c r="H2" s="160"/>
      <c r="I2" s="281"/>
      <c r="J2" s="465" t="str">
        <f ca="1">OFFSET(L!$C$1,MATCH("Smelter List"&amp;ADDRESS(ROW(),COLUMN(),4),L!$A:$A,0)-1,SL,,)</f>
        <v>Link to "RMAP Conformant Smelter List"</v>
      </c>
      <c r="K2" s="466"/>
      <c r="L2" s="466"/>
      <c r="M2" s="466"/>
      <c r="N2" s="466"/>
      <c r="O2" s="466"/>
      <c r="P2" s="161"/>
      <c r="Q2" s="162"/>
      <c r="R2" s="163"/>
      <c r="S2" s="163"/>
      <c r="T2" s="163"/>
      <c r="AB2" s="309"/>
      <c r="AH2" s="129" t="s">
        <v>25</v>
      </c>
    </row>
    <row r="3" spans="1:34" s="16" customFormat="1" ht="261" customHeight="1">
      <c r="A3" s="199"/>
      <c r="B3" s="467"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7"/>
      <c r="D3" s="467"/>
      <c r="E3" s="467"/>
      <c r="F3" s="164"/>
      <c r="G3" s="468" t="str">
        <f ca="1">OFFSET(L!$C$1,MATCH("General"&amp;"Cpy",L!$A:$A,0)-1,SL,,)</f>
        <v>© 2026 Responsible Minerals Initiative. All rights reserved.</v>
      </c>
      <c r="H3" s="469"/>
      <c r="I3" s="470"/>
      <c r="J3" s="115"/>
      <c r="K3" s="116"/>
      <c r="M3" s="165"/>
      <c r="N3" s="165"/>
      <c r="O3" s="89"/>
      <c r="P3" s="89"/>
      <c r="Q3" s="189" t="s">
        <v>19553</v>
      </c>
      <c r="R3" s="127"/>
      <c r="S3" s="127"/>
      <c r="T3" s="127"/>
      <c r="W3" s="138"/>
      <c r="X3" s="138"/>
      <c r="Y3" s="138"/>
      <c r="Z3" s="138"/>
      <c r="AB3" s="309"/>
      <c r="AH3" s="129" t="s">
        <v>22</v>
      </c>
    </row>
    <row r="4" spans="1:34" s="139" customFormat="1" ht="68.25" customHeight="1">
      <c r="A4" s="200"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0"/>
      <c r="AC4" s="139" t="s">
        <v>19501</v>
      </c>
      <c r="AD4" s="139" t="s">
        <v>19502</v>
      </c>
      <c r="AH4" s="129" t="s">
        <v>26</v>
      </c>
    </row>
    <row r="5" spans="1:34" s="169" customFormat="1" ht="25.5">
      <c r="A5" s="196" t="s">
        <v>110</v>
      </c>
      <c r="B5" s="301" t="s">
        <v>40</v>
      </c>
      <c r="C5" s="151" t="s">
        <v>20365</v>
      </c>
      <c r="D5" s="148"/>
      <c r="E5" s="148" t="s">
        <v>65</v>
      </c>
      <c r="F5" s="148" t="s">
        <v>110</v>
      </c>
      <c r="G5" s="148" t="s">
        <v>12</v>
      </c>
      <c r="H5" s="203"/>
      <c r="I5" s="204" t="s">
        <v>103</v>
      </c>
      <c r="J5" s="204" t="s">
        <v>104</v>
      </c>
      <c r="K5" s="149"/>
      <c r="L5" s="149"/>
      <c r="M5" s="149"/>
      <c r="N5" s="149"/>
      <c r="O5" s="149"/>
      <c r="P5" s="206"/>
      <c r="Q5" s="150"/>
      <c r="R5" s="148" t="str">
        <f ca="1">IF(ISERROR($V5),"",OFFSET('Smelter Look-up'!$C$4,$V5-4,0)&amp;"")</f>
        <v/>
      </c>
      <c r="S5" s="154" t="str">
        <f t="shared" ref="S5" ca="1" si="0">IF(B5="","",IF(ISERROR(MATCH($E5,CL,0)),"Unknown",INDIRECT("'C'!$A$"&amp;MATCH($E5,CL,0)+1)))</f>
        <v>CN</v>
      </c>
      <c r="T5" s="154" t="e">
        <f ca="1">IF(B5="","",IF(ISERROR(MATCH($J5,SorP!$B$1:$B$6261,0)),"",INDIRECT("'SorP'!$A$"&amp;MATCH($S5&amp;$J5,SorP!C:C,0))))</f>
        <v>#N/A</v>
      </c>
      <c r="U5" s="167"/>
      <c r="V5" s="168" t="e">
        <f>IF(C5="",NA(),MATCH($B5&amp;$C5,'Smelter Look-up'!$J:$J,0))</f>
        <v>#N/A</v>
      </c>
      <c r="X5" s="169">
        <f t="shared" ref="X5" si="1">IF(AND(C5="Smelter not listed",OR(LEN(D5)=0,LEN(E5)=0)),1,0)</f>
        <v>0</v>
      </c>
      <c r="AB5" s="311" t="str">
        <f t="shared" ref="AB5" si="2">IF(C5="","",B5)</f>
        <v>Cobalt</v>
      </c>
      <c r="AC5" s="169" t="str">
        <f t="shared" ref="AC5" si="3">B5</f>
        <v>Cobalt</v>
      </c>
      <c r="AD5" s="169" t="str">
        <f t="shared" ref="AD5" si="4">IF(C5="Smelter not listed",D5,C5)</f>
        <v>Ganzhou Tengyuan Cobalt New Material Co., Ltd</v>
      </c>
    </row>
    <row r="6" spans="1:34" s="169" customFormat="1" ht="76.5">
      <c r="A6" s="154" t="s">
        <v>88</v>
      </c>
      <c r="B6" s="301" t="s">
        <v>40</v>
      </c>
      <c r="C6" s="151" t="s">
        <v>86</v>
      </c>
      <c r="D6" s="148"/>
      <c r="E6" s="148" t="s">
        <v>87</v>
      </c>
      <c r="F6" s="148" t="s">
        <v>88</v>
      </c>
      <c r="G6" s="148" t="s">
        <v>12</v>
      </c>
      <c r="H6" s="203">
        <f ca="1">IF(ISERROR($V6),"",OFFSET('Smelter Look-up'!$G$4,$V6-4,0))</f>
        <v>0</v>
      </c>
      <c r="I6" s="204" t="s">
        <v>89</v>
      </c>
      <c r="J6" s="204" t="s">
        <v>89</v>
      </c>
      <c r="K6" s="149"/>
      <c r="L6" s="149"/>
      <c r="M6" s="149"/>
      <c r="N6" s="149"/>
      <c r="O6" s="149"/>
      <c r="P6" s="206"/>
      <c r="Q6" s="150"/>
      <c r="R6" s="148" t="str">
        <f ca="1">IF(ISERROR($V6),"",OFFSET('Smelter Look-up'!$C$4,$V6-4,0)&amp;"")</f>
        <v>Dynatec Madagascar Company</v>
      </c>
      <c r="S6" s="154" t="str">
        <f t="shared" ref="S6:S49" ca="1" si="5">IF(B6="","",IF(ISERROR(MATCH($E6,CL,0)),"Unknown",INDIRECT("'C'!$A$"&amp;MATCH($E6,CL,0)+1)))</f>
        <v>MG</v>
      </c>
      <c r="T6" s="154" t="str">
        <f ca="1">IF(B6="","",IF(ISERROR(MATCH($J6,SorP!$B$1:$B$6261,0)),"",INDIRECT("'SorP'!$A$"&amp;MATCH($S6&amp;$J6,SorP!C:C,0))))</f>
        <v>MG-A</v>
      </c>
      <c r="U6" s="167"/>
      <c r="V6" s="168">
        <f>IF(C6="",NA(),MATCH($B6&amp;$C6,'Smelter Look-up'!$J:$J,0))</f>
        <v>24</v>
      </c>
      <c r="X6" s="169">
        <f t="shared" ref="X6:X49" si="6">IF(AND(C6="Smelter not listed",OR(LEN(D6)=0,LEN(E6)=0)),1,0)</f>
        <v>0</v>
      </c>
      <c r="AB6" s="311" t="str">
        <f t="shared" ref="AB6:AB53" si="7">IF(C6="","",B6)</f>
        <v>Cobalt</v>
      </c>
      <c r="AC6" s="169" t="str">
        <f t="shared" ref="AC6:AC53" si="8">B6</f>
        <v>Cobalt</v>
      </c>
      <c r="AD6" s="169" t="str">
        <f t="shared" ref="AD6:AD53" si="9">IF(C6="Smelter not listed",D6,C6)</f>
        <v>Dynatec Madagascar Company</v>
      </c>
    </row>
    <row r="7" spans="1:34" s="169" customFormat="1" ht="20.25">
      <c r="A7" s="154" t="s">
        <v>167</v>
      </c>
      <c r="B7" s="301" t="s">
        <v>40</v>
      </c>
      <c r="C7" s="151" t="s">
        <v>20366</v>
      </c>
      <c r="D7" s="148"/>
      <c r="E7" s="148" t="s">
        <v>65</v>
      </c>
      <c r="F7" s="148" t="s">
        <v>167</v>
      </c>
      <c r="G7" s="148" t="s">
        <v>12</v>
      </c>
      <c r="H7" s="203" t="str">
        <f ca="1">IF(ISERROR($V7),"",OFFSET('Smelter Look-up'!$G$4,$V7-4,0))</f>
        <v/>
      </c>
      <c r="I7" s="204" t="s">
        <v>168</v>
      </c>
      <c r="J7" s="204" t="s">
        <v>169</v>
      </c>
      <c r="K7" s="149"/>
      <c r="L7" s="149"/>
      <c r="M7" s="149"/>
      <c r="N7" s="149"/>
      <c r="O7" s="149"/>
      <c r="P7" s="206"/>
      <c r="Q7" s="150"/>
      <c r="R7" s="148" t="str">
        <f ca="1">IF(ISERROR($V7),"",OFFSET('Smelter Look-up'!$C$4,$V7-4,0)&amp;"")</f>
        <v/>
      </c>
      <c r="S7" s="154" t="str">
        <f t="shared" ca="1" si="5"/>
        <v>CN</v>
      </c>
      <c r="T7" s="154" t="str">
        <f ca="1">IF(B7="","",IF(ISERROR(MATCH($J7,SorP!$B$1:$B$6261,0)),"",INDIRECT("'SorP'!$A$"&amp;MATCH($S7&amp;$J7,SorP!C:C,0))))</f>
        <v>CN-HB</v>
      </c>
      <c r="U7" s="167"/>
      <c r="V7" s="168" t="e">
        <f>IF(C7="",NA(),MATCH($B7&amp;$C7,'Smelter Look-up'!$J:$J,0))</f>
        <v>#N/A</v>
      </c>
      <c r="X7" s="169">
        <f t="shared" si="6"/>
        <v>0</v>
      </c>
      <c r="AB7" s="311" t="str">
        <f t="shared" si="7"/>
        <v>Cobalt</v>
      </c>
      <c r="AC7" s="169" t="str">
        <f t="shared" si="8"/>
        <v>Cobalt</v>
      </c>
      <c r="AD7" s="169" t="str">
        <f t="shared" si="9"/>
        <v>Jingmen GEM Co., Ltd</v>
      </c>
    </row>
    <row r="8" spans="1:34" s="169" customFormat="1" ht="63.75">
      <c r="A8" s="154" t="s">
        <v>211</v>
      </c>
      <c r="B8" s="301" t="s">
        <v>40</v>
      </c>
      <c r="C8" s="151" t="s">
        <v>209</v>
      </c>
      <c r="D8" s="148"/>
      <c r="E8" s="148" t="s">
        <v>210</v>
      </c>
      <c r="F8" s="148" t="s">
        <v>211</v>
      </c>
      <c r="G8" s="148" t="s">
        <v>12</v>
      </c>
      <c r="H8" s="203">
        <f ca="1">IF(ISERROR($V8),"",OFFSET('Smelter Look-up'!$G$4,$V8-4,0))</f>
        <v>0</v>
      </c>
      <c r="I8" s="204" t="s">
        <v>212</v>
      </c>
      <c r="J8" s="204" t="s">
        <v>213</v>
      </c>
      <c r="K8" s="149"/>
      <c r="L8" s="149"/>
      <c r="M8" s="149"/>
      <c r="N8" s="149"/>
      <c r="O8" s="149"/>
      <c r="P8" s="206"/>
      <c r="Q8" s="150"/>
      <c r="R8" s="148" t="str">
        <f ca="1">IF(ISERROR($V8),"",OFFSET('Smelter Look-up'!$C$4,$V8-4,0)&amp;"")</f>
        <v>Murrin Murrin Nickel Cobalt Plant</v>
      </c>
      <c r="S8" s="154" t="str">
        <f t="shared" ca="1" si="5"/>
        <v>AU</v>
      </c>
      <c r="T8" s="154" t="str">
        <f ca="1">IF(B8="","",IF(ISERROR(MATCH($J8,SorP!$B$1:$B$6261,0)),"",INDIRECT("'SorP'!$A$"&amp;MATCH($S8&amp;$J8,SorP!C:C,0))))</f>
        <v>AU-WA</v>
      </c>
      <c r="U8" s="167"/>
      <c r="V8" s="168">
        <f>IF(C8="",NA(),MATCH($B8&amp;$C8,'Smelter Look-up'!$J:$J,0))</f>
        <v>113</v>
      </c>
      <c r="X8" s="169">
        <f t="shared" si="6"/>
        <v>0</v>
      </c>
      <c r="AB8" s="311" t="str">
        <f t="shared" si="7"/>
        <v>Cobalt</v>
      </c>
      <c r="AC8" s="169" t="str">
        <f t="shared" si="8"/>
        <v>Cobalt</v>
      </c>
      <c r="AD8" s="169" t="str">
        <f t="shared" si="9"/>
        <v>Murrin Murrin Nickel Cobalt Plant</v>
      </c>
    </row>
    <row r="9" spans="1:34" s="169" customFormat="1" ht="25.5">
      <c r="A9" s="154" t="s">
        <v>249</v>
      </c>
      <c r="B9" s="301" t="s">
        <v>40</v>
      </c>
      <c r="C9" s="151" t="s">
        <v>20367</v>
      </c>
      <c r="D9" s="148"/>
      <c r="E9" s="148" t="s">
        <v>65</v>
      </c>
      <c r="F9" s="148" t="s">
        <v>249</v>
      </c>
      <c r="G9" s="148" t="s">
        <v>12</v>
      </c>
      <c r="H9" s="203" t="str">
        <f ca="1">IF(ISERROR($V9),"",OFFSET('Smelter Look-up'!$G$4,$V9-4,0))</f>
        <v/>
      </c>
      <c r="I9" s="204" t="s">
        <v>250</v>
      </c>
      <c r="J9" s="204" t="s">
        <v>196</v>
      </c>
      <c r="K9" s="149"/>
      <c r="L9" s="149"/>
      <c r="M9" s="149"/>
      <c r="N9" s="149"/>
      <c r="O9" s="149"/>
      <c r="P9" s="206"/>
      <c r="Q9" s="150"/>
      <c r="R9" s="148" t="str">
        <f ca="1">IF(ISERROR($V9),"",OFFSET('Smelter Look-up'!$C$4,$V9-4,0)&amp;"")</f>
        <v/>
      </c>
      <c r="S9" s="154" t="str">
        <f t="shared" ca="1" si="5"/>
        <v>CN</v>
      </c>
      <c r="T9" s="154" t="str">
        <f ca="1">IF(B9="","",IF(ISERROR(MATCH($J9,SorP!$B$1:$B$6261,0)),"",INDIRECT("'SorP'!$A$"&amp;MATCH($S9&amp;$J9,SorP!C:C,0))))</f>
        <v>CN-ZJ</v>
      </c>
      <c r="U9" s="167"/>
      <c r="V9" s="168" t="e">
        <f>IF(C9="",NA(),MATCH($B9&amp;$C9,'Smelter Look-up'!$J:$J,0))</f>
        <v>#N/A</v>
      </c>
      <c r="X9" s="169">
        <f t="shared" si="6"/>
        <v>0</v>
      </c>
      <c r="AB9" s="311" t="str">
        <f t="shared" si="7"/>
        <v>Cobalt</v>
      </c>
      <c r="AC9" s="169" t="str">
        <f t="shared" si="8"/>
        <v>Cobalt</v>
      </c>
      <c r="AD9" s="169" t="str">
        <f t="shared" si="9"/>
        <v>Quzhou Huayou Cobalt New Material Co., Ltd</v>
      </c>
    </row>
    <row r="10" spans="1:34" s="169" customFormat="1" ht="89.25">
      <c r="A10" s="154" t="s">
        <v>72</v>
      </c>
      <c r="B10" s="301" t="s">
        <v>40</v>
      </c>
      <c r="C10" s="151" t="s">
        <v>74</v>
      </c>
      <c r="D10" s="148"/>
      <c r="E10" s="148" t="s">
        <v>71</v>
      </c>
      <c r="F10" s="148" t="s">
        <v>72</v>
      </c>
      <c r="G10" s="148" t="s">
        <v>12</v>
      </c>
      <c r="H10" s="203">
        <f ca="1">IF(ISERROR($V10),"",OFFSET('Smelter Look-up'!$G$4,$V10-4,0))</f>
        <v>0</v>
      </c>
      <c r="I10" s="204" t="s">
        <v>73</v>
      </c>
      <c r="J10" s="204" t="s">
        <v>7167</v>
      </c>
      <c r="K10" s="149"/>
      <c r="L10" s="149"/>
      <c r="M10" s="149"/>
      <c r="N10" s="149"/>
      <c r="O10" s="149"/>
      <c r="P10" s="206"/>
      <c r="Q10" s="150"/>
      <c r="R10" s="148" t="str">
        <f ca="1">IF(ISERROR($V10),"",OFFSET('Smelter Look-up'!$C$4,$V10-4,0)&amp;"")</f>
        <v>Complexe hydrométallurgique de Guemassa</v>
      </c>
      <c r="S10" s="154" t="str">
        <f t="shared" ca="1" si="5"/>
        <v>MA</v>
      </c>
      <c r="T10" s="154" t="str">
        <f ca="1">IF(B10="","",IF(ISERROR(MATCH($J10,SorP!$B$1:$B$6261,0)),"",INDIRECT("'SorP'!$A$"&amp;MATCH($S10&amp;$J10,SorP!C:C,0))))</f>
        <v>MA-07</v>
      </c>
      <c r="U10" s="167"/>
      <c r="V10" s="168">
        <f>IF(C10="",NA(),MATCH($B10&amp;$C10,'Smelter Look-up'!$J:$J,0))</f>
        <v>18</v>
      </c>
      <c r="X10" s="169">
        <f t="shared" si="6"/>
        <v>0</v>
      </c>
      <c r="AB10" s="311" t="str">
        <f t="shared" si="7"/>
        <v>Cobalt</v>
      </c>
      <c r="AC10" s="169" t="str">
        <f t="shared" si="8"/>
        <v>Cobalt</v>
      </c>
      <c r="AD10" s="169" t="str">
        <f t="shared" si="9"/>
        <v>Complexe hydrométallurgique de Guemassa</v>
      </c>
    </row>
    <row r="11" spans="1:34" s="169" customFormat="1" ht="38.25">
      <c r="A11" s="154" t="s">
        <v>11861</v>
      </c>
      <c r="B11" s="301" t="s">
        <v>40</v>
      </c>
      <c r="C11" s="151" t="s">
        <v>11860</v>
      </c>
      <c r="D11" s="148"/>
      <c r="E11" s="148" t="s">
        <v>1773</v>
      </c>
      <c r="F11" s="148" t="s">
        <v>11861</v>
      </c>
      <c r="G11" s="148" t="s">
        <v>12</v>
      </c>
      <c r="H11" s="203">
        <f ca="1">IF(ISERROR($V11),"",OFFSET('Smelter Look-up'!$G$4,$V11-4,0))</f>
        <v>0</v>
      </c>
      <c r="I11" s="204" t="s">
        <v>103</v>
      </c>
      <c r="J11" s="204" t="s">
        <v>104</v>
      </c>
      <c r="K11" s="149"/>
      <c r="L11" s="149"/>
      <c r="M11" s="149"/>
      <c r="N11" s="149"/>
      <c r="O11" s="149"/>
      <c r="P11" s="206"/>
      <c r="Q11" s="150"/>
      <c r="R11" s="148" t="str">
        <f ca="1">IF(ISERROR($V11),"",OFFSET('Smelter Look-up'!$C$4,$V11-4,0)&amp;"")</f>
        <v>Eti Bakir A.S</v>
      </c>
      <c r="S11" s="154" t="str">
        <f t="shared" ca="1" si="5"/>
        <v>Unknown</v>
      </c>
      <c r="T11" s="154" t="e">
        <f ca="1">IF(B11="","",IF(ISERROR(MATCH($J11,SorP!$B$1:$B$6261,0)),"",INDIRECT("'SorP'!$A$"&amp;MATCH($S11&amp;$J11,SorP!C:C,0))))</f>
        <v>#N/A</v>
      </c>
      <c r="U11" s="167"/>
      <c r="V11" s="168">
        <f>IF(C11="",NA(),MATCH($B11&amp;$C11,'Smelter Look-up'!$J:$J,0))</f>
        <v>26</v>
      </c>
      <c r="X11" s="169">
        <f t="shared" si="6"/>
        <v>0</v>
      </c>
      <c r="AB11" s="311" t="str">
        <f t="shared" si="7"/>
        <v>Cobalt</v>
      </c>
      <c r="AC11" s="169" t="str">
        <f t="shared" si="8"/>
        <v>Cobalt</v>
      </c>
      <c r="AD11" s="169" t="str">
        <f t="shared" si="9"/>
        <v>Eti Bakir A.S</v>
      </c>
    </row>
    <row r="12" spans="1:34" s="169" customFormat="1" ht="25.5">
      <c r="A12" s="154" t="s">
        <v>108</v>
      </c>
      <c r="B12" s="301" t="s">
        <v>40</v>
      </c>
      <c r="C12" s="151" t="s">
        <v>20368</v>
      </c>
      <c r="D12" s="148"/>
      <c r="E12" s="148" t="s">
        <v>65</v>
      </c>
      <c r="F12" s="148" t="s">
        <v>108</v>
      </c>
      <c r="G12" s="148" t="s">
        <v>12</v>
      </c>
      <c r="H12" s="203" t="str">
        <f ca="1">IF(ISERROR($V12),"",OFFSET('Smelter Look-up'!$G$4,$V12-4,0))</f>
        <v/>
      </c>
      <c r="I12" s="204" t="s">
        <v>105</v>
      </c>
      <c r="J12" s="204" t="s">
        <v>106</v>
      </c>
      <c r="K12" s="149"/>
      <c r="L12" s="149"/>
      <c r="M12" s="149"/>
      <c r="N12" s="149"/>
      <c r="O12" s="149"/>
      <c r="P12" s="206"/>
      <c r="Q12" s="150"/>
      <c r="R12" s="148" t="str">
        <f ca="1">IF(ISERROR($V12),"",OFFSET('Smelter Look-up'!$C$4,$V12-4,0)&amp;"")</f>
        <v/>
      </c>
      <c r="S12" s="154" t="str">
        <f t="shared" ca="1" si="5"/>
        <v>CN</v>
      </c>
      <c r="T12" s="154" t="str">
        <f ca="1">IF(B12="","",IF(ISERROR(MATCH($J12,SorP!$B$1:$B$6261,0)),"",INDIRECT("'SorP'!$A$"&amp;MATCH($S12&amp;$J12,SorP!C:C,0))))</f>
        <v>CN-JX</v>
      </c>
      <c r="U12" s="167"/>
      <c r="V12" s="168" t="e">
        <f>IF(C12="",NA(),MATCH($B12&amp;$C12,'Smelter Look-up'!$J:$J,0))</f>
        <v>#N/A</v>
      </c>
      <c r="X12" s="169">
        <f t="shared" si="6"/>
        <v>0</v>
      </c>
      <c r="AB12" s="311" t="str">
        <f t="shared" si="7"/>
        <v>Cobalt</v>
      </c>
      <c r="AC12" s="169" t="str">
        <f t="shared" si="8"/>
        <v>Cobalt</v>
      </c>
      <c r="AD12" s="169" t="str">
        <f t="shared" si="9"/>
        <v>Ganzhou Highpower Technology Co., Ltd</v>
      </c>
    </row>
    <row r="13" spans="1:34" s="169" customFormat="1" ht="25.5">
      <c r="A13" s="154" t="s">
        <v>124</v>
      </c>
      <c r="B13" s="301" t="s">
        <v>40</v>
      </c>
      <c r="C13" s="151" t="s">
        <v>20369</v>
      </c>
      <c r="D13" s="148"/>
      <c r="E13" s="148" t="s">
        <v>65</v>
      </c>
      <c r="F13" s="148" t="s">
        <v>124</v>
      </c>
      <c r="G13" s="148" t="s">
        <v>12</v>
      </c>
      <c r="H13" s="203" t="str">
        <f ca="1">IF(ISERROR($V13),"",OFFSET('Smelter Look-up'!$G$4,$V13-4,0))</f>
        <v/>
      </c>
      <c r="I13" s="204" t="s">
        <v>125</v>
      </c>
      <c r="J13" s="204" t="s">
        <v>126</v>
      </c>
      <c r="K13" s="149"/>
      <c r="L13" s="149"/>
      <c r="M13" s="149"/>
      <c r="N13" s="149"/>
      <c r="O13" s="149"/>
      <c r="P13" s="206"/>
      <c r="Q13" s="150"/>
      <c r="R13" s="148" t="str">
        <f ca="1">IF(ISERROR($V13),"",OFFSET('Smelter Look-up'!$C$4,$V13-4,0)&amp;"")</f>
        <v/>
      </c>
      <c r="S13" s="154" t="str">
        <f t="shared" ca="1" si="5"/>
        <v>CN</v>
      </c>
      <c r="T13" s="154" t="str">
        <f ca="1">IF(B13="","",IF(ISERROR(MATCH($J13,SorP!$B$1:$B$6261,0)),"",INDIRECT("'SorP'!$A$"&amp;MATCH($S13&amp;$J13,SorP!C:C,0))))</f>
        <v>CN-GX</v>
      </c>
      <c r="U13" s="167"/>
      <c r="V13" s="168" t="e">
        <f>IF(C13="",NA(),MATCH($B13&amp;$C13,'Smelter Look-up'!$J:$J,0))</f>
        <v>#N/A</v>
      </c>
      <c r="X13" s="169">
        <f t="shared" si="6"/>
        <v>0</v>
      </c>
      <c r="AB13" s="311" t="str">
        <f t="shared" si="7"/>
        <v>Cobalt</v>
      </c>
      <c r="AC13" s="169" t="str">
        <f t="shared" si="8"/>
        <v>Cobalt</v>
      </c>
      <c r="AD13" s="169" t="str">
        <f t="shared" si="9"/>
        <v>Guangxi Yinyi Advanced Material Co., Ltd</v>
      </c>
    </row>
    <row r="14" spans="1:34" s="169" customFormat="1" ht="38.25">
      <c r="A14" s="154" t="s">
        <v>145</v>
      </c>
      <c r="B14" s="301" t="s">
        <v>40</v>
      </c>
      <c r="C14" s="151" t="s">
        <v>20370</v>
      </c>
      <c r="D14" s="148"/>
      <c r="E14" s="148" t="s">
        <v>65</v>
      </c>
      <c r="F14" s="148" t="s">
        <v>145</v>
      </c>
      <c r="G14" s="148" t="s">
        <v>12</v>
      </c>
      <c r="H14" s="203" t="str">
        <f ca="1">IF(ISERROR($V14),"",OFFSET('Smelter Look-up'!$G$4,$V14-4,0))</f>
        <v/>
      </c>
      <c r="I14" s="204" t="s">
        <v>142</v>
      </c>
      <c r="J14" s="204" t="s">
        <v>143</v>
      </c>
      <c r="K14" s="149"/>
      <c r="L14" s="149"/>
      <c r="M14" s="149"/>
      <c r="N14" s="149"/>
      <c r="O14" s="149"/>
      <c r="P14" s="206"/>
      <c r="Q14" s="150"/>
      <c r="R14" s="148" t="str">
        <f ca="1">IF(ISERROR($V14),"",OFFSET('Smelter Look-up'!$C$4,$V14-4,0)&amp;"")</f>
        <v/>
      </c>
      <c r="S14" s="154" t="str">
        <f t="shared" ca="1" si="5"/>
        <v>CN</v>
      </c>
      <c r="T14" s="154" t="str">
        <f ca="1">IF(B14="","",IF(ISERROR(MATCH($J14,SorP!$B$1:$B$6261,0)),"",INDIRECT("'SorP'!$A$"&amp;MATCH($S14&amp;$J14,SorP!C:C,0))))</f>
        <v>CN-HN</v>
      </c>
      <c r="U14" s="167"/>
      <c r="V14" s="168" t="e">
        <f>IF(C14="",NA(),MATCH($B14&amp;$C14,'Smelter Look-up'!$J:$J,0))</f>
        <v>#N/A</v>
      </c>
      <c r="X14" s="169">
        <f t="shared" si="6"/>
        <v>0</v>
      </c>
      <c r="AB14" s="311" t="str">
        <f t="shared" si="7"/>
        <v>Cobalt</v>
      </c>
      <c r="AC14" s="169" t="str">
        <f t="shared" si="8"/>
        <v>Cobalt</v>
      </c>
      <c r="AD14" s="169" t="str">
        <f t="shared" si="9"/>
        <v>Hunan CNGR New Energy Science &amp; Technology Co., Ltd</v>
      </c>
    </row>
    <row r="15" spans="1:34" s="169" customFormat="1" ht="25.5">
      <c r="A15" s="154" t="s">
        <v>153</v>
      </c>
      <c r="B15" s="301" t="s">
        <v>40</v>
      </c>
      <c r="C15" s="151" t="s">
        <v>20371</v>
      </c>
      <c r="D15" s="148"/>
      <c r="E15" s="148" t="s">
        <v>65</v>
      </c>
      <c r="F15" s="148" t="s">
        <v>153</v>
      </c>
      <c r="G15" s="148" t="s">
        <v>12</v>
      </c>
      <c r="H15" s="203" t="str">
        <f ca="1">IF(ISERROR($V15),"",OFFSET('Smelter Look-up'!$G$4,$V15-4,0))</f>
        <v/>
      </c>
      <c r="I15" s="204" t="s">
        <v>142</v>
      </c>
      <c r="J15" s="204" t="s">
        <v>143</v>
      </c>
      <c r="K15" s="149"/>
      <c r="L15" s="149"/>
      <c r="M15" s="149"/>
      <c r="N15" s="149"/>
      <c r="O15" s="149"/>
      <c r="P15" s="206"/>
      <c r="Q15" s="150"/>
      <c r="R15" s="148" t="str">
        <f ca="1">IF(ISERROR($V15),"",OFFSET('Smelter Look-up'!$C$4,$V15-4,0)&amp;"")</f>
        <v/>
      </c>
      <c r="S15" s="154" t="str">
        <f t="shared" ca="1" si="5"/>
        <v>CN</v>
      </c>
      <c r="T15" s="154" t="str">
        <f ca="1">IF(B15="","",IF(ISERROR(MATCH($J15,SorP!$B$1:$B$6261,0)),"",INDIRECT("'SorP'!$A$"&amp;MATCH($S15&amp;$J15,SorP!C:C,0))))</f>
        <v>CN-HN</v>
      </c>
      <c r="U15" s="167"/>
      <c r="V15" s="168" t="e">
        <f>IF(C15="",NA(),MATCH($B15&amp;$C15,'Smelter Look-up'!$J:$J,0))</f>
        <v>#N/A</v>
      </c>
      <c r="X15" s="169">
        <f t="shared" si="6"/>
        <v>0</v>
      </c>
      <c r="AB15" s="311" t="str">
        <f t="shared" si="7"/>
        <v>Cobalt</v>
      </c>
      <c r="AC15" s="169" t="str">
        <f t="shared" si="8"/>
        <v>Cobalt</v>
      </c>
      <c r="AD15" s="169" t="str">
        <f t="shared" si="9"/>
        <v>Hunan Yacheng New Energy Co., Ltd</v>
      </c>
    </row>
    <row r="16" spans="1:34" s="169" customFormat="1" ht="25.5">
      <c r="A16" s="154" t="s">
        <v>11868</v>
      </c>
      <c r="B16" s="301" t="s">
        <v>40</v>
      </c>
      <c r="C16" s="151" t="s">
        <v>20372</v>
      </c>
      <c r="D16" s="148"/>
      <c r="E16" s="148" t="s">
        <v>76</v>
      </c>
      <c r="F16" s="148" t="s">
        <v>11868</v>
      </c>
      <c r="G16" s="148" t="s">
        <v>12</v>
      </c>
      <c r="H16" s="203" t="str">
        <f ca="1">IF(ISERROR($V16),"",OFFSET('Smelter Look-up'!$G$4,$V16-4,0))</f>
        <v/>
      </c>
      <c r="I16" s="204" t="s">
        <v>11932</v>
      </c>
      <c r="J16" s="204" t="s">
        <v>10871</v>
      </c>
      <c r="K16" s="149"/>
      <c r="L16" s="149"/>
      <c r="M16" s="149"/>
      <c r="N16" s="149"/>
      <c r="O16" s="149"/>
      <c r="P16" s="206"/>
      <c r="Q16" s="150"/>
      <c r="R16" s="148" t="str">
        <f ca="1">IF(ISERROR($V16),"",OFFSET('Smelter Look-up'!$C$4,$V16-4,0)&amp;"")</f>
        <v/>
      </c>
      <c r="S16" s="154" t="str">
        <f t="shared" ca="1" si="5"/>
        <v>TW</v>
      </c>
      <c r="T16" s="154" t="str">
        <f ca="1">IF(B16="","",IF(ISERROR(MATCH($J16,SorP!$B$1:$B$6261,0)),"",INDIRECT("'SorP'!$A$"&amp;MATCH($S16&amp;$J16,SorP!C:C,0))))</f>
        <v>TW-ILA</v>
      </c>
      <c r="U16" s="167"/>
      <c r="V16" s="168" t="e">
        <f>IF(C16="",NA(),MATCH($B16&amp;$C16,'Smelter Look-up'!$J:$J,0))</f>
        <v>#N/A</v>
      </c>
      <c r="X16" s="169">
        <f t="shared" si="6"/>
        <v>0</v>
      </c>
      <c r="AB16" s="311" t="str">
        <f t="shared" si="7"/>
        <v>Cobalt</v>
      </c>
      <c r="AC16" s="169" t="str">
        <f t="shared" si="8"/>
        <v>Cobalt</v>
      </c>
      <c r="AD16" s="169" t="str">
        <f t="shared" si="9"/>
        <v>Lianyou Resources Co., Ltd</v>
      </c>
    </row>
    <row r="17" spans="1:30" s="169" customFormat="1" ht="63.75">
      <c r="A17" s="154" t="s">
        <v>241</v>
      </c>
      <c r="B17" s="301" t="s">
        <v>40</v>
      </c>
      <c r="C17" s="151" t="s">
        <v>240</v>
      </c>
      <c r="D17" s="148"/>
      <c r="E17" s="148" t="s">
        <v>95</v>
      </c>
      <c r="F17" s="148" t="s">
        <v>241</v>
      </c>
      <c r="G17" s="148" t="s">
        <v>12</v>
      </c>
      <c r="H17" s="203">
        <f ca="1">IF(ISERROR($V17),"",OFFSET('Smelter Look-up'!$G$4,$V17-4,0))</f>
        <v>0</v>
      </c>
      <c r="I17" s="204" t="s">
        <v>242</v>
      </c>
      <c r="J17" s="204" t="s">
        <v>98</v>
      </c>
      <c r="K17" s="149"/>
      <c r="L17" s="149"/>
      <c r="M17" s="149"/>
      <c r="N17" s="149"/>
      <c r="O17" s="149"/>
      <c r="P17" s="206"/>
      <c r="Q17" s="150"/>
      <c r="R17" s="148" t="str">
        <f ca="1">IF(ISERROR($V17),"",OFFSET('Smelter Look-up'!$C$4,$V17-4,0)&amp;"")</f>
        <v>Port Colborne Refinery</v>
      </c>
      <c r="S17" s="154" t="str">
        <f t="shared" ca="1" si="5"/>
        <v>CA</v>
      </c>
      <c r="T17" s="154" t="str">
        <f ca="1">IF(B17="","",IF(ISERROR(MATCH($J17,SorP!$B$1:$B$6261,0)),"",INDIRECT("'SorP'!$A$"&amp;MATCH($S17&amp;$J17,SorP!C:C,0))))</f>
        <v>CA-ON</v>
      </c>
      <c r="U17" s="167"/>
      <c r="V17" s="168">
        <f>IF(C17="",NA(),MATCH($B17&amp;$C17,'Smelter Look-up'!$J:$J,0))</f>
        <v>129</v>
      </c>
      <c r="X17" s="169">
        <f t="shared" si="6"/>
        <v>0</v>
      </c>
      <c r="AB17" s="311" t="str">
        <f t="shared" si="7"/>
        <v>Cobalt</v>
      </c>
      <c r="AC17" s="169" t="str">
        <f t="shared" si="8"/>
        <v>Cobalt</v>
      </c>
      <c r="AD17" s="169" t="str">
        <f t="shared" si="9"/>
        <v>Port Colborne Refinery</v>
      </c>
    </row>
    <row r="18" spans="1:30" s="169" customFormat="1" ht="20.25">
      <c r="A18" s="154" t="s">
        <v>260</v>
      </c>
      <c r="B18" s="301" t="s">
        <v>40</v>
      </c>
      <c r="C18" s="151" t="s">
        <v>20373</v>
      </c>
      <c r="D18" s="148"/>
      <c r="E18" s="148" t="s">
        <v>81</v>
      </c>
      <c r="F18" s="148" t="s">
        <v>260</v>
      </c>
      <c r="G18" s="148" t="s">
        <v>12</v>
      </c>
      <c r="H18" s="203" t="str">
        <f ca="1">IF(ISERROR($V18),"",OFFSET('Smelter Look-up'!$G$4,$V18-4,0))</f>
        <v/>
      </c>
      <c r="I18" s="204" t="s">
        <v>261</v>
      </c>
      <c r="J18" s="204" t="s">
        <v>262</v>
      </c>
      <c r="K18" s="149"/>
      <c r="L18" s="149"/>
      <c r="M18" s="149"/>
      <c r="N18" s="149"/>
      <c r="O18" s="149"/>
      <c r="P18" s="206"/>
      <c r="Q18" s="150"/>
      <c r="R18" s="148" t="str">
        <f ca="1">IF(ISERROR($V18),"",OFFSET('Smelter Look-up'!$C$4,$V18-4,0)&amp;"")</f>
        <v/>
      </c>
      <c r="S18" s="154" t="str">
        <f t="shared" ca="1" si="5"/>
        <v>KR</v>
      </c>
      <c r="T18" s="154" t="str">
        <f ca="1">IF(B18="","",IF(ISERROR(MATCH($J18,SorP!$B$1:$B$6261,0)),"",INDIRECT("'SorP'!$A$"&amp;MATCH($S18&amp;$J18,SorP!C:C,0))))</f>
        <v>KR-45</v>
      </c>
      <c r="U18" s="167"/>
      <c r="V18" s="168" t="e">
        <f>IF(C18="",NA(),MATCH($B18&amp;$C18,'Smelter Look-up'!$J:$J,0))</f>
        <v>#N/A</v>
      </c>
      <c r="X18" s="169">
        <f t="shared" si="6"/>
        <v>0</v>
      </c>
      <c r="AB18" s="311" t="str">
        <f t="shared" si="7"/>
        <v>Cobalt</v>
      </c>
      <c r="AC18" s="169" t="str">
        <f t="shared" si="8"/>
        <v>Cobalt</v>
      </c>
      <c r="AD18" s="169" t="str">
        <f t="shared" si="9"/>
        <v>SungEel HiTech Co., Ltd</v>
      </c>
    </row>
    <row r="19" spans="1:30" s="169" customFormat="1" ht="51">
      <c r="A19" s="154" t="s">
        <v>102</v>
      </c>
      <c r="B19" s="301" t="s">
        <v>40</v>
      </c>
      <c r="C19" s="151" t="s">
        <v>100</v>
      </c>
      <c r="D19" s="148"/>
      <c r="E19" s="148" t="s">
        <v>101</v>
      </c>
      <c r="F19" s="148" t="s">
        <v>102</v>
      </c>
      <c r="G19" s="148" t="s">
        <v>12</v>
      </c>
      <c r="H19" s="203">
        <f ca="1">IF(ISERROR($V19),"",OFFSET('Smelter Look-up'!$G$4,$V19-4,0))</f>
        <v>0</v>
      </c>
      <c r="I19" s="204" t="s">
        <v>103</v>
      </c>
      <c r="J19" s="204" t="s">
        <v>104</v>
      </c>
      <c r="K19" s="149"/>
      <c r="L19" s="149"/>
      <c r="M19" s="149"/>
      <c r="N19" s="149"/>
      <c r="O19" s="149"/>
      <c r="P19" s="206"/>
      <c r="Q19" s="150"/>
      <c r="R19" s="148" t="str">
        <f ca="1">IF(ISERROR($V19),"",OFFSET('Smelter Look-up'!$C$4,$V19-4,0)&amp;"")</f>
        <v>Umicore Finland Oy</v>
      </c>
      <c r="S19" s="154" t="str">
        <f t="shared" ca="1" si="5"/>
        <v>FI</v>
      </c>
      <c r="T19" s="154" t="str">
        <f ca="1">IF(B19="","",IF(ISERROR(MATCH($J19,SorP!$B$1:$B$6261,0)),"",INDIRECT("'SorP'!$A$"&amp;MATCH($S19&amp;$J19,SorP!C:C,0))))</f>
        <v>FI-07</v>
      </c>
      <c r="U19" s="167"/>
      <c r="V19" s="168">
        <f>IF(C19="",NA(),MATCH($B19&amp;$C19,'Smelter Look-up'!$J:$J,0))</f>
        <v>156</v>
      </c>
      <c r="X19" s="169">
        <f t="shared" si="6"/>
        <v>0</v>
      </c>
      <c r="AB19" s="311" t="str">
        <f t="shared" si="7"/>
        <v>Cobalt</v>
      </c>
      <c r="AC19" s="169" t="str">
        <f t="shared" si="8"/>
        <v>Cobalt</v>
      </c>
      <c r="AD19" s="169" t="str">
        <f t="shared" si="9"/>
        <v>Umicore Finland Oy</v>
      </c>
    </row>
    <row r="20" spans="1:30" s="169" customFormat="1" ht="25.5">
      <c r="A20" s="154" t="s">
        <v>269</v>
      </c>
      <c r="B20" s="301" t="s">
        <v>40</v>
      </c>
      <c r="C20" s="151" t="s">
        <v>267</v>
      </c>
      <c r="D20" s="148"/>
      <c r="E20" s="148" t="s">
        <v>268</v>
      </c>
      <c r="F20" s="148" t="s">
        <v>269</v>
      </c>
      <c r="G20" s="148" t="s">
        <v>12</v>
      </c>
      <c r="H20" s="203">
        <f ca="1">IF(ISERROR($V20),"",OFFSET('Smelter Look-up'!$G$4,$V20-4,0))</f>
        <v>0</v>
      </c>
      <c r="I20" s="204" t="s">
        <v>270</v>
      </c>
      <c r="J20" s="204" t="s">
        <v>271</v>
      </c>
      <c r="K20" s="149"/>
      <c r="L20" s="149"/>
      <c r="M20" s="149"/>
      <c r="N20" s="149"/>
      <c r="O20" s="149"/>
      <c r="P20" s="206"/>
      <c r="Q20" s="150"/>
      <c r="R20" s="148" t="str">
        <f ca="1">IF(ISERROR($V20),"",OFFSET('Smelter Look-up'!$C$4,$V20-4,0)&amp;"")</f>
        <v>Umicore Olen</v>
      </c>
      <c r="S20" s="154" t="str">
        <f t="shared" ca="1" si="5"/>
        <v>BE</v>
      </c>
      <c r="T20" s="154" t="str">
        <f ca="1">IF(B20="","",IF(ISERROR(MATCH($J20,SorP!$B$1:$B$6261,0)),"",INDIRECT("'SorP'!$A$"&amp;MATCH($S20&amp;$J20,SorP!C:C,0))))</f>
        <v>BE-VAN</v>
      </c>
      <c r="U20" s="167"/>
      <c r="V20" s="168">
        <f>IF(C20="",NA(),MATCH($B20&amp;$C20,'Smelter Look-up'!$J:$J,0))</f>
        <v>157</v>
      </c>
      <c r="X20" s="169">
        <f t="shared" si="6"/>
        <v>0</v>
      </c>
      <c r="AB20" s="311" t="str">
        <f t="shared" si="7"/>
        <v>Cobalt</v>
      </c>
      <c r="AC20" s="169" t="str">
        <f t="shared" si="8"/>
        <v>Cobalt</v>
      </c>
      <c r="AD20" s="169" t="str">
        <f t="shared" si="9"/>
        <v>Umicore Olen</v>
      </c>
    </row>
    <row r="21" spans="1:30" s="169" customFormat="1" ht="25.5">
      <c r="A21" s="154" t="s">
        <v>273</v>
      </c>
      <c r="B21" s="301" t="s">
        <v>40</v>
      </c>
      <c r="C21" s="151" t="s">
        <v>20374</v>
      </c>
      <c r="D21" s="148"/>
      <c r="E21" s="148" t="s">
        <v>95</v>
      </c>
      <c r="F21" s="148" t="s">
        <v>273</v>
      </c>
      <c r="G21" s="148" t="s">
        <v>12</v>
      </c>
      <c r="H21" s="203" t="str">
        <f ca="1">IF(ISERROR($V21),"",OFFSET('Smelter Look-up'!$G$4,$V21-4,0))</f>
        <v/>
      </c>
      <c r="I21" s="204" t="s">
        <v>274</v>
      </c>
      <c r="J21" s="204" t="s">
        <v>275</v>
      </c>
      <c r="K21" s="149"/>
      <c r="L21" s="149"/>
      <c r="M21" s="149"/>
      <c r="N21" s="149"/>
      <c r="O21" s="149"/>
      <c r="P21" s="206"/>
      <c r="Q21" s="150"/>
      <c r="R21" s="148" t="str">
        <f ca="1">IF(ISERROR($V21),"",OFFSET('Smelter Look-up'!$C$4,$V21-4,0)&amp;"")</f>
        <v/>
      </c>
      <c r="S21" s="154" t="str">
        <f t="shared" ca="1" si="5"/>
        <v>CA</v>
      </c>
      <c r="T21" s="154" t="str">
        <f ca="1">IF(B21="","",IF(ISERROR(MATCH($J21,SorP!$B$1:$B$6261,0)),"",INDIRECT("'SorP'!$A$"&amp;MATCH($S21&amp;$J21,SorP!C:C,0))))</f>
        <v>CA-NL</v>
      </c>
      <c r="U21" s="167"/>
      <c r="V21" s="168" t="e">
        <f>IF(C21="",NA(),MATCH($B21&amp;$C21,'Smelter Look-up'!$J:$J,0))</f>
        <v>#N/A</v>
      </c>
      <c r="X21" s="169">
        <f t="shared" si="6"/>
        <v>0</v>
      </c>
      <c r="AB21" s="311" t="str">
        <f t="shared" si="7"/>
        <v>Cobalt</v>
      </c>
      <c r="AC21" s="169" t="str">
        <f t="shared" si="8"/>
        <v>Cobalt</v>
      </c>
      <c r="AD21" s="169" t="str">
        <f t="shared" si="9"/>
        <v>Vale - Long Harbour Processing Plant (LHPP)</v>
      </c>
    </row>
    <row r="22" spans="1:30" s="169" customFormat="1" ht="25.5">
      <c r="A22" s="154" t="s">
        <v>292</v>
      </c>
      <c r="B22" s="301" t="s">
        <v>40</v>
      </c>
      <c r="C22" s="151" t="s">
        <v>20375</v>
      </c>
      <c r="D22" s="148"/>
      <c r="E22" s="148" t="s">
        <v>65</v>
      </c>
      <c r="F22" s="148" t="s">
        <v>292</v>
      </c>
      <c r="G22" s="148" t="s">
        <v>12</v>
      </c>
      <c r="H22" s="203" t="str">
        <f ca="1">IF(ISERROR($V22),"",OFFSET('Smelter Look-up'!$G$4,$V22-4,0))</f>
        <v/>
      </c>
      <c r="I22" s="204" t="s">
        <v>195</v>
      </c>
      <c r="J22" s="204" t="s">
        <v>196</v>
      </c>
      <c r="K22" s="149"/>
      <c r="L22" s="149"/>
      <c r="M22" s="149"/>
      <c r="N22" s="149"/>
      <c r="O22" s="149"/>
      <c r="P22" s="206"/>
      <c r="Q22" s="150"/>
      <c r="R22" s="148" t="str">
        <f ca="1">IF(ISERROR($V22),"",OFFSET('Smelter Look-up'!$C$4,$V22-4,0)&amp;"")</f>
        <v/>
      </c>
      <c r="S22" s="154" t="str">
        <f t="shared" ca="1" si="5"/>
        <v>CN</v>
      </c>
      <c r="T22" s="154" t="str">
        <f ca="1">IF(B22="","",IF(ISERROR(MATCH($J22,SorP!$B$1:$B$6261,0)),"",INDIRECT("'SorP'!$A$"&amp;MATCH($S22&amp;$J22,SorP!C:C,0))))</f>
        <v>CN-ZJ</v>
      </c>
      <c r="U22" s="167"/>
      <c r="V22" s="168" t="e">
        <f>IF(C22="",NA(),MATCH($B22&amp;$C22,'Smelter Look-up'!$J:$J,0))</f>
        <v>#N/A</v>
      </c>
      <c r="X22" s="169">
        <f t="shared" si="6"/>
        <v>0</v>
      </c>
      <c r="AB22" s="311" t="str">
        <f t="shared" si="7"/>
        <v>Cobalt</v>
      </c>
      <c r="AC22" s="169" t="str">
        <f t="shared" si="8"/>
        <v>Cobalt</v>
      </c>
      <c r="AD22" s="169" t="str">
        <f t="shared" si="9"/>
        <v>Zhejiang Greatpower Cobalt Materials Co., Ltd</v>
      </c>
    </row>
    <row r="23" spans="1:30" s="169" customFormat="1" ht="25.5">
      <c r="A23" s="154" t="s">
        <v>11792</v>
      </c>
      <c r="B23" s="301" t="s">
        <v>40</v>
      </c>
      <c r="C23" s="151" t="s">
        <v>20376</v>
      </c>
      <c r="D23" s="148"/>
      <c r="E23" s="148" t="s">
        <v>65</v>
      </c>
      <c r="F23" s="148" t="s">
        <v>11792</v>
      </c>
      <c r="G23" s="148" t="s">
        <v>12</v>
      </c>
      <c r="H23" s="203" t="str">
        <f ca="1">IF(ISERROR($V23),"",OFFSET('Smelter Look-up'!$G$4,$V23-4,0))</f>
        <v/>
      </c>
      <c r="I23" s="204" t="s">
        <v>11793</v>
      </c>
      <c r="J23" s="204" t="s">
        <v>68</v>
      </c>
      <c r="K23" s="149"/>
      <c r="L23" s="149"/>
      <c r="M23" s="149"/>
      <c r="N23" s="149"/>
      <c r="O23" s="149"/>
      <c r="P23" s="206"/>
      <c r="Q23" s="150"/>
      <c r="R23" s="148" t="str">
        <f ca="1">IF(ISERROR($V23),"",OFFSET('Smelter Look-up'!$C$4,$V23-4,0)&amp;"")</f>
        <v/>
      </c>
      <c r="S23" s="154" t="str">
        <f t="shared" ca="1" si="5"/>
        <v>CN</v>
      </c>
      <c r="T23" s="154" t="str">
        <f ca="1">IF(B23="","",IF(ISERROR(MATCH($J23,SorP!$B$1:$B$6261,0)),"",INDIRECT("'SorP'!$A$"&amp;MATCH($S23&amp;$J23,SorP!C:C,0))))</f>
        <v>CN-AH</v>
      </c>
      <c r="U23" s="167"/>
      <c r="V23" s="168" t="e">
        <f>IF(C23="",NA(),MATCH($B23&amp;$C23,'Smelter Look-up'!$J:$J,0))</f>
        <v>#N/A</v>
      </c>
      <c r="X23" s="169">
        <f t="shared" si="6"/>
        <v>0</v>
      </c>
      <c r="AB23" s="311" t="str">
        <f t="shared" si="7"/>
        <v>Cobalt</v>
      </c>
      <c r="AC23" s="169" t="str">
        <f t="shared" si="8"/>
        <v>Cobalt</v>
      </c>
      <c r="AD23" s="169" t="str">
        <f t="shared" si="9"/>
        <v>Anhui Hanrui New Material Co., Ltd</v>
      </c>
    </row>
    <row r="24" spans="1:30" s="169" customFormat="1" ht="25.5">
      <c r="A24" s="154" t="s">
        <v>11794</v>
      </c>
      <c r="B24" s="301" t="s">
        <v>40</v>
      </c>
      <c r="C24" s="151" t="s">
        <v>20377</v>
      </c>
      <c r="D24" s="148"/>
      <c r="E24" s="148" t="s">
        <v>65</v>
      </c>
      <c r="F24" s="148" t="s">
        <v>11794</v>
      </c>
      <c r="G24" s="148" t="s">
        <v>12</v>
      </c>
      <c r="H24" s="203" t="str">
        <f ca="1">IF(ISERROR($V24),"",OFFSET('Smelter Look-up'!$G$4,$V24-4,0))</f>
        <v/>
      </c>
      <c r="I24" s="204" t="s">
        <v>11796</v>
      </c>
      <c r="J24" s="204" t="s">
        <v>286</v>
      </c>
      <c r="K24" s="149"/>
      <c r="L24" s="149"/>
      <c r="M24" s="149"/>
      <c r="N24" s="149"/>
      <c r="O24" s="149"/>
      <c r="P24" s="206"/>
      <c r="Q24" s="150"/>
      <c r="R24" s="148" t="str">
        <f ca="1">IF(ISERROR($V24),"",OFFSET('Smelter Look-up'!$C$4,$V24-4,0)&amp;"")</f>
        <v/>
      </c>
      <c r="S24" s="154" t="str">
        <f t="shared" ca="1" si="5"/>
        <v>CN</v>
      </c>
      <c r="T24" s="154" t="str">
        <f ca="1">IF(B24="","",IF(ISERROR(MATCH($J24,SorP!$B$1:$B$6261,0)),"",INDIRECT("'SorP'!$A$"&amp;MATCH($S24&amp;$J24,SorP!C:C,0))))</f>
        <v>CN-FJ</v>
      </c>
      <c r="U24" s="167"/>
      <c r="V24" s="168" t="e">
        <f>IF(C24="",NA(),MATCH($B24&amp;$C24,'Smelter Look-up'!$J:$J,0))</f>
        <v>#N/A</v>
      </c>
      <c r="X24" s="169">
        <f t="shared" si="6"/>
        <v>0</v>
      </c>
      <c r="AB24" s="311" t="str">
        <f t="shared" si="7"/>
        <v>Cobalt</v>
      </c>
      <c r="AC24" s="169" t="str">
        <f t="shared" si="8"/>
        <v>Cobalt</v>
      </c>
      <c r="AD24" s="169" t="str">
        <f t="shared" si="9"/>
        <v>Fujian Evergreen New Energy Technology Co</v>
      </c>
    </row>
    <row r="25" spans="1:30" s="169" customFormat="1" ht="25.5">
      <c r="A25" s="154" t="s">
        <v>112</v>
      </c>
      <c r="B25" s="301" t="s">
        <v>40</v>
      </c>
      <c r="C25" s="151" t="s">
        <v>20378</v>
      </c>
      <c r="D25" s="148"/>
      <c r="E25" s="148" t="s">
        <v>65</v>
      </c>
      <c r="F25" s="148" t="s">
        <v>112</v>
      </c>
      <c r="G25" s="148" t="s">
        <v>12</v>
      </c>
      <c r="H25" s="203" t="str">
        <f ca="1">IF(ISERROR($V25),"",OFFSET('Smelter Look-up'!$G$4,$V25-4,0))</f>
        <v/>
      </c>
      <c r="I25" s="204" t="s">
        <v>113</v>
      </c>
      <c r="J25" s="204" t="s">
        <v>114</v>
      </c>
      <c r="K25" s="149"/>
      <c r="L25" s="149"/>
      <c r="M25" s="149"/>
      <c r="N25" s="149"/>
      <c r="O25" s="149"/>
      <c r="P25" s="206"/>
      <c r="Q25" s="150"/>
      <c r="R25" s="148" t="str">
        <f ca="1">IF(ISERROR($V25),"",OFFSET('Smelter Look-up'!$C$4,$V25-4,0)&amp;"")</f>
        <v/>
      </c>
      <c r="S25" s="154" t="str">
        <f t="shared" ca="1" si="5"/>
        <v>CN</v>
      </c>
      <c r="T25" s="154" t="str">
        <f ca="1">IF(B25="","",IF(ISERROR(MATCH($J25,SorP!$B$1:$B$6261,0)),"",INDIRECT("'SorP'!$A$"&amp;MATCH($S25&amp;$J25,SorP!C:C,0))))</f>
        <v>CN-JS</v>
      </c>
      <c r="U25" s="167"/>
      <c r="V25" s="168" t="e">
        <f>IF(C25="",NA(),MATCH($B25&amp;$C25,'Smelter Look-up'!$J:$J,0))</f>
        <v>#N/A</v>
      </c>
      <c r="X25" s="169">
        <f t="shared" si="6"/>
        <v>0</v>
      </c>
      <c r="AB25" s="311" t="str">
        <f t="shared" si="7"/>
        <v>Cobalt</v>
      </c>
      <c r="AC25" s="169" t="str">
        <f t="shared" si="8"/>
        <v>Cobalt</v>
      </c>
      <c r="AD25" s="169" t="str">
        <f t="shared" si="9"/>
        <v>Gem (Jiangsu) Cobalt Industry Co., Ltd</v>
      </c>
    </row>
    <row r="26" spans="1:30" s="169" customFormat="1" ht="25.5">
      <c r="A26" s="154" t="s">
        <v>120</v>
      </c>
      <c r="B26" s="301" t="s">
        <v>40</v>
      </c>
      <c r="C26" s="151" t="s">
        <v>20379</v>
      </c>
      <c r="D26" s="148"/>
      <c r="E26" s="148" t="s">
        <v>65</v>
      </c>
      <c r="F26" s="148" t="s">
        <v>120</v>
      </c>
      <c r="G26" s="148" t="s">
        <v>12</v>
      </c>
      <c r="H26" s="203" t="str">
        <f ca="1">IF(ISERROR($V26),"",OFFSET('Smelter Look-up'!$G$4,$V26-4,0))</f>
        <v/>
      </c>
      <c r="I26" s="204" t="s">
        <v>121</v>
      </c>
      <c r="J26" s="204" t="s">
        <v>122</v>
      </c>
      <c r="K26" s="149"/>
      <c r="L26" s="149"/>
      <c r="M26" s="149"/>
      <c r="N26" s="149"/>
      <c r="O26" s="149"/>
      <c r="P26" s="206"/>
      <c r="Q26" s="150"/>
      <c r="R26" s="148" t="str">
        <f ca="1">IF(ISERROR($V26),"",OFFSET('Smelter Look-up'!$C$4,$V26-4,0)&amp;"")</f>
        <v/>
      </c>
      <c r="S26" s="154" t="str">
        <f t="shared" ca="1" si="5"/>
        <v>CN</v>
      </c>
      <c r="T26" s="154" t="str">
        <f ca="1">IF(B26="","",IF(ISERROR(MATCH($J26,SorP!$B$1:$B$6261,0)),"",INDIRECT("'SorP'!$A$"&amp;MATCH($S26&amp;$J26,SorP!C:C,0))))</f>
        <v>CN-GD</v>
      </c>
      <c r="U26" s="167"/>
      <c r="V26" s="168" t="e">
        <f>IF(C26="",NA(),MATCH($B26&amp;$C26,'Smelter Look-up'!$J:$J,0))</f>
        <v>#N/A</v>
      </c>
      <c r="X26" s="169">
        <f t="shared" si="6"/>
        <v>0</v>
      </c>
      <c r="AB26" s="311" t="str">
        <f t="shared" si="7"/>
        <v>Cobalt</v>
      </c>
      <c r="AC26" s="169" t="str">
        <f t="shared" si="8"/>
        <v>Cobalt</v>
      </c>
      <c r="AD26" s="169" t="str">
        <f t="shared" si="9"/>
        <v>Guangdong Jiana Energy Technology Co., Ltd</v>
      </c>
    </row>
    <row r="27" spans="1:30" s="169" customFormat="1" ht="89.25">
      <c r="A27" s="154" t="s">
        <v>134</v>
      </c>
      <c r="B27" s="301" t="s">
        <v>40</v>
      </c>
      <c r="C27" s="151" t="s">
        <v>132</v>
      </c>
      <c r="D27" s="148"/>
      <c r="E27" s="148" t="s">
        <v>133</v>
      </c>
      <c r="F27" s="148" t="s">
        <v>134</v>
      </c>
      <c r="G27" s="148" t="s">
        <v>12</v>
      </c>
      <c r="H27" s="203">
        <f ca="1">IF(ISERROR($V27),"",OFFSET('Smelter Look-up'!$G$4,$V27-4,0))</f>
        <v>0</v>
      </c>
      <c r="I27" s="204" t="s">
        <v>135</v>
      </c>
      <c r="J27" s="204" t="s">
        <v>136</v>
      </c>
      <c r="K27" s="149"/>
      <c r="L27" s="149"/>
      <c r="M27" s="149"/>
      <c r="N27" s="149"/>
      <c r="O27" s="149"/>
      <c r="P27" s="206"/>
      <c r="Q27" s="150"/>
      <c r="R27" s="148" t="str">
        <f ca="1">IF(ISERROR($V27),"",OFFSET('Smelter Look-up'!$C$4,$V27-4,0)&amp;"")</f>
        <v>Harima Refinery, Sumitomo Metal Mining</v>
      </c>
      <c r="S27" s="154" t="str">
        <f t="shared" ca="1" si="5"/>
        <v>JP</v>
      </c>
      <c r="T27" s="154" t="str">
        <f ca="1">IF(B27="","",IF(ISERROR(MATCH($J27,SorP!$B$1:$B$6261,0)),"",INDIRECT("'SorP'!$A$"&amp;MATCH($S27&amp;$J27,SorP!C:C,0))))</f>
        <v>JP-28</v>
      </c>
      <c r="U27" s="167"/>
      <c r="V27" s="168">
        <f>IF(C27="",NA(),MATCH($B27&amp;$C27,'Smelter Look-up'!$J:$J,0))</f>
        <v>52</v>
      </c>
      <c r="X27" s="169">
        <f t="shared" si="6"/>
        <v>0</v>
      </c>
      <c r="AB27" s="311" t="str">
        <f t="shared" si="7"/>
        <v>Cobalt</v>
      </c>
      <c r="AC27" s="169" t="str">
        <f t="shared" si="8"/>
        <v>Cobalt</v>
      </c>
      <c r="AD27" s="169" t="str">
        <f t="shared" si="9"/>
        <v>Harima Refinery, Sumitomo Metal Mining</v>
      </c>
    </row>
    <row r="28" spans="1:30" s="169" customFormat="1" ht="25.5">
      <c r="A28" s="154" t="s">
        <v>163</v>
      </c>
      <c r="B28" s="301" t="s">
        <v>40</v>
      </c>
      <c r="C28" s="151" t="s">
        <v>20380</v>
      </c>
      <c r="D28" s="148"/>
      <c r="E28" s="148" t="s">
        <v>65</v>
      </c>
      <c r="F28" s="148" t="s">
        <v>163</v>
      </c>
      <c r="G28" s="148" t="s">
        <v>12</v>
      </c>
      <c r="H28" s="203" t="str">
        <f ca="1">IF(ISERROR($V28),"",OFFSET('Smelter Look-up'!$G$4,$V28-4,0))</f>
        <v/>
      </c>
      <c r="I28" s="204" t="s">
        <v>164</v>
      </c>
      <c r="J28" s="204" t="s">
        <v>114</v>
      </c>
      <c r="K28" s="149"/>
      <c r="L28" s="149"/>
      <c r="M28" s="149"/>
      <c r="N28" s="149"/>
      <c r="O28" s="149"/>
      <c r="P28" s="206"/>
      <c r="Q28" s="150"/>
      <c r="R28" s="148" t="str">
        <f ca="1">IF(ISERROR($V28),"",OFFSET('Smelter Look-up'!$C$4,$V28-4,0)&amp;"")</f>
        <v/>
      </c>
      <c r="S28" s="154" t="str">
        <f t="shared" ca="1" si="5"/>
        <v>CN</v>
      </c>
      <c r="T28" s="154" t="str">
        <f ca="1">IF(B28="","",IF(ISERROR(MATCH($J28,SorP!$B$1:$B$6261,0)),"",INDIRECT("'SorP'!$A$"&amp;MATCH($S28&amp;$J28,SorP!C:C,0))))</f>
        <v>CN-JS</v>
      </c>
      <c r="U28" s="167"/>
      <c r="V28" s="168" t="e">
        <f>IF(C28="",NA(),MATCH($B28&amp;$C28,'Smelter Look-up'!$J:$J,0))</f>
        <v>#N/A</v>
      </c>
      <c r="X28" s="169">
        <f t="shared" si="6"/>
        <v>0</v>
      </c>
      <c r="AB28" s="311" t="str">
        <f t="shared" si="7"/>
        <v>Cobalt</v>
      </c>
      <c r="AC28" s="169" t="str">
        <f t="shared" si="8"/>
        <v>Cobalt</v>
      </c>
      <c r="AD28" s="169" t="str">
        <f t="shared" si="9"/>
        <v>Jiangsu Xiongfeng Technology Co., Ltd</v>
      </c>
    </row>
    <row r="29" spans="1:30" s="169" customFormat="1" ht="25.5">
      <c r="A29" s="154" t="s">
        <v>20363</v>
      </c>
      <c r="B29" s="301" t="s">
        <v>40</v>
      </c>
      <c r="C29" s="151" t="s">
        <v>20381</v>
      </c>
      <c r="D29" s="148"/>
      <c r="E29" s="148" t="s">
        <v>65</v>
      </c>
      <c r="F29" s="148" t="s">
        <v>20363</v>
      </c>
      <c r="G29" s="148" t="s">
        <v>12</v>
      </c>
      <c r="H29" s="203" t="str">
        <f ca="1">IF(ISERROR($V29),"",OFFSET('Smelter Look-up'!$G$4,$V29-4,0))</f>
        <v/>
      </c>
      <c r="I29" s="204" t="s">
        <v>105</v>
      </c>
      <c r="J29" s="204" t="s">
        <v>106</v>
      </c>
      <c r="K29" s="149"/>
      <c r="L29" s="149"/>
      <c r="M29" s="149"/>
      <c r="N29" s="149"/>
      <c r="O29" s="149"/>
      <c r="P29" s="206"/>
      <c r="Q29" s="150"/>
      <c r="R29" s="148" t="str">
        <f ca="1">IF(ISERROR($V29),"",OFFSET('Smelter Look-up'!$C$4,$V29-4,0)&amp;"")</f>
        <v/>
      </c>
      <c r="S29" s="154" t="str">
        <f t="shared" ca="1" si="5"/>
        <v>CN</v>
      </c>
      <c r="T29" s="154" t="str">
        <f ca="1">IF(B29="","",IF(ISERROR(MATCH($J29,SorP!$B$1:$B$6261,0)),"",INDIRECT("'SorP'!$A$"&amp;MATCH($S29&amp;$J29,SorP!C:C,0))))</f>
        <v>CN-JX</v>
      </c>
      <c r="U29" s="167"/>
      <c r="V29" s="168" t="e">
        <f>IF(C29="",NA(),MATCH($B29&amp;$C29,'Smelter Look-up'!$J:$J,0))</f>
        <v>#N/A</v>
      </c>
      <c r="X29" s="169">
        <f t="shared" si="6"/>
        <v>0</v>
      </c>
      <c r="AB29" s="311" t="str">
        <f t="shared" si="7"/>
        <v>Cobalt</v>
      </c>
      <c r="AC29" s="169" t="str">
        <f t="shared" si="8"/>
        <v>Cobalt</v>
      </c>
      <c r="AD29" s="169" t="str">
        <f t="shared" si="9"/>
        <v>Jiangxi Jiangwu Cobalt Industrial Co., Ltd</v>
      </c>
    </row>
    <row r="30" spans="1:30" s="169" customFormat="1" ht="25.5">
      <c r="A30" s="154" t="s">
        <v>11799</v>
      </c>
      <c r="B30" s="301" t="s">
        <v>40</v>
      </c>
      <c r="C30" s="151" t="s">
        <v>20382</v>
      </c>
      <c r="D30" s="148"/>
      <c r="E30" s="148" t="s">
        <v>65</v>
      </c>
      <c r="F30" s="148" t="s">
        <v>11799</v>
      </c>
      <c r="G30" s="148" t="s">
        <v>12</v>
      </c>
      <c r="H30" s="203" t="str">
        <f ca="1">IF(ISERROR($V30),"",OFFSET('Smelter Look-up'!$G$4,$V30-4,0))</f>
        <v/>
      </c>
      <c r="I30" s="204" t="s">
        <v>11801</v>
      </c>
      <c r="J30" s="204" t="s">
        <v>106</v>
      </c>
      <c r="K30" s="149"/>
      <c r="L30" s="149"/>
      <c r="M30" s="149"/>
      <c r="N30" s="149"/>
      <c r="O30" s="149"/>
      <c r="P30" s="206"/>
      <c r="Q30" s="150"/>
      <c r="R30" s="148" t="str">
        <f ca="1">IF(ISERROR($V30),"",OFFSET('Smelter Look-up'!$C$4,$V30-4,0)&amp;"")</f>
        <v/>
      </c>
      <c r="S30" s="154" t="str">
        <f t="shared" ca="1" si="5"/>
        <v>CN</v>
      </c>
      <c r="T30" s="154" t="str">
        <f ca="1">IF(B30="","",IF(ISERROR(MATCH($J30,SorP!$B$1:$B$6261,0)),"",INDIRECT("'SorP'!$A$"&amp;MATCH($S30&amp;$J30,SorP!C:C,0))))</f>
        <v>CN-JX</v>
      </c>
      <c r="U30" s="167"/>
      <c r="V30" s="168" t="e">
        <f>IF(C30="",NA(),MATCH($B30&amp;$C30,'Smelter Look-up'!$J:$J,0))</f>
        <v>#N/A</v>
      </c>
      <c r="X30" s="169">
        <f t="shared" si="6"/>
        <v>0</v>
      </c>
      <c r="AB30" s="311" t="str">
        <f t="shared" si="7"/>
        <v>Cobalt</v>
      </c>
      <c r="AC30" s="169" t="str">
        <f t="shared" si="8"/>
        <v>Cobalt</v>
      </c>
      <c r="AD30" s="169" t="str">
        <f t="shared" si="9"/>
        <v>Jiangxi Miracle Golden Tiger Cobalt Co. Ltd</v>
      </c>
    </row>
    <row r="31" spans="1:30" s="169" customFormat="1" ht="38.25">
      <c r="A31" s="154" t="s">
        <v>183</v>
      </c>
      <c r="B31" s="301" t="s">
        <v>40</v>
      </c>
      <c r="C31" s="151" t="s">
        <v>20383</v>
      </c>
      <c r="D31" s="148"/>
      <c r="E31" s="148" t="s">
        <v>65</v>
      </c>
      <c r="F31" s="148" t="s">
        <v>183</v>
      </c>
      <c r="G31" s="148" t="s">
        <v>12</v>
      </c>
      <c r="H31" s="203" t="str">
        <f ca="1">IF(ISERROR($V31),"",OFFSET('Smelter Look-up'!$G$4,$V31-4,0))</f>
        <v/>
      </c>
      <c r="I31" s="204" t="s">
        <v>184</v>
      </c>
      <c r="J31" s="204" t="s">
        <v>185</v>
      </c>
      <c r="K31" s="149"/>
      <c r="L31" s="149"/>
      <c r="M31" s="149"/>
      <c r="N31" s="149"/>
      <c r="O31" s="149"/>
      <c r="P31" s="206"/>
      <c r="Q31" s="150"/>
      <c r="R31" s="148" t="str">
        <f ca="1">IF(ISERROR($V31),"",OFFSET('Smelter Look-up'!$C$4,$V31-4,0)&amp;"")</f>
        <v/>
      </c>
      <c r="S31" s="154" t="str">
        <f t="shared" ca="1" si="5"/>
        <v>CN</v>
      </c>
      <c r="T31" s="154" t="str">
        <f ca="1">IF(B31="","",IF(ISERROR(MATCH($J31,SorP!$B$1:$B$6261,0)),"",INDIRECT("'SorP'!$A$"&amp;MATCH($S31&amp;$J31,SorP!C:C,0))))</f>
        <v>CN-GS</v>
      </c>
      <c r="U31" s="167"/>
      <c r="V31" s="168" t="e">
        <f>IF(C31="",NA(),MATCH($B31&amp;$C31,'Smelter Look-up'!$J:$J,0))</f>
        <v>#N/A</v>
      </c>
      <c r="X31" s="169">
        <f t="shared" si="6"/>
        <v>0</v>
      </c>
      <c r="AB31" s="311" t="str">
        <f t="shared" si="7"/>
        <v>Cobalt</v>
      </c>
      <c r="AC31" s="169" t="str">
        <f t="shared" si="8"/>
        <v>Cobalt</v>
      </c>
      <c r="AD31" s="169" t="str">
        <f t="shared" si="9"/>
        <v>Lanzhou Jinchuan Advanced Materials Technology Co., Ltd</v>
      </c>
    </row>
    <row r="32" spans="1:30" s="169" customFormat="1" ht="51">
      <c r="A32" s="154" t="s">
        <v>203</v>
      </c>
      <c r="B32" s="301" t="s">
        <v>40</v>
      </c>
      <c r="C32" s="151" t="s">
        <v>202</v>
      </c>
      <c r="D32" s="148"/>
      <c r="E32" s="148" t="s">
        <v>76</v>
      </c>
      <c r="F32" s="148" t="s">
        <v>203</v>
      </c>
      <c r="G32" s="148" t="s">
        <v>12</v>
      </c>
      <c r="H32" s="203">
        <f ca="1">IF(ISERROR($V32),"",OFFSET('Smelter Look-up'!$G$4,$V32-4,0))</f>
        <v>0</v>
      </c>
      <c r="I32" s="204" t="s">
        <v>201</v>
      </c>
      <c r="J32" s="204" t="s">
        <v>201</v>
      </c>
      <c r="K32" s="149"/>
      <c r="L32" s="149"/>
      <c r="M32" s="149"/>
      <c r="N32" s="149"/>
      <c r="O32" s="149"/>
      <c r="P32" s="206"/>
      <c r="Q32" s="150"/>
      <c r="R32" s="148" t="str">
        <f ca="1">IF(ISERROR($V32),"",OFFSET('Smelter Look-up'!$C$4,$V32-4,0)&amp;"")</f>
        <v>Mechema Taiwan Plant 2</v>
      </c>
      <c r="S32" s="154" t="str">
        <f t="shared" ca="1" si="5"/>
        <v>TW</v>
      </c>
      <c r="T32" s="154" t="str">
        <f ca="1">IF(B32="","",IF(ISERROR(MATCH($J32,SorP!$B$1:$B$6261,0)),"",INDIRECT("'SorP'!$A$"&amp;MATCH($S32&amp;$J32,SorP!C:C,0))))</f>
        <v>TW-TAO</v>
      </c>
      <c r="U32" s="167"/>
      <c r="V32" s="168">
        <f>IF(C32="",NA(),MATCH($B32&amp;$C32,'Smelter Look-up'!$J:$J,0))</f>
        <v>104</v>
      </c>
      <c r="X32" s="169">
        <f t="shared" si="6"/>
        <v>0</v>
      </c>
      <c r="AB32" s="311" t="str">
        <f t="shared" si="7"/>
        <v>Cobalt</v>
      </c>
      <c r="AC32" s="169" t="str">
        <f t="shared" si="8"/>
        <v>Cobalt</v>
      </c>
      <c r="AD32" s="169" t="str">
        <f t="shared" si="9"/>
        <v>Mechema Taiwan Plant 2</v>
      </c>
    </row>
    <row r="33" spans="1:30" s="169" customFormat="1" ht="102">
      <c r="A33" s="154" t="s">
        <v>230</v>
      </c>
      <c r="B33" s="301" t="s">
        <v>40</v>
      </c>
      <c r="C33" s="151" t="s">
        <v>11807</v>
      </c>
      <c r="D33" s="148"/>
      <c r="E33" s="148" t="s">
        <v>133</v>
      </c>
      <c r="F33" s="148" t="s">
        <v>230</v>
      </c>
      <c r="G33" s="148" t="s">
        <v>12</v>
      </c>
      <c r="H33" s="203">
        <f ca="1">IF(ISERROR($V33),"",OFFSET('Smelter Look-up'!$G$4,$V33-4,0))</f>
        <v>0</v>
      </c>
      <c r="I33" s="204" t="s">
        <v>231</v>
      </c>
      <c r="J33" s="204" t="s">
        <v>232</v>
      </c>
      <c r="K33" s="149"/>
      <c r="L33" s="149"/>
      <c r="M33" s="149"/>
      <c r="N33" s="149"/>
      <c r="O33" s="149"/>
      <c r="P33" s="206"/>
      <c r="Q33" s="150"/>
      <c r="R33" s="148" t="str">
        <f ca="1">IF(ISERROR($V33),"",OFFSET('Smelter Look-up'!$C$4,$V33-4,0)&amp;"")</f>
        <v>Niihama Nickel Refinery, Sumitomo Metal Mining</v>
      </c>
      <c r="S33" s="154" t="str">
        <f t="shared" ca="1" si="5"/>
        <v>JP</v>
      </c>
      <c r="T33" s="154" t="str">
        <f ca="1">IF(B33="","",IF(ISERROR(MATCH($J33,SorP!$B$1:$B$6261,0)),"",INDIRECT("'SorP'!$A$"&amp;MATCH($S33&amp;$J33,SorP!C:C,0))))</f>
        <v>JP-38</v>
      </c>
      <c r="U33" s="167"/>
      <c r="V33" s="168">
        <f>IF(C33="",NA(),MATCH($B33&amp;$C33,'Smelter Look-up'!$J:$J,0))</f>
        <v>126</v>
      </c>
      <c r="X33" s="169">
        <f t="shared" si="6"/>
        <v>0</v>
      </c>
      <c r="AB33" s="311" t="str">
        <f t="shared" si="7"/>
        <v>Cobalt</v>
      </c>
      <c r="AC33" s="169" t="str">
        <f t="shared" si="8"/>
        <v>Cobalt</v>
      </c>
      <c r="AD33" s="169" t="str">
        <f t="shared" si="9"/>
        <v>Niihama Nickel Refinery, Sumitomo Metal Mining</v>
      </c>
    </row>
    <row r="34" spans="1:30" s="169" customFormat="1" ht="38.25">
      <c r="A34" s="154" t="s">
        <v>226</v>
      </c>
      <c r="B34" s="301" t="s">
        <v>40</v>
      </c>
      <c r="C34" s="151" t="s">
        <v>20384</v>
      </c>
      <c r="D34" s="148"/>
      <c r="E34" s="148" t="s">
        <v>65</v>
      </c>
      <c r="F34" s="148" t="s">
        <v>226</v>
      </c>
      <c r="G34" s="148" t="s">
        <v>12</v>
      </c>
      <c r="H34" s="203" t="str">
        <f ca="1">IF(ISERROR($V34),"",OFFSET('Smelter Look-up'!$G$4,$V34-4,0))</f>
        <v/>
      </c>
      <c r="I34" s="204" t="s">
        <v>195</v>
      </c>
      <c r="J34" s="204" t="s">
        <v>196</v>
      </c>
      <c r="K34" s="149"/>
      <c r="L34" s="149"/>
      <c r="M34" s="149"/>
      <c r="N34" s="149"/>
      <c r="O34" s="149"/>
      <c r="P34" s="206"/>
      <c r="Q34" s="150"/>
      <c r="R34" s="148" t="str">
        <f ca="1">IF(ISERROR($V34),"",OFFSET('Smelter Look-up'!$C$4,$V34-4,0)&amp;"")</f>
        <v/>
      </c>
      <c r="S34" s="154" t="str">
        <f t="shared" ca="1" si="5"/>
        <v>CN</v>
      </c>
      <c r="T34" s="154" t="str">
        <f ca="1">IF(B34="","",IF(ISERROR(MATCH($J34,SorP!$B$1:$B$6261,0)),"",INDIRECT("'SorP'!$A$"&amp;MATCH($S34&amp;$J34,SorP!C:C,0))))</f>
        <v>CN-ZJ</v>
      </c>
      <c r="U34" s="167"/>
      <c r="V34" s="168" t="e">
        <f>IF(C34="",NA(),MATCH($B34&amp;$C34,'Smelter Look-up'!$J:$J,0))</f>
        <v>#N/A</v>
      </c>
      <c r="X34" s="169">
        <f t="shared" si="6"/>
        <v>0</v>
      </c>
      <c r="AB34" s="311" t="str">
        <f t="shared" si="7"/>
        <v>Cobalt</v>
      </c>
      <c r="AC34" s="169" t="str">
        <f t="shared" si="8"/>
        <v>Cobalt</v>
      </c>
      <c r="AD34" s="169" t="str">
        <f t="shared" si="9"/>
        <v>Zhejiang New Era Zhongneng Technology Co., Ltd</v>
      </c>
    </row>
    <row r="35" spans="1:30" s="169" customFormat="1" ht="25.5">
      <c r="A35" s="154" t="s">
        <v>294</v>
      </c>
      <c r="B35" s="301" t="s">
        <v>40</v>
      </c>
      <c r="C35" s="151" t="s">
        <v>20385</v>
      </c>
      <c r="D35" s="148"/>
      <c r="E35" s="148" t="s">
        <v>65</v>
      </c>
      <c r="F35" s="148" t="s">
        <v>294</v>
      </c>
      <c r="G35" s="148" t="s">
        <v>12</v>
      </c>
      <c r="H35" s="203" t="str">
        <f ca="1">IF(ISERROR($V35),"",OFFSET('Smelter Look-up'!$G$4,$V35-4,0))</f>
        <v/>
      </c>
      <c r="I35" s="204" t="s">
        <v>295</v>
      </c>
      <c r="J35" s="204" t="s">
        <v>122</v>
      </c>
      <c r="K35" s="149"/>
      <c r="L35" s="149"/>
      <c r="M35" s="149"/>
      <c r="N35" s="149"/>
      <c r="O35" s="149"/>
      <c r="P35" s="206"/>
      <c r="Q35" s="150"/>
      <c r="R35" s="148" t="str">
        <f ca="1">IF(ISERROR($V35),"",OFFSET('Smelter Look-up'!$C$4,$V35-4,0)&amp;"")</f>
        <v/>
      </c>
      <c r="S35" s="154" t="str">
        <f t="shared" ca="1" si="5"/>
        <v>CN</v>
      </c>
      <c r="T35" s="154" t="str">
        <f ca="1">IF(B35="","",IF(ISERROR(MATCH($J35,SorP!$B$1:$B$6261,0)),"",INDIRECT("'SorP'!$A$"&amp;MATCH($S35&amp;$J35,SorP!C:C,0))))</f>
        <v>CN-GD</v>
      </c>
      <c r="U35" s="167"/>
      <c r="V35" s="168" t="e">
        <f>IF(C35="",NA(),MATCH($B35&amp;$C35,'Smelter Look-up'!$J:$J,0))</f>
        <v>#N/A</v>
      </c>
      <c r="X35" s="169">
        <f t="shared" si="6"/>
        <v>0</v>
      </c>
      <c r="AB35" s="311" t="str">
        <f t="shared" si="7"/>
        <v>Cobalt</v>
      </c>
      <c r="AC35" s="169" t="str">
        <f t="shared" si="8"/>
        <v>Cobalt</v>
      </c>
      <c r="AD35" s="169" t="str">
        <f t="shared" si="9"/>
        <v>Zhuhai Kelixin Metal Materials Co., Ltd</v>
      </c>
    </row>
    <row r="36" spans="1:30" s="169" customFormat="1" ht="38.25">
      <c r="A36" s="154" t="s">
        <v>77</v>
      </c>
      <c r="B36" s="301" t="s">
        <v>40</v>
      </c>
      <c r="C36" s="151" t="s">
        <v>75</v>
      </c>
      <c r="D36" s="148"/>
      <c r="E36" s="148" t="s">
        <v>76</v>
      </c>
      <c r="F36" s="148" t="s">
        <v>77</v>
      </c>
      <c r="G36" s="148" t="s">
        <v>12</v>
      </c>
      <c r="H36" s="203">
        <f ca="1">IF(ISERROR($V36),"",OFFSET('Smelter Look-up'!$G$4,$V36-4,0))</f>
        <v>0</v>
      </c>
      <c r="I36" s="204" t="s">
        <v>78</v>
      </c>
      <c r="J36" s="204" t="s">
        <v>79</v>
      </c>
      <c r="K36" s="149"/>
      <c r="L36" s="149"/>
      <c r="M36" s="149"/>
      <c r="N36" s="149"/>
      <c r="O36" s="149"/>
      <c r="P36" s="206"/>
      <c r="Q36" s="150"/>
      <c r="R36" s="148" t="str">
        <f ca="1">IF(ISERROR($V36),"",OFFSET('Smelter Look-up'!$C$4,$V36-4,0)&amp;"")</f>
        <v>Uranus Chemicals</v>
      </c>
      <c r="S36" s="154" t="str">
        <f t="shared" ca="1" si="5"/>
        <v>TW</v>
      </c>
      <c r="T36" s="154" t="str">
        <f ca="1">IF(B36="","",IF(ISERROR(MATCH($J36,SorP!$B$1:$B$6261,0)),"",INDIRECT("'SorP'!$A$"&amp;MATCH($S36&amp;$J36,SorP!C:C,0))))</f>
        <v>TW-MIA</v>
      </c>
      <c r="U36" s="167"/>
      <c r="V36" s="168">
        <f>IF(C36="",NA(),MATCH($B36&amp;$C36,'Smelter Look-up'!$J:$J,0))</f>
        <v>21</v>
      </c>
      <c r="X36" s="169">
        <f t="shared" si="6"/>
        <v>0</v>
      </c>
      <c r="AB36" s="311" t="str">
        <f t="shared" si="7"/>
        <v>Cobalt</v>
      </c>
      <c r="AC36" s="169" t="str">
        <f t="shared" si="8"/>
        <v>Cobalt</v>
      </c>
      <c r="AD36" s="169" t="str">
        <f t="shared" si="9"/>
        <v>CoreMax Corporation</v>
      </c>
    </row>
    <row r="37" spans="1:30" s="169" customFormat="1" ht="38.25">
      <c r="A37" s="154" t="s">
        <v>11916</v>
      </c>
      <c r="B37" s="301" t="s">
        <v>40</v>
      </c>
      <c r="C37" s="151" t="s">
        <v>20386</v>
      </c>
      <c r="D37" s="148"/>
      <c r="E37" s="148" t="s">
        <v>65</v>
      </c>
      <c r="F37" s="148" t="s">
        <v>11916</v>
      </c>
      <c r="G37" s="148" t="s">
        <v>12</v>
      </c>
      <c r="H37" s="203" t="str">
        <f ca="1">IF(ISERROR($V37),"",OFFSET('Smelter Look-up'!$G$4,$V37-4,0))</f>
        <v/>
      </c>
      <c r="I37" s="204" t="s">
        <v>11917</v>
      </c>
      <c r="J37" s="204" t="s">
        <v>126</v>
      </c>
      <c r="K37" s="149"/>
      <c r="L37" s="149"/>
      <c r="M37" s="149"/>
      <c r="N37" s="149"/>
      <c r="O37" s="149"/>
      <c r="P37" s="206"/>
      <c r="Q37" s="150"/>
      <c r="R37" s="148" t="str">
        <f ca="1">IF(ISERROR($V37),"",OFFSET('Smelter Look-up'!$C$4,$V37-4,0)&amp;"")</f>
        <v/>
      </c>
      <c r="S37" s="154" t="str">
        <f t="shared" ca="1" si="5"/>
        <v>CN</v>
      </c>
      <c r="T37" s="154" t="str">
        <f ca="1">IF(B37="","",IF(ISERROR(MATCH($J37,SorP!$B$1:$B$6261,0)),"",INDIRECT("'SorP'!$A$"&amp;MATCH($S37&amp;$J37,SorP!C:C,0))))</f>
        <v>CN-GX</v>
      </c>
      <c r="U37" s="167"/>
      <c r="V37" s="168" t="e">
        <f>IF(C37="",NA(),MATCH($B37&amp;$C37,'Smelter Look-up'!$J:$J,0))</f>
        <v>#N/A</v>
      </c>
      <c r="X37" s="169">
        <f t="shared" si="6"/>
        <v>0</v>
      </c>
      <c r="AB37" s="311" t="str">
        <f t="shared" si="7"/>
        <v>Cobalt</v>
      </c>
      <c r="AC37" s="169" t="str">
        <f t="shared" si="8"/>
        <v>Cobalt</v>
      </c>
      <c r="AD37" s="169" t="str">
        <f t="shared" si="9"/>
        <v>Guangxi CNGR New Energy Science &amp; Technology Co., Ltd</v>
      </c>
    </row>
    <row r="38" spans="1:30" s="169" customFormat="1" ht="38.25">
      <c r="A38" s="154" t="s">
        <v>11863</v>
      </c>
      <c r="B38" s="301" t="s">
        <v>40</v>
      </c>
      <c r="C38" s="151" t="s">
        <v>20387</v>
      </c>
      <c r="D38" s="148"/>
      <c r="E38" s="148" t="s">
        <v>65</v>
      </c>
      <c r="F38" s="148" t="s">
        <v>11863</v>
      </c>
      <c r="G38" s="148" t="s">
        <v>12</v>
      </c>
      <c r="H38" s="203" t="str">
        <f ca="1">IF(ISERROR($V38),"",OFFSET('Smelter Look-up'!$G$4,$V38-4,0))</f>
        <v/>
      </c>
      <c r="I38" s="204" t="s">
        <v>129</v>
      </c>
      <c r="J38" s="204" t="s">
        <v>130</v>
      </c>
      <c r="K38" s="149"/>
      <c r="L38" s="149"/>
      <c r="M38" s="149"/>
      <c r="N38" s="149"/>
      <c r="O38" s="149"/>
      <c r="P38" s="206"/>
      <c r="Q38" s="150"/>
      <c r="R38" s="148" t="str">
        <f ca="1">IF(ISERROR($V38),"",OFFSET('Smelter Look-up'!$C$4,$V38-4,0)&amp;"")</f>
        <v/>
      </c>
      <c r="S38" s="154" t="str">
        <f t="shared" ca="1" si="5"/>
        <v>CN</v>
      </c>
      <c r="T38" s="154" t="str">
        <f ca="1">IF(B38="","",IF(ISERROR(MATCH($J38,SorP!$B$1:$B$6261,0)),"",INDIRECT("'SorP'!$A$"&amp;MATCH($S38&amp;$J38,SorP!C:C,0))))</f>
        <v>CN-GZ</v>
      </c>
      <c r="U38" s="167"/>
      <c r="V38" s="168" t="e">
        <f>IF(C38="",NA(),MATCH($B38&amp;$C38,'Smelter Look-up'!$J:$J,0))</f>
        <v>#N/A</v>
      </c>
      <c r="X38" s="169">
        <f t="shared" si="6"/>
        <v>0</v>
      </c>
      <c r="AB38" s="311" t="str">
        <f t="shared" si="7"/>
        <v>Cobalt</v>
      </c>
      <c r="AC38" s="169" t="str">
        <f t="shared" si="8"/>
        <v>Cobalt</v>
      </c>
      <c r="AD38" s="169" t="str">
        <f t="shared" si="9"/>
        <v>Guizhou Red Star Electronic Material Co., Ltd</v>
      </c>
    </row>
    <row r="39" spans="1:30" s="169" customFormat="1" ht="25.5">
      <c r="A39" s="154" t="s">
        <v>11919</v>
      </c>
      <c r="B39" s="301" t="s">
        <v>40</v>
      </c>
      <c r="C39" s="151" t="s">
        <v>20388</v>
      </c>
      <c r="D39" s="148"/>
      <c r="E39" s="148" t="s">
        <v>1733</v>
      </c>
      <c r="F39" s="148" t="s">
        <v>11919</v>
      </c>
      <c r="G39" s="148" t="s">
        <v>12</v>
      </c>
      <c r="H39" s="203" t="str">
        <f ca="1">IF(ISERROR($V39),"",OFFSET('Smelter Look-up'!$G$4,$V39-4,0))</f>
        <v/>
      </c>
      <c r="I39" s="204" t="s">
        <v>11920</v>
      </c>
      <c r="J39" s="204" t="s">
        <v>11714</v>
      </c>
      <c r="K39" s="149"/>
      <c r="L39" s="149"/>
      <c r="M39" s="149"/>
      <c r="N39" s="149"/>
      <c r="O39" s="149"/>
      <c r="P39" s="206"/>
      <c r="Q39" s="150"/>
      <c r="R39" s="148" t="str">
        <f ca="1">IF(ISERROR($V39),"",OFFSET('Smelter Look-up'!$C$4,$V39-4,0)&amp;"")</f>
        <v/>
      </c>
      <c r="S39" s="154" t="str">
        <f t="shared" ca="1" si="5"/>
        <v>ZA</v>
      </c>
      <c r="T39" s="154" t="str">
        <f ca="1">IF(B39="","",IF(ISERROR(MATCH($J39,SorP!$B$1:$B$6261,0)),"",INDIRECT("'SorP'!$A$"&amp;MATCH($S39&amp;$J39,SorP!C:C,0))))</f>
        <v>ZA-GP</v>
      </c>
      <c r="U39" s="167"/>
      <c r="V39" s="168" t="e">
        <f>IF(C39="",NA(),MATCH($B39&amp;$C39,'Smelter Look-up'!$J:$J,0))</f>
        <v>#N/A</v>
      </c>
      <c r="X39" s="169">
        <f t="shared" si="6"/>
        <v>0</v>
      </c>
      <c r="AB39" s="311" t="str">
        <f t="shared" si="7"/>
        <v>Cobalt</v>
      </c>
      <c r="AC39" s="169" t="str">
        <f t="shared" si="8"/>
        <v>Cobalt</v>
      </c>
      <c r="AD39" s="169" t="str">
        <f t="shared" si="9"/>
        <v>Impala Refineries - Base Metals Refinery (BMR)</v>
      </c>
    </row>
    <row r="40" spans="1:30" s="169" customFormat="1" ht="76.5">
      <c r="A40" s="154" t="s">
        <v>237</v>
      </c>
      <c r="B40" s="301" t="s">
        <v>40</v>
      </c>
      <c r="C40" s="151" t="s">
        <v>236</v>
      </c>
      <c r="D40" s="148"/>
      <c r="E40" s="148" t="s">
        <v>101</v>
      </c>
      <c r="F40" s="148" t="s">
        <v>237</v>
      </c>
      <c r="G40" s="148" t="s">
        <v>12</v>
      </c>
      <c r="H40" s="203">
        <f ca="1">IF(ISERROR($V40),"",OFFSET('Smelter Look-up'!$G$4,$V40-4,0))</f>
        <v>0</v>
      </c>
      <c r="I40" s="204" t="s">
        <v>238</v>
      </c>
      <c r="J40" s="204" t="s">
        <v>239</v>
      </c>
      <c r="K40" s="149"/>
      <c r="L40" s="149"/>
      <c r="M40" s="149"/>
      <c r="N40" s="149"/>
      <c r="O40" s="149"/>
      <c r="P40" s="206"/>
      <c r="Q40" s="150"/>
      <c r="R40" s="148" t="str">
        <f ca="1">IF(ISERROR($V40),"",OFFSET('Smelter Look-up'!$C$4,$V40-4,0)&amp;"")</f>
        <v>NORILSK NICKEL HARJAVALTA OY</v>
      </c>
      <c r="S40" s="154" t="str">
        <f t="shared" ca="1" si="5"/>
        <v>FI</v>
      </c>
      <c r="T40" s="154" t="str">
        <f ca="1">IF(B40="","",IF(ISERROR(MATCH($J40,SorP!$B$1:$B$6261,0)),"",INDIRECT("'SorP'!$A$"&amp;MATCH($S40&amp;$J40,SorP!C:C,0))))</f>
        <v>FI-17</v>
      </c>
      <c r="U40" s="167"/>
      <c r="V40" s="168">
        <f>IF(C40="",NA(),MATCH($B40&amp;$C40,'Smelter Look-up'!$J:$J,0))</f>
        <v>128</v>
      </c>
      <c r="X40" s="169">
        <f t="shared" si="6"/>
        <v>0</v>
      </c>
      <c r="AB40" s="311" t="str">
        <f t="shared" si="7"/>
        <v>Cobalt</v>
      </c>
      <c r="AC40" s="169" t="str">
        <f t="shared" si="8"/>
        <v>Cobalt</v>
      </c>
      <c r="AD40" s="169" t="str">
        <f t="shared" si="9"/>
        <v>NORILSK NICKEL HARJAVALTA OY</v>
      </c>
    </row>
    <row r="41" spans="1:30" s="169" customFormat="1" ht="76.5">
      <c r="A41" s="154" t="s">
        <v>11939</v>
      </c>
      <c r="B41" s="301" t="s">
        <v>40</v>
      </c>
      <c r="C41" s="151" t="s">
        <v>11938</v>
      </c>
      <c r="D41" s="148"/>
      <c r="E41" s="148" t="s">
        <v>244</v>
      </c>
      <c r="F41" s="148" t="s">
        <v>11939</v>
      </c>
      <c r="G41" s="148" t="s">
        <v>12</v>
      </c>
      <c r="H41" s="203">
        <f ca="1">IF(ISERROR($V41),"",OFFSET('Smelter Look-up'!$G$4,$V41-4,0))</f>
        <v>0</v>
      </c>
      <c r="I41" s="204" t="s">
        <v>11940</v>
      </c>
      <c r="J41" s="204" t="s">
        <v>5387</v>
      </c>
      <c r="K41" s="149"/>
      <c r="L41" s="149"/>
      <c r="M41" s="149"/>
      <c r="N41" s="149"/>
      <c r="O41" s="149"/>
      <c r="P41" s="206"/>
      <c r="Q41" s="150"/>
      <c r="R41" s="148" t="str">
        <f ca="1">IF(ISERROR($V41),"",OFFSET('Smelter Look-up'!$C$4,$V41-4,0)&amp;"")</f>
        <v>PT Halmahera Persada Lygend</v>
      </c>
      <c r="S41" s="154" t="str">
        <f t="shared" ca="1" si="5"/>
        <v>ID</v>
      </c>
      <c r="T41" s="154" t="str">
        <f ca="1">IF(B41="","",IF(ISERROR(MATCH($J41,SorP!$B$1:$B$6261,0)),"",INDIRECT("'SorP'!$A$"&amp;MATCH($S41&amp;$J41,SorP!C:C,0))))</f>
        <v>ID-MU</v>
      </c>
      <c r="U41" s="167"/>
      <c r="V41" s="168">
        <f>IF(C41="",NA(),MATCH($B41&amp;$C41,'Smelter Look-up'!$J:$J,0))</f>
        <v>131</v>
      </c>
      <c r="X41" s="169">
        <f t="shared" si="6"/>
        <v>0</v>
      </c>
      <c r="AB41" s="311" t="str">
        <f t="shared" si="7"/>
        <v>Cobalt</v>
      </c>
      <c r="AC41" s="169" t="str">
        <f t="shared" si="8"/>
        <v>Cobalt</v>
      </c>
      <c r="AD41" s="169" t="str">
        <f t="shared" si="9"/>
        <v>PT Halmahera Persada Lygend</v>
      </c>
    </row>
    <row r="42" spans="1:30" s="169" customFormat="1" ht="63.75">
      <c r="A42" s="154" t="s">
        <v>11942</v>
      </c>
      <c r="B42" s="301" t="s">
        <v>40</v>
      </c>
      <c r="C42" s="151" t="s">
        <v>11941</v>
      </c>
      <c r="D42" s="148"/>
      <c r="E42" s="148" t="s">
        <v>244</v>
      </c>
      <c r="F42" s="148" t="s">
        <v>11942</v>
      </c>
      <c r="G42" s="148" t="s">
        <v>12</v>
      </c>
      <c r="H42" s="203">
        <f ca="1">IF(ISERROR($V42),"",OFFSET('Smelter Look-up'!$G$4,$V42-4,0))</f>
        <v>0</v>
      </c>
      <c r="I42" s="204" t="s">
        <v>11943</v>
      </c>
      <c r="J42" s="204" t="s">
        <v>5413</v>
      </c>
      <c r="K42" s="149"/>
      <c r="L42" s="149"/>
      <c r="M42" s="149"/>
      <c r="N42" s="149"/>
      <c r="O42" s="149"/>
      <c r="P42" s="206"/>
      <c r="Q42" s="150"/>
      <c r="R42" s="148" t="str">
        <f ca="1">IF(ISERROR($V42),"",OFFSET('Smelter Look-up'!$C$4,$V42-4,0)&amp;"")</f>
        <v>PT QMB New Energy Materials</v>
      </c>
      <c r="S42" s="154" t="str">
        <f t="shared" ca="1" si="5"/>
        <v>ID</v>
      </c>
      <c r="T42" s="154" t="str">
        <f ca="1">IF(B42="","",IF(ISERROR(MATCH($J42,SorP!$B$1:$B$6261,0)),"",INDIRECT("'SorP'!$A$"&amp;MATCH($S42&amp;$J42,SorP!C:C,0))))</f>
        <v>ID-ST</v>
      </c>
      <c r="U42" s="167"/>
      <c r="V42" s="168">
        <f>IF(C42="",NA(),MATCH($B42&amp;$C42,'Smelter Look-up'!$J:$J,0))</f>
        <v>136</v>
      </c>
      <c r="X42" s="169">
        <f t="shared" si="6"/>
        <v>0</v>
      </c>
      <c r="AB42" s="311" t="str">
        <f t="shared" si="7"/>
        <v>Cobalt</v>
      </c>
      <c r="AC42" s="169" t="str">
        <f t="shared" si="8"/>
        <v>Cobalt</v>
      </c>
      <c r="AD42" s="169" t="str">
        <f t="shared" si="9"/>
        <v>PT QMB New Energy Materials</v>
      </c>
    </row>
    <row r="43" spans="1:30" s="169" customFormat="1" ht="25.5">
      <c r="A43" s="154" t="s">
        <v>20364</v>
      </c>
      <c r="B43" s="301" t="s">
        <v>40</v>
      </c>
      <c r="C43" s="151" t="s">
        <v>20389</v>
      </c>
      <c r="D43" s="148"/>
      <c r="E43" s="148" t="s">
        <v>65</v>
      </c>
      <c r="F43" s="148" t="s">
        <v>20364</v>
      </c>
      <c r="G43" s="148" t="s">
        <v>12</v>
      </c>
      <c r="H43" s="203" t="str">
        <f ca="1">IF(ISERROR($V43),"",OFFSET('Smelter Look-up'!$G$4,$V43-4,0))</f>
        <v/>
      </c>
      <c r="I43" s="204" t="s">
        <v>20395</v>
      </c>
      <c r="J43" s="204" t="s">
        <v>188</v>
      </c>
      <c r="K43" s="149"/>
      <c r="L43" s="149"/>
      <c r="M43" s="149"/>
      <c r="N43" s="149"/>
      <c r="O43" s="149"/>
      <c r="P43" s="206"/>
      <c r="Q43" s="150"/>
      <c r="R43" s="148" t="str">
        <f ca="1">IF(ISERROR($V43),"",OFFSET('Smelter Look-up'!$C$4,$V43-4,0)&amp;"")</f>
        <v/>
      </c>
      <c r="S43" s="154" t="str">
        <f t="shared" ca="1" si="5"/>
        <v>CN</v>
      </c>
      <c r="T43" s="154" t="str">
        <f ca="1">IF(B43="","",IF(ISERROR(MATCH($J43,SorP!$B$1:$B$6261,0)),"",INDIRECT("'SorP'!$A$"&amp;MATCH($S43&amp;$J43,SorP!C:C,0))))</f>
        <v>CN-TJ</v>
      </c>
      <c r="U43" s="167"/>
      <c r="V43" s="168" t="e">
        <f>IF(C43="",NA(),MATCH($B43&amp;$C43,'Smelter Look-up'!$J:$J,0))</f>
        <v>#N/A</v>
      </c>
      <c r="X43" s="169">
        <f t="shared" si="6"/>
        <v>0</v>
      </c>
      <c r="AB43" s="311" t="str">
        <f t="shared" si="7"/>
        <v>Cobalt</v>
      </c>
      <c r="AC43" s="169" t="str">
        <f t="shared" si="8"/>
        <v>Cobalt</v>
      </c>
      <c r="AD43" s="169" t="str">
        <f t="shared" si="9"/>
        <v>Tianjin Maolian Science &amp; Technology Co., Ltd</v>
      </c>
    </row>
    <row r="44" spans="1:30" s="169" customFormat="1" ht="25.5">
      <c r="A44" s="154" t="s">
        <v>289</v>
      </c>
      <c r="B44" s="301" t="s">
        <v>40</v>
      </c>
      <c r="C44" s="151" t="s">
        <v>20390</v>
      </c>
      <c r="D44" s="148"/>
      <c r="E44" s="148" t="s">
        <v>65</v>
      </c>
      <c r="F44" s="148" t="s">
        <v>289</v>
      </c>
      <c r="G44" s="148" t="s">
        <v>12</v>
      </c>
      <c r="H44" s="203" t="str">
        <f ca="1">IF(ISERROR($V44),"",OFFSET('Smelter Look-up'!$G$4,$V44-4,0))</f>
        <v/>
      </c>
      <c r="I44" s="204" t="s">
        <v>290</v>
      </c>
      <c r="J44" s="204" t="s">
        <v>196</v>
      </c>
      <c r="K44" s="149"/>
      <c r="L44" s="149"/>
      <c r="M44" s="149"/>
      <c r="N44" s="149"/>
      <c r="O44" s="149"/>
      <c r="P44" s="206"/>
      <c r="Q44" s="150"/>
      <c r="R44" s="148" t="str">
        <f ca="1">IF(ISERROR($V44),"",OFFSET('Smelter Look-up'!$C$4,$V44-4,0)&amp;"")</f>
        <v/>
      </c>
      <c r="S44" s="154" t="str">
        <f t="shared" ca="1" si="5"/>
        <v>CN</v>
      </c>
      <c r="T44" s="154" t="str">
        <f ca="1">IF(B44="","",IF(ISERROR(MATCH($J44,SorP!$B$1:$B$6261,0)),"",INDIRECT("'SorP'!$A$"&amp;MATCH($S44&amp;$J44,SorP!C:C,0))))</f>
        <v>CN-ZJ</v>
      </c>
      <c r="U44" s="167"/>
      <c r="V44" s="168" t="e">
        <f>IF(C44="",NA(),MATCH($B44&amp;$C44,'Smelter Look-up'!$J:$J,0))</f>
        <v>#N/A</v>
      </c>
      <c r="X44" s="169">
        <f t="shared" si="6"/>
        <v>0</v>
      </c>
      <c r="AB44" s="311" t="str">
        <f t="shared" si="7"/>
        <v>Cobalt</v>
      </c>
      <c r="AC44" s="169" t="str">
        <f t="shared" si="8"/>
        <v>Cobalt</v>
      </c>
      <c r="AD44" s="169" t="str">
        <f t="shared" si="9"/>
        <v>Zhejiang Huayou Cobalt Co., Ltd</v>
      </c>
    </row>
    <row r="45" spans="1:30" s="169" customFormat="1" ht="38.25">
      <c r="A45" s="154" t="s">
        <v>18130</v>
      </c>
      <c r="B45" s="301" t="s">
        <v>18108</v>
      </c>
      <c r="C45" s="151" t="s">
        <v>18129</v>
      </c>
      <c r="D45" s="148"/>
      <c r="E45" s="148" t="s">
        <v>101</v>
      </c>
      <c r="F45" s="148" t="s">
        <v>18130</v>
      </c>
      <c r="G45" s="148" t="s">
        <v>12</v>
      </c>
      <c r="H45" s="203">
        <f ca="1">IF(ISERROR($V45),"",OFFSET('Smelter Look-up'!$G$4,$V45-4,0))</f>
        <v>0</v>
      </c>
      <c r="I45" s="204" t="s">
        <v>18670</v>
      </c>
      <c r="J45" s="204" t="s">
        <v>239</v>
      </c>
      <c r="K45" s="149"/>
      <c r="L45" s="149"/>
      <c r="M45" s="149"/>
      <c r="N45" s="149"/>
      <c r="O45" s="149"/>
      <c r="P45" s="206"/>
      <c r="Q45" s="150"/>
      <c r="R45" s="148" t="str">
        <f ca="1">IF(ISERROR($V45),"",OFFSET('Smelter Look-up'!$C$4,$V45-4,0)&amp;"")</f>
        <v>Boliden Harjavalta Oy</v>
      </c>
      <c r="S45" s="154" t="str">
        <f t="shared" ca="1" si="5"/>
        <v>FI</v>
      </c>
      <c r="T45" s="154" t="str">
        <f ca="1">IF(B45="","",IF(ISERROR(MATCH($J45,SorP!$B$1:$B$6261,0)),"",INDIRECT("'SorP'!$A$"&amp;MATCH($S45&amp;$J45,SorP!C:C,0))))</f>
        <v>FI-17</v>
      </c>
      <c r="U45" s="167"/>
      <c r="V45" s="168">
        <f>IF(C45="",NA(),MATCH($B45&amp;$C45,'Smelter Look-up'!$J:$J,0))</f>
        <v>200</v>
      </c>
      <c r="X45" s="169">
        <f t="shared" si="6"/>
        <v>0</v>
      </c>
      <c r="AB45" s="311" t="str">
        <f t="shared" si="7"/>
        <v>Copper</v>
      </c>
      <c r="AC45" s="169" t="str">
        <f t="shared" si="8"/>
        <v>Copper</v>
      </c>
      <c r="AD45" s="169" t="str">
        <f t="shared" si="9"/>
        <v>Boliden Harjavalta Oy</v>
      </c>
    </row>
    <row r="46" spans="1:30" s="169" customFormat="1" ht="102">
      <c r="A46" s="154" t="s">
        <v>18170</v>
      </c>
      <c r="B46" s="301" t="s">
        <v>18108</v>
      </c>
      <c r="C46" s="151" t="s">
        <v>18169</v>
      </c>
      <c r="D46" s="148"/>
      <c r="E46" s="148" t="s">
        <v>1676</v>
      </c>
      <c r="F46" s="148" t="s">
        <v>18170</v>
      </c>
      <c r="G46" s="148" t="s">
        <v>12</v>
      </c>
      <c r="H46" s="203">
        <f ca="1">IF(ISERROR($V46),"",OFFSET('Smelter Look-up'!$G$4,$V46-4,0))</f>
        <v>0</v>
      </c>
      <c r="I46" s="204" t="s">
        <v>18719</v>
      </c>
      <c r="J46" s="204" t="s">
        <v>8879</v>
      </c>
      <c r="K46" s="149"/>
      <c r="L46" s="149"/>
      <c r="M46" s="149"/>
      <c r="N46" s="149"/>
      <c r="O46" s="149"/>
      <c r="P46" s="206"/>
      <c r="Q46" s="150"/>
      <c r="R46" s="148" t="str">
        <f ca="1">IF(ISERROR($V46),"",OFFSET('Smelter Look-up'!$C$4,$V46-4,0)&amp;"")</f>
        <v>KGHM Polska Miedz S.A. Oddzial Huta Miedzi, Legnica</v>
      </c>
      <c r="S46" s="154" t="str">
        <f t="shared" ca="1" si="5"/>
        <v>PL</v>
      </c>
      <c r="T46" s="154" t="str">
        <f ca="1">IF(B46="","",IF(ISERROR(MATCH($J46,SorP!$B$1:$B$6261,0)),"",INDIRECT("'SorP'!$A$"&amp;MATCH($S46&amp;$J46,SorP!C:C,0))))</f>
        <v>PL-02</v>
      </c>
      <c r="U46" s="167"/>
      <c r="V46" s="168">
        <f>IF(C46="",NA(),MATCH($B46&amp;$C46,'Smelter Look-up'!$J:$J,0))</f>
        <v>278</v>
      </c>
      <c r="X46" s="169">
        <f t="shared" si="6"/>
        <v>0</v>
      </c>
      <c r="AB46" s="311" t="str">
        <f t="shared" si="7"/>
        <v>Copper</v>
      </c>
      <c r="AC46" s="169" t="str">
        <f t="shared" si="8"/>
        <v>Copper</v>
      </c>
      <c r="AD46" s="169" t="str">
        <f t="shared" si="9"/>
        <v>KGHM Polska Miedz S.A. Oddzial Huta Miedzi, Legnica</v>
      </c>
    </row>
    <row r="47" spans="1:30" s="169" customFormat="1" ht="51">
      <c r="A47" s="154" t="s">
        <v>18218</v>
      </c>
      <c r="B47" s="301" t="s">
        <v>18108</v>
      </c>
      <c r="C47" s="151" t="s">
        <v>19437</v>
      </c>
      <c r="D47" s="148"/>
      <c r="E47" s="148" t="s">
        <v>1425</v>
      </c>
      <c r="F47" s="148" t="s">
        <v>18218</v>
      </c>
      <c r="G47" s="148" t="s">
        <v>12</v>
      </c>
      <c r="H47" s="203">
        <f ca="1">IF(ISERROR($V47),"",OFFSET('Smelter Look-up'!$G$4,$V47-4,0))</f>
        <v>0</v>
      </c>
      <c r="I47" s="204" t="s">
        <v>18635</v>
      </c>
      <c r="J47" s="204" t="s">
        <v>3144</v>
      </c>
      <c r="K47" s="149"/>
      <c r="L47" s="149"/>
      <c r="M47" s="149"/>
      <c r="N47" s="149"/>
      <c r="O47" s="149"/>
      <c r="P47" s="206"/>
      <c r="Q47" s="150"/>
      <c r="R47" s="148" t="str">
        <f ca="1">IF(ISERROR($V47),"",OFFSET('Smelter Look-up'!$C$4,$V47-4,0)&amp;"")</f>
        <v>Division Radomiro Tomic</v>
      </c>
      <c r="S47" s="154" t="str">
        <f t="shared" ca="1" si="5"/>
        <v>CL</v>
      </c>
      <c r="T47" s="154" t="str">
        <f ca="1">IF(B47="","",IF(ISERROR(MATCH($J47,SorP!$B$1:$B$6261,0)),"",INDIRECT("'SorP'!$A$"&amp;MATCH($S47&amp;$J47,SorP!C:C,0))))</f>
        <v>CL-AN</v>
      </c>
      <c r="U47" s="167"/>
      <c r="V47" s="168">
        <f>IF(C47="",NA(),MATCH($B47&amp;$C47,'Smelter Look-up'!$J:$J,0))</f>
        <v>231</v>
      </c>
      <c r="X47" s="169">
        <f t="shared" si="6"/>
        <v>0</v>
      </c>
      <c r="AB47" s="311" t="str">
        <f t="shared" si="7"/>
        <v>Copper</v>
      </c>
      <c r="AC47" s="169" t="str">
        <f t="shared" si="8"/>
        <v>Copper</v>
      </c>
      <c r="AD47" s="169" t="str">
        <f t="shared" si="9"/>
        <v>Division Radomiro Tomic</v>
      </c>
    </row>
    <row r="48" spans="1:30" s="169" customFormat="1" ht="51">
      <c r="A48" s="154" t="s">
        <v>18158</v>
      </c>
      <c r="B48" s="301" t="s">
        <v>18108</v>
      </c>
      <c r="C48" s="151" t="s">
        <v>19442</v>
      </c>
      <c r="D48" s="148"/>
      <c r="E48" s="148" t="s">
        <v>116</v>
      </c>
      <c r="F48" s="148" t="s">
        <v>18158</v>
      </c>
      <c r="G48" s="148" t="s">
        <v>12</v>
      </c>
      <c r="H48" s="203">
        <f ca="1">IF(ISERROR($V48),"",OFFSET('Smelter Look-up'!$G$4,$V48-4,0))</f>
        <v>0</v>
      </c>
      <c r="I48" s="204" t="s">
        <v>118</v>
      </c>
      <c r="J48" s="204" t="s">
        <v>15886</v>
      </c>
      <c r="K48" s="149"/>
      <c r="L48" s="149"/>
      <c r="M48" s="149"/>
      <c r="N48" s="149"/>
      <c r="O48" s="149"/>
      <c r="P48" s="206"/>
      <c r="Q48" s="150"/>
      <c r="R48" s="148" t="str">
        <f ca="1">IF(ISERROR($V48),"",OFFSET('Smelter Look-up'!$C$4,$V48-4,0)&amp;"")</f>
        <v>Glencore Nikkelverk AS</v>
      </c>
      <c r="S48" s="154" t="str">
        <f t="shared" ca="1" si="5"/>
        <v>NO</v>
      </c>
      <c r="T48" s="154" t="str">
        <f ca="1">IF(B48="","",IF(ISERROR(MATCH($J48,SorP!$B$1:$B$6261,0)),"",INDIRECT("'SorP'!$A$"&amp;MATCH($S48&amp;$J48,SorP!C:C,0))))</f>
        <v>NO-42</v>
      </c>
      <c r="U48" s="167"/>
      <c r="V48" s="168">
        <f>IF(C48="",NA(),MATCH($B48&amp;$C48,'Smelter Look-up'!$J:$J,0))</f>
        <v>254</v>
      </c>
      <c r="X48" s="169">
        <f t="shared" si="6"/>
        <v>0</v>
      </c>
      <c r="AB48" s="311" t="str">
        <f t="shared" si="7"/>
        <v>Copper</v>
      </c>
      <c r="AC48" s="169" t="str">
        <f t="shared" si="8"/>
        <v>Copper</v>
      </c>
      <c r="AD48" s="169" t="str">
        <f t="shared" si="9"/>
        <v>Glencore Nikkelverk AS</v>
      </c>
    </row>
    <row r="49" spans="1:30" s="169" customFormat="1" ht="38.25">
      <c r="A49" s="154" t="s">
        <v>19445</v>
      </c>
      <c r="B49" s="301" t="s">
        <v>18108</v>
      </c>
      <c r="C49" s="151" t="s">
        <v>20391</v>
      </c>
      <c r="D49" s="148"/>
      <c r="E49" s="148" t="s">
        <v>1676</v>
      </c>
      <c r="F49" s="148" t="s">
        <v>19445</v>
      </c>
      <c r="G49" s="148" t="s">
        <v>12</v>
      </c>
      <c r="H49" s="203" t="str">
        <f ca="1">IF(ISERROR($V49),"",OFFSET('Smelter Look-up'!$G$4,$V49-4,0))</f>
        <v/>
      </c>
      <c r="I49" s="204" t="s">
        <v>19446</v>
      </c>
      <c r="J49" s="204" t="s">
        <v>8879</v>
      </c>
      <c r="K49" s="149"/>
      <c r="L49" s="149"/>
      <c r="M49" s="149"/>
      <c r="N49" s="149"/>
      <c r="O49" s="149"/>
      <c r="P49" s="206"/>
      <c r="Q49" s="150"/>
      <c r="R49" s="148" t="str">
        <f ca="1">IF(ISERROR($V49),"",OFFSET('Smelter Look-up'!$C$4,$V49-4,0)&amp;"")</f>
        <v/>
      </c>
      <c r="S49" s="154" t="str">
        <f t="shared" ca="1" si="5"/>
        <v>PL</v>
      </c>
      <c r="T49" s="154" t="str">
        <f ca="1">IF(B49="","",IF(ISERROR(MATCH($J49,SorP!$B$1:$B$6261,0)),"",INDIRECT("'SorP'!$A$"&amp;MATCH($S49&amp;$J49,SorP!C:C,0))))</f>
        <v>PL-02</v>
      </c>
      <c r="U49" s="167"/>
      <c r="V49" s="168" t="e">
        <f>IF(C49="",NA(),MATCH($B49&amp;$C49,'Smelter Look-up'!$J:$J,0))</f>
        <v>#N/A</v>
      </c>
      <c r="X49" s="169">
        <f t="shared" si="6"/>
        <v>0</v>
      </c>
      <c r="AB49" s="311" t="str">
        <f t="shared" si="7"/>
        <v>Copper</v>
      </c>
      <c r="AC49" s="169" t="str">
        <f t="shared" si="8"/>
        <v>Copper</v>
      </c>
      <c r="AD49" s="169" t="str">
        <f t="shared" si="9"/>
        <v>KGHM Polska Miedz S.A., Oddzial Huta Miedzi, Glogow</v>
      </c>
    </row>
    <row r="50" spans="1:30" s="169" customFormat="1" ht="127.5">
      <c r="A50" s="154" t="s">
        <v>19460</v>
      </c>
      <c r="B50" s="301" t="s">
        <v>18108</v>
      </c>
      <c r="C50" s="151" t="s">
        <v>19459</v>
      </c>
      <c r="D50" s="148"/>
      <c r="E50" s="148" t="s">
        <v>65</v>
      </c>
      <c r="F50" s="148" t="s">
        <v>19460</v>
      </c>
      <c r="G50" s="148" t="s">
        <v>12</v>
      </c>
      <c r="H50" s="203">
        <f ca="1">IF(ISERROR($V50),"",OFFSET('Smelter Look-up'!$G$4,$V50-4,0))</f>
        <v>0</v>
      </c>
      <c r="I50" s="204" t="s">
        <v>19461</v>
      </c>
      <c r="J50" s="204" t="s">
        <v>68</v>
      </c>
      <c r="K50" s="149"/>
      <c r="L50" s="149"/>
      <c r="M50" s="149"/>
      <c r="N50" s="149"/>
      <c r="O50" s="149"/>
      <c r="P50" s="206"/>
      <c r="Q50" s="150"/>
      <c r="R50" s="148" t="str">
        <f ca="1">IF(ISERROR($V50),"",OFFSET('Smelter Look-up'!$C$4,$V50-4,0)&amp;"")</f>
        <v>Tongling Nonferrous Jinguan (Ausmelt) Copper Industry</v>
      </c>
      <c r="S50" s="154" t="str">
        <f t="shared" ref="S50:S96" ca="1" si="10">IF(B50="","",IF(ISERROR(MATCH($E50,CL,0)),"Unknown",INDIRECT("'C'!$A$"&amp;MATCH($E50,CL,0)+1)))</f>
        <v>CN</v>
      </c>
      <c r="T50" s="154" t="str">
        <f ca="1">IF(B50="","",IF(ISERROR(MATCH($J50,SorP!$B$1:$B$6261,0)),"",INDIRECT("'SorP'!$A$"&amp;MATCH($S50&amp;$J50,SorP!C:C,0))))</f>
        <v>CN-AH</v>
      </c>
      <c r="U50" s="167"/>
      <c r="V50" s="168">
        <f>IF(C50="",NA(),MATCH($B50&amp;$C50,'Smelter Look-up'!$J:$J,0))</f>
        <v>359</v>
      </c>
      <c r="X50" s="169">
        <f t="shared" ref="X50:X95" si="11">IF(AND(C50="Smelter not listed",OR(LEN(D50)=0,LEN(E50)=0)),1,0)</f>
        <v>0</v>
      </c>
      <c r="AB50" s="311" t="str">
        <f t="shared" si="7"/>
        <v>Copper</v>
      </c>
      <c r="AC50" s="169" t="str">
        <f t="shared" si="8"/>
        <v>Copper</v>
      </c>
      <c r="AD50" s="169" t="str">
        <f t="shared" si="9"/>
        <v>Tongling Nonferrous Jinguan (Ausmelt) Copper Industry</v>
      </c>
    </row>
    <row r="51" spans="1:30" s="169" customFormat="1" ht="51">
      <c r="A51" s="154" t="s">
        <v>18121</v>
      </c>
      <c r="B51" s="301" t="s">
        <v>18108</v>
      </c>
      <c r="C51" s="151" t="s">
        <v>19574</v>
      </c>
      <c r="D51" s="148"/>
      <c r="E51" s="148" t="s">
        <v>1500</v>
      </c>
      <c r="F51" s="148" t="s">
        <v>18121</v>
      </c>
      <c r="G51" s="148" t="s">
        <v>12</v>
      </c>
      <c r="H51" s="203">
        <f ca="1">IF(ISERROR($V51),"",OFFSET('Smelter Look-up'!$G$4,$V51-4,0))</f>
        <v>0</v>
      </c>
      <c r="I51" s="204" t="s">
        <v>3611</v>
      </c>
      <c r="J51" s="204" t="s">
        <v>3611</v>
      </c>
      <c r="K51" s="149"/>
      <c r="L51" s="149"/>
      <c r="M51" s="149"/>
      <c r="N51" s="149"/>
      <c r="O51" s="149"/>
      <c r="P51" s="206"/>
      <c r="Q51" s="150"/>
      <c r="R51" s="148" t="str">
        <f ca="1">IF(ISERROR($V51),"",OFFSET('Smelter Look-up'!$C$4,$V51-4,0)&amp;"")</f>
        <v>Aurubis AG, Hamburg</v>
      </c>
      <c r="S51" s="154" t="str">
        <f t="shared" ca="1" si="10"/>
        <v>DE</v>
      </c>
      <c r="T51" s="154" t="str">
        <f ca="1">IF(B51="","",IF(ISERROR(MATCH($J51,SorP!$B$1:$B$6261,0)),"",INDIRECT("'SorP'!$A$"&amp;MATCH($S51&amp;$J51,SorP!C:C,0))))</f>
        <v>DE-HH</v>
      </c>
      <c r="U51" s="167"/>
      <c r="V51" s="168">
        <f>IF(C51="",NA(),MATCH($B51&amp;$C51,'Smelter Look-up'!$J:$J,0))</f>
        <v>187</v>
      </c>
      <c r="X51" s="169">
        <f t="shared" si="11"/>
        <v>0</v>
      </c>
      <c r="AB51" s="311" t="str">
        <f t="shared" si="7"/>
        <v>Copper</v>
      </c>
      <c r="AC51" s="169" t="str">
        <f t="shared" si="8"/>
        <v>Copper</v>
      </c>
      <c r="AD51" s="169" t="str">
        <f t="shared" si="9"/>
        <v>Aurubis AG, Hamburg</v>
      </c>
    </row>
    <row r="52" spans="1:30" s="169" customFormat="1" ht="38.25">
      <c r="A52" s="154" t="s">
        <v>18143</v>
      </c>
      <c r="B52" s="301" t="s">
        <v>18108</v>
      </c>
      <c r="C52" s="151" t="s">
        <v>18142</v>
      </c>
      <c r="D52" s="148"/>
      <c r="E52" s="148" t="s">
        <v>1425</v>
      </c>
      <c r="F52" s="148" t="s">
        <v>18143</v>
      </c>
      <c r="G52" s="148" t="s">
        <v>12</v>
      </c>
      <c r="H52" s="203">
        <f ca="1">IF(ISERROR($V52),"",OFFSET('Smelter Look-up'!$G$4,$V52-4,0))</f>
        <v>0</v>
      </c>
      <c r="I52" s="204" t="s">
        <v>18635</v>
      </c>
      <c r="J52" s="204" t="s">
        <v>3144</v>
      </c>
      <c r="K52" s="149"/>
      <c r="L52" s="149"/>
      <c r="M52" s="149"/>
      <c r="N52" s="149"/>
      <c r="O52" s="149"/>
      <c r="P52" s="206"/>
      <c r="Q52" s="150"/>
      <c r="R52" s="148" t="str">
        <f ca="1">IF(ISERROR($V52),"",OFFSET('Smelter Look-up'!$C$4,$V52-4,0)&amp;"")</f>
        <v>Division Chuquicamata</v>
      </c>
      <c r="S52" s="154" t="str">
        <f t="shared" ca="1" si="10"/>
        <v>CL</v>
      </c>
      <c r="T52" s="154" t="str">
        <f ca="1">IF(B52="","",IF(ISERROR(MATCH($J52,SorP!$B$1:$B$6261,0)),"",INDIRECT("'SorP'!$A$"&amp;MATCH($S52&amp;$J52,SorP!C:C,0))))</f>
        <v>CL-AN</v>
      </c>
      <c r="U52" s="167"/>
      <c r="V52" s="168">
        <f>IF(C52="",NA(),MATCH($B52&amp;$C52,'Smelter Look-up'!$J:$J,0))</f>
        <v>216</v>
      </c>
      <c r="X52" s="169">
        <f t="shared" si="11"/>
        <v>0</v>
      </c>
      <c r="AB52" s="311" t="str">
        <f t="shared" si="7"/>
        <v>Copper</v>
      </c>
      <c r="AC52" s="169" t="str">
        <f t="shared" si="8"/>
        <v>Copper</v>
      </c>
      <c r="AD52" s="169" t="str">
        <f t="shared" si="9"/>
        <v>Chuquicamata Refinery</v>
      </c>
    </row>
    <row r="53" spans="1:30" s="169" customFormat="1" ht="38.25">
      <c r="A53" s="154" t="s">
        <v>18154</v>
      </c>
      <c r="B53" s="301" t="s">
        <v>18108</v>
      </c>
      <c r="C53" s="151" t="s">
        <v>11860</v>
      </c>
      <c r="D53" s="148"/>
      <c r="E53" s="148" t="s">
        <v>1773</v>
      </c>
      <c r="F53" s="148" t="s">
        <v>18154</v>
      </c>
      <c r="G53" s="148" t="s">
        <v>12</v>
      </c>
      <c r="H53" s="203">
        <f ca="1">IF(ISERROR($V53),"",OFFSET('Smelter Look-up'!$G$4,$V53-4,0))</f>
        <v>0</v>
      </c>
      <c r="I53" s="204" t="s">
        <v>10734</v>
      </c>
      <c r="J53" s="204" t="s">
        <v>10734</v>
      </c>
      <c r="K53" s="149"/>
      <c r="L53" s="149"/>
      <c r="M53" s="149"/>
      <c r="N53" s="149"/>
      <c r="O53" s="149"/>
      <c r="P53" s="206"/>
      <c r="Q53" s="150"/>
      <c r="R53" s="148" t="str">
        <f ca="1">IF(ISERROR($V53),"",OFFSET('Smelter Look-up'!$C$4,$V53-4,0)&amp;"")</f>
        <v>Eti Bakir A.S</v>
      </c>
      <c r="S53" s="154" t="str">
        <f t="shared" ca="1" si="10"/>
        <v>Unknown</v>
      </c>
      <c r="T53" s="154" t="e">
        <f ca="1">IF(B53="","",IF(ISERROR(MATCH($J53,SorP!$B$1:$B$6261,0)),"",INDIRECT("'SorP'!$A$"&amp;MATCH($S53&amp;$J53,SorP!C:C,0))))</f>
        <v>#N/A</v>
      </c>
      <c r="U53" s="167"/>
      <c r="V53" s="168">
        <f>IF(C53="",NA(),MATCH($B53&amp;$C53,'Smelter Look-up'!$J:$J,0))</f>
        <v>239</v>
      </c>
      <c r="X53" s="169">
        <f t="shared" si="11"/>
        <v>0</v>
      </c>
      <c r="AB53" s="311" t="str">
        <f t="shared" si="7"/>
        <v>Copper</v>
      </c>
      <c r="AC53" s="169" t="str">
        <f t="shared" si="8"/>
        <v>Copper</v>
      </c>
      <c r="AD53" s="169" t="str">
        <f t="shared" si="9"/>
        <v>Eti Bakir A.S</v>
      </c>
    </row>
    <row r="54" spans="1:30" s="169" customFormat="1" ht="63.75">
      <c r="A54" s="154" t="s">
        <v>18204</v>
      </c>
      <c r="B54" s="301" t="s">
        <v>18108</v>
      </c>
      <c r="C54" s="151" t="s">
        <v>18203</v>
      </c>
      <c r="D54" s="148"/>
      <c r="E54" s="148" t="s">
        <v>1425</v>
      </c>
      <c r="F54" s="148" t="s">
        <v>18204</v>
      </c>
      <c r="G54" s="148" t="s">
        <v>12</v>
      </c>
      <c r="H54" s="203">
        <f ca="1">IF(ISERROR($V54),"",OFFSET('Smelter Look-up'!$G$4,$V54-4,0))</f>
        <v>0</v>
      </c>
      <c r="I54" s="204" t="s">
        <v>3150</v>
      </c>
      <c r="J54" s="204" t="s">
        <v>3144</v>
      </c>
      <c r="K54" s="149"/>
      <c r="L54" s="149"/>
      <c r="M54" s="149"/>
      <c r="N54" s="149"/>
      <c r="O54" s="149"/>
      <c r="P54" s="206"/>
      <c r="Q54" s="150"/>
      <c r="R54" s="148" t="str">
        <f ca="1">IF(ISERROR($V54),"",OFFSET('Smelter Look-up'!$C$4,$V54-4,0)&amp;"")</f>
        <v>Minera Escondida Limitada</v>
      </c>
      <c r="S54" s="154" t="str">
        <f t="shared" ca="1" si="10"/>
        <v>CL</v>
      </c>
      <c r="T54" s="154" t="str">
        <f ca="1">IF(B54="","",IF(ISERROR(MATCH($J54,SorP!$B$1:$B$6261,0)),"",INDIRECT("'SorP'!$A$"&amp;MATCH($S54&amp;$J54,SorP!C:C,0))))</f>
        <v>CL-AN</v>
      </c>
      <c r="U54" s="167"/>
      <c r="V54" s="168">
        <f>IF(C54="",NA(),MATCH($B54&amp;$C54,'Smelter Look-up'!$J:$J,0))</f>
        <v>307</v>
      </c>
      <c r="X54" s="169">
        <f t="shared" si="11"/>
        <v>0</v>
      </c>
      <c r="AB54" s="311" t="str">
        <f t="shared" ref="AB54:AB102" si="12">IF(C54="","",B54)</f>
        <v>Copper</v>
      </c>
      <c r="AC54" s="169" t="str">
        <f t="shared" ref="AC54:AC102" si="13">B54</f>
        <v>Copper</v>
      </c>
      <c r="AD54" s="169" t="str">
        <f t="shared" ref="AD54:AD102" si="14">IF(C54="Smelter not listed",D54,C54)</f>
        <v>Minera Escondida Limitada</v>
      </c>
    </row>
    <row r="55" spans="1:30" s="169" customFormat="1" ht="153">
      <c r="A55" s="154" t="s">
        <v>18225</v>
      </c>
      <c r="B55" s="301" t="s">
        <v>18108</v>
      </c>
      <c r="C55" s="151" t="s">
        <v>18224</v>
      </c>
      <c r="D55" s="148"/>
      <c r="E55" s="148" t="s">
        <v>133</v>
      </c>
      <c r="F55" s="148" t="s">
        <v>18225</v>
      </c>
      <c r="G55" s="148" t="s">
        <v>12</v>
      </c>
      <c r="H55" s="203">
        <f ca="1">IF(ISERROR($V55),"",OFFSET('Smelter Look-up'!$G$4,$V55-4,0))</f>
        <v>0</v>
      </c>
      <c r="I55" s="204" t="s">
        <v>18639</v>
      </c>
      <c r="J55" s="204" t="s">
        <v>6098</v>
      </c>
      <c r="K55" s="149"/>
      <c r="L55" s="149"/>
      <c r="M55" s="149"/>
      <c r="N55" s="149"/>
      <c r="O55" s="149"/>
      <c r="P55" s="206"/>
      <c r="Q55" s="150"/>
      <c r="R55" s="148" t="str">
        <f ca="1">IF(ISERROR($V55),"",OFFSET('Smelter Look-up'!$C$4,$V55-4,0)&amp;"")</f>
        <v>JX Advanced Metals Corporation (Saganoseki Smelter &amp; Refinery)</v>
      </c>
      <c r="S55" s="154" t="str">
        <f t="shared" ca="1" si="10"/>
        <v>JP</v>
      </c>
      <c r="T55" s="154" t="str">
        <f ca="1">IF(B55="","",IF(ISERROR(MATCH($J55,SorP!$B$1:$B$6261,0)),"",INDIRECT("'SorP'!$A$"&amp;MATCH($S55&amp;$J55,SorP!C:C,0))))</f>
        <v>JP-44</v>
      </c>
      <c r="U55" s="167"/>
      <c r="V55" s="168">
        <f>IF(C55="",NA(),MATCH($B55&amp;$C55,'Smelter Look-up'!$J:$J,0))</f>
        <v>342</v>
      </c>
      <c r="X55" s="169">
        <f t="shared" si="11"/>
        <v>0</v>
      </c>
      <c r="AB55" s="311" t="str">
        <f t="shared" si="12"/>
        <v>Copper</v>
      </c>
      <c r="AC55" s="169" t="str">
        <f t="shared" si="13"/>
        <v>Copper</v>
      </c>
      <c r="AD55" s="169" t="str">
        <f t="shared" si="14"/>
        <v>Saganoseki Smelter &amp; Refinery</v>
      </c>
    </row>
    <row r="56" spans="1:30" s="169" customFormat="1" ht="25.5">
      <c r="A56" s="154" t="s">
        <v>18139</v>
      </c>
      <c r="B56" s="301" t="s">
        <v>18108</v>
      </c>
      <c r="C56" s="151" t="s">
        <v>20392</v>
      </c>
      <c r="D56" s="148"/>
      <c r="E56" s="148" t="s">
        <v>1670</v>
      </c>
      <c r="F56" s="148" t="s">
        <v>18139</v>
      </c>
      <c r="G56" s="148" t="s">
        <v>12</v>
      </c>
      <c r="H56" s="203" t="str">
        <f ca="1">IF(ISERROR($V56),"",OFFSET('Smelter Look-up'!$G$4,$V56-4,0))</f>
        <v/>
      </c>
      <c r="I56" s="204" t="s">
        <v>8484</v>
      </c>
      <c r="J56" s="204" t="s">
        <v>8484</v>
      </c>
      <c r="K56" s="149"/>
      <c r="L56" s="149"/>
      <c r="M56" s="149"/>
      <c r="N56" s="149"/>
      <c r="O56" s="149"/>
      <c r="P56" s="206"/>
      <c r="Q56" s="150"/>
      <c r="R56" s="148" t="str">
        <f ca="1">IF(ISERROR($V56),"",OFFSET('Smelter Look-up'!$C$4,$V56-4,0)&amp;"")</f>
        <v/>
      </c>
      <c r="S56" s="154" t="str">
        <f t="shared" ca="1" si="10"/>
        <v>PE</v>
      </c>
      <c r="T56" s="154" t="str">
        <f ca="1">IF(B56="","",IF(ISERROR(MATCH($J56,SorP!$B$1:$B$6261,0)),"",INDIRECT("'SorP'!$A$"&amp;MATCH($S56&amp;$J56,SorP!C:C,0))))</f>
        <v>PE-ARE</v>
      </c>
      <c r="U56" s="167"/>
      <c r="V56" s="168" t="e">
        <f>IF(C56="",NA(),MATCH($B56&amp;$C56,'Smelter Look-up'!$J:$J,0))</f>
        <v>#N/A</v>
      </c>
      <c r="X56" s="169">
        <f t="shared" si="11"/>
        <v>0</v>
      </c>
      <c r="AB56" s="311" t="str">
        <f t="shared" si="12"/>
        <v>Copper</v>
      </c>
      <c r="AC56" s="169" t="str">
        <f t="shared" si="13"/>
        <v>Copper</v>
      </c>
      <c r="AD56" s="169" t="str">
        <f t="shared" si="14"/>
        <v>Sociedad Minera Cerro Verde S.A</v>
      </c>
    </row>
    <row r="57" spans="1:30" s="169" customFormat="1" ht="76.5">
      <c r="A57" s="154" t="s">
        <v>19468</v>
      </c>
      <c r="B57" s="301" t="s">
        <v>18108</v>
      </c>
      <c r="C57" s="151" t="s">
        <v>19467</v>
      </c>
      <c r="D57" s="148"/>
      <c r="E57" s="148" t="s">
        <v>65</v>
      </c>
      <c r="F57" s="148" t="s">
        <v>19468</v>
      </c>
      <c r="G57" s="148" t="s">
        <v>12</v>
      </c>
      <c r="H57" s="203">
        <f ca="1">IF(ISERROR($V57),"",OFFSET('Smelter Look-up'!$G$4,$V57-4,0))</f>
        <v>0</v>
      </c>
      <c r="I57" s="204" t="s">
        <v>19469</v>
      </c>
      <c r="J57" s="204" t="s">
        <v>3226</v>
      </c>
      <c r="K57" s="149"/>
      <c r="L57" s="149"/>
      <c r="M57" s="149"/>
      <c r="N57" s="149"/>
      <c r="O57" s="149"/>
      <c r="P57" s="206"/>
      <c r="Q57" s="150"/>
      <c r="R57" s="148" t="str">
        <f ca="1">IF(ISERROR($V57),"",OFFSET('Smelter Look-up'!$C$4,$V57-4,0)&amp;"")</f>
        <v>Yunnan Copper Southwest Copper Branch</v>
      </c>
      <c r="S57" s="154" t="str">
        <f t="shared" ca="1" si="10"/>
        <v>CN</v>
      </c>
      <c r="T57" s="154" t="str">
        <f ca="1">IF(B57="","",IF(ISERROR(MATCH($J57,SorP!$B$1:$B$6261,0)),"",INDIRECT("'SorP'!$A$"&amp;MATCH($S57&amp;$J57,SorP!C:C,0))))</f>
        <v>CN-YN</v>
      </c>
      <c r="U57" s="167"/>
      <c r="V57" s="168">
        <f>IF(C57="",NA(),MATCH($B57&amp;$C57,'Smelter Look-up'!$J:$J,0))</f>
        <v>373</v>
      </c>
      <c r="X57" s="169">
        <f t="shared" si="11"/>
        <v>0</v>
      </c>
      <c r="AB57" s="311" t="str">
        <f t="shared" si="12"/>
        <v>Copper</v>
      </c>
      <c r="AC57" s="169" t="str">
        <f t="shared" si="13"/>
        <v>Copper</v>
      </c>
      <c r="AD57" s="169" t="str">
        <f t="shared" si="14"/>
        <v>Yunnan Copper Southwest Copper Branch</v>
      </c>
    </row>
    <row r="58" spans="1:30" s="169" customFormat="1" ht="89.25">
      <c r="A58" s="154" t="s">
        <v>18343</v>
      </c>
      <c r="B58" s="301" t="s">
        <v>18109</v>
      </c>
      <c r="C58" s="151" t="s">
        <v>132</v>
      </c>
      <c r="D58" s="148"/>
      <c r="E58" s="148" t="s">
        <v>133</v>
      </c>
      <c r="F58" s="148" t="s">
        <v>18343</v>
      </c>
      <c r="G58" s="148" t="s">
        <v>12</v>
      </c>
      <c r="H58" s="203">
        <f ca="1">IF(ISERROR($V58),"",OFFSET('Smelter Look-up'!$G$4,$V58-4,0))</f>
        <v>0</v>
      </c>
      <c r="I58" s="204" t="s">
        <v>135</v>
      </c>
      <c r="J58" s="204" t="s">
        <v>6060</v>
      </c>
      <c r="K58" s="149"/>
      <c r="L58" s="149"/>
      <c r="M58" s="149"/>
      <c r="N58" s="149"/>
      <c r="O58" s="149"/>
      <c r="P58" s="206"/>
      <c r="Q58" s="150"/>
      <c r="R58" s="148" t="str">
        <f ca="1">IF(ISERROR($V58),"",OFFSET('Smelter Look-up'!$C$4,$V58-4,0)&amp;"")</f>
        <v>Harima Refinery, Sumitomo Metal Mining</v>
      </c>
      <c r="S58" s="154" t="str">
        <f t="shared" ca="1" si="10"/>
        <v>JP</v>
      </c>
      <c r="T58" s="154" t="str">
        <f ca="1">IF(B58="","",IF(ISERROR(MATCH($J58,SorP!$B$1:$B$6261,0)),"",INDIRECT("'SorP'!$A$"&amp;MATCH($S58&amp;$J58,SorP!C:C,0))))</f>
        <v>JP-28</v>
      </c>
      <c r="U58" s="167"/>
      <c r="V58" s="168">
        <f>IF(C58="",NA(),MATCH($B58&amp;$C58,'Smelter Look-up'!$J:$J,0))</f>
        <v>534</v>
      </c>
      <c r="X58" s="169">
        <f t="shared" si="11"/>
        <v>0</v>
      </c>
      <c r="AB58" s="311" t="str">
        <f t="shared" si="12"/>
        <v>Nickel</v>
      </c>
      <c r="AC58" s="169" t="str">
        <f t="shared" si="13"/>
        <v>Nickel</v>
      </c>
      <c r="AD58" s="169" t="str">
        <f t="shared" si="14"/>
        <v>Harima Refinery, Sumitomo Metal Mining</v>
      </c>
    </row>
    <row r="59" spans="1:30" s="169" customFormat="1" ht="38.25">
      <c r="A59" s="154" t="s">
        <v>18693</v>
      </c>
      <c r="B59" s="301" t="s">
        <v>18109</v>
      </c>
      <c r="C59" s="151" t="s">
        <v>18674</v>
      </c>
      <c r="D59" s="148"/>
      <c r="E59" s="148" t="s">
        <v>244</v>
      </c>
      <c r="F59" s="148" t="s">
        <v>18693</v>
      </c>
      <c r="G59" s="148" t="s">
        <v>12</v>
      </c>
      <c r="H59" s="203">
        <f ca="1">IF(ISERROR($V59),"",OFFSET('Smelter Look-up'!$G$4,$V59-4,0))</f>
        <v>0</v>
      </c>
      <c r="I59" s="204" t="s">
        <v>19416</v>
      </c>
      <c r="J59" s="204" t="s">
        <v>5387</v>
      </c>
      <c r="K59" s="149"/>
      <c r="L59" s="149"/>
      <c r="M59" s="149"/>
      <c r="N59" s="149"/>
      <c r="O59" s="149"/>
      <c r="P59" s="206"/>
      <c r="Q59" s="150"/>
      <c r="R59" s="148" t="str">
        <f ca="1">IF(ISERROR($V59),"",OFFSET('Smelter Look-up'!$C$4,$V59-4,0)&amp;"")</f>
        <v>PT Obi Nickel Cobalt</v>
      </c>
      <c r="S59" s="154" t="str">
        <f t="shared" ca="1" si="10"/>
        <v>ID</v>
      </c>
      <c r="T59" s="154" t="str">
        <f ca="1">IF(B59="","",IF(ISERROR(MATCH($J59,SorP!$B$1:$B$6261,0)),"",INDIRECT("'SorP'!$A$"&amp;MATCH($S59&amp;$J59,SorP!C:C,0))))</f>
        <v>ID-MU</v>
      </c>
      <c r="U59" s="167"/>
      <c r="V59" s="168">
        <f>IF(C59="",NA(),MATCH($B59&amp;$C59,'Smelter Look-up'!$J:$J,0))</f>
        <v>574</v>
      </c>
      <c r="X59" s="169">
        <f t="shared" si="11"/>
        <v>0</v>
      </c>
      <c r="AB59" s="311" t="str">
        <f t="shared" si="12"/>
        <v>Nickel</v>
      </c>
      <c r="AC59" s="169" t="str">
        <f t="shared" si="13"/>
        <v>Nickel</v>
      </c>
      <c r="AD59" s="169" t="str">
        <f t="shared" si="14"/>
        <v>PT Obi Nickel Cobalt</v>
      </c>
    </row>
    <row r="60" spans="1:30" s="169" customFormat="1" ht="51">
      <c r="A60" s="154" t="s">
        <v>18697</v>
      </c>
      <c r="B60" s="301" t="s">
        <v>18109</v>
      </c>
      <c r="C60" s="151" t="s">
        <v>100</v>
      </c>
      <c r="D60" s="148"/>
      <c r="E60" s="148" t="s">
        <v>101</v>
      </c>
      <c r="F60" s="148" t="s">
        <v>18697</v>
      </c>
      <c r="G60" s="148" t="s">
        <v>12</v>
      </c>
      <c r="H60" s="203">
        <f ca="1">IF(ISERROR($V60),"",OFFSET('Smelter Look-up'!$G$4,$V60-4,0))</f>
        <v>0</v>
      </c>
      <c r="I60" s="204" t="s">
        <v>103</v>
      </c>
      <c r="J60" s="204" t="s">
        <v>104</v>
      </c>
      <c r="K60" s="149"/>
      <c r="L60" s="149"/>
      <c r="M60" s="149"/>
      <c r="N60" s="149"/>
      <c r="O60" s="149"/>
      <c r="P60" s="206"/>
      <c r="Q60" s="150"/>
      <c r="R60" s="148" t="str">
        <f ca="1">IF(ISERROR($V60),"",OFFSET('Smelter Look-up'!$C$4,$V60-4,0)&amp;"")</f>
        <v>Umicore Finland Oy</v>
      </c>
      <c r="S60" s="154" t="str">
        <f t="shared" ca="1" si="10"/>
        <v>FI</v>
      </c>
      <c r="T60" s="154" t="str">
        <f ca="1">IF(B60="","",IF(ISERROR(MATCH($J60,SorP!$B$1:$B$6261,0)),"",INDIRECT("'SorP'!$A$"&amp;MATCH($S60&amp;$J60,SorP!C:C,0))))</f>
        <v>FI-07</v>
      </c>
      <c r="U60" s="167"/>
      <c r="V60" s="168">
        <f>IF(C60="",NA(),MATCH($B60&amp;$C60,'Smelter Look-up'!$J:$J,0))</f>
        <v>585</v>
      </c>
      <c r="X60" s="169">
        <f t="shared" si="11"/>
        <v>0</v>
      </c>
      <c r="AB60" s="311" t="str">
        <f t="shared" si="12"/>
        <v>Nickel</v>
      </c>
      <c r="AC60" s="169" t="str">
        <f t="shared" si="13"/>
        <v>Nickel</v>
      </c>
      <c r="AD60" s="169" t="str">
        <f t="shared" si="14"/>
        <v>Umicore Finland Oy</v>
      </c>
    </row>
    <row r="61" spans="1:30" s="169" customFormat="1" ht="51">
      <c r="A61" s="154" t="s">
        <v>19700</v>
      </c>
      <c r="B61" s="301" t="s">
        <v>18109</v>
      </c>
      <c r="C61" s="151" t="s">
        <v>19442</v>
      </c>
      <c r="D61" s="148"/>
      <c r="E61" s="148" t="s">
        <v>116</v>
      </c>
      <c r="F61" s="148" t="s">
        <v>19700</v>
      </c>
      <c r="G61" s="148" t="s">
        <v>12</v>
      </c>
      <c r="H61" s="203">
        <f ca="1">IF(ISERROR($V61),"",OFFSET('Smelter Look-up'!$G$4,$V61-4,0))</f>
        <v>0</v>
      </c>
      <c r="I61" s="204" t="s">
        <v>118</v>
      </c>
      <c r="J61" s="204" t="s">
        <v>15886</v>
      </c>
      <c r="K61" s="149"/>
      <c r="L61" s="149"/>
      <c r="M61" s="149"/>
      <c r="N61" s="149"/>
      <c r="O61" s="149"/>
      <c r="P61" s="206"/>
      <c r="Q61" s="150"/>
      <c r="R61" s="148" t="str">
        <f ca="1">IF(ISERROR($V61),"",OFFSET('Smelter Look-up'!$C$4,$V61-4,0)&amp;"")</f>
        <v>Glencore Nikkelverk AS</v>
      </c>
      <c r="S61" s="154" t="str">
        <f t="shared" ca="1" si="10"/>
        <v>NO</v>
      </c>
      <c r="T61" s="154" t="str">
        <f ca="1">IF(B61="","",IF(ISERROR(MATCH($J61,SorP!$B$1:$B$6261,0)),"",INDIRECT("'SorP'!$A$"&amp;MATCH($S61&amp;$J61,SorP!C:C,0))))</f>
        <v>NO-42</v>
      </c>
      <c r="U61" s="167"/>
      <c r="V61" s="168">
        <f>IF(C61="",NA(),MATCH($B61&amp;$C61,'Smelter Look-up'!$J:$J,0))</f>
        <v>526</v>
      </c>
      <c r="X61" s="169">
        <f t="shared" si="11"/>
        <v>0</v>
      </c>
      <c r="AB61" s="311" t="str">
        <f t="shared" si="12"/>
        <v>Nickel</v>
      </c>
      <c r="AC61" s="169" t="str">
        <f t="shared" si="13"/>
        <v>Nickel</v>
      </c>
      <c r="AD61" s="169" t="str">
        <f t="shared" si="14"/>
        <v>Glencore Nikkelverk AS</v>
      </c>
    </row>
    <row r="62" spans="1:30" s="169" customFormat="1" ht="76.5">
      <c r="A62" s="154" t="s">
        <v>18351</v>
      </c>
      <c r="B62" s="301" t="s">
        <v>18109</v>
      </c>
      <c r="C62" s="151" t="s">
        <v>18161</v>
      </c>
      <c r="D62" s="148"/>
      <c r="E62" s="148" t="s">
        <v>1733</v>
      </c>
      <c r="F62" s="148" t="s">
        <v>18351</v>
      </c>
      <c r="G62" s="148" t="s">
        <v>12</v>
      </c>
      <c r="H62" s="203">
        <f ca="1">IF(ISERROR($V62),"",OFFSET('Smelter Look-up'!$G$4,$V62-4,0))</f>
        <v>0</v>
      </c>
      <c r="I62" s="204" t="s">
        <v>11923</v>
      </c>
      <c r="J62" s="204" t="s">
        <v>3183</v>
      </c>
      <c r="K62" s="149"/>
      <c r="L62" s="149"/>
      <c r="M62" s="149"/>
      <c r="N62" s="149"/>
      <c r="O62" s="149"/>
      <c r="P62" s="206"/>
      <c r="Q62" s="150"/>
      <c r="R62" s="148" t="str">
        <f ca="1">IF(ISERROR($V62),"",OFFSET('Smelter Look-up'!$C$4,$V62-4,0)&amp;"")</f>
        <v>Impala Platinum - Rustenburg Smelter</v>
      </c>
      <c r="S62" s="154" t="str">
        <f t="shared" ca="1" si="10"/>
        <v>ZA</v>
      </c>
      <c r="T62" s="154" t="str">
        <f ca="1">IF(B62="","",IF(ISERROR(MATCH($J62,SorP!$B$1:$B$6261,0)),"",INDIRECT("'SorP'!$A$"&amp;MATCH($S62&amp;$J62,SorP!C:C,0))))</f>
        <v>ZA-NW</v>
      </c>
      <c r="U62" s="167"/>
      <c r="V62" s="168">
        <f>IF(C62="",NA(),MATCH($B62&amp;$C62,'Smelter Look-up'!$J:$J,0))</f>
        <v>541</v>
      </c>
      <c r="X62" s="169">
        <f t="shared" si="11"/>
        <v>0</v>
      </c>
      <c r="AB62" s="311" t="str">
        <f t="shared" si="12"/>
        <v>Nickel</v>
      </c>
      <c r="AC62" s="169" t="str">
        <f t="shared" si="13"/>
        <v>Nickel</v>
      </c>
      <c r="AD62" s="169" t="str">
        <f t="shared" si="14"/>
        <v>Impala Platinum - Rustenburg Smelter</v>
      </c>
    </row>
    <row r="63" spans="1:30" s="169" customFormat="1" ht="25.5">
      <c r="A63" s="154" t="s">
        <v>18354</v>
      </c>
      <c r="B63" s="301" t="s">
        <v>18109</v>
      </c>
      <c r="C63" s="151" t="s">
        <v>20393</v>
      </c>
      <c r="D63" s="148"/>
      <c r="E63" s="148" t="s">
        <v>65</v>
      </c>
      <c r="F63" s="148" t="s">
        <v>18354</v>
      </c>
      <c r="G63" s="148" t="s">
        <v>12</v>
      </c>
      <c r="H63" s="203" t="str">
        <f ca="1">IF(ISERROR($V63),"",OFFSET('Smelter Look-up'!$G$4,$V63-4,0))</f>
        <v/>
      </c>
      <c r="I63" s="204" t="s">
        <v>19490</v>
      </c>
      <c r="J63" s="204" t="s">
        <v>106</v>
      </c>
      <c r="K63" s="149"/>
      <c r="L63" s="149"/>
      <c r="M63" s="149"/>
      <c r="N63" s="149"/>
      <c r="O63" s="149"/>
      <c r="P63" s="206"/>
      <c r="Q63" s="150"/>
      <c r="R63" s="148" t="str">
        <f ca="1">IF(ISERROR($V63),"",OFFSET('Smelter Look-up'!$C$4,$V63-4,0)&amp;"")</f>
        <v/>
      </c>
      <c r="S63" s="154" t="str">
        <f t="shared" ca="1" si="10"/>
        <v>CN</v>
      </c>
      <c r="T63" s="154" t="str">
        <f ca="1">IF(B63="","",IF(ISERROR(MATCH($J63,SorP!$B$1:$B$6261,0)),"",INDIRECT("'SorP'!$A$"&amp;MATCH($S63&amp;$J63,SorP!C:C,0))))</f>
        <v>CN-JX</v>
      </c>
      <c r="U63" s="167"/>
      <c r="V63" s="168" t="e">
        <f>IF(C63="",NA(),MATCH($B63&amp;$C63,'Smelter Look-up'!$J:$J,0))</f>
        <v>#N/A</v>
      </c>
      <c r="X63" s="169">
        <f t="shared" si="11"/>
        <v>0</v>
      </c>
      <c r="AB63" s="311" t="str">
        <f t="shared" si="12"/>
        <v>Nickel</v>
      </c>
      <c r="AC63" s="169" t="str">
        <f t="shared" si="13"/>
        <v>Nickel</v>
      </c>
      <c r="AD63" s="169" t="str">
        <f t="shared" si="14"/>
        <v>Jiangxi Ruida New Energy Technology Co., Ltd</v>
      </c>
    </row>
    <row r="64" spans="1:30" s="169" customFormat="1" ht="76.5">
      <c r="A64" s="154" t="s">
        <v>18362</v>
      </c>
      <c r="B64" s="301" t="s">
        <v>18109</v>
      </c>
      <c r="C64" s="151" t="s">
        <v>236</v>
      </c>
      <c r="D64" s="148"/>
      <c r="E64" s="148" t="s">
        <v>101</v>
      </c>
      <c r="F64" s="148" t="s">
        <v>18362</v>
      </c>
      <c r="G64" s="148" t="s">
        <v>12</v>
      </c>
      <c r="H64" s="203">
        <f ca="1">IF(ISERROR($V64),"",OFFSET('Smelter Look-up'!$G$4,$V64-4,0))</f>
        <v>0</v>
      </c>
      <c r="I64" s="204" t="s">
        <v>18670</v>
      </c>
      <c r="J64" s="204" t="s">
        <v>239</v>
      </c>
      <c r="K64" s="149"/>
      <c r="L64" s="149"/>
      <c r="M64" s="149"/>
      <c r="N64" s="149"/>
      <c r="O64" s="149"/>
      <c r="P64" s="206"/>
      <c r="Q64" s="150"/>
      <c r="R64" s="148" t="str">
        <f ca="1">IF(ISERROR($V64),"",OFFSET('Smelter Look-up'!$C$4,$V64-4,0)&amp;"")</f>
        <v>NORILSK NICKEL HARJAVALTA OY</v>
      </c>
      <c r="S64" s="154" t="str">
        <f t="shared" ca="1" si="10"/>
        <v>FI</v>
      </c>
      <c r="T64" s="154" t="str">
        <f ca="1">IF(B64="","",IF(ISERROR(MATCH($J64,SorP!$B$1:$B$6261,0)),"",INDIRECT("'SorP'!$A$"&amp;MATCH($S64&amp;$J64,SorP!C:C,0))))</f>
        <v>FI-17</v>
      </c>
      <c r="U64" s="167"/>
      <c r="V64" s="168">
        <f>IF(C64="",NA(),MATCH($B64&amp;$C64,'Smelter Look-up'!$J:$J,0))</f>
        <v>566</v>
      </c>
      <c r="X64" s="169">
        <f t="shared" si="11"/>
        <v>0</v>
      </c>
      <c r="AB64" s="311" t="str">
        <f t="shared" si="12"/>
        <v>Nickel</v>
      </c>
      <c r="AC64" s="169" t="str">
        <f t="shared" si="13"/>
        <v>Nickel</v>
      </c>
      <c r="AD64" s="169" t="str">
        <f t="shared" si="14"/>
        <v>NORILSK NICKEL HARJAVALTA OY</v>
      </c>
    </row>
    <row r="65" spans="1:30" s="169" customFormat="1" ht="102">
      <c r="A65" s="154" t="s">
        <v>18360</v>
      </c>
      <c r="B65" s="301" t="s">
        <v>18109</v>
      </c>
      <c r="C65" s="151" t="s">
        <v>11807</v>
      </c>
      <c r="D65" s="148"/>
      <c r="E65" s="148" t="s">
        <v>133</v>
      </c>
      <c r="F65" s="148" t="s">
        <v>18360</v>
      </c>
      <c r="G65" s="148" t="s">
        <v>12</v>
      </c>
      <c r="H65" s="203">
        <f ca="1">IF(ISERROR($V65),"",OFFSET('Smelter Look-up'!$G$4,$V65-4,0))</f>
        <v>0</v>
      </c>
      <c r="I65" s="204" t="s">
        <v>231</v>
      </c>
      <c r="J65" s="204" t="s">
        <v>232</v>
      </c>
      <c r="K65" s="149"/>
      <c r="L65" s="149"/>
      <c r="M65" s="149"/>
      <c r="N65" s="149"/>
      <c r="O65" s="149"/>
      <c r="P65" s="206"/>
      <c r="Q65" s="150"/>
      <c r="R65" s="148" t="str">
        <f ca="1">IF(ISERROR($V65),"",OFFSET('Smelter Look-up'!$C$4,$V65-4,0)&amp;"")</f>
        <v>Niihama Nickel Refinery, Sumitomo Metal Mining</v>
      </c>
      <c r="S65" s="154" t="str">
        <f t="shared" ca="1" si="10"/>
        <v>JP</v>
      </c>
      <c r="T65" s="154" t="str">
        <f ca="1">IF(B65="","",IF(ISERROR(MATCH($J65,SorP!$B$1:$B$6261,0)),"",INDIRECT("'SorP'!$A$"&amp;MATCH($S65&amp;$J65,SorP!C:C,0))))</f>
        <v>JP-38</v>
      </c>
      <c r="U65" s="167"/>
      <c r="V65" s="168">
        <f>IF(C65="",NA(),MATCH($B65&amp;$C65,'Smelter Look-up'!$J:$J,0))</f>
        <v>564</v>
      </c>
      <c r="X65" s="169">
        <f t="shared" si="11"/>
        <v>0</v>
      </c>
      <c r="AB65" s="311" t="str">
        <f t="shared" si="12"/>
        <v>Nickel</v>
      </c>
      <c r="AC65" s="169" t="str">
        <f t="shared" si="13"/>
        <v>Nickel</v>
      </c>
      <c r="AD65" s="169" t="str">
        <f t="shared" si="14"/>
        <v>Niihama Nickel Refinery, Sumitomo Metal Mining</v>
      </c>
    </row>
    <row r="66" spans="1:30" s="169" customFormat="1" ht="76.5">
      <c r="A66" s="154" t="s">
        <v>18666</v>
      </c>
      <c r="B66" s="301" t="s">
        <v>18109</v>
      </c>
      <c r="C66" s="151" t="s">
        <v>18665</v>
      </c>
      <c r="D66" s="148"/>
      <c r="E66" s="148" t="s">
        <v>244</v>
      </c>
      <c r="F66" s="148" t="s">
        <v>18666</v>
      </c>
      <c r="G66" s="148" t="s">
        <v>12</v>
      </c>
      <c r="H66" s="203">
        <f ca="1">IF(ISERROR($V66),"",OFFSET('Smelter Look-up'!$G$4,$V66-4,0))</f>
        <v>0</v>
      </c>
      <c r="I66" s="204" t="s">
        <v>18629</v>
      </c>
      <c r="J66" s="204" t="s">
        <v>5387</v>
      </c>
      <c r="K66" s="149"/>
      <c r="L66" s="149"/>
      <c r="M66" s="149"/>
      <c r="N66" s="149"/>
      <c r="O66" s="149"/>
      <c r="P66" s="206"/>
      <c r="Q66" s="150"/>
      <c r="R66" s="148" t="str">
        <f ca="1">IF(ISERROR($V66),"",OFFSET('Smelter Look-up'!$C$4,$V66-4,0)&amp;"")</f>
        <v>PT. Westrong Metal Industry</v>
      </c>
      <c r="S66" s="154" t="str">
        <f t="shared" ca="1" si="10"/>
        <v>ID</v>
      </c>
      <c r="T66" s="154" t="str">
        <f ca="1">IF(B66="","",IF(ISERROR(MATCH($J66,SorP!$B$1:$B$6261,0)),"",INDIRECT("'SorP'!$A$"&amp;MATCH($S66&amp;$J66,SorP!C:C,0))))</f>
        <v>ID-MU</v>
      </c>
      <c r="U66" s="167"/>
      <c r="V66" s="168">
        <f>IF(C66="",NA(),MATCH($B66&amp;$C66,'Smelter Look-up'!$J:$J,0))</f>
        <v>579</v>
      </c>
      <c r="X66" s="169">
        <f t="shared" si="11"/>
        <v>0</v>
      </c>
      <c r="AB66" s="311" t="str">
        <f t="shared" si="12"/>
        <v>Nickel</v>
      </c>
      <c r="AC66" s="169" t="str">
        <f t="shared" si="13"/>
        <v>Nickel</v>
      </c>
      <c r="AD66" s="169" t="str">
        <f t="shared" si="14"/>
        <v>PT. Westrong Metal Industry</v>
      </c>
    </row>
    <row r="67" spans="1:30" s="169" customFormat="1" ht="25.5">
      <c r="A67" s="154" t="s">
        <v>19714</v>
      </c>
      <c r="B67" s="301" t="s">
        <v>18109</v>
      </c>
      <c r="C67" s="151" t="s">
        <v>20394</v>
      </c>
      <c r="D67" s="148"/>
      <c r="E67" s="148" t="s">
        <v>65</v>
      </c>
      <c r="F67" s="148" t="s">
        <v>19714</v>
      </c>
      <c r="G67" s="148" t="s">
        <v>12</v>
      </c>
      <c r="H67" s="203" t="str">
        <f ca="1">IF(ISERROR($V67),"",OFFSET('Smelter Look-up'!$G$4,$V67-4,0))</f>
        <v/>
      </c>
      <c r="I67" s="204" t="s">
        <v>250</v>
      </c>
      <c r="J67" s="204" t="s">
        <v>196</v>
      </c>
      <c r="K67" s="149"/>
      <c r="L67" s="149"/>
      <c r="M67" s="149"/>
      <c r="N67" s="149"/>
      <c r="O67" s="149"/>
      <c r="P67" s="206"/>
      <c r="Q67" s="150"/>
      <c r="R67" s="148" t="str">
        <f ca="1">IF(ISERROR($V67),"",OFFSET('Smelter Look-up'!$C$4,$V67-4,0)&amp;"")</f>
        <v/>
      </c>
      <c r="S67" s="154" t="str">
        <f t="shared" ca="1" si="10"/>
        <v>CN</v>
      </c>
      <c r="T67" s="154" t="str">
        <f ca="1">IF(B67="","",IF(ISERROR(MATCH($J67,SorP!$B$1:$B$6261,0)),"",INDIRECT("'SorP'!$A$"&amp;MATCH($S67&amp;$J67,SorP!C:C,0))))</f>
        <v>CN-ZJ</v>
      </c>
      <c r="U67" s="167"/>
      <c r="V67" s="168" t="e">
        <f>IF(C67="",NA(),MATCH($B67&amp;$C67,'Smelter Look-up'!$J:$J,0))</f>
        <v>#N/A</v>
      </c>
      <c r="X67" s="169">
        <f t="shared" si="11"/>
        <v>0</v>
      </c>
      <c r="AB67" s="311" t="str">
        <f t="shared" si="12"/>
        <v>Nickel</v>
      </c>
      <c r="AC67" s="169" t="str">
        <f t="shared" si="13"/>
        <v>Nickel</v>
      </c>
      <c r="AD67" s="169" t="str">
        <f t="shared" si="14"/>
        <v>Quzhou Huayou Cobalt New Material Co.,Ltd</v>
      </c>
    </row>
    <row r="68" spans="1:30" s="169" customFormat="1" ht="25.5">
      <c r="A68" s="154" t="s">
        <v>19705</v>
      </c>
      <c r="B68" s="301" t="s">
        <v>18109</v>
      </c>
      <c r="C68" s="151" t="s">
        <v>20374</v>
      </c>
      <c r="D68" s="148"/>
      <c r="E68" s="148" t="s">
        <v>95</v>
      </c>
      <c r="F68" s="148" t="s">
        <v>19705</v>
      </c>
      <c r="G68" s="148" t="s">
        <v>12</v>
      </c>
      <c r="H68" s="203" t="str">
        <f ca="1">IF(ISERROR($V68),"",OFFSET('Smelter Look-up'!$G$4,$V68-4,0))</f>
        <v/>
      </c>
      <c r="I68" s="204" t="s">
        <v>274</v>
      </c>
      <c r="J68" s="204" t="s">
        <v>275</v>
      </c>
      <c r="K68" s="149"/>
      <c r="L68" s="149"/>
      <c r="M68" s="149"/>
      <c r="N68" s="149"/>
      <c r="O68" s="149"/>
      <c r="P68" s="206"/>
      <c r="Q68" s="150"/>
      <c r="R68" s="148" t="str">
        <f ca="1">IF(ISERROR($V68),"",OFFSET('Smelter Look-up'!$C$4,$V68-4,0)&amp;"")</f>
        <v/>
      </c>
      <c r="S68" s="154" t="str">
        <f t="shared" ca="1" si="10"/>
        <v>CA</v>
      </c>
      <c r="T68" s="154" t="str">
        <f ca="1">IF(B68="","",IF(ISERROR(MATCH($J68,SorP!$B$1:$B$6261,0)),"",INDIRECT("'SorP'!$A$"&amp;MATCH($S68&amp;$J68,SorP!C:C,0))))</f>
        <v>CA-NL</v>
      </c>
      <c r="U68" s="167"/>
      <c r="V68" s="168" t="e">
        <f>IF(C68="",NA(),MATCH($B68&amp;$C68,'Smelter Look-up'!$J:$J,0))</f>
        <v>#N/A</v>
      </c>
      <c r="X68" s="169">
        <f t="shared" si="11"/>
        <v>0</v>
      </c>
      <c r="AB68" s="311" t="str">
        <f t="shared" si="12"/>
        <v>Nickel</v>
      </c>
      <c r="AC68" s="169" t="str">
        <f t="shared" si="13"/>
        <v>Nickel</v>
      </c>
      <c r="AD68" s="169" t="str">
        <f t="shared" si="14"/>
        <v>Vale - Long Harbour Processing Plant (LHPP)</v>
      </c>
    </row>
    <row r="69" spans="1:30" s="169" customFormat="1" ht="76.5">
      <c r="A69" s="154" t="s">
        <v>19716</v>
      </c>
      <c r="B69" s="301" t="s">
        <v>18109</v>
      </c>
      <c r="C69" s="151" t="s">
        <v>18238</v>
      </c>
      <c r="D69" s="148"/>
      <c r="E69" s="148" t="s">
        <v>95</v>
      </c>
      <c r="F69" s="148" t="s">
        <v>19716</v>
      </c>
      <c r="G69" s="148" t="s">
        <v>12</v>
      </c>
      <c r="H69" s="203">
        <f ca="1">IF(ISERROR($V69),"",OFFSET('Smelter Look-up'!$G$4,$V69-4,0))</f>
        <v>0</v>
      </c>
      <c r="I69" s="204" t="s">
        <v>18733</v>
      </c>
      <c r="J69" s="204" t="s">
        <v>98</v>
      </c>
      <c r="K69" s="149"/>
      <c r="L69" s="149"/>
      <c r="M69" s="149"/>
      <c r="N69" s="149"/>
      <c r="O69" s="149"/>
      <c r="P69" s="206"/>
      <c r="Q69" s="150"/>
      <c r="R69" s="148" t="str">
        <f ca="1">IF(ISERROR($V69),"",OFFSET('Smelter Look-up'!$C$4,$V69-4,0)&amp;"")</f>
        <v>Vale Copper Cliff Nickel Refinery</v>
      </c>
      <c r="S69" s="154" t="str">
        <f t="shared" ca="1" si="10"/>
        <v>CA</v>
      </c>
      <c r="T69" s="154" t="str">
        <f ca="1">IF(B69="","",IF(ISERROR(MATCH($J69,SorP!$B$1:$B$6261,0)),"",INDIRECT("'SorP'!$A$"&amp;MATCH($S69&amp;$J69,SorP!C:C,0))))</f>
        <v>CA-ON</v>
      </c>
      <c r="U69" s="167"/>
      <c r="V69" s="168">
        <f>IF(C69="",NA(),MATCH($B69&amp;$C69,'Smelter Look-up'!$J:$J,0))</f>
        <v>588</v>
      </c>
      <c r="X69" s="169">
        <f t="shared" si="11"/>
        <v>0</v>
      </c>
      <c r="AB69" s="311" t="str">
        <f t="shared" si="12"/>
        <v>Nickel</v>
      </c>
      <c r="AC69" s="169" t="str">
        <f t="shared" si="13"/>
        <v>Nickel</v>
      </c>
      <c r="AD69" s="169" t="str">
        <f t="shared" si="14"/>
        <v>Vale Copper Cliff Nickel Refinery</v>
      </c>
    </row>
    <row r="70" spans="1:30" s="169" customFormat="1" ht="89.25">
      <c r="A70" s="154" t="s">
        <v>19718</v>
      </c>
      <c r="B70" s="301" t="s">
        <v>18109</v>
      </c>
      <c r="C70" s="151" t="s">
        <v>19717</v>
      </c>
      <c r="D70" s="148"/>
      <c r="E70" s="148" t="s">
        <v>155</v>
      </c>
      <c r="F70" s="148" t="s">
        <v>19718</v>
      </c>
      <c r="G70" s="148" t="s">
        <v>12</v>
      </c>
      <c r="H70" s="203">
        <f ca="1">IF(ISERROR($V70),"",OFFSET('Smelter Look-up'!$G$4,$V70-4,0))</f>
        <v>0</v>
      </c>
      <c r="I70" s="204" t="s">
        <v>19719</v>
      </c>
      <c r="J70" s="204" t="s">
        <v>4752</v>
      </c>
      <c r="K70" s="149"/>
      <c r="L70" s="149"/>
      <c r="M70" s="149"/>
      <c r="N70" s="149"/>
      <c r="O70" s="149"/>
      <c r="P70" s="206"/>
      <c r="Q70" s="150"/>
      <c r="R70" s="148" t="str">
        <f ca="1">IF(ISERROR($V70),"",OFFSET('Smelter Look-up'!$C$4,$V70-4,0)&amp;"")</f>
        <v>Vale Europe Ltd. (Clydach Refinery)</v>
      </c>
      <c r="S70" s="154" t="str">
        <f t="shared" ca="1" si="10"/>
        <v>GB</v>
      </c>
      <c r="T70" s="154" t="str">
        <f ca="1">IF(B70="","",IF(ISERROR(MATCH($J70,SorP!$B$1:$B$6261,0)),"",INDIRECT("'SorP'!$A$"&amp;MATCH($S70&amp;$J70,SorP!C:C,0))))</f>
        <v>GB-SWA</v>
      </c>
      <c r="U70" s="167"/>
      <c r="V70" s="168">
        <f>IF(C70="",NA(),MATCH($B70&amp;$C70,'Smelter Look-up'!$J:$J,0))</f>
        <v>589</v>
      </c>
      <c r="X70" s="169">
        <f t="shared" si="11"/>
        <v>0</v>
      </c>
      <c r="AB70" s="311" t="str">
        <f t="shared" si="12"/>
        <v>Nickel</v>
      </c>
      <c r="AC70" s="169" t="str">
        <f t="shared" si="13"/>
        <v>Nickel</v>
      </c>
      <c r="AD70" s="169" t="str">
        <f t="shared" si="14"/>
        <v>Vale Europe Ltd. (Clydach Refinery)</v>
      </c>
    </row>
    <row r="71" spans="1:30" s="169" customFormat="1" ht="20.25">
      <c r="A71" s="154"/>
      <c r="B71" s="301"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c r="H71" s="203" t="str">
        <f ca="1">IF(ISERROR($V71),"",OFFSET('Smelter Look-up'!$G$4,$V71-4,0))</f>
        <v/>
      </c>
      <c r="I71" s="204" t="str">
        <f ca="1">IF(ISERROR($V71),"",OFFSET('Smelter Look-up'!$H$4,$V71-4,0))</f>
        <v/>
      </c>
      <c r="J71" s="204" t="str">
        <f ca="1">IF(ISERROR($V71),"",OFFSET('Smelter Look-up'!$I$4,$V71-4,0))</f>
        <v/>
      </c>
      <c r="K71" s="149"/>
      <c r="L71" s="149"/>
      <c r="M71" s="149"/>
      <c r="N71" s="149"/>
      <c r="O71" s="149"/>
      <c r="P71" s="206"/>
      <c r="Q71" s="150"/>
      <c r="R71" s="148" t="str">
        <f ca="1">IF(ISERROR($V71),"",OFFSET('Smelter Look-up'!$C$4,$V71-4,0)&amp;"")</f>
        <v/>
      </c>
      <c r="S71" s="154" t="str">
        <f t="shared" ca="1" si="10"/>
        <v/>
      </c>
      <c r="T71" s="154" t="str">
        <f ca="1">IF(B71="","",IF(ISERROR(MATCH($J71,SorP!$B$1:$B$6261,0)),"",INDIRECT("'SorP'!$A$"&amp;MATCH($S71&amp;$J71,SorP!C:C,0))))</f>
        <v/>
      </c>
      <c r="U71" s="167"/>
      <c r="V71" s="168" t="e">
        <f>IF(C71="",NA(),MATCH($B71&amp;$C71,'Smelter Look-up'!$J:$J,0))</f>
        <v>#N/A</v>
      </c>
      <c r="X71" s="169">
        <f t="shared" ca="1" si="11"/>
        <v>0</v>
      </c>
      <c r="AB71" s="311" t="str">
        <f t="shared" si="12"/>
        <v/>
      </c>
      <c r="AC71" s="169" t="str">
        <f t="shared" si="13"/>
        <v/>
      </c>
      <c r="AD71" s="169" t="str">
        <f t="shared" si="14"/>
        <v/>
      </c>
    </row>
    <row r="72" spans="1:30" s="169" customFormat="1" ht="20.25">
      <c r="A72" s="154"/>
      <c r="B72" s="301"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3" t="str">
        <f ca="1">IF(ISERROR($V72),"",OFFSET('Smelter Look-up'!$G$4,$V72-4,0))</f>
        <v/>
      </c>
      <c r="I72" s="204" t="str">
        <f ca="1">IF(ISERROR($V72),"",OFFSET('Smelter Look-up'!$H$4,$V72-4,0))</f>
        <v/>
      </c>
      <c r="J72" s="204" t="str">
        <f ca="1">IF(ISERROR($V72),"",OFFSET('Smelter Look-up'!$I$4,$V72-4,0))</f>
        <v/>
      </c>
      <c r="K72" s="149"/>
      <c r="L72" s="149"/>
      <c r="M72" s="149"/>
      <c r="N72" s="149"/>
      <c r="O72" s="149"/>
      <c r="P72" s="206"/>
      <c r="Q72" s="150"/>
      <c r="R72" s="148" t="str">
        <f ca="1">IF(ISERROR($V72),"",OFFSET('Smelter Look-up'!$C$4,$V72-4,0)&amp;"")</f>
        <v/>
      </c>
      <c r="S72" s="154" t="str">
        <f t="shared" ca="1" si="10"/>
        <v/>
      </c>
      <c r="T72" s="154" t="str">
        <f ca="1">IF(B72="","",IF(ISERROR(MATCH($J72,SorP!$B$1:$B$6261,0)),"",INDIRECT("'SorP'!$A$"&amp;MATCH($S72&amp;$J72,SorP!C:C,0))))</f>
        <v/>
      </c>
      <c r="U72" s="167"/>
      <c r="V72" s="168" t="e">
        <f>IF(C72="",NA(),MATCH($B72&amp;$C72,'Smelter Look-up'!$J:$J,0))</f>
        <v>#N/A</v>
      </c>
      <c r="X72" s="169">
        <f t="shared" ca="1" si="11"/>
        <v>0</v>
      </c>
      <c r="AB72" s="311" t="str">
        <f t="shared" si="12"/>
        <v/>
      </c>
      <c r="AC72" s="169" t="str">
        <f t="shared" si="13"/>
        <v/>
      </c>
      <c r="AD72" s="169" t="str">
        <f t="shared" si="14"/>
        <v/>
      </c>
    </row>
    <row r="73" spans="1:30" s="169" customFormat="1" ht="20.25">
      <c r="A73" s="154"/>
      <c r="B73" s="301"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3" t="str">
        <f ca="1">IF(ISERROR($V73),"",OFFSET('Smelter Look-up'!$G$4,$V73-4,0))</f>
        <v/>
      </c>
      <c r="I73" s="204" t="str">
        <f ca="1">IF(ISERROR($V73),"",OFFSET('Smelter Look-up'!$H$4,$V73-4,0))</f>
        <v/>
      </c>
      <c r="J73" s="204" t="str">
        <f ca="1">IF(ISERROR($V73),"",OFFSET('Smelter Look-up'!$I$4,$V73-4,0))</f>
        <v/>
      </c>
      <c r="K73" s="149"/>
      <c r="L73" s="149"/>
      <c r="M73" s="149"/>
      <c r="N73" s="149"/>
      <c r="O73" s="149"/>
      <c r="P73" s="206"/>
      <c r="Q73" s="150"/>
      <c r="R73" s="148" t="str">
        <f ca="1">IF(ISERROR($V73),"",OFFSET('Smelter Look-up'!$C$4,$V73-4,0)&amp;"")</f>
        <v/>
      </c>
      <c r="S73" s="154" t="str">
        <f t="shared" ca="1" si="10"/>
        <v/>
      </c>
      <c r="T73" s="154" t="str">
        <f ca="1">IF(B73="","",IF(ISERROR(MATCH($J73,SorP!$B$1:$B$6261,0)),"",INDIRECT("'SorP'!$A$"&amp;MATCH($S73&amp;$J73,SorP!C:C,0))))</f>
        <v/>
      </c>
      <c r="U73" s="167"/>
      <c r="V73" s="168" t="e">
        <f>IF(C73="",NA(),MATCH($B73&amp;$C73,'Smelter Look-up'!$J:$J,0))</f>
        <v>#N/A</v>
      </c>
      <c r="X73" s="169">
        <f t="shared" ca="1" si="11"/>
        <v>0</v>
      </c>
      <c r="AB73" s="311" t="str">
        <f t="shared" si="12"/>
        <v/>
      </c>
      <c r="AC73" s="169" t="str">
        <f t="shared" si="13"/>
        <v/>
      </c>
      <c r="AD73" s="169" t="str">
        <f t="shared" si="14"/>
        <v/>
      </c>
    </row>
    <row r="74" spans="1:30" s="169" customFormat="1" ht="20.25">
      <c r="A74" s="154"/>
      <c r="B74" s="301"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3" t="str">
        <f ca="1">IF(ISERROR($V74),"",OFFSET('Smelter Look-up'!$G$4,$V74-4,0))</f>
        <v/>
      </c>
      <c r="I74" s="204" t="str">
        <f ca="1">IF(ISERROR($V74),"",OFFSET('Smelter Look-up'!$H$4,$V74-4,0))</f>
        <v/>
      </c>
      <c r="J74" s="204" t="str">
        <f ca="1">IF(ISERROR($V74),"",OFFSET('Smelter Look-up'!$I$4,$V74-4,0))</f>
        <v/>
      </c>
      <c r="K74" s="149"/>
      <c r="L74" s="149"/>
      <c r="M74" s="149"/>
      <c r="N74" s="149"/>
      <c r="O74" s="149"/>
      <c r="P74" s="206"/>
      <c r="Q74" s="150"/>
      <c r="R74" s="148" t="str">
        <f ca="1">IF(ISERROR($V74),"",OFFSET('Smelter Look-up'!$C$4,$V74-4,0)&amp;"")</f>
        <v/>
      </c>
      <c r="S74" s="154" t="str">
        <f t="shared" ca="1" si="10"/>
        <v/>
      </c>
      <c r="T74" s="154" t="str">
        <f ca="1">IF(B74="","",IF(ISERROR(MATCH($J74,SorP!$B$1:$B$6261,0)),"",INDIRECT("'SorP'!$A$"&amp;MATCH($S74&amp;$J74,SorP!C:C,0))))</f>
        <v/>
      </c>
      <c r="U74" s="167"/>
      <c r="V74" s="168" t="e">
        <f>IF(C74="",NA(),MATCH($B74&amp;$C74,'Smelter Look-up'!$J:$J,0))</f>
        <v>#N/A</v>
      </c>
      <c r="X74" s="169">
        <f t="shared" ca="1" si="11"/>
        <v>0</v>
      </c>
      <c r="AB74" s="311" t="str">
        <f t="shared" si="12"/>
        <v/>
      </c>
      <c r="AC74" s="169" t="str">
        <f t="shared" si="13"/>
        <v/>
      </c>
      <c r="AD74" s="169" t="str">
        <f t="shared" si="14"/>
        <v/>
      </c>
    </row>
    <row r="75" spans="1:30" s="169" customFormat="1" ht="20.25">
      <c r="A75" s="154"/>
      <c r="B75" s="301"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3" t="str">
        <f ca="1">IF(ISERROR($V75),"",OFFSET('Smelter Look-up'!$G$4,$V75-4,0))</f>
        <v/>
      </c>
      <c r="I75" s="204" t="str">
        <f ca="1">IF(ISERROR($V75),"",OFFSET('Smelter Look-up'!$H$4,$V75-4,0))</f>
        <v/>
      </c>
      <c r="J75" s="204" t="str">
        <f ca="1">IF(ISERROR($V75),"",OFFSET('Smelter Look-up'!$I$4,$V75-4,0))</f>
        <v/>
      </c>
      <c r="K75" s="149"/>
      <c r="L75" s="149"/>
      <c r="M75" s="149"/>
      <c r="N75" s="149"/>
      <c r="O75" s="149"/>
      <c r="P75" s="206"/>
      <c r="Q75" s="150"/>
      <c r="R75" s="148" t="str">
        <f ca="1">IF(ISERROR($V75),"",OFFSET('Smelter Look-up'!$C$4,$V75-4,0)&amp;"")</f>
        <v/>
      </c>
      <c r="S75" s="154" t="str">
        <f t="shared" ca="1" si="10"/>
        <v/>
      </c>
      <c r="T75" s="154" t="str">
        <f ca="1">IF(B75="","",IF(ISERROR(MATCH($J75,SorP!$B$1:$B$6261,0)),"",INDIRECT("'SorP'!$A$"&amp;MATCH($S75&amp;$J75,SorP!C:C,0))))</f>
        <v/>
      </c>
      <c r="U75" s="167"/>
      <c r="V75" s="168" t="e">
        <f>IF(C75="",NA(),MATCH($B75&amp;$C75,'Smelter Look-up'!$J:$J,0))</f>
        <v>#N/A</v>
      </c>
      <c r="X75" s="169">
        <f t="shared" ca="1" si="11"/>
        <v>0</v>
      </c>
      <c r="AB75" s="311" t="str">
        <f t="shared" si="12"/>
        <v/>
      </c>
      <c r="AC75" s="169" t="str">
        <f t="shared" si="13"/>
        <v/>
      </c>
      <c r="AD75" s="169" t="str">
        <f t="shared" si="14"/>
        <v/>
      </c>
    </row>
    <row r="76" spans="1:30" s="169" customFormat="1" ht="20.25">
      <c r="A76" s="154"/>
      <c r="B76" s="301"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3" t="str">
        <f ca="1">IF(ISERROR($V76),"",OFFSET('Smelter Look-up'!$G$4,$V76-4,0))</f>
        <v/>
      </c>
      <c r="I76" s="204" t="str">
        <f ca="1">IF(ISERROR($V76),"",OFFSET('Smelter Look-up'!$H$4,$V76-4,0))</f>
        <v/>
      </c>
      <c r="J76" s="204" t="str">
        <f ca="1">IF(ISERROR($V76),"",OFFSET('Smelter Look-up'!$I$4,$V76-4,0))</f>
        <v/>
      </c>
      <c r="K76" s="149"/>
      <c r="L76" s="149"/>
      <c r="M76" s="149"/>
      <c r="N76" s="149"/>
      <c r="O76" s="149"/>
      <c r="P76" s="206"/>
      <c r="Q76" s="150"/>
      <c r="R76" s="148" t="str">
        <f ca="1">IF(ISERROR($V76),"",OFFSET('Smelter Look-up'!$C$4,$V76-4,0)&amp;"")</f>
        <v/>
      </c>
      <c r="S76" s="154" t="str">
        <f t="shared" ca="1" si="10"/>
        <v/>
      </c>
      <c r="T76" s="154" t="str">
        <f ca="1">IF(B76="","",IF(ISERROR(MATCH($J76,SorP!$B$1:$B$6261,0)),"",INDIRECT("'SorP'!$A$"&amp;MATCH($S76&amp;$J76,SorP!C:C,0))))</f>
        <v/>
      </c>
      <c r="U76" s="167"/>
      <c r="V76" s="168" t="e">
        <f>IF(C76="",NA(),MATCH($B76&amp;$C76,'Smelter Look-up'!$J:$J,0))</f>
        <v>#N/A</v>
      </c>
      <c r="X76" s="169">
        <f t="shared" ca="1" si="11"/>
        <v>0</v>
      </c>
      <c r="AB76" s="311" t="str">
        <f t="shared" si="12"/>
        <v/>
      </c>
      <c r="AC76" s="169" t="str">
        <f t="shared" si="13"/>
        <v/>
      </c>
      <c r="AD76" s="169" t="str">
        <f t="shared" si="14"/>
        <v/>
      </c>
    </row>
    <row r="77" spans="1:30" s="169" customFormat="1" ht="20.25">
      <c r="A77" s="154"/>
      <c r="B77" s="301"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3" t="str">
        <f ca="1">IF(ISERROR($V77),"",OFFSET('Smelter Look-up'!$G$4,$V77-4,0))</f>
        <v/>
      </c>
      <c r="I77" s="204" t="str">
        <f ca="1">IF(ISERROR($V77),"",OFFSET('Smelter Look-up'!$H$4,$V77-4,0))</f>
        <v/>
      </c>
      <c r="J77" s="204" t="str">
        <f ca="1">IF(ISERROR($V77),"",OFFSET('Smelter Look-up'!$I$4,$V77-4,0))</f>
        <v/>
      </c>
      <c r="K77" s="149"/>
      <c r="L77" s="149"/>
      <c r="M77" s="149"/>
      <c r="N77" s="149"/>
      <c r="O77" s="149"/>
      <c r="P77" s="206"/>
      <c r="Q77" s="150"/>
      <c r="R77" s="148" t="str">
        <f ca="1">IF(ISERROR($V77),"",OFFSET('Smelter Look-up'!$C$4,$V77-4,0)&amp;"")</f>
        <v/>
      </c>
      <c r="S77" s="154" t="str">
        <f t="shared" ca="1" si="10"/>
        <v/>
      </c>
      <c r="T77" s="154" t="str">
        <f ca="1">IF(B77="","",IF(ISERROR(MATCH($J77,SorP!$B$1:$B$6261,0)),"",INDIRECT("'SorP'!$A$"&amp;MATCH($S77&amp;$J77,SorP!C:C,0))))</f>
        <v/>
      </c>
      <c r="U77" s="167"/>
      <c r="V77" s="168" t="e">
        <f>IF(C77="",NA(),MATCH($B77&amp;$C77,'Smelter Look-up'!$J:$J,0))</f>
        <v>#N/A</v>
      </c>
      <c r="X77" s="169">
        <f t="shared" ca="1" si="11"/>
        <v>0</v>
      </c>
      <c r="AB77" s="311" t="str">
        <f t="shared" si="12"/>
        <v/>
      </c>
      <c r="AC77" s="169" t="str">
        <f t="shared" si="13"/>
        <v/>
      </c>
      <c r="AD77" s="169" t="str">
        <f t="shared" si="14"/>
        <v/>
      </c>
    </row>
    <row r="78" spans="1:30" s="169" customFormat="1" ht="20.25">
      <c r="A78" s="154"/>
      <c r="B78" s="301"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3" t="str">
        <f ca="1">IF(ISERROR($V78),"",OFFSET('Smelter Look-up'!$G$4,$V78-4,0))</f>
        <v/>
      </c>
      <c r="I78" s="204" t="str">
        <f ca="1">IF(ISERROR($V78),"",OFFSET('Smelter Look-up'!$H$4,$V78-4,0))</f>
        <v/>
      </c>
      <c r="J78" s="204" t="str">
        <f ca="1">IF(ISERROR($V78),"",OFFSET('Smelter Look-up'!$I$4,$V78-4,0))</f>
        <v/>
      </c>
      <c r="K78" s="149"/>
      <c r="L78" s="149"/>
      <c r="M78" s="149"/>
      <c r="N78" s="149"/>
      <c r="O78" s="149"/>
      <c r="P78" s="206"/>
      <c r="Q78" s="150"/>
      <c r="R78" s="148" t="str">
        <f ca="1">IF(ISERROR($V78),"",OFFSET('Smelter Look-up'!$C$4,$V78-4,0)&amp;"")</f>
        <v/>
      </c>
      <c r="S78" s="154" t="str">
        <f t="shared" ca="1" si="10"/>
        <v/>
      </c>
      <c r="T78" s="154" t="str">
        <f ca="1">IF(B78="","",IF(ISERROR(MATCH($J78,SorP!$B$1:$B$6261,0)),"",INDIRECT("'SorP'!$A$"&amp;MATCH($S78&amp;$J78,SorP!C:C,0))))</f>
        <v/>
      </c>
      <c r="U78" s="167"/>
      <c r="V78" s="168" t="e">
        <f>IF(C78="",NA(),MATCH($B78&amp;$C78,'Smelter Look-up'!$J:$J,0))</f>
        <v>#N/A</v>
      </c>
      <c r="X78" s="169">
        <f t="shared" ca="1" si="11"/>
        <v>0</v>
      </c>
      <c r="AB78" s="311" t="str">
        <f t="shared" si="12"/>
        <v/>
      </c>
      <c r="AC78" s="169" t="str">
        <f t="shared" si="13"/>
        <v/>
      </c>
      <c r="AD78" s="169" t="str">
        <f t="shared" si="14"/>
        <v/>
      </c>
    </row>
    <row r="79" spans="1:30" s="169" customFormat="1" ht="20.25">
      <c r="A79" s="154"/>
      <c r="B79" s="301"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3" t="str">
        <f ca="1">IF(ISERROR($V79),"",OFFSET('Smelter Look-up'!$G$4,$V79-4,0))</f>
        <v/>
      </c>
      <c r="I79" s="204" t="str">
        <f ca="1">IF(ISERROR($V79),"",OFFSET('Smelter Look-up'!$H$4,$V79-4,0))</f>
        <v/>
      </c>
      <c r="J79" s="204" t="str">
        <f ca="1">IF(ISERROR($V79),"",OFFSET('Smelter Look-up'!$I$4,$V79-4,0))</f>
        <v/>
      </c>
      <c r="K79" s="149"/>
      <c r="L79" s="149"/>
      <c r="M79" s="149"/>
      <c r="N79" s="149"/>
      <c r="O79" s="149"/>
      <c r="P79" s="206"/>
      <c r="Q79" s="150"/>
      <c r="R79" s="148" t="str">
        <f ca="1">IF(ISERROR($V79),"",OFFSET('Smelter Look-up'!$C$4,$V79-4,0)&amp;"")</f>
        <v/>
      </c>
      <c r="S79" s="154" t="str">
        <f t="shared" ca="1" si="10"/>
        <v/>
      </c>
      <c r="T79" s="154" t="str">
        <f ca="1">IF(B79="","",IF(ISERROR(MATCH($J79,SorP!$B$1:$B$6261,0)),"",INDIRECT("'SorP'!$A$"&amp;MATCH($S79&amp;$J79,SorP!C:C,0))))</f>
        <v/>
      </c>
      <c r="U79" s="167"/>
      <c r="V79" s="168" t="e">
        <f>IF(C79="",NA(),MATCH($B79&amp;$C79,'Smelter Look-up'!$J:$J,0))</f>
        <v>#N/A</v>
      </c>
      <c r="X79" s="169">
        <f t="shared" ca="1" si="11"/>
        <v>0</v>
      </c>
      <c r="AB79" s="311" t="str">
        <f t="shared" si="12"/>
        <v/>
      </c>
      <c r="AC79" s="169" t="str">
        <f t="shared" si="13"/>
        <v/>
      </c>
      <c r="AD79" s="169" t="str">
        <f t="shared" si="14"/>
        <v/>
      </c>
    </row>
    <row r="80" spans="1:30" s="169" customFormat="1" ht="20.25">
      <c r="A80" s="154"/>
      <c r="B80" s="301"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3" t="str">
        <f ca="1">IF(ISERROR($V80),"",OFFSET('Smelter Look-up'!$G$4,$V80-4,0))</f>
        <v/>
      </c>
      <c r="I80" s="204" t="str">
        <f ca="1">IF(ISERROR($V80),"",OFFSET('Smelter Look-up'!$H$4,$V80-4,0))</f>
        <v/>
      </c>
      <c r="J80" s="204" t="str">
        <f ca="1">IF(ISERROR($V80),"",OFFSET('Smelter Look-up'!$I$4,$V80-4,0))</f>
        <v/>
      </c>
      <c r="K80" s="149"/>
      <c r="L80" s="149"/>
      <c r="M80" s="149"/>
      <c r="N80" s="149"/>
      <c r="O80" s="149"/>
      <c r="P80" s="206"/>
      <c r="Q80" s="150"/>
      <c r="R80" s="148" t="str">
        <f ca="1">IF(ISERROR($V80),"",OFFSET('Smelter Look-up'!$C$4,$V80-4,0)&amp;"")</f>
        <v/>
      </c>
      <c r="S80" s="154" t="str">
        <f t="shared" ca="1" si="10"/>
        <v/>
      </c>
      <c r="T80" s="154" t="str">
        <f ca="1">IF(B80="","",IF(ISERROR(MATCH($J80,SorP!$B$1:$B$6261,0)),"",INDIRECT("'SorP'!$A$"&amp;MATCH($S80&amp;$J80,SorP!C:C,0))))</f>
        <v/>
      </c>
      <c r="U80" s="167"/>
      <c r="V80" s="168" t="e">
        <f>IF(C80="",NA(),MATCH($B80&amp;$C80,'Smelter Look-up'!$J:$J,0))</f>
        <v>#N/A</v>
      </c>
      <c r="X80" s="169">
        <f t="shared" ca="1" si="11"/>
        <v>0</v>
      </c>
      <c r="AB80" s="311" t="str">
        <f t="shared" si="12"/>
        <v/>
      </c>
      <c r="AC80" s="169" t="str">
        <f t="shared" si="13"/>
        <v/>
      </c>
      <c r="AD80" s="169" t="str">
        <f t="shared" si="14"/>
        <v/>
      </c>
    </row>
    <row r="81" spans="1:30" s="169" customFormat="1" ht="20.25">
      <c r="A81" s="154"/>
      <c r="B81" s="301"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3" t="str">
        <f ca="1">IF(ISERROR($V81),"",OFFSET('Smelter Look-up'!$G$4,$V81-4,0))</f>
        <v/>
      </c>
      <c r="I81" s="204" t="str">
        <f ca="1">IF(ISERROR($V81),"",OFFSET('Smelter Look-up'!$H$4,$V81-4,0))</f>
        <v/>
      </c>
      <c r="J81" s="204" t="str">
        <f ca="1">IF(ISERROR($V81),"",OFFSET('Smelter Look-up'!$I$4,$V81-4,0))</f>
        <v/>
      </c>
      <c r="K81" s="149"/>
      <c r="L81" s="149"/>
      <c r="M81" s="149"/>
      <c r="N81" s="149"/>
      <c r="O81" s="149"/>
      <c r="P81" s="206"/>
      <c r="Q81" s="150"/>
      <c r="R81" s="148" t="str">
        <f ca="1">IF(ISERROR($V81),"",OFFSET('Smelter Look-up'!$C$4,$V81-4,0)&amp;"")</f>
        <v/>
      </c>
      <c r="S81" s="154" t="str">
        <f t="shared" ca="1" si="10"/>
        <v/>
      </c>
      <c r="T81" s="154" t="str">
        <f ca="1">IF(B81="","",IF(ISERROR(MATCH($J81,SorP!$B$1:$B$6261,0)),"",INDIRECT("'SorP'!$A$"&amp;MATCH($S81&amp;$J81,SorP!C:C,0))))</f>
        <v/>
      </c>
      <c r="U81" s="167"/>
      <c r="V81" s="168" t="e">
        <f>IF(C81="",NA(),MATCH($B81&amp;$C81,'Smelter Look-up'!$J:$J,0))</f>
        <v>#N/A</v>
      </c>
      <c r="X81" s="169">
        <f t="shared" ca="1" si="11"/>
        <v>0</v>
      </c>
      <c r="AB81" s="311" t="str">
        <f t="shared" si="12"/>
        <v/>
      </c>
      <c r="AC81" s="169" t="str">
        <f t="shared" si="13"/>
        <v/>
      </c>
      <c r="AD81" s="169" t="str">
        <f t="shared" si="14"/>
        <v/>
      </c>
    </row>
    <row r="82" spans="1:30" s="169" customFormat="1" ht="20.25">
      <c r="A82" s="154"/>
      <c r="B82" s="301"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3" t="str">
        <f ca="1">IF(ISERROR($V82),"",OFFSET('Smelter Look-up'!$G$4,$V82-4,0))</f>
        <v/>
      </c>
      <c r="I82" s="204" t="str">
        <f ca="1">IF(ISERROR($V82),"",OFFSET('Smelter Look-up'!$H$4,$V82-4,0))</f>
        <v/>
      </c>
      <c r="J82" s="204" t="str">
        <f ca="1">IF(ISERROR($V82),"",OFFSET('Smelter Look-up'!$I$4,$V82-4,0))</f>
        <v/>
      </c>
      <c r="K82" s="149"/>
      <c r="L82" s="149"/>
      <c r="M82" s="149"/>
      <c r="N82" s="149"/>
      <c r="O82" s="149"/>
      <c r="P82" s="206"/>
      <c r="Q82" s="150"/>
      <c r="R82" s="148" t="str">
        <f ca="1">IF(ISERROR($V82),"",OFFSET('Smelter Look-up'!$C$4,$V82-4,0)&amp;"")</f>
        <v/>
      </c>
      <c r="S82" s="154" t="str">
        <f t="shared" ca="1" si="10"/>
        <v/>
      </c>
      <c r="T82" s="154" t="str">
        <f ca="1">IF(B82="","",IF(ISERROR(MATCH($J82,SorP!$B$1:$B$6261,0)),"",INDIRECT("'SorP'!$A$"&amp;MATCH($S82&amp;$J82,SorP!C:C,0))))</f>
        <v/>
      </c>
      <c r="U82" s="167"/>
      <c r="V82" s="168" t="e">
        <f>IF(C82="",NA(),MATCH($B82&amp;$C82,'Smelter Look-up'!$J:$J,0))</f>
        <v>#N/A</v>
      </c>
      <c r="X82" s="169">
        <f t="shared" ca="1" si="11"/>
        <v>0</v>
      </c>
      <c r="AB82" s="311" t="str">
        <f t="shared" si="12"/>
        <v/>
      </c>
      <c r="AC82" s="169" t="str">
        <f t="shared" si="13"/>
        <v/>
      </c>
      <c r="AD82" s="169" t="str">
        <f t="shared" si="14"/>
        <v/>
      </c>
    </row>
    <row r="83" spans="1:30" s="169" customFormat="1" ht="20.25">
      <c r="A83" s="154"/>
      <c r="B83" s="301"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3" t="str">
        <f ca="1">IF(ISERROR($V83),"",OFFSET('Smelter Look-up'!$G$4,$V83-4,0))</f>
        <v/>
      </c>
      <c r="I83" s="204" t="str">
        <f ca="1">IF(ISERROR($V83),"",OFFSET('Smelter Look-up'!$H$4,$V83-4,0))</f>
        <v/>
      </c>
      <c r="J83" s="204" t="str">
        <f ca="1">IF(ISERROR($V83),"",OFFSET('Smelter Look-up'!$I$4,$V83-4,0))</f>
        <v/>
      </c>
      <c r="K83" s="149"/>
      <c r="L83" s="149"/>
      <c r="M83" s="149"/>
      <c r="N83" s="149"/>
      <c r="O83" s="149"/>
      <c r="P83" s="206"/>
      <c r="Q83" s="150"/>
      <c r="R83" s="148" t="str">
        <f ca="1">IF(ISERROR($V83),"",OFFSET('Smelter Look-up'!$C$4,$V83-4,0)&amp;"")</f>
        <v/>
      </c>
      <c r="S83" s="154" t="str">
        <f t="shared" ca="1" si="10"/>
        <v/>
      </c>
      <c r="T83" s="154" t="str">
        <f ca="1">IF(B83="","",IF(ISERROR(MATCH($J83,SorP!$B$1:$B$6261,0)),"",INDIRECT("'SorP'!$A$"&amp;MATCH($S83&amp;$J83,SorP!C:C,0))))</f>
        <v/>
      </c>
      <c r="U83" s="167"/>
      <c r="V83" s="168" t="e">
        <f>IF(C83="",NA(),MATCH($B83&amp;$C83,'Smelter Look-up'!$J:$J,0))</f>
        <v>#N/A</v>
      </c>
      <c r="X83" s="169">
        <f t="shared" ca="1" si="11"/>
        <v>0</v>
      </c>
      <c r="AB83" s="311" t="str">
        <f t="shared" si="12"/>
        <v/>
      </c>
      <c r="AC83" s="169" t="str">
        <f t="shared" si="13"/>
        <v/>
      </c>
      <c r="AD83" s="169" t="str">
        <f t="shared" si="14"/>
        <v/>
      </c>
    </row>
    <row r="84" spans="1:30" s="169" customFormat="1" ht="20.25">
      <c r="A84" s="154"/>
      <c r="B84" s="301"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3" t="str">
        <f ca="1">IF(ISERROR($V84),"",OFFSET('Smelter Look-up'!$G$4,$V84-4,0))</f>
        <v/>
      </c>
      <c r="I84" s="204" t="str">
        <f ca="1">IF(ISERROR($V84),"",OFFSET('Smelter Look-up'!$H$4,$V84-4,0))</f>
        <v/>
      </c>
      <c r="J84" s="204" t="str">
        <f ca="1">IF(ISERROR($V84),"",OFFSET('Smelter Look-up'!$I$4,$V84-4,0))</f>
        <v/>
      </c>
      <c r="K84" s="149"/>
      <c r="L84" s="149"/>
      <c r="M84" s="149"/>
      <c r="N84" s="149"/>
      <c r="O84" s="149"/>
      <c r="P84" s="206"/>
      <c r="Q84" s="150"/>
      <c r="R84" s="148" t="str">
        <f ca="1">IF(ISERROR($V84),"",OFFSET('Smelter Look-up'!$C$4,$V84-4,0)&amp;"")</f>
        <v/>
      </c>
      <c r="S84" s="154" t="str">
        <f t="shared" ca="1" si="10"/>
        <v/>
      </c>
      <c r="T84" s="154" t="str">
        <f ca="1">IF(B84="","",IF(ISERROR(MATCH($J84,SorP!$B$1:$B$6261,0)),"",INDIRECT("'SorP'!$A$"&amp;MATCH($S84&amp;$J84,SorP!C:C,0))))</f>
        <v/>
      </c>
      <c r="U84" s="167"/>
      <c r="V84" s="168" t="e">
        <f>IF(C84="",NA(),MATCH($B84&amp;$C84,'Smelter Look-up'!$J:$J,0))</f>
        <v>#N/A</v>
      </c>
      <c r="X84" s="169">
        <f t="shared" ca="1" si="11"/>
        <v>0</v>
      </c>
      <c r="AB84" s="311" t="str">
        <f t="shared" si="12"/>
        <v/>
      </c>
      <c r="AC84" s="169" t="str">
        <f t="shared" si="13"/>
        <v/>
      </c>
      <c r="AD84" s="169" t="str">
        <f t="shared" si="14"/>
        <v/>
      </c>
    </row>
    <row r="85" spans="1:30" s="169" customFormat="1" ht="20.25">
      <c r="A85" s="154"/>
      <c r="B85" s="301"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3" t="str">
        <f ca="1">IF(ISERROR($V85),"",OFFSET('Smelter Look-up'!$G$4,$V85-4,0))</f>
        <v/>
      </c>
      <c r="I85" s="204" t="str">
        <f ca="1">IF(ISERROR($V85),"",OFFSET('Smelter Look-up'!$H$4,$V85-4,0))</f>
        <v/>
      </c>
      <c r="J85" s="204" t="str">
        <f ca="1">IF(ISERROR($V85),"",OFFSET('Smelter Look-up'!$I$4,$V85-4,0))</f>
        <v/>
      </c>
      <c r="K85" s="149"/>
      <c r="L85" s="149"/>
      <c r="M85" s="149"/>
      <c r="N85" s="149"/>
      <c r="O85" s="149"/>
      <c r="P85" s="206"/>
      <c r="Q85" s="150"/>
      <c r="R85" s="148" t="str">
        <f ca="1">IF(ISERROR($V85),"",OFFSET('Smelter Look-up'!$C$4,$V85-4,0)&amp;"")</f>
        <v/>
      </c>
      <c r="S85" s="154" t="str">
        <f t="shared" ca="1" si="10"/>
        <v/>
      </c>
      <c r="T85" s="154" t="str">
        <f ca="1">IF(B85="","",IF(ISERROR(MATCH($J85,SorP!$B$1:$B$6261,0)),"",INDIRECT("'SorP'!$A$"&amp;MATCH($S85&amp;$J85,SorP!C:C,0))))</f>
        <v/>
      </c>
      <c r="U85" s="167"/>
      <c r="V85" s="168" t="e">
        <f>IF(C85="",NA(),MATCH($B85&amp;$C85,'Smelter Look-up'!$J:$J,0))</f>
        <v>#N/A</v>
      </c>
      <c r="X85" s="169">
        <f t="shared" ca="1" si="11"/>
        <v>0</v>
      </c>
      <c r="AB85" s="311" t="str">
        <f t="shared" si="12"/>
        <v/>
      </c>
      <c r="AC85" s="169" t="str">
        <f t="shared" si="13"/>
        <v/>
      </c>
      <c r="AD85" s="169" t="str">
        <f t="shared" si="14"/>
        <v/>
      </c>
    </row>
    <row r="86" spans="1:30" s="169" customFormat="1" ht="20.25">
      <c r="A86" s="154"/>
      <c r="B86" s="301"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3" t="str">
        <f ca="1">IF(ISERROR($V86),"",OFFSET('Smelter Look-up'!$G$4,$V86-4,0))</f>
        <v/>
      </c>
      <c r="I86" s="204" t="str">
        <f ca="1">IF(ISERROR($V86),"",OFFSET('Smelter Look-up'!$H$4,$V86-4,0))</f>
        <v/>
      </c>
      <c r="J86" s="204" t="str">
        <f ca="1">IF(ISERROR($V86),"",OFFSET('Smelter Look-up'!$I$4,$V86-4,0))</f>
        <v/>
      </c>
      <c r="K86" s="149"/>
      <c r="L86" s="149"/>
      <c r="M86" s="149"/>
      <c r="N86" s="149"/>
      <c r="O86" s="149"/>
      <c r="P86" s="206"/>
      <c r="Q86" s="150"/>
      <c r="R86" s="148" t="str">
        <f ca="1">IF(ISERROR($V86),"",OFFSET('Smelter Look-up'!$C$4,$V86-4,0)&amp;"")</f>
        <v/>
      </c>
      <c r="S86" s="154" t="str">
        <f t="shared" ca="1" si="10"/>
        <v/>
      </c>
      <c r="T86" s="154" t="str">
        <f ca="1">IF(B86="","",IF(ISERROR(MATCH($J86,SorP!$B$1:$B$6261,0)),"",INDIRECT("'SorP'!$A$"&amp;MATCH($S86&amp;$J86,SorP!C:C,0))))</f>
        <v/>
      </c>
      <c r="U86" s="167"/>
      <c r="V86" s="168" t="e">
        <f>IF(C86="",NA(),MATCH($B86&amp;$C86,'Smelter Look-up'!$J:$J,0))</f>
        <v>#N/A</v>
      </c>
      <c r="X86" s="169">
        <f t="shared" ca="1" si="11"/>
        <v>0</v>
      </c>
      <c r="AB86" s="311" t="str">
        <f t="shared" si="12"/>
        <v/>
      </c>
      <c r="AC86" s="169" t="str">
        <f t="shared" si="13"/>
        <v/>
      </c>
      <c r="AD86" s="169" t="str">
        <f t="shared" si="14"/>
        <v/>
      </c>
    </row>
    <row r="87" spans="1:30" s="169" customFormat="1" ht="20.25">
      <c r="A87" s="154"/>
      <c r="B87" s="301"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3" t="str">
        <f ca="1">IF(ISERROR($V87),"",OFFSET('Smelter Look-up'!$G$4,$V87-4,0))</f>
        <v/>
      </c>
      <c r="I87" s="204" t="str">
        <f ca="1">IF(ISERROR($V87),"",OFFSET('Smelter Look-up'!$H$4,$V87-4,0))</f>
        <v/>
      </c>
      <c r="J87" s="204" t="str">
        <f ca="1">IF(ISERROR($V87),"",OFFSET('Smelter Look-up'!$I$4,$V87-4,0))</f>
        <v/>
      </c>
      <c r="K87" s="149"/>
      <c r="L87" s="149"/>
      <c r="M87" s="149"/>
      <c r="N87" s="149"/>
      <c r="O87" s="149"/>
      <c r="P87" s="206"/>
      <c r="Q87" s="150"/>
      <c r="R87" s="148" t="str">
        <f ca="1">IF(ISERROR($V87),"",OFFSET('Smelter Look-up'!$C$4,$V87-4,0)&amp;"")</f>
        <v/>
      </c>
      <c r="S87" s="154" t="str">
        <f t="shared" ca="1" si="10"/>
        <v/>
      </c>
      <c r="T87" s="154" t="str">
        <f ca="1">IF(B87="","",IF(ISERROR(MATCH($J87,SorP!$B$1:$B$6261,0)),"",INDIRECT("'SorP'!$A$"&amp;MATCH($S87&amp;$J87,SorP!C:C,0))))</f>
        <v/>
      </c>
      <c r="U87" s="167"/>
      <c r="V87" s="168" t="e">
        <f>IF(C87="",NA(),MATCH($B87&amp;$C87,'Smelter Look-up'!$J:$J,0))</f>
        <v>#N/A</v>
      </c>
      <c r="X87" s="169">
        <f t="shared" ca="1" si="11"/>
        <v>0</v>
      </c>
      <c r="AB87" s="311" t="str">
        <f t="shared" si="12"/>
        <v/>
      </c>
      <c r="AC87" s="169" t="str">
        <f t="shared" si="13"/>
        <v/>
      </c>
      <c r="AD87" s="169" t="str">
        <f t="shared" si="14"/>
        <v/>
      </c>
    </row>
    <row r="88" spans="1:30" s="169" customFormat="1" ht="20.25">
      <c r="A88" s="154"/>
      <c r="B88" s="301"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3" t="str">
        <f ca="1">IF(ISERROR($V88),"",OFFSET('Smelter Look-up'!$G$4,$V88-4,0))</f>
        <v/>
      </c>
      <c r="I88" s="204" t="str">
        <f ca="1">IF(ISERROR($V88),"",OFFSET('Smelter Look-up'!$H$4,$V88-4,0))</f>
        <v/>
      </c>
      <c r="J88" s="204" t="str">
        <f ca="1">IF(ISERROR($V88),"",OFFSET('Smelter Look-up'!$I$4,$V88-4,0))</f>
        <v/>
      </c>
      <c r="K88" s="149"/>
      <c r="L88" s="149"/>
      <c r="M88" s="149"/>
      <c r="N88" s="149"/>
      <c r="O88" s="149"/>
      <c r="P88" s="206"/>
      <c r="Q88" s="150"/>
      <c r="R88" s="148" t="str">
        <f ca="1">IF(ISERROR($V88),"",OFFSET('Smelter Look-up'!$C$4,$V88-4,0)&amp;"")</f>
        <v/>
      </c>
      <c r="S88" s="154" t="str">
        <f t="shared" ca="1" si="10"/>
        <v/>
      </c>
      <c r="T88" s="154" t="str">
        <f ca="1">IF(B88="","",IF(ISERROR(MATCH($J88,SorP!$B$1:$B$6261,0)),"",INDIRECT("'SorP'!$A$"&amp;MATCH($S88&amp;$J88,SorP!C:C,0))))</f>
        <v/>
      </c>
      <c r="U88" s="167"/>
      <c r="V88" s="168" t="e">
        <f>IF(C88="",NA(),MATCH($B88&amp;$C88,'Smelter Look-up'!$J:$J,0))</f>
        <v>#N/A</v>
      </c>
      <c r="X88" s="169">
        <f t="shared" ca="1" si="11"/>
        <v>0</v>
      </c>
      <c r="AB88" s="311" t="str">
        <f t="shared" si="12"/>
        <v/>
      </c>
      <c r="AC88" s="169" t="str">
        <f t="shared" si="13"/>
        <v/>
      </c>
      <c r="AD88" s="169" t="str">
        <f t="shared" si="14"/>
        <v/>
      </c>
    </row>
    <row r="89" spans="1:30" s="169" customFormat="1" ht="20.25">
      <c r="A89" s="154"/>
      <c r="B89" s="301"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3" t="str">
        <f ca="1">IF(ISERROR($V89),"",OFFSET('Smelter Look-up'!$G$4,$V89-4,0))</f>
        <v/>
      </c>
      <c r="I89" s="204" t="str">
        <f ca="1">IF(ISERROR($V89),"",OFFSET('Smelter Look-up'!$H$4,$V89-4,0))</f>
        <v/>
      </c>
      <c r="J89" s="204" t="str">
        <f ca="1">IF(ISERROR($V89),"",OFFSET('Smelter Look-up'!$I$4,$V89-4,0))</f>
        <v/>
      </c>
      <c r="K89" s="149"/>
      <c r="L89" s="149"/>
      <c r="M89" s="149"/>
      <c r="N89" s="149"/>
      <c r="O89" s="149"/>
      <c r="P89" s="206"/>
      <c r="Q89" s="150"/>
      <c r="R89" s="148" t="str">
        <f ca="1">IF(ISERROR($V89),"",OFFSET('Smelter Look-up'!$C$4,$V89-4,0)&amp;"")</f>
        <v/>
      </c>
      <c r="S89" s="154" t="str">
        <f t="shared" ca="1" si="10"/>
        <v/>
      </c>
      <c r="T89" s="154" t="str">
        <f ca="1">IF(B89="","",IF(ISERROR(MATCH($J89,SorP!$B$1:$B$6261,0)),"",INDIRECT("'SorP'!$A$"&amp;MATCH($S89&amp;$J89,SorP!C:C,0))))</f>
        <v/>
      </c>
      <c r="U89" s="167"/>
      <c r="V89" s="168" t="e">
        <f>IF(C89="",NA(),MATCH($B89&amp;$C89,'Smelter Look-up'!$J:$J,0))</f>
        <v>#N/A</v>
      </c>
      <c r="X89" s="169">
        <f t="shared" ca="1" si="11"/>
        <v>0</v>
      </c>
      <c r="AB89" s="311" t="str">
        <f t="shared" si="12"/>
        <v/>
      </c>
      <c r="AC89" s="169" t="str">
        <f t="shared" si="13"/>
        <v/>
      </c>
      <c r="AD89" s="169" t="str">
        <f t="shared" si="14"/>
        <v/>
      </c>
    </row>
    <row r="90" spans="1:30" s="169" customFormat="1" ht="20.25">
      <c r="A90" s="154"/>
      <c r="B90" s="301"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3" t="str">
        <f ca="1">IF(ISERROR($V90),"",OFFSET('Smelter Look-up'!$G$4,$V90-4,0))</f>
        <v/>
      </c>
      <c r="I90" s="204" t="str">
        <f ca="1">IF(ISERROR($V90),"",OFFSET('Smelter Look-up'!$H$4,$V90-4,0))</f>
        <v/>
      </c>
      <c r="J90" s="204" t="str">
        <f ca="1">IF(ISERROR($V90),"",OFFSET('Smelter Look-up'!$I$4,$V90-4,0))</f>
        <v/>
      </c>
      <c r="K90" s="149"/>
      <c r="L90" s="149"/>
      <c r="M90" s="149"/>
      <c r="N90" s="149"/>
      <c r="O90" s="149"/>
      <c r="P90" s="206"/>
      <c r="Q90" s="150"/>
      <c r="R90" s="148" t="str">
        <f ca="1">IF(ISERROR($V90),"",OFFSET('Smelter Look-up'!$C$4,$V90-4,0)&amp;"")</f>
        <v/>
      </c>
      <c r="S90" s="154" t="str">
        <f t="shared" ca="1" si="10"/>
        <v/>
      </c>
      <c r="T90" s="154" t="str">
        <f ca="1">IF(B90="","",IF(ISERROR(MATCH($J90,SorP!$B$1:$B$6261,0)),"",INDIRECT("'SorP'!$A$"&amp;MATCH($S90&amp;$J90,SorP!C:C,0))))</f>
        <v/>
      </c>
      <c r="U90" s="167"/>
      <c r="V90" s="168" t="e">
        <f>IF(C90="",NA(),MATCH($B90&amp;$C90,'Smelter Look-up'!$J:$J,0))</f>
        <v>#N/A</v>
      </c>
      <c r="X90" s="169">
        <f t="shared" ca="1" si="11"/>
        <v>0</v>
      </c>
      <c r="AB90" s="311" t="str">
        <f t="shared" si="12"/>
        <v/>
      </c>
      <c r="AC90" s="169" t="str">
        <f t="shared" si="13"/>
        <v/>
      </c>
      <c r="AD90" s="169" t="str">
        <f t="shared" si="14"/>
        <v/>
      </c>
    </row>
    <row r="91" spans="1:30" s="169" customFormat="1" ht="20.25">
      <c r="A91" s="154"/>
      <c r="B91" s="301"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3" t="str">
        <f ca="1">IF(ISERROR($V91),"",OFFSET('Smelter Look-up'!$G$4,$V91-4,0))</f>
        <v/>
      </c>
      <c r="I91" s="204" t="str">
        <f ca="1">IF(ISERROR($V91),"",OFFSET('Smelter Look-up'!$H$4,$V91-4,0))</f>
        <v/>
      </c>
      <c r="J91" s="204" t="str">
        <f ca="1">IF(ISERROR($V91),"",OFFSET('Smelter Look-up'!$I$4,$V91-4,0))</f>
        <v/>
      </c>
      <c r="K91" s="149"/>
      <c r="L91" s="149"/>
      <c r="M91" s="149"/>
      <c r="N91" s="149"/>
      <c r="O91" s="149"/>
      <c r="P91" s="206"/>
      <c r="Q91" s="150"/>
      <c r="R91" s="148" t="str">
        <f ca="1">IF(ISERROR($V91),"",OFFSET('Smelter Look-up'!$C$4,$V91-4,0)&amp;"")</f>
        <v/>
      </c>
      <c r="S91" s="154" t="str">
        <f t="shared" ca="1" si="10"/>
        <v/>
      </c>
      <c r="T91" s="154" t="str">
        <f ca="1">IF(B91="","",IF(ISERROR(MATCH($J91,SorP!$B$1:$B$6261,0)),"",INDIRECT("'SorP'!$A$"&amp;MATCH($S91&amp;$J91,SorP!C:C,0))))</f>
        <v/>
      </c>
      <c r="U91" s="167"/>
      <c r="V91" s="168" t="e">
        <f>IF(C91="",NA(),MATCH($B91&amp;$C91,'Smelter Look-up'!$J:$J,0))</f>
        <v>#N/A</v>
      </c>
      <c r="X91" s="169">
        <f t="shared" ca="1" si="11"/>
        <v>0</v>
      </c>
      <c r="AB91" s="311" t="str">
        <f t="shared" si="12"/>
        <v/>
      </c>
      <c r="AC91" s="169" t="str">
        <f t="shared" si="13"/>
        <v/>
      </c>
      <c r="AD91" s="169" t="str">
        <f t="shared" si="14"/>
        <v/>
      </c>
    </row>
    <row r="92" spans="1:30" s="169" customFormat="1" ht="20.25">
      <c r="A92" s="154"/>
      <c r="B92" s="301"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3" t="str">
        <f ca="1">IF(ISERROR($V92),"",OFFSET('Smelter Look-up'!$G$4,$V92-4,0))</f>
        <v/>
      </c>
      <c r="I92" s="204" t="str">
        <f ca="1">IF(ISERROR($V92),"",OFFSET('Smelter Look-up'!$H$4,$V92-4,0))</f>
        <v/>
      </c>
      <c r="J92" s="204" t="str">
        <f ca="1">IF(ISERROR($V92),"",OFFSET('Smelter Look-up'!$I$4,$V92-4,0))</f>
        <v/>
      </c>
      <c r="K92" s="149"/>
      <c r="L92" s="149"/>
      <c r="M92" s="149"/>
      <c r="N92" s="149"/>
      <c r="O92" s="149"/>
      <c r="P92" s="206"/>
      <c r="Q92" s="150"/>
      <c r="R92" s="148" t="str">
        <f ca="1">IF(ISERROR($V92),"",OFFSET('Smelter Look-up'!$C$4,$V92-4,0)&amp;"")</f>
        <v/>
      </c>
      <c r="S92" s="154" t="str">
        <f t="shared" ca="1" si="10"/>
        <v/>
      </c>
      <c r="T92" s="154" t="str">
        <f ca="1">IF(B92="","",IF(ISERROR(MATCH($J92,SorP!$B$1:$B$6261,0)),"",INDIRECT("'SorP'!$A$"&amp;MATCH($S92&amp;$J92,SorP!C:C,0))))</f>
        <v/>
      </c>
      <c r="U92" s="167"/>
      <c r="V92" s="168" t="e">
        <f>IF(C92="",NA(),MATCH($B92&amp;$C92,'Smelter Look-up'!$J:$J,0))</f>
        <v>#N/A</v>
      </c>
      <c r="X92" s="169">
        <f t="shared" ca="1" si="11"/>
        <v>0</v>
      </c>
      <c r="AB92" s="311" t="str">
        <f t="shared" si="12"/>
        <v/>
      </c>
      <c r="AC92" s="169" t="str">
        <f t="shared" si="13"/>
        <v/>
      </c>
      <c r="AD92" s="169" t="str">
        <f t="shared" si="14"/>
        <v/>
      </c>
    </row>
    <row r="93" spans="1:30" s="169" customFormat="1" ht="20.25">
      <c r="A93" s="154"/>
      <c r="B93" s="301"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3" t="str">
        <f ca="1">IF(ISERROR($V93),"",OFFSET('Smelter Look-up'!$G$4,$V93-4,0))</f>
        <v/>
      </c>
      <c r="I93" s="204" t="str">
        <f ca="1">IF(ISERROR($V93),"",OFFSET('Smelter Look-up'!$H$4,$V93-4,0))</f>
        <v/>
      </c>
      <c r="J93" s="204" t="str">
        <f ca="1">IF(ISERROR($V93),"",OFFSET('Smelter Look-up'!$I$4,$V93-4,0))</f>
        <v/>
      </c>
      <c r="K93" s="149"/>
      <c r="L93" s="149"/>
      <c r="M93" s="149"/>
      <c r="N93" s="149"/>
      <c r="O93" s="149"/>
      <c r="P93" s="206"/>
      <c r="Q93" s="150"/>
      <c r="R93" s="148" t="str">
        <f ca="1">IF(ISERROR($V93),"",OFFSET('Smelter Look-up'!$C$4,$V93-4,0)&amp;"")</f>
        <v/>
      </c>
      <c r="S93" s="154" t="str">
        <f t="shared" ca="1" si="10"/>
        <v/>
      </c>
      <c r="T93" s="154" t="str">
        <f ca="1">IF(B93="","",IF(ISERROR(MATCH($J93,SorP!$B$1:$B$6261,0)),"",INDIRECT("'SorP'!$A$"&amp;MATCH($S93&amp;$J93,SorP!C:C,0))))</f>
        <v/>
      </c>
      <c r="U93" s="167"/>
      <c r="V93" s="168" t="e">
        <f>IF(C93="",NA(),MATCH($B93&amp;$C93,'Smelter Look-up'!$J:$J,0))</f>
        <v>#N/A</v>
      </c>
      <c r="X93" s="169">
        <f t="shared" ca="1" si="11"/>
        <v>0</v>
      </c>
      <c r="AB93" s="311" t="str">
        <f t="shared" si="12"/>
        <v/>
      </c>
      <c r="AC93" s="169" t="str">
        <f t="shared" si="13"/>
        <v/>
      </c>
      <c r="AD93" s="169" t="str">
        <f t="shared" si="14"/>
        <v/>
      </c>
    </row>
    <row r="94" spans="1:30" s="169" customFormat="1" ht="20.25">
      <c r="A94" s="154"/>
      <c r="B94" s="301"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3" t="str">
        <f ca="1">IF(ISERROR($V94),"",OFFSET('Smelter Look-up'!$G$4,$V94-4,0))</f>
        <v/>
      </c>
      <c r="I94" s="204" t="str">
        <f ca="1">IF(ISERROR($V94),"",OFFSET('Smelter Look-up'!$H$4,$V94-4,0))</f>
        <v/>
      </c>
      <c r="J94" s="204" t="str">
        <f ca="1">IF(ISERROR($V94),"",OFFSET('Smelter Look-up'!$I$4,$V94-4,0))</f>
        <v/>
      </c>
      <c r="K94" s="149"/>
      <c r="L94" s="149"/>
      <c r="M94" s="149"/>
      <c r="N94" s="149"/>
      <c r="O94" s="149"/>
      <c r="P94" s="206"/>
      <c r="Q94" s="150"/>
      <c r="R94" s="148" t="str">
        <f ca="1">IF(ISERROR($V94),"",OFFSET('Smelter Look-up'!$C$4,$V94-4,0)&amp;"")</f>
        <v/>
      </c>
      <c r="S94" s="154" t="str">
        <f t="shared" ca="1" si="10"/>
        <v/>
      </c>
      <c r="T94" s="154" t="str">
        <f ca="1">IF(B94="","",IF(ISERROR(MATCH($J94,SorP!$B$1:$B$6261,0)),"",INDIRECT("'SorP'!$A$"&amp;MATCH($S94&amp;$J94,SorP!C:C,0))))</f>
        <v/>
      </c>
      <c r="U94" s="167"/>
      <c r="V94" s="168" t="e">
        <f>IF(C94="",NA(),MATCH($B94&amp;$C94,'Smelter Look-up'!$J:$J,0))</f>
        <v>#N/A</v>
      </c>
      <c r="X94" s="169">
        <f t="shared" ca="1" si="11"/>
        <v>0</v>
      </c>
      <c r="AB94" s="311" t="str">
        <f t="shared" si="12"/>
        <v/>
      </c>
      <c r="AC94" s="169" t="str">
        <f t="shared" si="13"/>
        <v/>
      </c>
      <c r="AD94" s="169" t="str">
        <f t="shared" si="14"/>
        <v/>
      </c>
    </row>
    <row r="95" spans="1:30" s="169" customFormat="1" ht="20.25">
      <c r="A95" s="154"/>
      <c r="B95" s="301"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3" t="str">
        <f ca="1">IF(ISERROR($V95),"",OFFSET('Smelter Look-up'!$G$4,$V95-4,0))</f>
        <v/>
      </c>
      <c r="I95" s="204" t="str">
        <f ca="1">IF(ISERROR($V95),"",OFFSET('Smelter Look-up'!$H$4,$V95-4,0))</f>
        <v/>
      </c>
      <c r="J95" s="204" t="str">
        <f ca="1">IF(ISERROR($V95),"",OFFSET('Smelter Look-up'!$I$4,$V95-4,0))</f>
        <v/>
      </c>
      <c r="K95" s="149"/>
      <c r="L95" s="149"/>
      <c r="M95" s="149"/>
      <c r="N95" s="149"/>
      <c r="O95" s="149"/>
      <c r="P95" s="206"/>
      <c r="Q95" s="150"/>
      <c r="R95" s="148" t="str">
        <f ca="1">IF(ISERROR($V95),"",OFFSET('Smelter Look-up'!$C$4,$V95-4,0)&amp;"")</f>
        <v/>
      </c>
      <c r="S95" s="154" t="str">
        <f t="shared" ca="1" si="10"/>
        <v/>
      </c>
      <c r="T95" s="154" t="str">
        <f ca="1">IF(B95="","",IF(ISERROR(MATCH($J95,SorP!$B$1:$B$6261,0)),"",INDIRECT("'SorP'!$A$"&amp;MATCH($S95&amp;$J95,SorP!C:C,0))))</f>
        <v/>
      </c>
      <c r="U95" s="167"/>
      <c r="V95" s="168" t="e">
        <f>IF(C95="",NA(),MATCH($B95&amp;$C95,'Smelter Look-up'!$J:$J,0))</f>
        <v>#N/A</v>
      </c>
      <c r="X95" s="169">
        <f t="shared" ca="1" si="11"/>
        <v>0</v>
      </c>
      <c r="AB95" s="311" t="str">
        <f t="shared" si="12"/>
        <v/>
      </c>
      <c r="AC95" s="169" t="str">
        <f t="shared" si="13"/>
        <v/>
      </c>
      <c r="AD95" s="169" t="str">
        <f t="shared" si="14"/>
        <v/>
      </c>
    </row>
    <row r="96" spans="1:30" s="169" customFormat="1" ht="20.25">
      <c r="A96" s="154"/>
      <c r="B96" s="301"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3" t="str">
        <f ca="1">IF(ISERROR($V96),"",OFFSET('Smelter Look-up'!$G$4,$V96-4,0))</f>
        <v/>
      </c>
      <c r="I96" s="204" t="str">
        <f ca="1">IF(ISERROR($V96),"",OFFSET('Smelter Look-up'!$H$4,$V96-4,0))</f>
        <v/>
      </c>
      <c r="J96" s="204" t="str">
        <f ca="1">IF(ISERROR($V96),"",OFFSET('Smelter Look-up'!$I$4,$V96-4,0))</f>
        <v/>
      </c>
      <c r="K96" s="149"/>
      <c r="L96" s="149"/>
      <c r="M96" s="149"/>
      <c r="N96" s="149"/>
      <c r="O96" s="149"/>
      <c r="P96" s="206"/>
      <c r="Q96" s="150"/>
      <c r="R96" s="148" t="str">
        <f ca="1">IF(ISERROR($V96),"",OFFSET('Smelter Look-up'!$C$4,$V96-4,0)&amp;"")</f>
        <v/>
      </c>
      <c r="S96" s="154" t="str">
        <f t="shared" ca="1" si="10"/>
        <v/>
      </c>
      <c r="T96" s="154" t="str">
        <f ca="1">IF(B96="","",IF(ISERROR(MATCH($J96,SorP!$B$1:$B$6261,0)),"",INDIRECT("'SorP'!$A$"&amp;MATCH($S96&amp;$J96,SorP!C:C,0))))</f>
        <v/>
      </c>
      <c r="U96" s="167"/>
      <c r="V96" s="168" t="e">
        <f>IF(C96="",NA(),MATCH($B96&amp;$C96,'Smelter Look-up'!$J:$J,0))</f>
        <v>#N/A</v>
      </c>
      <c r="X96" s="169">
        <f t="shared" ref="X96:X159" ca="1" si="15">IF(AND(C96="Smelter not listed",OR(LEN(D96)=0,LEN(E96)=0)),1,0)</f>
        <v>0</v>
      </c>
      <c r="AB96" s="311" t="str">
        <f t="shared" si="12"/>
        <v/>
      </c>
      <c r="AC96" s="169" t="str">
        <f t="shared" si="13"/>
        <v/>
      </c>
      <c r="AD96" s="169" t="str">
        <f t="shared" si="14"/>
        <v/>
      </c>
    </row>
    <row r="97" spans="1:30" s="169" customFormat="1" ht="20.25">
      <c r="A97" s="154"/>
      <c r="B97" s="301"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3" t="str">
        <f ca="1">IF(ISERROR($V97),"",OFFSET('Smelter Look-up'!$G$4,$V97-4,0))</f>
        <v/>
      </c>
      <c r="I97" s="204" t="str">
        <f ca="1">IF(ISERROR($V97),"",OFFSET('Smelter Look-up'!$H$4,$V97-4,0))</f>
        <v/>
      </c>
      <c r="J97" s="204" t="str">
        <f ca="1">IF(ISERROR($V97),"",OFFSET('Smelter Look-up'!$I$4,$V97-4,0))</f>
        <v/>
      </c>
      <c r="K97" s="149"/>
      <c r="L97" s="149"/>
      <c r="M97" s="149"/>
      <c r="N97" s="149"/>
      <c r="O97" s="149"/>
      <c r="P97" s="206"/>
      <c r="Q97" s="150"/>
      <c r="R97" s="148" t="str">
        <f ca="1">IF(ISERROR($V97),"",OFFSET('Smelter Look-up'!$C$4,$V97-4,0)&amp;"")</f>
        <v/>
      </c>
      <c r="S97" s="154" t="str">
        <f t="shared" ref="S97:S160" ca="1" si="16">IF(B97="","",IF(ISERROR(MATCH($E97,CL,0)),"Unknown",INDIRECT("'C'!$A$"&amp;MATCH($E97,CL,0)+1)))</f>
        <v/>
      </c>
      <c r="T97" s="154" t="str">
        <f ca="1">IF(B97="","",IF(ISERROR(MATCH($J97,SorP!$B$1:$B$6261,0)),"",INDIRECT("'SorP'!$A$"&amp;MATCH($S97&amp;$J97,SorP!C:C,0))))</f>
        <v/>
      </c>
      <c r="U97" s="167"/>
      <c r="V97" s="168" t="e">
        <f>IF(C97="",NA(),MATCH($B97&amp;$C97,'Smelter Look-up'!$J:$J,0))</f>
        <v>#N/A</v>
      </c>
      <c r="X97" s="169">
        <f t="shared" ca="1" si="15"/>
        <v>0</v>
      </c>
      <c r="AB97" s="311" t="str">
        <f t="shared" si="12"/>
        <v/>
      </c>
      <c r="AC97" s="169" t="str">
        <f t="shared" si="13"/>
        <v/>
      </c>
      <c r="AD97" s="169" t="str">
        <f t="shared" si="14"/>
        <v/>
      </c>
    </row>
    <row r="98" spans="1:30" s="169" customFormat="1" ht="20.25">
      <c r="A98" s="154"/>
      <c r="B98" s="301"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3" t="str">
        <f ca="1">IF(ISERROR($V98),"",OFFSET('Smelter Look-up'!$G$4,$V98-4,0))</f>
        <v/>
      </c>
      <c r="I98" s="204" t="str">
        <f ca="1">IF(ISERROR($V98),"",OFFSET('Smelter Look-up'!$H$4,$V98-4,0))</f>
        <v/>
      </c>
      <c r="J98" s="204" t="str">
        <f ca="1">IF(ISERROR($V98),"",OFFSET('Smelter Look-up'!$I$4,$V98-4,0))</f>
        <v/>
      </c>
      <c r="K98" s="149"/>
      <c r="L98" s="149"/>
      <c r="M98" s="149"/>
      <c r="N98" s="149"/>
      <c r="O98" s="149"/>
      <c r="P98" s="206"/>
      <c r="Q98" s="150"/>
      <c r="R98" s="148" t="str">
        <f ca="1">IF(ISERROR($V98),"",OFFSET('Smelter Look-up'!$C$4,$V98-4,0)&amp;"")</f>
        <v/>
      </c>
      <c r="S98" s="154" t="str">
        <f t="shared" ca="1" si="16"/>
        <v/>
      </c>
      <c r="T98" s="154" t="str">
        <f ca="1">IF(B98="","",IF(ISERROR(MATCH($J98,SorP!$B$1:$B$6261,0)),"",INDIRECT("'SorP'!$A$"&amp;MATCH($S98&amp;$J98,SorP!C:C,0))))</f>
        <v/>
      </c>
      <c r="U98" s="167"/>
      <c r="V98" s="168" t="e">
        <f>IF(C98="",NA(),MATCH($B98&amp;$C98,'Smelter Look-up'!$J:$J,0))</f>
        <v>#N/A</v>
      </c>
      <c r="X98" s="169">
        <f t="shared" ca="1" si="15"/>
        <v>0</v>
      </c>
      <c r="AB98" s="311" t="str">
        <f t="shared" si="12"/>
        <v/>
      </c>
      <c r="AC98" s="169" t="str">
        <f t="shared" si="13"/>
        <v/>
      </c>
      <c r="AD98" s="169" t="str">
        <f t="shared" si="14"/>
        <v/>
      </c>
    </row>
    <row r="99" spans="1:30" s="169" customFormat="1" ht="20.25">
      <c r="A99" s="154"/>
      <c r="B99" s="301"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3" t="str">
        <f ca="1">IF(ISERROR($V99),"",OFFSET('Smelter Look-up'!$G$4,$V99-4,0))</f>
        <v/>
      </c>
      <c r="I99" s="204" t="str">
        <f ca="1">IF(ISERROR($V99),"",OFFSET('Smelter Look-up'!$H$4,$V99-4,0))</f>
        <v/>
      </c>
      <c r="J99" s="204" t="str">
        <f ca="1">IF(ISERROR($V99),"",OFFSET('Smelter Look-up'!$I$4,$V99-4,0))</f>
        <v/>
      </c>
      <c r="K99" s="149"/>
      <c r="L99" s="149"/>
      <c r="M99" s="149"/>
      <c r="N99" s="149"/>
      <c r="O99" s="149"/>
      <c r="P99" s="206"/>
      <c r="Q99" s="150"/>
      <c r="R99" s="148" t="str">
        <f ca="1">IF(ISERROR($V99),"",OFFSET('Smelter Look-up'!$C$4,$V99-4,0)&amp;"")</f>
        <v/>
      </c>
      <c r="S99" s="154" t="str">
        <f t="shared" ca="1" si="16"/>
        <v/>
      </c>
      <c r="T99" s="154" t="str">
        <f ca="1">IF(B99="","",IF(ISERROR(MATCH($J99,SorP!$B$1:$B$6261,0)),"",INDIRECT("'SorP'!$A$"&amp;MATCH($S99&amp;$J99,SorP!C:C,0))))</f>
        <v/>
      </c>
      <c r="U99" s="167"/>
      <c r="V99" s="168" t="e">
        <f>IF(C99="",NA(),MATCH($B99&amp;$C99,'Smelter Look-up'!$J:$J,0))</f>
        <v>#N/A</v>
      </c>
      <c r="X99" s="169">
        <f t="shared" ca="1" si="15"/>
        <v>0</v>
      </c>
      <c r="AB99" s="311" t="str">
        <f t="shared" si="12"/>
        <v/>
      </c>
      <c r="AC99" s="169" t="str">
        <f t="shared" si="13"/>
        <v/>
      </c>
      <c r="AD99" s="169" t="str">
        <f t="shared" si="14"/>
        <v/>
      </c>
    </row>
    <row r="100" spans="1:30" s="169" customFormat="1" ht="20.25">
      <c r="A100" s="154"/>
      <c r="B100" s="301"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3" t="str">
        <f ca="1">IF(ISERROR($V100),"",OFFSET('Smelter Look-up'!$G$4,$V100-4,0))</f>
        <v/>
      </c>
      <c r="I100" s="204" t="str">
        <f ca="1">IF(ISERROR($V100),"",OFFSET('Smelter Look-up'!$H$4,$V100-4,0))</f>
        <v/>
      </c>
      <c r="J100" s="204" t="str">
        <f ca="1">IF(ISERROR($V100),"",OFFSET('Smelter Look-up'!$I$4,$V100-4,0))</f>
        <v/>
      </c>
      <c r="K100" s="149"/>
      <c r="L100" s="149"/>
      <c r="M100" s="149"/>
      <c r="N100" s="149"/>
      <c r="O100" s="149"/>
      <c r="P100" s="206"/>
      <c r="Q100" s="150"/>
      <c r="R100" s="148" t="str">
        <f ca="1">IF(ISERROR($V100),"",OFFSET('Smelter Look-up'!$C$4,$V100-4,0)&amp;"")</f>
        <v/>
      </c>
      <c r="S100" s="154" t="str">
        <f t="shared" ca="1" si="16"/>
        <v/>
      </c>
      <c r="T100" s="154" t="str">
        <f ca="1">IF(B100="","",IF(ISERROR(MATCH($J100,SorP!$B$1:$B$6261,0)),"",INDIRECT("'SorP'!$A$"&amp;MATCH($S100&amp;$J100,SorP!C:C,0))))</f>
        <v/>
      </c>
      <c r="U100" s="167"/>
      <c r="V100" s="168" t="e">
        <f>IF(C100="",NA(),MATCH($B100&amp;$C100,'Smelter Look-up'!$J:$J,0))</f>
        <v>#N/A</v>
      </c>
      <c r="X100" s="169">
        <f t="shared" ca="1" si="15"/>
        <v>0</v>
      </c>
      <c r="AB100" s="311" t="str">
        <f t="shared" si="12"/>
        <v/>
      </c>
      <c r="AC100" s="169" t="str">
        <f t="shared" si="13"/>
        <v/>
      </c>
      <c r="AD100" s="169" t="str">
        <f t="shared" si="14"/>
        <v/>
      </c>
    </row>
    <row r="101" spans="1:30" s="169" customFormat="1" ht="20.25">
      <c r="A101" s="154"/>
      <c r="B101" s="301"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3" t="str">
        <f ca="1">IF(ISERROR($V101),"",OFFSET('Smelter Look-up'!$G$4,$V101-4,0))</f>
        <v/>
      </c>
      <c r="I101" s="204" t="str">
        <f ca="1">IF(ISERROR($V101),"",OFFSET('Smelter Look-up'!$H$4,$V101-4,0))</f>
        <v/>
      </c>
      <c r="J101" s="204" t="str">
        <f ca="1">IF(ISERROR($V101),"",OFFSET('Smelter Look-up'!$I$4,$V101-4,0))</f>
        <v/>
      </c>
      <c r="K101" s="149"/>
      <c r="L101" s="149"/>
      <c r="M101" s="149"/>
      <c r="N101" s="149"/>
      <c r="O101" s="149"/>
      <c r="P101" s="206"/>
      <c r="Q101" s="150"/>
      <c r="R101" s="148" t="str">
        <f ca="1">IF(ISERROR($V101),"",OFFSET('Smelter Look-up'!$C$4,$V101-4,0)&amp;"")</f>
        <v/>
      </c>
      <c r="S101" s="154" t="str">
        <f t="shared" ca="1" si="16"/>
        <v/>
      </c>
      <c r="T101" s="154" t="str">
        <f ca="1">IF(B101="","",IF(ISERROR(MATCH($J101,SorP!$B$1:$B$6261,0)),"",INDIRECT("'SorP'!$A$"&amp;MATCH($S101&amp;$J101,SorP!C:C,0))))</f>
        <v/>
      </c>
      <c r="U101" s="167"/>
      <c r="V101" s="168" t="e">
        <f>IF(C101="",NA(),MATCH($B101&amp;$C101,'Smelter Look-up'!$J:$J,0))</f>
        <v>#N/A</v>
      </c>
      <c r="X101" s="169">
        <f t="shared" ca="1" si="15"/>
        <v>0</v>
      </c>
      <c r="AB101" s="311" t="str">
        <f t="shared" si="12"/>
        <v/>
      </c>
      <c r="AC101" s="169" t="str">
        <f t="shared" si="13"/>
        <v/>
      </c>
      <c r="AD101" s="169" t="str">
        <f t="shared" si="14"/>
        <v/>
      </c>
    </row>
    <row r="102" spans="1:30" s="169" customFormat="1" ht="20.25">
      <c r="A102" s="154"/>
      <c r="B102" s="301"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3" t="str">
        <f ca="1">IF(ISERROR($V102),"",OFFSET('Smelter Look-up'!$G$4,$V102-4,0))</f>
        <v/>
      </c>
      <c r="I102" s="204" t="str">
        <f ca="1">IF(ISERROR($V102),"",OFFSET('Smelter Look-up'!$H$4,$V102-4,0))</f>
        <v/>
      </c>
      <c r="J102" s="204" t="str">
        <f ca="1">IF(ISERROR($V102),"",OFFSET('Smelter Look-up'!$I$4,$V102-4,0))</f>
        <v/>
      </c>
      <c r="K102" s="149"/>
      <c r="L102" s="149"/>
      <c r="M102" s="149"/>
      <c r="N102" s="149"/>
      <c r="O102" s="149"/>
      <c r="P102" s="206"/>
      <c r="Q102" s="150"/>
      <c r="R102" s="148" t="str">
        <f ca="1">IF(ISERROR($V102),"",OFFSET('Smelter Look-up'!$C$4,$V102-4,0)&amp;"")</f>
        <v/>
      </c>
      <c r="S102" s="154" t="str">
        <f t="shared" ca="1" si="16"/>
        <v/>
      </c>
      <c r="T102" s="154" t="str">
        <f ca="1">IF(B102="","",IF(ISERROR(MATCH($J102,SorP!$B$1:$B$6261,0)),"",INDIRECT("'SorP'!$A$"&amp;MATCH($S102&amp;$J102,SorP!C:C,0))))</f>
        <v/>
      </c>
      <c r="U102" s="167"/>
      <c r="V102" s="168" t="e">
        <f>IF(C102="",NA(),MATCH($B102&amp;$C102,'Smelter Look-up'!$J:$J,0))</f>
        <v>#N/A</v>
      </c>
      <c r="X102" s="169">
        <f t="shared" ca="1" si="15"/>
        <v>0</v>
      </c>
      <c r="AB102" s="311" t="str">
        <f t="shared" si="12"/>
        <v/>
      </c>
      <c r="AC102" s="169" t="str">
        <f t="shared" si="13"/>
        <v/>
      </c>
      <c r="AD102" s="169" t="str">
        <f t="shared" si="14"/>
        <v/>
      </c>
    </row>
    <row r="103" spans="1:30" s="169" customFormat="1" ht="20.25">
      <c r="A103" s="154"/>
      <c r="B103" s="301"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3" t="str">
        <f ca="1">IF(ISERROR($V103),"",OFFSET('Smelter Look-up'!$G$4,$V103-4,0))</f>
        <v/>
      </c>
      <c r="I103" s="204" t="str">
        <f ca="1">IF(ISERROR($V103),"",OFFSET('Smelter Look-up'!$H$4,$V103-4,0))</f>
        <v/>
      </c>
      <c r="J103" s="204" t="str">
        <f ca="1">IF(ISERROR($V103),"",OFFSET('Smelter Look-up'!$I$4,$V103-4,0))</f>
        <v/>
      </c>
      <c r="K103" s="149"/>
      <c r="L103" s="149"/>
      <c r="M103" s="149"/>
      <c r="N103" s="149"/>
      <c r="O103" s="149"/>
      <c r="P103" s="206"/>
      <c r="Q103" s="150"/>
      <c r="R103" s="148" t="str">
        <f ca="1">IF(ISERROR($V103),"",OFFSET('Smelter Look-up'!$C$4,$V103-4,0)&amp;"")</f>
        <v/>
      </c>
      <c r="S103" s="154" t="str">
        <f t="shared" ca="1" si="16"/>
        <v/>
      </c>
      <c r="T103" s="154" t="str">
        <f ca="1">IF(B103="","",IF(ISERROR(MATCH($J103,SorP!$B$1:$B$6261,0)),"",INDIRECT("'SorP'!$A$"&amp;MATCH($S103&amp;$J103,SorP!C:C,0))))</f>
        <v/>
      </c>
      <c r="U103" s="167"/>
      <c r="V103" s="168" t="e">
        <f>IF(C103="",NA(),MATCH($B103&amp;$C103,'Smelter Look-up'!$J:$J,0))</f>
        <v>#N/A</v>
      </c>
      <c r="X103" s="169">
        <f t="shared" ca="1" si="15"/>
        <v>0</v>
      </c>
      <c r="AB103" s="311" t="str">
        <f t="shared" ref="AB103:AB166" si="17">IF(C103="","",B103)</f>
        <v/>
      </c>
      <c r="AC103" s="169" t="str">
        <f t="shared" ref="AC103:AC166" si="18">B103</f>
        <v/>
      </c>
      <c r="AD103" s="169" t="str">
        <f t="shared" ref="AD103:AD166" si="19">IF(C103="Smelter not listed",D103,C103)</f>
        <v/>
      </c>
    </row>
    <row r="104" spans="1:30" s="169" customFormat="1" ht="20.25">
      <c r="A104" s="154"/>
      <c r="B104" s="301"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3" t="str">
        <f ca="1">IF(ISERROR($V104),"",OFFSET('Smelter Look-up'!$G$4,$V104-4,0))</f>
        <v/>
      </c>
      <c r="I104" s="204" t="str">
        <f ca="1">IF(ISERROR($V104),"",OFFSET('Smelter Look-up'!$H$4,$V104-4,0))</f>
        <v/>
      </c>
      <c r="J104" s="204" t="str">
        <f ca="1">IF(ISERROR($V104),"",OFFSET('Smelter Look-up'!$I$4,$V104-4,0))</f>
        <v/>
      </c>
      <c r="K104" s="149"/>
      <c r="L104" s="149"/>
      <c r="M104" s="149"/>
      <c r="N104" s="149"/>
      <c r="O104" s="149"/>
      <c r="P104" s="206"/>
      <c r="Q104" s="150"/>
      <c r="R104" s="148" t="str">
        <f ca="1">IF(ISERROR($V104),"",OFFSET('Smelter Look-up'!$C$4,$V104-4,0)&amp;"")</f>
        <v/>
      </c>
      <c r="S104" s="154" t="str">
        <f t="shared" ca="1" si="16"/>
        <v/>
      </c>
      <c r="T104" s="154" t="str">
        <f ca="1">IF(B104="","",IF(ISERROR(MATCH($J104,SorP!$B$1:$B$6261,0)),"",INDIRECT("'SorP'!$A$"&amp;MATCH($S104&amp;$J104,SorP!C:C,0))))</f>
        <v/>
      </c>
      <c r="U104" s="167"/>
      <c r="V104" s="168" t="e">
        <f>IF(C104="",NA(),MATCH($B104&amp;$C104,'Smelter Look-up'!$J:$J,0))</f>
        <v>#N/A</v>
      </c>
      <c r="X104" s="169">
        <f t="shared" ca="1" si="15"/>
        <v>0</v>
      </c>
      <c r="AB104" s="311" t="str">
        <f t="shared" si="17"/>
        <v/>
      </c>
      <c r="AC104" s="169" t="str">
        <f t="shared" si="18"/>
        <v/>
      </c>
      <c r="AD104" s="169" t="str">
        <f t="shared" si="19"/>
        <v/>
      </c>
    </row>
    <row r="105" spans="1:30" s="169" customFormat="1" ht="20.25">
      <c r="A105" s="154"/>
      <c r="B105" s="301"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3" t="str">
        <f ca="1">IF(ISERROR($V105),"",OFFSET('Smelter Look-up'!$G$4,$V105-4,0))</f>
        <v/>
      </c>
      <c r="I105" s="204" t="str">
        <f ca="1">IF(ISERROR($V105),"",OFFSET('Smelter Look-up'!$H$4,$V105-4,0))</f>
        <v/>
      </c>
      <c r="J105" s="204" t="str">
        <f ca="1">IF(ISERROR($V105),"",OFFSET('Smelter Look-up'!$I$4,$V105-4,0))</f>
        <v/>
      </c>
      <c r="K105" s="149"/>
      <c r="L105" s="149"/>
      <c r="M105" s="149"/>
      <c r="N105" s="149"/>
      <c r="O105" s="149"/>
      <c r="P105" s="206"/>
      <c r="Q105" s="150"/>
      <c r="R105" s="148" t="str">
        <f ca="1">IF(ISERROR($V105),"",OFFSET('Smelter Look-up'!$C$4,$V105-4,0)&amp;"")</f>
        <v/>
      </c>
      <c r="S105" s="154" t="str">
        <f t="shared" ca="1" si="16"/>
        <v/>
      </c>
      <c r="T105" s="154" t="str">
        <f ca="1">IF(B105="","",IF(ISERROR(MATCH($J105,SorP!$B$1:$B$6261,0)),"",INDIRECT("'SorP'!$A$"&amp;MATCH($S105&amp;$J105,SorP!C:C,0))))</f>
        <v/>
      </c>
      <c r="U105" s="167"/>
      <c r="V105" s="168" t="e">
        <f>IF(C105="",NA(),MATCH($B105&amp;$C105,'Smelter Look-up'!$J:$J,0))</f>
        <v>#N/A</v>
      </c>
      <c r="X105" s="169">
        <f t="shared" ca="1" si="15"/>
        <v>0</v>
      </c>
      <c r="AB105" s="311" t="str">
        <f t="shared" si="17"/>
        <v/>
      </c>
      <c r="AC105" s="169" t="str">
        <f t="shared" si="18"/>
        <v/>
      </c>
      <c r="AD105" s="169" t="str">
        <f t="shared" si="19"/>
        <v/>
      </c>
    </row>
    <row r="106" spans="1:30" s="169" customFormat="1" ht="20.25">
      <c r="A106" s="154"/>
      <c r="B106" s="301"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3" t="str">
        <f ca="1">IF(ISERROR($V106),"",OFFSET('Smelter Look-up'!$G$4,$V106-4,0))</f>
        <v/>
      </c>
      <c r="I106" s="204" t="str">
        <f ca="1">IF(ISERROR($V106),"",OFFSET('Smelter Look-up'!$H$4,$V106-4,0))</f>
        <v/>
      </c>
      <c r="J106" s="204" t="str">
        <f ca="1">IF(ISERROR($V106),"",OFFSET('Smelter Look-up'!$I$4,$V106-4,0))</f>
        <v/>
      </c>
      <c r="K106" s="149"/>
      <c r="L106" s="149"/>
      <c r="M106" s="149"/>
      <c r="N106" s="149"/>
      <c r="O106" s="149"/>
      <c r="P106" s="206"/>
      <c r="Q106" s="150"/>
      <c r="R106" s="148" t="str">
        <f ca="1">IF(ISERROR($V106),"",OFFSET('Smelter Look-up'!$C$4,$V106-4,0)&amp;"")</f>
        <v/>
      </c>
      <c r="S106" s="154" t="str">
        <f t="shared" ca="1" si="16"/>
        <v/>
      </c>
      <c r="T106" s="154" t="str">
        <f ca="1">IF(B106="","",IF(ISERROR(MATCH($J106,SorP!$B$1:$B$6261,0)),"",INDIRECT("'SorP'!$A$"&amp;MATCH($S106&amp;$J106,SorP!C:C,0))))</f>
        <v/>
      </c>
      <c r="U106" s="167"/>
      <c r="V106" s="168" t="e">
        <f>IF(C106="",NA(),MATCH($B106&amp;$C106,'Smelter Look-up'!$J:$J,0))</f>
        <v>#N/A</v>
      </c>
      <c r="X106" s="169">
        <f t="shared" ca="1" si="15"/>
        <v>0</v>
      </c>
      <c r="AB106" s="311" t="str">
        <f t="shared" si="17"/>
        <v/>
      </c>
      <c r="AC106" s="169" t="str">
        <f t="shared" si="18"/>
        <v/>
      </c>
      <c r="AD106" s="169" t="str">
        <f t="shared" si="19"/>
        <v/>
      </c>
    </row>
    <row r="107" spans="1:30" s="169" customFormat="1" ht="20.25">
      <c r="A107" s="154"/>
      <c r="B107" s="301"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3" t="str">
        <f ca="1">IF(ISERROR($V107),"",OFFSET('Smelter Look-up'!$G$4,$V107-4,0))</f>
        <v/>
      </c>
      <c r="I107" s="204" t="str">
        <f ca="1">IF(ISERROR($V107),"",OFFSET('Smelter Look-up'!$H$4,$V107-4,0))</f>
        <v/>
      </c>
      <c r="J107" s="204" t="str">
        <f ca="1">IF(ISERROR($V107),"",OFFSET('Smelter Look-up'!$I$4,$V107-4,0))</f>
        <v/>
      </c>
      <c r="K107" s="149"/>
      <c r="L107" s="149"/>
      <c r="M107" s="149"/>
      <c r="N107" s="149"/>
      <c r="O107" s="149"/>
      <c r="P107" s="206"/>
      <c r="Q107" s="150"/>
      <c r="R107" s="148" t="str">
        <f ca="1">IF(ISERROR($V107),"",OFFSET('Smelter Look-up'!$C$4,$V107-4,0)&amp;"")</f>
        <v/>
      </c>
      <c r="S107" s="154" t="str">
        <f t="shared" ca="1" si="16"/>
        <v/>
      </c>
      <c r="T107" s="154" t="str">
        <f ca="1">IF(B107="","",IF(ISERROR(MATCH($J107,SorP!$B$1:$B$6261,0)),"",INDIRECT("'SorP'!$A$"&amp;MATCH($S107&amp;$J107,SorP!C:C,0))))</f>
        <v/>
      </c>
      <c r="U107" s="167"/>
      <c r="V107" s="168" t="e">
        <f>IF(C107="",NA(),MATCH($B107&amp;$C107,'Smelter Look-up'!$J:$J,0))</f>
        <v>#N/A</v>
      </c>
      <c r="X107" s="169">
        <f t="shared" ca="1" si="15"/>
        <v>0</v>
      </c>
      <c r="AB107" s="311" t="str">
        <f t="shared" si="17"/>
        <v/>
      </c>
      <c r="AC107" s="169" t="str">
        <f t="shared" si="18"/>
        <v/>
      </c>
      <c r="AD107" s="169" t="str">
        <f t="shared" si="19"/>
        <v/>
      </c>
    </row>
    <row r="108" spans="1:30" s="169" customFormat="1" ht="20.25">
      <c r="A108" s="154"/>
      <c r="B108" s="301"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3" t="str">
        <f ca="1">IF(ISERROR($V108),"",OFFSET('Smelter Look-up'!$G$4,$V108-4,0))</f>
        <v/>
      </c>
      <c r="I108" s="204" t="str">
        <f ca="1">IF(ISERROR($V108),"",OFFSET('Smelter Look-up'!$H$4,$V108-4,0))</f>
        <v/>
      </c>
      <c r="J108" s="204" t="str">
        <f ca="1">IF(ISERROR($V108),"",OFFSET('Smelter Look-up'!$I$4,$V108-4,0))</f>
        <v/>
      </c>
      <c r="K108" s="149"/>
      <c r="L108" s="149"/>
      <c r="M108" s="149"/>
      <c r="N108" s="149"/>
      <c r="O108" s="149"/>
      <c r="P108" s="206"/>
      <c r="Q108" s="150"/>
      <c r="R108" s="148" t="str">
        <f ca="1">IF(ISERROR($V108),"",OFFSET('Smelter Look-up'!$C$4,$V108-4,0)&amp;"")</f>
        <v/>
      </c>
      <c r="S108" s="154" t="str">
        <f t="shared" ca="1" si="16"/>
        <v/>
      </c>
      <c r="T108" s="154" t="str">
        <f ca="1">IF(B108="","",IF(ISERROR(MATCH($J108,SorP!$B$1:$B$6261,0)),"",INDIRECT("'SorP'!$A$"&amp;MATCH($S108&amp;$J108,SorP!C:C,0))))</f>
        <v/>
      </c>
      <c r="U108" s="167"/>
      <c r="V108" s="168" t="e">
        <f>IF(C108="",NA(),MATCH($B108&amp;$C108,'Smelter Look-up'!$J:$J,0))</f>
        <v>#N/A</v>
      </c>
      <c r="X108" s="169">
        <f t="shared" ca="1" si="15"/>
        <v>0</v>
      </c>
      <c r="AB108" s="311" t="str">
        <f t="shared" si="17"/>
        <v/>
      </c>
      <c r="AC108" s="169" t="str">
        <f t="shared" si="18"/>
        <v/>
      </c>
      <c r="AD108" s="169" t="str">
        <f t="shared" si="19"/>
        <v/>
      </c>
    </row>
    <row r="109" spans="1:30" s="169" customFormat="1" ht="20.25">
      <c r="A109" s="154"/>
      <c r="B109" s="301"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3" t="str">
        <f ca="1">IF(ISERROR($V109),"",OFFSET('Smelter Look-up'!$G$4,$V109-4,0))</f>
        <v/>
      </c>
      <c r="I109" s="204" t="str">
        <f ca="1">IF(ISERROR($V109),"",OFFSET('Smelter Look-up'!$H$4,$V109-4,0))</f>
        <v/>
      </c>
      <c r="J109" s="204" t="str">
        <f ca="1">IF(ISERROR($V109),"",OFFSET('Smelter Look-up'!$I$4,$V109-4,0))</f>
        <v/>
      </c>
      <c r="K109" s="149"/>
      <c r="L109" s="149"/>
      <c r="M109" s="149"/>
      <c r="N109" s="149"/>
      <c r="O109" s="149"/>
      <c r="P109" s="206"/>
      <c r="Q109" s="150"/>
      <c r="R109" s="148" t="str">
        <f ca="1">IF(ISERROR($V109),"",OFFSET('Smelter Look-up'!$C$4,$V109-4,0)&amp;"")</f>
        <v/>
      </c>
      <c r="S109" s="154" t="str">
        <f t="shared" ca="1" si="16"/>
        <v/>
      </c>
      <c r="T109" s="154" t="str">
        <f ca="1">IF(B109="","",IF(ISERROR(MATCH($J109,SorP!$B$1:$B$6261,0)),"",INDIRECT("'SorP'!$A$"&amp;MATCH($S109&amp;$J109,SorP!C:C,0))))</f>
        <v/>
      </c>
      <c r="U109" s="167"/>
      <c r="V109" s="168" t="e">
        <f>IF(C109="",NA(),MATCH($B109&amp;$C109,'Smelter Look-up'!$J:$J,0))</f>
        <v>#N/A</v>
      </c>
      <c r="X109" s="169">
        <f t="shared" ca="1" si="15"/>
        <v>0</v>
      </c>
      <c r="AB109" s="311" t="str">
        <f t="shared" si="17"/>
        <v/>
      </c>
      <c r="AC109" s="169" t="str">
        <f t="shared" si="18"/>
        <v/>
      </c>
      <c r="AD109" s="169" t="str">
        <f t="shared" si="19"/>
        <v/>
      </c>
    </row>
    <row r="110" spans="1:30" s="169" customFormat="1" ht="20.25">
      <c r="A110" s="154"/>
      <c r="B110" s="301"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3" t="str">
        <f ca="1">IF(ISERROR($V110),"",OFFSET('Smelter Look-up'!$G$4,$V110-4,0))</f>
        <v/>
      </c>
      <c r="I110" s="204" t="str">
        <f ca="1">IF(ISERROR($V110),"",OFFSET('Smelter Look-up'!$H$4,$V110-4,0))</f>
        <v/>
      </c>
      <c r="J110" s="204" t="str">
        <f ca="1">IF(ISERROR($V110),"",OFFSET('Smelter Look-up'!$I$4,$V110-4,0))</f>
        <v/>
      </c>
      <c r="K110" s="149"/>
      <c r="L110" s="149"/>
      <c r="M110" s="149"/>
      <c r="N110" s="149"/>
      <c r="O110" s="149"/>
      <c r="P110" s="206"/>
      <c r="Q110" s="150"/>
      <c r="R110" s="148" t="str">
        <f ca="1">IF(ISERROR($V110),"",OFFSET('Smelter Look-up'!$C$4,$V110-4,0)&amp;"")</f>
        <v/>
      </c>
      <c r="S110" s="154" t="str">
        <f t="shared" ca="1" si="16"/>
        <v/>
      </c>
      <c r="T110" s="154" t="str">
        <f ca="1">IF(B110="","",IF(ISERROR(MATCH($J110,SorP!$B$1:$B$6261,0)),"",INDIRECT("'SorP'!$A$"&amp;MATCH($S110&amp;$J110,SorP!C:C,0))))</f>
        <v/>
      </c>
      <c r="U110" s="167"/>
      <c r="V110" s="168" t="e">
        <f>IF(C110="",NA(),MATCH($B110&amp;$C110,'Smelter Look-up'!$J:$J,0))</f>
        <v>#N/A</v>
      </c>
      <c r="X110" s="169">
        <f t="shared" ca="1" si="15"/>
        <v>0</v>
      </c>
      <c r="AB110" s="311" t="str">
        <f t="shared" si="17"/>
        <v/>
      </c>
      <c r="AC110" s="169" t="str">
        <f t="shared" si="18"/>
        <v/>
      </c>
      <c r="AD110" s="169" t="str">
        <f t="shared" si="19"/>
        <v/>
      </c>
    </row>
    <row r="111" spans="1:30" s="169" customFormat="1" ht="20.25">
      <c r="A111" s="154"/>
      <c r="B111" s="301"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3" t="str">
        <f ca="1">IF(ISERROR($V111),"",OFFSET('Smelter Look-up'!$G$4,$V111-4,0))</f>
        <v/>
      </c>
      <c r="I111" s="204" t="str">
        <f ca="1">IF(ISERROR($V111),"",OFFSET('Smelter Look-up'!$H$4,$V111-4,0))</f>
        <v/>
      </c>
      <c r="J111" s="204" t="str">
        <f ca="1">IF(ISERROR($V111),"",OFFSET('Smelter Look-up'!$I$4,$V111-4,0))</f>
        <v/>
      </c>
      <c r="K111" s="149"/>
      <c r="L111" s="149"/>
      <c r="M111" s="149"/>
      <c r="N111" s="149"/>
      <c r="O111" s="149"/>
      <c r="P111" s="206"/>
      <c r="Q111" s="150"/>
      <c r="R111" s="148" t="str">
        <f ca="1">IF(ISERROR($V111),"",OFFSET('Smelter Look-up'!$C$4,$V111-4,0)&amp;"")</f>
        <v/>
      </c>
      <c r="S111" s="154" t="str">
        <f t="shared" ca="1" si="16"/>
        <v/>
      </c>
      <c r="T111" s="154" t="str">
        <f ca="1">IF(B111="","",IF(ISERROR(MATCH($J111,SorP!$B$1:$B$6261,0)),"",INDIRECT("'SorP'!$A$"&amp;MATCH($S111&amp;$J111,SorP!C:C,0))))</f>
        <v/>
      </c>
      <c r="U111" s="167"/>
      <c r="V111" s="168" t="e">
        <f>IF(C111="",NA(),MATCH($B111&amp;$C111,'Smelter Look-up'!$J:$J,0))</f>
        <v>#N/A</v>
      </c>
      <c r="X111" s="169">
        <f t="shared" ca="1" si="15"/>
        <v>0</v>
      </c>
      <c r="AB111" s="311" t="str">
        <f t="shared" si="17"/>
        <v/>
      </c>
      <c r="AC111" s="169" t="str">
        <f t="shared" si="18"/>
        <v/>
      </c>
      <c r="AD111" s="169" t="str">
        <f t="shared" si="19"/>
        <v/>
      </c>
    </row>
    <row r="112" spans="1:30" s="169" customFormat="1" ht="20.25">
      <c r="A112" s="154"/>
      <c r="B112" s="301"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3" t="str">
        <f ca="1">IF(ISERROR($V112),"",OFFSET('Smelter Look-up'!$G$4,$V112-4,0))</f>
        <v/>
      </c>
      <c r="I112" s="204" t="str">
        <f ca="1">IF(ISERROR($V112),"",OFFSET('Smelter Look-up'!$H$4,$V112-4,0))</f>
        <v/>
      </c>
      <c r="J112" s="204" t="str">
        <f ca="1">IF(ISERROR($V112),"",OFFSET('Smelter Look-up'!$I$4,$V112-4,0))</f>
        <v/>
      </c>
      <c r="K112" s="149"/>
      <c r="L112" s="149"/>
      <c r="M112" s="149"/>
      <c r="N112" s="149"/>
      <c r="O112" s="149"/>
      <c r="P112" s="206"/>
      <c r="Q112" s="150"/>
      <c r="R112" s="148" t="str">
        <f ca="1">IF(ISERROR($V112),"",OFFSET('Smelter Look-up'!$C$4,$V112-4,0)&amp;"")</f>
        <v/>
      </c>
      <c r="S112" s="154" t="str">
        <f t="shared" ca="1" si="16"/>
        <v/>
      </c>
      <c r="T112" s="154" t="str">
        <f ca="1">IF(B112="","",IF(ISERROR(MATCH($J112,SorP!$B$1:$B$6261,0)),"",INDIRECT("'SorP'!$A$"&amp;MATCH($S112&amp;$J112,SorP!C:C,0))))</f>
        <v/>
      </c>
      <c r="U112" s="167"/>
      <c r="V112" s="168" t="e">
        <f>IF(C112="",NA(),MATCH($B112&amp;$C112,'Smelter Look-up'!$J:$J,0))</f>
        <v>#N/A</v>
      </c>
      <c r="X112" s="169">
        <f t="shared" ca="1" si="15"/>
        <v>0</v>
      </c>
      <c r="AB112" s="311" t="str">
        <f t="shared" si="17"/>
        <v/>
      </c>
      <c r="AC112" s="169" t="str">
        <f t="shared" si="18"/>
        <v/>
      </c>
      <c r="AD112" s="169" t="str">
        <f t="shared" si="19"/>
        <v/>
      </c>
    </row>
    <row r="113" spans="1:30" s="169" customFormat="1" ht="20.25">
      <c r="A113" s="154"/>
      <c r="B113" s="301"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3" t="str">
        <f ca="1">IF(ISERROR($V113),"",OFFSET('Smelter Look-up'!$G$4,$V113-4,0))</f>
        <v/>
      </c>
      <c r="I113" s="204" t="str">
        <f ca="1">IF(ISERROR($V113),"",OFFSET('Smelter Look-up'!$H$4,$V113-4,0))</f>
        <v/>
      </c>
      <c r="J113" s="204" t="str">
        <f ca="1">IF(ISERROR($V113),"",OFFSET('Smelter Look-up'!$I$4,$V113-4,0))</f>
        <v/>
      </c>
      <c r="K113" s="149"/>
      <c r="L113" s="149"/>
      <c r="M113" s="149"/>
      <c r="N113" s="149"/>
      <c r="O113" s="149"/>
      <c r="P113" s="206"/>
      <c r="Q113" s="150"/>
      <c r="R113" s="148" t="str">
        <f ca="1">IF(ISERROR($V113),"",OFFSET('Smelter Look-up'!$C$4,$V113-4,0)&amp;"")</f>
        <v/>
      </c>
      <c r="S113" s="154" t="str">
        <f t="shared" ca="1" si="16"/>
        <v/>
      </c>
      <c r="T113" s="154" t="str">
        <f ca="1">IF(B113="","",IF(ISERROR(MATCH($J113,SorP!$B$1:$B$6261,0)),"",INDIRECT("'SorP'!$A$"&amp;MATCH($S113&amp;$J113,SorP!C:C,0))))</f>
        <v/>
      </c>
      <c r="U113" s="167"/>
      <c r="V113" s="168" t="e">
        <f>IF(C113="",NA(),MATCH($B113&amp;$C113,'Smelter Look-up'!$J:$J,0))</f>
        <v>#N/A</v>
      </c>
      <c r="X113" s="169">
        <f t="shared" ca="1" si="15"/>
        <v>0</v>
      </c>
      <c r="AB113" s="311" t="str">
        <f t="shared" si="17"/>
        <v/>
      </c>
      <c r="AC113" s="169" t="str">
        <f t="shared" si="18"/>
        <v/>
      </c>
      <c r="AD113" s="169" t="str">
        <f t="shared" si="19"/>
        <v/>
      </c>
    </row>
    <row r="114" spans="1:30" s="169" customFormat="1" ht="20.25">
      <c r="A114" s="154"/>
      <c r="B114" s="301"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3" t="str">
        <f ca="1">IF(ISERROR($V114),"",OFFSET('Smelter Look-up'!$G$4,$V114-4,0))</f>
        <v/>
      </c>
      <c r="I114" s="204" t="str">
        <f ca="1">IF(ISERROR($V114),"",OFFSET('Smelter Look-up'!$H$4,$V114-4,0))</f>
        <v/>
      </c>
      <c r="J114" s="204" t="str">
        <f ca="1">IF(ISERROR($V114),"",OFFSET('Smelter Look-up'!$I$4,$V114-4,0))</f>
        <v/>
      </c>
      <c r="K114" s="149"/>
      <c r="L114" s="149"/>
      <c r="M114" s="149"/>
      <c r="N114" s="149"/>
      <c r="O114" s="149"/>
      <c r="P114" s="206"/>
      <c r="Q114" s="150"/>
      <c r="R114" s="148" t="str">
        <f ca="1">IF(ISERROR($V114),"",OFFSET('Smelter Look-up'!$C$4,$V114-4,0)&amp;"")</f>
        <v/>
      </c>
      <c r="S114" s="154" t="str">
        <f t="shared" ca="1" si="16"/>
        <v/>
      </c>
      <c r="T114" s="154" t="str">
        <f ca="1">IF(B114="","",IF(ISERROR(MATCH($J114,SorP!$B$1:$B$6261,0)),"",INDIRECT("'SorP'!$A$"&amp;MATCH($S114&amp;$J114,SorP!C:C,0))))</f>
        <v/>
      </c>
      <c r="U114" s="167"/>
      <c r="V114" s="168" t="e">
        <f>IF(C114="",NA(),MATCH($B114&amp;$C114,'Smelter Look-up'!$J:$J,0))</f>
        <v>#N/A</v>
      </c>
      <c r="X114" s="169">
        <f t="shared" ca="1" si="15"/>
        <v>0</v>
      </c>
      <c r="AB114" s="311" t="str">
        <f t="shared" si="17"/>
        <v/>
      </c>
      <c r="AC114" s="169" t="str">
        <f t="shared" si="18"/>
        <v/>
      </c>
      <c r="AD114" s="169" t="str">
        <f t="shared" si="19"/>
        <v/>
      </c>
    </row>
    <row r="115" spans="1:30" s="169" customFormat="1" ht="20.25">
      <c r="A115" s="154"/>
      <c r="B115" s="301"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3" t="str">
        <f ca="1">IF(ISERROR($V115),"",OFFSET('Smelter Look-up'!$G$4,$V115-4,0))</f>
        <v/>
      </c>
      <c r="I115" s="204" t="str">
        <f ca="1">IF(ISERROR($V115),"",OFFSET('Smelter Look-up'!$H$4,$V115-4,0))</f>
        <v/>
      </c>
      <c r="J115" s="204" t="str">
        <f ca="1">IF(ISERROR($V115),"",OFFSET('Smelter Look-up'!$I$4,$V115-4,0))</f>
        <v/>
      </c>
      <c r="K115" s="149"/>
      <c r="L115" s="149"/>
      <c r="M115" s="149"/>
      <c r="N115" s="149"/>
      <c r="O115" s="149"/>
      <c r="P115" s="206"/>
      <c r="Q115" s="150"/>
      <c r="R115" s="148" t="str">
        <f ca="1">IF(ISERROR($V115),"",OFFSET('Smelter Look-up'!$C$4,$V115-4,0)&amp;"")</f>
        <v/>
      </c>
      <c r="S115" s="154" t="str">
        <f t="shared" ca="1" si="16"/>
        <v/>
      </c>
      <c r="T115" s="154" t="str">
        <f ca="1">IF(B115="","",IF(ISERROR(MATCH($J115,SorP!$B$1:$B$6261,0)),"",INDIRECT("'SorP'!$A$"&amp;MATCH($S115&amp;$J115,SorP!C:C,0))))</f>
        <v/>
      </c>
      <c r="U115" s="167"/>
      <c r="V115" s="168" t="e">
        <f>IF(C115="",NA(),MATCH($B115&amp;$C115,'Smelter Look-up'!$J:$J,0))</f>
        <v>#N/A</v>
      </c>
      <c r="X115" s="169">
        <f t="shared" ca="1" si="15"/>
        <v>0</v>
      </c>
      <c r="AB115" s="311" t="str">
        <f t="shared" si="17"/>
        <v/>
      </c>
      <c r="AC115" s="169" t="str">
        <f t="shared" si="18"/>
        <v/>
      </c>
      <c r="AD115" s="169" t="str">
        <f t="shared" si="19"/>
        <v/>
      </c>
    </row>
    <row r="116" spans="1:30" s="169" customFormat="1" ht="20.25">
      <c r="A116" s="154"/>
      <c r="B116" s="301"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3" t="str">
        <f ca="1">IF(ISERROR($V116),"",OFFSET('Smelter Look-up'!$G$4,$V116-4,0))</f>
        <v/>
      </c>
      <c r="I116" s="204" t="str">
        <f ca="1">IF(ISERROR($V116),"",OFFSET('Smelter Look-up'!$H$4,$V116-4,0))</f>
        <v/>
      </c>
      <c r="J116" s="204" t="str">
        <f ca="1">IF(ISERROR($V116),"",OFFSET('Smelter Look-up'!$I$4,$V116-4,0))</f>
        <v/>
      </c>
      <c r="K116" s="149"/>
      <c r="L116" s="149"/>
      <c r="M116" s="149"/>
      <c r="N116" s="149"/>
      <c r="O116" s="149"/>
      <c r="P116" s="206"/>
      <c r="Q116" s="150"/>
      <c r="R116" s="148" t="str">
        <f ca="1">IF(ISERROR($V116),"",OFFSET('Smelter Look-up'!$C$4,$V116-4,0)&amp;"")</f>
        <v/>
      </c>
      <c r="S116" s="154" t="str">
        <f t="shared" ca="1" si="16"/>
        <v/>
      </c>
      <c r="T116" s="154" t="str">
        <f ca="1">IF(B116="","",IF(ISERROR(MATCH($J116,SorP!$B$1:$B$6261,0)),"",INDIRECT("'SorP'!$A$"&amp;MATCH($S116&amp;$J116,SorP!C:C,0))))</f>
        <v/>
      </c>
      <c r="U116" s="167"/>
      <c r="V116" s="168" t="e">
        <f>IF(C116="",NA(),MATCH($B116&amp;$C116,'Smelter Look-up'!$J:$J,0))</f>
        <v>#N/A</v>
      </c>
      <c r="X116" s="169">
        <f t="shared" ca="1" si="15"/>
        <v>0</v>
      </c>
      <c r="AB116" s="311" t="str">
        <f t="shared" si="17"/>
        <v/>
      </c>
      <c r="AC116" s="169" t="str">
        <f t="shared" si="18"/>
        <v/>
      </c>
      <c r="AD116" s="169" t="str">
        <f t="shared" si="19"/>
        <v/>
      </c>
    </row>
    <row r="117" spans="1:30" s="169" customFormat="1" ht="20.25">
      <c r="A117" s="154"/>
      <c r="B117" s="301"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3" t="str">
        <f ca="1">IF(ISERROR($V117),"",OFFSET('Smelter Look-up'!$G$4,$V117-4,0))</f>
        <v/>
      </c>
      <c r="I117" s="204" t="str">
        <f ca="1">IF(ISERROR($V117),"",OFFSET('Smelter Look-up'!$H$4,$V117-4,0))</f>
        <v/>
      </c>
      <c r="J117" s="204" t="str">
        <f ca="1">IF(ISERROR($V117),"",OFFSET('Smelter Look-up'!$I$4,$V117-4,0))</f>
        <v/>
      </c>
      <c r="K117" s="149"/>
      <c r="L117" s="149"/>
      <c r="M117" s="149"/>
      <c r="N117" s="149"/>
      <c r="O117" s="149"/>
      <c r="P117" s="206"/>
      <c r="Q117" s="150"/>
      <c r="R117" s="148" t="str">
        <f ca="1">IF(ISERROR($V117),"",OFFSET('Smelter Look-up'!$C$4,$V117-4,0)&amp;"")</f>
        <v/>
      </c>
      <c r="S117" s="154" t="str">
        <f t="shared" ca="1" si="16"/>
        <v/>
      </c>
      <c r="T117" s="154" t="str">
        <f ca="1">IF(B117="","",IF(ISERROR(MATCH($J117,SorP!$B$1:$B$6261,0)),"",INDIRECT("'SorP'!$A$"&amp;MATCH($S117&amp;$J117,SorP!C:C,0))))</f>
        <v/>
      </c>
      <c r="U117" s="167"/>
      <c r="V117" s="168" t="e">
        <f>IF(C117="",NA(),MATCH($B117&amp;$C117,'Smelter Look-up'!$J:$J,0))</f>
        <v>#N/A</v>
      </c>
      <c r="X117" s="169">
        <f t="shared" ca="1" si="15"/>
        <v>0</v>
      </c>
      <c r="AB117" s="311" t="str">
        <f t="shared" si="17"/>
        <v/>
      </c>
      <c r="AC117" s="169" t="str">
        <f t="shared" si="18"/>
        <v/>
      </c>
      <c r="AD117" s="169" t="str">
        <f t="shared" si="19"/>
        <v/>
      </c>
    </row>
    <row r="118" spans="1:30" s="169" customFormat="1" ht="20.25">
      <c r="A118" s="154"/>
      <c r="B118" s="301"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3" t="str">
        <f ca="1">IF(ISERROR($V118),"",OFFSET('Smelter Look-up'!$G$4,$V118-4,0))</f>
        <v/>
      </c>
      <c r="I118" s="204" t="str">
        <f ca="1">IF(ISERROR($V118),"",OFFSET('Smelter Look-up'!$H$4,$V118-4,0))</f>
        <v/>
      </c>
      <c r="J118" s="204" t="str">
        <f ca="1">IF(ISERROR($V118),"",OFFSET('Smelter Look-up'!$I$4,$V118-4,0))</f>
        <v/>
      </c>
      <c r="K118" s="149"/>
      <c r="L118" s="149"/>
      <c r="M118" s="149"/>
      <c r="N118" s="149"/>
      <c r="O118" s="149"/>
      <c r="P118" s="206"/>
      <c r="Q118" s="150"/>
      <c r="R118" s="148" t="str">
        <f ca="1">IF(ISERROR($V118),"",OFFSET('Smelter Look-up'!$C$4,$V118-4,0)&amp;"")</f>
        <v/>
      </c>
      <c r="S118" s="154" t="str">
        <f t="shared" ca="1" si="16"/>
        <v/>
      </c>
      <c r="T118" s="154" t="str">
        <f ca="1">IF(B118="","",IF(ISERROR(MATCH($J118,SorP!$B$1:$B$6261,0)),"",INDIRECT("'SorP'!$A$"&amp;MATCH($S118&amp;$J118,SorP!C:C,0))))</f>
        <v/>
      </c>
      <c r="U118" s="167"/>
      <c r="V118" s="168" t="e">
        <f>IF(C118="",NA(),MATCH($B118&amp;$C118,'Smelter Look-up'!$J:$J,0))</f>
        <v>#N/A</v>
      </c>
      <c r="X118" s="169">
        <f t="shared" ca="1" si="15"/>
        <v>0</v>
      </c>
      <c r="AB118" s="311" t="str">
        <f t="shared" si="17"/>
        <v/>
      </c>
      <c r="AC118" s="169" t="str">
        <f t="shared" si="18"/>
        <v/>
      </c>
      <c r="AD118" s="169" t="str">
        <f t="shared" si="19"/>
        <v/>
      </c>
    </row>
    <row r="119" spans="1:30" s="169" customFormat="1" ht="20.25">
      <c r="A119" s="154"/>
      <c r="B119" s="301"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3" t="str">
        <f ca="1">IF(ISERROR($V119),"",OFFSET('Smelter Look-up'!$G$4,$V119-4,0))</f>
        <v/>
      </c>
      <c r="I119" s="204" t="str">
        <f ca="1">IF(ISERROR($V119),"",OFFSET('Smelter Look-up'!$H$4,$V119-4,0))</f>
        <v/>
      </c>
      <c r="J119" s="204" t="str">
        <f ca="1">IF(ISERROR($V119),"",OFFSET('Smelter Look-up'!$I$4,$V119-4,0))</f>
        <v/>
      </c>
      <c r="K119" s="149"/>
      <c r="L119" s="149"/>
      <c r="M119" s="149"/>
      <c r="N119" s="149"/>
      <c r="O119" s="149"/>
      <c r="P119" s="206"/>
      <c r="Q119" s="150"/>
      <c r="R119" s="148" t="str">
        <f ca="1">IF(ISERROR($V119),"",OFFSET('Smelter Look-up'!$C$4,$V119-4,0)&amp;"")</f>
        <v/>
      </c>
      <c r="S119" s="154" t="str">
        <f t="shared" ca="1" si="16"/>
        <v/>
      </c>
      <c r="T119" s="154" t="str">
        <f ca="1">IF(B119="","",IF(ISERROR(MATCH($J119,SorP!$B$1:$B$6261,0)),"",INDIRECT("'SorP'!$A$"&amp;MATCH($S119&amp;$J119,SorP!C:C,0))))</f>
        <v/>
      </c>
      <c r="U119" s="167"/>
      <c r="V119" s="168" t="e">
        <f>IF(C119="",NA(),MATCH($B119&amp;$C119,'Smelter Look-up'!$J:$J,0))</f>
        <v>#N/A</v>
      </c>
      <c r="X119" s="169">
        <f t="shared" ca="1" si="15"/>
        <v>0</v>
      </c>
      <c r="AB119" s="311" t="str">
        <f t="shared" si="17"/>
        <v/>
      </c>
      <c r="AC119" s="169" t="str">
        <f t="shared" si="18"/>
        <v/>
      </c>
      <c r="AD119" s="169" t="str">
        <f t="shared" si="19"/>
        <v/>
      </c>
    </row>
    <row r="120" spans="1:30" s="169" customFormat="1" ht="20.25">
      <c r="A120" s="154"/>
      <c r="B120" s="301"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3" t="str">
        <f ca="1">IF(ISERROR($V120),"",OFFSET('Smelter Look-up'!$G$4,$V120-4,0))</f>
        <v/>
      </c>
      <c r="I120" s="204" t="str">
        <f ca="1">IF(ISERROR($V120),"",OFFSET('Smelter Look-up'!$H$4,$V120-4,0))</f>
        <v/>
      </c>
      <c r="J120" s="204" t="str">
        <f ca="1">IF(ISERROR($V120),"",OFFSET('Smelter Look-up'!$I$4,$V120-4,0))</f>
        <v/>
      </c>
      <c r="K120" s="149"/>
      <c r="L120" s="149"/>
      <c r="M120" s="149"/>
      <c r="N120" s="149"/>
      <c r="O120" s="149"/>
      <c r="P120" s="206"/>
      <c r="Q120" s="150"/>
      <c r="R120" s="148" t="str">
        <f ca="1">IF(ISERROR($V120),"",OFFSET('Smelter Look-up'!$C$4,$V120-4,0)&amp;"")</f>
        <v/>
      </c>
      <c r="S120" s="154" t="str">
        <f t="shared" ca="1" si="16"/>
        <v/>
      </c>
      <c r="T120" s="154" t="str">
        <f ca="1">IF(B120="","",IF(ISERROR(MATCH($J120,SorP!$B$1:$B$6261,0)),"",INDIRECT("'SorP'!$A$"&amp;MATCH($S120&amp;$J120,SorP!C:C,0))))</f>
        <v/>
      </c>
      <c r="U120" s="167"/>
      <c r="V120" s="168" t="e">
        <f>IF(C120="",NA(),MATCH($B120&amp;$C120,'Smelter Look-up'!$J:$J,0))</f>
        <v>#N/A</v>
      </c>
      <c r="X120" s="169">
        <f t="shared" ca="1" si="15"/>
        <v>0</v>
      </c>
      <c r="AB120" s="311" t="str">
        <f t="shared" si="17"/>
        <v/>
      </c>
      <c r="AC120" s="169" t="str">
        <f t="shared" si="18"/>
        <v/>
      </c>
      <c r="AD120" s="169" t="str">
        <f t="shared" si="19"/>
        <v/>
      </c>
    </row>
    <row r="121" spans="1:30" s="169" customFormat="1" ht="20.25">
      <c r="A121" s="154"/>
      <c r="B121" s="301"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3" t="str">
        <f ca="1">IF(ISERROR($V121),"",OFFSET('Smelter Look-up'!$G$4,$V121-4,0))</f>
        <v/>
      </c>
      <c r="I121" s="204" t="str">
        <f ca="1">IF(ISERROR($V121),"",OFFSET('Smelter Look-up'!$H$4,$V121-4,0))</f>
        <v/>
      </c>
      <c r="J121" s="204" t="str">
        <f ca="1">IF(ISERROR($V121),"",OFFSET('Smelter Look-up'!$I$4,$V121-4,0))</f>
        <v/>
      </c>
      <c r="K121" s="149"/>
      <c r="L121" s="149"/>
      <c r="M121" s="149"/>
      <c r="N121" s="149"/>
      <c r="O121" s="149"/>
      <c r="P121" s="206"/>
      <c r="Q121" s="150"/>
      <c r="R121" s="148" t="str">
        <f ca="1">IF(ISERROR($V121),"",OFFSET('Smelter Look-up'!$C$4,$V121-4,0)&amp;"")</f>
        <v/>
      </c>
      <c r="S121" s="154" t="str">
        <f t="shared" ca="1" si="16"/>
        <v/>
      </c>
      <c r="T121" s="154" t="str">
        <f ca="1">IF(B121="","",IF(ISERROR(MATCH($J121,SorP!$B$1:$B$6261,0)),"",INDIRECT("'SorP'!$A$"&amp;MATCH($S121&amp;$J121,SorP!C:C,0))))</f>
        <v/>
      </c>
      <c r="U121" s="167"/>
      <c r="V121" s="168" t="e">
        <f>IF(C121="",NA(),MATCH($B121&amp;$C121,'Smelter Look-up'!$J:$J,0))</f>
        <v>#N/A</v>
      </c>
      <c r="X121" s="169">
        <f t="shared" ca="1" si="15"/>
        <v>0</v>
      </c>
      <c r="AB121" s="311" t="str">
        <f t="shared" si="17"/>
        <v/>
      </c>
      <c r="AC121" s="169" t="str">
        <f t="shared" si="18"/>
        <v/>
      </c>
      <c r="AD121" s="169" t="str">
        <f t="shared" si="19"/>
        <v/>
      </c>
    </row>
    <row r="122" spans="1:30" s="169" customFormat="1" ht="20.25">
      <c r="A122" s="154"/>
      <c r="B122" s="301"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3" t="str">
        <f ca="1">IF(ISERROR($V122),"",OFFSET('Smelter Look-up'!$G$4,$V122-4,0))</f>
        <v/>
      </c>
      <c r="I122" s="204" t="str">
        <f ca="1">IF(ISERROR($V122),"",OFFSET('Smelter Look-up'!$H$4,$V122-4,0))</f>
        <v/>
      </c>
      <c r="J122" s="204" t="str">
        <f ca="1">IF(ISERROR($V122),"",OFFSET('Smelter Look-up'!$I$4,$V122-4,0))</f>
        <v/>
      </c>
      <c r="K122" s="149"/>
      <c r="L122" s="149"/>
      <c r="M122" s="149"/>
      <c r="N122" s="149"/>
      <c r="O122" s="149"/>
      <c r="P122" s="206"/>
      <c r="Q122" s="150"/>
      <c r="R122" s="148" t="str">
        <f ca="1">IF(ISERROR($V122),"",OFFSET('Smelter Look-up'!$C$4,$V122-4,0)&amp;"")</f>
        <v/>
      </c>
      <c r="S122" s="154" t="str">
        <f t="shared" ca="1" si="16"/>
        <v/>
      </c>
      <c r="T122" s="154" t="str">
        <f ca="1">IF(B122="","",IF(ISERROR(MATCH($J122,SorP!$B$1:$B$6261,0)),"",INDIRECT("'SorP'!$A$"&amp;MATCH($S122&amp;$J122,SorP!C:C,0))))</f>
        <v/>
      </c>
      <c r="U122" s="167"/>
      <c r="V122" s="168" t="e">
        <f>IF(C122="",NA(),MATCH($B122&amp;$C122,'Smelter Look-up'!$J:$J,0))</f>
        <v>#N/A</v>
      </c>
      <c r="X122" s="169">
        <f t="shared" ca="1" si="15"/>
        <v>0</v>
      </c>
      <c r="AB122" s="311" t="str">
        <f t="shared" si="17"/>
        <v/>
      </c>
      <c r="AC122" s="169" t="str">
        <f t="shared" si="18"/>
        <v/>
      </c>
      <c r="AD122" s="169" t="str">
        <f t="shared" si="19"/>
        <v/>
      </c>
    </row>
    <row r="123" spans="1:30" s="169" customFormat="1" ht="20.25">
      <c r="A123" s="154"/>
      <c r="B123" s="301"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3" t="str">
        <f ca="1">IF(ISERROR($V123),"",OFFSET('Smelter Look-up'!$G$4,$V123-4,0))</f>
        <v/>
      </c>
      <c r="I123" s="204" t="str">
        <f ca="1">IF(ISERROR($V123),"",OFFSET('Smelter Look-up'!$H$4,$V123-4,0))</f>
        <v/>
      </c>
      <c r="J123" s="204" t="str">
        <f ca="1">IF(ISERROR($V123),"",OFFSET('Smelter Look-up'!$I$4,$V123-4,0))</f>
        <v/>
      </c>
      <c r="K123" s="149"/>
      <c r="L123" s="149"/>
      <c r="M123" s="149"/>
      <c r="N123" s="149"/>
      <c r="O123" s="149"/>
      <c r="P123" s="206"/>
      <c r="Q123" s="150"/>
      <c r="R123" s="148" t="str">
        <f ca="1">IF(ISERROR($V123),"",OFFSET('Smelter Look-up'!$C$4,$V123-4,0)&amp;"")</f>
        <v/>
      </c>
      <c r="S123" s="154" t="str">
        <f t="shared" ca="1" si="16"/>
        <v/>
      </c>
      <c r="T123" s="154" t="str">
        <f ca="1">IF(B123="","",IF(ISERROR(MATCH($J123,SorP!$B$1:$B$6261,0)),"",INDIRECT("'SorP'!$A$"&amp;MATCH($S123&amp;$J123,SorP!C:C,0))))</f>
        <v/>
      </c>
      <c r="U123" s="167"/>
      <c r="V123" s="168" t="e">
        <f>IF(C123="",NA(),MATCH($B123&amp;$C123,'Smelter Look-up'!$J:$J,0))</f>
        <v>#N/A</v>
      </c>
      <c r="X123" s="169">
        <f t="shared" ca="1" si="15"/>
        <v>0</v>
      </c>
      <c r="AB123" s="311" t="str">
        <f t="shared" si="17"/>
        <v/>
      </c>
      <c r="AC123" s="169" t="str">
        <f t="shared" si="18"/>
        <v/>
      </c>
      <c r="AD123" s="169" t="str">
        <f t="shared" si="19"/>
        <v/>
      </c>
    </row>
    <row r="124" spans="1:30" s="169" customFormat="1" ht="20.25">
      <c r="A124" s="154"/>
      <c r="B124" s="301"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3" t="str">
        <f ca="1">IF(ISERROR($V124),"",OFFSET('Smelter Look-up'!$G$4,$V124-4,0))</f>
        <v/>
      </c>
      <c r="I124" s="204" t="str">
        <f ca="1">IF(ISERROR($V124),"",OFFSET('Smelter Look-up'!$H$4,$V124-4,0))</f>
        <v/>
      </c>
      <c r="J124" s="204" t="str">
        <f ca="1">IF(ISERROR($V124),"",OFFSET('Smelter Look-up'!$I$4,$V124-4,0))</f>
        <v/>
      </c>
      <c r="K124" s="149"/>
      <c r="L124" s="149"/>
      <c r="M124" s="149"/>
      <c r="N124" s="149"/>
      <c r="O124" s="149"/>
      <c r="P124" s="206"/>
      <c r="Q124" s="150"/>
      <c r="R124" s="148" t="str">
        <f ca="1">IF(ISERROR($V124),"",OFFSET('Smelter Look-up'!$C$4,$V124-4,0)&amp;"")</f>
        <v/>
      </c>
      <c r="S124" s="154" t="str">
        <f t="shared" ca="1" si="16"/>
        <v/>
      </c>
      <c r="T124" s="154" t="str">
        <f ca="1">IF(B124="","",IF(ISERROR(MATCH($J124,SorP!$B$1:$B$6261,0)),"",INDIRECT("'SorP'!$A$"&amp;MATCH($S124&amp;$J124,SorP!C:C,0))))</f>
        <v/>
      </c>
      <c r="U124" s="167"/>
      <c r="V124" s="168" t="e">
        <f>IF(C124="",NA(),MATCH($B124&amp;$C124,'Smelter Look-up'!$J:$J,0))</f>
        <v>#N/A</v>
      </c>
      <c r="X124" s="169">
        <f t="shared" ca="1" si="15"/>
        <v>0</v>
      </c>
      <c r="AB124" s="311" t="str">
        <f t="shared" si="17"/>
        <v/>
      </c>
      <c r="AC124" s="169" t="str">
        <f t="shared" si="18"/>
        <v/>
      </c>
      <c r="AD124" s="169" t="str">
        <f t="shared" si="19"/>
        <v/>
      </c>
    </row>
    <row r="125" spans="1:30" s="169" customFormat="1" ht="20.25">
      <c r="A125" s="154"/>
      <c r="B125" s="301"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3" t="str">
        <f ca="1">IF(ISERROR($V125),"",OFFSET('Smelter Look-up'!$G$4,$V125-4,0))</f>
        <v/>
      </c>
      <c r="I125" s="204" t="str">
        <f ca="1">IF(ISERROR($V125),"",OFFSET('Smelter Look-up'!$H$4,$V125-4,0))</f>
        <v/>
      </c>
      <c r="J125" s="204" t="str">
        <f ca="1">IF(ISERROR($V125),"",OFFSET('Smelter Look-up'!$I$4,$V125-4,0))</f>
        <v/>
      </c>
      <c r="K125" s="149"/>
      <c r="L125" s="149"/>
      <c r="M125" s="149"/>
      <c r="N125" s="149"/>
      <c r="O125" s="149"/>
      <c r="P125" s="206"/>
      <c r="Q125" s="150"/>
      <c r="R125" s="148" t="str">
        <f ca="1">IF(ISERROR($V125),"",OFFSET('Smelter Look-up'!$C$4,$V125-4,0)&amp;"")</f>
        <v/>
      </c>
      <c r="S125" s="154" t="str">
        <f t="shared" ca="1" si="16"/>
        <v/>
      </c>
      <c r="T125" s="154" t="str">
        <f ca="1">IF(B125="","",IF(ISERROR(MATCH($J125,SorP!$B$1:$B$6261,0)),"",INDIRECT("'SorP'!$A$"&amp;MATCH($S125&amp;$J125,SorP!C:C,0))))</f>
        <v/>
      </c>
      <c r="U125" s="167"/>
      <c r="V125" s="168" t="e">
        <f>IF(C125="",NA(),MATCH($B125&amp;$C125,'Smelter Look-up'!$J:$J,0))</f>
        <v>#N/A</v>
      </c>
      <c r="X125" s="169">
        <f t="shared" ca="1" si="15"/>
        <v>0</v>
      </c>
      <c r="AB125" s="311" t="str">
        <f t="shared" si="17"/>
        <v/>
      </c>
      <c r="AC125" s="169" t="str">
        <f t="shared" si="18"/>
        <v/>
      </c>
      <c r="AD125" s="169" t="str">
        <f t="shared" si="19"/>
        <v/>
      </c>
    </row>
    <row r="126" spans="1:30" s="169" customFormat="1" ht="20.25">
      <c r="A126" s="154"/>
      <c r="B126" s="301"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3" t="str">
        <f ca="1">IF(ISERROR($V126),"",OFFSET('Smelter Look-up'!$G$4,$V126-4,0))</f>
        <v/>
      </c>
      <c r="I126" s="204" t="str">
        <f ca="1">IF(ISERROR($V126),"",OFFSET('Smelter Look-up'!$H$4,$V126-4,0))</f>
        <v/>
      </c>
      <c r="J126" s="204" t="str">
        <f ca="1">IF(ISERROR($V126),"",OFFSET('Smelter Look-up'!$I$4,$V126-4,0))</f>
        <v/>
      </c>
      <c r="K126" s="149"/>
      <c r="L126" s="149"/>
      <c r="M126" s="149"/>
      <c r="N126" s="149"/>
      <c r="O126" s="149"/>
      <c r="P126" s="206"/>
      <c r="Q126" s="150"/>
      <c r="R126" s="148" t="str">
        <f ca="1">IF(ISERROR($V126),"",OFFSET('Smelter Look-up'!$C$4,$V126-4,0)&amp;"")</f>
        <v/>
      </c>
      <c r="S126" s="154" t="str">
        <f t="shared" ca="1" si="16"/>
        <v/>
      </c>
      <c r="T126" s="154" t="str">
        <f ca="1">IF(B126="","",IF(ISERROR(MATCH($J126,SorP!$B$1:$B$6261,0)),"",INDIRECT("'SorP'!$A$"&amp;MATCH($S126&amp;$J126,SorP!C:C,0))))</f>
        <v/>
      </c>
      <c r="U126" s="167"/>
      <c r="V126" s="168" t="e">
        <f>IF(C126="",NA(),MATCH($B126&amp;$C126,'Smelter Look-up'!$J:$J,0))</f>
        <v>#N/A</v>
      </c>
      <c r="X126" s="169">
        <f t="shared" ca="1" si="15"/>
        <v>0</v>
      </c>
      <c r="AB126" s="311" t="str">
        <f t="shared" si="17"/>
        <v/>
      </c>
      <c r="AC126" s="169" t="str">
        <f t="shared" si="18"/>
        <v/>
      </c>
      <c r="AD126" s="169" t="str">
        <f t="shared" si="19"/>
        <v/>
      </c>
    </row>
    <row r="127" spans="1:30" s="169" customFormat="1" ht="20.25">
      <c r="A127" s="154"/>
      <c r="B127" s="301"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3" t="str">
        <f ca="1">IF(ISERROR($V127),"",OFFSET('Smelter Look-up'!$G$4,$V127-4,0))</f>
        <v/>
      </c>
      <c r="I127" s="204" t="str">
        <f ca="1">IF(ISERROR($V127),"",OFFSET('Smelter Look-up'!$H$4,$V127-4,0))</f>
        <v/>
      </c>
      <c r="J127" s="204" t="str">
        <f ca="1">IF(ISERROR($V127),"",OFFSET('Smelter Look-up'!$I$4,$V127-4,0))</f>
        <v/>
      </c>
      <c r="K127" s="149"/>
      <c r="L127" s="149"/>
      <c r="M127" s="149"/>
      <c r="N127" s="149"/>
      <c r="O127" s="149"/>
      <c r="P127" s="206"/>
      <c r="Q127" s="150"/>
      <c r="R127" s="148" t="str">
        <f ca="1">IF(ISERROR($V127),"",OFFSET('Smelter Look-up'!$C$4,$V127-4,0)&amp;"")</f>
        <v/>
      </c>
      <c r="S127" s="154" t="str">
        <f t="shared" ca="1" si="16"/>
        <v/>
      </c>
      <c r="T127" s="154" t="str">
        <f ca="1">IF(B127="","",IF(ISERROR(MATCH($J127,SorP!$B$1:$B$6261,0)),"",INDIRECT("'SorP'!$A$"&amp;MATCH($S127&amp;$J127,SorP!C:C,0))))</f>
        <v/>
      </c>
      <c r="U127" s="167"/>
      <c r="V127" s="168" t="e">
        <f>IF(C127="",NA(),MATCH($B127&amp;$C127,'Smelter Look-up'!$J:$J,0))</f>
        <v>#N/A</v>
      </c>
      <c r="X127" s="169">
        <f t="shared" ca="1" si="15"/>
        <v>0</v>
      </c>
      <c r="AB127" s="311" t="str">
        <f t="shared" si="17"/>
        <v/>
      </c>
      <c r="AC127" s="169" t="str">
        <f t="shared" si="18"/>
        <v/>
      </c>
      <c r="AD127" s="169" t="str">
        <f t="shared" si="19"/>
        <v/>
      </c>
    </row>
    <row r="128" spans="1:30" s="169" customFormat="1" ht="20.25">
      <c r="A128" s="154"/>
      <c r="B128" s="301"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3" t="str">
        <f ca="1">IF(ISERROR($V128),"",OFFSET('Smelter Look-up'!$G$4,$V128-4,0))</f>
        <v/>
      </c>
      <c r="I128" s="204" t="str">
        <f ca="1">IF(ISERROR($V128),"",OFFSET('Smelter Look-up'!$H$4,$V128-4,0))</f>
        <v/>
      </c>
      <c r="J128" s="204" t="str">
        <f ca="1">IF(ISERROR($V128),"",OFFSET('Smelter Look-up'!$I$4,$V128-4,0))</f>
        <v/>
      </c>
      <c r="K128" s="149"/>
      <c r="L128" s="149"/>
      <c r="M128" s="149"/>
      <c r="N128" s="149"/>
      <c r="O128" s="149"/>
      <c r="P128" s="206"/>
      <c r="Q128" s="150"/>
      <c r="R128" s="148" t="str">
        <f ca="1">IF(ISERROR($V128),"",OFFSET('Smelter Look-up'!$C$4,$V128-4,0)&amp;"")</f>
        <v/>
      </c>
      <c r="S128" s="154" t="str">
        <f t="shared" ca="1" si="16"/>
        <v/>
      </c>
      <c r="T128" s="154" t="str">
        <f ca="1">IF(B128="","",IF(ISERROR(MATCH($J128,SorP!$B$1:$B$6261,0)),"",INDIRECT("'SorP'!$A$"&amp;MATCH($S128&amp;$J128,SorP!C:C,0))))</f>
        <v/>
      </c>
      <c r="U128" s="167"/>
      <c r="V128" s="168" t="e">
        <f>IF(C128="",NA(),MATCH($B128&amp;$C128,'Smelter Look-up'!$J:$J,0))</f>
        <v>#N/A</v>
      </c>
      <c r="X128" s="169">
        <f t="shared" ca="1" si="15"/>
        <v>0</v>
      </c>
      <c r="AB128" s="311" t="str">
        <f t="shared" si="17"/>
        <v/>
      </c>
      <c r="AC128" s="169" t="str">
        <f t="shared" si="18"/>
        <v/>
      </c>
      <c r="AD128" s="169" t="str">
        <f t="shared" si="19"/>
        <v/>
      </c>
    </row>
    <row r="129" spans="1:30" s="169" customFormat="1" ht="20.25">
      <c r="A129" s="154"/>
      <c r="B129" s="301"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3" t="str">
        <f ca="1">IF(ISERROR($V129),"",OFFSET('Smelter Look-up'!$G$4,$V129-4,0))</f>
        <v/>
      </c>
      <c r="I129" s="204" t="str">
        <f ca="1">IF(ISERROR($V129),"",OFFSET('Smelter Look-up'!$H$4,$V129-4,0))</f>
        <v/>
      </c>
      <c r="J129" s="204" t="str">
        <f ca="1">IF(ISERROR($V129),"",OFFSET('Smelter Look-up'!$I$4,$V129-4,0))</f>
        <v/>
      </c>
      <c r="K129" s="149"/>
      <c r="L129" s="149"/>
      <c r="M129" s="149"/>
      <c r="N129" s="149"/>
      <c r="O129" s="149"/>
      <c r="P129" s="206"/>
      <c r="Q129" s="150"/>
      <c r="R129" s="148" t="str">
        <f ca="1">IF(ISERROR($V129),"",OFFSET('Smelter Look-up'!$C$4,$V129-4,0)&amp;"")</f>
        <v/>
      </c>
      <c r="S129" s="154" t="str">
        <f t="shared" ca="1" si="16"/>
        <v/>
      </c>
      <c r="T129" s="154" t="str">
        <f ca="1">IF(B129="","",IF(ISERROR(MATCH($J129,SorP!$B$1:$B$6261,0)),"",INDIRECT("'SorP'!$A$"&amp;MATCH($S129&amp;$J129,SorP!C:C,0))))</f>
        <v/>
      </c>
      <c r="U129" s="167"/>
      <c r="V129" s="168" t="e">
        <f>IF(C129="",NA(),MATCH($B129&amp;$C129,'Smelter Look-up'!$J:$J,0))</f>
        <v>#N/A</v>
      </c>
      <c r="X129" s="169">
        <f t="shared" ca="1" si="15"/>
        <v>0</v>
      </c>
      <c r="AB129" s="311" t="str">
        <f t="shared" si="17"/>
        <v/>
      </c>
      <c r="AC129" s="169" t="str">
        <f t="shared" si="18"/>
        <v/>
      </c>
      <c r="AD129" s="169" t="str">
        <f t="shared" si="19"/>
        <v/>
      </c>
    </row>
    <row r="130" spans="1:30" s="169" customFormat="1" ht="20.25">
      <c r="A130" s="154"/>
      <c r="B130" s="301"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3" t="str">
        <f ca="1">IF(ISERROR($V130),"",OFFSET('Smelter Look-up'!$G$4,$V130-4,0))</f>
        <v/>
      </c>
      <c r="I130" s="204" t="str">
        <f ca="1">IF(ISERROR($V130),"",OFFSET('Smelter Look-up'!$H$4,$V130-4,0))</f>
        <v/>
      </c>
      <c r="J130" s="204" t="str">
        <f ca="1">IF(ISERROR($V130),"",OFFSET('Smelter Look-up'!$I$4,$V130-4,0))</f>
        <v/>
      </c>
      <c r="K130" s="149"/>
      <c r="L130" s="149"/>
      <c r="M130" s="149"/>
      <c r="N130" s="149"/>
      <c r="O130" s="149"/>
      <c r="P130" s="206"/>
      <c r="Q130" s="150"/>
      <c r="R130" s="148" t="str">
        <f ca="1">IF(ISERROR($V130),"",OFFSET('Smelter Look-up'!$C$4,$V130-4,0)&amp;"")</f>
        <v/>
      </c>
      <c r="S130" s="154" t="str">
        <f t="shared" ca="1" si="16"/>
        <v/>
      </c>
      <c r="T130" s="154" t="str">
        <f ca="1">IF(B130="","",IF(ISERROR(MATCH($J130,SorP!$B$1:$B$6261,0)),"",INDIRECT("'SorP'!$A$"&amp;MATCH($S130&amp;$J130,SorP!C:C,0))))</f>
        <v/>
      </c>
      <c r="U130" s="167"/>
      <c r="V130" s="168" t="e">
        <f>IF(C130="",NA(),MATCH($B130&amp;$C130,'Smelter Look-up'!$J:$J,0))</f>
        <v>#N/A</v>
      </c>
      <c r="X130" s="169">
        <f t="shared" ca="1" si="15"/>
        <v>0</v>
      </c>
      <c r="AB130" s="311" t="str">
        <f t="shared" si="17"/>
        <v/>
      </c>
      <c r="AC130" s="169" t="str">
        <f t="shared" si="18"/>
        <v/>
      </c>
      <c r="AD130" s="169" t="str">
        <f t="shared" si="19"/>
        <v/>
      </c>
    </row>
    <row r="131" spans="1:30" s="169" customFormat="1" ht="20.25">
      <c r="A131" s="154"/>
      <c r="B131" s="301"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3" t="str">
        <f ca="1">IF(ISERROR($V131),"",OFFSET('Smelter Look-up'!$G$4,$V131-4,0))</f>
        <v/>
      </c>
      <c r="I131" s="204" t="str">
        <f ca="1">IF(ISERROR($V131),"",OFFSET('Smelter Look-up'!$H$4,$V131-4,0))</f>
        <v/>
      </c>
      <c r="J131" s="204" t="str">
        <f ca="1">IF(ISERROR($V131),"",OFFSET('Smelter Look-up'!$I$4,$V131-4,0))</f>
        <v/>
      </c>
      <c r="K131" s="149"/>
      <c r="L131" s="149"/>
      <c r="M131" s="149"/>
      <c r="N131" s="149"/>
      <c r="O131" s="149"/>
      <c r="P131" s="206"/>
      <c r="Q131" s="150"/>
      <c r="R131" s="148" t="str">
        <f ca="1">IF(ISERROR($V131),"",OFFSET('Smelter Look-up'!$C$4,$V131-4,0)&amp;"")</f>
        <v/>
      </c>
      <c r="S131" s="154" t="str">
        <f t="shared" ca="1" si="16"/>
        <v/>
      </c>
      <c r="T131" s="154" t="str">
        <f ca="1">IF(B131="","",IF(ISERROR(MATCH($J131,SorP!$B$1:$B$6261,0)),"",INDIRECT("'SorP'!$A$"&amp;MATCH($S131&amp;$J131,SorP!C:C,0))))</f>
        <v/>
      </c>
      <c r="U131" s="167"/>
      <c r="V131" s="168" t="e">
        <f>IF(C131="",NA(),MATCH($B131&amp;$C131,'Smelter Look-up'!$J:$J,0))</f>
        <v>#N/A</v>
      </c>
      <c r="X131" s="169">
        <f t="shared" ca="1" si="15"/>
        <v>0</v>
      </c>
      <c r="AB131" s="311" t="str">
        <f t="shared" si="17"/>
        <v/>
      </c>
      <c r="AC131" s="169" t="str">
        <f t="shared" si="18"/>
        <v/>
      </c>
      <c r="AD131" s="169" t="str">
        <f t="shared" si="19"/>
        <v/>
      </c>
    </row>
    <row r="132" spans="1:30" s="169" customFormat="1" ht="20.25">
      <c r="A132" s="154"/>
      <c r="B132" s="301"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3" t="str">
        <f ca="1">IF(ISERROR($V132),"",OFFSET('Smelter Look-up'!$G$4,$V132-4,0))</f>
        <v/>
      </c>
      <c r="I132" s="204" t="str">
        <f ca="1">IF(ISERROR($V132),"",OFFSET('Smelter Look-up'!$H$4,$V132-4,0))</f>
        <v/>
      </c>
      <c r="J132" s="204" t="str">
        <f ca="1">IF(ISERROR($V132),"",OFFSET('Smelter Look-up'!$I$4,$V132-4,0))</f>
        <v/>
      </c>
      <c r="K132" s="149"/>
      <c r="L132" s="149"/>
      <c r="M132" s="149"/>
      <c r="N132" s="149"/>
      <c r="O132" s="149"/>
      <c r="P132" s="206"/>
      <c r="Q132" s="150"/>
      <c r="R132" s="148" t="str">
        <f ca="1">IF(ISERROR($V132),"",OFFSET('Smelter Look-up'!$C$4,$V132-4,0)&amp;"")</f>
        <v/>
      </c>
      <c r="S132" s="154" t="str">
        <f t="shared" ca="1" si="16"/>
        <v/>
      </c>
      <c r="T132" s="154" t="str">
        <f ca="1">IF(B132="","",IF(ISERROR(MATCH($J132,SorP!$B$1:$B$6261,0)),"",INDIRECT("'SorP'!$A$"&amp;MATCH($S132&amp;$J132,SorP!C:C,0))))</f>
        <v/>
      </c>
      <c r="U132" s="167"/>
      <c r="V132" s="168" t="e">
        <f>IF(C132="",NA(),MATCH($B132&amp;$C132,'Smelter Look-up'!$J:$J,0))</f>
        <v>#N/A</v>
      </c>
      <c r="X132" s="169">
        <f t="shared" ca="1" si="15"/>
        <v>0</v>
      </c>
      <c r="AB132" s="311" t="str">
        <f t="shared" si="17"/>
        <v/>
      </c>
      <c r="AC132" s="169" t="str">
        <f t="shared" si="18"/>
        <v/>
      </c>
      <c r="AD132" s="169" t="str">
        <f t="shared" si="19"/>
        <v/>
      </c>
    </row>
    <row r="133" spans="1:30" s="169" customFormat="1" ht="20.25">
      <c r="A133" s="154"/>
      <c r="B133" s="301"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3" t="str">
        <f ca="1">IF(ISERROR($V133),"",OFFSET('Smelter Look-up'!$G$4,$V133-4,0))</f>
        <v/>
      </c>
      <c r="I133" s="204" t="str">
        <f ca="1">IF(ISERROR($V133),"",OFFSET('Smelter Look-up'!$H$4,$V133-4,0))</f>
        <v/>
      </c>
      <c r="J133" s="204" t="str">
        <f ca="1">IF(ISERROR($V133),"",OFFSET('Smelter Look-up'!$I$4,$V133-4,0))</f>
        <v/>
      </c>
      <c r="K133" s="149"/>
      <c r="L133" s="149"/>
      <c r="M133" s="149"/>
      <c r="N133" s="149"/>
      <c r="O133" s="149"/>
      <c r="P133" s="206"/>
      <c r="Q133" s="150"/>
      <c r="R133" s="148" t="str">
        <f ca="1">IF(ISERROR($V133),"",OFFSET('Smelter Look-up'!$C$4,$V133-4,0)&amp;"")</f>
        <v/>
      </c>
      <c r="S133" s="154" t="str">
        <f t="shared" ca="1" si="16"/>
        <v/>
      </c>
      <c r="T133" s="154" t="str">
        <f ca="1">IF(B133="","",IF(ISERROR(MATCH($J133,SorP!$B$1:$B$6261,0)),"",INDIRECT("'SorP'!$A$"&amp;MATCH($S133&amp;$J133,SorP!C:C,0))))</f>
        <v/>
      </c>
      <c r="U133" s="167"/>
      <c r="V133" s="168" t="e">
        <f>IF(C133="",NA(),MATCH($B133&amp;$C133,'Smelter Look-up'!$J:$J,0))</f>
        <v>#N/A</v>
      </c>
      <c r="X133" s="169">
        <f t="shared" ca="1" si="15"/>
        <v>0</v>
      </c>
      <c r="AB133" s="311" t="str">
        <f t="shared" si="17"/>
        <v/>
      </c>
      <c r="AC133" s="169" t="str">
        <f t="shared" si="18"/>
        <v/>
      </c>
      <c r="AD133" s="169" t="str">
        <f t="shared" si="19"/>
        <v/>
      </c>
    </row>
    <row r="134" spans="1:30" s="169" customFormat="1" ht="20.25">
      <c r="A134" s="154"/>
      <c r="B134" s="301"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3" t="str">
        <f ca="1">IF(ISERROR($V134),"",OFFSET('Smelter Look-up'!$G$4,$V134-4,0))</f>
        <v/>
      </c>
      <c r="I134" s="204" t="str">
        <f ca="1">IF(ISERROR($V134),"",OFFSET('Smelter Look-up'!$H$4,$V134-4,0))</f>
        <v/>
      </c>
      <c r="J134" s="204" t="str">
        <f ca="1">IF(ISERROR($V134),"",OFFSET('Smelter Look-up'!$I$4,$V134-4,0))</f>
        <v/>
      </c>
      <c r="K134" s="149"/>
      <c r="L134" s="149"/>
      <c r="M134" s="149"/>
      <c r="N134" s="149"/>
      <c r="O134" s="149"/>
      <c r="P134" s="206"/>
      <c r="Q134" s="150"/>
      <c r="R134" s="148" t="str">
        <f ca="1">IF(ISERROR($V134),"",OFFSET('Smelter Look-up'!$C$4,$V134-4,0)&amp;"")</f>
        <v/>
      </c>
      <c r="S134" s="154" t="str">
        <f t="shared" ca="1" si="16"/>
        <v/>
      </c>
      <c r="T134" s="154" t="str">
        <f ca="1">IF(B134="","",IF(ISERROR(MATCH($J134,SorP!$B$1:$B$6261,0)),"",INDIRECT("'SorP'!$A$"&amp;MATCH($S134&amp;$J134,SorP!C:C,0))))</f>
        <v/>
      </c>
      <c r="U134" s="167"/>
      <c r="V134" s="168" t="e">
        <f>IF(C134="",NA(),MATCH($B134&amp;$C134,'Smelter Look-up'!$J:$J,0))</f>
        <v>#N/A</v>
      </c>
      <c r="X134" s="169">
        <f t="shared" ca="1" si="15"/>
        <v>0</v>
      </c>
      <c r="AB134" s="311" t="str">
        <f t="shared" si="17"/>
        <v/>
      </c>
      <c r="AC134" s="169" t="str">
        <f t="shared" si="18"/>
        <v/>
      </c>
      <c r="AD134" s="169" t="str">
        <f t="shared" si="19"/>
        <v/>
      </c>
    </row>
    <row r="135" spans="1:30" s="169" customFormat="1" ht="20.25">
      <c r="A135" s="154"/>
      <c r="B135" s="301"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3" t="str">
        <f ca="1">IF(ISERROR($V135),"",OFFSET('Smelter Look-up'!$G$4,$V135-4,0))</f>
        <v/>
      </c>
      <c r="I135" s="204" t="str">
        <f ca="1">IF(ISERROR($V135),"",OFFSET('Smelter Look-up'!$H$4,$V135-4,0))</f>
        <v/>
      </c>
      <c r="J135" s="204" t="str">
        <f ca="1">IF(ISERROR($V135),"",OFFSET('Smelter Look-up'!$I$4,$V135-4,0))</f>
        <v/>
      </c>
      <c r="K135" s="149"/>
      <c r="L135" s="149"/>
      <c r="M135" s="149"/>
      <c r="N135" s="149"/>
      <c r="O135" s="149"/>
      <c r="P135" s="206"/>
      <c r="Q135" s="150"/>
      <c r="R135" s="148" t="str">
        <f ca="1">IF(ISERROR($V135),"",OFFSET('Smelter Look-up'!$C$4,$V135-4,0)&amp;"")</f>
        <v/>
      </c>
      <c r="S135" s="154" t="str">
        <f t="shared" ca="1" si="16"/>
        <v/>
      </c>
      <c r="T135" s="154" t="str">
        <f ca="1">IF(B135="","",IF(ISERROR(MATCH($J135,SorP!$B$1:$B$6261,0)),"",INDIRECT("'SorP'!$A$"&amp;MATCH($S135&amp;$J135,SorP!C:C,0))))</f>
        <v/>
      </c>
      <c r="U135" s="167"/>
      <c r="V135" s="168" t="e">
        <f>IF(C135="",NA(),MATCH($B135&amp;$C135,'Smelter Look-up'!$J:$J,0))</f>
        <v>#N/A</v>
      </c>
      <c r="X135" s="169">
        <f t="shared" ca="1" si="15"/>
        <v>0</v>
      </c>
      <c r="AB135" s="311" t="str">
        <f t="shared" si="17"/>
        <v/>
      </c>
      <c r="AC135" s="169" t="str">
        <f t="shared" si="18"/>
        <v/>
      </c>
      <c r="AD135" s="169" t="str">
        <f t="shared" si="19"/>
        <v/>
      </c>
    </row>
    <row r="136" spans="1:30" s="169" customFormat="1" ht="20.25">
      <c r="A136" s="154"/>
      <c r="B136" s="301"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3" t="str">
        <f ca="1">IF(ISERROR($V136),"",OFFSET('Smelter Look-up'!$G$4,$V136-4,0))</f>
        <v/>
      </c>
      <c r="I136" s="204" t="str">
        <f ca="1">IF(ISERROR($V136),"",OFFSET('Smelter Look-up'!$H$4,$V136-4,0))</f>
        <v/>
      </c>
      <c r="J136" s="204" t="str">
        <f ca="1">IF(ISERROR($V136),"",OFFSET('Smelter Look-up'!$I$4,$V136-4,0))</f>
        <v/>
      </c>
      <c r="K136" s="149"/>
      <c r="L136" s="149"/>
      <c r="M136" s="149"/>
      <c r="N136" s="149"/>
      <c r="O136" s="149"/>
      <c r="P136" s="206"/>
      <c r="Q136" s="150"/>
      <c r="R136" s="148" t="str">
        <f ca="1">IF(ISERROR($V136),"",OFFSET('Smelter Look-up'!$C$4,$V136-4,0)&amp;"")</f>
        <v/>
      </c>
      <c r="S136" s="154" t="str">
        <f t="shared" ca="1" si="16"/>
        <v/>
      </c>
      <c r="T136" s="154" t="str">
        <f ca="1">IF(B136="","",IF(ISERROR(MATCH($J136,SorP!$B$1:$B$6261,0)),"",INDIRECT("'SorP'!$A$"&amp;MATCH($S136&amp;$J136,SorP!C:C,0))))</f>
        <v/>
      </c>
      <c r="U136" s="167"/>
      <c r="V136" s="168" t="e">
        <f>IF(C136="",NA(),MATCH($B136&amp;$C136,'Smelter Look-up'!$J:$J,0))</f>
        <v>#N/A</v>
      </c>
      <c r="X136" s="169">
        <f t="shared" ca="1" si="15"/>
        <v>0</v>
      </c>
      <c r="AB136" s="311" t="str">
        <f t="shared" si="17"/>
        <v/>
      </c>
      <c r="AC136" s="169" t="str">
        <f t="shared" si="18"/>
        <v/>
      </c>
      <c r="AD136" s="169" t="str">
        <f t="shared" si="19"/>
        <v/>
      </c>
    </row>
    <row r="137" spans="1:30" s="169" customFormat="1" ht="20.25">
      <c r="A137" s="154"/>
      <c r="B137" s="301"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3" t="str">
        <f ca="1">IF(ISERROR($V137),"",OFFSET('Smelter Look-up'!$G$4,$V137-4,0))</f>
        <v/>
      </c>
      <c r="I137" s="204" t="str">
        <f ca="1">IF(ISERROR($V137),"",OFFSET('Smelter Look-up'!$H$4,$V137-4,0))</f>
        <v/>
      </c>
      <c r="J137" s="204" t="str">
        <f ca="1">IF(ISERROR($V137),"",OFFSET('Smelter Look-up'!$I$4,$V137-4,0))</f>
        <v/>
      </c>
      <c r="K137" s="149"/>
      <c r="L137" s="149"/>
      <c r="M137" s="149"/>
      <c r="N137" s="149"/>
      <c r="O137" s="149"/>
      <c r="P137" s="206"/>
      <c r="Q137" s="150"/>
      <c r="R137" s="148" t="str">
        <f ca="1">IF(ISERROR($V137),"",OFFSET('Smelter Look-up'!$C$4,$V137-4,0)&amp;"")</f>
        <v/>
      </c>
      <c r="S137" s="154" t="str">
        <f t="shared" ca="1" si="16"/>
        <v/>
      </c>
      <c r="T137" s="154" t="str">
        <f ca="1">IF(B137="","",IF(ISERROR(MATCH($J137,SorP!$B$1:$B$6261,0)),"",INDIRECT("'SorP'!$A$"&amp;MATCH($S137&amp;$J137,SorP!C:C,0))))</f>
        <v/>
      </c>
      <c r="U137" s="167"/>
      <c r="V137" s="168" t="e">
        <f>IF(C137="",NA(),MATCH($B137&amp;$C137,'Smelter Look-up'!$J:$J,0))</f>
        <v>#N/A</v>
      </c>
      <c r="X137" s="169">
        <f t="shared" ca="1" si="15"/>
        <v>0</v>
      </c>
      <c r="AB137" s="311" t="str">
        <f t="shared" si="17"/>
        <v/>
      </c>
      <c r="AC137" s="169" t="str">
        <f t="shared" si="18"/>
        <v/>
      </c>
      <c r="AD137" s="169" t="str">
        <f t="shared" si="19"/>
        <v/>
      </c>
    </row>
    <row r="138" spans="1:30" s="169" customFormat="1" ht="20.25">
      <c r="A138" s="154"/>
      <c r="B138" s="301"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3" t="str">
        <f ca="1">IF(ISERROR($V138),"",OFFSET('Smelter Look-up'!$G$4,$V138-4,0))</f>
        <v/>
      </c>
      <c r="I138" s="204" t="str">
        <f ca="1">IF(ISERROR($V138),"",OFFSET('Smelter Look-up'!$H$4,$V138-4,0))</f>
        <v/>
      </c>
      <c r="J138" s="204" t="str">
        <f ca="1">IF(ISERROR($V138),"",OFFSET('Smelter Look-up'!$I$4,$V138-4,0))</f>
        <v/>
      </c>
      <c r="K138" s="149"/>
      <c r="L138" s="149"/>
      <c r="M138" s="149"/>
      <c r="N138" s="149"/>
      <c r="O138" s="149"/>
      <c r="P138" s="206"/>
      <c r="Q138" s="150"/>
      <c r="R138" s="148" t="str">
        <f ca="1">IF(ISERROR($V138),"",OFFSET('Smelter Look-up'!$C$4,$V138-4,0)&amp;"")</f>
        <v/>
      </c>
      <c r="S138" s="154" t="str">
        <f t="shared" ca="1" si="16"/>
        <v/>
      </c>
      <c r="T138" s="154" t="str">
        <f ca="1">IF(B138="","",IF(ISERROR(MATCH($J138,SorP!$B$1:$B$6261,0)),"",INDIRECT("'SorP'!$A$"&amp;MATCH($S138&amp;$J138,SorP!C:C,0))))</f>
        <v/>
      </c>
      <c r="U138" s="167"/>
      <c r="V138" s="168" t="e">
        <f>IF(C138="",NA(),MATCH($B138&amp;$C138,'Smelter Look-up'!$J:$J,0))</f>
        <v>#N/A</v>
      </c>
      <c r="X138" s="169">
        <f t="shared" ca="1" si="15"/>
        <v>0</v>
      </c>
      <c r="AB138" s="311" t="str">
        <f t="shared" si="17"/>
        <v/>
      </c>
      <c r="AC138" s="169" t="str">
        <f t="shared" si="18"/>
        <v/>
      </c>
      <c r="AD138" s="169" t="str">
        <f t="shared" si="19"/>
        <v/>
      </c>
    </row>
    <row r="139" spans="1:30" s="169" customFormat="1" ht="20.25">
      <c r="A139" s="154"/>
      <c r="B139" s="301"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3" t="str">
        <f ca="1">IF(ISERROR($V139),"",OFFSET('Smelter Look-up'!$G$4,$V139-4,0))</f>
        <v/>
      </c>
      <c r="I139" s="204" t="str">
        <f ca="1">IF(ISERROR($V139),"",OFFSET('Smelter Look-up'!$H$4,$V139-4,0))</f>
        <v/>
      </c>
      <c r="J139" s="204" t="str">
        <f ca="1">IF(ISERROR($V139),"",OFFSET('Smelter Look-up'!$I$4,$V139-4,0))</f>
        <v/>
      </c>
      <c r="K139" s="149"/>
      <c r="L139" s="149"/>
      <c r="M139" s="149"/>
      <c r="N139" s="149"/>
      <c r="O139" s="149"/>
      <c r="P139" s="206"/>
      <c r="Q139" s="150"/>
      <c r="R139" s="148" t="str">
        <f ca="1">IF(ISERROR($V139),"",OFFSET('Smelter Look-up'!$C$4,$V139-4,0)&amp;"")</f>
        <v/>
      </c>
      <c r="S139" s="154" t="str">
        <f t="shared" ca="1" si="16"/>
        <v/>
      </c>
      <c r="T139" s="154" t="str">
        <f ca="1">IF(B139="","",IF(ISERROR(MATCH($J139,SorP!$B$1:$B$6261,0)),"",INDIRECT("'SorP'!$A$"&amp;MATCH($S139&amp;$J139,SorP!C:C,0))))</f>
        <v/>
      </c>
      <c r="U139" s="167"/>
      <c r="V139" s="168" t="e">
        <f>IF(C139="",NA(),MATCH($B139&amp;$C139,'Smelter Look-up'!$J:$J,0))</f>
        <v>#N/A</v>
      </c>
      <c r="X139" s="169">
        <f t="shared" ca="1" si="15"/>
        <v>0</v>
      </c>
      <c r="AB139" s="311" t="str">
        <f t="shared" si="17"/>
        <v/>
      </c>
      <c r="AC139" s="169" t="str">
        <f t="shared" si="18"/>
        <v/>
      </c>
      <c r="AD139" s="169" t="str">
        <f t="shared" si="19"/>
        <v/>
      </c>
    </row>
    <row r="140" spans="1:30" s="169" customFormat="1" ht="20.25">
      <c r="A140" s="154"/>
      <c r="B140" s="301"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3" t="str">
        <f ca="1">IF(ISERROR($V140),"",OFFSET('Smelter Look-up'!$G$4,$V140-4,0))</f>
        <v/>
      </c>
      <c r="I140" s="204" t="str">
        <f ca="1">IF(ISERROR($V140),"",OFFSET('Smelter Look-up'!$H$4,$V140-4,0))</f>
        <v/>
      </c>
      <c r="J140" s="204" t="str">
        <f ca="1">IF(ISERROR($V140),"",OFFSET('Smelter Look-up'!$I$4,$V140-4,0))</f>
        <v/>
      </c>
      <c r="K140" s="149"/>
      <c r="L140" s="149"/>
      <c r="M140" s="149"/>
      <c r="N140" s="149"/>
      <c r="O140" s="149"/>
      <c r="P140" s="206"/>
      <c r="Q140" s="150"/>
      <c r="R140" s="148" t="str">
        <f ca="1">IF(ISERROR($V140),"",OFFSET('Smelter Look-up'!$C$4,$V140-4,0)&amp;"")</f>
        <v/>
      </c>
      <c r="S140" s="154" t="str">
        <f t="shared" ca="1" si="16"/>
        <v/>
      </c>
      <c r="T140" s="154" t="str">
        <f ca="1">IF(B140="","",IF(ISERROR(MATCH($J140,SorP!$B$1:$B$6261,0)),"",INDIRECT("'SorP'!$A$"&amp;MATCH($S140&amp;$J140,SorP!C:C,0))))</f>
        <v/>
      </c>
      <c r="U140" s="167"/>
      <c r="V140" s="168" t="e">
        <f>IF(C140="",NA(),MATCH($B140&amp;$C140,'Smelter Look-up'!$J:$J,0))</f>
        <v>#N/A</v>
      </c>
      <c r="X140" s="169">
        <f t="shared" ca="1" si="15"/>
        <v>0</v>
      </c>
      <c r="AB140" s="311" t="str">
        <f t="shared" si="17"/>
        <v/>
      </c>
      <c r="AC140" s="169" t="str">
        <f t="shared" si="18"/>
        <v/>
      </c>
      <c r="AD140" s="169" t="str">
        <f t="shared" si="19"/>
        <v/>
      </c>
    </row>
    <row r="141" spans="1:30" s="169" customFormat="1" ht="20.25">
      <c r="A141" s="154"/>
      <c r="B141" s="301"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3" t="str">
        <f ca="1">IF(ISERROR($V141),"",OFFSET('Smelter Look-up'!$G$4,$V141-4,0))</f>
        <v/>
      </c>
      <c r="I141" s="204" t="str">
        <f ca="1">IF(ISERROR($V141),"",OFFSET('Smelter Look-up'!$H$4,$V141-4,0))</f>
        <v/>
      </c>
      <c r="J141" s="204" t="str">
        <f ca="1">IF(ISERROR($V141),"",OFFSET('Smelter Look-up'!$I$4,$V141-4,0))</f>
        <v/>
      </c>
      <c r="K141" s="149"/>
      <c r="L141" s="149"/>
      <c r="M141" s="149"/>
      <c r="N141" s="149"/>
      <c r="O141" s="149"/>
      <c r="P141" s="206"/>
      <c r="Q141" s="150"/>
      <c r="R141" s="148" t="str">
        <f ca="1">IF(ISERROR($V141),"",OFFSET('Smelter Look-up'!$C$4,$V141-4,0)&amp;"")</f>
        <v/>
      </c>
      <c r="S141" s="154" t="str">
        <f t="shared" ca="1" si="16"/>
        <v/>
      </c>
      <c r="T141" s="154" t="str">
        <f ca="1">IF(B141="","",IF(ISERROR(MATCH($J141,SorP!$B$1:$B$6261,0)),"",INDIRECT("'SorP'!$A$"&amp;MATCH($S141&amp;$J141,SorP!C:C,0))))</f>
        <v/>
      </c>
      <c r="U141" s="167"/>
      <c r="V141" s="168" t="e">
        <f>IF(C141="",NA(),MATCH($B141&amp;$C141,'Smelter Look-up'!$J:$J,0))</f>
        <v>#N/A</v>
      </c>
      <c r="X141" s="169">
        <f t="shared" ca="1" si="15"/>
        <v>0</v>
      </c>
      <c r="AB141" s="311" t="str">
        <f t="shared" si="17"/>
        <v/>
      </c>
      <c r="AC141" s="169" t="str">
        <f t="shared" si="18"/>
        <v/>
      </c>
      <c r="AD141" s="169" t="str">
        <f t="shared" si="19"/>
        <v/>
      </c>
    </row>
    <row r="142" spans="1:30" s="169" customFormat="1" ht="20.25">
      <c r="A142" s="154"/>
      <c r="B142" s="301"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3" t="str">
        <f ca="1">IF(ISERROR($V142),"",OFFSET('Smelter Look-up'!$G$4,$V142-4,0))</f>
        <v/>
      </c>
      <c r="I142" s="204" t="str">
        <f ca="1">IF(ISERROR($V142),"",OFFSET('Smelter Look-up'!$H$4,$V142-4,0))</f>
        <v/>
      </c>
      <c r="J142" s="204" t="str">
        <f ca="1">IF(ISERROR($V142),"",OFFSET('Smelter Look-up'!$I$4,$V142-4,0))</f>
        <v/>
      </c>
      <c r="K142" s="149"/>
      <c r="L142" s="149"/>
      <c r="M142" s="149"/>
      <c r="N142" s="149"/>
      <c r="O142" s="149"/>
      <c r="P142" s="206"/>
      <c r="Q142" s="150"/>
      <c r="R142" s="148" t="str">
        <f ca="1">IF(ISERROR($V142),"",OFFSET('Smelter Look-up'!$C$4,$V142-4,0)&amp;"")</f>
        <v/>
      </c>
      <c r="S142" s="154" t="str">
        <f t="shared" ca="1" si="16"/>
        <v/>
      </c>
      <c r="T142" s="154" t="str">
        <f ca="1">IF(B142="","",IF(ISERROR(MATCH($J142,SorP!$B$1:$B$6261,0)),"",INDIRECT("'SorP'!$A$"&amp;MATCH($S142&amp;$J142,SorP!C:C,0))))</f>
        <v/>
      </c>
      <c r="U142" s="167"/>
      <c r="V142" s="168" t="e">
        <f>IF(C142="",NA(),MATCH($B142&amp;$C142,'Smelter Look-up'!$J:$J,0))</f>
        <v>#N/A</v>
      </c>
      <c r="X142" s="169">
        <f t="shared" ca="1" si="15"/>
        <v>0</v>
      </c>
      <c r="AB142" s="311" t="str">
        <f t="shared" si="17"/>
        <v/>
      </c>
      <c r="AC142" s="169" t="str">
        <f t="shared" si="18"/>
        <v/>
      </c>
      <c r="AD142" s="169" t="str">
        <f t="shared" si="19"/>
        <v/>
      </c>
    </row>
    <row r="143" spans="1:30" s="169" customFormat="1" ht="20.25">
      <c r="A143" s="154"/>
      <c r="B143" s="301"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3" t="str">
        <f ca="1">IF(ISERROR($V143),"",OFFSET('Smelter Look-up'!$G$4,$V143-4,0))</f>
        <v/>
      </c>
      <c r="I143" s="204" t="str">
        <f ca="1">IF(ISERROR($V143),"",OFFSET('Smelter Look-up'!$H$4,$V143-4,0))</f>
        <v/>
      </c>
      <c r="J143" s="204" t="str">
        <f ca="1">IF(ISERROR($V143),"",OFFSET('Smelter Look-up'!$I$4,$V143-4,0))</f>
        <v/>
      </c>
      <c r="K143" s="149"/>
      <c r="L143" s="149"/>
      <c r="M143" s="149"/>
      <c r="N143" s="149"/>
      <c r="O143" s="149"/>
      <c r="P143" s="206"/>
      <c r="Q143" s="150"/>
      <c r="R143" s="148" t="str">
        <f ca="1">IF(ISERROR($V143),"",OFFSET('Smelter Look-up'!$C$4,$V143-4,0)&amp;"")</f>
        <v/>
      </c>
      <c r="S143" s="154" t="str">
        <f t="shared" ca="1" si="16"/>
        <v/>
      </c>
      <c r="T143" s="154" t="str">
        <f ca="1">IF(B143="","",IF(ISERROR(MATCH($J143,SorP!$B$1:$B$6261,0)),"",INDIRECT("'SorP'!$A$"&amp;MATCH($S143&amp;$J143,SorP!C:C,0))))</f>
        <v/>
      </c>
      <c r="U143" s="167"/>
      <c r="V143" s="168" t="e">
        <f>IF(C143="",NA(),MATCH($B143&amp;$C143,'Smelter Look-up'!$J:$J,0))</f>
        <v>#N/A</v>
      </c>
      <c r="X143" s="169">
        <f t="shared" ca="1" si="15"/>
        <v>0</v>
      </c>
      <c r="AB143" s="311" t="str">
        <f t="shared" si="17"/>
        <v/>
      </c>
      <c r="AC143" s="169" t="str">
        <f t="shared" si="18"/>
        <v/>
      </c>
      <c r="AD143" s="169" t="str">
        <f t="shared" si="19"/>
        <v/>
      </c>
    </row>
    <row r="144" spans="1:30" s="169" customFormat="1" ht="20.25">
      <c r="A144" s="154"/>
      <c r="B144" s="301"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3" t="str">
        <f ca="1">IF(ISERROR($V144),"",OFFSET('Smelter Look-up'!$G$4,$V144-4,0))</f>
        <v/>
      </c>
      <c r="I144" s="204" t="str">
        <f ca="1">IF(ISERROR($V144),"",OFFSET('Smelter Look-up'!$H$4,$V144-4,0))</f>
        <v/>
      </c>
      <c r="J144" s="204" t="str">
        <f ca="1">IF(ISERROR($V144),"",OFFSET('Smelter Look-up'!$I$4,$V144-4,0))</f>
        <v/>
      </c>
      <c r="K144" s="149"/>
      <c r="L144" s="149"/>
      <c r="M144" s="149"/>
      <c r="N144" s="149"/>
      <c r="O144" s="149"/>
      <c r="P144" s="206"/>
      <c r="Q144" s="150"/>
      <c r="R144" s="148" t="str">
        <f ca="1">IF(ISERROR($V144),"",OFFSET('Smelter Look-up'!$C$4,$V144-4,0)&amp;"")</f>
        <v/>
      </c>
      <c r="S144" s="154" t="str">
        <f t="shared" ca="1" si="16"/>
        <v/>
      </c>
      <c r="T144" s="154" t="str">
        <f ca="1">IF(B144="","",IF(ISERROR(MATCH($J144,SorP!$B$1:$B$6261,0)),"",INDIRECT("'SorP'!$A$"&amp;MATCH($S144&amp;$J144,SorP!C:C,0))))</f>
        <v/>
      </c>
      <c r="U144" s="167"/>
      <c r="V144" s="168" t="e">
        <f>IF(C144="",NA(),MATCH($B144&amp;$C144,'Smelter Look-up'!$J:$J,0))</f>
        <v>#N/A</v>
      </c>
      <c r="X144" s="169">
        <f t="shared" ca="1" si="15"/>
        <v>0</v>
      </c>
      <c r="AB144" s="311" t="str">
        <f t="shared" si="17"/>
        <v/>
      </c>
      <c r="AC144" s="169" t="str">
        <f t="shared" si="18"/>
        <v/>
      </c>
      <c r="AD144" s="169" t="str">
        <f t="shared" si="19"/>
        <v/>
      </c>
    </row>
    <row r="145" spans="1:30" s="169" customFormat="1" ht="20.25">
      <c r="A145" s="154"/>
      <c r="B145" s="301"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3" t="str">
        <f ca="1">IF(ISERROR($V145),"",OFFSET('Smelter Look-up'!$G$4,$V145-4,0))</f>
        <v/>
      </c>
      <c r="I145" s="204" t="str">
        <f ca="1">IF(ISERROR($V145),"",OFFSET('Smelter Look-up'!$H$4,$V145-4,0))</f>
        <v/>
      </c>
      <c r="J145" s="204" t="str">
        <f ca="1">IF(ISERROR($V145),"",OFFSET('Smelter Look-up'!$I$4,$V145-4,0))</f>
        <v/>
      </c>
      <c r="K145" s="149"/>
      <c r="L145" s="149"/>
      <c r="M145" s="149"/>
      <c r="N145" s="149"/>
      <c r="O145" s="149"/>
      <c r="P145" s="206"/>
      <c r="Q145" s="150"/>
      <c r="R145" s="148" t="str">
        <f ca="1">IF(ISERROR($V145),"",OFFSET('Smelter Look-up'!$C$4,$V145-4,0)&amp;"")</f>
        <v/>
      </c>
      <c r="S145" s="154" t="str">
        <f t="shared" ca="1" si="16"/>
        <v/>
      </c>
      <c r="T145" s="154" t="str">
        <f ca="1">IF(B145="","",IF(ISERROR(MATCH($J145,SorP!$B$1:$B$6261,0)),"",INDIRECT("'SorP'!$A$"&amp;MATCH($S145&amp;$J145,SorP!C:C,0))))</f>
        <v/>
      </c>
      <c r="U145" s="167"/>
      <c r="V145" s="168" t="e">
        <f>IF(C145="",NA(),MATCH($B145&amp;$C145,'Smelter Look-up'!$J:$J,0))</f>
        <v>#N/A</v>
      </c>
      <c r="X145" s="169">
        <f t="shared" ca="1" si="15"/>
        <v>0</v>
      </c>
      <c r="AB145" s="311" t="str">
        <f t="shared" si="17"/>
        <v/>
      </c>
      <c r="AC145" s="169" t="str">
        <f t="shared" si="18"/>
        <v/>
      </c>
      <c r="AD145" s="169" t="str">
        <f t="shared" si="19"/>
        <v/>
      </c>
    </row>
    <row r="146" spans="1:30" s="169" customFormat="1" ht="20.25">
      <c r="A146" s="154"/>
      <c r="B146" s="301"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3" t="str">
        <f ca="1">IF(ISERROR($V146),"",OFFSET('Smelter Look-up'!$G$4,$V146-4,0))</f>
        <v/>
      </c>
      <c r="I146" s="204" t="str">
        <f ca="1">IF(ISERROR($V146),"",OFFSET('Smelter Look-up'!$H$4,$V146-4,0))</f>
        <v/>
      </c>
      <c r="J146" s="204" t="str">
        <f ca="1">IF(ISERROR($V146),"",OFFSET('Smelter Look-up'!$I$4,$V146-4,0))</f>
        <v/>
      </c>
      <c r="K146" s="149"/>
      <c r="L146" s="149"/>
      <c r="M146" s="149"/>
      <c r="N146" s="149"/>
      <c r="O146" s="149"/>
      <c r="P146" s="206"/>
      <c r="Q146" s="150"/>
      <c r="R146" s="148" t="str">
        <f ca="1">IF(ISERROR($V146),"",OFFSET('Smelter Look-up'!$C$4,$V146-4,0)&amp;"")</f>
        <v/>
      </c>
      <c r="S146" s="154" t="str">
        <f t="shared" ca="1" si="16"/>
        <v/>
      </c>
      <c r="T146" s="154" t="str">
        <f ca="1">IF(B146="","",IF(ISERROR(MATCH($J146,SorP!$B$1:$B$6261,0)),"",INDIRECT("'SorP'!$A$"&amp;MATCH($S146&amp;$J146,SorP!C:C,0))))</f>
        <v/>
      </c>
      <c r="U146" s="167"/>
      <c r="V146" s="168" t="e">
        <f>IF(C146="",NA(),MATCH($B146&amp;$C146,'Smelter Look-up'!$J:$J,0))</f>
        <v>#N/A</v>
      </c>
      <c r="X146" s="169">
        <f t="shared" ca="1" si="15"/>
        <v>0</v>
      </c>
      <c r="AB146" s="311" t="str">
        <f t="shared" si="17"/>
        <v/>
      </c>
      <c r="AC146" s="169" t="str">
        <f t="shared" si="18"/>
        <v/>
      </c>
      <c r="AD146" s="169" t="str">
        <f t="shared" si="19"/>
        <v/>
      </c>
    </row>
    <row r="147" spans="1:30" s="169" customFormat="1" ht="20.25">
      <c r="A147" s="154"/>
      <c r="B147" s="301"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3" t="str">
        <f ca="1">IF(ISERROR($V147),"",OFFSET('Smelter Look-up'!$G$4,$V147-4,0))</f>
        <v/>
      </c>
      <c r="I147" s="204" t="str">
        <f ca="1">IF(ISERROR($V147),"",OFFSET('Smelter Look-up'!$H$4,$V147-4,0))</f>
        <v/>
      </c>
      <c r="J147" s="204" t="str">
        <f ca="1">IF(ISERROR($V147),"",OFFSET('Smelter Look-up'!$I$4,$V147-4,0))</f>
        <v/>
      </c>
      <c r="K147" s="149"/>
      <c r="L147" s="149"/>
      <c r="M147" s="149"/>
      <c r="N147" s="149"/>
      <c r="O147" s="149"/>
      <c r="P147" s="206"/>
      <c r="Q147" s="150"/>
      <c r="R147" s="148" t="str">
        <f ca="1">IF(ISERROR($V147),"",OFFSET('Smelter Look-up'!$C$4,$V147-4,0)&amp;"")</f>
        <v/>
      </c>
      <c r="S147" s="154" t="str">
        <f t="shared" ca="1" si="16"/>
        <v/>
      </c>
      <c r="T147" s="154" t="str">
        <f ca="1">IF(B147="","",IF(ISERROR(MATCH($J147,SorP!$B$1:$B$6261,0)),"",INDIRECT("'SorP'!$A$"&amp;MATCH($S147&amp;$J147,SorP!C:C,0))))</f>
        <v/>
      </c>
      <c r="U147" s="167"/>
      <c r="V147" s="168" t="e">
        <f>IF(C147="",NA(),MATCH($B147&amp;$C147,'Smelter Look-up'!$J:$J,0))</f>
        <v>#N/A</v>
      </c>
      <c r="X147" s="169">
        <f t="shared" ca="1" si="15"/>
        <v>0</v>
      </c>
      <c r="AB147" s="311" t="str">
        <f t="shared" si="17"/>
        <v/>
      </c>
      <c r="AC147" s="169" t="str">
        <f t="shared" si="18"/>
        <v/>
      </c>
      <c r="AD147" s="169" t="str">
        <f t="shared" si="19"/>
        <v/>
      </c>
    </row>
    <row r="148" spans="1:30" s="169" customFormat="1" ht="20.25">
      <c r="A148" s="154"/>
      <c r="B148" s="301"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3" t="str">
        <f ca="1">IF(ISERROR($V148),"",OFFSET('Smelter Look-up'!$G$4,$V148-4,0))</f>
        <v/>
      </c>
      <c r="I148" s="204" t="str">
        <f ca="1">IF(ISERROR($V148),"",OFFSET('Smelter Look-up'!$H$4,$V148-4,0))</f>
        <v/>
      </c>
      <c r="J148" s="204" t="str">
        <f ca="1">IF(ISERROR($V148),"",OFFSET('Smelter Look-up'!$I$4,$V148-4,0))</f>
        <v/>
      </c>
      <c r="K148" s="149"/>
      <c r="L148" s="149"/>
      <c r="M148" s="149"/>
      <c r="N148" s="149"/>
      <c r="O148" s="149"/>
      <c r="P148" s="206"/>
      <c r="Q148" s="150"/>
      <c r="R148" s="148" t="str">
        <f ca="1">IF(ISERROR($V148),"",OFFSET('Smelter Look-up'!$C$4,$V148-4,0)&amp;"")</f>
        <v/>
      </c>
      <c r="S148" s="154" t="str">
        <f t="shared" ca="1" si="16"/>
        <v/>
      </c>
      <c r="T148" s="154" t="str">
        <f ca="1">IF(B148="","",IF(ISERROR(MATCH($J148,SorP!$B$1:$B$6261,0)),"",INDIRECT("'SorP'!$A$"&amp;MATCH($S148&amp;$J148,SorP!C:C,0))))</f>
        <v/>
      </c>
      <c r="U148" s="167"/>
      <c r="V148" s="168" t="e">
        <f>IF(C148="",NA(),MATCH($B148&amp;$C148,'Smelter Look-up'!$J:$J,0))</f>
        <v>#N/A</v>
      </c>
      <c r="X148" s="169">
        <f t="shared" ca="1" si="15"/>
        <v>0</v>
      </c>
      <c r="AB148" s="311" t="str">
        <f t="shared" si="17"/>
        <v/>
      </c>
      <c r="AC148" s="169" t="str">
        <f t="shared" si="18"/>
        <v/>
      </c>
      <c r="AD148" s="169" t="str">
        <f t="shared" si="19"/>
        <v/>
      </c>
    </row>
    <row r="149" spans="1:30" s="169" customFormat="1" ht="20.25">
      <c r="A149" s="154"/>
      <c r="B149" s="301"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3" t="str">
        <f ca="1">IF(ISERROR($V149),"",OFFSET('Smelter Look-up'!$G$4,$V149-4,0))</f>
        <v/>
      </c>
      <c r="I149" s="204" t="str">
        <f ca="1">IF(ISERROR($V149),"",OFFSET('Smelter Look-up'!$H$4,$V149-4,0))</f>
        <v/>
      </c>
      <c r="J149" s="204" t="str">
        <f ca="1">IF(ISERROR($V149),"",OFFSET('Smelter Look-up'!$I$4,$V149-4,0))</f>
        <v/>
      </c>
      <c r="K149" s="149"/>
      <c r="L149" s="149"/>
      <c r="M149" s="149"/>
      <c r="N149" s="149"/>
      <c r="O149" s="149"/>
      <c r="P149" s="206"/>
      <c r="Q149" s="150"/>
      <c r="R149" s="148" t="str">
        <f ca="1">IF(ISERROR($V149),"",OFFSET('Smelter Look-up'!$C$4,$V149-4,0)&amp;"")</f>
        <v/>
      </c>
      <c r="S149" s="154" t="str">
        <f t="shared" ca="1" si="16"/>
        <v/>
      </c>
      <c r="T149" s="154" t="str">
        <f ca="1">IF(B149="","",IF(ISERROR(MATCH($J149,SorP!$B$1:$B$6261,0)),"",INDIRECT("'SorP'!$A$"&amp;MATCH($S149&amp;$J149,SorP!C:C,0))))</f>
        <v/>
      </c>
      <c r="U149" s="167"/>
      <c r="V149" s="168" t="e">
        <f>IF(C149="",NA(),MATCH($B149&amp;$C149,'Smelter Look-up'!$J:$J,0))</f>
        <v>#N/A</v>
      </c>
      <c r="X149" s="169">
        <f t="shared" ca="1" si="15"/>
        <v>0</v>
      </c>
      <c r="AB149" s="311" t="str">
        <f t="shared" si="17"/>
        <v/>
      </c>
      <c r="AC149" s="169" t="str">
        <f t="shared" si="18"/>
        <v/>
      </c>
      <c r="AD149" s="169" t="str">
        <f t="shared" si="19"/>
        <v/>
      </c>
    </row>
    <row r="150" spans="1:30" s="169" customFormat="1" ht="20.25">
      <c r="A150" s="154"/>
      <c r="B150" s="301"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3" t="str">
        <f ca="1">IF(ISERROR($V150),"",OFFSET('Smelter Look-up'!$G$4,$V150-4,0))</f>
        <v/>
      </c>
      <c r="I150" s="204" t="str">
        <f ca="1">IF(ISERROR($V150),"",OFFSET('Smelter Look-up'!$H$4,$V150-4,0))</f>
        <v/>
      </c>
      <c r="J150" s="204" t="str">
        <f ca="1">IF(ISERROR($V150),"",OFFSET('Smelter Look-up'!$I$4,$V150-4,0))</f>
        <v/>
      </c>
      <c r="K150" s="149"/>
      <c r="L150" s="149"/>
      <c r="M150" s="149"/>
      <c r="N150" s="149"/>
      <c r="O150" s="149"/>
      <c r="P150" s="206"/>
      <c r="Q150" s="150"/>
      <c r="R150" s="148" t="str">
        <f ca="1">IF(ISERROR($V150),"",OFFSET('Smelter Look-up'!$C$4,$V150-4,0)&amp;"")</f>
        <v/>
      </c>
      <c r="S150" s="154" t="str">
        <f t="shared" ca="1" si="16"/>
        <v/>
      </c>
      <c r="T150" s="154" t="str">
        <f ca="1">IF(B150="","",IF(ISERROR(MATCH($J150,SorP!$B$1:$B$6261,0)),"",INDIRECT("'SorP'!$A$"&amp;MATCH($S150&amp;$J150,SorP!C:C,0))))</f>
        <v/>
      </c>
      <c r="U150" s="167"/>
      <c r="V150" s="168" t="e">
        <f>IF(C150="",NA(),MATCH($B150&amp;$C150,'Smelter Look-up'!$J:$J,0))</f>
        <v>#N/A</v>
      </c>
      <c r="X150" s="169">
        <f t="shared" ca="1" si="15"/>
        <v>0</v>
      </c>
      <c r="AB150" s="311" t="str">
        <f t="shared" si="17"/>
        <v/>
      </c>
      <c r="AC150" s="169" t="str">
        <f t="shared" si="18"/>
        <v/>
      </c>
      <c r="AD150" s="169" t="str">
        <f t="shared" si="19"/>
        <v/>
      </c>
    </row>
    <row r="151" spans="1:30" s="169" customFormat="1" ht="20.25">
      <c r="A151" s="154"/>
      <c r="B151" s="301"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3" t="str">
        <f ca="1">IF(ISERROR($V151),"",OFFSET('Smelter Look-up'!$G$4,$V151-4,0))</f>
        <v/>
      </c>
      <c r="I151" s="204" t="str">
        <f ca="1">IF(ISERROR($V151),"",OFFSET('Smelter Look-up'!$H$4,$V151-4,0))</f>
        <v/>
      </c>
      <c r="J151" s="204" t="str">
        <f ca="1">IF(ISERROR($V151),"",OFFSET('Smelter Look-up'!$I$4,$V151-4,0))</f>
        <v/>
      </c>
      <c r="K151" s="149"/>
      <c r="L151" s="149"/>
      <c r="M151" s="149"/>
      <c r="N151" s="149"/>
      <c r="O151" s="149"/>
      <c r="P151" s="206"/>
      <c r="Q151" s="150"/>
      <c r="R151" s="148" t="str">
        <f ca="1">IF(ISERROR($V151),"",OFFSET('Smelter Look-up'!$C$4,$V151-4,0)&amp;"")</f>
        <v/>
      </c>
      <c r="S151" s="154" t="str">
        <f t="shared" ca="1" si="16"/>
        <v/>
      </c>
      <c r="T151" s="154" t="str">
        <f ca="1">IF(B151="","",IF(ISERROR(MATCH($J151,SorP!$B$1:$B$6261,0)),"",INDIRECT("'SorP'!$A$"&amp;MATCH($S151&amp;$J151,SorP!C:C,0))))</f>
        <v/>
      </c>
      <c r="U151" s="167"/>
      <c r="V151" s="168" t="e">
        <f>IF(C151="",NA(),MATCH($B151&amp;$C151,'Smelter Look-up'!$J:$J,0))</f>
        <v>#N/A</v>
      </c>
      <c r="X151" s="169">
        <f t="shared" ca="1" si="15"/>
        <v>0</v>
      </c>
      <c r="AB151" s="311" t="str">
        <f t="shared" si="17"/>
        <v/>
      </c>
      <c r="AC151" s="169" t="str">
        <f t="shared" si="18"/>
        <v/>
      </c>
      <c r="AD151" s="169" t="str">
        <f t="shared" si="19"/>
        <v/>
      </c>
    </row>
    <row r="152" spans="1:30" s="169" customFormat="1" ht="20.25">
      <c r="A152" s="154"/>
      <c r="B152" s="301"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3" t="str">
        <f ca="1">IF(ISERROR($V152),"",OFFSET('Smelter Look-up'!$G$4,$V152-4,0))</f>
        <v/>
      </c>
      <c r="I152" s="204" t="str">
        <f ca="1">IF(ISERROR($V152),"",OFFSET('Smelter Look-up'!$H$4,$V152-4,0))</f>
        <v/>
      </c>
      <c r="J152" s="204" t="str">
        <f ca="1">IF(ISERROR($V152),"",OFFSET('Smelter Look-up'!$I$4,$V152-4,0))</f>
        <v/>
      </c>
      <c r="K152" s="149"/>
      <c r="L152" s="149"/>
      <c r="M152" s="149"/>
      <c r="N152" s="149"/>
      <c r="O152" s="149"/>
      <c r="P152" s="206"/>
      <c r="Q152" s="150"/>
      <c r="R152" s="148" t="str">
        <f ca="1">IF(ISERROR($V152),"",OFFSET('Smelter Look-up'!$C$4,$V152-4,0)&amp;"")</f>
        <v/>
      </c>
      <c r="S152" s="154" t="str">
        <f t="shared" ca="1" si="16"/>
        <v/>
      </c>
      <c r="T152" s="154" t="str">
        <f ca="1">IF(B152="","",IF(ISERROR(MATCH($J152,SorP!$B$1:$B$6261,0)),"",INDIRECT("'SorP'!$A$"&amp;MATCH($S152&amp;$J152,SorP!C:C,0))))</f>
        <v/>
      </c>
      <c r="U152" s="167"/>
      <c r="V152" s="168" t="e">
        <f>IF(C152="",NA(),MATCH($B152&amp;$C152,'Smelter Look-up'!$J:$J,0))</f>
        <v>#N/A</v>
      </c>
      <c r="X152" s="169">
        <f t="shared" ca="1" si="15"/>
        <v>0</v>
      </c>
      <c r="AB152" s="311" t="str">
        <f t="shared" si="17"/>
        <v/>
      </c>
      <c r="AC152" s="169" t="str">
        <f t="shared" si="18"/>
        <v/>
      </c>
      <c r="AD152" s="169" t="str">
        <f t="shared" si="19"/>
        <v/>
      </c>
    </row>
    <row r="153" spans="1:30" s="169" customFormat="1" ht="20.25">
      <c r="A153" s="154"/>
      <c r="B153" s="301"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3" t="str">
        <f ca="1">IF(ISERROR($V153),"",OFFSET('Smelter Look-up'!$G$4,$V153-4,0))</f>
        <v/>
      </c>
      <c r="I153" s="204" t="str">
        <f ca="1">IF(ISERROR($V153),"",OFFSET('Smelter Look-up'!$H$4,$V153-4,0))</f>
        <v/>
      </c>
      <c r="J153" s="204" t="str">
        <f ca="1">IF(ISERROR($V153),"",OFFSET('Smelter Look-up'!$I$4,$V153-4,0))</f>
        <v/>
      </c>
      <c r="K153" s="149"/>
      <c r="L153" s="149"/>
      <c r="M153" s="149"/>
      <c r="N153" s="149"/>
      <c r="O153" s="149"/>
      <c r="P153" s="206"/>
      <c r="Q153" s="150"/>
      <c r="R153" s="148" t="str">
        <f ca="1">IF(ISERROR($V153),"",OFFSET('Smelter Look-up'!$C$4,$V153-4,0)&amp;"")</f>
        <v/>
      </c>
      <c r="S153" s="154" t="str">
        <f t="shared" ca="1" si="16"/>
        <v/>
      </c>
      <c r="T153" s="154" t="str">
        <f ca="1">IF(B153="","",IF(ISERROR(MATCH($J153,SorP!$B$1:$B$6261,0)),"",INDIRECT("'SorP'!$A$"&amp;MATCH($S153&amp;$J153,SorP!C:C,0))))</f>
        <v/>
      </c>
      <c r="U153" s="167"/>
      <c r="V153" s="168" t="e">
        <f>IF(C153="",NA(),MATCH($B153&amp;$C153,'Smelter Look-up'!$J:$J,0))</f>
        <v>#N/A</v>
      </c>
      <c r="X153" s="169">
        <f t="shared" ca="1" si="15"/>
        <v>0</v>
      </c>
      <c r="AB153" s="311" t="str">
        <f t="shared" si="17"/>
        <v/>
      </c>
      <c r="AC153" s="169" t="str">
        <f t="shared" si="18"/>
        <v/>
      </c>
      <c r="AD153" s="169" t="str">
        <f t="shared" si="19"/>
        <v/>
      </c>
    </row>
    <row r="154" spans="1:30" s="169" customFormat="1" ht="20.25">
      <c r="A154" s="154"/>
      <c r="B154" s="301"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3" t="str">
        <f ca="1">IF(ISERROR($V154),"",OFFSET('Smelter Look-up'!$G$4,$V154-4,0))</f>
        <v/>
      </c>
      <c r="I154" s="204" t="str">
        <f ca="1">IF(ISERROR($V154),"",OFFSET('Smelter Look-up'!$H$4,$V154-4,0))</f>
        <v/>
      </c>
      <c r="J154" s="204" t="str">
        <f ca="1">IF(ISERROR($V154),"",OFFSET('Smelter Look-up'!$I$4,$V154-4,0))</f>
        <v/>
      </c>
      <c r="K154" s="149"/>
      <c r="L154" s="149"/>
      <c r="M154" s="149"/>
      <c r="N154" s="149"/>
      <c r="O154" s="149"/>
      <c r="P154" s="206"/>
      <c r="Q154" s="150"/>
      <c r="R154" s="148" t="str">
        <f ca="1">IF(ISERROR($V154),"",OFFSET('Smelter Look-up'!$C$4,$V154-4,0)&amp;"")</f>
        <v/>
      </c>
      <c r="S154" s="154" t="str">
        <f t="shared" ca="1" si="16"/>
        <v/>
      </c>
      <c r="T154" s="154" t="str">
        <f ca="1">IF(B154="","",IF(ISERROR(MATCH($J154,SorP!$B$1:$B$6261,0)),"",INDIRECT("'SorP'!$A$"&amp;MATCH($S154&amp;$J154,SorP!C:C,0))))</f>
        <v/>
      </c>
      <c r="U154" s="167"/>
      <c r="V154" s="168" t="e">
        <f>IF(C154="",NA(),MATCH($B154&amp;$C154,'Smelter Look-up'!$J:$J,0))</f>
        <v>#N/A</v>
      </c>
      <c r="X154" s="169">
        <f t="shared" ca="1" si="15"/>
        <v>0</v>
      </c>
      <c r="AB154" s="311" t="str">
        <f t="shared" si="17"/>
        <v/>
      </c>
      <c r="AC154" s="169" t="str">
        <f t="shared" si="18"/>
        <v/>
      </c>
      <c r="AD154" s="169" t="str">
        <f t="shared" si="19"/>
        <v/>
      </c>
    </row>
    <row r="155" spans="1:30" s="169" customFormat="1" ht="20.25">
      <c r="A155" s="154"/>
      <c r="B155" s="301"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3" t="str">
        <f ca="1">IF(ISERROR($V155),"",OFFSET('Smelter Look-up'!$G$4,$V155-4,0))</f>
        <v/>
      </c>
      <c r="I155" s="204" t="str">
        <f ca="1">IF(ISERROR($V155),"",OFFSET('Smelter Look-up'!$H$4,$V155-4,0))</f>
        <v/>
      </c>
      <c r="J155" s="204" t="str">
        <f ca="1">IF(ISERROR($V155),"",OFFSET('Smelter Look-up'!$I$4,$V155-4,0))</f>
        <v/>
      </c>
      <c r="K155" s="149"/>
      <c r="L155" s="149"/>
      <c r="M155" s="149"/>
      <c r="N155" s="149"/>
      <c r="O155" s="149"/>
      <c r="P155" s="206"/>
      <c r="Q155" s="150"/>
      <c r="R155" s="148" t="str">
        <f ca="1">IF(ISERROR($V155),"",OFFSET('Smelter Look-up'!$C$4,$V155-4,0)&amp;"")</f>
        <v/>
      </c>
      <c r="S155" s="154" t="str">
        <f t="shared" ca="1" si="16"/>
        <v/>
      </c>
      <c r="T155" s="154" t="str">
        <f ca="1">IF(B155="","",IF(ISERROR(MATCH($J155,SorP!$B$1:$B$6261,0)),"",INDIRECT("'SorP'!$A$"&amp;MATCH($S155&amp;$J155,SorP!C:C,0))))</f>
        <v/>
      </c>
      <c r="U155" s="167"/>
      <c r="V155" s="168" t="e">
        <f>IF(C155="",NA(),MATCH($B155&amp;$C155,'Smelter Look-up'!$J:$J,0))</f>
        <v>#N/A</v>
      </c>
      <c r="X155" s="169">
        <f t="shared" ca="1" si="15"/>
        <v>0</v>
      </c>
      <c r="AB155" s="311" t="str">
        <f t="shared" si="17"/>
        <v/>
      </c>
      <c r="AC155" s="169" t="str">
        <f t="shared" si="18"/>
        <v/>
      </c>
      <c r="AD155" s="169" t="str">
        <f t="shared" si="19"/>
        <v/>
      </c>
    </row>
    <row r="156" spans="1:30" s="169" customFormat="1" ht="20.25">
      <c r="A156" s="154"/>
      <c r="B156" s="301"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3" t="str">
        <f ca="1">IF(ISERROR($V156),"",OFFSET('Smelter Look-up'!$G$4,$V156-4,0))</f>
        <v/>
      </c>
      <c r="I156" s="204" t="str">
        <f ca="1">IF(ISERROR($V156),"",OFFSET('Smelter Look-up'!$H$4,$V156-4,0))</f>
        <v/>
      </c>
      <c r="J156" s="204" t="str">
        <f ca="1">IF(ISERROR($V156),"",OFFSET('Smelter Look-up'!$I$4,$V156-4,0))</f>
        <v/>
      </c>
      <c r="K156" s="149"/>
      <c r="L156" s="149"/>
      <c r="M156" s="149"/>
      <c r="N156" s="149"/>
      <c r="O156" s="149"/>
      <c r="P156" s="206"/>
      <c r="Q156" s="150"/>
      <c r="R156" s="148" t="str">
        <f ca="1">IF(ISERROR($V156),"",OFFSET('Smelter Look-up'!$C$4,$V156-4,0)&amp;"")</f>
        <v/>
      </c>
      <c r="S156" s="154" t="str">
        <f t="shared" ca="1" si="16"/>
        <v/>
      </c>
      <c r="T156" s="154" t="str">
        <f ca="1">IF(B156="","",IF(ISERROR(MATCH($J156,SorP!$B$1:$B$6261,0)),"",INDIRECT("'SorP'!$A$"&amp;MATCH($S156&amp;$J156,SorP!C:C,0))))</f>
        <v/>
      </c>
      <c r="U156" s="167"/>
      <c r="V156" s="168" t="e">
        <f>IF(C156="",NA(),MATCH($B156&amp;$C156,'Smelter Look-up'!$J:$J,0))</f>
        <v>#N/A</v>
      </c>
      <c r="X156" s="169">
        <f t="shared" ca="1" si="15"/>
        <v>0</v>
      </c>
      <c r="AB156" s="311" t="str">
        <f t="shared" si="17"/>
        <v/>
      </c>
      <c r="AC156" s="169" t="str">
        <f t="shared" si="18"/>
        <v/>
      </c>
      <c r="AD156" s="169" t="str">
        <f t="shared" si="19"/>
        <v/>
      </c>
    </row>
    <row r="157" spans="1:30" s="169" customFormat="1" ht="20.25">
      <c r="A157" s="154"/>
      <c r="B157" s="301"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3" t="str">
        <f ca="1">IF(ISERROR($V157),"",OFFSET('Smelter Look-up'!$G$4,$V157-4,0))</f>
        <v/>
      </c>
      <c r="I157" s="204" t="str">
        <f ca="1">IF(ISERROR($V157),"",OFFSET('Smelter Look-up'!$H$4,$V157-4,0))</f>
        <v/>
      </c>
      <c r="J157" s="204" t="str">
        <f ca="1">IF(ISERROR($V157),"",OFFSET('Smelter Look-up'!$I$4,$V157-4,0))</f>
        <v/>
      </c>
      <c r="K157" s="149"/>
      <c r="L157" s="149"/>
      <c r="M157" s="149"/>
      <c r="N157" s="149"/>
      <c r="O157" s="149"/>
      <c r="P157" s="206"/>
      <c r="Q157" s="150"/>
      <c r="R157" s="148" t="str">
        <f ca="1">IF(ISERROR($V157),"",OFFSET('Smelter Look-up'!$C$4,$V157-4,0)&amp;"")</f>
        <v/>
      </c>
      <c r="S157" s="154" t="str">
        <f t="shared" ca="1" si="16"/>
        <v/>
      </c>
      <c r="T157" s="154" t="str">
        <f ca="1">IF(B157="","",IF(ISERROR(MATCH($J157,SorP!$B$1:$B$6261,0)),"",INDIRECT("'SorP'!$A$"&amp;MATCH($S157&amp;$J157,SorP!C:C,0))))</f>
        <v/>
      </c>
      <c r="U157" s="167"/>
      <c r="V157" s="168" t="e">
        <f>IF(C157="",NA(),MATCH($B157&amp;$C157,'Smelter Look-up'!$J:$J,0))</f>
        <v>#N/A</v>
      </c>
      <c r="X157" s="169">
        <f t="shared" ca="1" si="15"/>
        <v>0</v>
      </c>
      <c r="AB157" s="311" t="str">
        <f t="shared" si="17"/>
        <v/>
      </c>
      <c r="AC157" s="169" t="str">
        <f t="shared" si="18"/>
        <v/>
      </c>
      <c r="AD157" s="169" t="str">
        <f t="shared" si="19"/>
        <v/>
      </c>
    </row>
    <row r="158" spans="1:30" s="169" customFormat="1" ht="20.25">
      <c r="A158" s="154"/>
      <c r="B158" s="301"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3" t="str">
        <f ca="1">IF(ISERROR($V158),"",OFFSET('Smelter Look-up'!$G$4,$V158-4,0))</f>
        <v/>
      </c>
      <c r="I158" s="204" t="str">
        <f ca="1">IF(ISERROR($V158),"",OFFSET('Smelter Look-up'!$H$4,$V158-4,0))</f>
        <v/>
      </c>
      <c r="J158" s="204" t="str">
        <f ca="1">IF(ISERROR($V158),"",OFFSET('Smelter Look-up'!$I$4,$V158-4,0))</f>
        <v/>
      </c>
      <c r="K158" s="149"/>
      <c r="L158" s="149"/>
      <c r="M158" s="149"/>
      <c r="N158" s="149"/>
      <c r="O158" s="149"/>
      <c r="P158" s="206"/>
      <c r="Q158" s="150"/>
      <c r="R158" s="148" t="str">
        <f ca="1">IF(ISERROR($V158),"",OFFSET('Smelter Look-up'!$C$4,$V158-4,0)&amp;"")</f>
        <v/>
      </c>
      <c r="S158" s="154" t="str">
        <f t="shared" ca="1" si="16"/>
        <v/>
      </c>
      <c r="T158" s="154" t="str">
        <f ca="1">IF(B158="","",IF(ISERROR(MATCH($J158,SorP!$B$1:$B$6261,0)),"",INDIRECT("'SorP'!$A$"&amp;MATCH($S158&amp;$J158,SorP!C:C,0))))</f>
        <v/>
      </c>
      <c r="U158" s="167"/>
      <c r="V158" s="168" t="e">
        <f>IF(C158="",NA(),MATCH($B158&amp;$C158,'Smelter Look-up'!$J:$J,0))</f>
        <v>#N/A</v>
      </c>
      <c r="X158" s="169">
        <f t="shared" ca="1" si="15"/>
        <v>0</v>
      </c>
      <c r="AB158" s="311" t="str">
        <f t="shared" si="17"/>
        <v/>
      </c>
      <c r="AC158" s="169" t="str">
        <f t="shared" si="18"/>
        <v/>
      </c>
      <c r="AD158" s="169" t="str">
        <f t="shared" si="19"/>
        <v/>
      </c>
    </row>
    <row r="159" spans="1:30" s="169" customFormat="1" ht="20.25">
      <c r="A159" s="154"/>
      <c r="B159" s="301"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3" t="str">
        <f ca="1">IF(ISERROR($V159),"",OFFSET('Smelter Look-up'!$G$4,$V159-4,0))</f>
        <v/>
      </c>
      <c r="I159" s="204" t="str">
        <f ca="1">IF(ISERROR($V159),"",OFFSET('Smelter Look-up'!$H$4,$V159-4,0))</f>
        <v/>
      </c>
      <c r="J159" s="204" t="str">
        <f ca="1">IF(ISERROR($V159),"",OFFSET('Smelter Look-up'!$I$4,$V159-4,0))</f>
        <v/>
      </c>
      <c r="K159" s="149"/>
      <c r="L159" s="149"/>
      <c r="M159" s="149"/>
      <c r="N159" s="149"/>
      <c r="O159" s="149"/>
      <c r="P159" s="206"/>
      <c r="Q159" s="150"/>
      <c r="R159" s="148" t="str">
        <f ca="1">IF(ISERROR($V159),"",OFFSET('Smelter Look-up'!$C$4,$V159-4,0)&amp;"")</f>
        <v/>
      </c>
      <c r="S159" s="154" t="str">
        <f t="shared" ca="1" si="16"/>
        <v/>
      </c>
      <c r="T159" s="154" t="str">
        <f ca="1">IF(B159="","",IF(ISERROR(MATCH($J159,SorP!$B$1:$B$6261,0)),"",INDIRECT("'SorP'!$A$"&amp;MATCH($S159&amp;$J159,SorP!C:C,0))))</f>
        <v/>
      </c>
      <c r="U159" s="167"/>
      <c r="V159" s="168" t="e">
        <f>IF(C159="",NA(),MATCH($B159&amp;$C159,'Smelter Look-up'!$J:$J,0))</f>
        <v>#N/A</v>
      </c>
      <c r="X159" s="169">
        <f t="shared" ca="1" si="15"/>
        <v>0</v>
      </c>
      <c r="AB159" s="311" t="str">
        <f t="shared" si="17"/>
        <v/>
      </c>
      <c r="AC159" s="169" t="str">
        <f t="shared" si="18"/>
        <v/>
      </c>
      <c r="AD159" s="169" t="str">
        <f t="shared" si="19"/>
        <v/>
      </c>
    </row>
    <row r="160" spans="1:30" s="169" customFormat="1" ht="20.25">
      <c r="A160" s="154"/>
      <c r="B160" s="301"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3" t="str">
        <f ca="1">IF(ISERROR($V160),"",OFFSET('Smelter Look-up'!$G$4,$V160-4,0))</f>
        <v/>
      </c>
      <c r="I160" s="204" t="str">
        <f ca="1">IF(ISERROR($V160),"",OFFSET('Smelter Look-up'!$H$4,$V160-4,0))</f>
        <v/>
      </c>
      <c r="J160" s="204" t="str">
        <f ca="1">IF(ISERROR($V160),"",OFFSET('Smelter Look-up'!$I$4,$V160-4,0))</f>
        <v/>
      </c>
      <c r="K160" s="149"/>
      <c r="L160" s="149"/>
      <c r="M160" s="149"/>
      <c r="N160" s="149"/>
      <c r="O160" s="149"/>
      <c r="P160" s="206"/>
      <c r="Q160" s="150"/>
      <c r="R160" s="148" t="str">
        <f ca="1">IF(ISERROR($V160),"",OFFSET('Smelter Look-up'!$C$4,$V160-4,0)&amp;"")</f>
        <v/>
      </c>
      <c r="S160" s="154" t="str">
        <f t="shared" ca="1" si="16"/>
        <v/>
      </c>
      <c r="T160" s="154" t="str">
        <f ca="1">IF(B160="","",IF(ISERROR(MATCH($J160,SorP!$B$1:$B$6261,0)),"",INDIRECT("'SorP'!$A$"&amp;MATCH($S160&amp;$J160,SorP!C:C,0))))</f>
        <v/>
      </c>
      <c r="U160" s="167"/>
      <c r="V160" s="168" t="e">
        <f>IF(C160="",NA(),MATCH($B160&amp;$C160,'Smelter Look-up'!$J:$J,0))</f>
        <v>#N/A</v>
      </c>
      <c r="X160" s="169">
        <f t="shared" ref="X160:X223" ca="1" si="20">IF(AND(C160="Smelter not listed",OR(LEN(D160)=0,LEN(E160)=0)),1,0)</f>
        <v>0</v>
      </c>
      <c r="AB160" s="311" t="str">
        <f t="shared" si="17"/>
        <v/>
      </c>
      <c r="AC160" s="169" t="str">
        <f t="shared" si="18"/>
        <v/>
      </c>
      <c r="AD160" s="169" t="str">
        <f t="shared" si="19"/>
        <v/>
      </c>
    </row>
    <row r="161" spans="1:30" s="169" customFormat="1" ht="20.25">
      <c r="A161" s="154"/>
      <c r="B161" s="301"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3" t="str">
        <f ca="1">IF(ISERROR($V161),"",OFFSET('Smelter Look-up'!$G$4,$V161-4,0))</f>
        <v/>
      </c>
      <c r="I161" s="204" t="str">
        <f ca="1">IF(ISERROR($V161),"",OFFSET('Smelter Look-up'!$H$4,$V161-4,0))</f>
        <v/>
      </c>
      <c r="J161" s="204" t="str">
        <f ca="1">IF(ISERROR($V161),"",OFFSET('Smelter Look-up'!$I$4,$V161-4,0))</f>
        <v/>
      </c>
      <c r="K161" s="149"/>
      <c r="L161" s="149"/>
      <c r="M161" s="149"/>
      <c r="N161" s="149"/>
      <c r="O161" s="149"/>
      <c r="P161" s="206"/>
      <c r="Q161" s="150"/>
      <c r="R161" s="148" t="str">
        <f ca="1">IF(ISERROR($V161),"",OFFSET('Smelter Look-up'!$C$4,$V161-4,0)&amp;"")</f>
        <v/>
      </c>
      <c r="S161" s="154" t="str">
        <f t="shared" ref="S161:S224" ca="1" si="21">IF(B161="","",IF(ISERROR(MATCH($E161,CL,0)),"Unknown",INDIRECT("'C'!$A$"&amp;MATCH($E161,CL,0)+1)))</f>
        <v/>
      </c>
      <c r="T161" s="154" t="str">
        <f ca="1">IF(B161="","",IF(ISERROR(MATCH($J161,SorP!$B$1:$B$6261,0)),"",INDIRECT("'SorP'!$A$"&amp;MATCH($S161&amp;$J161,SorP!C:C,0))))</f>
        <v/>
      </c>
      <c r="U161" s="167"/>
      <c r="V161" s="168" t="e">
        <f>IF(C161="",NA(),MATCH($B161&amp;$C161,'Smelter Look-up'!$J:$J,0))</f>
        <v>#N/A</v>
      </c>
      <c r="X161" s="169">
        <f t="shared" ca="1" si="20"/>
        <v>0</v>
      </c>
      <c r="AB161" s="311" t="str">
        <f t="shared" si="17"/>
        <v/>
      </c>
      <c r="AC161" s="169" t="str">
        <f t="shared" si="18"/>
        <v/>
      </c>
      <c r="AD161" s="169" t="str">
        <f t="shared" si="19"/>
        <v/>
      </c>
    </row>
    <row r="162" spans="1:30" s="169" customFormat="1" ht="20.25">
      <c r="A162" s="154"/>
      <c r="B162" s="301"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3" t="str">
        <f ca="1">IF(ISERROR($V162),"",OFFSET('Smelter Look-up'!$G$4,$V162-4,0))</f>
        <v/>
      </c>
      <c r="I162" s="204" t="str">
        <f ca="1">IF(ISERROR($V162),"",OFFSET('Smelter Look-up'!$H$4,$V162-4,0))</f>
        <v/>
      </c>
      <c r="J162" s="204" t="str">
        <f ca="1">IF(ISERROR($V162),"",OFFSET('Smelter Look-up'!$I$4,$V162-4,0))</f>
        <v/>
      </c>
      <c r="K162" s="149"/>
      <c r="L162" s="149"/>
      <c r="M162" s="149"/>
      <c r="N162" s="149"/>
      <c r="O162" s="149"/>
      <c r="P162" s="206"/>
      <c r="Q162" s="150"/>
      <c r="R162" s="148" t="str">
        <f ca="1">IF(ISERROR($V162),"",OFFSET('Smelter Look-up'!$C$4,$V162-4,0)&amp;"")</f>
        <v/>
      </c>
      <c r="S162" s="154" t="str">
        <f t="shared" ca="1" si="21"/>
        <v/>
      </c>
      <c r="T162" s="154" t="str">
        <f ca="1">IF(B162="","",IF(ISERROR(MATCH($J162,SorP!$B$1:$B$6261,0)),"",INDIRECT("'SorP'!$A$"&amp;MATCH($S162&amp;$J162,SorP!C:C,0))))</f>
        <v/>
      </c>
      <c r="U162" s="167"/>
      <c r="V162" s="168" t="e">
        <f>IF(C162="",NA(),MATCH($B162&amp;$C162,'Smelter Look-up'!$J:$J,0))</f>
        <v>#N/A</v>
      </c>
      <c r="X162" s="169">
        <f t="shared" ca="1" si="20"/>
        <v>0</v>
      </c>
      <c r="AB162" s="311" t="str">
        <f t="shared" si="17"/>
        <v/>
      </c>
      <c r="AC162" s="169" t="str">
        <f t="shared" si="18"/>
        <v/>
      </c>
      <c r="AD162" s="169" t="str">
        <f t="shared" si="19"/>
        <v/>
      </c>
    </row>
    <row r="163" spans="1:30" s="169" customFormat="1" ht="20.25">
      <c r="A163" s="154"/>
      <c r="B163" s="301"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3" t="str">
        <f ca="1">IF(ISERROR($V163),"",OFFSET('Smelter Look-up'!$G$4,$V163-4,0))</f>
        <v/>
      </c>
      <c r="I163" s="204" t="str">
        <f ca="1">IF(ISERROR($V163),"",OFFSET('Smelter Look-up'!$H$4,$V163-4,0))</f>
        <v/>
      </c>
      <c r="J163" s="204" t="str">
        <f ca="1">IF(ISERROR($V163),"",OFFSET('Smelter Look-up'!$I$4,$V163-4,0))</f>
        <v/>
      </c>
      <c r="K163" s="149"/>
      <c r="L163" s="149"/>
      <c r="M163" s="149"/>
      <c r="N163" s="149"/>
      <c r="O163" s="149"/>
      <c r="P163" s="206"/>
      <c r="Q163" s="150"/>
      <c r="R163" s="148" t="str">
        <f ca="1">IF(ISERROR($V163),"",OFFSET('Smelter Look-up'!$C$4,$V163-4,0)&amp;"")</f>
        <v/>
      </c>
      <c r="S163" s="154" t="str">
        <f t="shared" ca="1" si="21"/>
        <v/>
      </c>
      <c r="T163" s="154" t="str">
        <f ca="1">IF(B163="","",IF(ISERROR(MATCH($J163,SorP!$B$1:$B$6261,0)),"",INDIRECT("'SorP'!$A$"&amp;MATCH($S163&amp;$J163,SorP!C:C,0))))</f>
        <v/>
      </c>
      <c r="U163" s="167"/>
      <c r="V163" s="168" t="e">
        <f>IF(C163="",NA(),MATCH($B163&amp;$C163,'Smelter Look-up'!$J:$J,0))</f>
        <v>#N/A</v>
      </c>
      <c r="X163" s="169">
        <f t="shared" ca="1" si="20"/>
        <v>0</v>
      </c>
      <c r="AB163" s="311" t="str">
        <f t="shared" si="17"/>
        <v/>
      </c>
      <c r="AC163" s="169" t="str">
        <f t="shared" si="18"/>
        <v/>
      </c>
      <c r="AD163" s="169" t="str">
        <f t="shared" si="19"/>
        <v/>
      </c>
    </row>
    <row r="164" spans="1:30" s="169" customFormat="1" ht="20.25">
      <c r="A164" s="154"/>
      <c r="B164" s="301"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3" t="str">
        <f ca="1">IF(ISERROR($V164),"",OFFSET('Smelter Look-up'!$G$4,$V164-4,0))</f>
        <v/>
      </c>
      <c r="I164" s="204" t="str">
        <f ca="1">IF(ISERROR($V164),"",OFFSET('Smelter Look-up'!$H$4,$V164-4,0))</f>
        <v/>
      </c>
      <c r="J164" s="204" t="str">
        <f ca="1">IF(ISERROR($V164),"",OFFSET('Smelter Look-up'!$I$4,$V164-4,0))</f>
        <v/>
      </c>
      <c r="K164" s="149"/>
      <c r="L164" s="149"/>
      <c r="M164" s="149"/>
      <c r="N164" s="149"/>
      <c r="O164" s="149"/>
      <c r="P164" s="206"/>
      <c r="Q164" s="150"/>
      <c r="R164" s="148" t="str">
        <f ca="1">IF(ISERROR($V164),"",OFFSET('Smelter Look-up'!$C$4,$V164-4,0)&amp;"")</f>
        <v/>
      </c>
      <c r="S164" s="154" t="str">
        <f t="shared" ca="1" si="21"/>
        <v/>
      </c>
      <c r="T164" s="154" t="str">
        <f ca="1">IF(B164="","",IF(ISERROR(MATCH($J164,SorP!$B$1:$B$6261,0)),"",INDIRECT("'SorP'!$A$"&amp;MATCH($S164&amp;$J164,SorP!C:C,0))))</f>
        <v/>
      </c>
      <c r="U164" s="167"/>
      <c r="V164" s="168" t="e">
        <f>IF(C164="",NA(),MATCH($B164&amp;$C164,'Smelter Look-up'!$J:$J,0))</f>
        <v>#N/A</v>
      </c>
      <c r="X164" s="169">
        <f t="shared" ca="1" si="20"/>
        <v>0</v>
      </c>
      <c r="AB164" s="311" t="str">
        <f t="shared" si="17"/>
        <v/>
      </c>
      <c r="AC164" s="169" t="str">
        <f t="shared" si="18"/>
        <v/>
      </c>
      <c r="AD164" s="169" t="str">
        <f t="shared" si="19"/>
        <v/>
      </c>
    </row>
    <row r="165" spans="1:30" s="169" customFormat="1" ht="20.25">
      <c r="A165" s="154"/>
      <c r="B165" s="301"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3" t="str">
        <f ca="1">IF(ISERROR($V165),"",OFFSET('Smelter Look-up'!$G$4,$V165-4,0))</f>
        <v/>
      </c>
      <c r="I165" s="204" t="str">
        <f ca="1">IF(ISERROR($V165),"",OFFSET('Smelter Look-up'!$H$4,$V165-4,0))</f>
        <v/>
      </c>
      <c r="J165" s="204" t="str">
        <f ca="1">IF(ISERROR($V165),"",OFFSET('Smelter Look-up'!$I$4,$V165-4,0))</f>
        <v/>
      </c>
      <c r="K165" s="149"/>
      <c r="L165" s="149"/>
      <c r="M165" s="149"/>
      <c r="N165" s="149"/>
      <c r="O165" s="149"/>
      <c r="P165" s="206"/>
      <c r="Q165" s="150"/>
      <c r="R165" s="148" t="str">
        <f ca="1">IF(ISERROR($V165),"",OFFSET('Smelter Look-up'!$C$4,$V165-4,0)&amp;"")</f>
        <v/>
      </c>
      <c r="S165" s="154" t="str">
        <f t="shared" ca="1" si="21"/>
        <v/>
      </c>
      <c r="T165" s="154" t="str">
        <f ca="1">IF(B165="","",IF(ISERROR(MATCH($J165,SorP!$B$1:$B$6261,0)),"",INDIRECT("'SorP'!$A$"&amp;MATCH($S165&amp;$J165,SorP!C:C,0))))</f>
        <v/>
      </c>
      <c r="U165" s="167"/>
      <c r="V165" s="168" t="e">
        <f>IF(C165="",NA(),MATCH($B165&amp;$C165,'Smelter Look-up'!$J:$J,0))</f>
        <v>#N/A</v>
      </c>
      <c r="X165" s="169">
        <f t="shared" ca="1" si="20"/>
        <v>0</v>
      </c>
      <c r="AB165" s="311" t="str">
        <f t="shared" si="17"/>
        <v/>
      </c>
      <c r="AC165" s="169" t="str">
        <f t="shared" si="18"/>
        <v/>
      </c>
      <c r="AD165" s="169" t="str">
        <f t="shared" si="19"/>
        <v/>
      </c>
    </row>
    <row r="166" spans="1:30" s="169" customFormat="1" ht="20.25">
      <c r="A166" s="154"/>
      <c r="B166" s="301"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3" t="str">
        <f ca="1">IF(ISERROR($V166),"",OFFSET('Smelter Look-up'!$G$4,$V166-4,0))</f>
        <v/>
      </c>
      <c r="I166" s="204" t="str">
        <f ca="1">IF(ISERROR($V166),"",OFFSET('Smelter Look-up'!$H$4,$V166-4,0))</f>
        <v/>
      </c>
      <c r="J166" s="204" t="str">
        <f ca="1">IF(ISERROR($V166),"",OFFSET('Smelter Look-up'!$I$4,$V166-4,0))</f>
        <v/>
      </c>
      <c r="K166" s="149"/>
      <c r="L166" s="149"/>
      <c r="M166" s="149"/>
      <c r="N166" s="149"/>
      <c r="O166" s="149"/>
      <c r="P166" s="206"/>
      <c r="Q166" s="150"/>
      <c r="R166" s="148" t="str">
        <f ca="1">IF(ISERROR($V166),"",OFFSET('Smelter Look-up'!$C$4,$V166-4,0)&amp;"")</f>
        <v/>
      </c>
      <c r="S166" s="154" t="str">
        <f t="shared" ca="1" si="21"/>
        <v/>
      </c>
      <c r="T166" s="154" t="str">
        <f ca="1">IF(B166="","",IF(ISERROR(MATCH($J166,SorP!$B$1:$B$6261,0)),"",INDIRECT("'SorP'!$A$"&amp;MATCH($S166&amp;$J166,SorP!C:C,0))))</f>
        <v/>
      </c>
      <c r="U166" s="167"/>
      <c r="V166" s="168" t="e">
        <f>IF(C166="",NA(),MATCH($B166&amp;$C166,'Smelter Look-up'!$J:$J,0))</f>
        <v>#N/A</v>
      </c>
      <c r="X166" s="169">
        <f t="shared" ca="1" si="20"/>
        <v>0</v>
      </c>
      <c r="AB166" s="311" t="str">
        <f t="shared" si="17"/>
        <v/>
      </c>
      <c r="AC166" s="169" t="str">
        <f t="shared" si="18"/>
        <v/>
      </c>
      <c r="AD166" s="169" t="str">
        <f t="shared" si="19"/>
        <v/>
      </c>
    </row>
    <row r="167" spans="1:30" s="169" customFormat="1" ht="20.25">
      <c r="A167" s="154"/>
      <c r="B167" s="301"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3" t="str">
        <f ca="1">IF(ISERROR($V167),"",OFFSET('Smelter Look-up'!$G$4,$V167-4,0))</f>
        <v/>
      </c>
      <c r="I167" s="204" t="str">
        <f ca="1">IF(ISERROR($V167),"",OFFSET('Smelter Look-up'!$H$4,$V167-4,0))</f>
        <v/>
      </c>
      <c r="J167" s="204" t="str">
        <f ca="1">IF(ISERROR($V167),"",OFFSET('Smelter Look-up'!$I$4,$V167-4,0))</f>
        <v/>
      </c>
      <c r="K167" s="149"/>
      <c r="L167" s="149"/>
      <c r="M167" s="149"/>
      <c r="N167" s="149"/>
      <c r="O167" s="149"/>
      <c r="P167" s="206"/>
      <c r="Q167" s="150"/>
      <c r="R167" s="148" t="str">
        <f ca="1">IF(ISERROR($V167),"",OFFSET('Smelter Look-up'!$C$4,$V167-4,0)&amp;"")</f>
        <v/>
      </c>
      <c r="S167" s="154" t="str">
        <f t="shared" ca="1" si="21"/>
        <v/>
      </c>
      <c r="T167" s="154" t="str">
        <f ca="1">IF(B167="","",IF(ISERROR(MATCH($J167,SorP!$B$1:$B$6261,0)),"",INDIRECT("'SorP'!$A$"&amp;MATCH($S167&amp;$J167,SorP!C:C,0))))</f>
        <v/>
      </c>
      <c r="U167" s="167"/>
      <c r="V167" s="168" t="e">
        <f>IF(C167="",NA(),MATCH($B167&amp;$C167,'Smelter Look-up'!$J:$J,0))</f>
        <v>#N/A</v>
      </c>
      <c r="X167" s="169">
        <f t="shared" ca="1" si="20"/>
        <v>0</v>
      </c>
      <c r="AB167" s="311" t="str">
        <f t="shared" ref="AB167:AB230" si="22">IF(C167="","",B167)</f>
        <v/>
      </c>
      <c r="AC167" s="169" t="str">
        <f t="shared" ref="AC167:AC230" si="23">B167</f>
        <v/>
      </c>
      <c r="AD167" s="169" t="str">
        <f t="shared" ref="AD167:AD230" si="24">IF(C167="Smelter not listed",D167,C167)</f>
        <v/>
      </c>
    </row>
    <row r="168" spans="1:30" s="169" customFormat="1" ht="20.25">
      <c r="A168" s="154"/>
      <c r="B168" s="301"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3" t="str">
        <f ca="1">IF(ISERROR($V168),"",OFFSET('Smelter Look-up'!$G$4,$V168-4,0))</f>
        <v/>
      </c>
      <c r="I168" s="204" t="str">
        <f ca="1">IF(ISERROR($V168),"",OFFSET('Smelter Look-up'!$H$4,$V168-4,0))</f>
        <v/>
      </c>
      <c r="J168" s="204" t="str">
        <f ca="1">IF(ISERROR($V168),"",OFFSET('Smelter Look-up'!$I$4,$V168-4,0))</f>
        <v/>
      </c>
      <c r="K168" s="149"/>
      <c r="L168" s="149"/>
      <c r="M168" s="149"/>
      <c r="N168" s="149"/>
      <c r="O168" s="149"/>
      <c r="P168" s="206"/>
      <c r="Q168" s="150"/>
      <c r="R168" s="148" t="str">
        <f ca="1">IF(ISERROR($V168),"",OFFSET('Smelter Look-up'!$C$4,$V168-4,0)&amp;"")</f>
        <v/>
      </c>
      <c r="S168" s="154" t="str">
        <f t="shared" ca="1" si="21"/>
        <v/>
      </c>
      <c r="T168" s="154" t="str">
        <f ca="1">IF(B168="","",IF(ISERROR(MATCH($J168,SorP!$B$1:$B$6261,0)),"",INDIRECT("'SorP'!$A$"&amp;MATCH($S168&amp;$J168,SorP!C:C,0))))</f>
        <v/>
      </c>
      <c r="U168" s="167"/>
      <c r="V168" s="168" t="e">
        <f>IF(C168="",NA(),MATCH($B168&amp;$C168,'Smelter Look-up'!$J:$J,0))</f>
        <v>#N/A</v>
      </c>
      <c r="X168" s="169">
        <f t="shared" ca="1" si="20"/>
        <v>0</v>
      </c>
      <c r="AB168" s="311" t="str">
        <f t="shared" si="22"/>
        <v/>
      </c>
      <c r="AC168" s="169" t="str">
        <f t="shared" si="23"/>
        <v/>
      </c>
      <c r="AD168" s="169" t="str">
        <f t="shared" si="24"/>
        <v/>
      </c>
    </row>
    <row r="169" spans="1:30" s="169" customFormat="1" ht="20.25">
      <c r="A169" s="154"/>
      <c r="B169" s="301"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3" t="str">
        <f ca="1">IF(ISERROR($V169),"",OFFSET('Smelter Look-up'!$G$4,$V169-4,0))</f>
        <v/>
      </c>
      <c r="I169" s="204" t="str">
        <f ca="1">IF(ISERROR($V169),"",OFFSET('Smelter Look-up'!$H$4,$V169-4,0))</f>
        <v/>
      </c>
      <c r="J169" s="204" t="str">
        <f ca="1">IF(ISERROR($V169),"",OFFSET('Smelter Look-up'!$I$4,$V169-4,0))</f>
        <v/>
      </c>
      <c r="K169" s="149"/>
      <c r="L169" s="149"/>
      <c r="M169" s="149"/>
      <c r="N169" s="149"/>
      <c r="O169" s="149"/>
      <c r="P169" s="206"/>
      <c r="Q169" s="150"/>
      <c r="R169" s="148" t="str">
        <f ca="1">IF(ISERROR($V169),"",OFFSET('Smelter Look-up'!$C$4,$V169-4,0)&amp;"")</f>
        <v/>
      </c>
      <c r="S169" s="154" t="str">
        <f t="shared" ca="1" si="21"/>
        <v/>
      </c>
      <c r="T169" s="154" t="str">
        <f ca="1">IF(B169="","",IF(ISERROR(MATCH($J169,SorP!$B$1:$B$6261,0)),"",INDIRECT("'SorP'!$A$"&amp;MATCH($S169&amp;$J169,SorP!C:C,0))))</f>
        <v/>
      </c>
      <c r="U169" s="167"/>
      <c r="V169" s="168" t="e">
        <f>IF(C169="",NA(),MATCH($B169&amp;$C169,'Smelter Look-up'!$J:$J,0))</f>
        <v>#N/A</v>
      </c>
      <c r="X169" s="169">
        <f t="shared" ca="1" si="20"/>
        <v>0</v>
      </c>
      <c r="AB169" s="311" t="str">
        <f t="shared" si="22"/>
        <v/>
      </c>
      <c r="AC169" s="169" t="str">
        <f t="shared" si="23"/>
        <v/>
      </c>
      <c r="AD169" s="169" t="str">
        <f t="shared" si="24"/>
        <v/>
      </c>
    </row>
    <row r="170" spans="1:30" s="169" customFormat="1" ht="20.25">
      <c r="A170" s="154"/>
      <c r="B170" s="301"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3" t="str">
        <f ca="1">IF(ISERROR($V170),"",OFFSET('Smelter Look-up'!$G$4,$V170-4,0))</f>
        <v/>
      </c>
      <c r="I170" s="204" t="str">
        <f ca="1">IF(ISERROR($V170),"",OFFSET('Smelter Look-up'!$H$4,$V170-4,0))</f>
        <v/>
      </c>
      <c r="J170" s="204" t="str">
        <f ca="1">IF(ISERROR($V170),"",OFFSET('Smelter Look-up'!$I$4,$V170-4,0))</f>
        <v/>
      </c>
      <c r="K170" s="149"/>
      <c r="L170" s="149"/>
      <c r="M170" s="149"/>
      <c r="N170" s="149"/>
      <c r="O170" s="149"/>
      <c r="P170" s="206"/>
      <c r="Q170" s="150"/>
      <c r="R170" s="148" t="str">
        <f ca="1">IF(ISERROR($V170),"",OFFSET('Smelter Look-up'!$C$4,$V170-4,0)&amp;"")</f>
        <v/>
      </c>
      <c r="S170" s="154" t="str">
        <f t="shared" ca="1" si="21"/>
        <v/>
      </c>
      <c r="T170" s="154" t="str">
        <f ca="1">IF(B170="","",IF(ISERROR(MATCH($J170,SorP!$B$1:$B$6261,0)),"",INDIRECT("'SorP'!$A$"&amp;MATCH($S170&amp;$J170,SorP!C:C,0))))</f>
        <v/>
      </c>
      <c r="U170" s="167"/>
      <c r="V170" s="168" t="e">
        <f>IF(C170="",NA(),MATCH($B170&amp;$C170,'Smelter Look-up'!$J:$J,0))</f>
        <v>#N/A</v>
      </c>
      <c r="X170" s="169">
        <f t="shared" ca="1" si="20"/>
        <v>0</v>
      </c>
      <c r="AB170" s="311" t="str">
        <f t="shared" si="22"/>
        <v/>
      </c>
      <c r="AC170" s="169" t="str">
        <f t="shared" si="23"/>
        <v/>
      </c>
      <c r="AD170" s="169" t="str">
        <f t="shared" si="24"/>
        <v/>
      </c>
    </row>
    <row r="171" spans="1:30" s="169" customFormat="1" ht="20.25">
      <c r="A171" s="154"/>
      <c r="B171" s="301"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3" t="str">
        <f ca="1">IF(ISERROR($V171),"",OFFSET('Smelter Look-up'!$G$4,$V171-4,0))</f>
        <v/>
      </c>
      <c r="I171" s="204" t="str">
        <f ca="1">IF(ISERROR($V171),"",OFFSET('Smelter Look-up'!$H$4,$V171-4,0))</f>
        <v/>
      </c>
      <c r="J171" s="204" t="str">
        <f ca="1">IF(ISERROR($V171),"",OFFSET('Smelter Look-up'!$I$4,$V171-4,0))</f>
        <v/>
      </c>
      <c r="K171" s="149"/>
      <c r="L171" s="149"/>
      <c r="M171" s="149"/>
      <c r="N171" s="149"/>
      <c r="O171" s="149"/>
      <c r="P171" s="206"/>
      <c r="Q171" s="150"/>
      <c r="R171" s="148" t="str">
        <f ca="1">IF(ISERROR($V171),"",OFFSET('Smelter Look-up'!$C$4,$V171-4,0)&amp;"")</f>
        <v/>
      </c>
      <c r="S171" s="154" t="str">
        <f t="shared" ca="1" si="21"/>
        <v/>
      </c>
      <c r="T171" s="154" t="str">
        <f ca="1">IF(B171="","",IF(ISERROR(MATCH($J171,SorP!$B$1:$B$6261,0)),"",INDIRECT("'SorP'!$A$"&amp;MATCH($S171&amp;$J171,SorP!C:C,0))))</f>
        <v/>
      </c>
      <c r="U171" s="167"/>
      <c r="V171" s="168" t="e">
        <f>IF(C171="",NA(),MATCH($B171&amp;$C171,'Smelter Look-up'!$J:$J,0))</f>
        <v>#N/A</v>
      </c>
      <c r="X171" s="169">
        <f t="shared" ca="1" si="20"/>
        <v>0</v>
      </c>
      <c r="AB171" s="311" t="str">
        <f t="shared" si="22"/>
        <v/>
      </c>
      <c r="AC171" s="169" t="str">
        <f t="shared" si="23"/>
        <v/>
      </c>
      <c r="AD171" s="169" t="str">
        <f t="shared" si="24"/>
        <v/>
      </c>
    </row>
    <row r="172" spans="1:30" s="169" customFormat="1" ht="20.25">
      <c r="A172" s="154"/>
      <c r="B172" s="301"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3" t="str">
        <f ca="1">IF(ISERROR($V172),"",OFFSET('Smelter Look-up'!$G$4,$V172-4,0))</f>
        <v/>
      </c>
      <c r="I172" s="204" t="str">
        <f ca="1">IF(ISERROR($V172),"",OFFSET('Smelter Look-up'!$H$4,$V172-4,0))</f>
        <v/>
      </c>
      <c r="J172" s="204" t="str">
        <f ca="1">IF(ISERROR($V172),"",OFFSET('Smelter Look-up'!$I$4,$V172-4,0))</f>
        <v/>
      </c>
      <c r="K172" s="149"/>
      <c r="L172" s="149"/>
      <c r="M172" s="149"/>
      <c r="N172" s="149"/>
      <c r="O172" s="149"/>
      <c r="P172" s="206"/>
      <c r="Q172" s="150"/>
      <c r="R172" s="148" t="str">
        <f ca="1">IF(ISERROR($V172),"",OFFSET('Smelter Look-up'!$C$4,$V172-4,0)&amp;"")</f>
        <v/>
      </c>
      <c r="S172" s="154" t="str">
        <f t="shared" ca="1" si="21"/>
        <v/>
      </c>
      <c r="T172" s="154" t="str">
        <f ca="1">IF(B172="","",IF(ISERROR(MATCH($J172,SorP!$B$1:$B$6261,0)),"",INDIRECT("'SorP'!$A$"&amp;MATCH($S172&amp;$J172,SorP!C:C,0))))</f>
        <v/>
      </c>
      <c r="U172" s="167"/>
      <c r="V172" s="168" t="e">
        <f>IF(C172="",NA(),MATCH($B172&amp;$C172,'Smelter Look-up'!$J:$J,0))</f>
        <v>#N/A</v>
      </c>
      <c r="X172" s="169">
        <f t="shared" ca="1" si="20"/>
        <v>0</v>
      </c>
      <c r="AB172" s="311" t="str">
        <f t="shared" si="22"/>
        <v/>
      </c>
      <c r="AC172" s="169" t="str">
        <f t="shared" si="23"/>
        <v/>
      </c>
      <c r="AD172" s="169" t="str">
        <f t="shared" si="24"/>
        <v/>
      </c>
    </row>
    <row r="173" spans="1:30" s="169" customFormat="1" ht="20.25">
      <c r="A173" s="154"/>
      <c r="B173" s="301"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3" t="str">
        <f ca="1">IF(ISERROR($V173),"",OFFSET('Smelter Look-up'!$G$4,$V173-4,0))</f>
        <v/>
      </c>
      <c r="I173" s="204" t="str">
        <f ca="1">IF(ISERROR($V173),"",OFFSET('Smelter Look-up'!$H$4,$V173-4,0))</f>
        <v/>
      </c>
      <c r="J173" s="204" t="str">
        <f ca="1">IF(ISERROR($V173),"",OFFSET('Smelter Look-up'!$I$4,$V173-4,0))</f>
        <v/>
      </c>
      <c r="K173" s="149"/>
      <c r="L173" s="149"/>
      <c r="M173" s="149"/>
      <c r="N173" s="149"/>
      <c r="O173" s="149"/>
      <c r="P173" s="206"/>
      <c r="Q173" s="150"/>
      <c r="R173" s="148" t="str">
        <f ca="1">IF(ISERROR($V173),"",OFFSET('Smelter Look-up'!$C$4,$V173-4,0)&amp;"")</f>
        <v/>
      </c>
      <c r="S173" s="154" t="str">
        <f t="shared" ca="1" si="21"/>
        <v/>
      </c>
      <c r="T173" s="154" t="str">
        <f ca="1">IF(B173="","",IF(ISERROR(MATCH($J173,SorP!$B$1:$B$6261,0)),"",INDIRECT("'SorP'!$A$"&amp;MATCH($S173&amp;$J173,SorP!C:C,0))))</f>
        <v/>
      </c>
      <c r="U173" s="167"/>
      <c r="V173" s="168" t="e">
        <f>IF(C173="",NA(),MATCH($B173&amp;$C173,'Smelter Look-up'!$J:$J,0))</f>
        <v>#N/A</v>
      </c>
      <c r="X173" s="169">
        <f t="shared" ca="1" si="20"/>
        <v>0</v>
      </c>
      <c r="AB173" s="311" t="str">
        <f t="shared" si="22"/>
        <v/>
      </c>
      <c r="AC173" s="169" t="str">
        <f t="shared" si="23"/>
        <v/>
      </c>
      <c r="AD173" s="169" t="str">
        <f t="shared" si="24"/>
        <v/>
      </c>
    </row>
    <row r="174" spans="1:30" s="169" customFormat="1" ht="20.25">
      <c r="A174" s="154"/>
      <c r="B174" s="301"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3" t="str">
        <f ca="1">IF(ISERROR($V174),"",OFFSET('Smelter Look-up'!$G$4,$V174-4,0))</f>
        <v/>
      </c>
      <c r="I174" s="204" t="str">
        <f ca="1">IF(ISERROR($V174),"",OFFSET('Smelter Look-up'!$H$4,$V174-4,0))</f>
        <v/>
      </c>
      <c r="J174" s="204" t="str">
        <f ca="1">IF(ISERROR($V174),"",OFFSET('Smelter Look-up'!$I$4,$V174-4,0))</f>
        <v/>
      </c>
      <c r="K174" s="149"/>
      <c r="L174" s="149"/>
      <c r="M174" s="149"/>
      <c r="N174" s="149"/>
      <c r="O174" s="149"/>
      <c r="P174" s="206"/>
      <c r="Q174" s="150"/>
      <c r="R174" s="148" t="str">
        <f ca="1">IF(ISERROR($V174),"",OFFSET('Smelter Look-up'!$C$4,$V174-4,0)&amp;"")</f>
        <v/>
      </c>
      <c r="S174" s="154" t="str">
        <f t="shared" ca="1" si="21"/>
        <v/>
      </c>
      <c r="T174" s="154" t="str">
        <f ca="1">IF(B174="","",IF(ISERROR(MATCH($J174,SorP!$B$1:$B$6261,0)),"",INDIRECT("'SorP'!$A$"&amp;MATCH($S174&amp;$J174,SorP!C:C,0))))</f>
        <v/>
      </c>
      <c r="U174" s="167"/>
      <c r="V174" s="168" t="e">
        <f>IF(C174="",NA(),MATCH($B174&amp;$C174,'Smelter Look-up'!$J:$J,0))</f>
        <v>#N/A</v>
      </c>
      <c r="X174" s="169">
        <f t="shared" ca="1" si="20"/>
        <v>0</v>
      </c>
      <c r="AB174" s="311" t="str">
        <f t="shared" si="22"/>
        <v/>
      </c>
      <c r="AC174" s="169" t="str">
        <f t="shared" si="23"/>
        <v/>
      </c>
      <c r="AD174" s="169" t="str">
        <f t="shared" si="24"/>
        <v/>
      </c>
    </row>
    <row r="175" spans="1:30" s="169" customFormat="1" ht="20.25">
      <c r="A175" s="154"/>
      <c r="B175" s="301"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3" t="str">
        <f ca="1">IF(ISERROR($V175),"",OFFSET('Smelter Look-up'!$G$4,$V175-4,0))</f>
        <v/>
      </c>
      <c r="I175" s="204" t="str">
        <f ca="1">IF(ISERROR($V175),"",OFFSET('Smelter Look-up'!$H$4,$V175-4,0))</f>
        <v/>
      </c>
      <c r="J175" s="204" t="str">
        <f ca="1">IF(ISERROR($V175),"",OFFSET('Smelter Look-up'!$I$4,$V175-4,0))</f>
        <v/>
      </c>
      <c r="K175" s="149"/>
      <c r="L175" s="149"/>
      <c r="M175" s="149"/>
      <c r="N175" s="149"/>
      <c r="O175" s="149"/>
      <c r="P175" s="206"/>
      <c r="Q175" s="150"/>
      <c r="R175" s="148" t="str">
        <f ca="1">IF(ISERROR($V175),"",OFFSET('Smelter Look-up'!$C$4,$V175-4,0)&amp;"")</f>
        <v/>
      </c>
      <c r="S175" s="154" t="str">
        <f t="shared" ca="1" si="21"/>
        <v/>
      </c>
      <c r="T175" s="154" t="str">
        <f ca="1">IF(B175="","",IF(ISERROR(MATCH($J175,SorP!$B$1:$B$6261,0)),"",INDIRECT("'SorP'!$A$"&amp;MATCH($S175&amp;$J175,SorP!C:C,0))))</f>
        <v/>
      </c>
      <c r="U175" s="167"/>
      <c r="V175" s="168" t="e">
        <f>IF(C175="",NA(),MATCH($B175&amp;$C175,'Smelter Look-up'!$J:$J,0))</f>
        <v>#N/A</v>
      </c>
      <c r="X175" s="169">
        <f t="shared" ca="1" si="20"/>
        <v>0</v>
      </c>
      <c r="AB175" s="311" t="str">
        <f t="shared" si="22"/>
        <v/>
      </c>
      <c r="AC175" s="169" t="str">
        <f t="shared" si="23"/>
        <v/>
      </c>
      <c r="AD175" s="169" t="str">
        <f t="shared" si="24"/>
        <v/>
      </c>
    </row>
    <row r="176" spans="1:30" s="169" customFormat="1" ht="20.25">
      <c r="A176" s="154"/>
      <c r="B176" s="301"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3" t="str">
        <f ca="1">IF(ISERROR($V176),"",OFFSET('Smelter Look-up'!$G$4,$V176-4,0))</f>
        <v/>
      </c>
      <c r="I176" s="204" t="str">
        <f ca="1">IF(ISERROR($V176),"",OFFSET('Smelter Look-up'!$H$4,$V176-4,0))</f>
        <v/>
      </c>
      <c r="J176" s="204" t="str">
        <f ca="1">IF(ISERROR($V176),"",OFFSET('Smelter Look-up'!$I$4,$V176-4,0))</f>
        <v/>
      </c>
      <c r="K176" s="149"/>
      <c r="L176" s="149"/>
      <c r="M176" s="149"/>
      <c r="N176" s="149"/>
      <c r="O176" s="149"/>
      <c r="P176" s="206"/>
      <c r="Q176" s="150"/>
      <c r="R176" s="148" t="str">
        <f ca="1">IF(ISERROR($V176),"",OFFSET('Smelter Look-up'!$C$4,$V176-4,0)&amp;"")</f>
        <v/>
      </c>
      <c r="S176" s="154" t="str">
        <f t="shared" ca="1" si="21"/>
        <v/>
      </c>
      <c r="T176" s="154" t="str">
        <f ca="1">IF(B176="","",IF(ISERROR(MATCH($J176,SorP!$B$1:$B$6261,0)),"",INDIRECT("'SorP'!$A$"&amp;MATCH($S176&amp;$J176,SorP!C:C,0))))</f>
        <v/>
      </c>
      <c r="U176" s="167"/>
      <c r="V176" s="168" t="e">
        <f>IF(C176="",NA(),MATCH($B176&amp;$C176,'Smelter Look-up'!$J:$J,0))</f>
        <v>#N/A</v>
      </c>
      <c r="X176" s="169">
        <f t="shared" ca="1" si="20"/>
        <v>0</v>
      </c>
      <c r="AB176" s="311" t="str">
        <f t="shared" si="22"/>
        <v/>
      </c>
      <c r="AC176" s="169" t="str">
        <f t="shared" si="23"/>
        <v/>
      </c>
      <c r="AD176" s="169" t="str">
        <f t="shared" si="24"/>
        <v/>
      </c>
    </row>
    <row r="177" spans="1:30" s="169" customFormat="1" ht="20.25">
      <c r="A177" s="154"/>
      <c r="B177" s="301"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3" t="str">
        <f ca="1">IF(ISERROR($V177),"",OFFSET('Smelter Look-up'!$G$4,$V177-4,0))</f>
        <v/>
      </c>
      <c r="I177" s="204" t="str">
        <f ca="1">IF(ISERROR($V177),"",OFFSET('Smelter Look-up'!$H$4,$V177-4,0))</f>
        <v/>
      </c>
      <c r="J177" s="204" t="str">
        <f ca="1">IF(ISERROR($V177),"",OFFSET('Smelter Look-up'!$I$4,$V177-4,0))</f>
        <v/>
      </c>
      <c r="K177" s="149"/>
      <c r="L177" s="149"/>
      <c r="M177" s="149"/>
      <c r="N177" s="149"/>
      <c r="O177" s="149"/>
      <c r="P177" s="206"/>
      <c r="Q177" s="150"/>
      <c r="R177" s="148" t="str">
        <f ca="1">IF(ISERROR($V177),"",OFFSET('Smelter Look-up'!$C$4,$V177-4,0)&amp;"")</f>
        <v/>
      </c>
      <c r="S177" s="154" t="str">
        <f t="shared" ca="1" si="21"/>
        <v/>
      </c>
      <c r="T177" s="154" t="str">
        <f ca="1">IF(B177="","",IF(ISERROR(MATCH($J177,SorP!$B$1:$B$6261,0)),"",INDIRECT("'SorP'!$A$"&amp;MATCH($S177&amp;$J177,SorP!C:C,0))))</f>
        <v/>
      </c>
      <c r="U177" s="167"/>
      <c r="V177" s="168" t="e">
        <f>IF(C177="",NA(),MATCH($B177&amp;$C177,'Smelter Look-up'!$J:$J,0))</f>
        <v>#N/A</v>
      </c>
      <c r="X177" s="169">
        <f t="shared" ca="1" si="20"/>
        <v>0</v>
      </c>
      <c r="AB177" s="311" t="str">
        <f t="shared" si="22"/>
        <v/>
      </c>
      <c r="AC177" s="169" t="str">
        <f t="shared" si="23"/>
        <v/>
      </c>
      <c r="AD177" s="169" t="str">
        <f t="shared" si="24"/>
        <v/>
      </c>
    </row>
    <row r="178" spans="1:30" s="169" customFormat="1" ht="20.25">
      <c r="A178" s="154"/>
      <c r="B178" s="301"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3" t="str">
        <f ca="1">IF(ISERROR($V178),"",OFFSET('Smelter Look-up'!$G$4,$V178-4,0))</f>
        <v/>
      </c>
      <c r="I178" s="204" t="str">
        <f ca="1">IF(ISERROR($V178),"",OFFSET('Smelter Look-up'!$H$4,$V178-4,0))</f>
        <v/>
      </c>
      <c r="J178" s="204" t="str">
        <f ca="1">IF(ISERROR($V178),"",OFFSET('Smelter Look-up'!$I$4,$V178-4,0))</f>
        <v/>
      </c>
      <c r="K178" s="149"/>
      <c r="L178" s="149"/>
      <c r="M178" s="149"/>
      <c r="N178" s="149"/>
      <c r="O178" s="149"/>
      <c r="P178" s="206"/>
      <c r="Q178" s="150"/>
      <c r="R178" s="148" t="str">
        <f ca="1">IF(ISERROR($V178),"",OFFSET('Smelter Look-up'!$C$4,$V178-4,0)&amp;"")</f>
        <v/>
      </c>
      <c r="S178" s="154" t="str">
        <f t="shared" ca="1" si="21"/>
        <v/>
      </c>
      <c r="T178" s="154" t="str">
        <f ca="1">IF(B178="","",IF(ISERROR(MATCH($J178,SorP!$B$1:$B$6261,0)),"",INDIRECT("'SorP'!$A$"&amp;MATCH($S178&amp;$J178,SorP!C:C,0))))</f>
        <v/>
      </c>
      <c r="U178" s="167"/>
      <c r="V178" s="168" t="e">
        <f>IF(C178="",NA(),MATCH($B178&amp;$C178,'Smelter Look-up'!$J:$J,0))</f>
        <v>#N/A</v>
      </c>
      <c r="X178" s="169">
        <f t="shared" ca="1" si="20"/>
        <v>0</v>
      </c>
      <c r="AB178" s="311" t="str">
        <f t="shared" si="22"/>
        <v/>
      </c>
      <c r="AC178" s="169" t="str">
        <f t="shared" si="23"/>
        <v/>
      </c>
      <c r="AD178" s="169" t="str">
        <f t="shared" si="24"/>
        <v/>
      </c>
    </row>
    <row r="179" spans="1:30" s="169" customFormat="1" ht="20.25">
      <c r="A179" s="154"/>
      <c r="B179" s="301"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3" t="str">
        <f ca="1">IF(ISERROR($V179),"",OFFSET('Smelter Look-up'!$G$4,$V179-4,0))</f>
        <v/>
      </c>
      <c r="I179" s="204" t="str">
        <f ca="1">IF(ISERROR($V179),"",OFFSET('Smelter Look-up'!$H$4,$V179-4,0))</f>
        <v/>
      </c>
      <c r="J179" s="204" t="str">
        <f ca="1">IF(ISERROR($V179),"",OFFSET('Smelter Look-up'!$I$4,$V179-4,0))</f>
        <v/>
      </c>
      <c r="K179" s="149"/>
      <c r="L179" s="149"/>
      <c r="M179" s="149"/>
      <c r="N179" s="149"/>
      <c r="O179" s="149"/>
      <c r="P179" s="206"/>
      <c r="Q179" s="150"/>
      <c r="R179" s="148" t="str">
        <f ca="1">IF(ISERROR($V179),"",OFFSET('Smelter Look-up'!$C$4,$V179-4,0)&amp;"")</f>
        <v/>
      </c>
      <c r="S179" s="154" t="str">
        <f t="shared" ca="1" si="21"/>
        <v/>
      </c>
      <c r="T179" s="154" t="str">
        <f ca="1">IF(B179="","",IF(ISERROR(MATCH($J179,SorP!$B$1:$B$6261,0)),"",INDIRECT("'SorP'!$A$"&amp;MATCH($S179&amp;$J179,SorP!C:C,0))))</f>
        <v/>
      </c>
      <c r="U179" s="167"/>
      <c r="V179" s="168" t="e">
        <f>IF(C179="",NA(),MATCH($B179&amp;$C179,'Smelter Look-up'!$J:$J,0))</f>
        <v>#N/A</v>
      </c>
      <c r="X179" s="169">
        <f t="shared" ca="1" si="20"/>
        <v>0</v>
      </c>
      <c r="AB179" s="311" t="str">
        <f t="shared" si="22"/>
        <v/>
      </c>
      <c r="AC179" s="169" t="str">
        <f t="shared" si="23"/>
        <v/>
      </c>
      <c r="AD179" s="169" t="str">
        <f t="shared" si="24"/>
        <v/>
      </c>
    </row>
    <row r="180" spans="1:30" s="169" customFormat="1" ht="20.25">
      <c r="A180" s="154"/>
      <c r="B180" s="301"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3" t="str">
        <f ca="1">IF(ISERROR($V180),"",OFFSET('Smelter Look-up'!$G$4,$V180-4,0))</f>
        <v/>
      </c>
      <c r="I180" s="204" t="str">
        <f ca="1">IF(ISERROR($V180),"",OFFSET('Smelter Look-up'!$H$4,$V180-4,0))</f>
        <v/>
      </c>
      <c r="J180" s="204" t="str">
        <f ca="1">IF(ISERROR($V180),"",OFFSET('Smelter Look-up'!$I$4,$V180-4,0))</f>
        <v/>
      </c>
      <c r="K180" s="149"/>
      <c r="L180" s="149"/>
      <c r="M180" s="149"/>
      <c r="N180" s="149"/>
      <c r="O180" s="149"/>
      <c r="P180" s="206"/>
      <c r="Q180" s="150"/>
      <c r="R180" s="148" t="str">
        <f ca="1">IF(ISERROR($V180),"",OFFSET('Smelter Look-up'!$C$4,$V180-4,0)&amp;"")</f>
        <v/>
      </c>
      <c r="S180" s="154" t="str">
        <f t="shared" ca="1" si="21"/>
        <v/>
      </c>
      <c r="T180" s="154" t="str">
        <f ca="1">IF(B180="","",IF(ISERROR(MATCH($J180,SorP!$B$1:$B$6261,0)),"",INDIRECT("'SorP'!$A$"&amp;MATCH($S180&amp;$J180,SorP!C:C,0))))</f>
        <v/>
      </c>
      <c r="U180" s="167"/>
      <c r="V180" s="168" t="e">
        <f>IF(C180="",NA(),MATCH($B180&amp;$C180,'Smelter Look-up'!$J:$J,0))</f>
        <v>#N/A</v>
      </c>
      <c r="X180" s="169">
        <f t="shared" ca="1" si="20"/>
        <v>0</v>
      </c>
      <c r="AB180" s="311" t="str">
        <f t="shared" si="22"/>
        <v/>
      </c>
      <c r="AC180" s="169" t="str">
        <f t="shared" si="23"/>
        <v/>
      </c>
      <c r="AD180" s="169" t="str">
        <f t="shared" si="24"/>
        <v/>
      </c>
    </row>
    <row r="181" spans="1:30" s="169" customFormat="1" ht="20.25">
      <c r="A181" s="154"/>
      <c r="B181" s="301"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3" t="str">
        <f ca="1">IF(ISERROR($V181),"",OFFSET('Smelter Look-up'!$G$4,$V181-4,0))</f>
        <v/>
      </c>
      <c r="I181" s="204" t="str">
        <f ca="1">IF(ISERROR($V181),"",OFFSET('Smelter Look-up'!$H$4,$V181-4,0))</f>
        <v/>
      </c>
      <c r="J181" s="204" t="str">
        <f ca="1">IF(ISERROR($V181),"",OFFSET('Smelter Look-up'!$I$4,$V181-4,0))</f>
        <v/>
      </c>
      <c r="K181" s="149"/>
      <c r="L181" s="149"/>
      <c r="M181" s="149"/>
      <c r="N181" s="149"/>
      <c r="O181" s="149"/>
      <c r="P181" s="206"/>
      <c r="Q181" s="150"/>
      <c r="R181" s="148" t="str">
        <f ca="1">IF(ISERROR($V181),"",OFFSET('Smelter Look-up'!$C$4,$V181-4,0)&amp;"")</f>
        <v/>
      </c>
      <c r="S181" s="154" t="str">
        <f t="shared" ca="1" si="21"/>
        <v/>
      </c>
      <c r="T181" s="154" t="str">
        <f ca="1">IF(B181="","",IF(ISERROR(MATCH($J181,SorP!$B$1:$B$6261,0)),"",INDIRECT("'SorP'!$A$"&amp;MATCH($S181&amp;$J181,SorP!C:C,0))))</f>
        <v/>
      </c>
      <c r="U181" s="167"/>
      <c r="V181" s="168" t="e">
        <f>IF(C181="",NA(),MATCH($B181&amp;$C181,'Smelter Look-up'!$J:$J,0))</f>
        <v>#N/A</v>
      </c>
      <c r="X181" s="169">
        <f t="shared" ca="1" si="20"/>
        <v>0</v>
      </c>
      <c r="AB181" s="311" t="str">
        <f t="shared" si="22"/>
        <v/>
      </c>
      <c r="AC181" s="169" t="str">
        <f t="shared" si="23"/>
        <v/>
      </c>
      <c r="AD181" s="169" t="str">
        <f t="shared" si="24"/>
        <v/>
      </c>
    </row>
    <row r="182" spans="1:30" s="169" customFormat="1" ht="20.25">
      <c r="A182" s="154"/>
      <c r="B182" s="301"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3" t="str">
        <f ca="1">IF(ISERROR($V182),"",OFFSET('Smelter Look-up'!$G$4,$V182-4,0))</f>
        <v/>
      </c>
      <c r="I182" s="204" t="str">
        <f ca="1">IF(ISERROR($V182),"",OFFSET('Smelter Look-up'!$H$4,$V182-4,0))</f>
        <v/>
      </c>
      <c r="J182" s="204" t="str">
        <f ca="1">IF(ISERROR($V182),"",OFFSET('Smelter Look-up'!$I$4,$V182-4,0))</f>
        <v/>
      </c>
      <c r="K182" s="149"/>
      <c r="L182" s="149"/>
      <c r="M182" s="149"/>
      <c r="N182" s="149"/>
      <c r="O182" s="149"/>
      <c r="P182" s="206"/>
      <c r="Q182" s="150"/>
      <c r="R182" s="148" t="str">
        <f ca="1">IF(ISERROR($V182),"",OFFSET('Smelter Look-up'!$C$4,$V182-4,0)&amp;"")</f>
        <v/>
      </c>
      <c r="S182" s="154" t="str">
        <f t="shared" ca="1" si="21"/>
        <v/>
      </c>
      <c r="T182" s="154" t="str">
        <f ca="1">IF(B182="","",IF(ISERROR(MATCH($J182,SorP!$B$1:$B$6261,0)),"",INDIRECT("'SorP'!$A$"&amp;MATCH($S182&amp;$J182,SorP!C:C,0))))</f>
        <v/>
      </c>
      <c r="U182" s="167"/>
      <c r="V182" s="168" t="e">
        <f>IF(C182="",NA(),MATCH($B182&amp;$C182,'Smelter Look-up'!$J:$J,0))</f>
        <v>#N/A</v>
      </c>
      <c r="X182" s="169">
        <f t="shared" ca="1" si="20"/>
        <v>0</v>
      </c>
      <c r="AB182" s="311" t="str">
        <f t="shared" si="22"/>
        <v/>
      </c>
      <c r="AC182" s="169" t="str">
        <f t="shared" si="23"/>
        <v/>
      </c>
      <c r="AD182" s="169" t="str">
        <f t="shared" si="24"/>
        <v/>
      </c>
    </row>
    <row r="183" spans="1:30" s="169" customFormat="1" ht="20.25">
      <c r="A183" s="154"/>
      <c r="B183" s="301"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3" t="str">
        <f ca="1">IF(ISERROR($V183),"",OFFSET('Smelter Look-up'!$G$4,$V183-4,0))</f>
        <v/>
      </c>
      <c r="I183" s="204" t="str">
        <f ca="1">IF(ISERROR($V183),"",OFFSET('Smelter Look-up'!$H$4,$V183-4,0))</f>
        <v/>
      </c>
      <c r="J183" s="204" t="str">
        <f ca="1">IF(ISERROR($V183),"",OFFSET('Smelter Look-up'!$I$4,$V183-4,0))</f>
        <v/>
      </c>
      <c r="K183" s="149"/>
      <c r="L183" s="149"/>
      <c r="M183" s="149"/>
      <c r="N183" s="149"/>
      <c r="O183" s="149"/>
      <c r="P183" s="206"/>
      <c r="Q183" s="150"/>
      <c r="R183" s="148" t="str">
        <f ca="1">IF(ISERROR($V183),"",OFFSET('Smelter Look-up'!$C$4,$V183-4,0)&amp;"")</f>
        <v/>
      </c>
      <c r="S183" s="154" t="str">
        <f t="shared" ca="1" si="21"/>
        <v/>
      </c>
      <c r="T183" s="154" t="str">
        <f ca="1">IF(B183="","",IF(ISERROR(MATCH($J183,SorP!$B$1:$B$6261,0)),"",INDIRECT("'SorP'!$A$"&amp;MATCH($S183&amp;$J183,SorP!C:C,0))))</f>
        <v/>
      </c>
      <c r="U183" s="167"/>
      <c r="V183" s="168" t="e">
        <f>IF(C183="",NA(),MATCH($B183&amp;$C183,'Smelter Look-up'!$J:$J,0))</f>
        <v>#N/A</v>
      </c>
      <c r="X183" s="169">
        <f t="shared" ca="1" si="20"/>
        <v>0</v>
      </c>
      <c r="AB183" s="311" t="str">
        <f t="shared" si="22"/>
        <v/>
      </c>
      <c r="AC183" s="169" t="str">
        <f t="shared" si="23"/>
        <v/>
      </c>
      <c r="AD183" s="169" t="str">
        <f t="shared" si="24"/>
        <v/>
      </c>
    </row>
    <row r="184" spans="1:30" s="169" customFormat="1" ht="20.25">
      <c r="A184" s="154"/>
      <c r="B184" s="301"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3" t="str">
        <f ca="1">IF(ISERROR($V184),"",OFFSET('Smelter Look-up'!$G$4,$V184-4,0))</f>
        <v/>
      </c>
      <c r="I184" s="204" t="str">
        <f ca="1">IF(ISERROR($V184),"",OFFSET('Smelter Look-up'!$H$4,$V184-4,0))</f>
        <v/>
      </c>
      <c r="J184" s="204" t="str">
        <f ca="1">IF(ISERROR($V184),"",OFFSET('Smelter Look-up'!$I$4,$V184-4,0))</f>
        <v/>
      </c>
      <c r="K184" s="149"/>
      <c r="L184" s="149"/>
      <c r="M184" s="149"/>
      <c r="N184" s="149"/>
      <c r="O184" s="149"/>
      <c r="P184" s="206"/>
      <c r="Q184" s="150"/>
      <c r="R184" s="148" t="str">
        <f ca="1">IF(ISERROR($V184),"",OFFSET('Smelter Look-up'!$C$4,$V184-4,0)&amp;"")</f>
        <v/>
      </c>
      <c r="S184" s="154" t="str">
        <f t="shared" ca="1" si="21"/>
        <v/>
      </c>
      <c r="T184" s="154" t="str">
        <f ca="1">IF(B184="","",IF(ISERROR(MATCH($J184,SorP!$B$1:$B$6261,0)),"",INDIRECT("'SorP'!$A$"&amp;MATCH($S184&amp;$J184,SorP!C:C,0))))</f>
        <v/>
      </c>
      <c r="U184" s="167"/>
      <c r="V184" s="168" t="e">
        <f>IF(C184="",NA(),MATCH($B184&amp;$C184,'Smelter Look-up'!$J:$J,0))</f>
        <v>#N/A</v>
      </c>
      <c r="X184" s="169">
        <f t="shared" ca="1" si="20"/>
        <v>0</v>
      </c>
      <c r="AB184" s="311" t="str">
        <f t="shared" si="22"/>
        <v/>
      </c>
      <c r="AC184" s="169" t="str">
        <f t="shared" si="23"/>
        <v/>
      </c>
      <c r="AD184" s="169" t="str">
        <f t="shared" si="24"/>
        <v/>
      </c>
    </row>
    <row r="185" spans="1:30" s="169" customFormat="1" ht="20.25">
      <c r="A185" s="154"/>
      <c r="B185" s="301"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3" t="str">
        <f ca="1">IF(ISERROR($V185),"",OFFSET('Smelter Look-up'!$G$4,$V185-4,0))</f>
        <v/>
      </c>
      <c r="I185" s="204" t="str">
        <f ca="1">IF(ISERROR($V185),"",OFFSET('Smelter Look-up'!$H$4,$V185-4,0))</f>
        <v/>
      </c>
      <c r="J185" s="204" t="str">
        <f ca="1">IF(ISERROR($V185),"",OFFSET('Smelter Look-up'!$I$4,$V185-4,0))</f>
        <v/>
      </c>
      <c r="K185" s="149"/>
      <c r="L185" s="149"/>
      <c r="M185" s="149"/>
      <c r="N185" s="149"/>
      <c r="O185" s="149"/>
      <c r="P185" s="206"/>
      <c r="Q185" s="150"/>
      <c r="R185" s="148" t="str">
        <f ca="1">IF(ISERROR($V185),"",OFFSET('Smelter Look-up'!$C$4,$V185-4,0)&amp;"")</f>
        <v/>
      </c>
      <c r="S185" s="154" t="str">
        <f t="shared" ca="1" si="21"/>
        <v/>
      </c>
      <c r="T185" s="154" t="str">
        <f ca="1">IF(B185="","",IF(ISERROR(MATCH($J185,SorP!$B$1:$B$6261,0)),"",INDIRECT("'SorP'!$A$"&amp;MATCH($S185&amp;$J185,SorP!C:C,0))))</f>
        <v/>
      </c>
      <c r="U185" s="167"/>
      <c r="V185" s="168" t="e">
        <f>IF(C185="",NA(),MATCH($B185&amp;$C185,'Smelter Look-up'!$J:$J,0))</f>
        <v>#N/A</v>
      </c>
      <c r="X185" s="169">
        <f t="shared" ca="1" si="20"/>
        <v>0</v>
      </c>
      <c r="AB185" s="311" t="str">
        <f t="shared" si="22"/>
        <v/>
      </c>
      <c r="AC185" s="169" t="str">
        <f t="shared" si="23"/>
        <v/>
      </c>
      <c r="AD185" s="169" t="str">
        <f t="shared" si="24"/>
        <v/>
      </c>
    </row>
    <row r="186" spans="1:30" s="169" customFormat="1" ht="20.25">
      <c r="A186" s="154"/>
      <c r="B186" s="301"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3" t="str">
        <f ca="1">IF(ISERROR($V186),"",OFFSET('Smelter Look-up'!$G$4,$V186-4,0))</f>
        <v/>
      </c>
      <c r="I186" s="204" t="str">
        <f ca="1">IF(ISERROR($V186),"",OFFSET('Smelter Look-up'!$H$4,$V186-4,0))</f>
        <v/>
      </c>
      <c r="J186" s="204" t="str">
        <f ca="1">IF(ISERROR($V186),"",OFFSET('Smelter Look-up'!$I$4,$V186-4,0))</f>
        <v/>
      </c>
      <c r="K186" s="149"/>
      <c r="L186" s="149"/>
      <c r="M186" s="149"/>
      <c r="N186" s="149"/>
      <c r="O186" s="149"/>
      <c r="P186" s="206"/>
      <c r="Q186" s="150"/>
      <c r="R186" s="148" t="str">
        <f ca="1">IF(ISERROR($V186),"",OFFSET('Smelter Look-up'!$C$4,$V186-4,0)&amp;"")</f>
        <v/>
      </c>
      <c r="S186" s="154" t="str">
        <f t="shared" ca="1" si="21"/>
        <v/>
      </c>
      <c r="T186" s="154" t="str">
        <f ca="1">IF(B186="","",IF(ISERROR(MATCH($J186,SorP!$B$1:$B$6261,0)),"",INDIRECT("'SorP'!$A$"&amp;MATCH($S186&amp;$J186,SorP!C:C,0))))</f>
        <v/>
      </c>
      <c r="U186" s="167"/>
      <c r="V186" s="168" t="e">
        <f>IF(C186="",NA(),MATCH($B186&amp;$C186,'Smelter Look-up'!$J:$J,0))</f>
        <v>#N/A</v>
      </c>
      <c r="X186" s="169">
        <f t="shared" ca="1" si="20"/>
        <v>0</v>
      </c>
      <c r="AB186" s="311" t="str">
        <f t="shared" si="22"/>
        <v/>
      </c>
      <c r="AC186" s="169" t="str">
        <f t="shared" si="23"/>
        <v/>
      </c>
      <c r="AD186" s="169" t="str">
        <f t="shared" si="24"/>
        <v/>
      </c>
    </row>
    <row r="187" spans="1:30" s="169" customFormat="1" ht="20.25">
      <c r="A187" s="154"/>
      <c r="B187" s="301"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3" t="str">
        <f ca="1">IF(ISERROR($V187),"",OFFSET('Smelter Look-up'!$G$4,$V187-4,0))</f>
        <v/>
      </c>
      <c r="I187" s="204" t="str">
        <f ca="1">IF(ISERROR($V187),"",OFFSET('Smelter Look-up'!$H$4,$V187-4,0))</f>
        <v/>
      </c>
      <c r="J187" s="204" t="str">
        <f ca="1">IF(ISERROR($V187),"",OFFSET('Smelter Look-up'!$I$4,$V187-4,0))</f>
        <v/>
      </c>
      <c r="K187" s="149"/>
      <c r="L187" s="149"/>
      <c r="M187" s="149"/>
      <c r="N187" s="149"/>
      <c r="O187" s="149"/>
      <c r="P187" s="206"/>
      <c r="Q187" s="150"/>
      <c r="R187" s="148" t="str">
        <f ca="1">IF(ISERROR($V187),"",OFFSET('Smelter Look-up'!$C$4,$V187-4,0)&amp;"")</f>
        <v/>
      </c>
      <c r="S187" s="154" t="str">
        <f t="shared" ca="1" si="21"/>
        <v/>
      </c>
      <c r="T187" s="154" t="str">
        <f ca="1">IF(B187="","",IF(ISERROR(MATCH($J187,SorP!$B$1:$B$6261,0)),"",INDIRECT("'SorP'!$A$"&amp;MATCH($S187&amp;$J187,SorP!C:C,0))))</f>
        <v/>
      </c>
      <c r="U187" s="167"/>
      <c r="V187" s="168" t="e">
        <f>IF(C187="",NA(),MATCH($B187&amp;$C187,'Smelter Look-up'!$J:$J,0))</f>
        <v>#N/A</v>
      </c>
      <c r="X187" s="169">
        <f t="shared" ca="1" si="20"/>
        <v>0</v>
      </c>
      <c r="AB187" s="311" t="str">
        <f t="shared" si="22"/>
        <v/>
      </c>
      <c r="AC187" s="169" t="str">
        <f t="shared" si="23"/>
        <v/>
      </c>
      <c r="AD187" s="169" t="str">
        <f t="shared" si="24"/>
        <v/>
      </c>
    </row>
    <row r="188" spans="1:30" s="169" customFormat="1" ht="20.25">
      <c r="A188" s="154"/>
      <c r="B188" s="301"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3" t="str">
        <f ca="1">IF(ISERROR($V188),"",OFFSET('Smelter Look-up'!$G$4,$V188-4,0))</f>
        <v/>
      </c>
      <c r="I188" s="204" t="str">
        <f ca="1">IF(ISERROR($V188),"",OFFSET('Smelter Look-up'!$H$4,$V188-4,0))</f>
        <v/>
      </c>
      <c r="J188" s="204" t="str">
        <f ca="1">IF(ISERROR($V188),"",OFFSET('Smelter Look-up'!$I$4,$V188-4,0))</f>
        <v/>
      </c>
      <c r="K188" s="149"/>
      <c r="L188" s="149"/>
      <c r="M188" s="149"/>
      <c r="N188" s="149"/>
      <c r="O188" s="149"/>
      <c r="P188" s="206"/>
      <c r="Q188" s="150"/>
      <c r="R188" s="148" t="str">
        <f ca="1">IF(ISERROR($V188),"",OFFSET('Smelter Look-up'!$C$4,$V188-4,0)&amp;"")</f>
        <v/>
      </c>
      <c r="S188" s="154" t="str">
        <f t="shared" ca="1" si="21"/>
        <v/>
      </c>
      <c r="T188" s="154" t="str">
        <f ca="1">IF(B188="","",IF(ISERROR(MATCH($J188,SorP!$B$1:$B$6261,0)),"",INDIRECT("'SorP'!$A$"&amp;MATCH($S188&amp;$J188,SorP!C:C,0))))</f>
        <v/>
      </c>
      <c r="U188" s="167"/>
      <c r="V188" s="168" t="e">
        <f>IF(C188="",NA(),MATCH($B188&amp;$C188,'Smelter Look-up'!$J:$J,0))</f>
        <v>#N/A</v>
      </c>
      <c r="X188" s="169">
        <f t="shared" ca="1" si="20"/>
        <v>0</v>
      </c>
      <c r="AB188" s="311" t="str">
        <f t="shared" si="22"/>
        <v/>
      </c>
      <c r="AC188" s="169" t="str">
        <f t="shared" si="23"/>
        <v/>
      </c>
      <c r="AD188" s="169" t="str">
        <f t="shared" si="24"/>
        <v/>
      </c>
    </row>
    <row r="189" spans="1:30" s="169" customFormat="1" ht="20.25">
      <c r="A189" s="154"/>
      <c r="B189" s="301"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3" t="str">
        <f ca="1">IF(ISERROR($V189),"",OFFSET('Smelter Look-up'!$G$4,$V189-4,0))</f>
        <v/>
      </c>
      <c r="I189" s="204" t="str">
        <f ca="1">IF(ISERROR($V189),"",OFFSET('Smelter Look-up'!$H$4,$V189-4,0))</f>
        <v/>
      </c>
      <c r="J189" s="204" t="str">
        <f ca="1">IF(ISERROR($V189),"",OFFSET('Smelter Look-up'!$I$4,$V189-4,0))</f>
        <v/>
      </c>
      <c r="K189" s="149"/>
      <c r="L189" s="149"/>
      <c r="M189" s="149"/>
      <c r="N189" s="149"/>
      <c r="O189" s="149"/>
      <c r="P189" s="206"/>
      <c r="Q189" s="150"/>
      <c r="R189" s="148" t="str">
        <f ca="1">IF(ISERROR($V189),"",OFFSET('Smelter Look-up'!$C$4,$V189-4,0)&amp;"")</f>
        <v/>
      </c>
      <c r="S189" s="154" t="str">
        <f t="shared" ca="1" si="21"/>
        <v/>
      </c>
      <c r="T189" s="154" t="str">
        <f ca="1">IF(B189="","",IF(ISERROR(MATCH($J189,SorP!$B$1:$B$6261,0)),"",INDIRECT("'SorP'!$A$"&amp;MATCH($S189&amp;$J189,SorP!C:C,0))))</f>
        <v/>
      </c>
      <c r="U189" s="167"/>
      <c r="V189" s="168" t="e">
        <f>IF(C189="",NA(),MATCH($B189&amp;$C189,'Smelter Look-up'!$J:$J,0))</f>
        <v>#N/A</v>
      </c>
      <c r="X189" s="169">
        <f t="shared" ca="1" si="20"/>
        <v>0</v>
      </c>
      <c r="AB189" s="311" t="str">
        <f t="shared" si="22"/>
        <v/>
      </c>
      <c r="AC189" s="169" t="str">
        <f t="shared" si="23"/>
        <v/>
      </c>
      <c r="AD189" s="169" t="str">
        <f t="shared" si="24"/>
        <v/>
      </c>
    </row>
    <row r="190" spans="1:30" s="169" customFormat="1" ht="20.25">
      <c r="A190" s="154"/>
      <c r="B190" s="301"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3" t="str">
        <f ca="1">IF(ISERROR($V190),"",OFFSET('Smelter Look-up'!$G$4,$V190-4,0))</f>
        <v/>
      </c>
      <c r="I190" s="204" t="str">
        <f ca="1">IF(ISERROR($V190),"",OFFSET('Smelter Look-up'!$H$4,$V190-4,0))</f>
        <v/>
      </c>
      <c r="J190" s="204" t="str">
        <f ca="1">IF(ISERROR($V190),"",OFFSET('Smelter Look-up'!$I$4,$V190-4,0))</f>
        <v/>
      </c>
      <c r="K190" s="149"/>
      <c r="L190" s="149"/>
      <c r="M190" s="149"/>
      <c r="N190" s="149"/>
      <c r="O190" s="149"/>
      <c r="P190" s="206"/>
      <c r="Q190" s="150"/>
      <c r="R190" s="148" t="str">
        <f ca="1">IF(ISERROR($V190),"",OFFSET('Smelter Look-up'!$C$4,$V190-4,0)&amp;"")</f>
        <v/>
      </c>
      <c r="S190" s="154" t="str">
        <f t="shared" ca="1" si="21"/>
        <v/>
      </c>
      <c r="T190" s="154" t="str">
        <f ca="1">IF(B190="","",IF(ISERROR(MATCH($J190,SorP!$B$1:$B$6261,0)),"",INDIRECT("'SorP'!$A$"&amp;MATCH($S190&amp;$J190,SorP!C:C,0))))</f>
        <v/>
      </c>
      <c r="U190" s="167"/>
      <c r="V190" s="168" t="e">
        <f>IF(C190="",NA(),MATCH($B190&amp;$C190,'Smelter Look-up'!$J:$J,0))</f>
        <v>#N/A</v>
      </c>
      <c r="X190" s="169">
        <f t="shared" ca="1" si="20"/>
        <v>0</v>
      </c>
      <c r="AB190" s="311" t="str">
        <f t="shared" si="22"/>
        <v/>
      </c>
      <c r="AC190" s="169" t="str">
        <f t="shared" si="23"/>
        <v/>
      </c>
      <c r="AD190" s="169" t="str">
        <f t="shared" si="24"/>
        <v/>
      </c>
    </row>
    <row r="191" spans="1:30" s="169" customFormat="1" ht="20.25">
      <c r="A191" s="154"/>
      <c r="B191" s="301"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3" t="str">
        <f ca="1">IF(ISERROR($V191),"",OFFSET('Smelter Look-up'!$G$4,$V191-4,0))</f>
        <v/>
      </c>
      <c r="I191" s="204" t="str">
        <f ca="1">IF(ISERROR($V191),"",OFFSET('Smelter Look-up'!$H$4,$V191-4,0))</f>
        <v/>
      </c>
      <c r="J191" s="204" t="str">
        <f ca="1">IF(ISERROR($V191),"",OFFSET('Smelter Look-up'!$I$4,$V191-4,0))</f>
        <v/>
      </c>
      <c r="K191" s="149"/>
      <c r="L191" s="149"/>
      <c r="M191" s="149"/>
      <c r="N191" s="149"/>
      <c r="O191" s="149"/>
      <c r="P191" s="206"/>
      <c r="Q191" s="150"/>
      <c r="R191" s="148" t="str">
        <f ca="1">IF(ISERROR($V191),"",OFFSET('Smelter Look-up'!$C$4,$V191-4,0)&amp;"")</f>
        <v/>
      </c>
      <c r="S191" s="154" t="str">
        <f t="shared" ca="1" si="21"/>
        <v/>
      </c>
      <c r="T191" s="154" t="str">
        <f ca="1">IF(B191="","",IF(ISERROR(MATCH($J191,SorP!$B$1:$B$6261,0)),"",INDIRECT("'SorP'!$A$"&amp;MATCH($S191&amp;$J191,SorP!C:C,0))))</f>
        <v/>
      </c>
      <c r="U191" s="167"/>
      <c r="V191" s="168" t="e">
        <f>IF(C191="",NA(),MATCH($B191&amp;$C191,'Smelter Look-up'!$J:$J,0))</f>
        <v>#N/A</v>
      </c>
      <c r="X191" s="169">
        <f t="shared" ca="1" si="20"/>
        <v>0</v>
      </c>
      <c r="AB191" s="311" t="str">
        <f t="shared" si="22"/>
        <v/>
      </c>
      <c r="AC191" s="169" t="str">
        <f t="shared" si="23"/>
        <v/>
      </c>
      <c r="AD191" s="169" t="str">
        <f t="shared" si="24"/>
        <v/>
      </c>
    </row>
    <row r="192" spans="1:30" s="169" customFormat="1" ht="20.25">
      <c r="A192" s="154"/>
      <c r="B192" s="301"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3" t="str">
        <f ca="1">IF(ISERROR($V192),"",OFFSET('Smelter Look-up'!$G$4,$V192-4,0))</f>
        <v/>
      </c>
      <c r="I192" s="204" t="str">
        <f ca="1">IF(ISERROR($V192),"",OFFSET('Smelter Look-up'!$H$4,$V192-4,0))</f>
        <v/>
      </c>
      <c r="J192" s="204" t="str">
        <f ca="1">IF(ISERROR($V192),"",OFFSET('Smelter Look-up'!$I$4,$V192-4,0))</f>
        <v/>
      </c>
      <c r="K192" s="149"/>
      <c r="L192" s="149"/>
      <c r="M192" s="149"/>
      <c r="N192" s="149"/>
      <c r="O192" s="149"/>
      <c r="P192" s="206"/>
      <c r="Q192" s="150"/>
      <c r="R192" s="148" t="str">
        <f ca="1">IF(ISERROR($V192),"",OFFSET('Smelter Look-up'!$C$4,$V192-4,0)&amp;"")</f>
        <v/>
      </c>
      <c r="S192" s="154" t="str">
        <f t="shared" ca="1" si="21"/>
        <v/>
      </c>
      <c r="T192" s="154" t="str">
        <f ca="1">IF(B192="","",IF(ISERROR(MATCH($J192,SorP!$B$1:$B$6261,0)),"",INDIRECT("'SorP'!$A$"&amp;MATCH($S192&amp;$J192,SorP!C:C,0))))</f>
        <v/>
      </c>
      <c r="U192" s="167"/>
      <c r="V192" s="168" t="e">
        <f>IF(C192="",NA(),MATCH($B192&amp;$C192,'Smelter Look-up'!$J:$J,0))</f>
        <v>#N/A</v>
      </c>
      <c r="X192" s="169">
        <f t="shared" ca="1" si="20"/>
        <v>0</v>
      </c>
      <c r="AB192" s="311" t="str">
        <f t="shared" si="22"/>
        <v/>
      </c>
      <c r="AC192" s="169" t="str">
        <f t="shared" si="23"/>
        <v/>
      </c>
      <c r="AD192" s="169" t="str">
        <f t="shared" si="24"/>
        <v/>
      </c>
    </row>
    <row r="193" spans="1:30" s="169" customFormat="1" ht="20.25">
      <c r="A193" s="154"/>
      <c r="B193" s="301"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3" t="str">
        <f ca="1">IF(ISERROR($V193),"",OFFSET('Smelter Look-up'!$G$4,$V193-4,0))</f>
        <v/>
      </c>
      <c r="I193" s="204" t="str">
        <f ca="1">IF(ISERROR($V193),"",OFFSET('Smelter Look-up'!$H$4,$V193-4,0))</f>
        <v/>
      </c>
      <c r="J193" s="204" t="str">
        <f ca="1">IF(ISERROR($V193),"",OFFSET('Smelter Look-up'!$I$4,$V193-4,0))</f>
        <v/>
      </c>
      <c r="K193" s="149"/>
      <c r="L193" s="149"/>
      <c r="M193" s="149"/>
      <c r="N193" s="149"/>
      <c r="O193" s="149"/>
      <c r="P193" s="206"/>
      <c r="Q193" s="150"/>
      <c r="R193" s="148" t="str">
        <f ca="1">IF(ISERROR($V193),"",OFFSET('Smelter Look-up'!$C$4,$V193-4,0)&amp;"")</f>
        <v/>
      </c>
      <c r="S193" s="154" t="str">
        <f t="shared" ca="1" si="21"/>
        <v/>
      </c>
      <c r="T193" s="154" t="str">
        <f ca="1">IF(B193="","",IF(ISERROR(MATCH($J193,SorP!$B$1:$B$6261,0)),"",INDIRECT("'SorP'!$A$"&amp;MATCH($S193&amp;$J193,SorP!C:C,0))))</f>
        <v/>
      </c>
      <c r="U193" s="167"/>
      <c r="V193" s="168" t="e">
        <f>IF(C193="",NA(),MATCH($B193&amp;$C193,'Smelter Look-up'!$J:$J,0))</f>
        <v>#N/A</v>
      </c>
      <c r="X193" s="169">
        <f t="shared" ca="1" si="20"/>
        <v>0</v>
      </c>
      <c r="AB193" s="311" t="str">
        <f t="shared" si="22"/>
        <v/>
      </c>
      <c r="AC193" s="169" t="str">
        <f t="shared" si="23"/>
        <v/>
      </c>
      <c r="AD193" s="169" t="str">
        <f t="shared" si="24"/>
        <v/>
      </c>
    </row>
    <row r="194" spans="1:30" s="169" customFormat="1" ht="20.25">
      <c r="A194" s="154"/>
      <c r="B194" s="301"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3" t="str">
        <f ca="1">IF(ISERROR($V194),"",OFFSET('Smelter Look-up'!$G$4,$V194-4,0))</f>
        <v/>
      </c>
      <c r="I194" s="204" t="str">
        <f ca="1">IF(ISERROR($V194),"",OFFSET('Smelter Look-up'!$H$4,$V194-4,0))</f>
        <v/>
      </c>
      <c r="J194" s="204" t="str">
        <f ca="1">IF(ISERROR($V194),"",OFFSET('Smelter Look-up'!$I$4,$V194-4,0))</f>
        <v/>
      </c>
      <c r="K194" s="149"/>
      <c r="L194" s="149"/>
      <c r="M194" s="149"/>
      <c r="N194" s="149"/>
      <c r="O194" s="149"/>
      <c r="P194" s="206"/>
      <c r="Q194" s="150"/>
      <c r="R194" s="148" t="str">
        <f ca="1">IF(ISERROR($V194),"",OFFSET('Smelter Look-up'!$C$4,$V194-4,0)&amp;"")</f>
        <v/>
      </c>
      <c r="S194" s="154" t="str">
        <f t="shared" ca="1" si="21"/>
        <v/>
      </c>
      <c r="T194" s="154" t="str">
        <f ca="1">IF(B194="","",IF(ISERROR(MATCH($J194,SorP!$B$1:$B$6261,0)),"",INDIRECT("'SorP'!$A$"&amp;MATCH($S194&amp;$J194,SorP!C:C,0))))</f>
        <v/>
      </c>
      <c r="U194" s="167"/>
      <c r="V194" s="168" t="e">
        <f>IF(C194="",NA(),MATCH($B194&amp;$C194,'Smelter Look-up'!$J:$J,0))</f>
        <v>#N/A</v>
      </c>
      <c r="X194" s="169">
        <f t="shared" ca="1" si="20"/>
        <v>0</v>
      </c>
      <c r="AB194" s="311" t="str">
        <f t="shared" si="22"/>
        <v/>
      </c>
      <c r="AC194" s="169" t="str">
        <f t="shared" si="23"/>
        <v/>
      </c>
      <c r="AD194" s="169" t="str">
        <f t="shared" si="24"/>
        <v/>
      </c>
    </row>
    <row r="195" spans="1:30" s="169" customFormat="1" ht="20.25">
      <c r="A195" s="154"/>
      <c r="B195" s="301"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3" t="str">
        <f ca="1">IF(ISERROR($V195),"",OFFSET('Smelter Look-up'!$G$4,$V195-4,0))</f>
        <v/>
      </c>
      <c r="I195" s="204" t="str">
        <f ca="1">IF(ISERROR($V195),"",OFFSET('Smelter Look-up'!$H$4,$V195-4,0))</f>
        <v/>
      </c>
      <c r="J195" s="204" t="str">
        <f ca="1">IF(ISERROR($V195),"",OFFSET('Smelter Look-up'!$I$4,$V195-4,0))</f>
        <v/>
      </c>
      <c r="K195" s="149"/>
      <c r="L195" s="149"/>
      <c r="M195" s="149"/>
      <c r="N195" s="149"/>
      <c r="O195" s="149"/>
      <c r="P195" s="206"/>
      <c r="Q195" s="150"/>
      <c r="R195" s="148" t="str">
        <f ca="1">IF(ISERROR($V195),"",OFFSET('Smelter Look-up'!$C$4,$V195-4,0)&amp;"")</f>
        <v/>
      </c>
      <c r="S195" s="154" t="str">
        <f t="shared" ca="1" si="21"/>
        <v/>
      </c>
      <c r="T195" s="154" t="str">
        <f ca="1">IF(B195="","",IF(ISERROR(MATCH($J195,SorP!$B$1:$B$6261,0)),"",INDIRECT("'SorP'!$A$"&amp;MATCH($S195&amp;$J195,SorP!C:C,0))))</f>
        <v/>
      </c>
      <c r="U195" s="167"/>
      <c r="V195" s="168" t="e">
        <f>IF(C195="",NA(),MATCH($B195&amp;$C195,'Smelter Look-up'!$J:$J,0))</f>
        <v>#N/A</v>
      </c>
      <c r="X195" s="169">
        <f t="shared" ca="1" si="20"/>
        <v>0</v>
      </c>
      <c r="AB195" s="311" t="str">
        <f t="shared" si="22"/>
        <v/>
      </c>
      <c r="AC195" s="169" t="str">
        <f t="shared" si="23"/>
        <v/>
      </c>
      <c r="AD195" s="169" t="str">
        <f t="shared" si="24"/>
        <v/>
      </c>
    </row>
    <row r="196" spans="1:30" s="169" customFormat="1" ht="20.25">
      <c r="A196" s="154"/>
      <c r="B196" s="301"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3" t="str">
        <f ca="1">IF(ISERROR($V196),"",OFFSET('Smelter Look-up'!$G$4,$V196-4,0))</f>
        <v/>
      </c>
      <c r="I196" s="204" t="str">
        <f ca="1">IF(ISERROR($V196),"",OFFSET('Smelter Look-up'!$H$4,$V196-4,0))</f>
        <v/>
      </c>
      <c r="J196" s="204" t="str">
        <f ca="1">IF(ISERROR($V196),"",OFFSET('Smelter Look-up'!$I$4,$V196-4,0))</f>
        <v/>
      </c>
      <c r="K196" s="149"/>
      <c r="L196" s="149"/>
      <c r="M196" s="149"/>
      <c r="N196" s="149"/>
      <c r="O196" s="149"/>
      <c r="P196" s="206"/>
      <c r="Q196" s="150"/>
      <c r="R196" s="148" t="str">
        <f ca="1">IF(ISERROR($V196),"",OFFSET('Smelter Look-up'!$C$4,$V196-4,0)&amp;"")</f>
        <v/>
      </c>
      <c r="S196" s="154" t="str">
        <f t="shared" ca="1" si="21"/>
        <v/>
      </c>
      <c r="T196" s="154" t="str">
        <f ca="1">IF(B196="","",IF(ISERROR(MATCH($J196,SorP!$B$1:$B$6261,0)),"",INDIRECT("'SorP'!$A$"&amp;MATCH($S196&amp;$J196,SorP!C:C,0))))</f>
        <v/>
      </c>
      <c r="U196" s="167"/>
      <c r="V196" s="168" t="e">
        <f>IF(C196="",NA(),MATCH($B196&amp;$C196,'Smelter Look-up'!$J:$J,0))</f>
        <v>#N/A</v>
      </c>
      <c r="X196" s="169">
        <f t="shared" ca="1" si="20"/>
        <v>0</v>
      </c>
      <c r="AB196" s="311" t="str">
        <f t="shared" si="22"/>
        <v/>
      </c>
      <c r="AC196" s="169" t="str">
        <f t="shared" si="23"/>
        <v/>
      </c>
      <c r="AD196" s="169" t="str">
        <f t="shared" si="24"/>
        <v/>
      </c>
    </row>
    <row r="197" spans="1:30" s="169" customFormat="1" ht="20.25">
      <c r="A197" s="154"/>
      <c r="B197" s="301"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3" t="str">
        <f ca="1">IF(ISERROR($V197),"",OFFSET('Smelter Look-up'!$G$4,$V197-4,0))</f>
        <v/>
      </c>
      <c r="I197" s="204" t="str">
        <f ca="1">IF(ISERROR($V197),"",OFFSET('Smelter Look-up'!$H$4,$V197-4,0))</f>
        <v/>
      </c>
      <c r="J197" s="204" t="str">
        <f ca="1">IF(ISERROR($V197),"",OFFSET('Smelter Look-up'!$I$4,$V197-4,0))</f>
        <v/>
      </c>
      <c r="K197" s="149"/>
      <c r="L197" s="149"/>
      <c r="M197" s="149"/>
      <c r="N197" s="149"/>
      <c r="O197" s="149"/>
      <c r="P197" s="206"/>
      <c r="Q197" s="150"/>
      <c r="R197" s="148" t="str">
        <f ca="1">IF(ISERROR($V197),"",OFFSET('Smelter Look-up'!$C$4,$V197-4,0)&amp;"")</f>
        <v/>
      </c>
      <c r="S197" s="154" t="str">
        <f t="shared" ca="1" si="21"/>
        <v/>
      </c>
      <c r="T197" s="154" t="str">
        <f ca="1">IF(B197="","",IF(ISERROR(MATCH($J197,SorP!$B$1:$B$6261,0)),"",INDIRECT("'SorP'!$A$"&amp;MATCH($S197&amp;$J197,SorP!C:C,0))))</f>
        <v/>
      </c>
      <c r="U197" s="167"/>
      <c r="V197" s="168" t="e">
        <f>IF(C197="",NA(),MATCH($B197&amp;$C197,'Smelter Look-up'!$J:$J,0))</f>
        <v>#N/A</v>
      </c>
      <c r="X197" s="169">
        <f t="shared" ca="1" si="20"/>
        <v>0</v>
      </c>
      <c r="AB197" s="311" t="str">
        <f t="shared" si="22"/>
        <v/>
      </c>
      <c r="AC197" s="169" t="str">
        <f t="shared" si="23"/>
        <v/>
      </c>
      <c r="AD197" s="169" t="str">
        <f t="shared" si="24"/>
        <v/>
      </c>
    </row>
    <row r="198" spans="1:30" s="169" customFormat="1" ht="20.25">
      <c r="A198" s="154"/>
      <c r="B198" s="301"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3" t="str">
        <f ca="1">IF(ISERROR($V198),"",OFFSET('Smelter Look-up'!$G$4,$V198-4,0))</f>
        <v/>
      </c>
      <c r="I198" s="204" t="str">
        <f ca="1">IF(ISERROR($V198),"",OFFSET('Smelter Look-up'!$H$4,$V198-4,0))</f>
        <v/>
      </c>
      <c r="J198" s="204" t="str">
        <f ca="1">IF(ISERROR($V198),"",OFFSET('Smelter Look-up'!$I$4,$V198-4,0))</f>
        <v/>
      </c>
      <c r="K198" s="149"/>
      <c r="L198" s="149"/>
      <c r="M198" s="149"/>
      <c r="N198" s="149"/>
      <c r="O198" s="149"/>
      <c r="P198" s="206"/>
      <c r="Q198" s="150"/>
      <c r="R198" s="148" t="str">
        <f ca="1">IF(ISERROR($V198),"",OFFSET('Smelter Look-up'!$C$4,$V198-4,0)&amp;"")</f>
        <v/>
      </c>
      <c r="S198" s="154" t="str">
        <f t="shared" ca="1" si="21"/>
        <v/>
      </c>
      <c r="T198" s="154" t="str">
        <f ca="1">IF(B198="","",IF(ISERROR(MATCH($J198,SorP!$B$1:$B$6261,0)),"",INDIRECT("'SorP'!$A$"&amp;MATCH($S198&amp;$J198,SorP!C:C,0))))</f>
        <v/>
      </c>
      <c r="U198" s="167"/>
      <c r="V198" s="168" t="e">
        <f>IF(C198="",NA(),MATCH($B198&amp;$C198,'Smelter Look-up'!$J:$J,0))</f>
        <v>#N/A</v>
      </c>
      <c r="X198" s="169">
        <f t="shared" ca="1" si="20"/>
        <v>0</v>
      </c>
      <c r="AB198" s="311" t="str">
        <f t="shared" si="22"/>
        <v/>
      </c>
      <c r="AC198" s="169" t="str">
        <f t="shared" si="23"/>
        <v/>
      </c>
      <c r="AD198" s="169" t="str">
        <f t="shared" si="24"/>
        <v/>
      </c>
    </row>
    <row r="199" spans="1:30" s="169" customFormat="1" ht="20.25">
      <c r="A199" s="154"/>
      <c r="B199" s="301"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3" t="str">
        <f ca="1">IF(ISERROR($V199),"",OFFSET('Smelter Look-up'!$G$4,$V199-4,0))</f>
        <v/>
      </c>
      <c r="I199" s="204" t="str">
        <f ca="1">IF(ISERROR($V199),"",OFFSET('Smelter Look-up'!$H$4,$V199-4,0))</f>
        <v/>
      </c>
      <c r="J199" s="204" t="str">
        <f ca="1">IF(ISERROR($V199),"",OFFSET('Smelter Look-up'!$I$4,$V199-4,0))</f>
        <v/>
      </c>
      <c r="K199" s="149"/>
      <c r="L199" s="149"/>
      <c r="M199" s="149"/>
      <c r="N199" s="149"/>
      <c r="O199" s="149"/>
      <c r="P199" s="206"/>
      <c r="Q199" s="150"/>
      <c r="R199" s="148" t="str">
        <f ca="1">IF(ISERROR($V199),"",OFFSET('Smelter Look-up'!$C$4,$V199-4,0)&amp;"")</f>
        <v/>
      </c>
      <c r="S199" s="154" t="str">
        <f t="shared" ca="1" si="21"/>
        <v/>
      </c>
      <c r="T199" s="154" t="str">
        <f ca="1">IF(B199="","",IF(ISERROR(MATCH($J199,SorP!$B$1:$B$6261,0)),"",INDIRECT("'SorP'!$A$"&amp;MATCH($S199&amp;$J199,SorP!C:C,0))))</f>
        <v/>
      </c>
      <c r="U199" s="167"/>
      <c r="V199" s="168" t="e">
        <f>IF(C199="",NA(),MATCH($B199&amp;$C199,'Smelter Look-up'!$J:$J,0))</f>
        <v>#N/A</v>
      </c>
      <c r="X199" s="169">
        <f t="shared" ca="1" si="20"/>
        <v>0</v>
      </c>
      <c r="AB199" s="311" t="str">
        <f t="shared" si="22"/>
        <v/>
      </c>
      <c r="AC199" s="169" t="str">
        <f t="shared" si="23"/>
        <v/>
      </c>
      <c r="AD199" s="169" t="str">
        <f t="shared" si="24"/>
        <v/>
      </c>
    </row>
    <row r="200" spans="1:30" s="169" customFormat="1" ht="20.25">
      <c r="A200" s="154"/>
      <c r="B200" s="301"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3" t="str">
        <f ca="1">IF(ISERROR($V200),"",OFFSET('Smelter Look-up'!$G$4,$V200-4,0))</f>
        <v/>
      </c>
      <c r="I200" s="204" t="str">
        <f ca="1">IF(ISERROR($V200),"",OFFSET('Smelter Look-up'!$H$4,$V200-4,0))</f>
        <v/>
      </c>
      <c r="J200" s="204" t="str">
        <f ca="1">IF(ISERROR($V200),"",OFFSET('Smelter Look-up'!$I$4,$V200-4,0))</f>
        <v/>
      </c>
      <c r="K200" s="149"/>
      <c r="L200" s="149"/>
      <c r="M200" s="149"/>
      <c r="N200" s="149"/>
      <c r="O200" s="149"/>
      <c r="P200" s="206"/>
      <c r="Q200" s="150"/>
      <c r="R200" s="148" t="str">
        <f ca="1">IF(ISERROR($V200),"",OFFSET('Smelter Look-up'!$C$4,$V200-4,0)&amp;"")</f>
        <v/>
      </c>
      <c r="S200" s="154" t="str">
        <f t="shared" ca="1" si="21"/>
        <v/>
      </c>
      <c r="T200" s="154" t="str">
        <f ca="1">IF(B200="","",IF(ISERROR(MATCH($J200,SorP!$B$1:$B$6261,0)),"",INDIRECT("'SorP'!$A$"&amp;MATCH($S200&amp;$J200,SorP!C:C,0))))</f>
        <v/>
      </c>
      <c r="U200" s="167"/>
      <c r="V200" s="168" t="e">
        <f>IF(C200="",NA(),MATCH($B200&amp;$C200,'Smelter Look-up'!$J:$J,0))</f>
        <v>#N/A</v>
      </c>
      <c r="X200" s="169">
        <f t="shared" ca="1" si="20"/>
        <v>0</v>
      </c>
      <c r="AB200" s="311" t="str">
        <f t="shared" si="22"/>
        <v/>
      </c>
      <c r="AC200" s="169" t="str">
        <f t="shared" si="23"/>
        <v/>
      </c>
      <c r="AD200" s="169" t="str">
        <f t="shared" si="24"/>
        <v/>
      </c>
    </row>
    <row r="201" spans="1:30" s="169" customFormat="1" ht="20.25">
      <c r="A201" s="154"/>
      <c r="B201" s="301"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3" t="str">
        <f ca="1">IF(ISERROR($V201),"",OFFSET('Smelter Look-up'!$G$4,$V201-4,0))</f>
        <v/>
      </c>
      <c r="I201" s="204" t="str">
        <f ca="1">IF(ISERROR($V201),"",OFFSET('Smelter Look-up'!$H$4,$V201-4,0))</f>
        <v/>
      </c>
      <c r="J201" s="204" t="str">
        <f ca="1">IF(ISERROR($V201),"",OFFSET('Smelter Look-up'!$I$4,$V201-4,0))</f>
        <v/>
      </c>
      <c r="K201" s="149"/>
      <c r="L201" s="149"/>
      <c r="M201" s="149"/>
      <c r="N201" s="149"/>
      <c r="O201" s="149"/>
      <c r="P201" s="206"/>
      <c r="Q201" s="150"/>
      <c r="R201" s="148" t="str">
        <f ca="1">IF(ISERROR($V201),"",OFFSET('Smelter Look-up'!$C$4,$V201-4,0)&amp;"")</f>
        <v/>
      </c>
      <c r="S201" s="154" t="str">
        <f t="shared" ca="1" si="21"/>
        <v/>
      </c>
      <c r="T201" s="154" t="str">
        <f ca="1">IF(B201="","",IF(ISERROR(MATCH($J201,SorP!$B$1:$B$6261,0)),"",INDIRECT("'SorP'!$A$"&amp;MATCH($S201&amp;$J201,SorP!C:C,0))))</f>
        <v/>
      </c>
      <c r="U201" s="167"/>
      <c r="V201" s="168" t="e">
        <f>IF(C201="",NA(),MATCH($B201&amp;$C201,'Smelter Look-up'!$J:$J,0))</f>
        <v>#N/A</v>
      </c>
      <c r="X201" s="169">
        <f t="shared" ca="1" si="20"/>
        <v>0</v>
      </c>
      <c r="AB201" s="311" t="str">
        <f t="shared" si="22"/>
        <v/>
      </c>
      <c r="AC201" s="169" t="str">
        <f t="shared" si="23"/>
        <v/>
      </c>
      <c r="AD201" s="169" t="str">
        <f t="shared" si="24"/>
        <v/>
      </c>
    </row>
    <row r="202" spans="1:30" s="169" customFormat="1" ht="20.25">
      <c r="A202" s="154"/>
      <c r="B202" s="301"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3" t="str">
        <f ca="1">IF(ISERROR($V202),"",OFFSET('Smelter Look-up'!$G$4,$V202-4,0))</f>
        <v/>
      </c>
      <c r="I202" s="204" t="str">
        <f ca="1">IF(ISERROR($V202),"",OFFSET('Smelter Look-up'!$H$4,$V202-4,0))</f>
        <v/>
      </c>
      <c r="J202" s="204" t="str">
        <f ca="1">IF(ISERROR($V202),"",OFFSET('Smelter Look-up'!$I$4,$V202-4,0))</f>
        <v/>
      </c>
      <c r="K202" s="149"/>
      <c r="L202" s="149"/>
      <c r="M202" s="149"/>
      <c r="N202" s="149"/>
      <c r="O202" s="149"/>
      <c r="P202" s="206"/>
      <c r="Q202" s="150"/>
      <c r="R202" s="148" t="str">
        <f ca="1">IF(ISERROR($V202),"",OFFSET('Smelter Look-up'!$C$4,$V202-4,0)&amp;"")</f>
        <v/>
      </c>
      <c r="S202" s="154" t="str">
        <f t="shared" ca="1" si="21"/>
        <v/>
      </c>
      <c r="T202" s="154" t="str">
        <f ca="1">IF(B202="","",IF(ISERROR(MATCH($J202,SorP!$B$1:$B$6261,0)),"",INDIRECT("'SorP'!$A$"&amp;MATCH($S202&amp;$J202,SorP!C:C,0))))</f>
        <v/>
      </c>
      <c r="U202" s="167"/>
      <c r="V202" s="168" t="e">
        <f>IF(C202="",NA(),MATCH($B202&amp;$C202,'Smelter Look-up'!$J:$J,0))</f>
        <v>#N/A</v>
      </c>
      <c r="X202" s="169">
        <f t="shared" ca="1" si="20"/>
        <v>0</v>
      </c>
      <c r="AB202" s="311" t="str">
        <f t="shared" si="22"/>
        <v/>
      </c>
      <c r="AC202" s="169" t="str">
        <f t="shared" si="23"/>
        <v/>
      </c>
      <c r="AD202" s="169" t="str">
        <f t="shared" si="24"/>
        <v/>
      </c>
    </row>
    <row r="203" spans="1:30" s="169" customFormat="1" ht="20.25">
      <c r="A203" s="154"/>
      <c r="B203" s="301"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3" t="str">
        <f ca="1">IF(ISERROR($V203),"",OFFSET('Smelter Look-up'!$G$4,$V203-4,0))</f>
        <v/>
      </c>
      <c r="I203" s="204" t="str">
        <f ca="1">IF(ISERROR($V203),"",OFFSET('Smelter Look-up'!$H$4,$V203-4,0))</f>
        <v/>
      </c>
      <c r="J203" s="204" t="str">
        <f ca="1">IF(ISERROR($V203),"",OFFSET('Smelter Look-up'!$I$4,$V203-4,0))</f>
        <v/>
      </c>
      <c r="K203" s="149"/>
      <c r="L203" s="149"/>
      <c r="M203" s="149"/>
      <c r="N203" s="149"/>
      <c r="O203" s="149"/>
      <c r="P203" s="206"/>
      <c r="Q203" s="150"/>
      <c r="R203" s="148" t="str">
        <f ca="1">IF(ISERROR($V203),"",OFFSET('Smelter Look-up'!$C$4,$V203-4,0)&amp;"")</f>
        <v/>
      </c>
      <c r="S203" s="154" t="str">
        <f t="shared" ca="1" si="21"/>
        <v/>
      </c>
      <c r="T203" s="154" t="str">
        <f ca="1">IF(B203="","",IF(ISERROR(MATCH($J203,SorP!$B$1:$B$6261,0)),"",INDIRECT("'SorP'!$A$"&amp;MATCH($S203&amp;$J203,SorP!C:C,0))))</f>
        <v/>
      </c>
      <c r="U203" s="167"/>
      <c r="V203" s="168" t="e">
        <f>IF(C203="",NA(),MATCH($B203&amp;$C203,'Smelter Look-up'!$J:$J,0))</f>
        <v>#N/A</v>
      </c>
      <c r="X203" s="169">
        <f t="shared" ca="1" si="20"/>
        <v>0</v>
      </c>
      <c r="AB203" s="311" t="str">
        <f t="shared" si="22"/>
        <v/>
      </c>
      <c r="AC203" s="169" t="str">
        <f t="shared" si="23"/>
        <v/>
      </c>
      <c r="AD203" s="169" t="str">
        <f t="shared" si="24"/>
        <v/>
      </c>
    </row>
    <row r="204" spans="1:30" s="169" customFormat="1" ht="20.25">
      <c r="A204" s="154"/>
      <c r="B204" s="301"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3" t="str">
        <f ca="1">IF(ISERROR($V204),"",OFFSET('Smelter Look-up'!$G$4,$V204-4,0))</f>
        <v/>
      </c>
      <c r="I204" s="204" t="str">
        <f ca="1">IF(ISERROR($V204),"",OFFSET('Smelter Look-up'!$H$4,$V204-4,0))</f>
        <v/>
      </c>
      <c r="J204" s="204" t="str">
        <f ca="1">IF(ISERROR($V204),"",OFFSET('Smelter Look-up'!$I$4,$V204-4,0))</f>
        <v/>
      </c>
      <c r="K204" s="149"/>
      <c r="L204" s="149"/>
      <c r="M204" s="149"/>
      <c r="N204" s="149"/>
      <c r="O204" s="149"/>
      <c r="P204" s="206"/>
      <c r="Q204" s="150"/>
      <c r="R204" s="148" t="str">
        <f ca="1">IF(ISERROR($V204),"",OFFSET('Smelter Look-up'!$C$4,$V204-4,0)&amp;"")</f>
        <v/>
      </c>
      <c r="S204" s="154" t="str">
        <f t="shared" ca="1" si="21"/>
        <v/>
      </c>
      <c r="T204" s="154" t="str">
        <f ca="1">IF(B204="","",IF(ISERROR(MATCH($J204,SorP!$B$1:$B$6261,0)),"",INDIRECT("'SorP'!$A$"&amp;MATCH($S204&amp;$J204,SorP!C:C,0))))</f>
        <v/>
      </c>
      <c r="U204" s="167"/>
      <c r="V204" s="168" t="e">
        <f>IF(C204="",NA(),MATCH($B204&amp;$C204,'Smelter Look-up'!$J:$J,0))</f>
        <v>#N/A</v>
      </c>
      <c r="X204" s="169">
        <f t="shared" ca="1" si="20"/>
        <v>0</v>
      </c>
      <c r="AB204" s="311" t="str">
        <f t="shared" si="22"/>
        <v/>
      </c>
      <c r="AC204" s="169" t="str">
        <f t="shared" si="23"/>
        <v/>
      </c>
      <c r="AD204" s="169" t="str">
        <f t="shared" si="24"/>
        <v/>
      </c>
    </row>
    <row r="205" spans="1:30" s="169" customFormat="1" ht="20.25">
      <c r="A205" s="154"/>
      <c r="B205" s="301"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3" t="str">
        <f ca="1">IF(ISERROR($V205),"",OFFSET('Smelter Look-up'!$G$4,$V205-4,0))</f>
        <v/>
      </c>
      <c r="I205" s="204" t="str">
        <f ca="1">IF(ISERROR($V205),"",OFFSET('Smelter Look-up'!$H$4,$V205-4,0))</f>
        <v/>
      </c>
      <c r="J205" s="204" t="str">
        <f ca="1">IF(ISERROR($V205),"",OFFSET('Smelter Look-up'!$I$4,$V205-4,0))</f>
        <v/>
      </c>
      <c r="K205" s="149"/>
      <c r="L205" s="149"/>
      <c r="M205" s="149"/>
      <c r="N205" s="149"/>
      <c r="O205" s="149"/>
      <c r="P205" s="206"/>
      <c r="Q205" s="150"/>
      <c r="R205" s="148" t="str">
        <f ca="1">IF(ISERROR($V205),"",OFFSET('Smelter Look-up'!$C$4,$V205-4,0)&amp;"")</f>
        <v/>
      </c>
      <c r="S205" s="154" t="str">
        <f t="shared" ca="1" si="21"/>
        <v/>
      </c>
      <c r="T205" s="154" t="str">
        <f ca="1">IF(B205="","",IF(ISERROR(MATCH($J205,SorP!$B$1:$B$6261,0)),"",INDIRECT("'SorP'!$A$"&amp;MATCH($S205&amp;$J205,SorP!C:C,0))))</f>
        <v/>
      </c>
      <c r="U205" s="167"/>
      <c r="V205" s="168" t="e">
        <f>IF(C205="",NA(),MATCH($B205&amp;$C205,'Smelter Look-up'!$J:$J,0))</f>
        <v>#N/A</v>
      </c>
      <c r="X205" s="169">
        <f t="shared" ca="1" si="20"/>
        <v>0</v>
      </c>
      <c r="AB205" s="311" t="str">
        <f t="shared" si="22"/>
        <v/>
      </c>
      <c r="AC205" s="169" t="str">
        <f t="shared" si="23"/>
        <v/>
      </c>
      <c r="AD205" s="169" t="str">
        <f t="shared" si="24"/>
        <v/>
      </c>
    </row>
    <row r="206" spans="1:30" s="169" customFormat="1" ht="20.25">
      <c r="A206" s="154"/>
      <c r="B206" s="301"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3" t="str">
        <f ca="1">IF(ISERROR($V206),"",OFFSET('Smelter Look-up'!$G$4,$V206-4,0))</f>
        <v/>
      </c>
      <c r="I206" s="204" t="str">
        <f ca="1">IF(ISERROR($V206),"",OFFSET('Smelter Look-up'!$H$4,$V206-4,0))</f>
        <v/>
      </c>
      <c r="J206" s="204" t="str">
        <f ca="1">IF(ISERROR($V206),"",OFFSET('Smelter Look-up'!$I$4,$V206-4,0))</f>
        <v/>
      </c>
      <c r="K206" s="149"/>
      <c r="L206" s="149"/>
      <c r="M206" s="149"/>
      <c r="N206" s="149"/>
      <c r="O206" s="149"/>
      <c r="P206" s="206"/>
      <c r="Q206" s="150"/>
      <c r="R206" s="148" t="str">
        <f ca="1">IF(ISERROR($V206),"",OFFSET('Smelter Look-up'!$C$4,$V206-4,0)&amp;"")</f>
        <v/>
      </c>
      <c r="S206" s="154" t="str">
        <f t="shared" ca="1" si="21"/>
        <v/>
      </c>
      <c r="T206" s="154" t="str">
        <f ca="1">IF(B206="","",IF(ISERROR(MATCH($J206,SorP!$B$1:$B$6261,0)),"",INDIRECT("'SorP'!$A$"&amp;MATCH($S206&amp;$J206,SorP!C:C,0))))</f>
        <v/>
      </c>
      <c r="U206" s="167"/>
      <c r="V206" s="168" t="e">
        <f>IF(C206="",NA(),MATCH($B206&amp;$C206,'Smelter Look-up'!$J:$J,0))</f>
        <v>#N/A</v>
      </c>
      <c r="X206" s="169">
        <f t="shared" ca="1" si="20"/>
        <v>0</v>
      </c>
      <c r="AB206" s="311" t="str">
        <f t="shared" si="22"/>
        <v/>
      </c>
      <c r="AC206" s="169" t="str">
        <f t="shared" si="23"/>
        <v/>
      </c>
      <c r="AD206" s="169" t="str">
        <f t="shared" si="24"/>
        <v/>
      </c>
    </row>
    <row r="207" spans="1:30" s="169" customFormat="1" ht="20.25">
      <c r="A207" s="154"/>
      <c r="B207" s="301"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3" t="str">
        <f ca="1">IF(ISERROR($V207),"",OFFSET('Smelter Look-up'!$G$4,$V207-4,0))</f>
        <v/>
      </c>
      <c r="I207" s="204" t="str">
        <f ca="1">IF(ISERROR($V207),"",OFFSET('Smelter Look-up'!$H$4,$V207-4,0))</f>
        <v/>
      </c>
      <c r="J207" s="204" t="str">
        <f ca="1">IF(ISERROR($V207),"",OFFSET('Smelter Look-up'!$I$4,$V207-4,0))</f>
        <v/>
      </c>
      <c r="K207" s="149"/>
      <c r="L207" s="149"/>
      <c r="M207" s="149"/>
      <c r="N207" s="149"/>
      <c r="O207" s="149"/>
      <c r="P207" s="206"/>
      <c r="Q207" s="150"/>
      <c r="R207" s="148" t="str">
        <f ca="1">IF(ISERROR($V207),"",OFFSET('Smelter Look-up'!$C$4,$V207-4,0)&amp;"")</f>
        <v/>
      </c>
      <c r="S207" s="154" t="str">
        <f t="shared" ca="1" si="21"/>
        <v/>
      </c>
      <c r="T207" s="154" t="str">
        <f ca="1">IF(B207="","",IF(ISERROR(MATCH($J207,SorP!$B$1:$B$6261,0)),"",INDIRECT("'SorP'!$A$"&amp;MATCH($S207&amp;$J207,SorP!C:C,0))))</f>
        <v/>
      </c>
      <c r="U207" s="167"/>
      <c r="V207" s="168" t="e">
        <f>IF(C207="",NA(),MATCH($B207&amp;$C207,'Smelter Look-up'!$J:$J,0))</f>
        <v>#N/A</v>
      </c>
      <c r="X207" s="169">
        <f t="shared" ca="1" si="20"/>
        <v>0</v>
      </c>
      <c r="AB207" s="311" t="str">
        <f t="shared" si="22"/>
        <v/>
      </c>
      <c r="AC207" s="169" t="str">
        <f t="shared" si="23"/>
        <v/>
      </c>
      <c r="AD207" s="169" t="str">
        <f t="shared" si="24"/>
        <v/>
      </c>
    </row>
    <row r="208" spans="1:30" s="169" customFormat="1" ht="20.25">
      <c r="A208" s="154"/>
      <c r="B208" s="301"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3" t="str">
        <f ca="1">IF(ISERROR($V208),"",OFFSET('Smelter Look-up'!$G$4,$V208-4,0))</f>
        <v/>
      </c>
      <c r="I208" s="204" t="str">
        <f ca="1">IF(ISERROR($V208),"",OFFSET('Smelter Look-up'!$H$4,$V208-4,0))</f>
        <v/>
      </c>
      <c r="J208" s="204" t="str">
        <f ca="1">IF(ISERROR($V208),"",OFFSET('Smelter Look-up'!$I$4,$V208-4,0))</f>
        <v/>
      </c>
      <c r="K208" s="149"/>
      <c r="L208" s="149"/>
      <c r="M208" s="149"/>
      <c r="N208" s="149"/>
      <c r="O208" s="149"/>
      <c r="P208" s="206"/>
      <c r="Q208" s="150"/>
      <c r="R208" s="148" t="str">
        <f ca="1">IF(ISERROR($V208),"",OFFSET('Smelter Look-up'!$C$4,$V208-4,0)&amp;"")</f>
        <v/>
      </c>
      <c r="S208" s="154" t="str">
        <f t="shared" ca="1" si="21"/>
        <v/>
      </c>
      <c r="T208" s="154" t="str">
        <f ca="1">IF(B208="","",IF(ISERROR(MATCH($J208,SorP!$B$1:$B$6261,0)),"",INDIRECT("'SorP'!$A$"&amp;MATCH($S208&amp;$J208,SorP!C:C,0))))</f>
        <v/>
      </c>
      <c r="U208" s="167"/>
      <c r="V208" s="168" t="e">
        <f>IF(C208="",NA(),MATCH($B208&amp;$C208,'Smelter Look-up'!$J:$J,0))</f>
        <v>#N/A</v>
      </c>
      <c r="X208" s="169">
        <f t="shared" ca="1" si="20"/>
        <v>0</v>
      </c>
      <c r="AB208" s="311" t="str">
        <f t="shared" si="22"/>
        <v/>
      </c>
      <c r="AC208" s="169" t="str">
        <f t="shared" si="23"/>
        <v/>
      </c>
      <c r="AD208" s="169" t="str">
        <f t="shared" si="24"/>
        <v/>
      </c>
    </row>
    <row r="209" spans="1:30" s="169" customFormat="1" ht="20.25">
      <c r="A209" s="154"/>
      <c r="B209" s="301"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3" t="str">
        <f ca="1">IF(ISERROR($V209),"",OFFSET('Smelter Look-up'!$G$4,$V209-4,0))</f>
        <v/>
      </c>
      <c r="I209" s="204" t="str">
        <f ca="1">IF(ISERROR($V209),"",OFFSET('Smelter Look-up'!$H$4,$V209-4,0))</f>
        <v/>
      </c>
      <c r="J209" s="204" t="str">
        <f ca="1">IF(ISERROR($V209),"",OFFSET('Smelter Look-up'!$I$4,$V209-4,0))</f>
        <v/>
      </c>
      <c r="K209" s="149"/>
      <c r="L209" s="149"/>
      <c r="M209" s="149"/>
      <c r="N209" s="149"/>
      <c r="O209" s="149"/>
      <c r="P209" s="206"/>
      <c r="Q209" s="150"/>
      <c r="R209" s="148" t="str">
        <f ca="1">IF(ISERROR($V209),"",OFFSET('Smelter Look-up'!$C$4,$V209-4,0)&amp;"")</f>
        <v/>
      </c>
      <c r="S209" s="154" t="str">
        <f t="shared" ca="1" si="21"/>
        <v/>
      </c>
      <c r="T209" s="154" t="str">
        <f ca="1">IF(B209="","",IF(ISERROR(MATCH($J209,SorP!$B$1:$B$6261,0)),"",INDIRECT("'SorP'!$A$"&amp;MATCH($S209&amp;$J209,SorP!C:C,0))))</f>
        <v/>
      </c>
      <c r="U209" s="167"/>
      <c r="V209" s="168" t="e">
        <f>IF(C209="",NA(),MATCH($B209&amp;$C209,'Smelter Look-up'!$J:$J,0))</f>
        <v>#N/A</v>
      </c>
      <c r="X209" s="169">
        <f t="shared" ca="1" si="20"/>
        <v>0</v>
      </c>
      <c r="AB209" s="311" t="str">
        <f t="shared" si="22"/>
        <v/>
      </c>
      <c r="AC209" s="169" t="str">
        <f t="shared" si="23"/>
        <v/>
      </c>
      <c r="AD209" s="169" t="str">
        <f t="shared" si="24"/>
        <v/>
      </c>
    </row>
    <row r="210" spans="1:30" s="169" customFormat="1" ht="20.25">
      <c r="A210" s="154"/>
      <c r="B210" s="301"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3" t="str">
        <f ca="1">IF(ISERROR($V210),"",OFFSET('Smelter Look-up'!$G$4,$V210-4,0))</f>
        <v/>
      </c>
      <c r="I210" s="204" t="str">
        <f ca="1">IF(ISERROR($V210),"",OFFSET('Smelter Look-up'!$H$4,$V210-4,0))</f>
        <v/>
      </c>
      <c r="J210" s="204" t="str">
        <f ca="1">IF(ISERROR($V210),"",OFFSET('Smelter Look-up'!$I$4,$V210-4,0))</f>
        <v/>
      </c>
      <c r="K210" s="149"/>
      <c r="L210" s="149"/>
      <c r="M210" s="149"/>
      <c r="N210" s="149"/>
      <c r="O210" s="149"/>
      <c r="P210" s="206"/>
      <c r="Q210" s="150"/>
      <c r="R210" s="148" t="str">
        <f ca="1">IF(ISERROR($V210),"",OFFSET('Smelter Look-up'!$C$4,$V210-4,0)&amp;"")</f>
        <v/>
      </c>
      <c r="S210" s="154" t="str">
        <f t="shared" ca="1" si="21"/>
        <v/>
      </c>
      <c r="T210" s="154" t="str">
        <f ca="1">IF(B210="","",IF(ISERROR(MATCH($J210,SorP!$B$1:$B$6261,0)),"",INDIRECT("'SorP'!$A$"&amp;MATCH($S210&amp;$J210,SorP!C:C,0))))</f>
        <v/>
      </c>
      <c r="U210" s="167"/>
      <c r="V210" s="168" t="e">
        <f>IF(C210="",NA(),MATCH($B210&amp;$C210,'Smelter Look-up'!$J:$J,0))</f>
        <v>#N/A</v>
      </c>
      <c r="X210" s="169">
        <f t="shared" ca="1" si="20"/>
        <v>0</v>
      </c>
      <c r="AB210" s="311" t="str">
        <f t="shared" si="22"/>
        <v/>
      </c>
      <c r="AC210" s="169" t="str">
        <f t="shared" si="23"/>
        <v/>
      </c>
      <c r="AD210" s="169" t="str">
        <f t="shared" si="24"/>
        <v/>
      </c>
    </row>
    <row r="211" spans="1:30" s="169" customFormat="1" ht="20.25">
      <c r="A211" s="154"/>
      <c r="B211" s="301"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3" t="str">
        <f ca="1">IF(ISERROR($V211),"",OFFSET('Smelter Look-up'!$G$4,$V211-4,0))</f>
        <v/>
      </c>
      <c r="I211" s="204" t="str">
        <f ca="1">IF(ISERROR($V211),"",OFFSET('Smelter Look-up'!$H$4,$V211-4,0))</f>
        <v/>
      </c>
      <c r="J211" s="204" t="str">
        <f ca="1">IF(ISERROR($V211),"",OFFSET('Smelter Look-up'!$I$4,$V211-4,0))</f>
        <v/>
      </c>
      <c r="K211" s="149"/>
      <c r="L211" s="149"/>
      <c r="M211" s="149"/>
      <c r="N211" s="149"/>
      <c r="O211" s="149"/>
      <c r="P211" s="206"/>
      <c r="Q211" s="150"/>
      <c r="R211" s="148" t="str">
        <f ca="1">IF(ISERROR($V211),"",OFFSET('Smelter Look-up'!$C$4,$V211-4,0)&amp;"")</f>
        <v/>
      </c>
      <c r="S211" s="154" t="str">
        <f t="shared" ca="1" si="21"/>
        <v/>
      </c>
      <c r="T211" s="154" t="str">
        <f ca="1">IF(B211="","",IF(ISERROR(MATCH($J211,SorP!$B$1:$B$6261,0)),"",INDIRECT("'SorP'!$A$"&amp;MATCH($S211&amp;$J211,SorP!C:C,0))))</f>
        <v/>
      </c>
      <c r="U211" s="167"/>
      <c r="V211" s="168" t="e">
        <f>IF(C211="",NA(),MATCH($B211&amp;$C211,'Smelter Look-up'!$J:$J,0))</f>
        <v>#N/A</v>
      </c>
      <c r="X211" s="169">
        <f t="shared" ca="1" si="20"/>
        <v>0</v>
      </c>
      <c r="AB211" s="311" t="str">
        <f t="shared" si="22"/>
        <v/>
      </c>
      <c r="AC211" s="169" t="str">
        <f t="shared" si="23"/>
        <v/>
      </c>
      <c r="AD211" s="169" t="str">
        <f t="shared" si="24"/>
        <v/>
      </c>
    </row>
    <row r="212" spans="1:30" s="169" customFormat="1" ht="20.25">
      <c r="A212" s="154"/>
      <c r="B212" s="301"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3" t="str">
        <f ca="1">IF(ISERROR($V212),"",OFFSET('Smelter Look-up'!$G$4,$V212-4,0))</f>
        <v/>
      </c>
      <c r="I212" s="204" t="str">
        <f ca="1">IF(ISERROR($V212),"",OFFSET('Smelter Look-up'!$H$4,$V212-4,0))</f>
        <v/>
      </c>
      <c r="J212" s="204" t="str">
        <f ca="1">IF(ISERROR($V212),"",OFFSET('Smelter Look-up'!$I$4,$V212-4,0))</f>
        <v/>
      </c>
      <c r="K212" s="149"/>
      <c r="L212" s="149"/>
      <c r="M212" s="149"/>
      <c r="N212" s="149"/>
      <c r="O212" s="149"/>
      <c r="P212" s="206"/>
      <c r="Q212" s="150"/>
      <c r="R212" s="148" t="str">
        <f ca="1">IF(ISERROR($V212),"",OFFSET('Smelter Look-up'!$C$4,$V212-4,0)&amp;"")</f>
        <v/>
      </c>
      <c r="S212" s="154" t="str">
        <f t="shared" ca="1" si="21"/>
        <v/>
      </c>
      <c r="T212" s="154" t="str">
        <f ca="1">IF(B212="","",IF(ISERROR(MATCH($J212,SorP!$B$1:$B$6261,0)),"",INDIRECT("'SorP'!$A$"&amp;MATCH($S212&amp;$J212,SorP!C:C,0))))</f>
        <v/>
      </c>
      <c r="U212" s="167"/>
      <c r="V212" s="168" t="e">
        <f>IF(C212="",NA(),MATCH($B212&amp;$C212,'Smelter Look-up'!$J:$J,0))</f>
        <v>#N/A</v>
      </c>
      <c r="X212" s="169">
        <f t="shared" ca="1" si="20"/>
        <v>0</v>
      </c>
      <c r="AB212" s="311" t="str">
        <f t="shared" si="22"/>
        <v/>
      </c>
      <c r="AC212" s="169" t="str">
        <f t="shared" si="23"/>
        <v/>
      </c>
      <c r="AD212" s="169" t="str">
        <f t="shared" si="24"/>
        <v/>
      </c>
    </row>
    <row r="213" spans="1:30" s="169" customFormat="1" ht="20.25">
      <c r="A213" s="154"/>
      <c r="B213" s="301"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3" t="str">
        <f ca="1">IF(ISERROR($V213),"",OFFSET('Smelter Look-up'!$G$4,$V213-4,0))</f>
        <v/>
      </c>
      <c r="I213" s="204" t="str">
        <f ca="1">IF(ISERROR($V213),"",OFFSET('Smelter Look-up'!$H$4,$V213-4,0))</f>
        <v/>
      </c>
      <c r="J213" s="204" t="str">
        <f ca="1">IF(ISERROR($V213),"",OFFSET('Smelter Look-up'!$I$4,$V213-4,0))</f>
        <v/>
      </c>
      <c r="K213" s="149"/>
      <c r="L213" s="149"/>
      <c r="M213" s="149"/>
      <c r="N213" s="149"/>
      <c r="O213" s="149"/>
      <c r="P213" s="206"/>
      <c r="Q213" s="150"/>
      <c r="R213" s="148" t="str">
        <f ca="1">IF(ISERROR($V213),"",OFFSET('Smelter Look-up'!$C$4,$V213-4,0)&amp;"")</f>
        <v/>
      </c>
      <c r="S213" s="154" t="str">
        <f t="shared" ca="1" si="21"/>
        <v/>
      </c>
      <c r="T213" s="154" t="str">
        <f ca="1">IF(B213="","",IF(ISERROR(MATCH($J213,SorP!$B$1:$B$6261,0)),"",INDIRECT("'SorP'!$A$"&amp;MATCH($S213&amp;$J213,SorP!C:C,0))))</f>
        <v/>
      </c>
      <c r="U213" s="167"/>
      <c r="V213" s="168" t="e">
        <f>IF(C213="",NA(),MATCH($B213&amp;$C213,'Smelter Look-up'!$J:$J,0))</f>
        <v>#N/A</v>
      </c>
      <c r="X213" s="169">
        <f t="shared" ca="1" si="20"/>
        <v>0</v>
      </c>
      <c r="AB213" s="311" t="str">
        <f t="shared" si="22"/>
        <v/>
      </c>
      <c r="AC213" s="169" t="str">
        <f t="shared" si="23"/>
        <v/>
      </c>
      <c r="AD213" s="169" t="str">
        <f t="shared" si="24"/>
        <v/>
      </c>
    </row>
    <row r="214" spans="1:30" s="169" customFormat="1" ht="20.25">
      <c r="A214" s="154"/>
      <c r="B214" s="301"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3" t="str">
        <f ca="1">IF(ISERROR($V214),"",OFFSET('Smelter Look-up'!$G$4,$V214-4,0))</f>
        <v/>
      </c>
      <c r="I214" s="204" t="str">
        <f ca="1">IF(ISERROR($V214),"",OFFSET('Smelter Look-up'!$H$4,$V214-4,0))</f>
        <v/>
      </c>
      <c r="J214" s="204" t="str">
        <f ca="1">IF(ISERROR($V214),"",OFFSET('Smelter Look-up'!$I$4,$V214-4,0))</f>
        <v/>
      </c>
      <c r="K214" s="149"/>
      <c r="L214" s="149"/>
      <c r="M214" s="149"/>
      <c r="N214" s="149"/>
      <c r="O214" s="149"/>
      <c r="P214" s="206"/>
      <c r="Q214" s="150"/>
      <c r="R214" s="148" t="str">
        <f ca="1">IF(ISERROR($V214),"",OFFSET('Smelter Look-up'!$C$4,$V214-4,0)&amp;"")</f>
        <v/>
      </c>
      <c r="S214" s="154" t="str">
        <f t="shared" ca="1" si="21"/>
        <v/>
      </c>
      <c r="T214" s="154" t="str">
        <f ca="1">IF(B214="","",IF(ISERROR(MATCH($J214,SorP!$B$1:$B$6261,0)),"",INDIRECT("'SorP'!$A$"&amp;MATCH($S214&amp;$J214,SorP!C:C,0))))</f>
        <v/>
      </c>
      <c r="U214" s="167"/>
      <c r="V214" s="168" t="e">
        <f>IF(C214="",NA(),MATCH($B214&amp;$C214,'Smelter Look-up'!$J:$J,0))</f>
        <v>#N/A</v>
      </c>
      <c r="X214" s="169">
        <f t="shared" ca="1" si="20"/>
        <v>0</v>
      </c>
      <c r="AB214" s="311" t="str">
        <f t="shared" si="22"/>
        <v/>
      </c>
      <c r="AC214" s="169" t="str">
        <f t="shared" si="23"/>
        <v/>
      </c>
      <c r="AD214" s="169" t="str">
        <f t="shared" si="24"/>
        <v/>
      </c>
    </row>
    <row r="215" spans="1:30" s="169" customFormat="1" ht="20.25">
      <c r="A215" s="154"/>
      <c r="B215" s="301"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3" t="str">
        <f ca="1">IF(ISERROR($V215),"",OFFSET('Smelter Look-up'!$G$4,$V215-4,0))</f>
        <v/>
      </c>
      <c r="I215" s="204" t="str">
        <f ca="1">IF(ISERROR($V215),"",OFFSET('Smelter Look-up'!$H$4,$V215-4,0))</f>
        <v/>
      </c>
      <c r="J215" s="204" t="str">
        <f ca="1">IF(ISERROR($V215),"",OFFSET('Smelter Look-up'!$I$4,$V215-4,0))</f>
        <v/>
      </c>
      <c r="K215" s="149"/>
      <c r="L215" s="149"/>
      <c r="M215" s="149"/>
      <c r="N215" s="149"/>
      <c r="O215" s="149"/>
      <c r="P215" s="206"/>
      <c r="Q215" s="150"/>
      <c r="R215" s="148" t="str">
        <f ca="1">IF(ISERROR($V215),"",OFFSET('Smelter Look-up'!$C$4,$V215-4,0)&amp;"")</f>
        <v/>
      </c>
      <c r="S215" s="154" t="str">
        <f t="shared" ca="1" si="21"/>
        <v/>
      </c>
      <c r="T215" s="154" t="str">
        <f ca="1">IF(B215="","",IF(ISERROR(MATCH($J215,SorP!$B$1:$B$6261,0)),"",INDIRECT("'SorP'!$A$"&amp;MATCH($S215&amp;$J215,SorP!C:C,0))))</f>
        <v/>
      </c>
      <c r="U215" s="167"/>
      <c r="V215" s="168" t="e">
        <f>IF(C215="",NA(),MATCH($B215&amp;$C215,'Smelter Look-up'!$J:$J,0))</f>
        <v>#N/A</v>
      </c>
      <c r="X215" s="169">
        <f t="shared" ca="1" si="20"/>
        <v>0</v>
      </c>
      <c r="AB215" s="311" t="str">
        <f t="shared" si="22"/>
        <v/>
      </c>
      <c r="AC215" s="169" t="str">
        <f t="shared" si="23"/>
        <v/>
      </c>
      <c r="AD215" s="169" t="str">
        <f t="shared" si="24"/>
        <v/>
      </c>
    </row>
    <row r="216" spans="1:30" s="169" customFormat="1" ht="20.25">
      <c r="A216" s="154"/>
      <c r="B216" s="301"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3" t="str">
        <f ca="1">IF(ISERROR($V216),"",OFFSET('Smelter Look-up'!$G$4,$V216-4,0))</f>
        <v/>
      </c>
      <c r="I216" s="204" t="str">
        <f ca="1">IF(ISERROR($V216),"",OFFSET('Smelter Look-up'!$H$4,$V216-4,0))</f>
        <v/>
      </c>
      <c r="J216" s="204" t="str">
        <f ca="1">IF(ISERROR($V216),"",OFFSET('Smelter Look-up'!$I$4,$V216-4,0))</f>
        <v/>
      </c>
      <c r="K216" s="149"/>
      <c r="L216" s="149"/>
      <c r="M216" s="149"/>
      <c r="N216" s="149"/>
      <c r="O216" s="149"/>
      <c r="P216" s="206"/>
      <c r="Q216" s="150"/>
      <c r="R216" s="148" t="str">
        <f ca="1">IF(ISERROR($V216),"",OFFSET('Smelter Look-up'!$C$4,$V216-4,0)&amp;"")</f>
        <v/>
      </c>
      <c r="S216" s="154" t="str">
        <f t="shared" ca="1" si="21"/>
        <v/>
      </c>
      <c r="T216" s="154" t="str">
        <f ca="1">IF(B216="","",IF(ISERROR(MATCH($J216,SorP!$B$1:$B$6261,0)),"",INDIRECT("'SorP'!$A$"&amp;MATCH($S216&amp;$J216,SorP!C:C,0))))</f>
        <v/>
      </c>
      <c r="U216" s="167"/>
      <c r="V216" s="168" t="e">
        <f>IF(C216="",NA(),MATCH($B216&amp;$C216,'Smelter Look-up'!$J:$J,0))</f>
        <v>#N/A</v>
      </c>
      <c r="X216" s="169">
        <f t="shared" ca="1" si="20"/>
        <v>0</v>
      </c>
      <c r="AB216" s="311" t="str">
        <f t="shared" si="22"/>
        <v/>
      </c>
      <c r="AC216" s="169" t="str">
        <f t="shared" si="23"/>
        <v/>
      </c>
      <c r="AD216" s="169" t="str">
        <f t="shared" si="24"/>
        <v/>
      </c>
    </row>
    <row r="217" spans="1:30" s="169" customFormat="1" ht="20.25">
      <c r="A217" s="154"/>
      <c r="B217" s="301"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3" t="str">
        <f ca="1">IF(ISERROR($V217),"",OFFSET('Smelter Look-up'!$G$4,$V217-4,0))</f>
        <v/>
      </c>
      <c r="I217" s="204" t="str">
        <f ca="1">IF(ISERROR($V217),"",OFFSET('Smelter Look-up'!$H$4,$V217-4,0))</f>
        <v/>
      </c>
      <c r="J217" s="204" t="str">
        <f ca="1">IF(ISERROR($V217),"",OFFSET('Smelter Look-up'!$I$4,$V217-4,0))</f>
        <v/>
      </c>
      <c r="K217" s="149"/>
      <c r="L217" s="149"/>
      <c r="M217" s="149"/>
      <c r="N217" s="149"/>
      <c r="O217" s="149"/>
      <c r="P217" s="206"/>
      <c r="Q217" s="150"/>
      <c r="R217" s="148" t="str">
        <f ca="1">IF(ISERROR($V217),"",OFFSET('Smelter Look-up'!$C$4,$V217-4,0)&amp;"")</f>
        <v/>
      </c>
      <c r="S217" s="154" t="str">
        <f t="shared" ca="1" si="21"/>
        <v/>
      </c>
      <c r="T217" s="154" t="str">
        <f ca="1">IF(B217="","",IF(ISERROR(MATCH($J217,SorP!$B$1:$B$6261,0)),"",INDIRECT("'SorP'!$A$"&amp;MATCH($S217&amp;$J217,SorP!C:C,0))))</f>
        <v/>
      </c>
      <c r="U217" s="167"/>
      <c r="V217" s="168" t="e">
        <f>IF(C217="",NA(),MATCH($B217&amp;$C217,'Smelter Look-up'!$J:$J,0))</f>
        <v>#N/A</v>
      </c>
      <c r="X217" s="169">
        <f t="shared" ca="1" si="20"/>
        <v>0</v>
      </c>
      <c r="AB217" s="311" t="str">
        <f t="shared" si="22"/>
        <v/>
      </c>
      <c r="AC217" s="169" t="str">
        <f t="shared" si="23"/>
        <v/>
      </c>
      <c r="AD217" s="169" t="str">
        <f t="shared" si="24"/>
        <v/>
      </c>
    </row>
    <row r="218" spans="1:30" s="169" customFormat="1" ht="20.25">
      <c r="A218" s="154"/>
      <c r="B218" s="301"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3" t="str">
        <f ca="1">IF(ISERROR($V218),"",OFFSET('Smelter Look-up'!$G$4,$V218-4,0))</f>
        <v/>
      </c>
      <c r="I218" s="204" t="str">
        <f ca="1">IF(ISERROR($V218),"",OFFSET('Smelter Look-up'!$H$4,$V218-4,0))</f>
        <v/>
      </c>
      <c r="J218" s="204" t="str">
        <f ca="1">IF(ISERROR($V218),"",OFFSET('Smelter Look-up'!$I$4,$V218-4,0))</f>
        <v/>
      </c>
      <c r="K218" s="149"/>
      <c r="L218" s="149"/>
      <c r="M218" s="149"/>
      <c r="N218" s="149"/>
      <c r="O218" s="149"/>
      <c r="P218" s="206"/>
      <c r="Q218" s="150"/>
      <c r="R218" s="148" t="str">
        <f ca="1">IF(ISERROR($V218),"",OFFSET('Smelter Look-up'!$C$4,$V218-4,0)&amp;"")</f>
        <v/>
      </c>
      <c r="S218" s="154" t="str">
        <f t="shared" ca="1" si="21"/>
        <v/>
      </c>
      <c r="T218" s="154" t="str">
        <f ca="1">IF(B218="","",IF(ISERROR(MATCH($J218,SorP!$B$1:$B$6261,0)),"",INDIRECT("'SorP'!$A$"&amp;MATCH($S218&amp;$J218,SorP!C:C,0))))</f>
        <v/>
      </c>
      <c r="U218" s="167"/>
      <c r="V218" s="168" t="e">
        <f>IF(C218="",NA(),MATCH($B218&amp;$C218,'Smelter Look-up'!$J:$J,0))</f>
        <v>#N/A</v>
      </c>
      <c r="X218" s="169">
        <f t="shared" ca="1" si="20"/>
        <v>0</v>
      </c>
      <c r="AB218" s="311" t="str">
        <f t="shared" si="22"/>
        <v/>
      </c>
      <c r="AC218" s="169" t="str">
        <f t="shared" si="23"/>
        <v/>
      </c>
      <c r="AD218" s="169" t="str">
        <f t="shared" si="24"/>
        <v/>
      </c>
    </row>
    <row r="219" spans="1:30" s="169" customFormat="1" ht="20.25">
      <c r="A219" s="154"/>
      <c r="B219" s="301"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3" t="str">
        <f ca="1">IF(ISERROR($V219),"",OFFSET('Smelter Look-up'!$G$4,$V219-4,0))</f>
        <v/>
      </c>
      <c r="I219" s="204" t="str">
        <f ca="1">IF(ISERROR($V219),"",OFFSET('Smelter Look-up'!$H$4,$V219-4,0))</f>
        <v/>
      </c>
      <c r="J219" s="204" t="str">
        <f ca="1">IF(ISERROR($V219),"",OFFSET('Smelter Look-up'!$I$4,$V219-4,0))</f>
        <v/>
      </c>
      <c r="K219" s="149"/>
      <c r="L219" s="149"/>
      <c r="M219" s="149"/>
      <c r="N219" s="149"/>
      <c r="O219" s="149"/>
      <c r="P219" s="206"/>
      <c r="Q219" s="150"/>
      <c r="R219" s="148" t="str">
        <f ca="1">IF(ISERROR($V219),"",OFFSET('Smelter Look-up'!$C$4,$V219-4,0)&amp;"")</f>
        <v/>
      </c>
      <c r="S219" s="154" t="str">
        <f t="shared" ca="1" si="21"/>
        <v/>
      </c>
      <c r="T219" s="154" t="str">
        <f ca="1">IF(B219="","",IF(ISERROR(MATCH($J219,SorP!$B$1:$B$6261,0)),"",INDIRECT("'SorP'!$A$"&amp;MATCH($S219&amp;$J219,SorP!C:C,0))))</f>
        <v/>
      </c>
      <c r="U219" s="167"/>
      <c r="V219" s="168" t="e">
        <f>IF(C219="",NA(),MATCH($B219&amp;$C219,'Smelter Look-up'!$J:$J,0))</f>
        <v>#N/A</v>
      </c>
      <c r="X219" s="169">
        <f t="shared" ca="1" si="20"/>
        <v>0</v>
      </c>
      <c r="AB219" s="311" t="str">
        <f t="shared" si="22"/>
        <v/>
      </c>
      <c r="AC219" s="169" t="str">
        <f t="shared" si="23"/>
        <v/>
      </c>
      <c r="AD219" s="169" t="str">
        <f t="shared" si="24"/>
        <v/>
      </c>
    </row>
    <row r="220" spans="1:30" s="169" customFormat="1" ht="20.25">
      <c r="A220" s="154"/>
      <c r="B220" s="301"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3" t="str">
        <f ca="1">IF(ISERROR($V220),"",OFFSET('Smelter Look-up'!$G$4,$V220-4,0))</f>
        <v/>
      </c>
      <c r="I220" s="204" t="str">
        <f ca="1">IF(ISERROR($V220),"",OFFSET('Smelter Look-up'!$H$4,$V220-4,0))</f>
        <v/>
      </c>
      <c r="J220" s="204" t="str">
        <f ca="1">IF(ISERROR($V220),"",OFFSET('Smelter Look-up'!$I$4,$V220-4,0))</f>
        <v/>
      </c>
      <c r="K220" s="149"/>
      <c r="L220" s="149"/>
      <c r="M220" s="149"/>
      <c r="N220" s="149"/>
      <c r="O220" s="149"/>
      <c r="P220" s="206"/>
      <c r="Q220" s="150"/>
      <c r="R220" s="148" t="str">
        <f ca="1">IF(ISERROR($V220),"",OFFSET('Smelter Look-up'!$C$4,$V220-4,0)&amp;"")</f>
        <v/>
      </c>
      <c r="S220" s="154" t="str">
        <f t="shared" ca="1" si="21"/>
        <v/>
      </c>
      <c r="T220" s="154" t="str">
        <f ca="1">IF(B220="","",IF(ISERROR(MATCH($J220,SorP!$B$1:$B$6261,0)),"",INDIRECT("'SorP'!$A$"&amp;MATCH($S220&amp;$J220,SorP!C:C,0))))</f>
        <v/>
      </c>
      <c r="U220" s="167"/>
      <c r="V220" s="168" t="e">
        <f>IF(C220="",NA(),MATCH($B220&amp;$C220,'Smelter Look-up'!$J:$J,0))</f>
        <v>#N/A</v>
      </c>
      <c r="X220" s="169">
        <f t="shared" ca="1" si="20"/>
        <v>0</v>
      </c>
      <c r="AB220" s="311" t="str">
        <f t="shared" si="22"/>
        <v/>
      </c>
      <c r="AC220" s="169" t="str">
        <f t="shared" si="23"/>
        <v/>
      </c>
      <c r="AD220" s="169" t="str">
        <f t="shared" si="24"/>
        <v/>
      </c>
    </row>
    <row r="221" spans="1:30" s="169" customFormat="1" ht="20.25">
      <c r="A221" s="154"/>
      <c r="B221" s="301"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3" t="str">
        <f ca="1">IF(ISERROR($V221),"",OFFSET('Smelter Look-up'!$G$4,$V221-4,0))</f>
        <v/>
      </c>
      <c r="I221" s="204" t="str">
        <f ca="1">IF(ISERROR($V221),"",OFFSET('Smelter Look-up'!$H$4,$V221-4,0))</f>
        <v/>
      </c>
      <c r="J221" s="204" t="str">
        <f ca="1">IF(ISERROR($V221),"",OFFSET('Smelter Look-up'!$I$4,$V221-4,0))</f>
        <v/>
      </c>
      <c r="K221" s="149"/>
      <c r="L221" s="149"/>
      <c r="M221" s="149"/>
      <c r="N221" s="149"/>
      <c r="O221" s="149"/>
      <c r="P221" s="206"/>
      <c r="Q221" s="150"/>
      <c r="R221" s="148" t="str">
        <f ca="1">IF(ISERROR($V221),"",OFFSET('Smelter Look-up'!$C$4,$V221-4,0)&amp;"")</f>
        <v/>
      </c>
      <c r="S221" s="154" t="str">
        <f t="shared" ca="1" si="21"/>
        <v/>
      </c>
      <c r="T221" s="154" t="str">
        <f ca="1">IF(B221="","",IF(ISERROR(MATCH($J221,SorP!$B$1:$B$6261,0)),"",INDIRECT("'SorP'!$A$"&amp;MATCH($S221&amp;$J221,SorP!C:C,0))))</f>
        <v/>
      </c>
      <c r="U221" s="167"/>
      <c r="V221" s="168" t="e">
        <f>IF(C221="",NA(),MATCH($B221&amp;$C221,'Smelter Look-up'!$J:$J,0))</f>
        <v>#N/A</v>
      </c>
      <c r="X221" s="169">
        <f t="shared" ca="1" si="20"/>
        <v>0</v>
      </c>
      <c r="AB221" s="311" t="str">
        <f t="shared" si="22"/>
        <v/>
      </c>
      <c r="AC221" s="169" t="str">
        <f t="shared" si="23"/>
        <v/>
      </c>
      <c r="AD221" s="169" t="str">
        <f t="shared" si="24"/>
        <v/>
      </c>
    </row>
    <row r="222" spans="1:30" s="169" customFormat="1" ht="20.25">
      <c r="A222" s="154"/>
      <c r="B222" s="301"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3" t="str">
        <f ca="1">IF(ISERROR($V222),"",OFFSET('Smelter Look-up'!$G$4,$V222-4,0))</f>
        <v/>
      </c>
      <c r="I222" s="204" t="str">
        <f ca="1">IF(ISERROR($V222),"",OFFSET('Smelter Look-up'!$H$4,$V222-4,0))</f>
        <v/>
      </c>
      <c r="J222" s="204" t="str">
        <f ca="1">IF(ISERROR($V222),"",OFFSET('Smelter Look-up'!$I$4,$V222-4,0))</f>
        <v/>
      </c>
      <c r="K222" s="149"/>
      <c r="L222" s="149"/>
      <c r="M222" s="149"/>
      <c r="N222" s="149"/>
      <c r="O222" s="149"/>
      <c r="P222" s="206"/>
      <c r="Q222" s="150"/>
      <c r="R222" s="148" t="str">
        <f ca="1">IF(ISERROR($V222),"",OFFSET('Smelter Look-up'!$C$4,$V222-4,0)&amp;"")</f>
        <v/>
      </c>
      <c r="S222" s="154" t="str">
        <f t="shared" ca="1" si="21"/>
        <v/>
      </c>
      <c r="T222" s="154" t="str">
        <f ca="1">IF(B222="","",IF(ISERROR(MATCH($J222,SorP!$B$1:$B$6261,0)),"",INDIRECT("'SorP'!$A$"&amp;MATCH($S222&amp;$J222,SorP!C:C,0))))</f>
        <v/>
      </c>
      <c r="U222" s="167"/>
      <c r="V222" s="168" t="e">
        <f>IF(C222="",NA(),MATCH($B222&amp;$C222,'Smelter Look-up'!$J:$J,0))</f>
        <v>#N/A</v>
      </c>
      <c r="X222" s="169">
        <f t="shared" ca="1" si="20"/>
        <v>0</v>
      </c>
      <c r="AB222" s="311" t="str">
        <f t="shared" si="22"/>
        <v/>
      </c>
      <c r="AC222" s="169" t="str">
        <f t="shared" si="23"/>
        <v/>
      </c>
      <c r="AD222" s="169" t="str">
        <f t="shared" si="24"/>
        <v/>
      </c>
    </row>
    <row r="223" spans="1:30" s="169" customFormat="1" ht="20.25">
      <c r="A223" s="154"/>
      <c r="B223" s="301"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3" t="str">
        <f ca="1">IF(ISERROR($V223),"",OFFSET('Smelter Look-up'!$G$4,$V223-4,0))</f>
        <v/>
      </c>
      <c r="I223" s="204" t="str">
        <f ca="1">IF(ISERROR($V223),"",OFFSET('Smelter Look-up'!$H$4,$V223-4,0))</f>
        <v/>
      </c>
      <c r="J223" s="204" t="str">
        <f ca="1">IF(ISERROR($V223),"",OFFSET('Smelter Look-up'!$I$4,$V223-4,0))</f>
        <v/>
      </c>
      <c r="K223" s="149"/>
      <c r="L223" s="149"/>
      <c r="M223" s="149"/>
      <c r="N223" s="149"/>
      <c r="O223" s="149"/>
      <c r="P223" s="206"/>
      <c r="Q223" s="150"/>
      <c r="R223" s="148" t="str">
        <f ca="1">IF(ISERROR($V223),"",OFFSET('Smelter Look-up'!$C$4,$V223-4,0)&amp;"")</f>
        <v/>
      </c>
      <c r="S223" s="154" t="str">
        <f t="shared" ca="1" si="21"/>
        <v/>
      </c>
      <c r="T223" s="154" t="str">
        <f ca="1">IF(B223="","",IF(ISERROR(MATCH($J223,SorP!$B$1:$B$6261,0)),"",INDIRECT("'SorP'!$A$"&amp;MATCH($S223&amp;$J223,SorP!C:C,0))))</f>
        <v/>
      </c>
      <c r="U223" s="167"/>
      <c r="V223" s="168" t="e">
        <f>IF(C223="",NA(),MATCH($B223&amp;$C223,'Smelter Look-up'!$J:$J,0))</f>
        <v>#N/A</v>
      </c>
      <c r="X223" s="169">
        <f t="shared" ca="1" si="20"/>
        <v>0</v>
      </c>
      <c r="AB223" s="311" t="str">
        <f t="shared" si="22"/>
        <v/>
      </c>
      <c r="AC223" s="169" t="str">
        <f t="shared" si="23"/>
        <v/>
      </c>
      <c r="AD223" s="169" t="str">
        <f t="shared" si="24"/>
        <v/>
      </c>
    </row>
    <row r="224" spans="1:30" s="169" customFormat="1" ht="20.25">
      <c r="A224" s="154"/>
      <c r="B224" s="301"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3" t="str">
        <f ca="1">IF(ISERROR($V224),"",OFFSET('Smelter Look-up'!$G$4,$V224-4,0))</f>
        <v/>
      </c>
      <c r="I224" s="204" t="str">
        <f ca="1">IF(ISERROR($V224),"",OFFSET('Smelter Look-up'!$H$4,$V224-4,0))</f>
        <v/>
      </c>
      <c r="J224" s="204" t="str">
        <f ca="1">IF(ISERROR($V224),"",OFFSET('Smelter Look-up'!$I$4,$V224-4,0))</f>
        <v/>
      </c>
      <c r="K224" s="149"/>
      <c r="L224" s="149"/>
      <c r="M224" s="149"/>
      <c r="N224" s="149"/>
      <c r="O224" s="149"/>
      <c r="P224" s="206"/>
      <c r="Q224" s="150"/>
      <c r="R224" s="148" t="str">
        <f ca="1">IF(ISERROR($V224),"",OFFSET('Smelter Look-up'!$C$4,$V224-4,0)&amp;"")</f>
        <v/>
      </c>
      <c r="S224" s="154" t="str">
        <f t="shared" ca="1" si="21"/>
        <v/>
      </c>
      <c r="T224" s="154" t="str">
        <f ca="1">IF(B224="","",IF(ISERROR(MATCH($J224,SorP!$B$1:$B$6261,0)),"",INDIRECT("'SorP'!$A$"&amp;MATCH($S224&amp;$J224,SorP!C:C,0))))</f>
        <v/>
      </c>
      <c r="U224" s="167"/>
      <c r="V224" s="168" t="e">
        <f>IF(C224="",NA(),MATCH($B224&amp;$C224,'Smelter Look-up'!$J:$J,0))</f>
        <v>#N/A</v>
      </c>
      <c r="X224" s="169">
        <f t="shared" ref="X224:X287" ca="1" si="25">IF(AND(C224="Smelter not listed",OR(LEN(D224)=0,LEN(E224)=0)),1,0)</f>
        <v>0</v>
      </c>
      <c r="AB224" s="311" t="str">
        <f t="shared" si="22"/>
        <v/>
      </c>
      <c r="AC224" s="169" t="str">
        <f t="shared" si="23"/>
        <v/>
      </c>
      <c r="AD224" s="169" t="str">
        <f t="shared" si="24"/>
        <v/>
      </c>
    </row>
    <row r="225" spans="1:30" s="169" customFormat="1" ht="20.25">
      <c r="A225" s="154"/>
      <c r="B225" s="301"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3" t="str">
        <f ca="1">IF(ISERROR($V225),"",OFFSET('Smelter Look-up'!$G$4,$V225-4,0))</f>
        <v/>
      </c>
      <c r="I225" s="204" t="str">
        <f ca="1">IF(ISERROR($V225),"",OFFSET('Smelter Look-up'!$H$4,$V225-4,0))</f>
        <v/>
      </c>
      <c r="J225" s="204" t="str">
        <f ca="1">IF(ISERROR($V225),"",OFFSET('Smelter Look-up'!$I$4,$V225-4,0))</f>
        <v/>
      </c>
      <c r="K225" s="149"/>
      <c r="L225" s="149"/>
      <c r="M225" s="149"/>
      <c r="N225" s="149"/>
      <c r="O225" s="149"/>
      <c r="P225" s="206"/>
      <c r="Q225" s="150"/>
      <c r="R225" s="148" t="str">
        <f ca="1">IF(ISERROR($V225),"",OFFSET('Smelter Look-up'!$C$4,$V225-4,0)&amp;"")</f>
        <v/>
      </c>
      <c r="S225" s="154" t="str">
        <f t="shared" ref="S225:S288" ca="1" si="26">IF(B225="","",IF(ISERROR(MATCH($E225,CL,0)),"Unknown",INDIRECT("'C'!$A$"&amp;MATCH($E225,CL,0)+1)))</f>
        <v/>
      </c>
      <c r="T225" s="154" t="str">
        <f ca="1">IF(B225="","",IF(ISERROR(MATCH($J225,SorP!$B$1:$B$6261,0)),"",INDIRECT("'SorP'!$A$"&amp;MATCH($S225&amp;$J225,SorP!C:C,0))))</f>
        <v/>
      </c>
      <c r="U225" s="167"/>
      <c r="V225" s="168" t="e">
        <f>IF(C225="",NA(),MATCH($B225&amp;$C225,'Smelter Look-up'!$J:$J,0))</f>
        <v>#N/A</v>
      </c>
      <c r="X225" s="169">
        <f t="shared" ca="1" si="25"/>
        <v>0</v>
      </c>
      <c r="AB225" s="311" t="str">
        <f t="shared" si="22"/>
        <v/>
      </c>
      <c r="AC225" s="169" t="str">
        <f t="shared" si="23"/>
        <v/>
      </c>
      <c r="AD225" s="169" t="str">
        <f t="shared" si="24"/>
        <v/>
      </c>
    </row>
    <row r="226" spans="1:30" s="169" customFormat="1" ht="20.25">
      <c r="A226" s="154"/>
      <c r="B226" s="301"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3" t="str">
        <f ca="1">IF(ISERROR($V226),"",OFFSET('Smelter Look-up'!$G$4,$V226-4,0))</f>
        <v/>
      </c>
      <c r="I226" s="204" t="str">
        <f ca="1">IF(ISERROR($V226),"",OFFSET('Smelter Look-up'!$H$4,$V226-4,0))</f>
        <v/>
      </c>
      <c r="J226" s="204" t="str">
        <f ca="1">IF(ISERROR($V226),"",OFFSET('Smelter Look-up'!$I$4,$V226-4,0))</f>
        <v/>
      </c>
      <c r="K226" s="149"/>
      <c r="L226" s="149"/>
      <c r="M226" s="149"/>
      <c r="N226" s="149"/>
      <c r="O226" s="149"/>
      <c r="P226" s="206"/>
      <c r="Q226" s="150"/>
      <c r="R226" s="148" t="str">
        <f ca="1">IF(ISERROR($V226),"",OFFSET('Smelter Look-up'!$C$4,$V226-4,0)&amp;"")</f>
        <v/>
      </c>
      <c r="S226" s="154" t="str">
        <f t="shared" ca="1" si="26"/>
        <v/>
      </c>
      <c r="T226" s="154" t="str">
        <f ca="1">IF(B226="","",IF(ISERROR(MATCH($J226,SorP!$B$1:$B$6261,0)),"",INDIRECT("'SorP'!$A$"&amp;MATCH($S226&amp;$J226,SorP!C:C,0))))</f>
        <v/>
      </c>
      <c r="U226" s="167"/>
      <c r="V226" s="168" t="e">
        <f>IF(C226="",NA(),MATCH($B226&amp;$C226,'Smelter Look-up'!$J:$J,0))</f>
        <v>#N/A</v>
      </c>
      <c r="X226" s="169">
        <f t="shared" ca="1" si="25"/>
        <v>0</v>
      </c>
      <c r="AB226" s="311" t="str">
        <f t="shared" si="22"/>
        <v/>
      </c>
      <c r="AC226" s="169" t="str">
        <f t="shared" si="23"/>
        <v/>
      </c>
      <c r="AD226" s="169" t="str">
        <f t="shared" si="24"/>
        <v/>
      </c>
    </row>
    <row r="227" spans="1:30" s="169" customFormat="1" ht="20.25">
      <c r="A227" s="154"/>
      <c r="B227" s="301"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3" t="str">
        <f ca="1">IF(ISERROR($V227),"",OFFSET('Smelter Look-up'!$G$4,$V227-4,0))</f>
        <v/>
      </c>
      <c r="I227" s="204" t="str">
        <f ca="1">IF(ISERROR($V227),"",OFFSET('Smelter Look-up'!$H$4,$V227-4,0))</f>
        <v/>
      </c>
      <c r="J227" s="204" t="str">
        <f ca="1">IF(ISERROR($V227),"",OFFSET('Smelter Look-up'!$I$4,$V227-4,0))</f>
        <v/>
      </c>
      <c r="K227" s="149"/>
      <c r="L227" s="149"/>
      <c r="M227" s="149"/>
      <c r="N227" s="149"/>
      <c r="O227" s="149"/>
      <c r="P227" s="206"/>
      <c r="Q227" s="150"/>
      <c r="R227" s="148" t="str">
        <f ca="1">IF(ISERROR($V227),"",OFFSET('Smelter Look-up'!$C$4,$V227-4,0)&amp;"")</f>
        <v/>
      </c>
      <c r="S227" s="154" t="str">
        <f t="shared" ca="1" si="26"/>
        <v/>
      </c>
      <c r="T227" s="154" t="str">
        <f ca="1">IF(B227="","",IF(ISERROR(MATCH($J227,SorP!$B$1:$B$6261,0)),"",INDIRECT("'SorP'!$A$"&amp;MATCH($S227&amp;$J227,SorP!C:C,0))))</f>
        <v/>
      </c>
      <c r="U227" s="167"/>
      <c r="V227" s="168" t="e">
        <f>IF(C227="",NA(),MATCH($B227&amp;$C227,'Smelter Look-up'!$J:$J,0))</f>
        <v>#N/A</v>
      </c>
      <c r="X227" s="169">
        <f t="shared" ca="1" si="25"/>
        <v>0</v>
      </c>
      <c r="AB227" s="311" t="str">
        <f t="shared" si="22"/>
        <v/>
      </c>
      <c r="AC227" s="169" t="str">
        <f t="shared" si="23"/>
        <v/>
      </c>
      <c r="AD227" s="169" t="str">
        <f t="shared" si="24"/>
        <v/>
      </c>
    </row>
    <row r="228" spans="1:30" s="169" customFormat="1" ht="20.25">
      <c r="A228" s="154"/>
      <c r="B228" s="301"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3" t="str">
        <f ca="1">IF(ISERROR($V228),"",OFFSET('Smelter Look-up'!$G$4,$V228-4,0))</f>
        <v/>
      </c>
      <c r="I228" s="204" t="str">
        <f ca="1">IF(ISERROR($V228),"",OFFSET('Smelter Look-up'!$H$4,$V228-4,0))</f>
        <v/>
      </c>
      <c r="J228" s="204" t="str">
        <f ca="1">IF(ISERROR($V228),"",OFFSET('Smelter Look-up'!$I$4,$V228-4,0))</f>
        <v/>
      </c>
      <c r="K228" s="149"/>
      <c r="L228" s="149"/>
      <c r="M228" s="149"/>
      <c r="N228" s="149"/>
      <c r="O228" s="149"/>
      <c r="P228" s="206"/>
      <c r="Q228" s="150"/>
      <c r="R228" s="148" t="str">
        <f ca="1">IF(ISERROR($V228),"",OFFSET('Smelter Look-up'!$C$4,$V228-4,0)&amp;"")</f>
        <v/>
      </c>
      <c r="S228" s="154" t="str">
        <f t="shared" ca="1" si="26"/>
        <v/>
      </c>
      <c r="T228" s="154" t="str">
        <f ca="1">IF(B228="","",IF(ISERROR(MATCH($J228,SorP!$B$1:$B$6261,0)),"",INDIRECT("'SorP'!$A$"&amp;MATCH($S228&amp;$J228,SorP!C:C,0))))</f>
        <v/>
      </c>
      <c r="U228" s="167"/>
      <c r="V228" s="168" t="e">
        <f>IF(C228="",NA(),MATCH($B228&amp;$C228,'Smelter Look-up'!$J:$J,0))</f>
        <v>#N/A</v>
      </c>
      <c r="X228" s="169">
        <f t="shared" ca="1" si="25"/>
        <v>0</v>
      </c>
      <c r="AB228" s="311" t="str">
        <f t="shared" si="22"/>
        <v/>
      </c>
      <c r="AC228" s="169" t="str">
        <f t="shared" si="23"/>
        <v/>
      </c>
      <c r="AD228" s="169" t="str">
        <f t="shared" si="24"/>
        <v/>
      </c>
    </row>
    <row r="229" spans="1:30" s="169" customFormat="1" ht="20.25">
      <c r="A229" s="154"/>
      <c r="B229" s="301"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3" t="str">
        <f ca="1">IF(ISERROR($V229),"",OFFSET('Smelter Look-up'!$G$4,$V229-4,0))</f>
        <v/>
      </c>
      <c r="I229" s="204" t="str">
        <f ca="1">IF(ISERROR($V229),"",OFFSET('Smelter Look-up'!$H$4,$V229-4,0))</f>
        <v/>
      </c>
      <c r="J229" s="204" t="str">
        <f ca="1">IF(ISERROR($V229),"",OFFSET('Smelter Look-up'!$I$4,$V229-4,0))</f>
        <v/>
      </c>
      <c r="K229" s="149"/>
      <c r="L229" s="149"/>
      <c r="M229" s="149"/>
      <c r="N229" s="149"/>
      <c r="O229" s="149"/>
      <c r="P229" s="206"/>
      <c r="Q229" s="150"/>
      <c r="R229" s="148" t="str">
        <f ca="1">IF(ISERROR($V229),"",OFFSET('Smelter Look-up'!$C$4,$V229-4,0)&amp;"")</f>
        <v/>
      </c>
      <c r="S229" s="154" t="str">
        <f t="shared" ca="1" si="26"/>
        <v/>
      </c>
      <c r="T229" s="154" t="str">
        <f ca="1">IF(B229="","",IF(ISERROR(MATCH($J229,SorP!$B$1:$B$6261,0)),"",INDIRECT("'SorP'!$A$"&amp;MATCH($S229&amp;$J229,SorP!C:C,0))))</f>
        <v/>
      </c>
      <c r="U229" s="167"/>
      <c r="V229" s="168" t="e">
        <f>IF(C229="",NA(),MATCH($B229&amp;$C229,'Smelter Look-up'!$J:$J,0))</f>
        <v>#N/A</v>
      </c>
      <c r="X229" s="169">
        <f t="shared" ca="1" si="25"/>
        <v>0</v>
      </c>
      <c r="AB229" s="311" t="str">
        <f t="shared" si="22"/>
        <v/>
      </c>
      <c r="AC229" s="169" t="str">
        <f t="shared" si="23"/>
        <v/>
      </c>
      <c r="AD229" s="169" t="str">
        <f t="shared" si="24"/>
        <v/>
      </c>
    </row>
    <row r="230" spans="1:30" s="169" customFormat="1" ht="20.25">
      <c r="A230" s="154"/>
      <c r="B230" s="301"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3" t="str">
        <f ca="1">IF(ISERROR($V230),"",OFFSET('Smelter Look-up'!$G$4,$V230-4,0))</f>
        <v/>
      </c>
      <c r="I230" s="204" t="str">
        <f ca="1">IF(ISERROR($V230),"",OFFSET('Smelter Look-up'!$H$4,$V230-4,0))</f>
        <v/>
      </c>
      <c r="J230" s="204" t="str">
        <f ca="1">IF(ISERROR($V230),"",OFFSET('Smelter Look-up'!$I$4,$V230-4,0))</f>
        <v/>
      </c>
      <c r="K230" s="149"/>
      <c r="L230" s="149"/>
      <c r="M230" s="149"/>
      <c r="N230" s="149"/>
      <c r="O230" s="149"/>
      <c r="P230" s="206"/>
      <c r="Q230" s="150"/>
      <c r="R230" s="148" t="str">
        <f ca="1">IF(ISERROR($V230),"",OFFSET('Smelter Look-up'!$C$4,$V230-4,0)&amp;"")</f>
        <v/>
      </c>
      <c r="S230" s="154" t="str">
        <f t="shared" ca="1" si="26"/>
        <v/>
      </c>
      <c r="T230" s="154" t="str">
        <f ca="1">IF(B230="","",IF(ISERROR(MATCH($J230,SorP!$B$1:$B$6261,0)),"",INDIRECT("'SorP'!$A$"&amp;MATCH($S230&amp;$J230,SorP!C:C,0))))</f>
        <v/>
      </c>
      <c r="U230" s="167"/>
      <c r="V230" s="168" t="e">
        <f>IF(C230="",NA(),MATCH($B230&amp;$C230,'Smelter Look-up'!$J:$J,0))</f>
        <v>#N/A</v>
      </c>
      <c r="X230" s="169">
        <f t="shared" ca="1" si="25"/>
        <v>0</v>
      </c>
      <c r="AB230" s="311" t="str">
        <f t="shared" si="22"/>
        <v/>
      </c>
      <c r="AC230" s="169" t="str">
        <f t="shared" si="23"/>
        <v/>
      </c>
      <c r="AD230" s="169" t="str">
        <f t="shared" si="24"/>
        <v/>
      </c>
    </row>
    <row r="231" spans="1:30" s="169" customFormat="1" ht="20.25">
      <c r="A231" s="154"/>
      <c r="B231" s="301"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3" t="str">
        <f ca="1">IF(ISERROR($V231),"",OFFSET('Smelter Look-up'!$G$4,$V231-4,0))</f>
        <v/>
      </c>
      <c r="I231" s="204" t="str">
        <f ca="1">IF(ISERROR($V231),"",OFFSET('Smelter Look-up'!$H$4,$V231-4,0))</f>
        <v/>
      </c>
      <c r="J231" s="204" t="str">
        <f ca="1">IF(ISERROR($V231),"",OFFSET('Smelter Look-up'!$I$4,$V231-4,0))</f>
        <v/>
      </c>
      <c r="K231" s="149"/>
      <c r="L231" s="149"/>
      <c r="M231" s="149"/>
      <c r="N231" s="149"/>
      <c r="O231" s="149"/>
      <c r="P231" s="206"/>
      <c r="Q231" s="150"/>
      <c r="R231" s="148" t="str">
        <f ca="1">IF(ISERROR($V231),"",OFFSET('Smelter Look-up'!$C$4,$V231-4,0)&amp;"")</f>
        <v/>
      </c>
      <c r="S231" s="154" t="str">
        <f t="shared" ca="1" si="26"/>
        <v/>
      </c>
      <c r="T231" s="154" t="str">
        <f ca="1">IF(B231="","",IF(ISERROR(MATCH($J231,SorP!$B$1:$B$6261,0)),"",INDIRECT("'SorP'!$A$"&amp;MATCH($S231&amp;$J231,SorP!C:C,0))))</f>
        <v/>
      </c>
      <c r="U231" s="167"/>
      <c r="V231" s="168" t="e">
        <f>IF(C231="",NA(),MATCH($B231&amp;$C231,'Smelter Look-up'!$J:$J,0))</f>
        <v>#N/A</v>
      </c>
      <c r="X231" s="169">
        <f t="shared" ca="1" si="25"/>
        <v>0</v>
      </c>
      <c r="AB231" s="311" t="str">
        <f t="shared" ref="AB231:AB294" si="27">IF(C231="","",B231)</f>
        <v/>
      </c>
      <c r="AC231" s="169" t="str">
        <f t="shared" ref="AC231:AC294" si="28">B231</f>
        <v/>
      </c>
      <c r="AD231" s="169" t="str">
        <f t="shared" ref="AD231:AD294" si="29">IF(C231="Smelter not listed",D231,C231)</f>
        <v/>
      </c>
    </row>
    <row r="232" spans="1:30" s="169" customFormat="1" ht="20.25">
      <c r="A232" s="154"/>
      <c r="B232" s="301"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3" t="str">
        <f ca="1">IF(ISERROR($V232),"",OFFSET('Smelter Look-up'!$G$4,$V232-4,0))</f>
        <v/>
      </c>
      <c r="I232" s="204" t="str">
        <f ca="1">IF(ISERROR($V232),"",OFFSET('Smelter Look-up'!$H$4,$V232-4,0))</f>
        <v/>
      </c>
      <c r="J232" s="204" t="str">
        <f ca="1">IF(ISERROR($V232),"",OFFSET('Smelter Look-up'!$I$4,$V232-4,0))</f>
        <v/>
      </c>
      <c r="K232" s="149"/>
      <c r="L232" s="149"/>
      <c r="M232" s="149"/>
      <c r="N232" s="149"/>
      <c r="O232" s="149"/>
      <c r="P232" s="206"/>
      <c r="Q232" s="150"/>
      <c r="R232" s="148" t="str">
        <f ca="1">IF(ISERROR($V232),"",OFFSET('Smelter Look-up'!$C$4,$V232-4,0)&amp;"")</f>
        <v/>
      </c>
      <c r="S232" s="154" t="str">
        <f t="shared" ca="1" si="26"/>
        <v/>
      </c>
      <c r="T232" s="154" t="str">
        <f ca="1">IF(B232="","",IF(ISERROR(MATCH($J232,SorP!$B$1:$B$6261,0)),"",INDIRECT("'SorP'!$A$"&amp;MATCH($S232&amp;$J232,SorP!C:C,0))))</f>
        <v/>
      </c>
      <c r="U232" s="167"/>
      <c r="V232" s="168" t="e">
        <f>IF(C232="",NA(),MATCH($B232&amp;$C232,'Smelter Look-up'!$J:$J,0))</f>
        <v>#N/A</v>
      </c>
      <c r="X232" s="169">
        <f t="shared" ca="1" si="25"/>
        <v>0</v>
      </c>
      <c r="AB232" s="311" t="str">
        <f t="shared" si="27"/>
        <v/>
      </c>
      <c r="AC232" s="169" t="str">
        <f t="shared" si="28"/>
        <v/>
      </c>
      <c r="AD232" s="169" t="str">
        <f t="shared" si="29"/>
        <v/>
      </c>
    </row>
    <row r="233" spans="1:30" s="169" customFormat="1" ht="20.25">
      <c r="A233" s="154"/>
      <c r="B233" s="301"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3" t="str">
        <f ca="1">IF(ISERROR($V233),"",OFFSET('Smelter Look-up'!$G$4,$V233-4,0))</f>
        <v/>
      </c>
      <c r="I233" s="204" t="str">
        <f ca="1">IF(ISERROR($V233),"",OFFSET('Smelter Look-up'!$H$4,$V233-4,0))</f>
        <v/>
      </c>
      <c r="J233" s="204" t="str">
        <f ca="1">IF(ISERROR($V233),"",OFFSET('Smelter Look-up'!$I$4,$V233-4,0))</f>
        <v/>
      </c>
      <c r="K233" s="149"/>
      <c r="L233" s="149"/>
      <c r="M233" s="149"/>
      <c r="N233" s="149"/>
      <c r="O233" s="149"/>
      <c r="P233" s="206"/>
      <c r="Q233" s="150"/>
      <c r="R233" s="148" t="str">
        <f ca="1">IF(ISERROR($V233),"",OFFSET('Smelter Look-up'!$C$4,$V233-4,0)&amp;"")</f>
        <v/>
      </c>
      <c r="S233" s="154" t="str">
        <f t="shared" ca="1" si="26"/>
        <v/>
      </c>
      <c r="T233" s="154" t="str">
        <f ca="1">IF(B233="","",IF(ISERROR(MATCH($J233,SorP!$B$1:$B$6261,0)),"",INDIRECT("'SorP'!$A$"&amp;MATCH($S233&amp;$J233,SorP!C:C,0))))</f>
        <v/>
      </c>
      <c r="U233" s="167"/>
      <c r="V233" s="168" t="e">
        <f>IF(C233="",NA(),MATCH($B233&amp;$C233,'Smelter Look-up'!$J:$J,0))</f>
        <v>#N/A</v>
      </c>
      <c r="X233" s="169">
        <f t="shared" ca="1" si="25"/>
        <v>0</v>
      </c>
      <c r="AB233" s="311" t="str">
        <f t="shared" si="27"/>
        <v/>
      </c>
      <c r="AC233" s="169" t="str">
        <f t="shared" si="28"/>
        <v/>
      </c>
      <c r="AD233" s="169" t="str">
        <f t="shared" si="29"/>
        <v/>
      </c>
    </row>
    <row r="234" spans="1:30" s="169" customFormat="1" ht="20.25">
      <c r="A234" s="154"/>
      <c r="B234" s="301"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3" t="str">
        <f ca="1">IF(ISERROR($V234),"",OFFSET('Smelter Look-up'!$G$4,$V234-4,0))</f>
        <v/>
      </c>
      <c r="I234" s="204" t="str">
        <f ca="1">IF(ISERROR($V234),"",OFFSET('Smelter Look-up'!$H$4,$V234-4,0))</f>
        <v/>
      </c>
      <c r="J234" s="204" t="str">
        <f ca="1">IF(ISERROR($V234),"",OFFSET('Smelter Look-up'!$I$4,$V234-4,0))</f>
        <v/>
      </c>
      <c r="K234" s="149"/>
      <c r="L234" s="149"/>
      <c r="M234" s="149"/>
      <c r="N234" s="149"/>
      <c r="O234" s="149"/>
      <c r="P234" s="206"/>
      <c r="Q234" s="150"/>
      <c r="R234" s="148" t="str">
        <f ca="1">IF(ISERROR($V234),"",OFFSET('Smelter Look-up'!$C$4,$V234-4,0)&amp;"")</f>
        <v/>
      </c>
      <c r="S234" s="154" t="str">
        <f t="shared" ca="1" si="26"/>
        <v/>
      </c>
      <c r="T234" s="154" t="str">
        <f ca="1">IF(B234="","",IF(ISERROR(MATCH($J234,SorP!$B$1:$B$6261,0)),"",INDIRECT("'SorP'!$A$"&amp;MATCH($S234&amp;$J234,SorP!C:C,0))))</f>
        <v/>
      </c>
      <c r="U234" s="167"/>
      <c r="V234" s="168" t="e">
        <f>IF(C234="",NA(),MATCH($B234&amp;$C234,'Smelter Look-up'!$J:$J,0))</f>
        <v>#N/A</v>
      </c>
      <c r="X234" s="169">
        <f t="shared" ca="1" si="25"/>
        <v>0</v>
      </c>
      <c r="AB234" s="311" t="str">
        <f t="shared" si="27"/>
        <v/>
      </c>
      <c r="AC234" s="169" t="str">
        <f t="shared" si="28"/>
        <v/>
      </c>
      <c r="AD234" s="169" t="str">
        <f t="shared" si="29"/>
        <v/>
      </c>
    </row>
    <row r="235" spans="1:30" s="169" customFormat="1" ht="20.25">
      <c r="A235" s="154"/>
      <c r="B235" s="301"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3" t="str">
        <f ca="1">IF(ISERROR($V235),"",OFFSET('Smelter Look-up'!$G$4,$V235-4,0))</f>
        <v/>
      </c>
      <c r="I235" s="204" t="str">
        <f ca="1">IF(ISERROR($V235),"",OFFSET('Smelter Look-up'!$H$4,$V235-4,0))</f>
        <v/>
      </c>
      <c r="J235" s="204" t="str">
        <f ca="1">IF(ISERROR($V235),"",OFFSET('Smelter Look-up'!$I$4,$V235-4,0))</f>
        <v/>
      </c>
      <c r="K235" s="149"/>
      <c r="L235" s="149"/>
      <c r="M235" s="149"/>
      <c r="N235" s="149"/>
      <c r="O235" s="149"/>
      <c r="P235" s="206"/>
      <c r="Q235" s="150"/>
      <c r="R235" s="148" t="str">
        <f ca="1">IF(ISERROR($V235),"",OFFSET('Smelter Look-up'!$C$4,$V235-4,0)&amp;"")</f>
        <v/>
      </c>
      <c r="S235" s="154" t="str">
        <f t="shared" ca="1" si="26"/>
        <v/>
      </c>
      <c r="T235" s="154" t="str">
        <f ca="1">IF(B235="","",IF(ISERROR(MATCH($J235,SorP!$B$1:$B$6261,0)),"",INDIRECT("'SorP'!$A$"&amp;MATCH($S235&amp;$J235,SorP!C:C,0))))</f>
        <v/>
      </c>
      <c r="U235" s="167"/>
      <c r="V235" s="168" t="e">
        <f>IF(C235="",NA(),MATCH($B235&amp;$C235,'Smelter Look-up'!$J:$J,0))</f>
        <v>#N/A</v>
      </c>
      <c r="X235" s="169">
        <f t="shared" ca="1" si="25"/>
        <v>0</v>
      </c>
      <c r="AB235" s="311" t="str">
        <f t="shared" si="27"/>
        <v/>
      </c>
      <c r="AC235" s="169" t="str">
        <f t="shared" si="28"/>
        <v/>
      </c>
      <c r="AD235" s="169" t="str">
        <f t="shared" si="29"/>
        <v/>
      </c>
    </row>
    <row r="236" spans="1:30" s="169" customFormat="1" ht="20.25">
      <c r="A236" s="154"/>
      <c r="B236" s="301"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3" t="str">
        <f ca="1">IF(ISERROR($V236),"",OFFSET('Smelter Look-up'!$G$4,$V236-4,0))</f>
        <v/>
      </c>
      <c r="I236" s="204" t="str">
        <f ca="1">IF(ISERROR($V236),"",OFFSET('Smelter Look-up'!$H$4,$V236-4,0))</f>
        <v/>
      </c>
      <c r="J236" s="204" t="str">
        <f ca="1">IF(ISERROR($V236),"",OFFSET('Smelter Look-up'!$I$4,$V236-4,0))</f>
        <v/>
      </c>
      <c r="K236" s="149"/>
      <c r="L236" s="149"/>
      <c r="M236" s="149"/>
      <c r="N236" s="149"/>
      <c r="O236" s="149"/>
      <c r="P236" s="206"/>
      <c r="Q236" s="150"/>
      <c r="R236" s="148" t="str">
        <f ca="1">IF(ISERROR($V236),"",OFFSET('Smelter Look-up'!$C$4,$V236-4,0)&amp;"")</f>
        <v/>
      </c>
      <c r="S236" s="154" t="str">
        <f t="shared" ca="1" si="26"/>
        <v/>
      </c>
      <c r="T236" s="154" t="str">
        <f ca="1">IF(B236="","",IF(ISERROR(MATCH($J236,SorP!$B$1:$B$6261,0)),"",INDIRECT("'SorP'!$A$"&amp;MATCH($S236&amp;$J236,SorP!C:C,0))))</f>
        <v/>
      </c>
      <c r="U236" s="167"/>
      <c r="V236" s="168" t="e">
        <f>IF(C236="",NA(),MATCH($B236&amp;$C236,'Smelter Look-up'!$J:$J,0))</f>
        <v>#N/A</v>
      </c>
      <c r="X236" s="169">
        <f t="shared" ca="1" si="25"/>
        <v>0</v>
      </c>
      <c r="AB236" s="311" t="str">
        <f t="shared" si="27"/>
        <v/>
      </c>
      <c r="AC236" s="169" t="str">
        <f t="shared" si="28"/>
        <v/>
      </c>
      <c r="AD236" s="169" t="str">
        <f t="shared" si="29"/>
        <v/>
      </c>
    </row>
    <row r="237" spans="1:30" s="169" customFormat="1" ht="20.25">
      <c r="A237" s="154"/>
      <c r="B237" s="301"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3" t="str">
        <f ca="1">IF(ISERROR($V237),"",OFFSET('Smelter Look-up'!$G$4,$V237-4,0))</f>
        <v/>
      </c>
      <c r="I237" s="204" t="str">
        <f ca="1">IF(ISERROR($V237),"",OFFSET('Smelter Look-up'!$H$4,$V237-4,0))</f>
        <v/>
      </c>
      <c r="J237" s="204" t="str">
        <f ca="1">IF(ISERROR($V237),"",OFFSET('Smelter Look-up'!$I$4,$V237-4,0))</f>
        <v/>
      </c>
      <c r="K237" s="149"/>
      <c r="L237" s="149"/>
      <c r="M237" s="149"/>
      <c r="N237" s="149"/>
      <c r="O237" s="149"/>
      <c r="P237" s="206"/>
      <c r="Q237" s="150"/>
      <c r="R237" s="148" t="str">
        <f ca="1">IF(ISERROR($V237),"",OFFSET('Smelter Look-up'!$C$4,$V237-4,0)&amp;"")</f>
        <v/>
      </c>
      <c r="S237" s="154" t="str">
        <f t="shared" ca="1" si="26"/>
        <v/>
      </c>
      <c r="T237" s="154" t="str">
        <f ca="1">IF(B237="","",IF(ISERROR(MATCH($J237,SorP!$B$1:$B$6261,0)),"",INDIRECT("'SorP'!$A$"&amp;MATCH($S237&amp;$J237,SorP!C:C,0))))</f>
        <v/>
      </c>
      <c r="U237" s="167"/>
      <c r="V237" s="168" t="e">
        <f>IF(C237="",NA(),MATCH($B237&amp;$C237,'Smelter Look-up'!$J:$J,0))</f>
        <v>#N/A</v>
      </c>
      <c r="X237" s="169">
        <f t="shared" ca="1" si="25"/>
        <v>0</v>
      </c>
      <c r="AB237" s="311" t="str">
        <f t="shared" si="27"/>
        <v/>
      </c>
      <c r="AC237" s="169" t="str">
        <f t="shared" si="28"/>
        <v/>
      </c>
      <c r="AD237" s="169" t="str">
        <f t="shared" si="29"/>
        <v/>
      </c>
    </row>
    <row r="238" spans="1:30" s="169" customFormat="1" ht="20.25">
      <c r="A238" s="154"/>
      <c r="B238" s="301"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3" t="str">
        <f ca="1">IF(ISERROR($V238),"",OFFSET('Smelter Look-up'!$G$4,$V238-4,0))</f>
        <v/>
      </c>
      <c r="I238" s="204" t="str">
        <f ca="1">IF(ISERROR($V238),"",OFFSET('Smelter Look-up'!$H$4,$V238-4,0))</f>
        <v/>
      </c>
      <c r="J238" s="204" t="str">
        <f ca="1">IF(ISERROR($V238),"",OFFSET('Smelter Look-up'!$I$4,$V238-4,0))</f>
        <v/>
      </c>
      <c r="K238" s="149"/>
      <c r="L238" s="149"/>
      <c r="M238" s="149"/>
      <c r="N238" s="149"/>
      <c r="O238" s="149"/>
      <c r="P238" s="206"/>
      <c r="Q238" s="150"/>
      <c r="R238" s="148" t="str">
        <f ca="1">IF(ISERROR($V238),"",OFFSET('Smelter Look-up'!$C$4,$V238-4,0)&amp;"")</f>
        <v/>
      </c>
      <c r="S238" s="154" t="str">
        <f t="shared" ca="1" si="26"/>
        <v/>
      </c>
      <c r="T238" s="154" t="str">
        <f ca="1">IF(B238="","",IF(ISERROR(MATCH($J238,SorP!$B$1:$B$6261,0)),"",INDIRECT("'SorP'!$A$"&amp;MATCH($S238&amp;$J238,SorP!C:C,0))))</f>
        <v/>
      </c>
      <c r="U238" s="167"/>
      <c r="V238" s="168" t="e">
        <f>IF(C238="",NA(),MATCH($B238&amp;$C238,'Smelter Look-up'!$J:$J,0))</f>
        <v>#N/A</v>
      </c>
      <c r="X238" s="169">
        <f t="shared" ca="1" si="25"/>
        <v>0</v>
      </c>
      <c r="AB238" s="311" t="str">
        <f t="shared" si="27"/>
        <v/>
      </c>
      <c r="AC238" s="169" t="str">
        <f t="shared" si="28"/>
        <v/>
      </c>
      <c r="AD238" s="169" t="str">
        <f t="shared" si="29"/>
        <v/>
      </c>
    </row>
    <row r="239" spans="1:30" s="169" customFormat="1" ht="20.25">
      <c r="A239" s="154"/>
      <c r="B239" s="301"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3" t="str">
        <f ca="1">IF(ISERROR($V239),"",OFFSET('Smelter Look-up'!$G$4,$V239-4,0))</f>
        <v/>
      </c>
      <c r="I239" s="204" t="str">
        <f ca="1">IF(ISERROR($V239),"",OFFSET('Smelter Look-up'!$H$4,$V239-4,0))</f>
        <v/>
      </c>
      <c r="J239" s="204" t="str">
        <f ca="1">IF(ISERROR($V239),"",OFFSET('Smelter Look-up'!$I$4,$V239-4,0))</f>
        <v/>
      </c>
      <c r="K239" s="149"/>
      <c r="L239" s="149"/>
      <c r="M239" s="149"/>
      <c r="N239" s="149"/>
      <c r="O239" s="149"/>
      <c r="P239" s="206"/>
      <c r="Q239" s="150"/>
      <c r="R239" s="148" t="str">
        <f ca="1">IF(ISERROR($V239),"",OFFSET('Smelter Look-up'!$C$4,$V239-4,0)&amp;"")</f>
        <v/>
      </c>
      <c r="S239" s="154" t="str">
        <f t="shared" ca="1" si="26"/>
        <v/>
      </c>
      <c r="T239" s="154" t="str">
        <f ca="1">IF(B239="","",IF(ISERROR(MATCH($J239,SorP!$B$1:$B$6261,0)),"",INDIRECT("'SorP'!$A$"&amp;MATCH($S239&amp;$J239,SorP!C:C,0))))</f>
        <v/>
      </c>
      <c r="U239" s="167"/>
      <c r="V239" s="168" t="e">
        <f>IF(C239="",NA(),MATCH($B239&amp;$C239,'Smelter Look-up'!$J:$J,0))</f>
        <v>#N/A</v>
      </c>
      <c r="X239" s="169">
        <f t="shared" ca="1" si="25"/>
        <v>0</v>
      </c>
      <c r="AB239" s="311" t="str">
        <f t="shared" si="27"/>
        <v/>
      </c>
      <c r="AC239" s="169" t="str">
        <f t="shared" si="28"/>
        <v/>
      </c>
      <c r="AD239" s="169" t="str">
        <f t="shared" si="29"/>
        <v/>
      </c>
    </row>
    <row r="240" spans="1:30" s="169" customFormat="1" ht="20.25">
      <c r="A240" s="154"/>
      <c r="B240" s="301"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3" t="str">
        <f ca="1">IF(ISERROR($V240),"",OFFSET('Smelter Look-up'!$G$4,$V240-4,0))</f>
        <v/>
      </c>
      <c r="I240" s="204" t="str">
        <f ca="1">IF(ISERROR($V240),"",OFFSET('Smelter Look-up'!$H$4,$V240-4,0))</f>
        <v/>
      </c>
      <c r="J240" s="204" t="str">
        <f ca="1">IF(ISERROR($V240),"",OFFSET('Smelter Look-up'!$I$4,$V240-4,0))</f>
        <v/>
      </c>
      <c r="K240" s="149"/>
      <c r="L240" s="149"/>
      <c r="M240" s="149"/>
      <c r="N240" s="149"/>
      <c r="O240" s="149"/>
      <c r="P240" s="206"/>
      <c r="Q240" s="150"/>
      <c r="R240" s="148" t="str">
        <f ca="1">IF(ISERROR($V240),"",OFFSET('Smelter Look-up'!$C$4,$V240-4,0)&amp;"")</f>
        <v/>
      </c>
      <c r="S240" s="154" t="str">
        <f t="shared" ca="1" si="26"/>
        <v/>
      </c>
      <c r="T240" s="154" t="str">
        <f ca="1">IF(B240="","",IF(ISERROR(MATCH($J240,SorP!$B$1:$B$6261,0)),"",INDIRECT("'SorP'!$A$"&amp;MATCH($S240&amp;$J240,SorP!C:C,0))))</f>
        <v/>
      </c>
      <c r="U240" s="167"/>
      <c r="V240" s="168" t="e">
        <f>IF(C240="",NA(),MATCH($B240&amp;$C240,'Smelter Look-up'!$J:$J,0))</f>
        <v>#N/A</v>
      </c>
      <c r="X240" s="169">
        <f t="shared" ca="1" si="25"/>
        <v>0</v>
      </c>
      <c r="AB240" s="311" t="str">
        <f t="shared" si="27"/>
        <v/>
      </c>
      <c r="AC240" s="169" t="str">
        <f t="shared" si="28"/>
        <v/>
      </c>
      <c r="AD240" s="169" t="str">
        <f t="shared" si="29"/>
        <v/>
      </c>
    </row>
    <row r="241" spans="1:30" s="169" customFormat="1" ht="20.25">
      <c r="A241" s="154"/>
      <c r="B241" s="301"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3" t="str">
        <f ca="1">IF(ISERROR($V241),"",OFFSET('Smelter Look-up'!$G$4,$V241-4,0))</f>
        <v/>
      </c>
      <c r="I241" s="204" t="str">
        <f ca="1">IF(ISERROR($V241),"",OFFSET('Smelter Look-up'!$H$4,$V241-4,0))</f>
        <v/>
      </c>
      <c r="J241" s="204" t="str">
        <f ca="1">IF(ISERROR($V241),"",OFFSET('Smelter Look-up'!$I$4,$V241-4,0))</f>
        <v/>
      </c>
      <c r="K241" s="149"/>
      <c r="L241" s="149"/>
      <c r="M241" s="149"/>
      <c r="N241" s="149"/>
      <c r="O241" s="149"/>
      <c r="P241" s="206"/>
      <c r="Q241" s="150"/>
      <c r="R241" s="148" t="str">
        <f ca="1">IF(ISERROR($V241),"",OFFSET('Smelter Look-up'!$C$4,$V241-4,0)&amp;"")</f>
        <v/>
      </c>
      <c r="S241" s="154" t="str">
        <f t="shared" ca="1" si="26"/>
        <v/>
      </c>
      <c r="T241" s="154" t="str">
        <f ca="1">IF(B241="","",IF(ISERROR(MATCH($J241,SorP!$B$1:$B$6261,0)),"",INDIRECT("'SorP'!$A$"&amp;MATCH($S241&amp;$J241,SorP!C:C,0))))</f>
        <v/>
      </c>
      <c r="U241" s="167"/>
      <c r="V241" s="168" t="e">
        <f>IF(C241="",NA(),MATCH($B241&amp;$C241,'Smelter Look-up'!$J:$J,0))</f>
        <v>#N/A</v>
      </c>
      <c r="X241" s="169">
        <f t="shared" ca="1" si="25"/>
        <v>0</v>
      </c>
      <c r="AB241" s="311" t="str">
        <f t="shared" si="27"/>
        <v/>
      </c>
      <c r="AC241" s="169" t="str">
        <f t="shared" si="28"/>
        <v/>
      </c>
      <c r="AD241" s="169" t="str">
        <f t="shared" si="29"/>
        <v/>
      </c>
    </row>
    <row r="242" spans="1:30" s="169" customFormat="1" ht="20.25">
      <c r="A242" s="154"/>
      <c r="B242" s="301"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3" t="str">
        <f ca="1">IF(ISERROR($V242),"",OFFSET('Smelter Look-up'!$G$4,$V242-4,0))</f>
        <v/>
      </c>
      <c r="I242" s="204" t="str">
        <f ca="1">IF(ISERROR($V242),"",OFFSET('Smelter Look-up'!$H$4,$V242-4,0))</f>
        <v/>
      </c>
      <c r="J242" s="204" t="str">
        <f ca="1">IF(ISERROR($V242),"",OFFSET('Smelter Look-up'!$I$4,$V242-4,0))</f>
        <v/>
      </c>
      <c r="K242" s="149"/>
      <c r="L242" s="149"/>
      <c r="M242" s="149"/>
      <c r="N242" s="149"/>
      <c r="O242" s="149"/>
      <c r="P242" s="206"/>
      <c r="Q242" s="150"/>
      <c r="R242" s="148" t="str">
        <f ca="1">IF(ISERROR($V242),"",OFFSET('Smelter Look-up'!$C$4,$V242-4,0)&amp;"")</f>
        <v/>
      </c>
      <c r="S242" s="154" t="str">
        <f t="shared" ca="1" si="26"/>
        <v/>
      </c>
      <c r="T242" s="154" t="str">
        <f ca="1">IF(B242="","",IF(ISERROR(MATCH($J242,SorP!$B$1:$B$6261,0)),"",INDIRECT("'SorP'!$A$"&amp;MATCH($S242&amp;$J242,SorP!C:C,0))))</f>
        <v/>
      </c>
      <c r="U242" s="167"/>
      <c r="V242" s="168" t="e">
        <f>IF(C242="",NA(),MATCH($B242&amp;$C242,'Smelter Look-up'!$J:$J,0))</f>
        <v>#N/A</v>
      </c>
      <c r="X242" s="169">
        <f t="shared" ca="1" si="25"/>
        <v>0</v>
      </c>
      <c r="AB242" s="311" t="str">
        <f t="shared" si="27"/>
        <v/>
      </c>
      <c r="AC242" s="169" t="str">
        <f t="shared" si="28"/>
        <v/>
      </c>
      <c r="AD242" s="169" t="str">
        <f t="shared" si="29"/>
        <v/>
      </c>
    </row>
    <row r="243" spans="1:30" s="169" customFormat="1" ht="20.25">
      <c r="A243" s="154"/>
      <c r="B243" s="301"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3" t="str">
        <f ca="1">IF(ISERROR($V243),"",OFFSET('Smelter Look-up'!$G$4,$V243-4,0))</f>
        <v/>
      </c>
      <c r="I243" s="204" t="str">
        <f ca="1">IF(ISERROR($V243),"",OFFSET('Smelter Look-up'!$H$4,$V243-4,0))</f>
        <v/>
      </c>
      <c r="J243" s="204" t="str">
        <f ca="1">IF(ISERROR($V243),"",OFFSET('Smelter Look-up'!$I$4,$V243-4,0))</f>
        <v/>
      </c>
      <c r="K243" s="149"/>
      <c r="L243" s="149"/>
      <c r="M243" s="149"/>
      <c r="N243" s="149"/>
      <c r="O243" s="149"/>
      <c r="P243" s="206"/>
      <c r="Q243" s="150"/>
      <c r="R243" s="148" t="str">
        <f ca="1">IF(ISERROR($V243),"",OFFSET('Smelter Look-up'!$C$4,$V243-4,0)&amp;"")</f>
        <v/>
      </c>
      <c r="S243" s="154" t="str">
        <f t="shared" ca="1" si="26"/>
        <v/>
      </c>
      <c r="T243" s="154" t="str">
        <f ca="1">IF(B243="","",IF(ISERROR(MATCH($J243,SorP!$B$1:$B$6261,0)),"",INDIRECT("'SorP'!$A$"&amp;MATCH($S243&amp;$J243,SorP!C:C,0))))</f>
        <v/>
      </c>
      <c r="U243" s="167"/>
      <c r="V243" s="168" t="e">
        <f>IF(C243="",NA(),MATCH($B243&amp;$C243,'Smelter Look-up'!$J:$J,0))</f>
        <v>#N/A</v>
      </c>
      <c r="X243" s="169">
        <f t="shared" ca="1" si="25"/>
        <v>0</v>
      </c>
      <c r="AB243" s="311" t="str">
        <f t="shared" si="27"/>
        <v/>
      </c>
      <c r="AC243" s="169" t="str">
        <f t="shared" si="28"/>
        <v/>
      </c>
      <c r="AD243" s="169" t="str">
        <f t="shared" si="29"/>
        <v/>
      </c>
    </row>
    <row r="244" spans="1:30" s="169" customFormat="1" ht="20.25">
      <c r="A244" s="154"/>
      <c r="B244" s="301"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3" t="str">
        <f ca="1">IF(ISERROR($V244),"",OFFSET('Smelter Look-up'!$G$4,$V244-4,0))</f>
        <v/>
      </c>
      <c r="I244" s="204" t="str">
        <f ca="1">IF(ISERROR($V244),"",OFFSET('Smelter Look-up'!$H$4,$V244-4,0))</f>
        <v/>
      </c>
      <c r="J244" s="204" t="str">
        <f ca="1">IF(ISERROR($V244),"",OFFSET('Smelter Look-up'!$I$4,$V244-4,0))</f>
        <v/>
      </c>
      <c r="K244" s="149"/>
      <c r="L244" s="149"/>
      <c r="M244" s="149"/>
      <c r="N244" s="149"/>
      <c r="O244" s="149"/>
      <c r="P244" s="206"/>
      <c r="Q244" s="150"/>
      <c r="R244" s="148" t="str">
        <f ca="1">IF(ISERROR($V244),"",OFFSET('Smelter Look-up'!$C$4,$V244-4,0)&amp;"")</f>
        <v/>
      </c>
      <c r="S244" s="154" t="str">
        <f t="shared" ca="1" si="26"/>
        <v/>
      </c>
      <c r="T244" s="154" t="str">
        <f ca="1">IF(B244="","",IF(ISERROR(MATCH($J244,SorP!$B$1:$B$6261,0)),"",INDIRECT("'SorP'!$A$"&amp;MATCH($S244&amp;$J244,SorP!C:C,0))))</f>
        <v/>
      </c>
      <c r="U244" s="167"/>
      <c r="V244" s="168" t="e">
        <f>IF(C244="",NA(),MATCH($B244&amp;$C244,'Smelter Look-up'!$J:$J,0))</f>
        <v>#N/A</v>
      </c>
      <c r="X244" s="169">
        <f t="shared" ca="1" si="25"/>
        <v>0</v>
      </c>
      <c r="AB244" s="311" t="str">
        <f t="shared" si="27"/>
        <v/>
      </c>
      <c r="AC244" s="169" t="str">
        <f t="shared" si="28"/>
        <v/>
      </c>
      <c r="AD244" s="169" t="str">
        <f t="shared" si="29"/>
        <v/>
      </c>
    </row>
    <row r="245" spans="1:30" s="169" customFormat="1" ht="20.25">
      <c r="A245" s="154"/>
      <c r="B245" s="301"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3" t="str">
        <f ca="1">IF(ISERROR($V245),"",OFFSET('Smelter Look-up'!$G$4,$V245-4,0))</f>
        <v/>
      </c>
      <c r="I245" s="204" t="str">
        <f ca="1">IF(ISERROR($V245),"",OFFSET('Smelter Look-up'!$H$4,$V245-4,0))</f>
        <v/>
      </c>
      <c r="J245" s="204" t="str">
        <f ca="1">IF(ISERROR($V245),"",OFFSET('Smelter Look-up'!$I$4,$V245-4,0))</f>
        <v/>
      </c>
      <c r="K245" s="149"/>
      <c r="L245" s="149"/>
      <c r="M245" s="149"/>
      <c r="N245" s="149"/>
      <c r="O245" s="149"/>
      <c r="P245" s="206"/>
      <c r="Q245" s="150"/>
      <c r="R245" s="148" t="str">
        <f ca="1">IF(ISERROR($V245),"",OFFSET('Smelter Look-up'!$C$4,$V245-4,0)&amp;"")</f>
        <v/>
      </c>
      <c r="S245" s="154" t="str">
        <f t="shared" ca="1" si="26"/>
        <v/>
      </c>
      <c r="T245" s="154" t="str">
        <f ca="1">IF(B245="","",IF(ISERROR(MATCH($J245,SorP!$B$1:$B$6261,0)),"",INDIRECT("'SorP'!$A$"&amp;MATCH($S245&amp;$J245,SorP!C:C,0))))</f>
        <v/>
      </c>
      <c r="U245" s="167"/>
      <c r="V245" s="168" t="e">
        <f>IF(C245="",NA(),MATCH($B245&amp;$C245,'Smelter Look-up'!$J:$J,0))</f>
        <v>#N/A</v>
      </c>
      <c r="X245" s="169">
        <f t="shared" ca="1" si="25"/>
        <v>0</v>
      </c>
      <c r="AB245" s="311" t="str">
        <f t="shared" si="27"/>
        <v/>
      </c>
      <c r="AC245" s="169" t="str">
        <f t="shared" si="28"/>
        <v/>
      </c>
      <c r="AD245" s="169" t="str">
        <f t="shared" si="29"/>
        <v/>
      </c>
    </row>
    <row r="246" spans="1:30" s="169" customFormat="1" ht="20.25">
      <c r="A246" s="154"/>
      <c r="B246" s="301"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3" t="str">
        <f ca="1">IF(ISERROR($V246),"",OFFSET('Smelter Look-up'!$G$4,$V246-4,0))</f>
        <v/>
      </c>
      <c r="I246" s="204" t="str">
        <f ca="1">IF(ISERROR($V246),"",OFFSET('Smelter Look-up'!$H$4,$V246-4,0))</f>
        <v/>
      </c>
      <c r="J246" s="204" t="str">
        <f ca="1">IF(ISERROR($V246),"",OFFSET('Smelter Look-up'!$I$4,$V246-4,0))</f>
        <v/>
      </c>
      <c r="K246" s="149"/>
      <c r="L246" s="149"/>
      <c r="M246" s="149"/>
      <c r="N246" s="149"/>
      <c r="O246" s="149"/>
      <c r="P246" s="206"/>
      <c r="Q246" s="150"/>
      <c r="R246" s="148" t="str">
        <f ca="1">IF(ISERROR($V246),"",OFFSET('Smelter Look-up'!$C$4,$V246-4,0)&amp;"")</f>
        <v/>
      </c>
      <c r="S246" s="154" t="str">
        <f t="shared" ca="1" si="26"/>
        <v/>
      </c>
      <c r="T246" s="154" t="str">
        <f ca="1">IF(B246="","",IF(ISERROR(MATCH($J246,SorP!$B$1:$B$6261,0)),"",INDIRECT("'SorP'!$A$"&amp;MATCH($S246&amp;$J246,SorP!C:C,0))))</f>
        <v/>
      </c>
      <c r="U246" s="167"/>
      <c r="V246" s="168" t="e">
        <f>IF(C246="",NA(),MATCH($B246&amp;$C246,'Smelter Look-up'!$J:$J,0))</f>
        <v>#N/A</v>
      </c>
      <c r="X246" s="169">
        <f t="shared" ca="1" si="25"/>
        <v>0</v>
      </c>
      <c r="AB246" s="311" t="str">
        <f t="shared" si="27"/>
        <v/>
      </c>
      <c r="AC246" s="169" t="str">
        <f t="shared" si="28"/>
        <v/>
      </c>
      <c r="AD246" s="169" t="str">
        <f t="shared" si="29"/>
        <v/>
      </c>
    </row>
    <row r="247" spans="1:30" s="169" customFormat="1" ht="20.25">
      <c r="A247" s="154"/>
      <c r="B247" s="301"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3" t="str">
        <f ca="1">IF(ISERROR($V247),"",OFFSET('Smelter Look-up'!$G$4,$V247-4,0))</f>
        <v/>
      </c>
      <c r="I247" s="204" t="str">
        <f ca="1">IF(ISERROR($V247),"",OFFSET('Smelter Look-up'!$H$4,$V247-4,0))</f>
        <v/>
      </c>
      <c r="J247" s="204" t="str">
        <f ca="1">IF(ISERROR($V247),"",OFFSET('Smelter Look-up'!$I$4,$V247-4,0))</f>
        <v/>
      </c>
      <c r="K247" s="149"/>
      <c r="L247" s="149"/>
      <c r="M247" s="149"/>
      <c r="N247" s="149"/>
      <c r="O247" s="149"/>
      <c r="P247" s="206"/>
      <c r="Q247" s="150"/>
      <c r="R247" s="148" t="str">
        <f ca="1">IF(ISERROR($V247),"",OFFSET('Smelter Look-up'!$C$4,$V247-4,0)&amp;"")</f>
        <v/>
      </c>
      <c r="S247" s="154" t="str">
        <f t="shared" ca="1" si="26"/>
        <v/>
      </c>
      <c r="T247" s="154" t="str">
        <f ca="1">IF(B247="","",IF(ISERROR(MATCH($J247,SorP!$B$1:$B$6261,0)),"",INDIRECT("'SorP'!$A$"&amp;MATCH($S247&amp;$J247,SorP!C:C,0))))</f>
        <v/>
      </c>
      <c r="U247" s="167"/>
      <c r="V247" s="168" t="e">
        <f>IF(C247="",NA(),MATCH($B247&amp;$C247,'Smelter Look-up'!$J:$J,0))</f>
        <v>#N/A</v>
      </c>
      <c r="X247" s="169">
        <f t="shared" ca="1" si="25"/>
        <v>0</v>
      </c>
      <c r="AB247" s="311" t="str">
        <f t="shared" si="27"/>
        <v/>
      </c>
      <c r="AC247" s="169" t="str">
        <f t="shared" si="28"/>
        <v/>
      </c>
      <c r="AD247" s="169" t="str">
        <f t="shared" si="29"/>
        <v/>
      </c>
    </row>
    <row r="248" spans="1:30" s="169" customFormat="1" ht="20.25">
      <c r="A248" s="154"/>
      <c r="B248" s="301"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3" t="str">
        <f ca="1">IF(ISERROR($V248),"",OFFSET('Smelter Look-up'!$G$4,$V248-4,0))</f>
        <v/>
      </c>
      <c r="I248" s="204" t="str">
        <f ca="1">IF(ISERROR($V248),"",OFFSET('Smelter Look-up'!$H$4,$V248-4,0))</f>
        <v/>
      </c>
      <c r="J248" s="204" t="str">
        <f ca="1">IF(ISERROR($V248),"",OFFSET('Smelter Look-up'!$I$4,$V248-4,0))</f>
        <v/>
      </c>
      <c r="K248" s="149"/>
      <c r="L248" s="149"/>
      <c r="M248" s="149"/>
      <c r="N248" s="149"/>
      <c r="O248" s="149"/>
      <c r="P248" s="206"/>
      <c r="Q248" s="150"/>
      <c r="R248" s="148" t="str">
        <f ca="1">IF(ISERROR($V248),"",OFFSET('Smelter Look-up'!$C$4,$V248-4,0)&amp;"")</f>
        <v/>
      </c>
      <c r="S248" s="154" t="str">
        <f t="shared" ca="1" si="26"/>
        <v/>
      </c>
      <c r="T248" s="154" t="str">
        <f ca="1">IF(B248="","",IF(ISERROR(MATCH($J248,SorP!$B$1:$B$6261,0)),"",INDIRECT("'SorP'!$A$"&amp;MATCH($S248&amp;$J248,SorP!C:C,0))))</f>
        <v/>
      </c>
      <c r="U248" s="167"/>
      <c r="V248" s="168" t="e">
        <f>IF(C248="",NA(),MATCH($B248&amp;$C248,'Smelter Look-up'!$J:$J,0))</f>
        <v>#N/A</v>
      </c>
      <c r="X248" s="169">
        <f t="shared" ca="1" si="25"/>
        <v>0</v>
      </c>
      <c r="AB248" s="311" t="str">
        <f t="shared" si="27"/>
        <v/>
      </c>
      <c r="AC248" s="169" t="str">
        <f t="shared" si="28"/>
        <v/>
      </c>
      <c r="AD248" s="169" t="str">
        <f t="shared" si="29"/>
        <v/>
      </c>
    </row>
    <row r="249" spans="1:30" s="169" customFormat="1" ht="20.25">
      <c r="A249" s="154"/>
      <c r="B249" s="301"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3" t="str">
        <f ca="1">IF(ISERROR($V249),"",OFFSET('Smelter Look-up'!$G$4,$V249-4,0))</f>
        <v/>
      </c>
      <c r="I249" s="204" t="str">
        <f ca="1">IF(ISERROR($V249),"",OFFSET('Smelter Look-up'!$H$4,$V249-4,0))</f>
        <v/>
      </c>
      <c r="J249" s="204" t="str">
        <f ca="1">IF(ISERROR($V249),"",OFFSET('Smelter Look-up'!$I$4,$V249-4,0))</f>
        <v/>
      </c>
      <c r="K249" s="149"/>
      <c r="L249" s="149"/>
      <c r="M249" s="149"/>
      <c r="N249" s="149"/>
      <c r="O249" s="149"/>
      <c r="P249" s="206"/>
      <c r="Q249" s="150"/>
      <c r="R249" s="148" t="str">
        <f ca="1">IF(ISERROR($V249),"",OFFSET('Smelter Look-up'!$C$4,$V249-4,0)&amp;"")</f>
        <v/>
      </c>
      <c r="S249" s="154" t="str">
        <f t="shared" ca="1" si="26"/>
        <v/>
      </c>
      <c r="T249" s="154" t="str">
        <f ca="1">IF(B249="","",IF(ISERROR(MATCH($J249,SorP!$B$1:$B$6261,0)),"",INDIRECT("'SorP'!$A$"&amp;MATCH($S249&amp;$J249,SorP!C:C,0))))</f>
        <v/>
      </c>
      <c r="U249" s="167"/>
      <c r="V249" s="168" t="e">
        <f>IF(C249="",NA(),MATCH($B249&amp;$C249,'Smelter Look-up'!$J:$J,0))</f>
        <v>#N/A</v>
      </c>
      <c r="X249" s="169">
        <f t="shared" ca="1" si="25"/>
        <v>0</v>
      </c>
      <c r="AB249" s="311" t="str">
        <f t="shared" si="27"/>
        <v/>
      </c>
      <c r="AC249" s="169" t="str">
        <f t="shared" si="28"/>
        <v/>
      </c>
      <c r="AD249" s="169" t="str">
        <f t="shared" si="29"/>
        <v/>
      </c>
    </row>
    <row r="250" spans="1:30" s="169" customFormat="1" ht="20.25">
      <c r="A250" s="154"/>
      <c r="B250" s="301"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3" t="str">
        <f ca="1">IF(ISERROR($V250),"",OFFSET('Smelter Look-up'!$G$4,$V250-4,0))</f>
        <v/>
      </c>
      <c r="I250" s="204" t="str">
        <f ca="1">IF(ISERROR($V250),"",OFFSET('Smelter Look-up'!$H$4,$V250-4,0))</f>
        <v/>
      </c>
      <c r="J250" s="204" t="str">
        <f ca="1">IF(ISERROR($V250),"",OFFSET('Smelter Look-up'!$I$4,$V250-4,0))</f>
        <v/>
      </c>
      <c r="K250" s="149"/>
      <c r="L250" s="149"/>
      <c r="M250" s="149"/>
      <c r="N250" s="149"/>
      <c r="O250" s="149"/>
      <c r="P250" s="206"/>
      <c r="Q250" s="150"/>
      <c r="R250" s="148" t="str">
        <f ca="1">IF(ISERROR($V250),"",OFFSET('Smelter Look-up'!$C$4,$V250-4,0)&amp;"")</f>
        <v/>
      </c>
      <c r="S250" s="154" t="str">
        <f t="shared" ca="1" si="26"/>
        <v/>
      </c>
      <c r="T250" s="154" t="str">
        <f ca="1">IF(B250="","",IF(ISERROR(MATCH($J250,SorP!$B$1:$B$6261,0)),"",INDIRECT("'SorP'!$A$"&amp;MATCH($S250&amp;$J250,SorP!C:C,0))))</f>
        <v/>
      </c>
      <c r="U250" s="167"/>
      <c r="V250" s="168" t="e">
        <f>IF(C250="",NA(),MATCH($B250&amp;$C250,'Smelter Look-up'!$J:$J,0))</f>
        <v>#N/A</v>
      </c>
      <c r="X250" s="169">
        <f t="shared" ca="1" si="25"/>
        <v>0</v>
      </c>
      <c r="AB250" s="311" t="str">
        <f t="shared" si="27"/>
        <v/>
      </c>
      <c r="AC250" s="169" t="str">
        <f t="shared" si="28"/>
        <v/>
      </c>
      <c r="AD250" s="169" t="str">
        <f t="shared" si="29"/>
        <v/>
      </c>
    </row>
    <row r="251" spans="1:30" s="169" customFormat="1" ht="20.25">
      <c r="A251" s="154"/>
      <c r="B251" s="301"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3" t="str">
        <f ca="1">IF(ISERROR($V251),"",OFFSET('Smelter Look-up'!$G$4,$V251-4,0))</f>
        <v/>
      </c>
      <c r="I251" s="204" t="str">
        <f ca="1">IF(ISERROR($V251),"",OFFSET('Smelter Look-up'!$H$4,$V251-4,0))</f>
        <v/>
      </c>
      <c r="J251" s="204" t="str">
        <f ca="1">IF(ISERROR($V251),"",OFFSET('Smelter Look-up'!$I$4,$V251-4,0))</f>
        <v/>
      </c>
      <c r="K251" s="149"/>
      <c r="L251" s="149"/>
      <c r="M251" s="149"/>
      <c r="N251" s="149"/>
      <c r="O251" s="149"/>
      <c r="P251" s="206"/>
      <c r="Q251" s="150"/>
      <c r="R251" s="148" t="str">
        <f ca="1">IF(ISERROR($V251),"",OFFSET('Smelter Look-up'!$C$4,$V251-4,0)&amp;"")</f>
        <v/>
      </c>
      <c r="S251" s="154" t="str">
        <f t="shared" ca="1" si="26"/>
        <v/>
      </c>
      <c r="T251" s="154" t="str">
        <f ca="1">IF(B251="","",IF(ISERROR(MATCH($J251,SorP!$B$1:$B$6261,0)),"",INDIRECT("'SorP'!$A$"&amp;MATCH($S251&amp;$J251,SorP!C:C,0))))</f>
        <v/>
      </c>
      <c r="U251" s="167"/>
      <c r="V251" s="168" t="e">
        <f>IF(C251="",NA(),MATCH($B251&amp;$C251,'Smelter Look-up'!$J:$J,0))</f>
        <v>#N/A</v>
      </c>
      <c r="X251" s="169">
        <f t="shared" ca="1" si="25"/>
        <v>0</v>
      </c>
      <c r="AB251" s="311" t="str">
        <f t="shared" si="27"/>
        <v/>
      </c>
      <c r="AC251" s="169" t="str">
        <f t="shared" si="28"/>
        <v/>
      </c>
      <c r="AD251" s="169" t="str">
        <f t="shared" si="29"/>
        <v/>
      </c>
    </row>
    <row r="252" spans="1:30" s="169" customFormat="1" ht="20.25">
      <c r="A252" s="154"/>
      <c r="B252" s="301"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3" t="str">
        <f ca="1">IF(ISERROR($V252),"",OFFSET('Smelter Look-up'!$G$4,$V252-4,0))</f>
        <v/>
      </c>
      <c r="I252" s="204" t="str">
        <f ca="1">IF(ISERROR($V252),"",OFFSET('Smelter Look-up'!$H$4,$V252-4,0))</f>
        <v/>
      </c>
      <c r="J252" s="204" t="str">
        <f ca="1">IF(ISERROR($V252),"",OFFSET('Smelter Look-up'!$I$4,$V252-4,0))</f>
        <v/>
      </c>
      <c r="K252" s="149"/>
      <c r="L252" s="149"/>
      <c r="M252" s="149"/>
      <c r="N252" s="149"/>
      <c r="O252" s="149"/>
      <c r="P252" s="206"/>
      <c r="Q252" s="150"/>
      <c r="R252" s="148" t="str">
        <f ca="1">IF(ISERROR($V252),"",OFFSET('Smelter Look-up'!$C$4,$V252-4,0)&amp;"")</f>
        <v/>
      </c>
      <c r="S252" s="154" t="str">
        <f t="shared" ca="1" si="26"/>
        <v/>
      </c>
      <c r="T252" s="154" t="str">
        <f ca="1">IF(B252="","",IF(ISERROR(MATCH($J252,SorP!$B$1:$B$6261,0)),"",INDIRECT("'SorP'!$A$"&amp;MATCH($S252&amp;$J252,SorP!C:C,0))))</f>
        <v/>
      </c>
      <c r="U252" s="167"/>
      <c r="V252" s="168" t="e">
        <f>IF(C252="",NA(),MATCH($B252&amp;$C252,'Smelter Look-up'!$J:$J,0))</f>
        <v>#N/A</v>
      </c>
      <c r="X252" s="169">
        <f t="shared" ca="1" si="25"/>
        <v>0</v>
      </c>
      <c r="AB252" s="311" t="str">
        <f t="shared" si="27"/>
        <v/>
      </c>
      <c r="AC252" s="169" t="str">
        <f t="shared" si="28"/>
        <v/>
      </c>
      <c r="AD252" s="169" t="str">
        <f t="shared" si="29"/>
        <v/>
      </c>
    </row>
    <row r="253" spans="1:30" s="169" customFormat="1" ht="20.25">
      <c r="A253" s="154"/>
      <c r="B253" s="301"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3" t="str">
        <f ca="1">IF(ISERROR($V253),"",OFFSET('Smelter Look-up'!$G$4,$V253-4,0))</f>
        <v/>
      </c>
      <c r="I253" s="204" t="str">
        <f ca="1">IF(ISERROR($V253),"",OFFSET('Smelter Look-up'!$H$4,$V253-4,0))</f>
        <v/>
      </c>
      <c r="J253" s="204" t="str">
        <f ca="1">IF(ISERROR($V253),"",OFFSET('Smelter Look-up'!$I$4,$V253-4,0))</f>
        <v/>
      </c>
      <c r="K253" s="149"/>
      <c r="L253" s="149"/>
      <c r="M253" s="149"/>
      <c r="N253" s="149"/>
      <c r="O253" s="149"/>
      <c r="P253" s="206"/>
      <c r="Q253" s="150"/>
      <c r="R253" s="148" t="str">
        <f ca="1">IF(ISERROR($V253),"",OFFSET('Smelter Look-up'!$C$4,$V253-4,0)&amp;"")</f>
        <v/>
      </c>
      <c r="S253" s="154" t="str">
        <f t="shared" ca="1" si="26"/>
        <v/>
      </c>
      <c r="T253" s="154" t="str">
        <f ca="1">IF(B253="","",IF(ISERROR(MATCH($J253,SorP!$B$1:$B$6261,0)),"",INDIRECT("'SorP'!$A$"&amp;MATCH($S253&amp;$J253,SorP!C:C,0))))</f>
        <v/>
      </c>
      <c r="U253" s="167"/>
      <c r="V253" s="168" t="e">
        <f>IF(C253="",NA(),MATCH($B253&amp;$C253,'Smelter Look-up'!$J:$J,0))</f>
        <v>#N/A</v>
      </c>
      <c r="X253" s="169">
        <f t="shared" ca="1" si="25"/>
        <v>0</v>
      </c>
      <c r="AB253" s="311" t="str">
        <f t="shared" si="27"/>
        <v/>
      </c>
      <c r="AC253" s="169" t="str">
        <f t="shared" si="28"/>
        <v/>
      </c>
      <c r="AD253" s="169" t="str">
        <f t="shared" si="29"/>
        <v/>
      </c>
    </row>
    <row r="254" spans="1:30" s="169" customFormat="1" ht="20.25">
      <c r="A254" s="154"/>
      <c r="B254" s="301"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3" t="str">
        <f ca="1">IF(ISERROR($V254),"",OFFSET('Smelter Look-up'!$G$4,$V254-4,0))</f>
        <v/>
      </c>
      <c r="I254" s="204" t="str">
        <f ca="1">IF(ISERROR($V254),"",OFFSET('Smelter Look-up'!$H$4,$V254-4,0))</f>
        <v/>
      </c>
      <c r="J254" s="204" t="str">
        <f ca="1">IF(ISERROR($V254),"",OFFSET('Smelter Look-up'!$I$4,$V254-4,0))</f>
        <v/>
      </c>
      <c r="K254" s="149"/>
      <c r="L254" s="149"/>
      <c r="M254" s="149"/>
      <c r="N254" s="149"/>
      <c r="O254" s="149"/>
      <c r="P254" s="206"/>
      <c r="Q254" s="150"/>
      <c r="R254" s="148" t="str">
        <f ca="1">IF(ISERROR($V254),"",OFFSET('Smelter Look-up'!$C$4,$V254-4,0)&amp;"")</f>
        <v/>
      </c>
      <c r="S254" s="154" t="str">
        <f t="shared" ca="1" si="26"/>
        <v/>
      </c>
      <c r="T254" s="154" t="str">
        <f ca="1">IF(B254="","",IF(ISERROR(MATCH($J254,SorP!$B$1:$B$6261,0)),"",INDIRECT("'SorP'!$A$"&amp;MATCH($S254&amp;$J254,SorP!C:C,0))))</f>
        <v/>
      </c>
      <c r="U254" s="167"/>
      <c r="V254" s="168" t="e">
        <f>IF(C254="",NA(),MATCH($B254&amp;$C254,'Smelter Look-up'!$J:$J,0))</f>
        <v>#N/A</v>
      </c>
      <c r="X254" s="169">
        <f t="shared" ca="1" si="25"/>
        <v>0</v>
      </c>
      <c r="AB254" s="311" t="str">
        <f t="shared" si="27"/>
        <v/>
      </c>
      <c r="AC254" s="169" t="str">
        <f t="shared" si="28"/>
        <v/>
      </c>
      <c r="AD254" s="169" t="str">
        <f t="shared" si="29"/>
        <v/>
      </c>
    </row>
    <row r="255" spans="1:30" s="169" customFormat="1" ht="20.25">
      <c r="A255" s="154"/>
      <c r="B255" s="301"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3" t="str">
        <f ca="1">IF(ISERROR($V255),"",OFFSET('Smelter Look-up'!$G$4,$V255-4,0))</f>
        <v/>
      </c>
      <c r="I255" s="204" t="str">
        <f ca="1">IF(ISERROR($V255),"",OFFSET('Smelter Look-up'!$H$4,$V255-4,0))</f>
        <v/>
      </c>
      <c r="J255" s="204" t="str">
        <f ca="1">IF(ISERROR($V255),"",OFFSET('Smelter Look-up'!$I$4,$V255-4,0))</f>
        <v/>
      </c>
      <c r="K255" s="149"/>
      <c r="L255" s="149"/>
      <c r="M255" s="149"/>
      <c r="N255" s="149"/>
      <c r="O255" s="149"/>
      <c r="P255" s="206"/>
      <c r="Q255" s="150"/>
      <c r="R255" s="148" t="str">
        <f ca="1">IF(ISERROR($V255),"",OFFSET('Smelter Look-up'!$C$4,$V255-4,0)&amp;"")</f>
        <v/>
      </c>
      <c r="S255" s="154" t="str">
        <f t="shared" ca="1" si="26"/>
        <v/>
      </c>
      <c r="T255" s="154" t="str">
        <f ca="1">IF(B255="","",IF(ISERROR(MATCH($J255,SorP!$B$1:$B$6261,0)),"",INDIRECT("'SorP'!$A$"&amp;MATCH($S255&amp;$J255,SorP!C:C,0))))</f>
        <v/>
      </c>
      <c r="U255" s="167"/>
      <c r="V255" s="168" t="e">
        <f>IF(C255="",NA(),MATCH($B255&amp;$C255,'Smelter Look-up'!$J:$J,0))</f>
        <v>#N/A</v>
      </c>
      <c r="X255" s="169">
        <f t="shared" ca="1" si="25"/>
        <v>0</v>
      </c>
      <c r="AB255" s="311" t="str">
        <f t="shared" si="27"/>
        <v/>
      </c>
      <c r="AC255" s="169" t="str">
        <f t="shared" si="28"/>
        <v/>
      </c>
      <c r="AD255" s="169" t="str">
        <f t="shared" si="29"/>
        <v/>
      </c>
    </row>
    <row r="256" spans="1:30" s="169" customFormat="1" ht="20.25">
      <c r="A256" s="154"/>
      <c r="B256" s="301"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3" t="str">
        <f ca="1">IF(ISERROR($V256),"",OFFSET('Smelter Look-up'!$G$4,$V256-4,0))</f>
        <v/>
      </c>
      <c r="I256" s="204" t="str">
        <f ca="1">IF(ISERROR($V256),"",OFFSET('Smelter Look-up'!$H$4,$V256-4,0))</f>
        <v/>
      </c>
      <c r="J256" s="204" t="str">
        <f ca="1">IF(ISERROR($V256),"",OFFSET('Smelter Look-up'!$I$4,$V256-4,0))</f>
        <v/>
      </c>
      <c r="K256" s="149"/>
      <c r="L256" s="149"/>
      <c r="M256" s="149"/>
      <c r="N256" s="149"/>
      <c r="O256" s="149"/>
      <c r="P256" s="206"/>
      <c r="Q256" s="150"/>
      <c r="R256" s="148" t="str">
        <f ca="1">IF(ISERROR($V256),"",OFFSET('Smelter Look-up'!$C$4,$V256-4,0)&amp;"")</f>
        <v/>
      </c>
      <c r="S256" s="154" t="str">
        <f t="shared" ca="1" si="26"/>
        <v/>
      </c>
      <c r="T256" s="154" t="str">
        <f ca="1">IF(B256="","",IF(ISERROR(MATCH($J256,SorP!$B$1:$B$6261,0)),"",INDIRECT("'SorP'!$A$"&amp;MATCH($S256&amp;$J256,SorP!C:C,0))))</f>
        <v/>
      </c>
      <c r="U256" s="167"/>
      <c r="V256" s="168" t="e">
        <f>IF(C256="",NA(),MATCH($B256&amp;$C256,'Smelter Look-up'!$J:$J,0))</f>
        <v>#N/A</v>
      </c>
      <c r="X256" s="169">
        <f t="shared" ca="1" si="25"/>
        <v>0</v>
      </c>
      <c r="AB256" s="311" t="str">
        <f t="shared" si="27"/>
        <v/>
      </c>
      <c r="AC256" s="169" t="str">
        <f t="shared" si="28"/>
        <v/>
      </c>
      <c r="AD256" s="169" t="str">
        <f t="shared" si="29"/>
        <v/>
      </c>
    </row>
    <row r="257" spans="1:30" s="169" customFormat="1" ht="20.25">
      <c r="A257" s="154"/>
      <c r="B257" s="301"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3" t="str">
        <f ca="1">IF(ISERROR($V257),"",OFFSET('Smelter Look-up'!$G$4,$V257-4,0))</f>
        <v/>
      </c>
      <c r="I257" s="204" t="str">
        <f ca="1">IF(ISERROR($V257),"",OFFSET('Smelter Look-up'!$H$4,$V257-4,0))</f>
        <v/>
      </c>
      <c r="J257" s="204" t="str">
        <f ca="1">IF(ISERROR($V257),"",OFFSET('Smelter Look-up'!$I$4,$V257-4,0))</f>
        <v/>
      </c>
      <c r="K257" s="149"/>
      <c r="L257" s="149"/>
      <c r="M257" s="149"/>
      <c r="N257" s="149"/>
      <c r="O257" s="149"/>
      <c r="P257" s="206"/>
      <c r="Q257" s="150"/>
      <c r="R257" s="148" t="str">
        <f ca="1">IF(ISERROR($V257),"",OFFSET('Smelter Look-up'!$C$4,$V257-4,0)&amp;"")</f>
        <v/>
      </c>
      <c r="S257" s="154" t="str">
        <f t="shared" ca="1" si="26"/>
        <v/>
      </c>
      <c r="T257" s="154" t="str">
        <f ca="1">IF(B257="","",IF(ISERROR(MATCH($J257,SorP!$B$1:$B$6261,0)),"",INDIRECT("'SorP'!$A$"&amp;MATCH($S257&amp;$J257,SorP!C:C,0))))</f>
        <v/>
      </c>
      <c r="U257" s="167"/>
      <c r="V257" s="168" t="e">
        <f>IF(C257="",NA(),MATCH($B257&amp;$C257,'Smelter Look-up'!$J:$J,0))</f>
        <v>#N/A</v>
      </c>
      <c r="X257" s="169">
        <f t="shared" ca="1" si="25"/>
        <v>0</v>
      </c>
      <c r="AB257" s="311" t="str">
        <f t="shared" si="27"/>
        <v/>
      </c>
      <c r="AC257" s="169" t="str">
        <f t="shared" si="28"/>
        <v/>
      </c>
      <c r="AD257" s="169" t="str">
        <f t="shared" si="29"/>
        <v/>
      </c>
    </row>
    <row r="258" spans="1:30" s="169" customFormat="1" ht="20.25">
      <c r="A258" s="154"/>
      <c r="B258" s="301"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3" t="str">
        <f ca="1">IF(ISERROR($V258),"",OFFSET('Smelter Look-up'!$G$4,$V258-4,0))</f>
        <v/>
      </c>
      <c r="I258" s="204" t="str">
        <f ca="1">IF(ISERROR($V258),"",OFFSET('Smelter Look-up'!$H$4,$V258-4,0))</f>
        <v/>
      </c>
      <c r="J258" s="204" t="str">
        <f ca="1">IF(ISERROR($V258),"",OFFSET('Smelter Look-up'!$I$4,$V258-4,0))</f>
        <v/>
      </c>
      <c r="K258" s="149"/>
      <c r="L258" s="149"/>
      <c r="M258" s="149"/>
      <c r="N258" s="149"/>
      <c r="O258" s="149"/>
      <c r="P258" s="206"/>
      <c r="Q258" s="150"/>
      <c r="R258" s="148" t="str">
        <f ca="1">IF(ISERROR($V258),"",OFFSET('Smelter Look-up'!$C$4,$V258-4,0)&amp;"")</f>
        <v/>
      </c>
      <c r="S258" s="154" t="str">
        <f t="shared" ca="1" si="26"/>
        <v/>
      </c>
      <c r="T258" s="154" t="str">
        <f ca="1">IF(B258="","",IF(ISERROR(MATCH($J258,SorP!$B$1:$B$6261,0)),"",INDIRECT("'SorP'!$A$"&amp;MATCH($S258&amp;$J258,SorP!C:C,0))))</f>
        <v/>
      </c>
      <c r="U258" s="167"/>
      <c r="V258" s="168" t="e">
        <f>IF(C258="",NA(),MATCH($B258&amp;$C258,'Smelter Look-up'!$J:$J,0))</f>
        <v>#N/A</v>
      </c>
      <c r="X258" s="169">
        <f t="shared" ca="1" si="25"/>
        <v>0</v>
      </c>
      <c r="AB258" s="311" t="str">
        <f t="shared" si="27"/>
        <v/>
      </c>
      <c r="AC258" s="169" t="str">
        <f t="shared" si="28"/>
        <v/>
      </c>
      <c r="AD258" s="169" t="str">
        <f t="shared" si="29"/>
        <v/>
      </c>
    </row>
    <row r="259" spans="1:30" s="169" customFormat="1" ht="20.25">
      <c r="A259" s="154"/>
      <c r="B259" s="301"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3" t="str">
        <f ca="1">IF(ISERROR($V259),"",OFFSET('Smelter Look-up'!$G$4,$V259-4,0))</f>
        <v/>
      </c>
      <c r="I259" s="204" t="str">
        <f ca="1">IF(ISERROR($V259),"",OFFSET('Smelter Look-up'!$H$4,$V259-4,0))</f>
        <v/>
      </c>
      <c r="J259" s="204" t="str">
        <f ca="1">IF(ISERROR($V259),"",OFFSET('Smelter Look-up'!$I$4,$V259-4,0))</f>
        <v/>
      </c>
      <c r="K259" s="149"/>
      <c r="L259" s="149"/>
      <c r="M259" s="149"/>
      <c r="N259" s="149"/>
      <c r="O259" s="149"/>
      <c r="P259" s="206"/>
      <c r="Q259" s="150"/>
      <c r="R259" s="148" t="str">
        <f ca="1">IF(ISERROR($V259),"",OFFSET('Smelter Look-up'!$C$4,$V259-4,0)&amp;"")</f>
        <v/>
      </c>
      <c r="S259" s="154" t="str">
        <f t="shared" ca="1" si="26"/>
        <v/>
      </c>
      <c r="T259" s="154" t="str">
        <f ca="1">IF(B259="","",IF(ISERROR(MATCH($J259,SorP!$B$1:$B$6261,0)),"",INDIRECT("'SorP'!$A$"&amp;MATCH($S259&amp;$J259,SorP!C:C,0))))</f>
        <v/>
      </c>
      <c r="U259" s="167"/>
      <c r="V259" s="168" t="e">
        <f>IF(C259="",NA(),MATCH($B259&amp;$C259,'Smelter Look-up'!$J:$J,0))</f>
        <v>#N/A</v>
      </c>
      <c r="X259" s="169">
        <f t="shared" ca="1" si="25"/>
        <v>0</v>
      </c>
      <c r="AB259" s="311" t="str">
        <f t="shared" si="27"/>
        <v/>
      </c>
      <c r="AC259" s="169" t="str">
        <f t="shared" si="28"/>
        <v/>
      </c>
      <c r="AD259" s="169" t="str">
        <f t="shared" si="29"/>
        <v/>
      </c>
    </row>
    <row r="260" spans="1:30" s="169" customFormat="1" ht="20.25">
      <c r="A260" s="154"/>
      <c r="B260" s="301"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3" t="str">
        <f ca="1">IF(ISERROR($V260),"",OFFSET('Smelter Look-up'!$G$4,$V260-4,0))</f>
        <v/>
      </c>
      <c r="I260" s="204" t="str">
        <f ca="1">IF(ISERROR($V260),"",OFFSET('Smelter Look-up'!$H$4,$V260-4,0))</f>
        <v/>
      </c>
      <c r="J260" s="204" t="str">
        <f ca="1">IF(ISERROR($V260),"",OFFSET('Smelter Look-up'!$I$4,$V260-4,0))</f>
        <v/>
      </c>
      <c r="K260" s="149"/>
      <c r="L260" s="149"/>
      <c r="M260" s="149"/>
      <c r="N260" s="149"/>
      <c r="O260" s="149"/>
      <c r="P260" s="206"/>
      <c r="Q260" s="150"/>
      <c r="R260" s="148" t="str">
        <f ca="1">IF(ISERROR($V260),"",OFFSET('Smelter Look-up'!$C$4,$V260-4,0)&amp;"")</f>
        <v/>
      </c>
      <c r="S260" s="154" t="str">
        <f t="shared" ca="1" si="26"/>
        <v/>
      </c>
      <c r="T260" s="154" t="str">
        <f ca="1">IF(B260="","",IF(ISERROR(MATCH($J260,SorP!$B$1:$B$6261,0)),"",INDIRECT("'SorP'!$A$"&amp;MATCH($S260&amp;$J260,SorP!C:C,0))))</f>
        <v/>
      </c>
      <c r="U260" s="167"/>
      <c r="V260" s="168" t="e">
        <f>IF(C260="",NA(),MATCH($B260&amp;$C260,'Smelter Look-up'!$J:$J,0))</f>
        <v>#N/A</v>
      </c>
      <c r="X260" s="169">
        <f t="shared" ca="1" si="25"/>
        <v>0</v>
      </c>
      <c r="AB260" s="311" t="str">
        <f t="shared" si="27"/>
        <v/>
      </c>
      <c r="AC260" s="169" t="str">
        <f t="shared" si="28"/>
        <v/>
      </c>
      <c r="AD260" s="169" t="str">
        <f t="shared" si="29"/>
        <v/>
      </c>
    </row>
    <row r="261" spans="1:30" s="169" customFormat="1" ht="20.25">
      <c r="A261" s="154"/>
      <c r="B261" s="301"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3" t="str">
        <f ca="1">IF(ISERROR($V261),"",OFFSET('Smelter Look-up'!$G$4,$V261-4,0))</f>
        <v/>
      </c>
      <c r="I261" s="204" t="str">
        <f ca="1">IF(ISERROR($V261),"",OFFSET('Smelter Look-up'!$H$4,$V261-4,0))</f>
        <v/>
      </c>
      <c r="J261" s="204" t="str">
        <f ca="1">IF(ISERROR($V261),"",OFFSET('Smelter Look-up'!$I$4,$V261-4,0))</f>
        <v/>
      </c>
      <c r="K261" s="149"/>
      <c r="L261" s="149"/>
      <c r="M261" s="149"/>
      <c r="N261" s="149"/>
      <c r="O261" s="149"/>
      <c r="P261" s="206"/>
      <c r="Q261" s="150"/>
      <c r="R261" s="148" t="str">
        <f ca="1">IF(ISERROR($V261),"",OFFSET('Smelter Look-up'!$C$4,$V261-4,0)&amp;"")</f>
        <v/>
      </c>
      <c r="S261" s="154" t="str">
        <f t="shared" ca="1" si="26"/>
        <v/>
      </c>
      <c r="T261" s="154" t="str">
        <f ca="1">IF(B261="","",IF(ISERROR(MATCH($J261,SorP!$B$1:$B$6261,0)),"",INDIRECT("'SorP'!$A$"&amp;MATCH($S261&amp;$J261,SorP!C:C,0))))</f>
        <v/>
      </c>
      <c r="U261" s="167"/>
      <c r="V261" s="168" t="e">
        <f>IF(C261="",NA(),MATCH($B261&amp;$C261,'Smelter Look-up'!$J:$J,0))</f>
        <v>#N/A</v>
      </c>
      <c r="X261" s="169">
        <f t="shared" ca="1" si="25"/>
        <v>0</v>
      </c>
      <c r="AB261" s="311" t="str">
        <f t="shared" si="27"/>
        <v/>
      </c>
      <c r="AC261" s="169" t="str">
        <f t="shared" si="28"/>
        <v/>
      </c>
      <c r="AD261" s="169" t="str">
        <f t="shared" si="29"/>
        <v/>
      </c>
    </row>
    <row r="262" spans="1:30" s="169" customFormat="1" ht="20.25">
      <c r="A262" s="154"/>
      <c r="B262" s="301"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3" t="str">
        <f ca="1">IF(ISERROR($V262),"",OFFSET('Smelter Look-up'!$G$4,$V262-4,0))</f>
        <v/>
      </c>
      <c r="I262" s="204" t="str">
        <f ca="1">IF(ISERROR($V262),"",OFFSET('Smelter Look-up'!$H$4,$V262-4,0))</f>
        <v/>
      </c>
      <c r="J262" s="204" t="str">
        <f ca="1">IF(ISERROR($V262),"",OFFSET('Smelter Look-up'!$I$4,$V262-4,0))</f>
        <v/>
      </c>
      <c r="K262" s="149"/>
      <c r="L262" s="149"/>
      <c r="M262" s="149"/>
      <c r="N262" s="149"/>
      <c r="O262" s="149"/>
      <c r="P262" s="206"/>
      <c r="Q262" s="150"/>
      <c r="R262" s="148" t="str">
        <f ca="1">IF(ISERROR($V262),"",OFFSET('Smelter Look-up'!$C$4,$V262-4,0)&amp;"")</f>
        <v/>
      </c>
      <c r="S262" s="154" t="str">
        <f t="shared" ca="1" si="26"/>
        <v/>
      </c>
      <c r="T262" s="154" t="str">
        <f ca="1">IF(B262="","",IF(ISERROR(MATCH($J262,SorP!$B$1:$B$6261,0)),"",INDIRECT("'SorP'!$A$"&amp;MATCH($S262&amp;$J262,SorP!C:C,0))))</f>
        <v/>
      </c>
      <c r="U262" s="167"/>
      <c r="V262" s="168" t="e">
        <f>IF(C262="",NA(),MATCH($B262&amp;$C262,'Smelter Look-up'!$J:$J,0))</f>
        <v>#N/A</v>
      </c>
      <c r="X262" s="169">
        <f t="shared" ca="1" si="25"/>
        <v>0</v>
      </c>
      <c r="AB262" s="311" t="str">
        <f t="shared" si="27"/>
        <v/>
      </c>
      <c r="AC262" s="169" t="str">
        <f t="shared" si="28"/>
        <v/>
      </c>
      <c r="AD262" s="169" t="str">
        <f t="shared" si="29"/>
        <v/>
      </c>
    </row>
    <row r="263" spans="1:30" s="169" customFormat="1" ht="20.25">
      <c r="A263" s="154"/>
      <c r="B263" s="301"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3" t="str">
        <f ca="1">IF(ISERROR($V263),"",OFFSET('Smelter Look-up'!$G$4,$V263-4,0))</f>
        <v/>
      </c>
      <c r="I263" s="204" t="str">
        <f ca="1">IF(ISERROR($V263),"",OFFSET('Smelter Look-up'!$H$4,$V263-4,0))</f>
        <v/>
      </c>
      <c r="J263" s="204" t="str">
        <f ca="1">IF(ISERROR($V263),"",OFFSET('Smelter Look-up'!$I$4,$V263-4,0))</f>
        <v/>
      </c>
      <c r="K263" s="149"/>
      <c r="L263" s="149"/>
      <c r="M263" s="149"/>
      <c r="N263" s="149"/>
      <c r="O263" s="149"/>
      <c r="P263" s="206"/>
      <c r="Q263" s="150"/>
      <c r="R263" s="148" t="str">
        <f ca="1">IF(ISERROR($V263),"",OFFSET('Smelter Look-up'!$C$4,$V263-4,0)&amp;"")</f>
        <v/>
      </c>
      <c r="S263" s="154" t="str">
        <f t="shared" ca="1" si="26"/>
        <v/>
      </c>
      <c r="T263" s="154" t="str">
        <f ca="1">IF(B263="","",IF(ISERROR(MATCH($J263,SorP!$B$1:$B$6261,0)),"",INDIRECT("'SorP'!$A$"&amp;MATCH($S263&amp;$J263,SorP!C:C,0))))</f>
        <v/>
      </c>
      <c r="U263" s="167"/>
      <c r="V263" s="168" t="e">
        <f>IF(C263="",NA(),MATCH($B263&amp;$C263,'Smelter Look-up'!$J:$J,0))</f>
        <v>#N/A</v>
      </c>
      <c r="X263" s="169">
        <f t="shared" ca="1" si="25"/>
        <v>0</v>
      </c>
      <c r="AB263" s="311" t="str">
        <f t="shared" si="27"/>
        <v/>
      </c>
      <c r="AC263" s="169" t="str">
        <f t="shared" si="28"/>
        <v/>
      </c>
      <c r="AD263" s="169" t="str">
        <f t="shared" si="29"/>
        <v/>
      </c>
    </row>
    <row r="264" spans="1:30" s="169" customFormat="1" ht="20.25">
      <c r="A264" s="154"/>
      <c r="B264" s="301"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3" t="str">
        <f ca="1">IF(ISERROR($V264),"",OFFSET('Smelter Look-up'!$G$4,$V264-4,0))</f>
        <v/>
      </c>
      <c r="I264" s="204" t="str">
        <f ca="1">IF(ISERROR($V264),"",OFFSET('Smelter Look-up'!$H$4,$V264-4,0))</f>
        <v/>
      </c>
      <c r="J264" s="204" t="str">
        <f ca="1">IF(ISERROR($V264),"",OFFSET('Smelter Look-up'!$I$4,$V264-4,0))</f>
        <v/>
      </c>
      <c r="K264" s="149"/>
      <c r="L264" s="149"/>
      <c r="M264" s="149"/>
      <c r="N264" s="149"/>
      <c r="O264" s="149"/>
      <c r="P264" s="206"/>
      <c r="Q264" s="150"/>
      <c r="R264" s="148" t="str">
        <f ca="1">IF(ISERROR($V264),"",OFFSET('Smelter Look-up'!$C$4,$V264-4,0)&amp;"")</f>
        <v/>
      </c>
      <c r="S264" s="154" t="str">
        <f t="shared" ca="1" si="26"/>
        <v/>
      </c>
      <c r="T264" s="154" t="str">
        <f ca="1">IF(B264="","",IF(ISERROR(MATCH($J264,SorP!$B$1:$B$6261,0)),"",INDIRECT("'SorP'!$A$"&amp;MATCH($S264&amp;$J264,SorP!C:C,0))))</f>
        <v/>
      </c>
      <c r="U264" s="167"/>
      <c r="V264" s="168" t="e">
        <f>IF(C264="",NA(),MATCH($B264&amp;$C264,'Smelter Look-up'!$J:$J,0))</f>
        <v>#N/A</v>
      </c>
      <c r="X264" s="169">
        <f t="shared" ca="1" si="25"/>
        <v>0</v>
      </c>
      <c r="AB264" s="311" t="str">
        <f t="shared" si="27"/>
        <v/>
      </c>
      <c r="AC264" s="169" t="str">
        <f t="shared" si="28"/>
        <v/>
      </c>
      <c r="AD264" s="169" t="str">
        <f t="shared" si="29"/>
        <v/>
      </c>
    </row>
    <row r="265" spans="1:30" s="169" customFormat="1" ht="20.25">
      <c r="A265" s="154"/>
      <c r="B265" s="301"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3" t="str">
        <f ca="1">IF(ISERROR($V265),"",OFFSET('Smelter Look-up'!$G$4,$V265-4,0))</f>
        <v/>
      </c>
      <c r="I265" s="204" t="str">
        <f ca="1">IF(ISERROR($V265),"",OFFSET('Smelter Look-up'!$H$4,$V265-4,0))</f>
        <v/>
      </c>
      <c r="J265" s="204" t="str">
        <f ca="1">IF(ISERROR($V265),"",OFFSET('Smelter Look-up'!$I$4,$V265-4,0))</f>
        <v/>
      </c>
      <c r="K265" s="149"/>
      <c r="L265" s="149"/>
      <c r="M265" s="149"/>
      <c r="N265" s="149"/>
      <c r="O265" s="149"/>
      <c r="P265" s="206"/>
      <c r="Q265" s="150"/>
      <c r="R265" s="148" t="str">
        <f ca="1">IF(ISERROR($V265),"",OFFSET('Smelter Look-up'!$C$4,$V265-4,0)&amp;"")</f>
        <v/>
      </c>
      <c r="S265" s="154" t="str">
        <f t="shared" ca="1" si="26"/>
        <v/>
      </c>
      <c r="T265" s="154" t="str">
        <f ca="1">IF(B265="","",IF(ISERROR(MATCH($J265,SorP!$B$1:$B$6261,0)),"",INDIRECT("'SorP'!$A$"&amp;MATCH($S265&amp;$J265,SorP!C:C,0))))</f>
        <v/>
      </c>
      <c r="U265" s="167"/>
      <c r="V265" s="168" t="e">
        <f>IF(C265="",NA(),MATCH($B265&amp;$C265,'Smelter Look-up'!$J:$J,0))</f>
        <v>#N/A</v>
      </c>
      <c r="X265" s="169">
        <f t="shared" ca="1" si="25"/>
        <v>0</v>
      </c>
      <c r="AB265" s="311" t="str">
        <f t="shared" si="27"/>
        <v/>
      </c>
      <c r="AC265" s="169" t="str">
        <f t="shared" si="28"/>
        <v/>
      </c>
      <c r="AD265" s="169" t="str">
        <f t="shared" si="29"/>
        <v/>
      </c>
    </row>
    <row r="266" spans="1:30" s="169" customFormat="1" ht="20.25">
      <c r="A266" s="154"/>
      <c r="B266" s="301"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3" t="str">
        <f ca="1">IF(ISERROR($V266),"",OFFSET('Smelter Look-up'!$G$4,$V266-4,0))</f>
        <v/>
      </c>
      <c r="I266" s="204" t="str">
        <f ca="1">IF(ISERROR($V266),"",OFFSET('Smelter Look-up'!$H$4,$V266-4,0))</f>
        <v/>
      </c>
      <c r="J266" s="204" t="str">
        <f ca="1">IF(ISERROR($V266),"",OFFSET('Smelter Look-up'!$I$4,$V266-4,0))</f>
        <v/>
      </c>
      <c r="K266" s="149"/>
      <c r="L266" s="149"/>
      <c r="M266" s="149"/>
      <c r="N266" s="149"/>
      <c r="O266" s="149"/>
      <c r="P266" s="206"/>
      <c r="Q266" s="150"/>
      <c r="R266" s="148" t="str">
        <f ca="1">IF(ISERROR($V266),"",OFFSET('Smelter Look-up'!$C$4,$V266-4,0)&amp;"")</f>
        <v/>
      </c>
      <c r="S266" s="154" t="str">
        <f t="shared" ca="1" si="26"/>
        <v/>
      </c>
      <c r="T266" s="154" t="str">
        <f ca="1">IF(B266="","",IF(ISERROR(MATCH($J266,SorP!$B$1:$B$6261,0)),"",INDIRECT("'SorP'!$A$"&amp;MATCH($S266&amp;$J266,SorP!C:C,0))))</f>
        <v/>
      </c>
      <c r="U266" s="167"/>
      <c r="V266" s="168" t="e">
        <f>IF(C266="",NA(),MATCH($B266&amp;$C266,'Smelter Look-up'!$J:$J,0))</f>
        <v>#N/A</v>
      </c>
      <c r="X266" s="169">
        <f t="shared" ca="1" si="25"/>
        <v>0</v>
      </c>
      <c r="AB266" s="311" t="str">
        <f t="shared" si="27"/>
        <v/>
      </c>
      <c r="AC266" s="169" t="str">
        <f t="shared" si="28"/>
        <v/>
      </c>
      <c r="AD266" s="169" t="str">
        <f t="shared" si="29"/>
        <v/>
      </c>
    </row>
    <row r="267" spans="1:30" s="169" customFormat="1" ht="20.25">
      <c r="A267" s="154"/>
      <c r="B267" s="301"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3" t="str">
        <f ca="1">IF(ISERROR($V267),"",OFFSET('Smelter Look-up'!$G$4,$V267-4,0))</f>
        <v/>
      </c>
      <c r="I267" s="204" t="str">
        <f ca="1">IF(ISERROR($V267),"",OFFSET('Smelter Look-up'!$H$4,$V267-4,0))</f>
        <v/>
      </c>
      <c r="J267" s="204" t="str">
        <f ca="1">IF(ISERROR($V267),"",OFFSET('Smelter Look-up'!$I$4,$V267-4,0))</f>
        <v/>
      </c>
      <c r="K267" s="149"/>
      <c r="L267" s="149"/>
      <c r="M267" s="149"/>
      <c r="N267" s="149"/>
      <c r="O267" s="149"/>
      <c r="P267" s="206"/>
      <c r="Q267" s="150"/>
      <c r="R267" s="148" t="str">
        <f ca="1">IF(ISERROR($V267),"",OFFSET('Smelter Look-up'!$C$4,$V267-4,0)&amp;"")</f>
        <v/>
      </c>
      <c r="S267" s="154" t="str">
        <f t="shared" ca="1" si="26"/>
        <v/>
      </c>
      <c r="T267" s="154" t="str">
        <f ca="1">IF(B267="","",IF(ISERROR(MATCH($J267,SorP!$B$1:$B$6261,0)),"",INDIRECT("'SorP'!$A$"&amp;MATCH($S267&amp;$J267,SorP!C:C,0))))</f>
        <v/>
      </c>
      <c r="U267" s="167"/>
      <c r="V267" s="168" t="e">
        <f>IF(C267="",NA(),MATCH($B267&amp;$C267,'Smelter Look-up'!$J:$J,0))</f>
        <v>#N/A</v>
      </c>
      <c r="X267" s="169">
        <f t="shared" ca="1" si="25"/>
        <v>0</v>
      </c>
      <c r="AB267" s="311" t="str">
        <f t="shared" si="27"/>
        <v/>
      </c>
      <c r="AC267" s="169" t="str">
        <f t="shared" si="28"/>
        <v/>
      </c>
      <c r="AD267" s="169" t="str">
        <f t="shared" si="29"/>
        <v/>
      </c>
    </row>
    <row r="268" spans="1:30" s="169" customFormat="1" ht="20.25">
      <c r="A268" s="154"/>
      <c r="B268" s="301"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3" t="str">
        <f ca="1">IF(ISERROR($V268),"",OFFSET('Smelter Look-up'!$G$4,$V268-4,0))</f>
        <v/>
      </c>
      <c r="I268" s="204" t="str">
        <f ca="1">IF(ISERROR($V268),"",OFFSET('Smelter Look-up'!$H$4,$V268-4,0))</f>
        <v/>
      </c>
      <c r="J268" s="204" t="str">
        <f ca="1">IF(ISERROR($V268),"",OFFSET('Smelter Look-up'!$I$4,$V268-4,0))</f>
        <v/>
      </c>
      <c r="K268" s="149"/>
      <c r="L268" s="149"/>
      <c r="M268" s="149"/>
      <c r="N268" s="149"/>
      <c r="O268" s="149"/>
      <c r="P268" s="206"/>
      <c r="Q268" s="150"/>
      <c r="R268" s="148" t="str">
        <f ca="1">IF(ISERROR($V268),"",OFFSET('Smelter Look-up'!$C$4,$V268-4,0)&amp;"")</f>
        <v/>
      </c>
      <c r="S268" s="154" t="str">
        <f t="shared" ca="1" si="26"/>
        <v/>
      </c>
      <c r="T268" s="154" t="str">
        <f ca="1">IF(B268="","",IF(ISERROR(MATCH($J268,SorP!$B$1:$B$6261,0)),"",INDIRECT("'SorP'!$A$"&amp;MATCH($S268&amp;$J268,SorP!C:C,0))))</f>
        <v/>
      </c>
      <c r="U268" s="167"/>
      <c r="V268" s="168" t="e">
        <f>IF(C268="",NA(),MATCH($B268&amp;$C268,'Smelter Look-up'!$J:$J,0))</f>
        <v>#N/A</v>
      </c>
      <c r="X268" s="169">
        <f t="shared" ca="1" si="25"/>
        <v>0</v>
      </c>
      <c r="AB268" s="311" t="str">
        <f t="shared" si="27"/>
        <v/>
      </c>
      <c r="AC268" s="169" t="str">
        <f t="shared" si="28"/>
        <v/>
      </c>
      <c r="AD268" s="169" t="str">
        <f t="shared" si="29"/>
        <v/>
      </c>
    </row>
    <row r="269" spans="1:30" s="169" customFormat="1" ht="20.25">
      <c r="A269" s="154"/>
      <c r="B269" s="301"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3" t="str">
        <f ca="1">IF(ISERROR($V269),"",OFFSET('Smelter Look-up'!$G$4,$V269-4,0))</f>
        <v/>
      </c>
      <c r="I269" s="204" t="str">
        <f ca="1">IF(ISERROR($V269),"",OFFSET('Smelter Look-up'!$H$4,$V269-4,0))</f>
        <v/>
      </c>
      <c r="J269" s="204" t="str">
        <f ca="1">IF(ISERROR($V269),"",OFFSET('Smelter Look-up'!$I$4,$V269-4,0))</f>
        <v/>
      </c>
      <c r="K269" s="149"/>
      <c r="L269" s="149"/>
      <c r="M269" s="149"/>
      <c r="N269" s="149"/>
      <c r="O269" s="149"/>
      <c r="P269" s="206"/>
      <c r="Q269" s="150"/>
      <c r="R269" s="148" t="str">
        <f ca="1">IF(ISERROR($V269),"",OFFSET('Smelter Look-up'!$C$4,$V269-4,0)&amp;"")</f>
        <v/>
      </c>
      <c r="S269" s="154" t="str">
        <f t="shared" ca="1" si="26"/>
        <v/>
      </c>
      <c r="T269" s="154" t="str">
        <f ca="1">IF(B269="","",IF(ISERROR(MATCH($J269,SorP!$B$1:$B$6261,0)),"",INDIRECT("'SorP'!$A$"&amp;MATCH($S269&amp;$J269,SorP!C:C,0))))</f>
        <v/>
      </c>
      <c r="U269" s="167"/>
      <c r="V269" s="168" t="e">
        <f>IF(C269="",NA(),MATCH($B269&amp;$C269,'Smelter Look-up'!$J:$J,0))</f>
        <v>#N/A</v>
      </c>
      <c r="X269" s="169">
        <f t="shared" ca="1" si="25"/>
        <v>0</v>
      </c>
      <c r="AB269" s="311" t="str">
        <f t="shared" si="27"/>
        <v/>
      </c>
      <c r="AC269" s="169" t="str">
        <f t="shared" si="28"/>
        <v/>
      </c>
      <c r="AD269" s="169" t="str">
        <f t="shared" si="29"/>
        <v/>
      </c>
    </row>
    <row r="270" spans="1:30" s="169" customFormat="1" ht="20.25">
      <c r="A270" s="154"/>
      <c r="B270" s="301"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3" t="str">
        <f ca="1">IF(ISERROR($V270),"",OFFSET('Smelter Look-up'!$G$4,$V270-4,0))</f>
        <v/>
      </c>
      <c r="I270" s="204" t="str">
        <f ca="1">IF(ISERROR($V270),"",OFFSET('Smelter Look-up'!$H$4,$V270-4,0))</f>
        <v/>
      </c>
      <c r="J270" s="204" t="str">
        <f ca="1">IF(ISERROR($V270),"",OFFSET('Smelter Look-up'!$I$4,$V270-4,0))</f>
        <v/>
      </c>
      <c r="K270" s="149"/>
      <c r="L270" s="149"/>
      <c r="M270" s="149"/>
      <c r="N270" s="149"/>
      <c r="O270" s="149"/>
      <c r="P270" s="206"/>
      <c r="Q270" s="150"/>
      <c r="R270" s="148" t="str">
        <f ca="1">IF(ISERROR($V270),"",OFFSET('Smelter Look-up'!$C$4,$V270-4,0)&amp;"")</f>
        <v/>
      </c>
      <c r="S270" s="154" t="str">
        <f t="shared" ca="1" si="26"/>
        <v/>
      </c>
      <c r="T270" s="154" t="str">
        <f ca="1">IF(B270="","",IF(ISERROR(MATCH($J270,SorP!$B$1:$B$6261,0)),"",INDIRECT("'SorP'!$A$"&amp;MATCH($S270&amp;$J270,SorP!C:C,0))))</f>
        <v/>
      </c>
      <c r="U270" s="167"/>
      <c r="V270" s="168" t="e">
        <f>IF(C270="",NA(),MATCH($B270&amp;$C270,'Smelter Look-up'!$J:$J,0))</f>
        <v>#N/A</v>
      </c>
      <c r="X270" s="169">
        <f t="shared" ca="1" si="25"/>
        <v>0</v>
      </c>
      <c r="AB270" s="311" t="str">
        <f t="shared" si="27"/>
        <v/>
      </c>
      <c r="AC270" s="169" t="str">
        <f t="shared" si="28"/>
        <v/>
      </c>
      <c r="AD270" s="169" t="str">
        <f t="shared" si="29"/>
        <v/>
      </c>
    </row>
    <row r="271" spans="1:30" s="169" customFormat="1" ht="20.25">
      <c r="A271" s="154"/>
      <c r="B271" s="301"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3" t="str">
        <f ca="1">IF(ISERROR($V271),"",OFFSET('Smelter Look-up'!$G$4,$V271-4,0))</f>
        <v/>
      </c>
      <c r="I271" s="204" t="str">
        <f ca="1">IF(ISERROR($V271),"",OFFSET('Smelter Look-up'!$H$4,$V271-4,0))</f>
        <v/>
      </c>
      <c r="J271" s="204" t="str">
        <f ca="1">IF(ISERROR($V271),"",OFFSET('Smelter Look-up'!$I$4,$V271-4,0))</f>
        <v/>
      </c>
      <c r="K271" s="149"/>
      <c r="L271" s="149"/>
      <c r="M271" s="149"/>
      <c r="N271" s="149"/>
      <c r="O271" s="149"/>
      <c r="P271" s="206"/>
      <c r="Q271" s="150"/>
      <c r="R271" s="148" t="str">
        <f ca="1">IF(ISERROR($V271),"",OFFSET('Smelter Look-up'!$C$4,$V271-4,0)&amp;"")</f>
        <v/>
      </c>
      <c r="S271" s="154" t="str">
        <f t="shared" ca="1" si="26"/>
        <v/>
      </c>
      <c r="T271" s="154" t="str">
        <f ca="1">IF(B271="","",IF(ISERROR(MATCH($J271,SorP!$B$1:$B$6261,0)),"",INDIRECT("'SorP'!$A$"&amp;MATCH($S271&amp;$J271,SorP!C:C,0))))</f>
        <v/>
      </c>
      <c r="U271" s="167"/>
      <c r="V271" s="168" t="e">
        <f>IF(C271="",NA(),MATCH($B271&amp;$C271,'Smelter Look-up'!$J:$J,0))</f>
        <v>#N/A</v>
      </c>
      <c r="X271" s="169">
        <f t="shared" ca="1" si="25"/>
        <v>0</v>
      </c>
      <c r="AB271" s="311" t="str">
        <f t="shared" si="27"/>
        <v/>
      </c>
      <c r="AC271" s="169" t="str">
        <f t="shared" si="28"/>
        <v/>
      </c>
      <c r="AD271" s="169" t="str">
        <f t="shared" si="29"/>
        <v/>
      </c>
    </row>
    <row r="272" spans="1:30" s="169" customFormat="1" ht="20.25">
      <c r="A272" s="154"/>
      <c r="B272" s="301"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3" t="str">
        <f ca="1">IF(ISERROR($V272),"",OFFSET('Smelter Look-up'!$G$4,$V272-4,0))</f>
        <v/>
      </c>
      <c r="I272" s="204" t="str">
        <f ca="1">IF(ISERROR($V272),"",OFFSET('Smelter Look-up'!$H$4,$V272-4,0))</f>
        <v/>
      </c>
      <c r="J272" s="204" t="str">
        <f ca="1">IF(ISERROR($V272),"",OFFSET('Smelter Look-up'!$I$4,$V272-4,0))</f>
        <v/>
      </c>
      <c r="K272" s="149"/>
      <c r="L272" s="149"/>
      <c r="M272" s="149"/>
      <c r="N272" s="149"/>
      <c r="O272" s="149"/>
      <c r="P272" s="206"/>
      <c r="Q272" s="150"/>
      <c r="R272" s="148" t="str">
        <f ca="1">IF(ISERROR($V272),"",OFFSET('Smelter Look-up'!$C$4,$V272-4,0)&amp;"")</f>
        <v/>
      </c>
      <c r="S272" s="154" t="str">
        <f t="shared" ca="1" si="26"/>
        <v/>
      </c>
      <c r="T272" s="154" t="str">
        <f ca="1">IF(B272="","",IF(ISERROR(MATCH($J272,SorP!$B$1:$B$6261,0)),"",INDIRECT("'SorP'!$A$"&amp;MATCH($S272&amp;$J272,SorP!C:C,0))))</f>
        <v/>
      </c>
      <c r="U272" s="167"/>
      <c r="V272" s="168" t="e">
        <f>IF(C272="",NA(),MATCH($B272&amp;$C272,'Smelter Look-up'!$J:$J,0))</f>
        <v>#N/A</v>
      </c>
      <c r="X272" s="169">
        <f t="shared" ca="1" si="25"/>
        <v>0</v>
      </c>
      <c r="AB272" s="311" t="str">
        <f t="shared" si="27"/>
        <v/>
      </c>
      <c r="AC272" s="169" t="str">
        <f t="shared" si="28"/>
        <v/>
      </c>
      <c r="AD272" s="169" t="str">
        <f t="shared" si="29"/>
        <v/>
      </c>
    </row>
    <row r="273" spans="1:30" s="169" customFormat="1" ht="20.25">
      <c r="A273" s="154"/>
      <c r="B273" s="301"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3" t="str">
        <f ca="1">IF(ISERROR($V273),"",OFFSET('Smelter Look-up'!$G$4,$V273-4,0))</f>
        <v/>
      </c>
      <c r="I273" s="204" t="str">
        <f ca="1">IF(ISERROR($V273),"",OFFSET('Smelter Look-up'!$H$4,$V273-4,0))</f>
        <v/>
      </c>
      <c r="J273" s="204" t="str">
        <f ca="1">IF(ISERROR($V273),"",OFFSET('Smelter Look-up'!$I$4,$V273-4,0))</f>
        <v/>
      </c>
      <c r="K273" s="149"/>
      <c r="L273" s="149"/>
      <c r="M273" s="149"/>
      <c r="N273" s="149"/>
      <c r="O273" s="149"/>
      <c r="P273" s="206"/>
      <c r="Q273" s="150"/>
      <c r="R273" s="148" t="str">
        <f ca="1">IF(ISERROR($V273),"",OFFSET('Smelter Look-up'!$C$4,$V273-4,0)&amp;"")</f>
        <v/>
      </c>
      <c r="S273" s="154" t="str">
        <f t="shared" ca="1" si="26"/>
        <v/>
      </c>
      <c r="T273" s="154" t="str">
        <f ca="1">IF(B273="","",IF(ISERROR(MATCH($J273,SorP!$B$1:$B$6261,0)),"",INDIRECT("'SorP'!$A$"&amp;MATCH($S273&amp;$J273,SorP!C:C,0))))</f>
        <v/>
      </c>
      <c r="U273" s="167"/>
      <c r="V273" s="168" t="e">
        <f>IF(C273="",NA(),MATCH($B273&amp;$C273,'Smelter Look-up'!$J:$J,0))</f>
        <v>#N/A</v>
      </c>
      <c r="X273" s="169">
        <f t="shared" ca="1" si="25"/>
        <v>0</v>
      </c>
      <c r="AB273" s="311" t="str">
        <f t="shared" si="27"/>
        <v/>
      </c>
      <c r="AC273" s="169" t="str">
        <f t="shared" si="28"/>
        <v/>
      </c>
      <c r="AD273" s="169" t="str">
        <f t="shared" si="29"/>
        <v/>
      </c>
    </row>
    <row r="274" spans="1:30" s="169" customFormat="1" ht="20.25">
      <c r="A274" s="154"/>
      <c r="B274" s="301"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3" t="str">
        <f ca="1">IF(ISERROR($V274),"",OFFSET('Smelter Look-up'!$G$4,$V274-4,0))</f>
        <v/>
      </c>
      <c r="I274" s="204" t="str">
        <f ca="1">IF(ISERROR($V274),"",OFFSET('Smelter Look-up'!$H$4,$V274-4,0))</f>
        <v/>
      </c>
      <c r="J274" s="204" t="str">
        <f ca="1">IF(ISERROR($V274),"",OFFSET('Smelter Look-up'!$I$4,$V274-4,0))</f>
        <v/>
      </c>
      <c r="K274" s="149"/>
      <c r="L274" s="149"/>
      <c r="M274" s="149"/>
      <c r="N274" s="149"/>
      <c r="O274" s="149"/>
      <c r="P274" s="206"/>
      <c r="Q274" s="150"/>
      <c r="R274" s="148" t="str">
        <f ca="1">IF(ISERROR($V274),"",OFFSET('Smelter Look-up'!$C$4,$V274-4,0)&amp;"")</f>
        <v/>
      </c>
      <c r="S274" s="154" t="str">
        <f t="shared" ca="1" si="26"/>
        <v/>
      </c>
      <c r="T274" s="154" t="str">
        <f ca="1">IF(B274="","",IF(ISERROR(MATCH($J274,SorP!$B$1:$B$6261,0)),"",INDIRECT("'SorP'!$A$"&amp;MATCH($S274&amp;$J274,SorP!C:C,0))))</f>
        <v/>
      </c>
      <c r="U274" s="167"/>
      <c r="V274" s="168" t="e">
        <f>IF(C274="",NA(),MATCH($B274&amp;$C274,'Smelter Look-up'!$J:$J,0))</f>
        <v>#N/A</v>
      </c>
      <c r="X274" s="169">
        <f t="shared" ca="1" si="25"/>
        <v>0</v>
      </c>
      <c r="AB274" s="311" t="str">
        <f t="shared" si="27"/>
        <v/>
      </c>
      <c r="AC274" s="169" t="str">
        <f t="shared" si="28"/>
        <v/>
      </c>
      <c r="AD274" s="169" t="str">
        <f t="shared" si="29"/>
        <v/>
      </c>
    </row>
    <row r="275" spans="1:30" s="169" customFormat="1" ht="20.25">
      <c r="A275" s="154"/>
      <c r="B275" s="301"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3" t="str">
        <f ca="1">IF(ISERROR($V275),"",OFFSET('Smelter Look-up'!$G$4,$V275-4,0))</f>
        <v/>
      </c>
      <c r="I275" s="204" t="str">
        <f ca="1">IF(ISERROR($V275),"",OFFSET('Smelter Look-up'!$H$4,$V275-4,0))</f>
        <v/>
      </c>
      <c r="J275" s="204" t="str">
        <f ca="1">IF(ISERROR($V275),"",OFFSET('Smelter Look-up'!$I$4,$V275-4,0))</f>
        <v/>
      </c>
      <c r="K275" s="149"/>
      <c r="L275" s="149"/>
      <c r="M275" s="149"/>
      <c r="N275" s="149"/>
      <c r="O275" s="149"/>
      <c r="P275" s="206"/>
      <c r="Q275" s="150"/>
      <c r="R275" s="148" t="str">
        <f ca="1">IF(ISERROR($V275),"",OFFSET('Smelter Look-up'!$C$4,$V275-4,0)&amp;"")</f>
        <v/>
      </c>
      <c r="S275" s="154" t="str">
        <f t="shared" ca="1" si="26"/>
        <v/>
      </c>
      <c r="T275" s="154" t="str">
        <f ca="1">IF(B275="","",IF(ISERROR(MATCH($J275,SorP!$B$1:$B$6261,0)),"",INDIRECT("'SorP'!$A$"&amp;MATCH($S275&amp;$J275,SorP!C:C,0))))</f>
        <v/>
      </c>
      <c r="U275" s="167"/>
      <c r="V275" s="168" t="e">
        <f>IF(C275="",NA(),MATCH($B275&amp;$C275,'Smelter Look-up'!$J:$J,0))</f>
        <v>#N/A</v>
      </c>
      <c r="X275" s="169">
        <f t="shared" ca="1" si="25"/>
        <v>0</v>
      </c>
      <c r="AB275" s="311" t="str">
        <f t="shared" si="27"/>
        <v/>
      </c>
      <c r="AC275" s="169" t="str">
        <f t="shared" si="28"/>
        <v/>
      </c>
      <c r="AD275" s="169" t="str">
        <f t="shared" si="29"/>
        <v/>
      </c>
    </row>
    <row r="276" spans="1:30" s="169" customFormat="1" ht="20.25">
      <c r="A276" s="154"/>
      <c r="B276" s="301"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3" t="str">
        <f ca="1">IF(ISERROR($V276),"",OFFSET('Smelter Look-up'!$G$4,$V276-4,0))</f>
        <v/>
      </c>
      <c r="I276" s="204" t="str">
        <f ca="1">IF(ISERROR($V276),"",OFFSET('Smelter Look-up'!$H$4,$V276-4,0))</f>
        <v/>
      </c>
      <c r="J276" s="204" t="str">
        <f ca="1">IF(ISERROR($V276),"",OFFSET('Smelter Look-up'!$I$4,$V276-4,0))</f>
        <v/>
      </c>
      <c r="K276" s="149"/>
      <c r="L276" s="149"/>
      <c r="M276" s="149"/>
      <c r="N276" s="149"/>
      <c r="O276" s="149"/>
      <c r="P276" s="206"/>
      <c r="Q276" s="150"/>
      <c r="R276" s="148" t="str">
        <f ca="1">IF(ISERROR($V276),"",OFFSET('Smelter Look-up'!$C$4,$V276-4,0)&amp;"")</f>
        <v/>
      </c>
      <c r="S276" s="154" t="str">
        <f t="shared" ca="1" si="26"/>
        <v/>
      </c>
      <c r="T276" s="154" t="str">
        <f ca="1">IF(B276="","",IF(ISERROR(MATCH($J276,SorP!$B$1:$B$6261,0)),"",INDIRECT("'SorP'!$A$"&amp;MATCH($S276&amp;$J276,SorP!C:C,0))))</f>
        <v/>
      </c>
      <c r="U276" s="167"/>
      <c r="V276" s="168" t="e">
        <f>IF(C276="",NA(),MATCH($B276&amp;$C276,'Smelter Look-up'!$J:$J,0))</f>
        <v>#N/A</v>
      </c>
      <c r="X276" s="169">
        <f t="shared" ca="1" si="25"/>
        <v>0</v>
      </c>
      <c r="AB276" s="311" t="str">
        <f t="shared" si="27"/>
        <v/>
      </c>
      <c r="AC276" s="169" t="str">
        <f t="shared" si="28"/>
        <v/>
      </c>
      <c r="AD276" s="169" t="str">
        <f t="shared" si="29"/>
        <v/>
      </c>
    </row>
    <row r="277" spans="1:30" s="169" customFormat="1" ht="20.25">
      <c r="A277" s="154"/>
      <c r="B277" s="301"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3" t="str">
        <f ca="1">IF(ISERROR($V277),"",OFFSET('Smelter Look-up'!$G$4,$V277-4,0))</f>
        <v/>
      </c>
      <c r="I277" s="204" t="str">
        <f ca="1">IF(ISERROR($V277),"",OFFSET('Smelter Look-up'!$H$4,$V277-4,0))</f>
        <v/>
      </c>
      <c r="J277" s="204" t="str">
        <f ca="1">IF(ISERROR($V277),"",OFFSET('Smelter Look-up'!$I$4,$V277-4,0))</f>
        <v/>
      </c>
      <c r="K277" s="149"/>
      <c r="L277" s="149"/>
      <c r="M277" s="149"/>
      <c r="N277" s="149"/>
      <c r="O277" s="149"/>
      <c r="P277" s="206"/>
      <c r="Q277" s="150"/>
      <c r="R277" s="148" t="str">
        <f ca="1">IF(ISERROR($V277),"",OFFSET('Smelter Look-up'!$C$4,$V277-4,0)&amp;"")</f>
        <v/>
      </c>
      <c r="S277" s="154" t="str">
        <f t="shared" ca="1" si="26"/>
        <v/>
      </c>
      <c r="T277" s="154" t="str">
        <f ca="1">IF(B277="","",IF(ISERROR(MATCH($J277,SorP!$B$1:$B$6261,0)),"",INDIRECT("'SorP'!$A$"&amp;MATCH($S277&amp;$J277,SorP!C:C,0))))</f>
        <v/>
      </c>
      <c r="U277" s="167"/>
      <c r="V277" s="168" t="e">
        <f>IF(C277="",NA(),MATCH($B277&amp;$C277,'Smelter Look-up'!$J:$J,0))</f>
        <v>#N/A</v>
      </c>
      <c r="X277" s="169">
        <f t="shared" ca="1" si="25"/>
        <v>0</v>
      </c>
      <c r="AB277" s="311" t="str">
        <f t="shared" si="27"/>
        <v/>
      </c>
      <c r="AC277" s="169" t="str">
        <f t="shared" si="28"/>
        <v/>
      </c>
      <c r="AD277" s="169" t="str">
        <f t="shared" si="29"/>
        <v/>
      </c>
    </row>
    <row r="278" spans="1:30" s="169" customFormat="1" ht="20.25">
      <c r="A278" s="154"/>
      <c r="B278" s="301"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3" t="str">
        <f ca="1">IF(ISERROR($V278),"",OFFSET('Smelter Look-up'!$G$4,$V278-4,0))</f>
        <v/>
      </c>
      <c r="I278" s="204" t="str">
        <f ca="1">IF(ISERROR($V278),"",OFFSET('Smelter Look-up'!$H$4,$V278-4,0))</f>
        <v/>
      </c>
      <c r="J278" s="204" t="str">
        <f ca="1">IF(ISERROR($V278),"",OFFSET('Smelter Look-up'!$I$4,$V278-4,0))</f>
        <v/>
      </c>
      <c r="K278" s="149"/>
      <c r="L278" s="149"/>
      <c r="M278" s="149"/>
      <c r="N278" s="149"/>
      <c r="O278" s="149"/>
      <c r="P278" s="206"/>
      <c r="Q278" s="150"/>
      <c r="R278" s="148" t="str">
        <f ca="1">IF(ISERROR($V278),"",OFFSET('Smelter Look-up'!$C$4,$V278-4,0)&amp;"")</f>
        <v/>
      </c>
      <c r="S278" s="154" t="str">
        <f t="shared" ca="1" si="26"/>
        <v/>
      </c>
      <c r="T278" s="154" t="str">
        <f ca="1">IF(B278="","",IF(ISERROR(MATCH($J278,SorP!$B$1:$B$6261,0)),"",INDIRECT("'SorP'!$A$"&amp;MATCH($S278&amp;$J278,SorP!C:C,0))))</f>
        <v/>
      </c>
      <c r="U278" s="167"/>
      <c r="V278" s="168" t="e">
        <f>IF(C278="",NA(),MATCH($B278&amp;$C278,'Smelter Look-up'!$J:$J,0))</f>
        <v>#N/A</v>
      </c>
      <c r="X278" s="169">
        <f t="shared" ca="1" si="25"/>
        <v>0</v>
      </c>
      <c r="AB278" s="311" t="str">
        <f t="shared" si="27"/>
        <v/>
      </c>
      <c r="AC278" s="169" t="str">
        <f t="shared" si="28"/>
        <v/>
      </c>
      <c r="AD278" s="169" t="str">
        <f t="shared" si="29"/>
        <v/>
      </c>
    </row>
    <row r="279" spans="1:30" s="169" customFormat="1" ht="20.25">
      <c r="A279" s="154"/>
      <c r="B279" s="301"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3" t="str">
        <f ca="1">IF(ISERROR($V279),"",OFFSET('Smelter Look-up'!$G$4,$V279-4,0))</f>
        <v/>
      </c>
      <c r="I279" s="204" t="str">
        <f ca="1">IF(ISERROR($V279),"",OFFSET('Smelter Look-up'!$H$4,$V279-4,0))</f>
        <v/>
      </c>
      <c r="J279" s="204" t="str">
        <f ca="1">IF(ISERROR($V279),"",OFFSET('Smelter Look-up'!$I$4,$V279-4,0))</f>
        <v/>
      </c>
      <c r="K279" s="149"/>
      <c r="L279" s="149"/>
      <c r="M279" s="149"/>
      <c r="N279" s="149"/>
      <c r="O279" s="149"/>
      <c r="P279" s="206"/>
      <c r="Q279" s="150"/>
      <c r="R279" s="148" t="str">
        <f ca="1">IF(ISERROR($V279),"",OFFSET('Smelter Look-up'!$C$4,$V279-4,0)&amp;"")</f>
        <v/>
      </c>
      <c r="S279" s="154" t="str">
        <f t="shared" ca="1" si="26"/>
        <v/>
      </c>
      <c r="T279" s="154" t="str">
        <f ca="1">IF(B279="","",IF(ISERROR(MATCH($J279,SorP!$B$1:$B$6261,0)),"",INDIRECT("'SorP'!$A$"&amp;MATCH($S279&amp;$J279,SorP!C:C,0))))</f>
        <v/>
      </c>
      <c r="U279" s="167"/>
      <c r="V279" s="168" t="e">
        <f>IF(C279="",NA(),MATCH($B279&amp;$C279,'Smelter Look-up'!$J:$J,0))</f>
        <v>#N/A</v>
      </c>
      <c r="X279" s="169">
        <f t="shared" ca="1" si="25"/>
        <v>0</v>
      </c>
      <c r="AB279" s="311" t="str">
        <f t="shared" si="27"/>
        <v/>
      </c>
      <c r="AC279" s="169" t="str">
        <f t="shared" si="28"/>
        <v/>
      </c>
      <c r="AD279" s="169" t="str">
        <f t="shared" si="29"/>
        <v/>
      </c>
    </row>
    <row r="280" spans="1:30" s="169" customFormat="1" ht="20.25">
      <c r="A280" s="154"/>
      <c r="B280" s="301"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3" t="str">
        <f ca="1">IF(ISERROR($V280),"",OFFSET('Smelter Look-up'!$G$4,$V280-4,0))</f>
        <v/>
      </c>
      <c r="I280" s="204" t="str">
        <f ca="1">IF(ISERROR($V280),"",OFFSET('Smelter Look-up'!$H$4,$V280-4,0))</f>
        <v/>
      </c>
      <c r="J280" s="204" t="str">
        <f ca="1">IF(ISERROR($V280),"",OFFSET('Smelter Look-up'!$I$4,$V280-4,0))</f>
        <v/>
      </c>
      <c r="K280" s="149"/>
      <c r="L280" s="149"/>
      <c r="M280" s="149"/>
      <c r="N280" s="149"/>
      <c r="O280" s="149"/>
      <c r="P280" s="206"/>
      <c r="Q280" s="150"/>
      <c r="R280" s="148" t="str">
        <f ca="1">IF(ISERROR($V280),"",OFFSET('Smelter Look-up'!$C$4,$V280-4,0)&amp;"")</f>
        <v/>
      </c>
      <c r="S280" s="154" t="str">
        <f t="shared" ca="1" si="26"/>
        <v/>
      </c>
      <c r="T280" s="154" t="str">
        <f ca="1">IF(B280="","",IF(ISERROR(MATCH($J280,SorP!$B$1:$B$6261,0)),"",INDIRECT("'SorP'!$A$"&amp;MATCH($S280&amp;$J280,SorP!C:C,0))))</f>
        <v/>
      </c>
      <c r="U280" s="167"/>
      <c r="V280" s="168" t="e">
        <f>IF(C280="",NA(),MATCH($B280&amp;$C280,'Smelter Look-up'!$J:$J,0))</f>
        <v>#N/A</v>
      </c>
      <c r="X280" s="169">
        <f t="shared" ca="1" si="25"/>
        <v>0</v>
      </c>
      <c r="AB280" s="311" t="str">
        <f t="shared" si="27"/>
        <v/>
      </c>
      <c r="AC280" s="169" t="str">
        <f t="shared" si="28"/>
        <v/>
      </c>
      <c r="AD280" s="169" t="str">
        <f t="shared" si="29"/>
        <v/>
      </c>
    </row>
    <row r="281" spans="1:30" s="169" customFormat="1" ht="20.25">
      <c r="A281" s="154"/>
      <c r="B281" s="301"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3" t="str">
        <f ca="1">IF(ISERROR($V281),"",OFFSET('Smelter Look-up'!$G$4,$V281-4,0))</f>
        <v/>
      </c>
      <c r="I281" s="204" t="str">
        <f ca="1">IF(ISERROR($V281),"",OFFSET('Smelter Look-up'!$H$4,$V281-4,0))</f>
        <v/>
      </c>
      <c r="J281" s="204" t="str">
        <f ca="1">IF(ISERROR($V281),"",OFFSET('Smelter Look-up'!$I$4,$V281-4,0))</f>
        <v/>
      </c>
      <c r="K281" s="149"/>
      <c r="L281" s="149"/>
      <c r="M281" s="149"/>
      <c r="N281" s="149"/>
      <c r="O281" s="149"/>
      <c r="P281" s="206"/>
      <c r="Q281" s="150"/>
      <c r="R281" s="148" t="str">
        <f ca="1">IF(ISERROR($V281),"",OFFSET('Smelter Look-up'!$C$4,$V281-4,0)&amp;"")</f>
        <v/>
      </c>
      <c r="S281" s="154" t="str">
        <f t="shared" ca="1" si="26"/>
        <v/>
      </c>
      <c r="T281" s="154" t="str">
        <f ca="1">IF(B281="","",IF(ISERROR(MATCH($J281,SorP!$B$1:$B$6261,0)),"",INDIRECT("'SorP'!$A$"&amp;MATCH($S281&amp;$J281,SorP!C:C,0))))</f>
        <v/>
      </c>
      <c r="U281" s="167"/>
      <c r="V281" s="168" t="e">
        <f>IF(C281="",NA(),MATCH($B281&amp;$C281,'Smelter Look-up'!$J:$J,0))</f>
        <v>#N/A</v>
      </c>
      <c r="X281" s="169">
        <f t="shared" ca="1" si="25"/>
        <v>0</v>
      </c>
      <c r="AB281" s="311" t="str">
        <f t="shared" si="27"/>
        <v/>
      </c>
      <c r="AC281" s="169" t="str">
        <f t="shared" si="28"/>
        <v/>
      </c>
      <c r="AD281" s="169" t="str">
        <f t="shared" si="29"/>
        <v/>
      </c>
    </row>
    <row r="282" spans="1:30" s="169" customFormat="1" ht="20.25">
      <c r="A282" s="154"/>
      <c r="B282" s="301"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3" t="str">
        <f ca="1">IF(ISERROR($V282),"",OFFSET('Smelter Look-up'!$G$4,$V282-4,0))</f>
        <v/>
      </c>
      <c r="I282" s="204" t="str">
        <f ca="1">IF(ISERROR($V282),"",OFFSET('Smelter Look-up'!$H$4,$V282-4,0))</f>
        <v/>
      </c>
      <c r="J282" s="204" t="str">
        <f ca="1">IF(ISERROR($V282),"",OFFSET('Smelter Look-up'!$I$4,$V282-4,0))</f>
        <v/>
      </c>
      <c r="K282" s="149"/>
      <c r="L282" s="149"/>
      <c r="M282" s="149"/>
      <c r="N282" s="149"/>
      <c r="O282" s="149"/>
      <c r="P282" s="206"/>
      <c r="Q282" s="150"/>
      <c r="R282" s="148" t="str">
        <f ca="1">IF(ISERROR($V282),"",OFFSET('Smelter Look-up'!$C$4,$V282-4,0)&amp;"")</f>
        <v/>
      </c>
      <c r="S282" s="154" t="str">
        <f t="shared" ca="1" si="26"/>
        <v/>
      </c>
      <c r="T282" s="154" t="str">
        <f ca="1">IF(B282="","",IF(ISERROR(MATCH($J282,SorP!$B$1:$B$6261,0)),"",INDIRECT("'SorP'!$A$"&amp;MATCH($S282&amp;$J282,SorP!C:C,0))))</f>
        <v/>
      </c>
      <c r="U282" s="167"/>
      <c r="V282" s="168" t="e">
        <f>IF(C282="",NA(),MATCH($B282&amp;$C282,'Smelter Look-up'!$J:$J,0))</f>
        <v>#N/A</v>
      </c>
      <c r="X282" s="169">
        <f t="shared" ca="1" si="25"/>
        <v>0</v>
      </c>
      <c r="AB282" s="311" t="str">
        <f t="shared" si="27"/>
        <v/>
      </c>
      <c r="AC282" s="169" t="str">
        <f t="shared" si="28"/>
        <v/>
      </c>
      <c r="AD282" s="169" t="str">
        <f t="shared" si="29"/>
        <v/>
      </c>
    </row>
    <row r="283" spans="1:30" s="169" customFormat="1" ht="20.25">
      <c r="A283" s="154"/>
      <c r="B283" s="301"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3" t="str">
        <f ca="1">IF(ISERROR($V283),"",OFFSET('Smelter Look-up'!$G$4,$V283-4,0))</f>
        <v/>
      </c>
      <c r="I283" s="204" t="str">
        <f ca="1">IF(ISERROR($V283),"",OFFSET('Smelter Look-up'!$H$4,$V283-4,0))</f>
        <v/>
      </c>
      <c r="J283" s="204" t="str">
        <f ca="1">IF(ISERROR($V283),"",OFFSET('Smelter Look-up'!$I$4,$V283-4,0))</f>
        <v/>
      </c>
      <c r="K283" s="149"/>
      <c r="L283" s="149"/>
      <c r="M283" s="149"/>
      <c r="N283" s="149"/>
      <c r="O283" s="149"/>
      <c r="P283" s="206"/>
      <c r="Q283" s="150"/>
      <c r="R283" s="148" t="str">
        <f ca="1">IF(ISERROR($V283),"",OFFSET('Smelter Look-up'!$C$4,$V283-4,0)&amp;"")</f>
        <v/>
      </c>
      <c r="S283" s="154" t="str">
        <f t="shared" ca="1" si="26"/>
        <v/>
      </c>
      <c r="T283" s="154" t="str">
        <f ca="1">IF(B283="","",IF(ISERROR(MATCH($J283,SorP!$B$1:$B$6261,0)),"",INDIRECT("'SorP'!$A$"&amp;MATCH($S283&amp;$J283,SorP!C:C,0))))</f>
        <v/>
      </c>
      <c r="U283" s="167"/>
      <c r="V283" s="168" t="e">
        <f>IF(C283="",NA(),MATCH($B283&amp;$C283,'Smelter Look-up'!$J:$J,0))</f>
        <v>#N/A</v>
      </c>
      <c r="X283" s="169">
        <f t="shared" ca="1" si="25"/>
        <v>0</v>
      </c>
      <c r="AB283" s="311" t="str">
        <f t="shared" si="27"/>
        <v/>
      </c>
      <c r="AC283" s="169" t="str">
        <f t="shared" si="28"/>
        <v/>
      </c>
      <c r="AD283" s="169" t="str">
        <f t="shared" si="29"/>
        <v/>
      </c>
    </row>
    <row r="284" spans="1:30" s="169" customFormat="1" ht="20.25">
      <c r="A284" s="154"/>
      <c r="B284" s="301"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3" t="str">
        <f ca="1">IF(ISERROR($V284),"",OFFSET('Smelter Look-up'!$G$4,$V284-4,0))</f>
        <v/>
      </c>
      <c r="I284" s="204" t="str">
        <f ca="1">IF(ISERROR($V284),"",OFFSET('Smelter Look-up'!$H$4,$V284-4,0))</f>
        <v/>
      </c>
      <c r="J284" s="204" t="str">
        <f ca="1">IF(ISERROR($V284),"",OFFSET('Smelter Look-up'!$I$4,$V284-4,0))</f>
        <v/>
      </c>
      <c r="K284" s="149"/>
      <c r="L284" s="149"/>
      <c r="M284" s="149"/>
      <c r="N284" s="149"/>
      <c r="O284" s="149"/>
      <c r="P284" s="206"/>
      <c r="Q284" s="150"/>
      <c r="R284" s="148" t="str">
        <f ca="1">IF(ISERROR($V284),"",OFFSET('Smelter Look-up'!$C$4,$V284-4,0)&amp;"")</f>
        <v/>
      </c>
      <c r="S284" s="154" t="str">
        <f t="shared" ca="1" si="26"/>
        <v/>
      </c>
      <c r="T284" s="154" t="str">
        <f ca="1">IF(B284="","",IF(ISERROR(MATCH($J284,SorP!$B$1:$B$6261,0)),"",INDIRECT("'SorP'!$A$"&amp;MATCH($S284&amp;$J284,SorP!C:C,0))))</f>
        <v/>
      </c>
      <c r="U284" s="167"/>
      <c r="V284" s="168" t="e">
        <f>IF(C284="",NA(),MATCH($B284&amp;$C284,'Smelter Look-up'!$J:$J,0))</f>
        <v>#N/A</v>
      </c>
      <c r="X284" s="169">
        <f t="shared" ca="1" si="25"/>
        <v>0</v>
      </c>
      <c r="AB284" s="311" t="str">
        <f t="shared" si="27"/>
        <v/>
      </c>
      <c r="AC284" s="169" t="str">
        <f t="shared" si="28"/>
        <v/>
      </c>
      <c r="AD284" s="169" t="str">
        <f t="shared" si="29"/>
        <v/>
      </c>
    </row>
    <row r="285" spans="1:30" s="169" customFormat="1" ht="20.25">
      <c r="A285" s="154"/>
      <c r="B285" s="301"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3" t="str">
        <f ca="1">IF(ISERROR($V285),"",OFFSET('Smelter Look-up'!$G$4,$V285-4,0))</f>
        <v/>
      </c>
      <c r="I285" s="204" t="str">
        <f ca="1">IF(ISERROR($V285),"",OFFSET('Smelter Look-up'!$H$4,$V285-4,0))</f>
        <v/>
      </c>
      <c r="J285" s="204" t="str">
        <f ca="1">IF(ISERROR($V285),"",OFFSET('Smelter Look-up'!$I$4,$V285-4,0))</f>
        <v/>
      </c>
      <c r="K285" s="149"/>
      <c r="L285" s="149"/>
      <c r="M285" s="149"/>
      <c r="N285" s="149"/>
      <c r="O285" s="149"/>
      <c r="P285" s="206"/>
      <c r="Q285" s="150"/>
      <c r="R285" s="148" t="str">
        <f ca="1">IF(ISERROR($V285),"",OFFSET('Smelter Look-up'!$C$4,$V285-4,0)&amp;"")</f>
        <v/>
      </c>
      <c r="S285" s="154" t="str">
        <f t="shared" ca="1" si="26"/>
        <v/>
      </c>
      <c r="T285" s="154" t="str">
        <f ca="1">IF(B285="","",IF(ISERROR(MATCH($J285,SorP!$B$1:$B$6261,0)),"",INDIRECT("'SorP'!$A$"&amp;MATCH($S285&amp;$J285,SorP!C:C,0))))</f>
        <v/>
      </c>
      <c r="U285" s="167"/>
      <c r="V285" s="168" t="e">
        <f>IF(C285="",NA(),MATCH($B285&amp;$C285,'Smelter Look-up'!$J:$J,0))</f>
        <v>#N/A</v>
      </c>
      <c r="X285" s="169">
        <f t="shared" ca="1" si="25"/>
        <v>0</v>
      </c>
      <c r="AB285" s="311" t="str">
        <f t="shared" si="27"/>
        <v/>
      </c>
      <c r="AC285" s="169" t="str">
        <f t="shared" si="28"/>
        <v/>
      </c>
      <c r="AD285" s="169" t="str">
        <f t="shared" si="29"/>
        <v/>
      </c>
    </row>
    <row r="286" spans="1:30" s="169" customFormat="1" ht="20.25">
      <c r="A286" s="154"/>
      <c r="B286" s="301"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3" t="str">
        <f ca="1">IF(ISERROR($V286),"",OFFSET('Smelter Look-up'!$G$4,$V286-4,0))</f>
        <v/>
      </c>
      <c r="I286" s="204" t="str">
        <f ca="1">IF(ISERROR($V286),"",OFFSET('Smelter Look-up'!$H$4,$V286-4,0))</f>
        <v/>
      </c>
      <c r="J286" s="204" t="str">
        <f ca="1">IF(ISERROR($V286),"",OFFSET('Smelter Look-up'!$I$4,$V286-4,0))</f>
        <v/>
      </c>
      <c r="K286" s="149"/>
      <c r="L286" s="149"/>
      <c r="M286" s="149"/>
      <c r="N286" s="149"/>
      <c r="O286" s="149"/>
      <c r="P286" s="206"/>
      <c r="Q286" s="150"/>
      <c r="R286" s="148" t="str">
        <f ca="1">IF(ISERROR($V286),"",OFFSET('Smelter Look-up'!$C$4,$V286-4,0)&amp;"")</f>
        <v/>
      </c>
      <c r="S286" s="154" t="str">
        <f t="shared" ca="1" si="26"/>
        <v/>
      </c>
      <c r="T286" s="154" t="str">
        <f ca="1">IF(B286="","",IF(ISERROR(MATCH($J286,SorP!$B$1:$B$6261,0)),"",INDIRECT("'SorP'!$A$"&amp;MATCH($S286&amp;$J286,SorP!C:C,0))))</f>
        <v/>
      </c>
      <c r="U286" s="167"/>
      <c r="V286" s="168" t="e">
        <f>IF(C286="",NA(),MATCH($B286&amp;$C286,'Smelter Look-up'!$J:$J,0))</f>
        <v>#N/A</v>
      </c>
      <c r="X286" s="169">
        <f t="shared" ca="1" si="25"/>
        <v>0</v>
      </c>
      <c r="AB286" s="311" t="str">
        <f t="shared" si="27"/>
        <v/>
      </c>
      <c r="AC286" s="169" t="str">
        <f t="shared" si="28"/>
        <v/>
      </c>
      <c r="AD286" s="169" t="str">
        <f t="shared" si="29"/>
        <v/>
      </c>
    </row>
    <row r="287" spans="1:30" s="169" customFormat="1" ht="20.25">
      <c r="A287" s="154"/>
      <c r="B287" s="301"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3" t="str">
        <f ca="1">IF(ISERROR($V287),"",OFFSET('Smelter Look-up'!$G$4,$V287-4,0))</f>
        <v/>
      </c>
      <c r="I287" s="204" t="str">
        <f ca="1">IF(ISERROR($V287),"",OFFSET('Smelter Look-up'!$H$4,$V287-4,0))</f>
        <v/>
      </c>
      <c r="J287" s="204" t="str">
        <f ca="1">IF(ISERROR($V287),"",OFFSET('Smelter Look-up'!$I$4,$V287-4,0))</f>
        <v/>
      </c>
      <c r="K287" s="149"/>
      <c r="L287" s="149"/>
      <c r="M287" s="149"/>
      <c r="N287" s="149"/>
      <c r="O287" s="149"/>
      <c r="P287" s="206"/>
      <c r="Q287" s="150"/>
      <c r="R287" s="148" t="str">
        <f ca="1">IF(ISERROR($V287),"",OFFSET('Smelter Look-up'!$C$4,$V287-4,0)&amp;"")</f>
        <v/>
      </c>
      <c r="S287" s="154" t="str">
        <f t="shared" ca="1" si="26"/>
        <v/>
      </c>
      <c r="T287" s="154" t="str">
        <f ca="1">IF(B287="","",IF(ISERROR(MATCH($J287,SorP!$B$1:$B$6261,0)),"",INDIRECT("'SorP'!$A$"&amp;MATCH($S287&amp;$J287,SorP!C:C,0))))</f>
        <v/>
      </c>
      <c r="U287" s="167"/>
      <c r="V287" s="168" t="e">
        <f>IF(C287="",NA(),MATCH($B287&amp;$C287,'Smelter Look-up'!$J:$J,0))</f>
        <v>#N/A</v>
      </c>
      <c r="X287" s="169">
        <f t="shared" ca="1" si="25"/>
        <v>0</v>
      </c>
      <c r="AB287" s="311" t="str">
        <f t="shared" si="27"/>
        <v/>
      </c>
      <c r="AC287" s="169" t="str">
        <f t="shared" si="28"/>
        <v/>
      </c>
      <c r="AD287" s="169" t="str">
        <f t="shared" si="29"/>
        <v/>
      </c>
    </row>
    <row r="288" spans="1:30" s="169" customFormat="1" ht="20.25">
      <c r="A288" s="154"/>
      <c r="B288" s="301"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3" t="str">
        <f ca="1">IF(ISERROR($V288),"",OFFSET('Smelter Look-up'!$G$4,$V288-4,0))</f>
        <v/>
      </c>
      <c r="I288" s="204" t="str">
        <f ca="1">IF(ISERROR($V288),"",OFFSET('Smelter Look-up'!$H$4,$V288-4,0))</f>
        <v/>
      </c>
      <c r="J288" s="204" t="str">
        <f ca="1">IF(ISERROR($V288),"",OFFSET('Smelter Look-up'!$I$4,$V288-4,0))</f>
        <v/>
      </c>
      <c r="K288" s="149"/>
      <c r="L288" s="149"/>
      <c r="M288" s="149"/>
      <c r="N288" s="149"/>
      <c r="O288" s="149"/>
      <c r="P288" s="206"/>
      <c r="Q288" s="150"/>
      <c r="R288" s="148" t="str">
        <f ca="1">IF(ISERROR($V288),"",OFFSET('Smelter Look-up'!$C$4,$V288-4,0)&amp;"")</f>
        <v/>
      </c>
      <c r="S288" s="154" t="str">
        <f t="shared" ca="1" si="26"/>
        <v/>
      </c>
      <c r="T288" s="154" t="str">
        <f ca="1">IF(B288="","",IF(ISERROR(MATCH($J288,SorP!$B$1:$B$6261,0)),"",INDIRECT("'SorP'!$A$"&amp;MATCH($S288&amp;$J288,SorP!C:C,0))))</f>
        <v/>
      </c>
      <c r="U288" s="167"/>
      <c r="V288" s="168" t="e">
        <f>IF(C288="",NA(),MATCH($B288&amp;$C288,'Smelter Look-up'!$J:$J,0))</f>
        <v>#N/A</v>
      </c>
      <c r="X288" s="169">
        <f t="shared" ref="X288:X351" ca="1" si="30">IF(AND(C288="Smelter not listed",OR(LEN(D288)=0,LEN(E288)=0)),1,0)</f>
        <v>0</v>
      </c>
      <c r="AB288" s="311" t="str">
        <f t="shared" si="27"/>
        <v/>
      </c>
      <c r="AC288" s="169" t="str">
        <f t="shared" si="28"/>
        <v/>
      </c>
      <c r="AD288" s="169" t="str">
        <f t="shared" si="29"/>
        <v/>
      </c>
    </row>
    <row r="289" spans="1:30" s="169" customFormat="1" ht="20.25">
      <c r="A289" s="154"/>
      <c r="B289" s="301"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3" t="str">
        <f ca="1">IF(ISERROR($V289),"",OFFSET('Smelter Look-up'!$G$4,$V289-4,0))</f>
        <v/>
      </c>
      <c r="I289" s="204" t="str">
        <f ca="1">IF(ISERROR($V289),"",OFFSET('Smelter Look-up'!$H$4,$V289-4,0))</f>
        <v/>
      </c>
      <c r="J289" s="204" t="str">
        <f ca="1">IF(ISERROR($V289),"",OFFSET('Smelter Look-up'!$I$4,$V289-4,0))</f>
        <v/>
      </c>
      <c r="K289" s="149"/>
      <c r="L289" s="149"/>
      <c r="M289" s="149"/>
      <c r="N289" s="149"/>
      <c r="O289" s="149"/>
      <c r="P289" s="206"/>
      <c r="Q289" s="150"/>
      <c r="R289" s="148" t="str">
        <f ca="1">IF(ISERROR($V289),"",OFFSET('Smelter Look-up'!$C$4,$V289-4,0)&amp;"")</f>
        <v/>
      </c>
      <c r="S289" s="154" t="str">
        <f t="shared" ref="S289:S352" ca="1" si="31">IF(B289="","",IF(ISERROR(MATCH($E289,CL,0)),"Unknown",INDIRECT("'C'!$A$"&amp;MATCH($E289,CL,0)+1)))</f>
        <v/>
      </c>
      <c r="T289" s="154" t="str">
        <f ca="1">IF(B289="","",IF(ISERROR(MATCH($J289,SorP!$B$1:$B$6261,0)),"",INDIRECT("'SorP'!$A$"&amp;MATCH($S289&amp;$J289,SorP!C:C,0))))</f>
        <v/>
      </c>
      <c r="U289" s="167"/>
      <c r="V289" s="168" t="e">
        <f>IF(C289="",NA(),MATCH($B289&amp;$C289,'Smelter Look-up'!$J:$J,0))</f>
        <v>#N/A</v>
      </c>
      <c r="X289" s="169">
        <f t="shared" ca="1" si="30"/>
        <v>0</v>
      </c>
      <c r="AB289" s="311" t="str">
        <f t="shared" si="27"/>
        <v/>
      </c>
      <c r="AC289" s="169" t="str">
        <f t="shared" si="28"/>
        <v/>
      </c>
      <c r="AD289" s="169" t="str">
        <f t="shared" si="29"/>
        <v/>
      </c>
    </row>
    <row r="290" spans="1:30" s="169" customFormat="1" ht="20.25">
      <c r="A290" s="154"/>
      <c r="B290" s="301"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3" t="str">
        <f ca="1">IF(ISERROR($V290),"",OFFSET('Smelter Look-up'!$G$4,$V290-4,0))</f>
        <v/>
      </c>
      <c r="I290" s="204" t="str">
        <f ca="1">IF(ISERROR($V290),"",OFFSET('Smelter Look-up'!$H$4,$V290-4,0))</f>
        <v/>
      </c>
      <c r="J290" s="204" t="str">
        <f ca="1">IF(ISERROR($V290),"",OFFSET('Smelter Look-up'!$I$4,$V290-4,0))</f>
        <v/>
      </c>
      <c r="K290" s="149"/>
      <c r="L290" s="149"/>
      <c r="M290" s="149"/>
      <c r="N290" s="149"/>
      <c r="O290" s="149"/>
      <c r="P290" s="206"/>
      <c r="Q290" s="150"/>
      <c r="R290" s="148" t="str">
        <f ca="1">IF(ISERROR($V290),"",OFFSET('Smelter Look-up'!$C$4,$V290-4,0)&amp;"")</f>
        <v/>
      </c>
      <c r="S290" s="154" t="str">
        <f t="shared" ca="1" si="31"/>
        <v/>
      </c>
      <c r="T290" s="154" t="str">
        <f ca="1">IF(B290="","",IF(ISERROR(MATCH($J290,SorP!$B$1:$B$6261,0)),"",INDIRECT("'SorP'!$A$"&amp;MATCH($S290&amp;$J290,SorP!C:C,0))))</f>
        <v/>
      </c>
      <c r="U290" s="167"/>
      <c r="V290" s="168" t="e">
        <f>IF(C290="",NA(),MATCH($B290&amp;$C290,'Smelter Look-up'!$J:$J,0))</f>
        <v>#N/A</v>
      </c>
      <c r="X290" s="169">
        <f t="shared" ca="1" si="30"/>
        <v>0</v>
      </c>
      <c r="AB290" s="311" t="str">
        <f t="shared" si="27"/>
        <v/>
      </c>
      <c r="AC290" s="169" t="str">
        <f t="shared" si="28"/>
        <v/>
      </c>
      <c r="AD290" s="169" t="str">
        <f t="shared" si="29"/>
        <v/>
      </c>
    </row>
    <row r="291" spans="1:30" s="169" customFormat="1" ht="20.25">
      <c r="A291" s="154"/>
      <c r="B291" s="301"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3" t="str">
        <f ca="1">IF(ISERROR($V291),"",OFFSET('Smelter Look-up'!$G$4,$V291-4,0))</f>
        <v/>
      </c>
      <c r="I291" s="204" t="str">
        <f ca="1">IF(ISERROR($V291),"",OFFSET('Smelter Look-up'!$H$4,$V291-4,0))</f>
        <v/>
      </c>
      <c r="J291" s="204" t="str">
        <f ca="1">IF(ISERROR($V291),"",OFFSET('Smelter Look-up'!$I$4,$V291-4,0))</f>
        <v/>
      </c>
      <c r="K291" s="149"/>
      <c r="L291" s="149"/>
      <c r="M291" s="149"/>
      <c r="N291" s="149"/>
      <c r="O291" s="149"/>
      <c r="P291" s="206"/>
      <c r="Q291" s="150"/>
      <c r="R291" s="148" t="str">
        <f ca="1">IF(ISERROR($V291),"",OFFSET('Smelter Look-up'!$C$4,$V291-4,0)&amp;"")</f>
        <v/>
      </c>
      <c r="S291" s="154" t="str">
        <f t="shared" ca="1" si="31"/>
        <v/>
      </c>
      <c r="T291" s="154" t="str">
        <f ca="1">IF(B291="","",IF(ISERROR(MATCH($J291,SorP!$B$1:$B$6261,0)),"",INDIRECT("'SorP'!$A$"&amp;MATCH($S291&amp;$J291,SorP!C:C,0))))</f>
        <v/>
      </c>
      <c r="U291" s="167"/>
      <c r="V291" s="168" t="e">
        <f>IF(C291="",NA(),MATCH($B291&amp;$C291,'Smelter Look-up'!$J:$J,0))</f>
        <v>#N/A</v>
      </c>
      <c r="X291" s="169">
        <f t="shared" ca="1" si="30"/>
        <v>0</v>
      </c>
      <c r="AB291" s="311" t="str">
        <f t="shared" si="27"/>
        <v/>
      </c>
      <c r="AC291" s="169" t="str">
        <f t="shared" si="28"/>
        <v/>
      </c>
      <c r="AD291" s="169" t="str">
        <f t="shared" si="29"/>
        <v/>
      </c>
    </row>
    <row r="292" spans="1:30" s="169" customFormat="1" ht="20.25">
      <c r="A292" s="154"/>
      <c r="B292" s="301"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3" t="str">
        <f ca="1">IF(ISERROR($V292),"",OFFSET('Smelter Look-up'!$G$4,$V292-4,0))</f>
        <v/>
      </c>
      <c r="I292" s="204" t="str">
        <f ca="1">IF(ISERROR($V292),"",OFFSET('Smelter Look-up'!$H$4,$V292-4,0))</f>
        <v/>
      </c>
      <c r="J292" s="204" t="str">
        <f ca="1">IF(ISERROR($V292),"",OFFSET('Smelter Look-up'!$I$4,$V292-4,0))</f>
        <v/>
      </c>
      <c r="K292" s="149"/>
      <c r="L292" s="149"/>
      <c r="M292" s="149"/>
      <c r="N292" s="149"/>
      <c r="O292" s="149"/>
      <c r="P292" s="206"/>
      <c r="Q292" s="150"/>
      <c r="R292" s="148" t="str">
        <f ca="1">IF(ISERROR($V292),"",OFFSET('Smelter Look-up'!$C$4,$V292-4,0)&amp;"")</f>
        <v/>
      </c>
      <c r="S292" s="154" t="str">
        <f t="shared" ca="1" si="31"/>
        <v/>
      </c>
      <c r="T292" s="154" t="str">
        <f ca="1">IF(B292="","",IF(ISERROR(MATCH($J292,SorP!$B$1:$B$6261,0)),"",INDIRECT("'SorP'!$A$"&amp;MATCH($S292&amp;$J292,SorP!C:C,0))))</f>
        <v/>
      </c>
      <c r="U292" s="167"/>
      <c r="V292" s="168" t="e">
        <f>IF(C292="",NA(),MATCH($B292&amp;$C292,'Smelter Look-up'!$J:$J,0))</f>
        <v>#N/A</v>
      </c>
      <c r="X292" s="169">
        <f t="shared" ca="1" si="30"/>
        <v>0</v>
      </c>
      <c r="AB292" s="311" t="str">
        <f t="shared" si="27"/>
        <v/>
      </c>
      <c r="AC292" s="169" t="str">
        <f t="shared" si="28"/>
        <v/>
      </c>
      <c r="AD292" s="169" t="str">
        <f t="shared" si="29"/>
        <v/>
      </c>
    </row>
    <row r="293" spans="1:30" s="169" customFormat="1" ht="20.25">
      <c r="A293" s="154"/>
      <c r="B293" s="301"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3" t="str">
        <f ca="1">IF(ISERROR($V293),"",OFFSET('Smelter Look-up'!$G$4,$V293-4,0))</f>
        <v/>
      </c>
      <c r="I293" s="204" t="str">
        <f ca="1">IF(ISERROR($V293),"",OFFSET('Smelter Look-up'!$H$4,$V293-4,0))</f>
        <v/>
      </c>
      <c r="J293" s="204" t="str">
        <f ca="1">IF(ISERROR($V293),"",OFFSET('Smelter Look-up'!$I$4,$V293-4,0))</f>
        <v/>
      </c>
      <c r="K293" s="149"/>
      <c r="L293" s="149"/>
      <c r="M293" s="149"/>
      <c r="N293" s="149"/>
      <c r="O293" s="149"/>
      <c r="P293" s="206"/>
      <c r="Q293" s="150"/>
      <c r="R293" s="148" t="str">
        <f ca="1">IF(ISERROR($V293),"",OFFSET('Smelter Look-up'!$C$4,$V293-4,0)&amp;"")</f>
        <v/>
      </c>
      <c r="S293" s="154" t="str">
        <f t="shared" ca="1" si="31"/>
        <v/>
      </c>
      <c r="T293" s="154" t="str">
        <f ca="1">IF(B293="","",IF(ISERROR(MATCH($J293,SorP!$B$1:$B$6261,0)),"",INDIRECT("'SorP'!$A$"&amp;MATCH($S293&amp;$J293,SorP!C:C,0))))</f>
        <v/>
      </c>
      <c r="U293" s="167"/>
      <c r="V293" s="168" t="e">
        <f>IF(C293="",NA(),MATCH($B293&amp;$C293,'Smelter Look-up'!$J:$J,0))</f>
        <v>#N/A</v>
      </c>
      <c r="X293" s="169">
        <f t="shared" ca="1" si="30"/>
        <v>0</v>
      </c>
      <c r="AB293" s="311" t="str">
        <f t="shared" si="27"/>
        <v/>
      </c>
      <c r="AC293" s="169" t="str">
        <f t="shared" si="28"/>
        <v/>
      </c>
      <c r="AD293" s="169" t="str">
        <f t="shared" si="29"/>
        <v/>
      </c>
    </row>
    <row r="294" spans="1:30" s="169" customFormat="1" ht="20.25">
      <c r="A294" s="154"/>
      <c r="B294" s="301"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3" t="str">
        <f ca="1">IF(ISERROR($V294),"",OFFSET('Smelter Look-up'!$G$4,$V294-4,0))</f>
        <v/>
      </c>
      <c r="I294" s="204" t="str">
        <f ca="1">IF(ISERROR($V294),"",OFFSET('Smelter Look-up'!$H$4,$V294-4,0))</f>
        <v/>
      </c>
      <c r="J294" s="204" t="str">
        <f ca="1">IF(ISERROR($V294),"",OFFSET('Smelter Look-up'!$I$4,$V294-4,0))</f>
        <v/>
      </c>
      <c r="K294" s="149"/>
      <c r="L294" s="149"/>
      <c r="M294" s="149"/>
      <c r="N294" s="149"/>
      <c r="O294" s="149"/>
      <c r="P294" s="206"/>
      <c r="Q294" s="150"/>
      <c r="R294" s="148" t="str">
        <f ca="1">IF(ISERROR($V294),"",OFFSET('Smelter Look-up'!$C$4,$V294-4,0)&amp;"")</f>
        <v/>
      </c>
      <c r="S294" s="154" t="str">
        <f t="shared" ca="1" si="31"/>
        <v/>
      </c>
      <c r="T294" s="154" t="str">
        <f ca="1">IF(B294="","",IF(ISERROR(MATCH($J294,SorP!$B$1:$B$6261,0)),"",INDIRECT("'SorP'!$A$"&amp;MATCH($S294&amp;$J294,SorP!C:C,0))))</f>
        <v/>
      </c>
      <c r="U294" s="167"/>
      <c r="V294" s="168" t="e">
        <f>IF(C294="",NA(),MATCH($B294&amp;$C294,'Smelter Look-up'!$J:$J,0))</f>
        <v>#N/A</v>
      </c>
      <c r="X294" s="169">
        <f t="shared" ca="1" si="30"/>
        <v>0</v>
      </c>
      <c r="AB294" s="311" t="str">
        <f t="shared" si="27"/>
        <v/>
      </c>
      <c r="AC294" s="169" t="str">
        <f t="shared" si="28"/>
        <v/>
      </c>
      <c r="AD294" s="169" t="str">
        <f t="shared" si="29"/>
        <v/>
      </c>
    </row>
    <row r="295" spans="1:30" s="169" customFormat="1" ht="20.25">
      <c r="A295" s="154"/>
      <c r="B295" s="301"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3" t="str">
        <f ca="1">IF(ISERROR($V295),"",OFFSET('Smelter Look-up'!$G$4,$V295-4,0))</f>
        <v/>
      </c>
      <c r="I295" s="204" t="str">
        <f ca="1">IF(ISERROR($V295),"",OFFSET('Smelter Look-up'!$H$4,$V295-4,0))</f>
        <v/>
      </c>
      <c r="J295" s="204" t="str">
        <f ca="1">IF(ISERROR($V295),"",OFFSET('Smelter Look-up'!$I$4,$V295-4,0))</f>
        <v/>
      </c>
      <c r="K295" s="149"/>
      <c r="L295" s="149"/>
      <c r="M295" s="149"/>
      <c r="N295" s="149"/>
      <c r="O295" s="149"/>
      <c r="P295" s="206"/>
      <c r="Q295" s="150"/>
      <c r="R295" s="148" t="str">
        <f ca="1">IF(ISERROR($V295),"",OFFSET('Smelter Look-up'!$C$4,$V295-4,0)&amp;"")</f>
        <v/>
      </c>
      <c r="S295" s="154" t="str">
        <f t="shared" ca="1" si="31"/>
        <v/>
      </c>
      <c r="T295" s="154" t="str">
        <f ca="1">IF(B295="","",IF(ISERROR(MATCH($J295,SorP!$B$1:$B$6261,0)),"",INDIRECT("'SorP'!$A$"&amp;MATCH($S295&amp;$J295,SorP!C:C,0))))</f>
        <v/>
      </c>
      <c r="U295" s="167"/>
      <c r="V295" s="168" t="e">
        <f>IF(C295="",NA(),MATCH($B295&amp;$C295,'Smelter Look-up'!$J:$J,0))</f>
        <v>#N/A</v>
      </c>
      <c r="X295" s="169">
        <f t="shared" ca="1" si="30"/>
        <v>0</v>
      </c>
      <c r="AB295" s="311" t="str">
        <f t="shared" ref="AB295:AB358" si="32">IF(C295="","",B295)</f>
        <v/>
      </c>
      <c r="AC295" s="169" t="str">
        <f t="shared" ref="AC295:AC358" si="33">B295</f>
        <v/>
      </c>
      <c r="AD295" s="169" t="str">
        <f t="shared" ref="AD295:AD358" si="34">IF(C295="Smelter not listed",D295,C295)</f>
        <v/>
      </c>
    </row>
    <row r="296" spans="1:30" s="169" customFormat="1" ht="20.25">
      <c r="A296" s="154"/>
      <c r="B296" s="301"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3" t="str">
        <f ca="1">IF(ISERROR($V296),"",OFFSET('Smelter Look-up'!$G$4,$V296-4,0))</f>
        <v/>
      </c>
      <c r="I296" s="204" t="str">
        <f ca="1">IF(ISERROR($V296),"",OFFSET('Smelter Look-up'!$H$4,$V296-4,0))</f>
        <v/>
      </c>
      <c r="J296" s="204" t="str">
        <f ca="1">IF(ISERROR($V296),"",OFFSET('Smelter Look-up'!$I$4,$V296-4,0))</f>
        <v/>
      </c>
      <c r="K296" s="149"/>
      <c r="L296" s="149"/>
      <c r="M296" s="149"/>
      <c r="N296" s="149"/>
      <c r="O296" s="149"/>
      <c r="P296" s="206"/>
      <c r="Q296" s="150"/>
      <c r="R296" s="148" t="str">
        <f ca="1">IF(ISERROR($V296),"",OFFSET('Smelter Look-up'!$C$4,$V296-4,0)&amp;"")</f>
        <v/>
      </c>
      <c r="S296" s="154" t="str">
        <f t="shared" ca="1" si="31"/>
        <v/>
      </c>
      <c r="T296" s="154" t="str">
        <f ca="1">IF(B296="","",IF(ISERROR(MATCH($J296,SorP!$B$1:$B$6261,0)),"",INDIRECT("'SorP'!$A$"&amp;MATCH($S296&amp;$J296,SorP!C:C,0))))</f>
        <v/>
      </c>
      <c r="U296" s="167"/>
      <c r="V296" s="168" t="e">
        <f>IF(C296="",NA(),MATCH($B296&amp;$C296,'Smelter Look-up'!$J:$J,0))</f>
        <v>#N/A</v>
      </c>
      <c r="X296" s="169">
        <f t="shared" ca="1" si="30"/>
        <v>0</v>
      </c>
      <c r="AB296" s="311" t="str">
        <f t="shared" si="32"/>
        <v/>
      </c>
      <c r="AC296" s="169" t="str">
        <f t="shared" si="33"/>
        <v/>
      </c>
      <c r="AD296" s="169" t="str">
        <f t="shared" si="34"/>
        <v/>
      </c>
    </row>
    <row r="297" spans="1:30" s="169" customFormat="1" ht="20.25">
      <c r="A297" s="154"/>
      <c r="B297" s="301"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3" t="str">
        <f ca="1">IF(ISERROR($V297),"",OFFSET('Smelter Look-up'!$G$4,$V297-4,0))</f>
        <v/>
      </c>
      <c r="I297" s="204" t="str">
        <f ca="1">IF(ISERROR($V297),"",OFFSET('Smelter Look-up'!$H$4,$V297-4,0))</f>
        <v/>
      </c>
      <c r="J297" s="204" t="str">
        <f ca="1">IF(ISERROR($V297),"",OFFSET('Smelter Look-up'!$I$4,$V297-4,0))</f>
        <v/>
      </c>
      <c r="K297" s="149"/>
      <c r="L297" s="149"/>
      <c r="M297" s="149"/>
      <c r="N297" s="149"/>
      <c r="O297" s="149"/>
      <c r="P297" s="206"/>
      <c r="Q297" s="150"/>
      <c r="R297" s="148" t="str">
        <f ca="1">IF(ISERROR($V297),"",OFFSET('Smelter Look-up'!$C$4,$V297-4,0)&amp;"")</f>
        <v/>
      </c>
      <c r="S297" s="154" t="str">
        <f t="shared" ca="1" si="31"/>
        <v/>
      </c>
      <c r="T297" s="154" t="str">
        <f ca="1">IF(B297="","",IF(ISERROR(MATCH($J297,SorP!$B$1:$B$6261,0)),"",INDIRECT("'SorP'!$A$"&amp;MATCH($S297&amp;$J297,SorP!C:C,0))))</f>
        <v/>
      </c>
      <c r="U297" s="167"/>
      <c r="V297" s="168" t="e">
        <f>IF(C297="",NA(),MATCH($B297&amp;$C297,'Smelter Look-up'!$J:$J,0))</f>
        <v>#N/A</v>
      </c>
      <c r="X297" s="169">
        <f t="shared" ca="1" si="30"/>
        <v>0</v>
      </c>
      <c r="AB297" s="311" t="str">
        <f t="shared" si="32"/>
        <v/>
      </c>
      <c r="AC297" s="169" t="str">
        <f t="shared" si="33"/>
        <v/>
      </c>
      <c r="AD297" s="169" t="str">
        <f t="shared" si="34"/>
        <v/>
      </c>
    </row>
    <row r="298" spans="1:30" s="169" customFormat="1" ht="20.25">
      <c r="A298" s="154"/>
      <c r="B298" s="301"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3" t="str">
        <f ca="1">IF(ISERROR($V298),"",OFFSET('Smelter Look-up'!$G$4,$V298-4,0))</f>
        <v/>
      </c>
      <c r="I298" s="204" t="str">
        <f ca="1">IF(ISERROR($V298),"",OFFSET('Smelter Look-up'!$H$4,$V298-4,0))</f>
        <v/>
      </c>
      <c r="J298" s="204" t="str">
        <f ca="1">IF(ISERROR($V298),"",OFFSET('Smelter Look-up'!$I$4,$V298-4,0))</f>
        <v/>
      </c>
      <c r="K298" s="149"/>
      <c r="L298" s="149"/>
      <c r="M298" s="149"/>
      <c r="N298" s="149"/>
      <c r="O298" s="149"/>
      <c r="P298" s="206"/>
      <c r="Q298" s="150"/>
      <c r="R298" s="148" t="str">
        <f ca="1">IF(ISERROR($V298),"",OFFSET('Smelter Look-up'!$C$4,$V298-4,0)&amp;"")</f>
        <v/>
      </c>
      <c r="S298" s="154" t="str">
        <f t="shared" ca="1" si="31"/>
        <v/>
      </c>
      <c r="T298" s="154" t="str">
        <f ca="1">IF(B298="","",IF(ISERROR(MATCH($J298,SorP!$B$1:$B$6261,0)),"",INDIRECT("'SorP'!$A$"&amp;MATCH($S298&amp;$J298,SorP!C:C,0))))</f>
        <v/>
      </c>
      <c r="U298" s="167"/>
      <c r="V298" s="168" t="e">
        <f>IF(C298="",NA(),MATCH($B298&amp;$C298,'Smelter Look-up'!$J:$J,0))</f>
        <v>#N/A</v>
      </c>
      <c r="X298" s="169">
        <f t="shared" ca="1" si="30"/>
        <v>0</v>
      </c>
      <c r="AB298" s="311" t="str">
        <f t="shared" si="32"/>
        <v/>
      </c>
      <c r="AC298" s="169" t="str">
        <f t="shared" si="33"/>
        <v/>
      </c>
      <c r="AD298" s="169" t="str">
        <f t="shared" si="34"/>
        <v/>
      </c>
    </row>
    <row r="299" spans="1:30" s="169" customFormat="1" ht="20.25">
      <c r="A299" s="154"/>
      <c r="B299" s="301"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3" t="str">
        <f ca="1">IF(ISERROR($V299),"",OFFSET('Smelter Look-up'!$G$4,$V299-4,0))</f>
        <v/>
      </c>
      <c r="I299" s="204" t="str">
        <f ca="1">IF(ISERROR($V299),"",OFFSET('Smelter Look-up'!$H$4,$V299-4,0))</f>
        <v/>
      </c>
      <c r="J299" s="204" t="str">
        <f ca="1">IF(ISERROR($V299),"",OFFSET('Smelter Look-up'!$I$4,$V299-4,0))</f>
        <v/>
      </c>
      <c r="K299" s="149"/>
      <c r="L299" s="149"/>
      <c r="M299" s="149"/>
      <c r="N299" s="149"/>
      <c r="O299" s="149"/>
      <c r="P299" s="206"/>
      <c r="Q299" s="150"/>
      <c r="R299" s="148" t="str">
        <f ca="1">IF(ISERROR($V299),"",OFFSET('Smelter Look-up'!$C$4,$V299-4,0)&amp;"")</f>
        <v/>
      </c>
      <c r="S299" s="154" t="str">
        <f t="shared" ca="1" si="31"/>
        <v/>
      </c>
      <c r="T299" s="154" t="str">
        <f ca="1">IF(B299="","",IF(ISERROR(MATCH($J299,SorP!$B$1:$B$6261,0)),"",INDIRECT("'SorP'!$A$"&amp;MATCH($S299&amp;$J299,SorP!C:C,0))))</f>
        <v/>
      </c>
      <c r="U299" s="167"/>
      <c r="V299" s="168" t="e">
        <f>IF(C299="",NA(),MATCH($B299&amp;$C299,'Smelter Look-up'!$J:$J,0))</f>
        <v>#N/A</v>
      </c>
      <c r="X299" s="169">
        <f t="shared" ca="1" si="30"/>
        <v>0</v>
      </c>
      <c r="AB299" s="311" t="str">
        <f t="shared" si="32"/>
        <v/>
      </c>
      <c r="AC299" s="169" t="str">
        <f t="shared" si="33"/>
        <v/>
      </c>
      <c r="AD299" s="169" t="str">
        <f t="shared" si="34"/>
        <v/>
      </c>
    </row>
    <row r="300" spans="1:30" s="169" customFormat="1" ht="20.25">
      <c r="A300" s="154"/>
      <c r="B300" s="301"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3" t="str">
        <f ca="1">IF(ISERROR($V300),"",OFFSET('Smelter Look-up'!$G$4,$V300-4,0))</f>
        <v/>
      </c>
      <c r="I300" s="204" t="str">
        <f ca="1">IF(ISERROR($V300),"",OFFSET('Smelter Look-up'!$H$4,$V300-4,0))</f>
        <v/>
      </c>
      <c r="J300" s="204" t="str">
        <f ca="1">IF(ISERROR($V300),"",OFFSET('Smelter Look-up'!$I$4,$V300-4,0))</f>
        <v/>
      </c>
      <c r="K300" s="149"/>
      <c r="L300" s="149"/>
      <c r="M300" s="149"/>
      <c r="N300" s="149"/>
      <c r="O300" s="149"/>
      <c r="P300" s="206"/>
      <c r="Q300" s="150"/>
      <c r="R300" s="148" t="str">
        <f ca="1">IF(ISERROR($V300),"",OFFSET('Smelter Look-up'!$C$4,$V300-4,0)&amp;"")</f>
        <v/>
      </c>
      <c r="S300" s="154" t="str">
        <f t="shared" ca="1" si="31"/>
        <v/>
      </c>
      <c r="T300" s="154" t="str">
        <f ca="1">IF(B300="","",IF(ISERROR(MATCH($J300,SorP!$B$1:$B$6261,0)),"",INDIRECT("'SorP'!$A$"&amp;MATCH($S300&amp;$J300,SorP!C:C,0))))</f>
        <v/>
      </c>
      <c r="U300" s="167"/>
      <c r="V300" s="168" t="e">
        <f>IF(C300="",NA(),MATCH($B300&amp;$C300,'Smelter Look-up'!$J:$J,0))</f>
        <v>#N/A</v>
      </c>
      <c r="X300" s="169">
        <f t="shared" ca="1" si="30"/>
        <v>0</v>
      </c>
      <c r="AB300" s="311" t="str">
        <f t="shared" si="32"/>
        <v/>
      </c>
      <c r="AC300" s="169" t="str">
        <f t="shared" si="33"/>
        <v/>
      </c>
      <c r="AD300" s="169" t="str">
        <f t="shared" si="34"/>
        <v/>
      </c>
    </row>
    <row r="301" spans="1:30" s="169" customFormat="1" ht="20.25">
      <c r="A301" s="154"/>
      <c r="B301" s="301"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3" t="str">
        <f ca="1">IF(ISERROR($V301),"",OFFSET('Smelter Look-up'!$G$4,$V301-4,0))</f>
        <v/>
      </c>
      <c r="I301" s="204" t="str">
        <f ca="1">IF(ISERROR($V301),"",OFFSET('Smelter Look-up'!$H$4,$V301-4,0))</f>
        <v/>
      </c>
      <c r="J301" s="204" t="str">
        <f ca="1">IF(ISERROR($V301),"",OFFSET('Smelter Look-up'!$I$4,$V301-4,0))</f>
        <v/>
      </c>
      <c r="K301" s="149"/>
      <c r="L301" s="149"/>
      <c r="M301" s="149"/>
      <c r="N301" s="149"/>
      <c r="O301" s="149"/>
      <c r="P301" s="206"/>
      <c r="Q301" s="150"/>
      <c r="R301" s="148" t="str">
        <f ca="1">IF(ISERROR($V301),"",OFFSET('Smelter Look-up'!$C$4,$V301-4,0)&amp;"")</f>
        <v/>
      </c>
      <c r="S301" s="154" t="str">
        <f t="shared" ca="1" si="31"/>
        <v/>
      </c>
      <c r="T301" s="154" t="str">
        <f ca="1">IF(B301="","",IF(ISERROR(MATCH($J301,SorP!$B$1:$B$6261,0)),"",INDIRECT("'SorP'!$A$"&amp;MATCH($S301&amp;$J301,SorP!C:C,0))))</f>
        <v/>
      </c>
      <c r="U301" s="167"/>
      <c r="V301" s="168" t="e">
        <f>IF(C301="",NA(),MATCH($B301&amp;$C301,'Smelter Look-up'!$J:$J,0))</f>
        <v>#N/A</v>
      </c>
      <c r="X301" s="169">
        <f t="shared" ca="1" si="30"/>
        <v>0</v>
      </c>
      <c r="AB301" s="311" t="str">
        <f t="shared" si="32"/>
        <v/>
      </c>
      <c r="AC301" s="169" t="str">
        <f t="shared" si="33"/>
        <v/>
      </c>
      <c r="AD301" s="169" t="str">
        <f t="shared" si="34"/>
        <v/>
      </c>
    </row>
    <row r="302" spans="1:30" s="169" customFormat="1" ht="20.25">
      <c r="A302" s="154"/>
      <c r="B302" s="301"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3" t="str">
        <f ca="1">IF(ISERROR($V302),"",OFFSET('Smelter Look-up'!$G$4,$V302-4,0))</f>
        <v/>
      </c>
      <c r="I302" s="204" t="str">
        <f ca="1">IF(ISERROR($V302),"",OFFSET('Smelter Look-up'!$H$4,$V302-4,0))</f>
        <v/>
      </c>
      <c r="J302" s="204" t="str">
        <f ca="1">IF(ISERROR($V302),"",OFFSET('Smelter Look-up'!$I$4,$V302-4,0))</f>
        <v/>
      </c>
      <c r="K302" s="149"/>
      <c r="L302" s="149"/>
      <c r="M302" s="149"/>
      <c r="N302" s="149"/>
      <c r="O302" s="149"/>
      <c r="P302" s="206"/>
      <c r="Q302" s="150"/>
      <c r="R302" s="148" t="str">
        <f ca="1">IF(ISERROR($V302),"",OFFSET('Smelter Look-up'!$C$4,$V302-4,0)&amp;"")</f>
        <v/>
      </c>
      <c r="S302" s="154" t="str">
        <f t="shared" ca="1" si="31"/>
        <v/>
      </c>
      <c r="T302" s="154" t="str">
        <f ca="1">IF(B302="","",IF(ISERROR(MATCH($J302,SorP!$B$1:$B$6261,0)),"",INDIRECT("'SorP'!$A$"&amp;MATCH($S302&amp;$J302,SorP!C:C,0))))</f>
        <v/>
      </c>
      <c r="U302" s="167"/>
      <c r="V302" s="168" t="e">
        <f>IF(C302="",NA(),MATCH($B302&amp;$C302,'Smelter Look-up'!$J:$J,0))</f>
        <v>#N/A</v>
      </c>
      <c r="X302" s="169">
        <f t="shared" ca="1" si="30"/>
        <v>0</v>
      </c>
      <c r="AB302" s="311" t="str">
        <f t="shared" si="32"/>
        <v/>
      </c>
      <c r="AC302" s="169" t="str">
        <f t="shared" si="33"/>
        <v/>
      </c>
      <c r="AD302" s="169" t="str">
        <f t="shared" si="34"/>
        <v/>
      </c>
    </row>
    <row r="303" spans="1:30" s="169" customFormat="1" ht="20.25">
      <c r="A303" s="154"/>
      <c r="B303" s="301"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3" t="str">
        <f ca="1">IF(ISERROR($V303),"",OFFSET('Smelter Look-up'!$G$4,$V303-4,0))</f>
        <v/>
      </c>
      <c r="I303" s="204" t="str">
        <f ca="1">IF(ISERROR($V303),"",OFFSET('Smelter Look-up'!$H$4,$V303-4,0))</f>
        <v/>
      </c>
      <c r="J303" s="204" t="str">
        <f ca="1">IF(ISERROR($V303),"",OFFSET('Smelter Look-up'!$I$4,$V303-4,0))</f>
        <v/>
      </c>
      <c r="K303" s="149"/>
      <c r="L303" s="149"/>
      <c r="M303" s="149"/>
      <c r="N303" s="149"/>
      <c r="O303" s="149"/>
      <c r="P303" s="206"/>
      <c r="Q303" s="150"/>
      <c r="R303" s="148" t="str">
        <f ca="1">IF(ISERROR($V303),"",OFFSET('Smelter Look-up'!$C$4,$V303-4,0)&amp;"")</f>
        <v/>
      </c>
      <c r="S303" s="154" t="str">
        <f t="shared" ca="1" si="31"/>
        <v/>
      </c>
      <c r="T303" s="154" t="str">
        <f ca="1">IF(B303="","",IF(ISERROR(MATCH($J303,SorP!$B$1:$B$6261,0)),"",INDIRECT("'SorP'!$A$"&amp;MATCH($S303&amp;$J303,SorP!C:C,0))))</f>
        <v/>
      </c>
      <c r="U303" s="167"/>
      <c r="V303" s="168" t="e">
        <f>IF(C303="",NA(),MATCH($B303&amp;$C303,'Smelter Look-up'!$J:$J,0))</f>
        <v>#N/A</v>
      </c>
      <c r="X303" s="169">
        <f t="shared" ca="1" si="30"/>
        <v>0</v>
      </c>
      <c r="AB303" s="311" t="str">
        <f t="shared" si="32"/>
        <v/>
      </c>
      <c r="AC303" s="169" t="str">
        <f t="shared" si="33"/>
        <v/>
      </c>
      <c r="AD303" s="169" t="str">
        <f t="shared" si="34"/>
        <v/>
      </c>
    </row>
    <row r="304" spans="1:30" s="169" customFormat="1" ht="20.25">
      <c r="A304" s="154"/>
      <c r="B304" s="301"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3" t="str">
        <f ca="1">IF(ISERROR($V304),"",OFFSET('Smelter Look-up'!$G$4,$V304-4,0))</f>
        <v/>
      </c>
      <c r="I304" s="204" t="str">
        <f ca="1">IF(ISERROR($V304),"",OFFSET('Smelter Look-up'!$H$4,$V304-4,0))</f>
        <v/>
      </c>
      <c r="J304" s="204" t="str">
        <f ca="1">IF(ISERROR($V304),"",OFFSET('Smelter Look-up'!$I$4,$V304-4,0))</f>
        <v/>
      </c>
      <c r="K304" s="149"/>
      <c r="L304" s="149"/>
      <c r="M304" s="149"/>
      <c r="N304" s="149"/>
      <c r="O304" s="149"/>
      <c r="P304" s="206"/>
      <c r="Q304" s="150"/>
      <c r="R304" s="148" t="str">
        <f ca="1">IF(ISERROR($V304),"",OFFSET('Smelter Look-up'!$C$4,$V304-4,0)&amp;"")</f>
        <v/>
      </c>
      <c r="S304" s="154" t="str">
        <f t="shared" ca="1" si="31"/>
        <v/>
      </c>
      <c r="T304" s="154" t="str">
        <f ca="1">IF(B304="","",IF(ISERROR(MATCH($J304,SorP!$B$1:$B$6261,0)),"",INDIRECT("'SorP'!$A$"&amp;MATCH($S304&amp;$J304,SorP!C:C,0))))</f>
        <v/>
      </c>
      <c r="U304" s="167"/>
      <c r="V304" s="168" t="e">
        <f>IF(C304="",NA(),MATCH($B304&amp;$C304,'Smelter Look-up'!$J:$J,0))</f>
        <v>#N/A</v>
      </c>
      <c r="X304" s="169">
        <f t="shared" ca="1" si="30"/>
        <v>0</v>
      </c>
      <c r="AB304" s="311" t="str">
        <f t="shared" si="32"/>
        <v/>
      </c>
      <c r="AC304" s="169" t="str">
        <f t="shared" si="33"/>
        <v/>
      </c>
      <c r="AD304" s="169" t="str">
        <f t="shared" si="34"/>
        <v/>
      </c>
    </row>
    <row r="305" spans="1:30" s="169" customFormat="1" ht="20.25">
      <c r="A305" s="154"/>
      <c r="B305" s="301"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3" t="str">
        <f ca="1">IF(ISERROR($V305),"",OFFSET('Smelter Look-up'!$G$4,$V305-4,0))</f>
        <v/>
      </c>
      <c r="I305" s="204" t="str">
        <f ca="1">IF(ISERROR($V305),"",OFFSET('Smelter Look-up'!$H$4,$V305-4,0))</f>
        <v/>
      </c>
      <c r="J305" s="204" t="str">
        <f ca="1">IF(ISERROR($V305),"",OFFSET('Smelter Look-up'!$I$4,$V305-4,0))</f>
        <v/>
      </c>
      <c r="K305" s="149"/>
      <c r="L305" s="149"/>
      <c r="M305" s="149"/>
      <c r="N305" s="149"/>
      <c r="O305" s="149"/>
      <c r="P305" s="206"/>
      <c r="Q305" s="150"/>
      <c r="R305" s="148" t="str">
        <f ca="1">IF(ISERROR($V305),"",OFFSET('Smelter Look-up'!$C$4,$V305-4,0)&amp;"")</f>
        <v/>
      </c>
      <c r="S305" s="154" t="str">
        <f t="shared" ca="1" si="31"/>
        <v/>
      </c>
      <c r="T305" s="154" t="str">
        <f ca="1">IF(B305="","",IF(ISERROR(MATCH($J305,SorP!$B$1:$B$6261,0)),"",INDIRECT("'SorP'!$A$"&amp;MATCH($S305&amp;$J305,SorP!C:C,0))))</f>
        <v/>
      </c>
      <c r="U305" s="167"/>
      <c r="V305" s="168" t="e">
        <f>IF(C305="",NA(),MATCH($B305&amp;$C305,'Smelter Look-up'!$J:$J,0))</f>
        <v>#N/A</v>
      </c>
      <c r="X305" s="169">
        <f t="shared" ca="1" si="30"/>
        <v>0</v>
      </c>
      <c r="AB305" s="311" t="str">
        <f t="shared" si="32"/>
        <v/>
      </c>
      <c r="AC305" s="169" t="str">
        <f t="shared" si="33"/>
        <v/>
      </c>
      <c r="AD305" s="169" t="str">
        <f t="shared" si="34"/>
        <v/>
      </c>
    </row>
    <row r="306" spans="1:30" s="169" customFormat="1" ht="20.25">
      <c r="A306" s="154"/>
      <c r="B306" s="301"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3" t="str">
        <f ca="1">IF(ISERROR($V306),"",OFFSET('Smelter Look-up'!$G$4,$V306-4,0))</f>
        <v/>
      </c>
      <c r="I306" s="204" t="str">
        <f ca="1">IF(ISERROR($V306),"",OFFSET('Smelter Look-up'!$H$4,$V306-4,0))</f>
        <v/>
      </c>
      <c r="J306" s="204" t="str">
        <f ca="1">IF(ISERROR($V306),"",OFFSET('Smelter Look-up'!$I$4,$V306-4,0))</f>
        <v/>
      </c>
      <c r="K306" s="149"/>
      <c r="L306" s="149"/>
      <c r="M306" s="149"/>
      <c r="N306" s="149"/>
      <c r="O306" s="149"/>
      <c r="P306" s="206"/>
      <c r="Q306" s="150"/>
      <c r="R306" s="148" t="str">
        <f ca="1">IF(ISERROR($V306),"",OFFSET('Smelter Look-up'!$C$4,$V306-4,0)&amp;"")</f>
        <v/>
      </c>
      <c r="S306" s="154" t="str">
        <f t="shared" ca="1" si="31"/>
        <v/>
      </c>
      <c r="T306" s="154" t="str">
        <f ca="1">IF(B306="","",IF(ISERROR(MATCH($J306,SorP!$B$1:$B$6261,0)),"",INDIRECT("'SorP'!$A$"&amp;MATCH($S306&amp;$J306,SorP!C:C,0))))</f>
        <v/>
      </c>
      <c r="U306" s="167"/>
      <c r="V306" s="168" t="e">
        <f>IF(C306="",NA(),MATCH($B306&amp;$C306,'Smelter Look-up'!$J:$J,0))</f>
        <v>#N/A</v>
      </c>
      <c r="X306" s="169">
        <f t="shared" ca="1" si="30"/>
        <v>0</v>
      </c>
      <c r="AB306" s="311" t="str">
        <f t="shared" si="32"/>
        <v/>
      </c>
      <c r="AC306" s="169" t="str">
        <f t="shared" si="33"/>
        <v/>
      </c>
      <c r="AD306" s="169" t="str">
        <f t="shared" si="34"/>
        <v/>
      </c>
    </row>
    <row r="307" spans="1:30" s="169" customFormat="1" ht="20.25">
      <c r="A307" s="154"/>
      <c r="B307" s="301"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3" t="str">
        <f ca="1">IF(ISERROR($V307),"",OFFSET('Smelter Look-up'!$G$4,$V307-4,0))</f>
        <v/>
      </c>
      <c r="I307" s="204" t="str">
        <f ca="1">IF(ISERROR($V307),"",OFFSET('Smelter Look-up'!$H$4,$V307-4,0))</f>
        <v/>
      </c>
      <c r="J307" s="204" t="str">
        <f ca="1">IF(ISERROR($V307),"",OFFSET('Smelter Look-up'!$I$4,$V307-4,0))</f>
        <v/>
      </c>
      <c r="K307" s="149"/>
      <c r="L307" s="149"/>
      <c r="M307" s="149"/>
      <c r="N307" s="149"/>
      <c r="O307" s="149"/>
      <c r="P307" s="206"/>
      <c r="Q307" s="150"/>
      <c r="R307" s="148" t="str">
        <f ca="1">IF(ISERROR($V307),"",OFFSET('Smelter Look-up'!$C$4,$V307-4,0)&amp;"")</f>
        <v/>
      </c>
      <c r="S307" s="154" t="str">
        <f t="shared" ca="1" si="31"/>
        <v/>
      </c>
      <c r="T307" s="154" t="str">
        <f ca="1">IF(B307="","",IF(ISERROR(MATCH($J307,SorP!$B$1:$B$6261,0)),"",INDIRECT("'SorP'!$A$"&amp;MATCH($S307&amp;$J307,SorP!C:C,0))))</f>
        <v/>
      </c>
      <c r="U307" s="167"/>
      <c r="V307" s="168" t="e">
        <f>IF(C307="",NA(),MATCH($B307&amp;$C307,'Smelter Look-up'!$J:$J,0))</f>
        <v>#N/A</v>
      </c>
      <c r="X307" s="169">
        <f t="shared" ca="1" si="30"/>
        <v>0</v>
      </c>
      <c r="AB307" s="311" t="str">
        <f t="shared" si="32"/>
        <v/>
      </c>
      <c r="AC307" s="169" t="str">
        <f t="shared" si="33"/>
        <v/>
      </c>
      <c r="AD307" s="169" t="str">
        <f t="shared" si="34"/>
        <v/>
      </c>
    </row>
    <row r="308" spans="1:30" s="169" customFormat="1" ht="20.25">
      <c r="A308" s="154"/>
      <c r="B308" s="301"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3" t="str">
        <f ca="1">IF(ISERROR($V308),"",OFFSET('Smelter Look-up'!$G$4,$V308-4,0))</f>
        <v/>
      </c>
      <c r="I308" s="204" t="str">
        <f ca="1">IF(ISERROR($V308),"",OFFSET('Smelter Look-up'!$H$4,$V308-4,0))</f>
        <v/>
      </c>
      <c r="J308" s="204" t="str">
        <f ca="1">IF(ISERROR($V308),"",OFFSET('Smelter Look-up'!$I$4,$V308-4,0))</f>
        <v/>
      </c>
      <c r="K308" s="149"/>
      <c r="L308" s="149"/>
      <c r="M308" s="149"/>
      <c r="N308" s="149"/>
      <c r="O308" s="149"/>
      <c r="P308" s="206"/>
      <c r="Q308" s="150"/>
      <c r="R308" s="148" t="str">
        <f ca="1">IF(ISERROR($V308),"",OFFSET('Smelter Look-up'!$C$4,$V308-4,0)&amp;"")</f>
        <v/>
      </c>
      <c r="S308" s="154" t="str">
        <f t="shared" ca="1" si="31"/>
        <v/>
      </c>
      <c r="T308" s="154" t="str">
        <f ca="1">IF(B308="","",IF(ISERROR(MATCH($J308,SorP!$B$1:$B$6261,0)),"",INDIRECT("'SorP'!$A$"&amp;MATCH($S308&amp;$J308,SorP!C:C,0))))</f>
        <v/>
      </c>
      <c r="U308" s="167"/>
      <c r="V308" s="168" t="e">
        <f>IF(C308="",NA(),MATCH($B308&amp;$C308,'Smelter Look-up'!$J:$J,0))</f>
        <v>#N/A</v>
      </c>
      <c r="X308" s="169">
        <f t="shared" ca="1" si="30"/>
        <v>0</v>
      </c>
      <c r="AB308" s="311" t="str">
        <f t="shared" si="32"/>
        <v/>
      </c>
      <c r="AC308" s="169" t="str">
        <f t="shared" si="33"/>
        <v/>
      </c>
      <c r="AD308" s="169" t="str">
        <f t="shared" si="34"/>
        <v/>
      </c>
    </row>
    <row r="309" spans="1:30" s="169" customFormat="1" ht="20.25">
      <c r="A309" s="154"/>
      <c r="B309" s="301"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3" t="str">
        <f ca="1">IF(ISERROR($V309),"",OFFSET('Smelter Look-up'!$G$4,$V309-4,0))</f>
        <v/>
      </c>
      <c r="I309" s="204" t="str">
        <f ca="1">IF(ISERROR($V309),"",OFFSET('Smelter Look-up'!$H$4,$V309-4,0))</f>
        <v/>
      </c>
      <c r="J309" s="204" t="str">
        <f ca="1">IF(ISERROR($V309),"",OFFSET('Smelter Look-up'!$I$4,$V309-4,0))</f>
        <v/>
      </c>
      <c r="K309" s="149"/>
      <c r="L309" s="149"/>
      <c r="M309" s="149"/>
      <c r="N309" s="149"/>
      <c r="O309" s="149"/>
      <c r="P309" s="206"/>
      <c r="Q309" s="150"/>
      <c r="R309" s="148" t="str">
        <f ca="1">IF(ISERROR($V309),"",OFFSET('Smelter Look-up'!$C$4,$V309-4,0)&amp;"")</f>
        <v/>
      </c>
      <c r="S309" s="154" t="str">
        <f t="shared" ca="1" si="31"/>
        <v/>
      </c>
      <c r="T309" s="154" t="str">
        <f ca="1">IF(B309="","",IF(ISERROR(MATCH($J309,SorP!$B$1:$B$6261,0)),"",INDIRECT("'SorP'!$A$"&amp;MATCH($S309&amp;$J309,SorP!C:C,0))))</f>
        <v/>
      </c>
      <c r="U309" s="167"/>
      <c r="V309" s="168" t="e">
        <f>IF(C309="",NA(),MATCH($B309&amp;$C309,'Smelter Look-up'!$J:$J,0))</f>
        <v>#N/A</v>
      </c>
      <c r="X309" s="169">
        <f t="shared" ca="1" si="30"/>
        <v>0</v>
      </c>
      <c r="AB309" s="311" t="str">
        <f t="shared" si="32"/>
        <v/>
      </c>
      <c r="AC309" s="169" t="str">
        <f t="shared" si="33"/>
        <v/>
      </c>
      <c r="AD309" s="169" t="str">
        <f t="shared" si="34"/>
        <v/>
      </c>
    </row>
    <row r="310" spans="1:30" s="169" customFormat="1" ht="20.25">
      <c r="A310" s="154"/>
      <c r="B310" s="301"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3" t="str">
        <f ca="1">IF(ISERROR($V310),"",OFFSET('Smelter Look-up'!$G$4,$V310-4,0))</f>
        <v/>
      </c>
      <c r="I310" s="204" t="str">
        <f ca="1">IF(ISERROR($V310),"",OFFSET('Smelter Look-up'!$H$4,$V310-4,0))</f>
        <v/>
      </c>
      <c r="J310" s="204" t="str">
        <f ca="1">IF(ISERROR($V310),"",OFFSET('Smelter Look-up'!$I$4,$V310-4,0))</f>
        <v/>
      </c>
      <c r="K310" s="149"/>
      <c r="L310" s="149"/>
      <c r="M310" s="149"/>
      <c r="N310" s="149"/>
      <c r="O310" s="149"/>
      <c r="P310" s="206"/>
      <c r="Q310" s="150"/>
      <c r="R310" s="148" t="str">
        <f ca="1">IF(ISERROR($V310),"",OFFSET('Smelter Look-up'!$C$4,$V310-4,0)&amp;"")</f>
        <v/>
      </c>
      <c r="S310" s="154" t="str">
        <f t="shared" ca="1" si="31"/>
        <v/>
      </c>
      <c r="T310" s="154" t="str">
        <f ca="1">IF(B310="","",IF(ISERROR(MATCH($J310,SorP!$B$1:$B$6261,0)),"",INDIRECT("'SorP'!$A$"&amp;MATCH($S310&amp;$J310,SorP!C:C,0))))</f>
        <v/>
      </c>
      <c r="U310" s="167"/>
      <c r="V310" s="168" t="e">
        <f>IF(C310="",NA(),MATCH($B310&amp;$C310,'Smelter Look-up'!$J:$J,0))</f>
        <v>#N/A</v>
      </c>
      <c r="X310" s="169">
        <f t="shared" ca="1" si="30"/>
        <v>0</v>
      </c>
      <c r="AB310" s="311" t="str">
        <f t="shared" si="32"/>
        <v/>
      </c>
      <c r="AC310" s="169" t="str">
        <f t="shared" si="33"/>
        <v/>
      </c>
      <c r="AD310" s="169" t="str">
        <f t="shared" si="34"/>
        <v/>
      </c>
    </row>
    <row r="311" spans="1:30" s="169" customFormat="1" ht="20.25">
      <c r="A311" s="154"/>
      <c r="B311" s="301"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3" t="str">
        <f ca="1">IF(ISERROR($V311),"",OFFSET('Smelter Look-up'!$G$4,$V311-4,0))</f>
        <v/>
      </c>
      <c r="I311" s="204" t="str">
        <f ca="1">IF(ISERROR($V311),"",OFFSET('Smelter Look-up'!$H$4,$V311-4,0))</f>
        <v/>
      </c>
      <c r="J311" s="204" t="str">
        <f ca="1">IF(ISERROR($V311),"",OFFSET('Smelter Look-up'!$I$4,$V311-4,0))</f>
        <v/>
      </c>
      <c r="K311" s="149"/>
      <c r="L311" s="149"/>
      <c r="M311" s="149"/>
      <c r="N311" s="149"/>
      <c r="O311" s="149"/>
      <c r="P311" s="206"/>
      <c r="Q311" s="150"/>
      <c r="R311" s="148" t="str">
        <f ca="1">IF(ISERROR($V311),"",OFFSET('Smelter Look-up'!$C$4,$V311-4,0)&amp;"")</f>
        <v/>
      </c>
      <c r="S311" s="154" t="str">
        <f t="shared" ca="1" si="31"/>
        <v/>
      </c>
      <c r="T311" s="154" t="str">
        <f ca="1">IF(B311="","",IF(ISERROR(MATCH($J311,SorP!$B$1:$B$6261,0)),"",INDIRECT("'SorP'!$A$"&amp;MATCH($S311&amp;$J311,SorP!C:C,0))))</f>
        <v/>
      </c>
      <c r="U311" s="167"/>
      <c r="V311" s="168" t="e">
        <f>IF(C311="",NA(),MATCH($B311&amp;$C311,'Smelter Look-up'!$J:$J,0))</f>
        <v>#N/A</v>
      </c>
      <c r="X311" s="169">
        <f t="shared" ca="1" si="30"/>
        <v>0</v>
      </c>
      <c r="AB311" s="311" t="str">
        <f t="shared" si="32"/>
        <v/>
      </c>
      <c r="AC311" s="169" t="str">
        <f t="shared" si="33"/>
        <v/>
      </c>
      <c r="AD311" s="169" t="str">
        <f t="shared" si="34"/>
        <v/>
      </c>
    </row>
    <row r="312" spans="1:30" s="169" customFormat="1" ht="20.25">
      <c r="A312" s="154"/>
      <c r="B312" s="301"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3" t="str">
        <f ca="1">IF(ISERROR($V312),"",OFFSET('Smelter Look-up'!$G$4,$V312-4,0))</f>
        <v/>
      </c>
      <c r="I312" s="204" t="str">
        <f ca="1">IF(ISERROR($V312),"",OFFSET('Smelter Look-up'!$H$4,$V312-4,0))</f>
        <v/>
      </c>
      <c r="J312" s="204" t="str">
        <f ca="1">IF(ISERROR($V312),"",OFFSET('Smelter Look-up'!$I$4,$V312-4,0))</f>
        <v/>
      </c>
      <c r="K312" s="149"/>
      <c r="L312" s="149"/>
      <c r="M312" s="149"/>
      <c r="N312" s="149"/>
      <c r="O312" s="149"/>
      <c r="P312" s="206"/>
      <c r="Q312" s="150"/>
      <c r="R312" s="148" t="str">
        <f ca="1">IF(ISERROR($V312),"",OFFSET('Smelter Look-up'!$C$4,$V312-4,0)&amp;"")</f>
        <v/>
      </c>
      <c r="S312" s="154" t="str">
        <f t="shared" ca="1" si="31"/>
        <v/>
      </c>
      <c r="T312" s="154" t="str">
        <f ca="1">IF(B312="","",IF(ISERROR(MATCH($J312,SorP!$B$1:$B$6261,0)),"",INDIRECT("'SorP'!$A$"&amp;MATCH($S312&amp;$J312,SorP!C:C,0))))</f>
        <v/>
      </c>
      <c r="U312" s="167"/>
      <c r="V312" s="168" t="e">
        <f>IF(C312="",NA(),MATCH($B312&amp;$C312,'Smelter Look-up'!$J:$J,0))</f>
        <v>#N/A</v>
      </c>
      <c r="X312" s="169">
        <f t="shared" ca="1" si="30"/>
        <v>0</v>
      </c>
      <c r="AB312" s="311" t="str">
        <f t="shared" si="32"/>
        <v/>
      </c>
      <c r="AC312" s="169" t="str">
        <f t="shared" si="33"/>
        <v/>
      </c>
      <c r="AD312" s="169" t="str">
        <f t="shared" si="34"/>
        <v/>
      </c>
    </row>
    <row r="313" spans="1:30" s="169" customFormat="1" ht="20.25">
      <c r="A313" s="154"/>
      <c r="B313" s="301"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3" t="str">
        <f ca="1">IF(ISERROR($V313),"",OFFSET('Smelter Look-up'!$G$4,$V313-4,0))</f>
        <v/>
      </c>
      <c r="I313" s="204" t="str">
        <f ca="1">IF(ISERROR($V313),"",OFFSET('Smelter Look-up'!$H$4,$V313-4,0))</f>
        <v/>
      </c>
      <c r="J313" s="204" t="str">
        <f ca="1">IF(ISERROR($V313),"",OFFSET('Smelter Look-up'!$I$4,$V313-4,0))</f>
        <v/>
      </c>
      <c r="K313" s="149"/>
      <c r="L313" s="149"/>
      <c r="M313" s="149"/>
      <c r="N313" s="149"/>
      <c r="O313" s="149"/>
      <c r="P313" s="206"/>
      <c r="Q313" s="150"/>
      <c r="R313" s="148" t="str">
        <f ca="1">IF(ISERROR($V313),"",OFFSET('Smelter Look-up'!$C$4,$V313-4,0)&amp;"")</f>
        <v/>
      </c>
      <c r="S313" s="154" t="str">
        <f t="shared" ca="1" si="31"/>
        <v/>
      </c>
      <c r="T313" s="154" t="str">
        <f ca="1">IF(B313="","",IF(ISERROR(MATCH($J313,SorP!$B$1:$B$6261,0)),"",INDIRECT("'SorP'!$A$"&amp;MATCH($S313&amp;$J313,SorP!C:C,0))))</f>
        <v/>
      </c>
      <c r="U313" s="167"/>
      <c r="V313" s="168" t="e">
        <f>IF(C313="",NA(),MATCH($B313&amp;$C313,'Smelter Look-up'!$J:$J,0))</f>
        <v>#N/A</v>
      </c>
      <c r="X313" s="169">
        <f t="shared" ca="1" si="30"/>
        <v>0</v>
      </c>
      <c r="AB313" s="311" t="str">
        <f t="shared" si="32"/>
        <v/>
      </c>
      <c r="AC313" s="169" t="str">
        <f t="shared" si="33"/>
        <v/>
      </c>
      <c r="AD313" s="169" t="str">
        <f t="shared" si="34"/>
        <v/>
      </c>
    </row>
    <row r="314" spans="1:30" s="169" customFormat="1" ht="20.25">
      <c r="A314" s="154"/>
      <c r="B314" s="301"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3" t="str">
        <f ca="1">IF(ISERROR($V314),"",OFFSET('Smelter Look-up'!$G$4,$V314-4,0))</f>
        <v/>
      </c>
      <c r="I314" s="204" t="str">
        <f ca="1">IF(ISERROR($V314),"",OFFSET('Smelter Look-up'!$H$4,$V314-4,0))</f>
        <v/>
      </c>
      <c r="J314" s="204" t="str">
        <f ca="1">IF(ISERROR($V314),"",OFFSET('Smelter Look-up'!$I$4,$V314-4,0))</f>
        <v/>
      </c>
      <c r="K314" s="149"/>
      <c r="L314" s="149"/>
      <c r="M314" s="149"/>
      <c r="N314" s="149"/>
      <c r="O314" s="149"/>
      <c r="P314" s="206"/>
      <c r="Q314" s="150"/>
      <c r="R314" s="148" t="str">
        <f ca="1">IF(ISERROR($V314),"",OFFSET('Smelter Look-up'!$C$4,$V314-4,0)&amp;"")</f>
        <v/>
      </c>
      <c r="S314" s="154" t="str">
        <f t="shared" ca="1" si="31"/>
        <v/>
      </c>
      <c r="T314" s="154" t="str">
        <f ca="1">IF(B314="","",IF(ISERROR(MATCH($J314,SorP!$B$1:$B$6261,0)),"",INDIRECT("'SorP'!$A$"&amp;MATCH($S314&amp;$J314,SorP!C:C,0))))</f>
        <v/>
      </c>
      <c r="U314" s="167"/>
      <c r="V314" s="168" t="e">
        <f>IF(C314="",NA(),MATCH($B314&amp;$C314,'Smelter Look-up'!$J:$J,0))</f>
        <v>#N/A</v>
      </c>
      <c r="X314" s="169">
        <f t="shared" ca="1" si="30"/>
        <v>0</v>
      </c>
      <c r="AB314" s="311" t="str">
        <f t="shared" si="32"/>
        <v/>
      </c>
      <c r="AC314" s="169" t="str">
        <f t="shared" si="33"/>
        <v/>
      </c>
      <c r="AD314" s="169" t="str">
        <f t="shared" si="34"/>
        <v/>
      </c>
    </row>
    <row r="315" spans="1:30" s="169" customFormat="1" ht="20.25">
      <c r="A315" s="154"/>
      <c r="B315" s="301"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3" t="str">
        <f ca="1">IF(ISERROR($V315),"",OFFSET('Smelter Look-up'!$G$4,$V315-4,0))</f>
        <v/>
      </c>
      <c r="I315" s="204" t="str">
        <f ca="1">IF(ISERROR($V315),"",OFFSET('Smelter Look-up'!$H$4,$V315-4,0))</f>
        <v/>
      </c>
      <c r="J315" s="204" t="str">
        <f ca="1">IF(ISERROR($V315),"",OFFSET('Smelter Look-up'!$I$4,$V315-4,0))</f>
        <v/>
      </c>
      <c r="K315" s="149"/>
      <c r="L315" s="149"/>
      <c r="M315" s="149"/>
      <c r="N315" s="149"/>
      <c r="O315" s="149"/>
      <c r="P315" s="206"/>
      <c r="Q315" s="150"/>
      <c r="R315" s="148" t="str">
        <f ca="1">IF(ISERROR($V315),"",OFFSET('Smelter Look-up'!$C$4,$V315-4,0)&amp;"")</f>
        <v/>
      </c>
      <c r="S315" s="154" t="str">
        <f t="shared" ca="1" si="31"/>
        <v/>
      </c>
      <c r="T315" s="154" t="str">
        <f ca="1">IF(B315="","",IF(ISERROR(MATCH($J315,SorP!$B$1:$B$6261,0)),"",INDIRECT("'SorP'!$A$"&amp;MATCH($S315&amp;$J315,SorP!C:C,0))))</f>
        <v/>
      </c>
      <c r="U315" s="167"/>
      <c r="V315" s="168" t="e">
        <f>IF(C315="",NA(),MATCH($B315&amp;$C315,'Smelter Look-up'!$J:$J,0))</f>
        <v>#N/A</v>
      </c>
      <c r="X315" s="169">
        <f t="shared" ca="1" si="30"/>
        <v>0</v>
      </c>
      <c r="AB315" s="311" t="str">
        <f t="shared" si="32"/>
        <v/>
      </c>
      <c r="AC315" s="169" t="str">
        <f t="shared" si="33"/>
        <v/>
      </c>
      <c r="AD315" s="169" t="str">
        <f t="shared" si="34"/>
        <v/>
      </c>
    </row>
    <row r="316" spans="1:30" s="169" customFormat="1" ht="20.25">
      <c r="A316" s="154"/>
      <c r="B316" s="301"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3" t="str">
        <f ca="1">IF(ISERROR($V316),"",OFFSET('Smelter Look-up'!$G$4,$V316-4,0))</f>
        <v/>
      </c>
      <c r="I316" s="204" t="str">
        <f ca="1">IF(ISERROR($V316),"",OFFSET('Smelter Look-up'!$H$4,$V316-4,0))</f>
        <v/>
      </c>
      <c r="J316" s="204" t="str">
        <f ca="1">IF(ISERROR($V316),"",OFFSET('Smelter Look-up'!$I$4,$V316-4,0))</f>
        <v/>
      </c>
      <c r="K316" s="149"/>
      <c r="L316" s="149"/>
      <c r="M316" s="149"/>
      <c r="N316" s="149"/>
      <c r="O316" s="149"/>
      <c r="P316" s="206"/>
      <c r="Q316" s="150"/>
      <c r="R316" s="148" t="str">
        <f ca="1">IF(ISERROR($V316),"",OFFSET('Smelter Look-up'!$C$4,$V316-4,0)&amp;"")</f>
        <v/>
      </c>
      <c r="S316" s="154" t="str">
        <f t="shared" ca="1" si="31"/>
        <v/>
      </c>
      <c r="T316" s="154" t="str">
        <f ca="1">IF(B316="","",IF(ISERROR(MATCH($J316,SorP!$B$1:$B$6261,0)),"",INDIRECT("'SorP'!$A$"&amp;MATCH($S316&amp;$J316,SorP!C:C,0))))</f>
        <v/>
      </c>
      <c r="U316" s="167"/>
      <c r="V316" s="168" t="e">
        <f>IF(C316="",NA(),MATCH($B316&amp;$C316,'Smelter Look-up'!$J:$J,0))</f>
        <v>#N/A</v>
      </c>
      <c r="X316" s="169">
        <f t="shared" ca="1" si="30"/>
        <v>0</v>
      </c>
      <c r="AB316" s="311" t="str">
        <f t="shared" si="32"/>
        <v/>
      </c>
      <c r="AC316" s="169" t="str">
        <f t="shared" si="33"/>
        <v/>
      </c>
      <c r="AD316" s="169" t="str">
        <f t="shared" si="34"/>
        <v/>
      </c>
    </row>
    <row r="317" spans="1:30" s="169" customFormat="1" ht="20.25">
      <c r="A317" s="154"/>
      <c r="B317" s="301"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3" t="str">
        <f ca="1">IF(ISERROR($V317),"",OFFSET('Smelter Look-up'!$G$4,$V317-4,0))</f>
        <v/>
      </c>
      <c r="I317" s="204" t="str">
        <f ca="1">IF(ISERROR($V317),"",OFFSET('Smelter Look-up'!$H$4,$V317-4,0))</f>
        <v/>
      </c>
      <c r="J317" s="204" t="str">
        <f ca="1">IF(ISERROR($V317),"",OFFSET('Smelter Look-up'!$I$4,$V317-4,0))</f>
        <v/>
      </c>
      <c r="K317" s="149"/>
      <c r="L317" s="149"/>
      <c r="M317" s="149"/>
      <c r="N317" s="149"/>
      <c r="O317" s="149"/>
      <c r="P317" s="206"/>
      <c r="Q317" s="150"/>
      <c r="R317" s="148" t="str">
        <f ca="1">IF(ISERROR($V317),"",OFFSET('Smelter Look-up'!$C$4,$V317-4,0)&amp;"")</f>
        <v/>
      </c>
      <c r="S317" s="154" t="str">
        <f t="shared" ca="1" si="31"/>
        <v/>
      </c>
      <c r="T317" s="154" t="str">
        <f ca="1">IF(B317="","",IF(ISERROR(MATCH($J317,SorP!$B$1:$B$6261,0)),"",INDIRECT("'SorP'!$A$"&amp;MATCH($S317&amp;$J317,SorP!C:C,0))))</f>
        <v/>
      </c>
      <c r="U317" s="167"/>
      <c r="V317" s="168" t="e">
        <f>IF(C317="",NA(),MATCH($B317&amp;$C317,'Smelter Look-up'!$J:$J,0))</f>
        <v>#N/A</v>
      </c>
      <c r="X317" s="169">
        <f t="shared" ca="1" si="30"/>
        <v>0</v>
      </c>
      <c r="AB317" s="311" t="str">
        <f t="shared" si="32"/>
        <v/>
      </c>
      <c r="AC317" s="169" t="str">
        <f t="shared" si="33"/>
        <v/>
      </c>
      <c r="AD317" s="169" t="str">
        <f t="shared" si="34"/>
        <v/>
      </c>
    </row>
    <row r="318" spans="1:30" s="169" customFormat="1" ht="20.25">
      <c r="A318" s="154"/>
      <c r="B318" s="301"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3" t="str">
        <f ca="1">IF(ISERROR($V318),"",OFFSET('Smelter Look-up'!$G$4,$V318-4,0))</f>
        <v/>
      </c>
      <c r="I318" s="204" t="str">
        <f ca="1">IF(ISERROR($V318),"",OFFSET('Smelter Look-up'!$H$4,$V318-4,0))</f>
        <v/>
      </c>
      <c r="J318" s="204" t="str">
        <f ca="1">IF(ISERROR($V318),"",OFFSET('Smelter Look-up'!$I$4,$V318-4,0))</f>
        <v/>
      </c>
      <c r="K318" s="149"/>
      <c r="L318" s="149"/>
      <c r="M318" s="149"/>
      <c r="N318" s="149"/>
      <c r="O318" s="149"/>
      <c r="P318" s="206"/>
      <c r="Q318" s="150"/>
      <c r="R318" s="148" t="str">
        <f ca="1">IF(ISERROR($V318),"",OFFSET('Smelter Look-up'!$C$4,$V318-4,0)&amp;"")</f>
        <v/>
      </c>
      <c r="S318" s="154" t="str">
        <f t="shared" ca="1" si="31"/>
        <v/>
      </c>
      <c r="T318" s="154" t="str">
        <f ca="1">IF(B318="","",IF(ISERROR(MATCH($J318,SorP!$B$1:$B$6261,0)),"",INDIRECT("'SorP'!$A$"&amp;MATCH($S318&amp;$J318,SorP!C:C,0))))</f>
        <v/>
      </c>
      <c r="U318" s="167"/>
      <c r="V318" s="168" t="e">
        <f>IF(C318="",NA(),MATCH($B318&amp;$C318,'Smelter Look-up'!$J:$J,0))</f>
        <v>#N/A</v>
      </c>
      <c r="X318" s="169">
        <f t="shared" ca="1" si="30"/>
        <v>0</v>
      </c>
      <c r="AB318" s="311" t="str">
        <f t="shared" si="32"/>
        <v/>
      </c>
      <c r="AC318" s="169" t="str">
        <f t="shared" si="33"/>
        <v/>
      </c>
      <c r="AD318" s="169" t="str">
        <f t="shared" si="34"/>
        <v/>
      </c>
    </row>
    <row r="319" spans="1:30" s="169" customFormat="1" ht="20.25">
      <c r="A319" s="154"/>
      <c r="B319" s="301"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3" t="str">
        <f ca="1">IF(ISERROR($V319),"",OFFSET('Smelter Look-up'!$G$4,$V319-4,0))</f>
        <v/>
      </c>
      <c r="I319" s="204" t="str">
        <f ca="1">IF(ISERROR($V319),"",OFFSET('Smelter Look-up'!$H$4,$V319-4,0))</f>
        <v/>
      </c>
      <c r="J319" s="204" t="str">
        <f ca="1">IF(ISERROR($V319),"",OFFSET('Smelter Look-up'!$I$4,$V319-4,0))</f>
        <v/>
      </c>
      <c r="K319" s="149"/>
      <c r="L319" s="149"/>
      <c r="M319" s="149"/>
      <c r="N319" s="149"/>
      <c r="O319" s="149"/>
      <c r="P319" s="206"/>
      <c r="Q319" s="150"/>
      <c r="R319" s="148" t="str">
        <f ca="1">IF(ISERROR($V319),"",OFFSET('Smelter Look-up'!$C$4,$V319-4,0)&amp;"")</f>
        <v/>
      </c>
      <c r="S319" s="154" t="str">
        <f t="shared" ca="1" si="31"/>
        <v/>
      </c>
      <c r="T319" s="154" t="str">
        <f ca="1">IF(B319="","",IF(ISERROR(MATCH($J319,SorP!$B$1:$B$6261,0)),"",INDIRECT("'SorP'!$A$"&amp;MATCH($S319&amp;$J319,SorP!C:C,0))))</f>
        <v/>
      </c>
      <c r="U319" s="167"/>
      <c r="V319" s="168" t="e">
        <f>IF(C319="",NA(),MATCH($B319&amp;$C319,'Smelter Look-up'!$J:$J,0))</f>
        <v>#N/A</v>
      </c>
      <c r="X319" s="169">
        <f t="shared" ca="1" si="30"/>
        <v>0</v>
      </c>
      <c r="AB319" s="311" t="str">
        <f t="shared" si="32"/>
        <v/>
      </c>
      <c r="AC319" s="169" t="str">
        <f t="shared" si="33"/>
        <v/>
      </c>
      <c r="AD319" s="169" t="str">
        <f t="shared" si="34"/>
        <v/>
      </c>
    </row>
    <row r="320" spans="1:30" s="169" customFormat="1" ht="20.25">
      <c r="A320" s="154"/>
      <c r="B320" s="301"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3" t="str">
        <f ca="1">IF(ISERROR($V320),"",OFFSET('Smelter Look-up'!$G$4,$V320-4,0))</f>
        <v/>
      </c>
      <c r="I320" s="204" t="str">
        <f ca="1">IF(ISERROR($V320),"",OFFSET('Smelter Look-up'!$H$4,$V320-4,0))</f>
        <v/>
      </c>
      <c r="J320" s="204" t="str">
        <f ca="1">IF(ISERROR($V320),"",OFFSET('Smelter Look-up'!$I$4,$V320-4,0))</f>
        <v/>
      </c>
      <c r="K320" s="149"/>
      <c r="L320" s="149"/>
      <c r="M320" s="149"/>
      <c r="N320" s="149"/>
      <c r="O320" s="149"/>
      <c r="P320" s="206"/>
      <c r="Q320" s="150"/>
      <c r="R320" s="148" t="str">
        <f ca="1">IF(ISERROR($V320),"",OFFSET('Smelter Look-up'!$C$4,$V320-4,0)&amp;"")</f>
        <v/>
      </c>
      <c r="S320" s="154" t="str">
        <f t="shared" ca="1" si="31"/>
        <v/>
      </c>
      <c r="T320" s="154" t="str">
        <f ca="1">IF(B320="","",IF(ISERROR(MATCH($J320,SorP!$B$1:$B$6261,0)),"",INDIRECT("'SorP'!$A$"&amp;MATCH($S320&amp;$J320,SorP!C:C,0))))</f>
        <v/>
      </c>
      <c r="U320" s="167"/>
      <c r="V320" s="168" t="e">
        <f>IF(C320="",NA(),MATCH($B320&amp;$C320,'Smelter Look-up'!$J:$J,0))</f>
        <v>#N/A</v>
      </c>
      <c r="X320" s="169">
        <f t="shared" ca="1" si="30"/>
        <v>0</v>
      </c>
      <c r="AB320" s="311" t="str">
        <f t="shared" si="32"/>
        <v/>
      </c>
      <c r="AC320" s="169" t="str">
        <f t="shared" si="33"/>
        <v/>
      </c>
      <c r="AD320" s="169" t="str">
        <f t="shared" si="34"/>
        <v/>
      </c>
    </row>
    <row r="321" spans="1:30" s="169" customFormat="1" ht="20.25">
      <c r="A321" s="154"/>
      <c r="B321" s="301"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3" t="str">
        <f ca="1">IF(ISERROR($V321),"",OFFSET('Smelter Look-up'!$G$4,$V321-4,0))</f>
        <v/>
      </c>
      <c r="I321" s="204" t="str">
        <f ca="1">IF(ISERROR($V321),"",OFFSET('Smelter Look-up'!$H$4,$V321-4,0))</f>
        <v/>
      </c>
      <c r="J321" s="204" t="str">
        <f ca="1">IF(ISERROR($V321),"",OFFSET('Smelter Look-up'!$I$4,$V321-4,0))</f>
        <v/>
      </c>
      <c r="K321" s="149"/>
      <c r="L321" s="149"/>
      <c r="M321" s="149"/>
      <c r="N321" s="149"/>
      <c r="O321" s="149"/>
      <c r="P321" s="206"/>
      <c r="Q321" s="150"/>
      <c r="R321" s="148" t="str">
        <f ca="1">IF(ISERROR($V321),"",OFFSET('Smelter Look-up'!$C$4,$V321-4,0)&amp;"")</f>
        <v/>
      </c>
      <c r="S321" s="154" t="str">
        <f t="shared" ca="1" si="31"/>
        <v/>
      </c>
      <c r="T321" s="154" t="str">
        <f ca="1">IF(B321="","",IF(ISERROR(MATCH($J321,SorP!$B$1:$B$6261,0)),"",INDIRECT("'SorP'!$A$"&amp;MATCH($S321&amp;$J321,SorP!C:C,0))))</f>
        <v/>
      </c>
      <c r="U321" s="167"/>
      <c r="V321" s="168" t="e">
        <f>IF(C321="",NA(),MATCH($B321&amp;$C321,'Smelter Look-up'!$J:$J,0))</f>
        <v>#N/A</v>
      </c>
      <c r="X321" s="169">
        <f t="shared" ca="1" si="30"/>
        <v>0</v>
      </c>
      <c r="AB321" s="311" t="str">
        <f t="shared" si="32"/>
        <v/>
      </c>
      <c r="AC321" s="169" t="str">
        <f t="shared" si="33"/>
        <v/>
      </c>
      <c r="AD321" s="169" t="str">
        <f t="shared" si="34"/>
        <v/>
      </c>
    </row>
    <row r="322" spans="1:30" s="169" customFormat="1" ht="20.25">
      <c r="A322" s="154"/>
      <c r="B322" s="301"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3" t="str">
        <f ca="1">IF(ISERROR($V322),"",OFFSET('Smelter Look-up'!$G$4,$V322-4,0))</f>
        <v/>
      </c>
      <c r="I322" s="204" t="str">
        <f ca="1">IF(ISERROR($V322),"",OFFSET('Smelter Look-up'!$H$4,$V322-4,0))</f>
        <v/>
      </c>
      <c r="J322" s="204" t="str">
        <f ca="1">IF(ISERROR($V322),"",OFFSET('Smelter Look-up'!$I$4,$V322-4,0))</f>
        <v/>
      </c>
      <c r="K322" s="149"/>
      <c r="L322" s="149"/>
      <c r="M322" s="149"/>
      <c r="N322" s="149"/>
      <c r="O322" s="149"/>
      <c r="P322" s="206"/>
      <c r="Q322" s="150"/>
      <c r="R322" s="148" t="str">
        <f ca="1">IF(ISERROR($V322),"",OFFSET('Smelter Look-up'!$C$4,$V322-4,0)&amp;"")</f>
        <v/>
      </c>
      <c r="S322" s="154" t="str">
        <f t="shared" ca="1" si="31"/>
        <v/>
      </c>
      <c r="T322" s="154" t="str">
        <f ca="1">IF(B322="","",IF(ISERROR(MATCH($J322,SorP!$B$1:$B$6261,0)),"",INDIRECT("'SorP'!$A$"&amp;MATCH($S322&amp;$J322,SorP!C:C,0))))</f>
        <v/>
      </c>
      <c r="U322" s="167"/>
      <c r="V322" s="168" t="e">
        <f>IF(C322="",NA(),MATCH($B322&amp;$C322,'Smelter Look-up'!$J:$J,0))</f>
        <v>#N/A</v>
      </c>
      <c r="X322" s="169">
        <f t="shared" ca="1" si="30"/>
        <v>0</v>
      </c>
      <c r="AB322" s="311" t="str">
        <f t="shared" si="32"/>
        <v/>
      </c>
      <c r="AC322" s="169" t="str">
        <f t="shared" si="33"/>
        <v/>
      </c>
      <c r="AD322" s="169" t="str">
        <f t="shared" si="34"/>
        <v/>
      </c>
    </row>
    <row r="323" spans="1:30" s="169" customFormat="1" ht="20.25">
      <c r="A323" s="154"/>
      <c r="B323" s="301"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3" t="str">
        <f ca="1">IF(ISERROR($V323),"",OFFSET('Smelter Look-up'!$G$4,$V323-4,0))</f>
        <v/>
      </c>
      <c r="I323" s="204" t="str">
        <f ca="1">IF(ISERROR($V323),"",OFFSET('Smelter Look-up'!$H$4,$V323-4,0))</f>
        <v/>
      </c>
      <c r="J323" s="204" t="str">
        <f ca="1">IF(ISERROR($V323),"",OFFSET('Smelter Look-up'!$I$4,$V323-4,0))</f>
        <v/>
      </c>
      <c r="K323" s="149"/>
      <c r="L323" s="149"/>
      <c r="M323" s="149"/>
      <c r="N323" s="149"/>
      <c r="O323" s="149"/>
      <c r="P323" s="206"/>
      <c r="Q323" s="150"/>
      <c r="R323" s="148" t="str">
        <f ca="1">IF(ISERROR($V323),"",OFFSET('Smelter Look-up'!$C$4,$V323-4,0)&amp;"")</f>
        <v/>
      </c>
      <c r="S323" s="154" t="str">
        <f t="shared" ca="1" si="31"/>
        <v/>
      </c>
      <c r="T323" s="154" t="str">
        <f ca="1">IF(B323="","",IF(ISERROR(MATCH($J323,SorP!$B$1:$B$6261,0)),"",INDIRECT("'SorP'!$A$"&amp;MATCH($S323&amp;$J323,SorP!C:C,0))))</f>
        <v/>
      </c>
      <c r="U323" s="167"/>
      <c r="V323" s="168" t="e">
        <f>IF(C323="",NA(),MATCH($B323&amp;$C323,'Smelter Look-up'!$J:$J,0))</f>
        <v>#N/A</v>
      </c>
      <c r="X323" s="169">
        <f t="shared" ca="1" si="30"/>
        <v>0</v>
      </c>
      <c r="AB323" s="311" t="str">
        <f t="shared" si="32"/>
        <v/>
      </c>
      <c r="AC323" s="169" t="str">
        <f t="shared" si="33"/>
        <v/>
      </c>
      <c r="AD323" s="169" t="str">
        <f t="shared" si="34"/>
        <v/>
      </c>
    </row>
    <row r="324" spans="1:30" s="169" customFormat="1" ht="20.25">
      <c r="A324" s="154"/>
      <c r="B324" s="301"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3" t="str">
        <f ca="1">IF(ISERROR($V324),"",OFFSET('Smelter Look-up'!$G$4,$V324-4,0))</f>
        <v/>
      </c>
      <c r="I324" s="204" t="str">
        <f ca="1">IF(ISERROR($V324),"",OFFSET('Smelter Look-up'!$H$4,$V324-4,0))</f>
        <v/>
      </c>
      <c r="J324" s="204" t="str">
        <f ca="1">IF(ISERROR($V324),"",OFFSET('Smelter Look-up'!$I$4,$V324-4,0))</f>
        <v/>
      </c>
      <c r="K324" s="149"/>
      <c r="L324" s="149"/>
      <c r="M324" s="149"/>
      <c r="N324" s="149"/>
      <c r="O324" s="149"/>
      <c r="P324" s="206"/>
      <c r="Q324" s="150"/>
      <c r="R324" s="148" t="str">
        <f ca="1">IF(ISERROR($V324),"",OFFSET('Smelter Look-up'!$C$4,$V324-4,0)&amp;"")</f>
        <v/>
      </c>
      <c r="S324" s="154" t="str">
        <f t="shared" ca="1" si="31"/>
        <v/>
      </c>
      <c r="T324" s="154" t="str">
        <f ca="1">IF(B324="","",IF(ISERROR(MATCH($J324,SorP!$B$1:$B$6261,0)),"",INDIRECT("'SorP'!$A$"&amp;MATCH($S324&amp;$J324,SorP!C:C,0))))</f>
        <v/>
      </c>
      <c r="U324" s="167"/>
      <c r="V324" s="168" t="e">
        <f>IF(C324="",NA(),MATCH($B324&amp;$C324,'Smelter Look-up'!$J:$J,0))</f>
        <v>#N/A</v>
      </c>
      <c r="X324" s="169">
        <f t="shared" ca="1" si="30"/>
        <v>0</v>
      </c>
      <c r="AB324" s="311" t="str">
        <f t="shared" si="32"/>
        <v/>
      </c>
      <c r="AC324" s="169" t="str">
        <f t="shared" si="33"/>
        <v/>
      </c>
      <c r="AD324" s="169" t="str">
        <f t="shared" si="34"/>
        <v/>
      </c>
    </row>
    <row r="325" spans="1:30" s="169" customFormat="1" ht="20.25">
      <c r="A325" s="154"/>
      <c r="B325" s="301"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3" t="str">
        <f ca="1">IF(ISERROR($V325),"",OFFSET('Smelter Look-up'!$G$4,$V325-4,0))</f>
        <v/>
      </c>
      <c r="I325" s="204" t="str">
        <f ca="1">IF(ISERROR($V325),"",OFFSET('Smelter Look-up'!$H$4,$V325-4,0))</f>
        <v/>
      </c>
      <c r="J325" s="204" t="str">
        <f ca="1">IF(ISERROR($V325),"",OFFSET('Smelter Look-up'!$I$4,$V325-4,0))</f>
        <v/>
      </c>
      <c r="K325" s="149"/>
      <c r="L325" s="149"/>
      <c r="M325" s="149"/>
      <c r="N325" s="149"/>
      <c r="O325" s="149"/>
      <c r="P325" s="206"/>
      <c r="Q325" s="150"/>
      <c r="R325" s="148" t="str">
        <f ca="1">IF(ISERROR($V325),"",OFFSET('Smelter Look-up'!$C$4,$V325-4,0)&amp;"")</f>
        <v/>
      </c>
      <c r="S325" s="154" t="str">
        <f t="shared" ca="1" si="31"/>
        <v/>
      </c>
      <c r="T325" s="154" t="str">
        <f ca="1">IF(B325="","",IF(ISERROR(MATCH($J325,SorP!$B$1:$B$6261,0)),"",INDIRECT("'SorP'!$A$"&amp;MATCH($S325&amp;$J325,SorP!C:C,0))))</f>
        <v/>
      </c>
      <c r="U325" s="167"/>
      <c r="V325" s="168" t="e">
        <f>IF(C325="",NA(),MATCH($B325&amp;$C325,'Smelter Look-up'!$J:$J,0))</f>
        <v>#N/A</v>
      </c>
      <c r="X325" s="169">
        <f t="shared" ca="1" si="30"/>
        <v>0</v>
      </c>
      <c r="AB325" s="311" t="str">
        <f t="shared" si="32"/>
        <v/>
      </c>
      <c r="AC325" s="169" t="str">
        <f t="shared" si="33"/>
        <v/>
      </c>
      <c r="AD325" s="169" t="str">
        <f t="shared" si="34"/>
        <v/>
      </c>
    </row>
    <row r="326" spans="1:30" s="169" customFormat="1" ht="20.25">
      <c r="A326" s="154"/>
      <c r="B326" s="301"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3" t="str">
        <f ca="1">IF(ISERROR($V326),"",OFFSET('Smelter Look-up'!$G$4,$V326-4,0))</f>
        <v/>
      </c>
      <c r="I326" s="204" t="str">
        <f ca="1">IF(ISERROR($V326),"",OFFSET('Smelter Look-up'!$H$4,$V326-4,0))</f>
        <v/>
      </c>
      <c r="J326" s="204" t="str">
        <f ca="1">IF(ISERROR($V326),"",OFFSET('Smelter Look-up'!$I$4,$V326-4,0))</f>
        <v/>
      </c>
      <c r="K326" s="149"/>
      <c r="L326" s="149"/>
      <c r="M326" s="149"/>
      <c r="N326" s="149"/>
      <c r="O326" s="149"/>
      <c r="P326" s="206"/>
      <c r="Q326" s="150"/>
      <c r="R326" s="148" t="str">
        <f ca="1">IF(ISERROR($V326),"",OFFSET('Smelter Look-up'!$C$4,$V326-4,0)&amp;"")</f>
        <v/>
      </c>
      <c r="S326" s="154" t="str">
        <f t="shared" ca="1" si="31"/>
        <v/>
      </c>
      <c r="T326" s="154" t="str">
        <f ca="1">IF(B326="","",IF(ISERROR(MATCH($J326,SorP!$B$1:$B$6261,0)),"",INDIRECT("'SorP'!$A$"&amp;MATCH($S326&amp;$J326,SorP!C:C,0))))</f>
        <v/>
      </c>
      <c r="U326" s="167"/>
      <c r="V326" s="168" t="e">
        <f>IF(C326="",NA(),MATCH($B326&amp;$C326,'Smelter Look-up'!$J:$J,0))</f>
        <v>#N/A</v>
      </c>
      <c r="X326" s="169">
        <f t="shared" ca="1" si="30"/>
        <v>0</v>
      </c>
      <c r="AB326" s="311" t="str">
        <f t="shared" si="32"/>
        <v/>
      </c>
      <c r="AC326" s="169" t="str">
        <f t="shared" si="33"/>
        <v/>
      </c>
      <c r="AD326" s="169" t="str">
        <f t="shared" si="34"/>
        <v/>
      </c>
    </row>
    <row r="327" spans="1:30" s="169" customFormat="1" ht="20.25">
      <c r="A327" s="154"/>
      <c r="B327" s="301"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3" t="str">
        <f ca="1">IF(ISERROR($V327),"",OFFSET('Smelter Look-up'!$G$4,$V327-4,0))</f>
        <v/>
      </c>
      <c r="I327" s="204" t="str">
        <f ca="1">IF(ISERROR($V327),"",OFFSET('Smelter Look-up'!$H$4,$V327-4,0))</f>
        <v/>
      </c>
      <c r="J327" s="204" t="str">
        <f ca="1">IF(ISERROR($V327),"",OFFSET('Smelter Look-up'!$I$4,$V327-4,0))</f>
        <v/>
      </c>
      <c r="K327" s="149"/>
      <c r="L327" s="149"/>
      <c r="M327" s="149"/>
      <c r="N327" s="149"/>
      <c r="O327" s="149"/>
      <c r="P327" s="206"/>
      <c r="Q327" s="150"/>
      <c r="R327" s="148" t="str">
        <f ca="1">IF(ISERROR($V327),"",OFFSET('Smelter Look-up'!$C$4,$V327-4,0)&amp;"")</f>
        <v/>
      </c>
      <c r="S327" s="154" t="str">
        <f t="shared" ca="1" si="31"/>
        <v/>
      </c>
      <c r="T327" s="154" t="str">
        <f ca="1">IF(B327="","",IF(ISERROR(MATCH($J327,SorP!$B$1:$B$6261,0)),"",INDIRECT("'SorP'!$A$"&amp;MATCH($S327&amp;$J327,SorP!C:C,0))))</f>
        <v/>
      </c>
      <c r="U327" s="167"/>
      <c r="V327" s="168" t="e">
        <f>IF(C327="",NA(),MATCH($B327&amp;$C327,'Smelter Look-up'!$J:$J,0))</f>
        <v>#N/A</v>
      </c>
      <c r="X327" s="169">
        <f t="shared" ca="1" si="30"/>
        <v>0</v>
      </c>
      <c r="AB327" s="311" t="str">
        <f t="shared" si="32"/>
        <v/>
      </c>
      <c r="AC327" s="169" t="str">
        <f t="shared" si="33"/>
        <v/>
      </c>
      <c r="AD327" s="169" t="str">
        <f t="shared" si="34"/>
        <v/>
      </c>
    </row>
    <row r="328" spans="1:30" s="169" customFormat="1" ht="20.25">
      <c r="A328" s="154"/>
      <c r="B328" s="301"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3" t="str">
        <f ca="1">IF(ISERROR($V328),"",OFFSET('Smelter Look-up'!$G$4,$V328-4,0))</f>
        <v/>
      </c>
      <c r="I328" s="204" t="str">
        <f ca="1">IF(ISERROR($V328),"",OFFSET('Smelter Look-up'!$H$4,$V328-4,0))</f>
        <v/>
      </c>
      <c r="J328" s="204" t="str">
        <f ca="1">IF(ISERROR($V328),"",OFFSET('Smelter Look-up'!$I$4,$V328-4,0))</f>
        <v/>
      </c>
      <c r="K328" s="149"/>
      <c r="L328" s="149"/>
      <c r="M328" s="149"/>
      <c r="N328" s="149"/>
      <c r="O328" s="149"/>
      <c r="P328" s="206"/>
      <c r="Q328" s="150"/>
      <c r="R328" s="148" t="str">
        <f ca="1">IF(ISERROR($V328),"",OFFSET('Smelter Look-up'!$C$4,$V328-4,0)&amp;"")</f>
        <v/>
      </c>
      <c r="S328" s="154" t="str">
        <f t="shared" ca="1" si="31"/>
        <v/>
      </c>
      <c r="T328" s="154" t="str">
        <f ca="1">IF(B328="","",IF(ISERROR(MATCH($J328,SorP!$B$1:$B$6261,0)),"",INDIRECT("'SorP'!$A$"&amp;MATCH($S328&amp;$J328,SorP!C:C,0))))</f>
        <v/>
      </c>
      <c r="U328" s="167"/>
      <c r="V328" s="168" t="e">
        <f>IF(C328="",NA(),MATCH($B328&amp;$C328,'Smelter Look-up'!$J:$J,0))</f>
        <v>#N/A</v>
      </c>
      <c r="X328" s="169">
        <f t="shared" ca="1" si="30"/>
        <v>0</v>
      </c>
      <c r="AB328" s="311" t="str">
        <f t="shared" si="32"/>
        <v/>
      </c>
      <c r="AC328" s="169" t="str">
        <f t="shared" si="33"/>
        <v/>
      </c>
      <c r="AD328" s="169" t="str">
        <f t="shared" si="34"/>
        <v/>
      </c>
    </row>
    <row r="329" spans="1:30" s="169" customFormat="1" ht="20.25">
      <c r="A329" s="154"/>
      <c r="B329" s="301"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3" t="str">
        <f ca="1">IF(ISERROR($V329),"",OFFSET('Smelter Look-up'!$G$4,$V329-4,0))</f>
        <v/>
      </c>
      <c r="I329" s="204" t="str">
        <f ca="1">IF(ISERROR($V329),"",OFFSET('Smelter Look-up'!$H$4,$V329-4,0))</f>
        <v/>
      </c>
      <c r="J329" s="204" t="str">
        <f ca="1">IF(ISERROR($V329),"",OFFSET('Smelter Look-up'!$I$4,$V329-4,0))</f>
        <v/>
      </c>
      <c r="K329" s="149"/>
      <c r="L329" s="149"/>
      <c r="M329" s="149"/>
      <c r="N329" s="149"/>
      <c r="O329" s="149"/>
      <c r="P329" s="206"/>
      <c r="Q329" s="150"/>
      <c r="R329" s="148" t="str">
        <f ca="1">IF(ISERROR($V329),"",OFFSET('Smelter Look-up'!$C$4,$V329-4,0)&amp;"")</f>
        <v/>
      </c>
      <c r="S329" s="154" t="str">
        <f t="shared" ca="1" si="31"/>
        <v/>
      </c>
      <c r="T329" s="154" t="str">
        <f ca="1">IF(B329="","",IF(ISERROR(MATCH($J329,SorP!$B$1:$B$6261,0)),"",INDIRECT("'SorP'!$A$"&amp;MATCH($S329&amp;$J329,SorP!C:C,0))))</f>
        <v/>
      </c>
      <c r="U329" s="167"/>
      <c r="V329" s="168" t="e">
        <f>IF(C329="",NA(),MATCH($B329&amp;$C329,'Smelter Look-up'!$J:$J,0))</f>
        <v>#N/A</v>
      </c>
      <c r="X329" s="169">
        <f t="shared" ca="1" si="30"/>
        <v>0</v>
      </c>
      <c r="AB329" s="311" t="str">
        <f t="shared" si="32"/>
        <v/>
      </c>
      <c r="AC329" s="169" t="str">
        <f t="shared" si="33"/>
        <v/>
      </c>
      <c r="AD329" s="169" t="str">
        <f t="shared" si="34"/>
        <v/>
      </c>
    </row>
    <row r="330" spans="1:30" s="169" customFormat="1" ht="20.25">
      <c r="A330" s="154"/>
      <c r="B330" s="301"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3" t="str">
        <f ca="1">IF(ISERROR($V330),"",OFFSET('Smelter Look-up'!$G$4,$V330-4,0))</f>
        <v/>
      </c>
      <c r="I330" s="204" t="str">
        <f ca="1">IF(ISERROR($V330),"",OFFSET('Smelter Look-up'!$H$4,$V330-4,0))</f>
        <v/>
      </c>
      <c r="J330" s="204" t="str">
        <f ca="1">IF(ISERROR($V330),"",OFFSET('Smelter Look-up'!$I$4,$V330-4,0))</f>
        <v/>
      </c>
      <c r="K330" s="149"/>
      <c r="L330" s="149"/>
      <c r="M330" s="149"/>
      <c r="N330" s="149"/>
      <c r="O330" s="149"/>
      <c r="P330" s="206"/>
      <c r="Q330" s="150"/>
      <c r="R330" s="148" t="str">
        <f ca="1">IF(ISERROR($V330),"",OFFSET('Smelter Look-up'!$C$4,$V330-4,0)&amp;"")</f>
        <v/>
      </c>
      <c r="S330" s="154" t="str">
        <f t="shared" ca="1" si="31"/>
        <v/>
      </c>
      <c r="T330" s="154" t="str">
        <f ca="1">IF(B330="","",IF(ISERROR(MATCH($J330,SorP!$B$1:$B$6261,0)),"",INDIRECT("'SorP'!$A$"&amp;MATCH($S330&amp;$J330,SorP!C:C,0))))</f>
        <v/>
      </c>
      <c r="U330" s="167"/>
      <c r="V330" s="168" t="e">
        <f>IF(C330="",NA(),MATCH($B330&amp;$C330,'Smelter Look-up'!$J:$J,0))</f>
        <v>#N/A</v>
      </c>
      <c r="X330" s="169">
        <f t="shared" ca="1" si="30"/>
        <v>0</v>
      </c>
      <c r="AB330" s="311" t="str">
        <f t="shared" si="32"/>
        <v/>
      </c>
      <c r="AC330" s="169" t="str">
        <f t="shared" si="33"/>
        <v/>
      </c>
      <c r="AD330" s="169" t="str">
        <f t="shared" si="34"/>
        <v/>
      </c>
    </row>
    <row r="331" spans="1:30" s="169" customFormat="1" ht="20.25">
      <c r="A331" s="154"/>
      <c r="B331" s="301"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3" t="str">
        <f ca="1">IF(ISERROR($V331),"",OFFSET('Smelter Look-up'!$G$4,$V331-4,0))</f>
        <v/>
      </c>
      <c r="I331" s="204" t="str">
        <f ca="1">IF(ISERROR($V331),"",OFFSET('Smelter Look-up'!$H$4,$V331-4,0))</f>
        <v/>
      </c>
      <c r="J331" s="204" t="str">
        <f ca="1">IF(ISERROR($V331),"",OFFSET('Smelter Look-up'!$I$4,$V331-4,0))</f>
        <v/>
      </c>
      <c r="K331" s="149"/>
      <c r="L331" s="149"/>
      <c r="M331" s="149"/>
      <c r="N331" s="149"/>
      <c r="O331" s="149"/>
      <c r="P331" s="206"/>
      <c r="Q331" s="150"/>
      <c r="R331" s="148" t="str">
        <f ca="1">IF(ISERROR($V331),"",OFFSET('Smelter Look-up'!$C$4,$V331-4,0)&amp;"")</f>
        <v/>
      </c>
      <c r="S331" s="154" t="str">
        <f t="shared" ca="1" si="31"/>
        <v/>
      </c>
      <c r="T331" s="154" t="str">
        <f ca="1">IF(B331="","",IF(ISERROR(MATCH($J331,SorP!$B$1:$B$6261,0)),"",INDIRECT("'SorP'!$A$"&amp;MATCH($S331&amp;$J331,SorP!C:C,0))))</f>
        <v/>
      </c>
      <c r="U331" s="167"/>
      <c r="V331" s="168" t="e">
        <f>IF(C331="",NA(),MATCH($B331&amp;$C331,'Smelter Look-up'!$J:$J,0))</f>
        <v>#N/A</v>
      </c>
      <c r="X331" s="169">
        <f t="shared" ca="1" si="30"/>
        <v>0</v>
      </c>
      <c r="AB331" s="311" t="str">
        <f t="shared" si="32"/>
        <v/>
      </c>
      <c r="AC331" s="169" t="str">
        <f t="shared" si="33"/>
        <v/>
      </c>
      <c r="AD331" s="169" t="str">
        <f t="shared" si="34"/>
        <v/>
      </c>
    </row>
    <row r="332" spans="1:30" s="169" customFormat="1" ht="20.25">
      <c r="A332" s="154"/>
      <c r="B332" s="301"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3" t="str">
        <f ca="1">IF(ISERROR($V332),"",OFFSET('Smelter Look-up'!$G$4,$V332-4,0))</f>
        <v/>
      </c>
      <c r="I332" s="204" t="str">
        <f ca="1">IF(ISERROR($V332),"",OFFSET('Smelter Look-up'!$H$4,$V332-4,0))</f>
        <v/>
      </c>
      <c r="J332" s="204" t="str">
        <f ca="1">IF(ISERROR($V332),"",OFFSET('Smelter Look-up'!$I$4,$V332-4,0))</f>
        <v/>
      </c>
      <c r="K332" s="149"/>
      <c r="L332" s="149"/>
      <c r="M332" s="149"/>
      <c r="N332" s="149"/>
      <c r="O332" s="149"/>
      <c r="P332" s="206"/>
      <c r="Q332" s="150"/>
      <c r="R332" s="148" t="str">
        <f ca="1">IF(ISERROR($V332),"",OFFSET('Smelter Look-up'!$C$4,$V332-4,0)&amp;"")</f>
        <v/>
      </c>
      <c r="S332" s="154" t="str">
        <f t="shared" ca="1" si="31"/>
        <v/>
      </c>
      <c r="T332" s="154" t="str">
        <f ca="1">IF(B332="","",IF(ISERROR(MATCH($J332,SorP!$B$1:$B$6261,0)),"",INDIRECT("'SorP'!$A$"&amp;MATCH($S332&amp;$J332,SorP!C:C,0))))</f>
        <v/>
      </c>
      <c r="U332" s="167"/>
      <c r="V332" s="168" t="e">
        <f>IF(C332="",NA(),MATCH($B332&amp;$C332,'Smelter Look-up'!$J:$J,0))</f>
        <v>#N/A</v>
      </c>
      <c r="X332" s="169">
        <f t="shared" ca="1" si="30"/>
        <v>0</v>
      </c>
      <c r="AB332" s="311" t="str">
        <f t="shared" si="32"/>
        <v/>
      </c>
      <c r="AC332" s="169" t="str">
        <f t="shared" si="33"/>
        <v/>
      </c>
      <c r="AD332" s="169" t="str">
        <f t="shared" si="34"/>
        <v/>
      </c>
    </row>
    <row r="333" spans="1:30" s="169" customFormat="1" ht="20.25">
      <c r="A333" s="154"/>
      <c r="B333" s="301"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3" t="str">
        <f ca="1">IF(ISERROR($V333),"",OFFSET('Smelter Look-up'!$G$4,$V333-4,0))</f>
        <v/>
      </c>
      <c r="I333" s="204" t="str">
        <f ca="1">IF(ISERROR($V333),"",OFFSET('Smelter Look-up'!$H$4,$V333-4,0))</f>
        <v/>
      </c>
      <c r="J333" s="204" t="str">
        <f ca="1">IF(ISERROR($V333),"",OFFSET('Smelter Look-up'!$I$4,$V333-4,0))</f>
        <v/>
      </c>
      <c r="K333" s="149"/>
      <c r="L333" s="149"/>
      <c r="M333" s="149"/>
      <c r="N333" s="149"/>
      <c r="O333" s="149"/>
      <c r="P333" s="206"/>
      <c r="Q333" s="150"/>
      <c r="R333" s="148" t="str">
        <f ca="1">IF(ISERROR($V333),"",OFFSET('Smelter Look-up'!$C$4,$V333-4,0)&amp;"")</f>
        <v/>
      </c>
      <c r="S333" s="154" t="str">
        <f t="shared" ca="1" si="31"/>
        <v/>
      </c>
      <c r="T333" s="154" t="str">
        <f ca="1">IF(B333="","",IF(ISERROR(MATCH($J333,SorP!$B$1:$B$6261,0)),"",INDIRECT("'SorP'!$A$"&amp;MATCH($S333&amp;$J333,SorP!C:C,0))))</f>
        <v/>
      </c>
      <c r="U333" s="167"/>
      <c r="V333" s="168" t="e">
        <f>IF(C333="",NA(),MATCH($B333&amp;$C333,'Smelter Look-up'!$J:$J,0))</f>
        <v>#N/A</v>
      </c>
      <c r="X333" s="169">
        <f t="shared" ca="1" si="30"/>
        <v>0</v>
      </c>
      <c r="AB333" s="311" t="str">
        <f t="shared" si="32"/>
        <v/>
      </c>
      <c r="AC333" s="169" t="str">
        <f t="shared" si="33"/>
        <v/>
      </c>
      <c r="AD333" s="169" t="str">
        <f t="shared" si="34"/>
        <v/>
      </c>
    </row>
    <row r="334" spans="1:30" s="169" customFormat="1" ht="20.25">
      <c r="A334" s="154"/>
      <c r="B334" s="301"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3" t="str">
        <f ca="1">IF(ISERROR($V334),"",OFFSET('Smelter Look-up'!$G$4,$V334-4,0))</f>
        <v/>
      </c>
      <c r="I334" s="204" t="str">
        <f ca="1">IF(ISERROR($V334),"",OFFSET('Smelter Look-up'!$H$4,$V334-4,0))</f>
        <v/>
      </c>
      <c r="J334" s="204" t="str">
        <f ca="1">IF(ISERROR($V334),"",OFFSET('Smelter Look-up'!$I$4,$V334-4,0))</f>
        <v/>
      </c>
      <c r="K334" s="149"/>
      <c r="L334" s="149"/>
      <c r="M334" s="149"/>
      <c r="N334" s="149"/>
      <c r="O334" s="149"/>
      <c r="P334" s="206"/>
      <c r="Q334" s="150"/>
      <c r="R334" s="148" t="str">
        <f ca="1">IF(ISERROR($V334),"",OFFSET('Smelter Look-up'!$C$4,$V334-4,0)&amp;"")</f>
        <v/>
      </c>
      <c r="S334" s="154" t="str">
        <f t="shared" ca="1" si="31"/>
        <v/>
      </c>
      <c r="T334" s="154" t="str">
        <f ca="1">IF(B334="","",IF(ISERROR(MATCH($J334,SorP!$B$1:$B$6261,0)),"",INDIRECT("'SorP'!$A$"&amp;MATCH($S334&amp;$J334,SorP!C:C,0))))</f>
        <v/>
      </c>
      <c r="U334" s="167"/>
      <c r="V334" s="168" t="e">
        <f>IF(C334="",NA(),MATCH($B334&amp;$C334,'Smelter Look-up'!$J:$J,0))</f>
        <v>#N/A</v>
      </c>
      <c r="X334" s="169">
        <f t="shared" ca="1" si="30"/>
        <v>0</v>
      </c>
      <c r="AB334" s="311" t="str">
        <f t="shared" si="32"/>
        <v/>
      </c>
      <c r="AC334" s="169" t="str">
        <f t="shared" si="33"/>
        <v/>
      </c>
      <c r="AD334" s="169" t="str">
        <f t="shared" si="34"/>
        <v/>
      </c>
    </row>
    <row r="335" spans="1:30" s="169" customFormat="1" ht="20.25">
      <c r="A335" s="154"/>
      <c r="B335" s="301"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3" t="str">
        <f ca="1">IF(ISERROR($V335),"",OFFSET('Smelter Look-up'!$G$4,$V335-4,0))</f>
        <v/>
      </c>
      <c r="I335" s="204" t="str">
        <f ca="1">IF(ISERROR($V335),"",OFFSET('Smelter Look-up'!$H$4,$V335-4,0))</f>
        <v/>
      </c>
      <c r="J335" s="204" t="str">
        <f ca="1">IF(ISERROR($V335),"",OFFSET('Smelter Look-up'!$I$4,$V335-4,0))</f>
        <v/>
      </c>
      <c r="K335" s="149"/>
      <c r="L335" s="149"/>
      <c r="M335" s="149"/>
      <c r="N335" s="149"/>
      <c r="O335" s="149"/>
      <c r="P335" s="206"/>
      <c r="Q335" s="150"/>
      <c r="R335" s="148" t="str">
        <f ca="1">IF(ISERROR($V335),"",OFFSET('Smelter Look-up'!$C$4,$V335-4,0)&amp;"")</f>
        <v/>
      </c>
      <c r="S335" s="154" t="str">
        <f t="shared" ca="1" si="31"/>
        <v/>
      </c>
      <c r="T335" s="154" t="str">
        <f ca="1">IF(B335="","",IF(ISERROR(MATCH($J335,SorP!$B$1:$B$6261,0)),"",INDIRECT("'SorP'!$A$"&amp;MATCH($S335&amp;$J335,SorP!C:C,0))))</f>
        <v/>
      </c>
      <c r="U335" s="167"/>
      <c r="V335" s="168" t="e">
        <f>IF(C335="",NA(),MATCH($B335&amp;$C335,'Smelter Look-up'!$J:$J,0))</f>
        <v>#N/A</v>
      </c>
      <c r="X335" s="169">
        <f t="shared" ca="1" si="30"/>
        <v>0</v>
      </c>
      <c r="AB335" s="311" t="str">
        <f t="shared" si="32"/>
        <v/>
      </c>
      <c r="AC335" s="169" t="str">
        <f t="shared" si="33"/>
        <v/>
      </c>
      <c r="AD335" s="169" t="str">
        <f t="shared" si="34"/>
        <v/>
      </c>
    </row>
    <row r="336" spans="1:30" s="169" customFormat="1" ht="20.25">
      <c r="A336" s="154"/>
      <c r="B336" s="301"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3" t="str">
        <f ca="1">IF(ISERROR($V336),"",OFFSET('Smelter Look-up'!$G$4,$V336-4,0))</f>
        <v/>
      </c>
      <c r="I336" s="204" t="str">
        <f ca="1">IF(ISERROR($V336),"",OFFSET('Smelter Look-up'!$H$4,$V336-4,0))</f>
        <v/>
      </c>
      <c r="J336" s="204" t="str">
        <f ca="1">IF(ISERROR($V336),"",OFFSET('Smelter Look-up'!$I$4,$V336-4,0))</f>
        <v/>
      </c>
      <c r="K336" s="149"/>
      <c r="L336" s="149"/>
      <c r="M336" s="149"/>
      <c r="N336" s="149"/>
      <c r="O336" s="149"/>
      <c r="P336" s="206"/>
      <c r="Q336" s="150"/>
      <c r="R336" s="148" t="str">
        <f ca="1">IF(ISERROR($V336),"",OFFSET('Smelter Look-up'!$C$4,$V336-4,0)&amp;"")</f>
        <v/>
      </c>
      <c r="S336" s="154" t="str">
        <f t="shared" ca="1" si="31"/>
        <v/>
      </c>
      <c r="T336" s="154" t="str">
        <f ca="1">IF(B336="","",IF(ISERROR(MATCH($J336,SorP!$B$1:$B$6261,0)),"",INDIRECT("'SorP'!$A$"&amp;MATCH($S336&amp;$J336,SorP!C:C,0))))</f>
        <v/>
      </c>
      <c r="U336" s="167"/>
      <c r="V336" s="168" t="e">
        <f>IF(C336="",NA(),MATCH($B336&amp;$C336,'Smelter Look-up'!$J:$J,0))</f>
        <v>#N/A</v>
      </c>
      <c r="X336" s="169">
        <f t="shared" ca="1" si="30"/>
        <v>0</v>
      </c>
      <c r="AB336" s="311" t="str">
        <f t="shared" si="32"/>
        <v/>
      </c>
      <c r="AC336" s="169" t="str">
        <f t="shared" si="33"/>
        <v/>
      </c>
      <c r="AD336" s="169" t="str">
        <f t="shared" si="34"/>
        <v/>
      </c>
    </row>
    <row r="337" spans="1:30" s="169" customFormat="1" ht="20.25">
      <c r="A337" s="154"/>
      <c r="B337" s="301"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3" t="str">
        <f ca="1">IF(ISERROR($V337),"",OFFSET('Smelter Look-up'!$G$4,$V337-4,0))</f>
        <v/>
      </c>
      <c r="I337" s="204" t="str">
        <f ca="1">IF(ISERROR($V337),"",OFFSET('Smelter Look-up'!$H$4,$V337-4,0))</f>
        <v/>
      </c>
      <c r="J337" s="204" t="str">
        <f ca="1">IF(ISERROR($V337),"",OFFSET('Smelter Look-up'!$I$4,$V337-4,0))</f>
        <v/>
      </c>
      <c r="K337" s="149"/>
      <c r="L337" s="149"/>
      <c r="M337" s="149"/>
      <c r="N337" s="149"/>
      <c r="O337" s="149"/>
      <c r="P337" s="206"/>
      <c r="Q337" s="150"/>
      <c r="R337" s="148" t="str">
        <f ca="1">IF(ISERROR($V337),"",OFFSET('Smelter Look-up'!$C$4,$V337-4,0)&amp;"")</f>
        <v/>
      </c>
      <c r="S337" s="154" t="str">
        <f t="shared" ca="1" si="31"/>
        <v/>
      </c>
      <c r="T337" s="154" t="str">
        <f ca="1">IF(B337="","",IF(ISERROR(MATCH($J337,SorP!$B$1:$B$6261,0)),"",INDIRECT("'SorP'!$A$"&amp;MATCH($S337&amp;$J337,SorP!C:C,0))))</f>
        <v/>
      </c>
      <c r="U337" s="167"/>
      <c r="V337" s="168" t="e">
        <f>IF(C337="",NA(),MATCH($B337&amp;$C337,'Smelter Look-up'!$J:$J,0))</f>
        <v>#N/A</v>
      </c>
      <c r="X337" s="169">
        <f t="shared" ca="1" si="30"/>
        <v>0</v>
      </c>
      <c r="AB337" s="311" t="str">
        <f t="shared" si="32"/>
        <v/>
      </c>
      <c r="AC337" s="169" t="str">
        <f t="shared" si="33"/>
        <v/>
      </c>
      <c r="AD337" s="169" t="str">
        <f t="shared" si="34"/>
        <v/>
      </c>
    </row>
    <row r="338" spans="1:30" s="169" customFormat="1" ht="20.25">
      <c r="A338" s="154"/>
      <c r="B338" s="301"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3" t="str">
        <f ca="1">IF(ISERROR($V338),"",OFFSET('Smelter Look-up'!$G$4,$V338-4,0))</f>
        <v/>
      </c>
      <c r="I338" s="204" t="str">
        <f ca="1">IF(ISERROR($V338),"",OFFSET('Smelter Look-up'!$H$4,$V338-4,0))</f>
        <v/>
      </c>
      <c r="J338" s="204" t="str">
        <f ca="1">IF(ISERROR($V338),"",OFFSET('Smelter Look-up'!$I$4,$V338-4,0))</f>
        <v/>
      </c>
      <c r="K338" s="149"/>
      <c r="L338" s="149"/>
      <c r="M338" s="149"/>
      <c r="N338" s="149"/>
      <c r="O338" s="149"/>
      <c r="P338" s="206"/>
      <c r="Q338" s="150"/>
      <c r="R338" s="148" t="str">
        <f ca="1">IF(ISERROR($V338),"",OFFSET('Smelter Look-up'!$C$4,$V338-4,0)&amp;"")</f>
        <v/>
      </c>
      <c r="S338" s="154" t="str">
        <f t="shared" ca="1" si="31"/>
        <v/>
      </c>
      <c r="T338" s="154" t="str">
        <f ca="1">IF(B338="","",IF(ISERROR(MATCH($J338,SorP!$B$1:$B$6261,0)),"",INDIRECT("'SorP'!$A$"&amp;MATCH($S338&amp;$J338,SorP!C:C,0))))</f>
        <v/>
      </c>
      <c r="U338" s="167"/>
      <c r="V338" s="168" t="e">
        <f>IF(C338="",NA(),MATCH($B338&amp;$C338,'Smelter Look-up'!$J:$J,0))</f>
        <v>#N/A</v>
      </c>
      <c r="X338" s="169">
        <f t="shared" ca="1" si="30"/>
        <v>0</v>
      </c>
      <c r="AB338" s="311" t="str">
        <f t="shared" si="32"/>
        <v/>
      </c>
      <c r="AC338" s="169" t="str">
        <f t="shared" si="33"/>
        <v/>
      </c>
      <c r="AD338" s="169" t="str">
        <f t="shared" si="34"/>
        <v/>
      </c>
    </row>
    <row r="339" spans="1:30" s="169" customFormat="1" ht="20.25">
      <c r="A339" s="154"/>
      <c r="B339" s="301"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3" t="str">
        <f ca="1">IF(ISERROR($V339),"",OFFSET('Smelter Look-up'!$G$4,$V339-4,0))</f>
        <v/>
      </c>
      <c r="I339" s="204" t="str">
        <f ca="1">IF(ISERROR($V339),"",OFFSET('Smelter Look-up'!$H$4,$V339-4,0))</f>
        <v/>
      </c>
      <c r="J339" s="204" t="str">
        <f ca="1">IF(ISERROR($V339),"",OFFSET('Smelter Look-up'!$I$4,$V339-4,0))</f>
        <v/>
      </c>
      <c r="K339" s="149"/>
      <c r="L339" s="149"/>
      <c r="M339" s="149"/>
      <c r="N339" s="149"/>
      <c r="O339" s="149"/>
      <c r="P339" s="206"/>
      <c r="Q339" s="150"/>
      <c r="R339" s="148" t="str">
        <f ca="1">IF(ISERROR($V339),"",OFFSET('Smelter Look-up'!$C$4,$V339-4,0)&amp;"")</f>
        <v/>
      </c>
      <c r="S339" s="154" t="str">
        <f t="shared" ca="1" si="31"/>
        <v/>
      </c>
      <c r="T339" s="154" t="str">
        <f ca="1">IF(B339="","",IF(ISERROR(MATCH($J339,SorP!$B$1:$B$6261,0)),"",INDIRECT("'SorP'!$A$"&amp;MATCH($S339&amp;$J339,SorP!C:C,0))))</f>
        <v/>
      </c>
      <c r="U339" s="167"/>
      <c r="V339" s="168" t="e">
        <f>IF(C339="",NA(),MATCH($B339&amp;$C339,'Smelter Look-up'!$J:$J,0))</f>
        <v>#N/A</v>
      </c>
      <c r="X339" s="169">
        <f t="shared" ca="1" si="30"/>
        <v>0</v>
      </c>
      <c r="AB339" s="311" t="str">
        <f t="shared" si="32"/>
        <v/>
      </c>
      <c r="AC339" s="169" t="str">
        <f t="shared" si="33"/>
        <v/>
      </c>
      <c r="AD339" s="169" t="str">
        <f t="shared" si="34"/>
        <v/>
      </c>
    </row>
    <row r="340" spans="1:30" s="169" customFormat="1" ht="20.25">
      <c r="A340" s="154"/>
      <c r="B340" s="301"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3" t="str">
        <f ca="1">IF(ISERROR($V340),"",OFFSET('Smelter Look-up'!$G$4,$V340-4,0))</f>
        <v/>
      </c>
      <c r="I340" s="204" t="str">
        <f ca="1">IF(ISERROR($V340),"",OFFSET('Smelter Look-up'!$H$4,$V340-4,0))</f>
        <v/>
      </c>
      <c r="J340" s="204" t="str">
        <f ca="1">IF(ISERROR($V340),"",OFFSET('Smelter Look-up'!$I$4,$V340-4,0))</f>
        <v/>
      </c>
      <c r="K340" s="149"/>
      <c r="L340" s="149"/>
      <c r="M340" s="149"/>
      <c r="N340" s="149"/>
      <c r="O340" s="149"/>
      <c r="P340" s="206"/>
      <c r="Q340" s="150"/>
      <c r="R340" s="148" t="str">
        <f ca="1">IF(ISERROR($V340),"",OFFSET('Smelter Look-up'!$C$4,$V340-4,0)&amp;"")</f>
        <v/>
      </c>
      <c r="S340" s="154" t="str">
        <f t="shared" ca="1" si="31"/>
        <v/>
      </c>
      <c r="T340" s="154" t="str">
        <f ca="1">IF(B340="","",IF(ISERROR(MATCH($J340,SorP!$B$1:$B$6261,0)),"",INDIRECT("'SorP'!$A$"&amp;MATCH($S340&amp;$J340,SorP!C:C,0))))</f>
        <v/>
      </c>
      <c r="U340" s="167"/>
      <c r="V340" s="168" t="e">
        <f>IF(C340="",NA(),MATCH($B340&amp;$C340,'Smelter Look-up'!$J:$J,0))</f>
        <v>#N/A</v>
      </c>
      <c r="X340" s="169">
        <f t="shared" ca="1" si="30"/>
        <v>0</v>
      </c>
      <c r="AB340" s="311" t="str">
        <f t="shared" si="32"/>
        <v/>
      </c>
      <c r="AC340" s="169" t="str">
        <f t="shared" si="33"/>
        <v/>
      </c>
      <c r="AD340" s="169" t="str">
        <f t="shared" si="34"/>
        <v/>
      </c>
    </row>
    <row r="341" spans="1:30" s="169" customFormat="1" ht="20.25">
      <c r="A341" s="154"/>
      <c r="B341" s="301"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3" t="str">
        <f ca="1">IF(ISERROR($V341),"",OFFSET('Smelter Look-up'!$G$4,$V341-4,0))</f>
        <v/>
      </c>
      <c r="I341" s="204" t="str">
        <f ca="1">IF(ISERROR($V341),"",OFFSET('Smelter Look-up'!$H$4,$V341-4,0))</f>
        <v/>
      </c>
      <c r="J341" s="204" t="str">
        <f ca="1">IF(ISERROR($V341),"",OFFSET('Smelter Look-up'!$I$4,$V341-4,0))</f>
        <v/>
      </c>
      <c r="K341" s="149"/>
      <c r="L341" s="149"/>
      <c r="M341" s="149"/>
      <c r="N341" s="149"/>
      <c r="O341" s="149"/>
      <c r="P341" s="206"/>
      <c r="Q341" s="150"/>
      <c r="R341" s="148" t="str">
        <f ca="1">IF(ISERROR($V341),"",OFFSET('Smelter Look-up'!$C$4,$V341-4,0)&amp;"")</f>
        <v/>
      </c>
      <c r="S341" s="154" t="str">
        <f t="shared" ca="1" si="31"/>
        <v/>
      </c>
      <c r="T341" s="154" t="str">
        <f ca="1">IF(B341="","",IF(ISERROR(MATCH($J341,SorP!$B$1:$B$6261,0)),"",INDIRECT("'SorP'!$A$"&amp;MATCH($S341&amp;$J341,SorP!C:C,0))))</f>
        <v/>
      </c>
      <c r="U341" s="167"/>
      <c r="V341" s="168" t="e">
        <f>IF(C341="",NA(),MATCH($B341&amp;$C341,'Smelter Look-up'!$J:$J,0))</f>
        <v>#N/A</v>
      </c>
      <c r="X341" s="169">
        <f t="shared" ca="1" si="30"/>
        <v>0</v>
      </c>
      <c r="AB341" s="311" t="str">
        <f t="shared" si="32"/>
        <v/>
      </c>
      <c r="AC341" s="169" t="str">
        <f t="shared" si="33"/>
        <v/>
      </c>
      <c r="AD341" s="169" t="str">
        <f t="shared" si="34"/>
        <v/>
      </c>
    </row>
    <row r="342" spans="1:30" s="169" customFormat="1" ht="20.25">
      <c r="A342" s="154"/>
      <c r="B342" s="301"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3" t="str">
        <f ca="1">IF(ISERROR($V342),"",OFFSET('Smelter Look-up'!$G$4,$V342-4,0))</f>
        <v/>
      </c>
      <c r="I342" s="204" t="str">
        <f ca="1">IF(ISERROR($V342),"",OFFSET('Smelter Look-up'!$H$4,$V342-4,0))</f>
        <v/>
      </c>
      <c r="J342" s="204" t="str">
        <f ca="1">IF(ISERROR($V342),"",OFFSET('Smelter Look-up'!$I$4,$V342-4,0))</f>
        <v/>
      </c>
      <c r="K342" s="149"/>
      <c r="L342" s="149"/>
      <c r="M342" s="149"/>
      <c r="N342" s="149"/>
      <c r="O342" s="149"/>
      <c r="P342" s="206"/>
      <c r="Q342" s="150"/>
      <c r="R342" s="148" t="str">
        <f ca="1">IF(ISERROR($V342),"",OFFSET('Smelter Look-up'!$C$4,$V342-4,0)&amp;"")</f>
        <v/>
      </c>
      <c r="S342" s="154" t="str">
        <f t="shared" ca="1" si="31"/>
        <v/>
      </c>
      <c r="T342" s="154" t="str">
        <f ca="1">IF(B342="","",IF(ISERROR(MATCH($J342,SorP!$B$1:$B$6261,0)),"",INDIRECT("'SorP'!$A$"&amp;MATCH($S342&amp;$J342,SorP!C:C,0))))</f>
        <v/>
      </c>
      <c r="U342" s="167"/>
      <c r="V342" s="168" t="e">
        <f>IF(C342="",NA(),MATCH($B342&amp;$C342,'Smelter Look-up'!$J:$J,0))</f>
        <v>#N/A</v>
      </c>
      <c r="X342" s="169">
        <f t="shared" ca="1" si="30"/>
        <v>0</v>
      </c>
      <c r="AB342" s="311" t="str">
        <f t="shared" si="32"/>
        <v/>
      </c>
      <c r="AC342" s="169" t="str">
        <f t="shared" si="33"/>
        <v/>
      </c>
      <c r="AD342" s="169" t="str">
        <f t="shared" si="34"/>
        <v/>
      </c>
    </row>
    <row r="343" spans="1:30" s="169" customFormat="1" ht="20.25">
      <c r="A343" s="154"/>
      <c r="B343" s="301"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3" t="str">
        <f ca="1">IF(ISERROR($V343),"",OFFSET('Smelter Look-up'!$G$4,$V343-4,0))</f>
        <v/>
      </c>
      <c r="I343" s="204" t="str">
        <f ca="1">IF(ISERROR($V343),"",OFFSET('Smelter Look-up'!$H$4,$V343-4,0))</f>
        <v/>
      </c>
      <c r="J343" s="204" t="str">
        <f ca="1">IF(ISERROR($V343),"",OFFSET('Smelter Look-up'!$I$4,$V343-4,0))</f>
        <v/>
      </c>
      <c r="K343" s="149"/>
      <c r="L343" s="149"/>
      <c r="M343" s="149"/>
      <c r="N343" s="149"/>
      <c r="O343" s="149"/>
      <c r="P343" s="206"/>
      <c r="Q343" s="150"/>
      <c r="R343" s="148" t="str">
        <f ca="1">IF(ISERROR($V343),"",OFFSET('Smelter Look-up'!$C$4,$V343-4,0)&amp;"")</f>
        <v/>
      </c>
      <c r="S343" s="154" t="str">
        <f t="shared" ca="1" si="31"/>
        <v/>
      </c>
      <c r="T343" s="154" t="str">
        <f ca="1">IF(B343="","",IF(ISERROR(MATCH($J343,SorP!$B$1:$B$6261,0)),"",INDIRECT("'SorP'!$A$"&amp;MATCH($S343&amp;$J343,SorP!C:C,0))))</f>
        <v/>
      </c>
      <c r="U343" s="167"/>
      <c r="V343" s="168" t="e">
        <f>IF(C343="",NA(),MATCH($B343&amp;$C343,'Smelter Look-up'!$J:$J,0))</f>
        <v>#N/A</v>
      </c>
      <c r="X343" s="169">
        <f t="shared" ca="1" si="30"/>
        <v>0</v>
      </c>
      <c r="AB343" s="311" t="str">
        <f t="shared" si="32"/>
        <v/>
      </c>
      <c r="AC343" s="169" t="str">
        <f t="shared" si="33"/>
        <v/>
      </c>
      <c r="AD343" s="169" t="str">
        <f t="shared" si="34"/>
        <v/>
      </c>
    </row>
    <row r="344" spans="1:30" s="169" customFormat="1" ht="20.25">
      <c r="A344" s="154"/>
      <c r="B344" s="301"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3" t="str">
        <f ca="1">IF(ISERROR($V344),"",OFFSET('Smelter Look-up'!$G$4,$V344-4,0))</f>
        <v/>
      </c>
      <c r="I344" s="204" t="str">
        <f ca="1">IF(ISERROR($V344),"",OFFSET('Smelter Look-up'!$H$4,$V344-4,0))</f>
        <v/>
      </c>
      <c r="J344" s="204" t="str">
        <f ca="1">IF(ISERROR($V344),"",OFFSET('Smelter Look-up'!$I$4,$V344-4,0))</f>
        <v/>
      </c>
      <c r="K344" s="149"/>
      <c r="L344" s="149"/>
      <c r="M344" s="149"/>
      <c r="N344" s="149"/>
      <c r="O344" s="149"/>
      <c r="P344" s="206"/>
      <c r="Q344" s="150"/>
      <c r="R344" s="148" t="str">
        <f ca="1">IF(ISERROR($V344),"",OFFSET('Smelter Look-up'!$C$4,$V344-4,0)&amp;"")</f>
        <v/>
      </c>
      <c r="S344" s="154" t="str">
        <f t="shared" ca="1" si="31"/>
        <v/>
      </c>
      <c r="T344" s="154" t="str">
        <f ca="1">IF(B344="","",IF(ISERROR(MATCH($J344,SorP!$B$1:$B$6261,0)),"",INDIRECT("'SorP'!$A$"&amp;MATCH($S344&amp;$J344,SorP!C:C,0))))</f>
        <v/>
      </c>
      <c r="U344" s="167"/>
      <c r="V344" s="168" t="e">
        <f>IF(C344="",NA(),MATCH($B344&amp;$C344,'Smelter Look-up'!$J:$J,0))</f>
        <v>#N/A</v>
      </c>
      <c r="X344" s="169">
        <f t="shared" ca="1" si="30"/>
        <v>0</v>
      </c>
      <c r="AB344" s="311" t="str">
        <f t="shared" si="32"/>
        <v/>
      </c>
      <c r="AC344" s="169" t="str">
        <f t="shared" si="33"/>
        <v/>
      </c>
      <c r="AD344" s="169" t="str">
        <f t="shared" si="34"/>
        <v/>
      </c>
    </row>
    <row r="345" spans="1:30" s="169" customFormat="1" ht="20.25">
      <c r="A345" s="154"/>
      <c r="B345" s="301"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3" t="str">
        <f ca="1">IF(ISERROR($V345),"",OFFSET('Smelter Look-up'!$G$4,$V345-4,0))</f>
        <v/>
      </c>
      <c r="I345" s="204" t="str">
        <f ca="1">IF(ISERROR($V345),"",OFFSET('Smelter Look-up'!$H$4,$V345-4,0))</f>
        <v/>
      </c>
      <c r="J345" s="204" t="str">
        <f ca="1">IF(ISERROR($V345),"",OFFSET('Smelter Look-up'!$I$4,$V345-4,0))</f>
        <v/>
      </c>
      <c r="K345" s="149"/>
      <c r="L345" s="149"/>
      <c r="M345" s="149"/>
      <c r="N345" s="149"/>
      <c r="O345" s="149"/>
      <c r="P345" s="206"/>
      <c r="Q345" s="150"/>
      <c r="R345" s="148" t="str">
        <f ca="1">IF(ISERROR($V345),"",OFFSET('Smelter Look-up'!$C$4,$V345-4,0)&amp;"")</f>
        <v/>
      </c>
      <c r="S345" s="154" t="str">
        <f t="shared" ca="1" si="31"/>
        <v/>
      </c>
      <c r="T345" s="154" t="str">
        <f ca="1">IF(B345="","",IF(ISERROR(MATCH($J345,SorP!$B$1:$B$6261,0)),"",INDIRECT("'SorP'!$A$"&amp;MATCH($S345&amp;$J345,SorP!C:C,0))))</f>
        <v/>
      </c>
      <c r="U345" s="167"/>
      <c r="V345" s="168" t="e">
        <f>IF(C345="",NA(),MATCH($B345&amp;$C345,'Smelter Look-up'!$J:$J,0))</f>
        <v>#N/A</v>
      </c>
      <c r="X345" s="169">
        <f t="shared" ca="1" si="30"/>
        <v>0</v>
      </c>
      <c r="AB345" s="311" t="str">
        <f t="shared" si="32"/>
        <v/>
      </c>
      <c r="AC345" s="169" t="str">
        <f t="shared" si="33"/>
        <v/>
      </c>
      <c r="AD345" s="169" t="str">
        <f t="shared" si="34"/>
        <v/>
      </c>
    </row>
    <row r="346" spans="1:30" s="169" customFormat="1" ht="20.25">
      <c r="A346" s="154"/>
      <c r="B346" s="301"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3" t="str">
        <f ca="1">IF(ISERROR($V346),"",OFFSET('Smelter Look-up'!$G$4,$V346-4,0))</f>
        <v/>
      </c>
      <c r="I346" s="204" t="str">
        <f ca="1">IF(ISERROR($V346),"",OFFSET('Smelter Look-up'!$H$4,$V346-4,0))</f>
        <v/>
      </c>
      <c r="J346" s="204" t="str">
        <f ca="1">IF(ISERROR($V346),"",OFFSET('Smelter Look-up'!$I$4,$V346-4,0))</f>
        <v/>
      </c>
      <c r="K346" s="149"/>
      <c r="L346" s="149"/>
      <c r="M346" s="149"/>
      <c r="N346" s="149"/>
      <c r="O346" s="149"/>
      <c r="P346" s="206"/>
      <c r="Q346" s="150"/>
      <c r="R346" s="148" t="str">
        <f ca="1">IF(ISERROR($V346),"",OFFSET('Smelter Look-up'!$C$4,$V346-4,0)&amp;"")</f>
        <v/>
      </c>
      <c r="S346" s="154" t="str">
        <f t="shared" ca="1" si="31"/>
        <v/>
      </c>
      <c r="T346" s="154" t="str">
        <f ca="1">IF(B346="","",IF(ISERROR(MATCH($J346,SorP!$B$1:$B$6261,0)),"",INDIRECT("'SorP'!$A$"&amp;MATCH($S346&amp;$J346,SorP!C:C,0))))</f>
        <v/>
      </c>
      <c r="U346" s="167"/>
      <c r="V346" s="168" t="e">
        <f>IF(C346="",NA(),MATCH($B346&amp;$C346,'Smelter Look-up'!$J:$J,0))</f>
        <v>#N/A</v>
      </c>
      <c r="X346" s="169">
        <f t="shared" ca="1" si="30"/>
        <v>0</v>
      </c>
      <c r="AB346" s="311" t="str">
        <f t="shared" si="32"/>
        <v/>
      </c>
      <c r="AC346" s="169" t="str">
        <f t="shared" si="33"/>
        <v/>
      </c>
      <c r="AD346" s="169" t="str">
        <f t="shared" si="34"/>
        <v/>
      </c>
    </row>
    <row r="347" spans="1:30" s="169" customFormat="1" ht="20.25">
      <c r="A347" s="154"/>
      <c r="B347" s="301"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3" t="str">
        <f ca="1">IF(ISERROR($V347),"",OFFSET('Smelter Look-up'!$G$4,$V347-4,0))</f>
        <v/>
      </c>
      <c r="I347" s="204" t="str">
        <f ca="1">IF(ISERROR($V347),"",OFFSET('Smelter Look-up'!$H$4,$V347-4,0))</f>
        <v/>
      </c>
      <c r="J347" s="204" t="str">
        <f ca="1">IF(ISERROR($V347),"",OFFSET('Smelter Look-up'!$I$4,$V347-4,0))</f>
        <v/>
      </c>
      <c r="K347" s="149"/>
      <c r="L347" s="149"/>
      <c r="M347" s="149"/>
      <c r="N347" s="149"/>
      <c r="O347" s="149"/>
      <c r="P347" s="206"/>
      <c r="Q347" s="150"/>
      <c r="R347" s="148" t="str">
        <f ca="1">IF(ISERROR($V347),"",OFFSET('Smelter Look-up'!$C$4,$V347-4,0)&amp;"")</f>
        <v/>
      </c>
      <c r="S347" s="154" t="str">
        <f t="shared" ca="1" si="31"/>
        <v/>
      </c>
      <c r="T347" s="154" t="str">
        <f ca="1">IF(B347="","",IF(ISERROR(MATCH($J347,SorP!$B$1:$B$6261,0)),"",INDIRECT("'SorP'!$A$"&amp;MATCH($S347&amp;$J347,SorP!C:C,0))))</f>
        <v/>
      </c>
      <c r="U347" s="167"/>
      <c r="V347" s="168" t="e">
        <f>IF(C347="",NA(),MATCH($B347&amp;$C347,'Smelter Look-up'!$J:$J,0))</f>
        <v>#N/A</v>
      </c>
      <c r="X347" s="169">
        <f t="shared" ca="1" si="30"/>
        <v>0</v>
      </c>
      <c r="AB347" s="311" t="str">
        <f t="shared" si="32"/>
        <v/>
      </c>
      <c r="AC347" s="169" t="str">
        <f t="shared" si="33"/>
        <v/>
      </c>
      <c r="AD347" s="169" t="str">
        <f t="shared" si="34"/>
        <v/>
      </c>
    </row>
    <row r="348" spans="1:30" s="169" customFormat="1" ht="20.25">
      <c r="A348" s="154"/>
      <c r="B348" s="301"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3" t="str">
        <f ca="1">IF(ISERROR($V348),"",OFFSET('Smelter Look-up'!$G$4,$V348-4,0))</f>
        <v/>
      </c>
      <c r="I348" s="204" t="str">
        <f ca="1">IF(ISERROR($V348),"",OFFSET('Smelter Look-up'!$H$4,$V348-4,0))</f>
        <v/>
      </c>
      <c r="J348" s="204" t="str">
        <f ca="1">IF(ISERROR($V348),"",OFFSET('Smelter Look-up'!$I$4,$V348-4,0))</f>
        <v/>
      </c>
      <c r="K348" s="149"/>
      <c r="L348" s="149"/>
      <c r="M348" s="149"/>
      <c r="N348" s="149"/>
      <c r="O348" s="149"/>
      <c r="P348" s="206"/>
      <c r="Q348" s="150"/>
      <c r="R348" s="148" t="str">
        <f ca="1">IF(ISERROR($V348),"",OFFSET('Smelter Look-up'!$C$4,$V348-4,0)&amp;"")</f>
        <v/>
      </c>
      <c r="S348" s="154" t="str">
        <f t="shared" ca="1" si="31"/>
        <v/>
      </c>
      <c r="T348" s="154" t="str">
        <f ca="1">IF(B348="","",IF(ISERROR(MATCH($J348,SorP!$B$1:$B$6261,0)),"",INDIRECT("'SorP'!$A$"&amp;MATCH($S348&amp;$J348,SorP!C:C,0))))</f>
        <v/>
      </c>
      <c r="U348" s="167"/>
      <c r="V348" s="168" t="e">
        <f>IF(C348="",NA(),MATCH($B348&amp;$C348,'Smelter Look-up'!$J:$J,0))</f>
        <v>#N/A</v>
      </c>
      <c r="X348" s="169">
        <f t="shared" ca="1" si="30"/>
        <v>0</v>
      </c>
      <c r="AB348" s="311" t="str">
        <f t="shared" si="32"/>
        <v/>
      </c>
      <c r="AC348" s="169" t="str">
        <f t="shared" si="33"/>
        <v/>
      </c>
      <c r="AD348" s="169" t="str">
        <f t="shared" si="34"/>
        <v/>
      </c>
    </row>
    <row r="349" spans="1:30" s="169" customFormat="1" ht="20.25">
      <c r="A349" s="154"/>
      <c r="B349" s="301"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3" t="str">
        <f ca="1">IF(ISERROR($V349),"",OFFSET('Smelter Look-up'!$G$4,$V349-4,0))</f>
        <v/>
      </c>
      <c r="I349" s="204" t="str">
        <f ca="1">IF(ISERROR($V349),"",OFFSET('Smelter Look-up'!$H$4,$V349-4,0))</f>
        <v/>
      </c>
      <c r="J349" s="204" t="str">
        <f ca="1">IF(ISERROR($V349),"",OFFSET('Smelter Look-up'!$I$4,$V349-4,0))</f>
        <v/>
      </c>
      <c r="K349" s="149"/>
      <c r="L349" s="149"/>
      <c r="M349" s="149"/>
      <c r="N349" s="149"/>
      <c r="O349" s="149"/>
      <c r="P349" s="206"/>
      <c r="Q349" s="150"/>
      <c r="R349" s="148" t="str">
        <f ca="1">IF(ISERROR($V349),"",OFFSET('Smelter Look-up'!$C$4,$V349-4,0)&amp;"")</f>
        <v/>
      </c>
      <c r="S349" s="154" t="str">
        <f t="shared" ca="1" si="31"/>
        <v/>
      </c>
      <c r="T349" s="154" t="str">
        <f ca="1">IF(B349="","",IF(ISERROR(MATCH($J349,SorP!$B$1:$B$6261,0)),"",INDIRECT("'SorP'!$A$"&amp;MATCH($S349&amp;$J349,SorP!C:C,0))))</f>
        <v/>
      </c>
      <c r="U349" s="167"/>
      <c r="V349" s="168" t="e">
        <f>IF(C349="",NA(),MATCH($B349&amp;$C349,'Smelter Look-up'!$J:$J,0))</f>
        <v>#N/A</v>
      </c>
      <c r="X349" s="169">
        <f t="shared" ca="1" si="30"/>
        <v>0</v>
      </c>
      <c r="AB349" s="311" t="str">
        <f t="shared" si="32"/>
        <v/>
      </c>
      <c r="AC349" s="169" t="str">
        <f t="shared" si="33"/>
        <v/>
      </c>
      <c r="AD349" s="169" t="str">
        <f t="shared" si="34"/>
        <v/>
      </c>
    </row>
    <row r="350" spans="1:30" s="169" customFormat="1" ht="20.25">
      <c r="A350" s="154"/>
      <c r="B350" s="301"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3" t="str">
        <f ca="1">IF(ISERROR($V350),"",OFFSET('Smelter Look-up'!$G$4,$V350-4,0))</f>
        <v/>
      </c>
      <c r="I350" s="204" t="str">
        <f ca="1">IF(ISERROR($V350),"",OFFSET('Smelter Look-up'!$H$4,$V350-4,0))</f>
        <v/>
      </c>
      <c r="J350" s="204" t="str">
        <f ca="1">IF(ISERROR($V350),"",OFFSET('Smelter Look-up'!$I$4,$V350-4,0))</f>
        <v/>
      </c>
      <c r="K350" s="149"/>
      <c r="L350" s="149"/>
      <c r="M350" s="149"/>
      <c r="N350" s="149"/>
      <c r="O350" s="149"/>
      <c r="P350" s="206"/>
      <c r="Q350" s="150"/>
      <c r="R350" s="148" t="str">
        <f ca="1">IF(ISERROR($V350),"",OFFSET('Smelter Look-up'!$C$4,$V350-4,0)&amp;"")</f>
        <v/>
      </c>
      <c r="S350" s="154" t="str">
        <f t="shared" ca="1" si="31"/>
        <v/>
      </c>
      <c r="T350" s="154" t="str">
        <f ca="1">IF(B350="","",IF(ISERROR(MATCH($J350,SorP!$B$1:$B$6261,0)),"",INDIRECT("'SorP'!$A$"&amp;MATCH($S350&amp;$J350,SorP!C:C,0))))</f>
        <v/>
      </c>
      <c r="U350" s="167"/>
      <c r="V350" s="168" t="e">
        <f>IF(C350="",NA(),MATCH($B350&amp;$C350,'Smelter Look-up'!$J:$J,0))</f>
        <v>#N/A</v>
      </c>
      <c r="X350" s="169">
        <f t="shared" ca="1" si="30"/>
        <v>0</v>
      </c>
      <c r="AB350" s="311" t="str">
        <f t="shared" si="32"/>
        <v/>
      </c>
      <c r="AC350" s="169" t="str">
        <f t="shared" si="33"/>
        <v/>
      </c>
      <c r="AD350" s="169" t="str">
        <f t="shared" si="34"/>
        <v/>
      </c>
    </row>
    <row r="351" spans="1:30" s="169" customFormat="1" ht="20.25">
      <c r="A351" s="154"/>
      <c r="B351" s="301"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3" t="str">
        <f ca="1">IF(ISERROR($V351),"",OFFSET('Smelter Look-up'!$G$4,$V351-4,0))</f>
        <v/>
      </c>
      <c r="I351" s="204" t="str">
        <f ca="1">IF(ISERROR($V351),"",OFFSET('Smelter Look-up'!$H$4,$V351-4,0))</f>
        <v/>
      </c>
      <c r="J351" s="204" t="str">
        <f ca="1">IF(ISERROR($V351),"",OFFSET('Smelter Look-up'!$I$4,$V351-4,0))</f>
        <v/>
      </c>
      <c r="K351" s="149"/>
      <c r="L351" s="149"/>
      <c r="M351" s="149"/>
      <c r="N351" s="149"/>
      <c r="O351" s="149"/>
      <c r="P351" s="206"/>
      <c r="Q351" s="150"/>
      <c r="R351" s="148" t="str">
        <f ca="1">IF(ISERROR($V351),"",OFFSET('Smelter Look-up'!$C$4,$V351-4,0)&amp;"")</f>
        <v/>
      </c>
      <c r="S351" s="154" t="str">
        <f t="shared" ca="1" si="31"/>
        <v/>
      </c>
      <c r="T351" s="154" t="str">
        <f ca="1">IF(B351="","",IF(ISERROR(MATCH($J351,SorP!$B$1:$B$6261,0)),"",INDIRECT("'SorP'!$A$"&amp;MATCH($S351&amp;$J351,SorP!C:C,0))))</f>
        <v/>
      </c>
      <c r="U351" s="167"/>
      <c r="V351" s="168" t="e">
        <f>IF(C351="",NA(),MATCH($B351&amp;$C351,'Smelter Look-up'!$J:$J,0))</f>
        <v>#N/A</v>
      </c>
      <c r="X351" s="169">
        <f t="shared" ca="1" si="30"/>
        <v>0</v>
      </c>
      <c r="AB351" s="311" t="str">
        <f t="shared" si="32"/>
        <v/>
      </c>
      <c r="AC351" s="169" t="str">
        <f t="shared" si="33"/>
        <v/>
      </c>
      <c r="AD351" s="169" t="str">
        <f t="shared" si="34"/>
        <v/>
      </c>
    </row>
    <row r="352" spans="1:30" s="169" customFormat="1" ht="20.25">
      <c r="A352" s="154"/>
      <c r="B352" s="301"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3" t="str">
        <f ca="1">IF(ISERROR($V352),"",OFFSET('Smelter Look-up'!$G$4,$V352-4,0))</f>
        <v/>
      </c>
      <c r="I352" s="204" t="str">
        <f ca="1">IF(ISERROR($V352),"",OFFSET('Smelter Look-up'!$H$4,$V352-4,0))</f>
        <v/>
      </c>
      <c r="J352" s="204" t="str">
        <f ca="1">IF(ISERROR($V352),"",OFFSET('Smelter Look-up'!$I$4,$V352-4,0))</f>
        <v/>
      </c>
      <c r="K352" s="149"/>
      <c r="L352" s="149"/>
      <c r="M352" s="149"/>
      <c r="N352" s="149"/>
      <c r="O352" s="149"/>
      <c r="P352" s="206"/>
      <c r="Q352" s="150"/>
      <c r="R352" s="148" t="str">
        <f ca="1">IF(ISERROR($V352),"",OFFSET('Smelter Look-up'!$C$4,$V352-4,0)&amp;"")</f>
        <v/>
      </c>
      <c r="S352" s="154" t="str">
        <f t="shared" ca="1" si="31"/>
        <v/>
      </c>
      <c r="T352" s="154" t="str">
        <f ca="1">IF(B352="","",IF(ISERROR(MATCH($J352,SorP!$B$1:$B$6261,0)),"",INDIRECT("'SorP'!$A$"&amp;MATCH($S352&amp;$J352,SorP!C:C,0))))</f>
        <v/>
      </c>
      <c r="U352" s="167"/>
      <c r="V352" s="168" t="e">
        <f>IF(C352="",NA(),MATCH($B352&amp;$C352,'Smelter Look-up'!$J:$J,0))</f>
        <v>#N/A</v>
      </c>
      <c r="X352" s="169">
        <f t="shared" ref="X352:X415" ca="1" si="35">IF(AND(C352="Smelter not listed",OR(LEN(D352)=0,LEN(E352)=0)),1,0)</f>
        <v>0</v>
      </c>
      <c r="AB352" s="311" t="str">
        <f t="shared" si="32"/>
        <v/>
      </c>
      <c r="AC352" s="169" t="str">
        <f t="shared" si="33"/>
        <v/>
      </c>
      <c r="AD352" s="169" t="str">
        <f t="shared" si="34"/>
        <v/>
      </c>
    </row>
    <row r="353" spans="1:30" s="169" customFormat="1" ht="20.25">
      <c r="A353" s="154"/>
      <c r="B353" s="301"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3" t="str">
        <f ca="1">IF(ISERROR($V353),"",OFFSET('Smelter Look-up'!$G$4,$V353-4,0))</f>
        <v/>
      </c>
      <c r="I353" s="204" t="str">
        <f ca="1">IF(ISERROR($V353),"",OFFSET('Smelter Look-up'!$H$4,$V353-4,0))</f>
        <v/>
      </c>
      <c r="J353" s="204" t="str">
        <f ca="1">IF(ISERROR($V353),"",OFFSET('Smelter Look-up'!$I$4,$V353-4,0))</f>
        <v/>
      </c>
      <c r="K353" s="149"/>
      <c r="L353" s="149"/>
      <c r="M353" s="149"/>
      <c r="N353" s="149"/>
      <c r="O353" s="149"/>
      <c r="P353" s="206"/>
      <c r="Q353" s="150"/>
      <c r="R353" s="148" t="str">
        <f ca="1">IF(ISERROR($V353),"",OFFSET('Smelter Look-up'!$C$4,$V353-4,0)&amp;"")</f>
        <v/>
      </c>
      <c r="S353" s="154" t="str">
        <f t="shared" ref="S353:S416" ca="1" si="36">IF(B353="","",IF(ISERROR(MATCH($E353,CL,0)),"Unknown",INDIRECT("'C'!$A$"&amp;MATCH($E353,CL,0)+1)))</f>
        <v/>
      </c>
      <c r="T353" s="154" t="str">
        <f ca="1">IF(B353="","",IF(ISERROR(MATCH($J353,SorP!$B$1:$B$6261,0)),"",INDIRECT("'SorP'!$A$"&amp;MATCH($S353&amp;$J353,SorP!C:C,0))))</f>
        <v/>
      </c>
      <c r="U353" s="167"/>
      <c r="V353" s="168" t="e">
        <f>IF(C353="",NA(),MATCH($B353&amp;$C353,'Smelter Look-up'!$J:$J,0))</f>
        <v>#N/A</v>
      </c>
      <c r="X353" s="169">
        <f t="shared" ca="1" si="35"/>
        <v>0</v>
      </c>
      <c r="AB353" s="311" t="str">
        <f t="shared" si="32"/>
        <v/>
      </c>
      <c r="AC353" s="169" t="str">
        <f t="shared" si="33"/>
        <v/>
      </c>
      <c r="AD353" s="169" t="str">
        <f t="shared" si="34"/>
        <v/>
      </c>
    </row>
    <row r="354" spans="1:30" s="169" customFormat="1" ht="20.25">
      <c r="A354" s="154"/>
      <c r="B354" s="301"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3" t="str">
        <f ca="1">IF(ISERROR($V354),"",OFFSET('Smelter Look-up'!$G$4,$V354-4,0))</f>
        <v/>
      </c>
      <c r="I354" s="204" t="str">
        <f ca="1">IF(ISERROR($V354),"",OFFSET('Smelter Look-up'!$H$4,$V354-4,0))</f>
        <v/>
      </c>
      <c r="J354" s="204" t="str">
        <f ca="1">IF(ISERROR($V354),"",OFFSET('Smelter Look-up'!$I$4,$V354-4,0))</f>
        <v/>
      </c>
      <c r="K354" s="149"/>
      <c r="L354" s="149"/>
      <c r="M354" s="149"/>
      <c r="N354" s="149"/>
      <c r="O354" s="149"/>
      <c r="P354" s="206"/>
      <c r="Q354" s="150"/>
      <c r="R354" s="148" t="str">
        <f ca="1">IF(ISERROR($V354),"",OFFSET('Smelter Look-up'!$C$4,$V354-4,0)&amp;"")</f>
        <v/>
      </c>
      <c r="S354" s="154" t="str">
        <f t="shared" ca="1" si="36"/>
        <v/>
      </c>
      <c r="T354" s="154" t="str">
        <f ca="1">IF(B354="","",IF(ISERROR(MATCH($J354,SorP!$B$1:$B$6261,0)),"",INDIRECT("'SorP'!$A$"&amp;MATCH($S354&amp;$J354,SorP!C:C,0))))</f>
        <v/>
      </c>
      <c r="U354" s="167"/>
      <c r="V354" s="168" t="e">
        <f>IF(C354="",NA(),MATCH($B354&amp;$C354,'Smelter Look-up'!$J:$J,0))</f>
        <v>#N/A</v>
      </c>
      <c r="X354" s="169">
        <f t="shared" ca="1" si="35"/>
        <v>0</v>
      </c>
      <c r="AB354" s="311" t="str">
        <f t="shared" si="32"/>
        <v/>
      </c>
      <c r="AC354" s="169" t="str">
        <f t="shared" si="33"/>
        <v/>
      </c>
      <c r="AD354" s="169" t="str">
        <f t="shared" si="34"/>
        <v/>
      </c>
    </row>
    <row r="355" spans="1:30" s="169" customFormat="1" ht="20.25">
      <c r="A355" s="154"/>
      <c r="B355" s="301"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3" t="str">
        <f ca="1">IF(ISERROR($V355),"",OFFSET('Smelter Look-up'!$G$4,$V355-4,0))</f>
        <v/>
      </c>
      <c r="I355" s="204" t="str">
        <f ca="1">IF(ISERROR($V355),"",OFFSET('Smelter Look-up'!$H$4,$V355-4,0))</f>
        <v/>
      </c>
      <c r="J355" s="204" t="str">
        <f ca="1">IF(ISERROR($V355),"",OFFSET('Smelter Look-up'!$I$4,$V355-4,0))</f>
        <v/>
      </c>
      <c r="K355" s="149"/>
      <c r="L355" s="149"/>
      <c r="M355" s="149"/>
      <c r="N355" s="149"/>
      <c r="O355" s="149"/>
      <c r="P355" s="206"/>
      <c r="Q355" s="150"/>
      <c r="R355" s="148" t="str">
        <f ca="1">IF(ISERROR($V355),"",OFFSET('Smelter Look-up'!$C$4,$V355-4,0)&amp;"")</f>
        <v/>
      </c>
      <c r="S355" s="154" t="str">
        <f t="shared" ca="1" si="36"/>
        <v/>
      </c>
      <c r="T355" s="154" t="str">
        <f ca="1">IF(B355="","",IF(ISERROR(MATCH($J355,SorP!$B$1:$B$6261,0)),"",INDIRECT("'SorP'!$A$"&amp;MATCH($S355&amp;$J355,SorP!C:C,0))))</f>
        <v/>
      </c>
      <c r="U355" s="167"/>
      <c r="V355" s="168" t="e">
        <f>IF(C355="",NA(),MATCH($B355&amp;$C355,'Smelter Look-up'!$J:$J,0))</f>
        <v>#N/A</v>
      </c>
      <c r="X355" s="169">
        <f t="shared" ca="1" si="35"/>
        <v>0</v>
      </c>
      <c r="AB355" s="311" t="str">
        <f t="shared" si="32"/>
        <v/>
      </c>
      <c r="AC355" s="169" t="str">
        <f t="shared" si="33"/>
        <v/>
      </c>
      <c r="AD355" s="169" t="str">
        <f t="shared" si="34"/>
        <v/>
      </c>
    </row>
    <row r="356" spans="1:30" s="169" customFormat="1" ht="20.25">
      <c r="A356" s="154"/>
      <c r="B356" s="301"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3" t="str">
        <f ca="1">IF(ISERROR($V356),"",OFFSET('Smelter Look-up'!$G$4,$V356-4,0))</f>
        <v/>
      </c>
      <c r="I356" s="204" t="str">
        <f ca="1">IF(ISERROR($V356),"",OFFSET('Smelter Look-up'!$H$4,$V356-4,0))</f>
        <v/>
      </c>
      <c r="J356" s="204" t="str">
        <f ca="1">IF(ISERROR($V356),"",OFFSET('Smelter Look-up'!$I$4,$V356-4,0))</f>
        <v/>
      </c>
      <c r="K356" s="149"/>
      <c r="L356" s="149"/>
      <c r="M356" s="149"/>
      <c r="N356" s="149"/>
      <c r="O356" s="149"/>
      <c r="P356" s="206"/>
      <c r="Q356" s="150"/>
      <c r="R356" s="148" t="str">
        <f ca="1">IF(ISERROR($V356),"",OFFSET('Smelter Look-up'!$C$4,$V356-4,0)&amp;"")</f>
        <v/>
      </c>
      <c r="S356" s="154" t="str">
        <f t="shared" ca="1" si="36"/>
        <v/>
      </c>
      <c r="T356" s="154" t="str">
        <f ca="1">IF(B356="","",IF(ISERROR(MATCH($J356,SorP!$B$1:$B$6261,0)),"",INDIRECT("'SorP'!$A$"&amp;MATCH($S356&amp;$J356,SorP!C:C,0))))</f>
        <v/>
      </c>
      <c r="U356" s="167"/>
      <c r="V356" s="168" t="e">
        <f>IF(C356="",NA(),MATCH($B356&amp;$C356,'Smelter Look-up'!$J:$J,0))</f>
        <v>#N/A</v>
      </c>
      <c r="X356" s="169">
        <f t="shared" ca="1" si="35"/>
        <v>0</v>
      </c>
      <c r="AB356" s="311" t="str">
        <f t="shared" si="32"/>
        <v/>
      </c>
      <c r="AC356" s="169" t="str">
        <f t="shared" si="33"/>
        <v/>
      </c>
      <c r="AD356" s="169" t="str">
        <f t="shared" si="34"/>
        <v/>
      </c>
    </row>
    <row r="357" spans="1:30" s="169" customFormat="1" ht="20.25">
      <c r="A357" s="154"/>
      <c r="B357" s="301"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3" t="str">
        <f ca="1">IF(ISERROR($V357),"",OFFSET('Smelter Look-up'!$G$4,$V357-4,0))</f>
        <v/>
      </c>
      <c r="I357" s="204" t="str">
        <f ca="1">IF(ISERROR($V357),"",OFFSET('Smelter Look-up'!$H$4,$V357-4,0))</f>
        <v/>
      </c>
      <c r="J357" s="204" t="str">
        <f ca="1">IF(ISERROR($V357),"",OFFSET('Smelter Look-up'!$I$4,$V357-4,0))</f>
        <v/>
      </c>
      <c r="K357" s="149"/>
      <c r="L357" s="149"/>
      <c r="M357" s="149"/>
      <c r="N357" s="149"/>
      <c r="O357" s="149"/>
      <c r="P357" s="206"/>
      <c r="Q357" s="150"/>
      <c r="R357" s="148" t="str">
        <f ca="1">IF(ISERROR($V357),"",OFFSET('Smelter Look-up'!$C$4,$V357-4,0)&amp;"")</f>
        <v/>
      </c>
      <c r="S357" s="154" t="str">
        <f t="shared" ca="1" si="36"/>
        <v/>
      </c>
      <c r="T357" s="154" t="str">
        <f ca="1">IF(B357="","",IF(ISERROR(MATCH($J357,SorP!$B$1:$B$6261,0)),"",INDIRECT("'SorP'!$A$"&amp;MATCH($S357&amp;$J357,SorP!C:C,0))))</f>
        <v/>
      </c>
      <c r="U357" s="167"/>
      <c r="V357" s="168" t="e">
        <f>IF(C357="",NA(),MATCH($B357&amp;$C357,'Smelter Look-up'!$J:$J,0))</f>
        <v>#N/A</v>
      </c>
      <c r="X357" s="169">
        <f t="shared" ca="1" si="35"/>
        <v>0</v>
      </c>
      <c r="AB357" s="311" t="str">
        <f t="shared" si="32"/>
        <v/>
      </c>
      <c r="AC357" s="169" t="str">
        <f t="shared" si="33"/>
        <v/>
      </c>
      <c r="AD357" s="169" t="str">
        <f t="shared" si="34"/>
        <v/>
      </c>
    </row>
    <row r="358" spans="1:30" s="169" customFormat="1" ht="20.25">
      <c r="A358" s="154"/>
      <c r="B358" s="301"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3" t="str">
        <f ca="1">IF(ISERROR($V358),"",OFFSET('Smelter Look-up'!$G$4,$V358-4,0))</f>
        <v/>
      </c>
      <c r="I358" s="204" t="str">
        <f ca="1">IF(ISERROR($V358),"",OFFSET('Smelter Look-up'!$H$4,$V358-4,0))</f>
        <v/>
      </c>
      <c r="J358" s="204" t="str">
        <f ca="1">IF(ISERROR($V358),"",OFFSET('Smelter Look-up'!$I$4,$V358-4,0))</f>
        <v/>
      </c>
      <c r="K358" s="149"/>
      <c r="L358" s="149"/>
      <c r="M358" s="149"/>
      <c r="N358" s="149"/>
      <c r="O358" s="149"/>
      <c r="P358" s="206"/>
      <c r="Q358" s="150"/>
      <c r="R358" s="148" t="str">
        <f ca="1">IF(ISERROR($V358),"",OFFSET('Smelter Look-up'!$C$4,$V358-4,0)&amp;"")</f>
        <v/>
      </c>
      <c r="S358" s="154" t="str">
        <f t="shared" ca="1" si="36"/>
        <v/>
      </c>
      <c r="T358" s="154" t="str">
        <f ca="1">IF(B358="","",IF(ISERROR(MATCH($J358,SorP!$B$1:$B$6261,0)),"",INDIRECT("'SorP'!$A$"&amp;MATCH($S358&amp;$J358,SorP!C:C,0))))</f>
        <v/>
      </c>
      <c r="U358" s="167"/>
      <c r="V358" s="168" t="e">
        <f>IF(C358="",NA(),MATCH($B358&amp;$C358,'Smelter Look-up'!$J:$J,0))</f>
        <v>#N/A</v>
      </c>
      <c r="X358" s="169">
        <f t="shared" ca="1" si="35"/>
        <v>0</v>
      </c>
      <c r="AB358" s="311" t="str">
        <f t="shared" si="32"/>
        <v/>
      </c>
      <c r="AC358" s="169" t="str">
        <f t="shared" si="33"/>
        <v/>
      </c>
      <c r="AD358" s="169" t="str">
        <f t="shared" si="34"/>
        <v/>
      </c>
    </row>
    <row r="359" spans="1:30" s="169" customFormat="1" ht="20.25">
      <c r="A359" s="154"/>
      <c r="B359" s="301"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3" t="str">
        <f ca="1">IF(ISERROR($V359),"",OFFSET('Smelter Look-up'!$G$4,$V359-4,0))</f>
        <v/>
      </c>
      <c r="I359" s="204" t="str">
        <f ca="1">IF(ISERROR($V359),"",OFFSET('Smelter Look-up'!$H$4,$V359-4,0))</f>
        <v/>
      </c>
      <c r="J359" s="204" t="str">
        <f ca="1">IF(ISERROR($V359),"",OFFSET('Smelter Look-up'!$I$4,$V359-4,0))</f>
        <v/>
      </c>
      <c r="K359" s="149"/>
      <c r="L359" s="149"/>
      <c r="M359" s="149"/>
      <c r="N359" s="149"/>
      <c r="O359" s="149"/>
      <c r="P359" s="206"/>
      <c r="Q359" s="150"/>
      <c r="R359" s="148" t="str">
        <f ca="1">IF(ISERROR($V359),"",OFFSET('Smelter Look-up'!$C$4,$V359-4,0)&amp;"")</f>
        <v/>
      </c>
      <c r="S359" s="154" t="str">
        <f t="shared" ca="1" si="36"/>
        <v/>
      </c>
      <c r="T359" s="154" t="str">
        <f ca="1">IF(B359="","",IF(ISERROR(MATCH($J359,SorP!$B$1:$B$6261,0)),"",INDIRECT("'SorP'!$A$"&amp;MATCH($S359&amp;$J359,SorP!C:C,0))))</f>
        <v/>
      </c>
      <c r="U359" s="167"/>
      <c r="V359" s="168" t="e">
        <f>IF(C359="",NA(),MATCH($B359&amp;$C359,'Smelter Look-up'!$J:$J,0))</f>
        <v>#N/A</v>
      </c>
      <c r="X359" s="169">
        <f t="shared" ca="1" si="35"/>
        <v>0</v>
      </c>
      <c r="AB359" s="311" t="str">
        <f t="shared" ref="AB359:AB422" si="37">IF(C359="","",B359)</f>
        <v/>
      </c>
      <c r="AC359" s="169" t="str">
        <f t="shared" ref="AC359:AC422" si="38">B359</f>
        <v/>
      </c>
      <c r="AD359" s="169" t="str">
        <f t="shared" ref="AD359:AD422" si="39">IF(C359="Smelter not listed",D359,C359)</f>
        <v/>
      </c>
    </row>
    <row r="360" spans="1:30" s="169" customFormat="1" ht="20.25">
      <c r="A360" s="154"/>
      <c r="B360" s="301"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3" t="str">
        <f ca="1">IF(ISERROR($V360),"",OFFSET('Smelter Look-up'!$G$4,$V360-4,0))</f>
        <v/>
      </c>
      <c r="I360" s="204" t="str">
        <f ca="1">IF(ISERROR($V360),"",OFFSET('Smelter Look-up'!$H$4,$V360-4,0))</f>
        <v/>
      </c>
      <c r="J360" s="204" t="str">
        <f ca="1">IF(ISERROR($V360),"",OFFSET('Smelter Look-up'!$I$4,$V360-4,0))</f>
        <v/>
      </c>
      <c r="K360" s="149"/>
      <c r="L360" s="149"/>
      <c r="M360" s="149"/>
      <c r="N360" s="149"/>
      <c r="O360" s="149"/>
      <c r="P360" s="206"/>
      <c r="Q360" s="150"/>
      <c r="R360" s="148" t="str">
        <f ca="1">IF(ISERROR($V360),"",OFFSET('Smelter Look-up'!$C$4,$V360-4,0)&amp;"")</f>
        <v/>
      </c>
      <c r="S360" s="154" t="str">
        <f t="shared" ca="1" si="36"/>
        <v/>
      </c>
      <c r="T360" s="154" t="str">
        <f ca="1">IF(B360="","",IF(ISERROR(MATCH($J360,SorP!$B$1:$B$6261,0)),"",INDIRECT("'SorP'!$A$"&amp;MATCH($S360&amp;$J360,SorP!C:C,0))))</f>
        <v/>
      </c>
      <c r="U360" s="167"/>
      <c r="V360" s="168" t="e">
        <f>IF(C360="",NA(),MATCH($B360&amp;$C360,'Smelter Look-up'!$J:$J,0))</f>
        <v>#N/A</v>
      </c>
      <c r="X360" s="169">
        <f t="shared" ca="1" si="35"/>
        <v>0</v>
      </c>
      <c r="AB360" s="311" t="str">
        <f t="shared" si="37"/>
        <v/>
      </c>
      <c r="AC360" s="169" t="str">
        <f t="shared" si="38"/>
        <v/>
      </c>
      <c r="AD360" s="169" t="str">
        <f t="shared" si="39"/>
        <v/>
      </c>
    </row>
    <row r="361" spans="1:30" s="169" customFormat="1" ht="20.25">
      <c r="A361" s="154"/>
      <c r="B361" s="301"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3" t="str">
        <f ca="1">IF(ISERROR($V361),"",OFFSET('Smelter Look-up'!$G$4,$V361-4,0))</f>
        <v/>
      </c>
      <c r="I361" s="204" t="str">
        <f ca="1">IF(ISERROR($V361),"",OFFSET('Smelter Look-up'!$H$4,$V361-4,0))</f>
        <v/>
      </c>
      <c r="J361" s="204" t="str">
        <f ca="1">IF(ISERROR($V361),"",OFFSET('Smelter Look-up'!$I$4,$V361-4,0))</f>
        <v/>
      </c>
      <c r="K361" s="149"/>
      <c r="L361" s="149"/>
      <c r="M361" s="149"/>
      <c r="N361" s="149"/>
      <c r="O361" s="149"/>
      <c r="P361" s="206"/>
      <c r="Q361" s="150"/>
      <c r="R361" s="148" t="str">
        <f ca="1">IF(ISERROR($V361),"",OFFSET('Smelter Look-up'!$C$4,$V361-4,0)&amp;"")</f>
        <v/>
      </c>
      <c r="S361" s="154" t="str">
        <f t="shared" ca="1" si="36"/>
        <v/>
      </c>
      <c r="T361" s="154" t="str">
        <f ca="1">IF(B361="","",IF(ISERROR(MATCH($J361,SorP!$B$1:$B$6261,0)),"",INDIRECT("'SorP'!$A$"&amp;MATCH($S361&amp;$J361,SorP!C:C,0))))</f>
        <v/>
      </c>
      <c r="U361" s="167"/>
      <c r="V361" s="168" t="e">
        <f>IF(C361="",NA(),MATCH($B361&amp;$C361,'Smelter Look-up'!$J:$J,0))</f>
        <v>#N/A</v>
      </c>
      <c r="X361" s="169">
        <f t="shared" ca="1" si="35"/>
        <v>0</v>
      </c>
      <c r="AB361" s="311" t="str">
        <f t="shared" si="37"/>
        <v/>
      </c>
      <c r="AC361" s="169" t="str">
        <f t="shared" si="38"/>
        <v/>
      </c>
      <c r="AD361" s="169" t="str">
        <f t="shared" si="39"/>
        <v/>
      </c>
    </row>
    <row r="362" spans="1:30" s="169" customFormat="1" ht="20.25">
      <c r="A362" s="154"/>
      <c r="B362" s="301"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3" t="str">
        <f ca="1">IF(ISERROR($V362),"",OFFSET('Smelter Look-up'!$G$4,$V362-4,0))</f>
        <v/>
      </c>
      <c r="I362" s="204" t="str">
        <f ca="1">IF(ISERROR($V362),"",OFFSET('Smelter Look-up'!$H$4,$V362-4,0))</f>
        <v/>
      </c>
      <c r="J362" s="204" t="str">
        <f ca="1">IF(ISERROR($V362),"",OFFSET('Smelter Look-up'!$I$4,$V362-4,0))</f>
        <v/>
      </c>
      <c r="K362" s="149"/>
      <c r="L362" s="149"/>
      <c r="M362" s="149"/>
      <c r="N362" s="149"/>
      <c r="O362" s="149"/>
      <c r="P362" s="206"/>
      <c r="Q362" s="150"/>
      <c r="R362" s="148" t="str">
        <f ca="1">IF(ISERROR($V362),"",OFFSET('Smelter Look-up'!$C$4,$V362-4,0)&amp;"")</f>
        <v/>
      </c>
      <c r="S362" s="154" t="str">
        <f t="shared" ca="1" si="36"/>
        <v/>
      </c>
      <c r="T362" s="154" t="str">
        <f ca="1">IF(B362="","",IF(ISERROR(MATCH($J362,SorP!$B$1:$B$6261,0)),"",INDIRECT("'SorP'!$A$"&amp;MATCH($S362&amp;$J362,SorP!C:C,0))))</f>
        <v/>
      </c>
      <c r="U362" s="167"/>
      <c r="V362" s="168" t="e">
        <f>IF(C362="",NA(),MATCH($B362&amp;$C362,'Smelter Look-up'!$J:$J,0))</f>
        <v>#N/A</v>
      </c>
      <c r="X362" s="169">
        <f t="shared" ca="1" si="35"/>
        <v>0</v>
      </c>
      <c r="AB362" s="311" t="str">
        <f t="shared" si="37"/>
        <v/>
      </c>
      <c r="AC362" s="169" t="str">
        <f t="shared" si="38"/>
        <v/>
      </c>
      <c r="AD362" s="169" t="str">
        <f t="shared" si="39"/>
        <v/>
      </c>
    </row>
    <row r="363" spans="1:30" s="169" customFormat="1" ht="20.25">
      <c r="A363" s="154"/>
      <c r="B363" s="301"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3" t="str">
        <f ca="1">IF(ISERROR($V363),"",OFFSET('Smelter Look-up'!$G$4,$V363-4,0))</f>
        <v/>
      </c>
      <c r="I363" s="204" t="str">
        <f ca="1">IF(ISERROR($V363),"",OFFSET('Smelter Look-up'!$H$4,$V363-4,0))</f>
        <v/>
      </c>
      <c r="J363" s="204" t="str">
        <f ca="1">IF(ISERROR($V363),"",OFFSET('Smelter Look-up'!$I$4,$V363-4,0))</f>
        <v/>
      </c>
      <c r="K363" s="149"/>
      <c r="L363" s="149"/>
      <c r="M363" s="149"/>
      <c r="N363" s="149"/>
      <c r="O363" s="149"/>
      <c r="P363" s="206"/>
      <c r="Q363" s="150"/>
      <c r="R363" s="148" t="str">
        <f ca="1">IF(ISERROR($V363),"",OFFSET('Smelter Look-up'!$C$4,$V363-4,0)&amp;"")</f>
        <v/>
      </c>
      <c r="S363" s="154" t="str">
        <f t="shared" ca="1" si="36"/>
        <v/>
      </c>
      <c r="T363" s="154" t="str">
        <f ca="1">IF(B363="","",IF(ISERROR(MATCH($J363,SorP!$B$1:$B$6261,0)),"",INDIRECT("'SorP'!$A$"&amp;MATCH($S363&amp;$J363,SorP!C:C,0))))</f>
        <v/>
      </c>
      <c r="U363" s="167"/>
      <c r="V363" s="168" t="e">
        <f>IF(C363="",NA(),MATCH($B363&amp;$C363,'Smelter Look-up'!$J:$J,0))</f>
        <v>#N/A</v>
      </c>
      <c r="X363" s="169">
        <f t="shared" ca="1" si="35"/>
        <v>0</v>
      </c>
      <c r="AB363" s="311" t="str">
        <f t="shared" si="37"/>
        <v/>
      </c>
      <c r="AC363" s="169" t="str">
        <f t="shared" si="38"/>
        <v/>
      </c>
      <c r="AD363" s="169" t="str">
        <f t="shared" si="39"/>
        <v/>
      </c>
    </row>
    <row r="364" spans="1:30" s="169" customFormat="1" ht="20.25">
      <c r="A364" s="154"/>
      <c r="B364" s="301"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3" t="str">
        <f ca="1">IF(ISERROR($V364),"",OFFSET('Smelter Look-up'!$G$4,$V364-4,0))</f>
        <v/>
      </c>
      <c r="I364" s="204" t="str">
        <f ca="1">IF(ISERROR($V364),"",OFFSET('Smelter Look-up'!$H$4,$V364-4,0))</f>
        <v/>
      </c>
      <c r="J364" s="204" t="str">
        <f ca="1">IF(ISERROR($V364),"",OFFSET('Smelter Look-up'!$I$4,$V364-4,0))</f>
        <v/>
      </c>
      <c r="K364" s="149"/>
      <c r="L364" s="149"/>
      <c r="M364" s="149"/>
      <c r="N364" s="149"/>
      <c r="O364" s="149"/>
      <c r="P364" s="206"/>
      <c r="Q364" s="150"/>
      <c r="R364" s="148" t="str">
        <f ca="1">IF(ISERROR($V364),"",OFFSET('Smelter Look-up'!$C$4,$V364-4,0)&amp;"")</f>
        <v/>
      </c>
      <c r="S364" s="154" t="str">
        <f t="shared" ca="1" si="36"/>
        <v/>
      </c>
      <c r="T364" s="154" t="str">
        <f ca="1">IF(B364="","",IF(ISERROR(MATCH($J364,SorP!$B$1:$B$6261,0)),"",INDIRECT("'SorP'!$A$"&amp;MATCH($S364&amp;$J364,SorP!C:C,0))))</f>
        <v/>
      </c>
      <c r="U364" s="167"/>
      <c r="V364" s="168" t="e">
        <f>IF(C364="",NA(),MATCH($B364&amp;$C364,'Smelter Look-up'!$J:$J,0))</f>
        <v>#N/A</v>
      </c>
      <c r="X364" s="169">
        <f t="shared" ca="1" si="35"/>
        <v>0</v>
      </c>
      <c r="AB364" s="311" t="str">
        <f t="shared" si="37"/>
        <v/>
      </c>
      <c r="AC364" s="169" t="str">
        <f t="shared" si="38"/>
        <v/>
      </c>
      <c r="AD364" s="169" t="str">
        <f t="shared" si="39"/>
        <v/>
      </c>
    </row>
    <row r="365" spans="1:30" s="169" customFormat="1" ht="20.25">
      <c r="A365" s="154"/>
      <c r="B365" s="301"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3" t="str">
        <f ca="1">IF(ISERROR($V365),"",OFFSET('Smelter Look-up'!$G$4,$V365-4,0))</f>
        <v/>
      </c>
      <c r="I365" s="204" t="str">
        <f ca="1">IF(ISERROR($V365),"",OFFSET('Smelter Look-up'!$H$4,$V365-4,0))</f>
        <v/>
      </c>
      <c r="J365" s="204" t="str">
        <f ca="1">IF(ISERROR($V365),"",OFFSET('Smelter Look-up'!$I$4,$V365-4,0))</f>
        <v/>
      </c>
      <c r="K365" s="149"/>
      <c r="L365" s="149"/>
      <c r="M365" s="149"/>
      <c r="N365" s="149"/>
      <c r="O365" s="149"/>
      <c r="P365" s="206"/>
      <c r="Q365" s="150"/>
      <c r="R365" s="148" t="str">
        <f ca="1">IF(ISERROR($V365),"",OFFSET('Smelter Look-up'!$C$4,$V365-4,0)&amp;"")</f>
        <v/>
      </c>
      <c r="S365" s="154" t="str">
        <f t="shared" ca="1" si="36"/>
        <v/>
      </c>
      <c r="T365" s="154" t="str">
        <f ca="1">IF(B365="","",IF(ISERROR(MATCH($J365,SorP!$B$1:$B$6261,0)),"",INDIRECT("'SorP'!$A$"&amp;MATCH($S365&amp;$J365,SorP!C:C,0))))</f>
        <v/>
      </c>
      <c r="U365" s="167"/>
      <c r="V365" s="168" t="e">
        <f>IF(C365="",NA(),MATCH($B365&amp;$C365,'Smelter Look-up'!$J:$J,0))</f>
        <v>#N/A</v>
      </c>
      <c r="X365" s="169">
        <f t="shared" ca="1" si="35"/>
        <v>0</v>
      </c>
      <c r="AB365" s="311" t="str">
        <f t="shared" si="37"/>
        <v/>
      </c>
      <c r="AC365" s="169" t="str">
        <f t="shared" si="38"/>
        <v/>
      </c>
      <c r="AD365" s="169" t="str">
        <f t="shared" si="39"/>
        <v/>
      </c>
    </row>
    <row r="366" spans="1:30" s="169" customFormat="1" ht="20.25">
      <c r="A366" s="154"/>
      <c r="B366" s="301"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3" t="str">
        <f ca="1">IF(ISERROR($V366),"",OFFSET('Smelter Look-up'!$G$4,$V366-4,0))</f>
        <v/>
      </c>
      <c r="I366" s="204" t="str">
        <f ca="1">IF(ISERROR($V366),"",OFFSET('Smelter Look-up'!$H$4,$V366-4,0))</f>
        <v/>
      </c>
      <c r="J366" s="204" t="str">
        <f ca="1">IF(ISERROR($V366),"",OFFSET('Smelter Look-up'!$I$4,$V366-4,0))</f>
        <v/>
      </c>
      <c r="K366" s="149"/>
      <c r="L366" s="149"/>
      <c r="M366" s="149"/>
      <c r="N366" s="149"/>
      <c r="O366" s="149"/>
      <c r="P366" s="206"/>
      <c r="Q366" s="150"/>
      <c r="R366" s="148" t="str">
        <f ca="1">IF(ISERROR($V366),"",OFFSET('Smelter Look-up'!$C$4,$V366-4,0)&amp;"")</f>
        <v/>
      </c>
      <c r="S366" s="154" t="str">
        <f t="shared" ca="1" si="36"/>
        <v/>
      </c>
      <c r="T366" s="154" t="str">
        <f ca="1">IF(B366="","",IF(ISERROR(MATCH($J366,SorP!$B$1:$B$6261,0)),"",INDIRECT("'SorP'!$A$"&amp;MATCH($S366&amp;$J366,SorP!C:C,0))))</f>
        <v/>
      </c>
      <c r="U366" s="167"/>
      <c r="V366" s="168" t="e">
        <f>IF(C366="",NA(),MATCH($B366&amp;$C366,'Smelter Look-up'!$J:$J,0))</f>
        <v>#N/A</v>
      </c>
      <c r="X366" s="169">
        <f t="shared" ca="1" si="35"/>
        <v>0</v>
      </c>
      <c r="AB366" s="311" t="str">
        <f t="shared" si="37"/>
        <v/>
      </c>
      <c r="AC366" s="169" t="str">
        <f t="shared" si="38"/>
        <v/>
      </c>
      <c r="AD366" s="169" t="str">
        <f t="shared" si="39"/>
        <v/>
      </c>
    </row>
    <row r="367" spans="1:30" s="169" customFormat="1" ht="20.25">
      <c r="A367" s="154"/>
      <c r="B367" s="301"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3" t="str">
        <f ca="1">IF(ISERROR($V367),"",OFFSET('Smelter Look-up'!$G$4,$V367-4,0))</f>
        <v/>
      </c>
      <c r="I367" s="204" t="str">
        <f ca="1">IF(ISERROR($V367),"",OFFSET('Smelter Look-up'!$H$4,$V367-4,0))</f>
        <v/>
      </c>
      <c r="J367" s="204" t="str">
        <f ca="1">IF(ISERROR($V367),"",OFFSET('Smelter Look-up'!$I$4,$V367-4,0))</f>
        <v/>
      </c>
      <c r="K367" s="149"/>
      <c r="L367" s="149"/>
      <c r="M367" s="149"/>
      <c r="N367" s="149"/>
      <c r="O367" s="149"/>
      <c r="P367" s="206"/>
      <c r="Q367" s="150"/>
      <c r="R367" s="148" t="str">
        <f ca="1">IF(ISERROR($V367),"",OFFSET('Smelter Look-up'!$C$4,$V367-4,0)&amp;"")</f>
        <v/>
      </c>
      <c r="S367" s="154" t="str">
        <f t="shared" ca="1" si="36"/>
        <v/>
      </c>
      <c r="T367" s="154" t="str">
        <f ca="1">IF(B367="","",IF(ISERROR(MATCH($J367,SorP!$B$1:$B$6261,0)),"",INDIRECT("'SorP'!$A$"&amp;MATCH($S367&amp;$J367,SorP!C:C,0))))</f>
        <v/>
      </c>
      <c r="U367" s="167"/>
      <c r="V367" s="168" t="e">
        <f>IF(C367="",NA(),MATCH($B367&amp;$C367,'Smelter Look-up'!$J:$J,0))</f>
        <v>#N/A</v>
      </c>
      <c r="X367" s="169">
        <f t="shared" ca="1" si="35"/>
        <v>0</v>
      </c>
      <c r="AB367" s="311" t="str">
        <f t="shared" si="37"/>
        <v/>
      </c>
      <c r="AC367" s="169" t="str">
        <f t="shared" si="38"/>
        <v/>
      </c>
      <c r="AD367" s="169" t="str">
        <f t="shared" si="39"/>
        <v/>
      </c>
    </row>
    <row r="368" spans="1:30" s="169" customFormat="1" ht="20.25">
      <c r="A368" s="154"/>
      <c r="B368" s="301"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3" t="str">
        <f ca="1">IF(ISERROR($V368),"",OFFSET('Smelter Look-up'!$G$4,$V368-4,0))</f>
        <v/>
      </c>
      <c r="I368" s="204" t="str">
        <f ca="1">IF(ISERROR($V368),"",OFFSET('Smelter Look-up'!$H$4,$V368-4,0))</f>
        <v/>
      </c>
      <c r="J368" s="204" t="str">
        <f ca="1">IF(ISERROR($V368),"",OFFSET('Smelter Look-up'!$I$4,$V368-4,0))</f>
        <v/>
      </c>
      <c r="K368" s="149"/>
      <c r="L368" s="149"/>
      <c r="M368" s="149"/>
      <c r="N368" s="149"/>
      <c r="O368" s="149"/>
      <c r="P368" s="206"/>
      <c r="Q368" s="150"/>
      <c r="R368" s="148" t="str">
        <f ca="1">IF(ISERROR($V368),"",OFFSET('Smelter Look-up'!$C$4,$V368-4,0)&amp;"")</f>
        <v/>
      </c>
      <c r="S368" s="154" t="str">
        <f t="shared" ca="1" si="36"/>
        <v/>
      </c>
      <c r="T368" s="154" t="str">
        <f ca="1">IF(B368="","",IF(ISERROR(MATCH($J368,SorP!$B$1:$B$6261,0)),"",INDIRECT("'SorP'!$A$"&amp;MATCH($S368&amp;$J368,SorP!C:C,0))))</f>
        <v/>
      </c>
      <c r="U368" s="167"/>
      <c r="V368" s="168" t="e">
        <f>IF(C368="",NA(),MATCH($B368&amp;$C368,'Smelter Look-up'!$J:$J,0))</f>
        <v>#N/A</v>
      </c>
      <c r="X368" s="169">
        <f t="shared" ca="1" si="35"/>
        <v>0</v>
      </c>
      <c r="AB368" s="311" t="str">
        <f t="shared" si="37"/>
        <v/>
      </c>
      <c r="AC368" s="169" t="str">
        <f t="shared" si="38"/>
        <v/>
      </c>
      <c r="AD368" s="169" t="str">
        <f t="shared" si="39"/>
        <v/>
      </c>
    </row>
    <row r="369" spans="1:30" s="169" customFormat="1" ht="20.25">
      <c r="A369" s="154"/>
      <c r="B369" s="301"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3" t="str">
        <f ca="1">IF(ISERROR($V369),"",OFFSET('Smelter Look-up'!$G$4,$V369-4,0))</f>
        <v/>
      </c>
      <c r="I369" s="204" t="str">
        <f ca="1">IF(ISERROR($V369),"",OFFSET('Smelter Look-up'!$H$4,$V369-4,0))</f>
        <v/>
      </c>
      <c r="J369" s="204" t="str">
        <f ca="1">IF(ISERROR($V369),"",OFFSET('Smelter Look-up'!$I$4,$V369-4,0))</f>
        <v/>
      </c>
      <c r="K369" s="149"/>
      <c r="L369" s="149"/>
      <c r="M369" s="149"/>
      <c r="N369" s="149"/>
      <c r="O369" s="149"/>
      <c r="P369" s="206"/>
      <c r="Q369" s="150"/>
      <c r="R369" s="148" t="str">
        <f ca="1">IF(ISERROR($V369),"",OFFSET('Smelter Look-up'!$C$4,$V369-4,0)&amp;"")</f>
        <v/>
      </c>
      <c r="S369" s="154" t="str">
        <f t="shared" ca="1" si="36"/>
        <v/>
      </c>
      <c r="T369" s="154" t="str">
        <f ca="1">IF(B369="","",IF(ISERROR(MATCH($J369,SorP!$B$1:$B$6261,0)),"",INDIRECT("'SorP'!$A$"&amp;MATCH($S369&amp;$J369,SorP!C:C,0))))</f>
        <v/>
      </c>
      <c r="U369" s="167"/>
      <c r="V369" s="168" t="e">
        <f>IF(C369="",NA(),MATCH($B369&amp;$C369,'Smelter Look-up'!$J:$J,0))</f>
        <v>#N/A</v>
      </c>
      <c r="X369" s="169">
        <f t="shared" ca="1" si="35"/>
        <v>0</v>
      </c>
      <c r="AB369" s="311" t="str">
        <f t="shared" si="37"/>
        <v/>
      </c>
      <c r="AC369" s="169" t="str">
        <f t="shared" si="38"/>
        <v/>
      </c>
      <c r="AD369" s="169" t="str">
        <f t="shared" si="39"/>
        <v/>
      </c>
    </row>
    <row r="370" spans="1:30" s="169" customFormat="1" ht="20.25">
      <c r="A370" s="154"/>
      <c r="B370" s="301"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3" t="str">
        <f ca="1">IF(ISERROR($V370),"",OFFSET('Smelter Look-up'!$G$4,$V370-4,0))</f>
        <v/>
      </c>
      <c r="I370" s="204" t="str">
        <f ca="1">IF(ISERROR($V370),"",OFFSET('Smelter Look-up'!$H$4,$V370-4,0))</f>
        <v/>
      </c>
      <c r="J370" s="204" t="str">
        <f ca="1">IF(ISERROR($V370),"",OFFSET('Smelter Look-up'!$I$4,$V370-4,0))</f>
        <v/>
      </c>
      <c r="K370" s="149"/>
      <c r="L370" s="149"/>
      <c r="M370" s="149"/>
      <c r="N370" s="149"/>
      <c r="O370" s="149"/>
      <c r="P370" s="206"/>
      <c r="Q370" s="150"/>
      <c r="R370" s="148" t="str">
        <f ca="1">IF(ISERROR($V370),"",OFFSET('Smelter Look-up'!$C$4,$V370-4,0)&amp;"")</f>
        <v/>
      </c>
      <c r="S370" s="154" t="str">
        <f t="shared" ca="1" si="36"/>
        <v/>
      </c>
      <c r="T370" s="154" t="str">
        <f ca="1">IF(B370="","",IF(ISERROR(MATCH($J370,SorP!$B$1:$B$6261,0)),"",INDIRECT("'SorP'!$A$"&amp;MATCH($S370&amp;$J370,SorP!C:C,0))))</f>
        <v/>
      </c>
      <c r="U370" s="167"/>
      <c r="V370" s="168" t="e">
        <f>IF(C370="",NA(),MATCH($B370&amp;$C370,'Smelter Look-up'!$J:$J,0))</f>
        <v>#N/A</v>
      </c>
      <c r="X370" s="169">
        <f t="shared" ca="1" si="35"/>
        <v>0</v>
      </c>
      <c r="AB370" s="311" t="str">
        <f t="shared" si="37"/>
        <v/>
      </c>
      <c r="AC370" s="169" t="str">
        <f t="shared" si="38"/>
        <v/>
      </c>
      <c r="AD370" s="169" t="str">
        <f t="shared" si="39"/>
        <v/>
      </c>
    </row>
    <row r="371" spans="1:30" s="169" customFormat="1" ht="20.25">
      <c r="A371" s="154"/>
      <c r="B371" s="301"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3" t="str">
        <f ca="1">IF(ISERROR($V371),"",OFFSET('Smelter Look-up'!$G$4,$V371-4,0))</f>
        <v/>
      </c>
      <c r="I371" s="204" t="str">
        <f ca="1">IF(ISERROR($V371),"",OFFSET('Smelter Look-up'!$H$4,$V371-4,0))</f>
        <v/>
      </c>
      <c r="J371" s="204" t="str">
        <f ca="1">IF(ISERROR($V371),"",OFFSET('Smelter Look-up'!$I$4,$V371-4,0))</f>
        <v/>
      </c>
      <c r="K371" s="149"/>
      <c r="L371" s="149"/>
      <c r="M371" s="149"/>
      <c r="N371" s="149"/>
      <c r="O371" s="149"/>
      <c r="P371" s="206"/>
      <c r="Q371" s="150"/>
      <c r="R371" s="148" t="str">
        <f ca="1">IF(ISERROR($V371),"",OFFSET('Smelter Look-up'!$C$4,$V371-4,0)&amp;"")</f>
        <v/>
      </c>
      <c r="S371" s="154" t="str">
        <f t="shared" ca="1" si="36"/>
        <v/>
      </c>
      <c r="T371" s="154" t="str">
        <f ca="1">IF(B371="","",IF(ISERROR(MATCH($J371,SorP!$B$1:$B$6261,0)),"",INDIRECT("'SorP'!$A$"&amp;MATCH($S371&amp;$J371,SorP!C:C,0))))</f>
        <v/>
      </c>
      <c r="U371" s="167"/>
      <c r="V371" s="168" t="e">
        <f>IF(C371="",NA(),MATCH($B371&amp;$C371,'Smelter Look-up'!$J:$J,0))</f>
        <v>#N/A</v>
      </c>
      <c r="X371" s="169">
        <f t="shared" ca="1" si="35"/>
        <v>0</v>
      </c>
      <c r="AB371" s="311" t="str">
        <f t="shared" si="37"/>
        <v/>
      </c>
      <c r="AC371" s="169" t="str">
        <f t="shared" si="38"/>
        <v/>
      </c>
      <c r="AD371" s="169" t="str">
        <f t="shared" si="39"/>
        <v/>
      </c>
    </row>
    <row r="372" spans="1:30" s="169" customFormat="1" ht="20.25">
      <c r="A372" s="154"/>
      <c r="B372" s="301"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3" t="str">
        <f ca="1">IF(ISERROR($V372),"",OFFSET('Smelter Look-up'!$G$4,$V372-4,0))</f>
        <v/>
      </c>
      <c r="I372" s="204" t="str">
        <f ca="1">IF(ISERROR($V372),"",OFFSET('Smelter Look-up'!$H$4,$V372-4,0))</f>
        <v/>
      </c>
      <c r="J372" s="204" t="str">
        <f ca="1">IF(ISERROR($V372),"",OFFSET('Smelter Look-up'!$I$4,$V372-4,0))</f>
        <v/>
      </c>
      <c r="K372" s="149"/>
      <c r="L372" s="149"/>
      <c r="M372" s="149"/>
      <c r="N372" s="149"/>
      <c r="O372" s="149"/>
      <c r="P372" s="206"/>
      <c r="Q372" s="150"/>
      <c r="R372" s="148" t="str">
        <f ca="1">IF(ISERROR($V372),"",OFFSET('Smelter Look-up'!$C$4,$V372-4,0)&amp;"")</f>
        <v/>
      </c>
      <c r="S372" s="154" t="str">
        <f t="shared" ca="1" si="36"/>
        <v/>
      </c>
      <c r="T372" s="154" t="str">
        <f ca="1">IF(B372="","",IF(ISERROR(MATCH($J372,SorP!$B$1:$B$6261,0)),"",INDIRECT("'SorP'!$A$"&amp;MATCH($S372&amp;$J372,SorP!C:C,0))))</f>
        <v/>
      </c>
      <c r="U372" s="167"/>
      <c r="V372" s="168" t="e">
        <f>IF(C372="",NA(),MATCH($B372&amp;$C372,'Smelter Look-up'!$J:$J,0))</f>
        <v>#N/A</v>
      </c>
      <c r="X372" s="169">
        <f t="shared" ca="1" si="35"/>
        <v>0</v>
      </c>
      <c r="AB372" s="311" t="str">
        <f t="shared" si="37"/>
        <v/>
      </c>
      <c r="AC372" s="169" t="str">
        <f t="shared" si="38"/>
        <v/>
      </c>
      <c r="AD372" s="169" t="str">
        <f t="shared" si="39"/>
        <v/>
      </c>
    </row>
    <row r="373" spans="1:30" s="169" customFormat="1" ht="20.25">
      <c r="A373" s="154"/>
      <c r="B373" s="301"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3" t="str">
        <f ca="1">IF(ISERROR($V373),"",OFFSET('Smelter Look-up'!$G$4,$V373-4,0))</f>
        <v/>
      </c>
      <c r="I373" s="204" t="str">
        <f ca="1">IF(ISERROR($V373),"",OFFSET('Smelter Look-up'!$H$4,$V373-4,0))</f>
        <v/>
      </c>
      <c r="J373" s="204" t="str">
        <f ca="1">IF(ISERROR($V373),"",OFFSET('Smelter Look-up'!$I$4,$V373-4,0))</f>
        <v/>
      </c>
      <c r="K373" s="149"/>
      <c r="L373" s="149"/>
      <c r="M373" s="149"/>
      <c r="N373" s="149"/>
      <c r="O373" s="149"/>
      <c r="P373" s="206"/>
      <c r="Q373" s="150"/>
      <c r="R373" s="148" t="str">
        <f ca="1">IF(ISERROR($V373),"",OFFSET('Smelter Look-up'!$C$4,$V373-4,0)&amp;"")</f>
        <v/>
      </c>
      <c r="S373" s="154" t="str">
        <f t="shared" ca="1" si="36"/>
        <v/>
      </c>
      <c r="T373" s="154" t="str">
        <f ca="1">IF(B373="","",IF(ISERROR(MATCH($J373,SorP!$B$1:$B$6261,0)),"",INDIRECT("'SorP'!$A$"&amp;MATCH($S373&amp;$J373,SorP!C:C,0))))</f>
        <v/>
      </c>
      <c r="U373" s="167"/>
      <c r="V373" s="168" t="e">
        <f>IF(C373="",NA(),MATCH($B373&amp;$C373,'Smelter Look-up'!$J:$J,0))</f>
        <v>#N/A</v>
      </c>
      <c r="X373" s="169">
        <f t="shared" ca="1" si="35"/>
        <v>0</v>
      </c>
      <c r="AB373" s="311" t="str">
        <f t="shared" si="37"/>
        <v/>
      </c>
      <c r="AC373" s="169" t="str">
        <f t="shared" si="38"/>
        <v/>
      </c>
      <c r="AD373" s="169" t="str">
        <f t="shared" si="39"/>
        <v/>
      </c>
    </row>
    <row r="374" spans="1:30" s="169" customFormat="1" ht="20.25">
      <c r="A374" s="154"/>
      <c r="B374" s="301"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3" t="str">
        <f ca="1">IF(ISERROR($V374),"",OFFSET('Smelter Look-up'!$G$4,$V374-4,0))</f>
        <v/>
      </c>
      <c r="I374" s="204" t="str">
        <f ca="1">IF(ISERROR($V374),"",OFFSET('Smelter Look-up'!$H$4,$V374-4,0))</f>
        <v/>
      </c>
      <c r="J374" s="204" t="str">
        <f ca="1">IF(ISERROR($V374),"",OFFSET('Smelter Look-up'!$I$4,$V374-4,0))</f>
        <v/>
      </c>
      <c r="K374" s="149"/>
      <c r="L374" s="149"/>
      <c r="M374" s="149"/>
      <c r="N374" s="149"/>
      <c r="O374" s="149"/>
      <c r="P374" s="206"/>
      <c r="Q374" s="150"/>
      <c r="R374" s="148" t="str">
        <f ca="1">IF(ISERROR($V374),"",OFFSET('Smelter Look-up'!$C$4,$V374-4,0)&amp;"")</f>
        <v/>
      </c>
      <c r="S374" s="154" t="str">
        <f t="shared" ca="1" si="36"/>
        <v/>
      </c>
      <c r="T374" s="154" t="str">
        <f ca="1">IF(B374="","",IF(ISERROR(MATCH($J374,SorP!$B$1:$B$6261,0)),"",INDIRECT("'SorP'!$A$"&amp;MATCH($S374&amp;$J374,SorP!C:C,0))))</f>
        <v/>
      </c>
      <c r="U374" s="167"/>
      <c r="V374" s="168" t="e">
        <f>IF(C374="",NA(),MATCH($B374&amp;$C374,'Smelter Look-up'!$J:$J,0))</f>
        <v>#N/A</v>
      </c>
      <c r="X374" s="169">
        <f t="shared" ca="1" si="35"/>
        <v>0</v>
      </c>
      <c r="AB374" s="311" t="str">
        <f t="shared" si="37"/>
        <v/>
      </c>
      <c r="AC374" s="169" t="str">
        <f t="shared" si="38"/>
        <v/>
      </c>
      <c r="AD374" s="169" t="str">
        <f t="shared" si="39"/>
        <v/>
      </c>
    </row>
    <row r="375" spans="1:30" s="169" customFormat="1" ht="20.25">
      <c r="A375" s="154"/>
      <c r="B375" s="301"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3" t="str">
        <f ca="1">IF(ISERROR($V375),"",OFFSET('Smelter Look-up'!$G$4,$V375-4,0))</f>
        <v/>
      </c>
      <c r="I375" s="204" t="str">
        <f ca="1">IF(ISERROR($V375),"",OFFSET('Smelter Look-up'!$H$4,$V375-4,0))</f>
        <v/>
      </c>
      <c r="J375" s="204" t="str">
        <f ca="1">IF(ISERROR($V375),"",OFFSET('Smelter Look-up'!$I$4,$V375-4,0))</f>
        <v/>
      </c>
      <c r="K375" s="149"/>
      <c r="L375" s="149"/>
      <c r="M375" s="149"/>
      <c r="N375" s="149"/>
      <c r="O375" s="149"/>
      <c r="P375" s="206"/>
      <c r="Q375" s="150"/>
      <c r="R375" s="148" t="str">
        <f ca="1">IF(ISERROR($V375),"",OFFSET('Smelter Look-up'!$C$4,$V375-4,0)&amp;"")</f>
        <v/>
      </c>
      <c r="S375" s="154" t="str">
        <f t="shared" ca="1" si="36"/>
        <v/>
      </c>
      <c r="T375" s="154" t="str">
        <f ca="1">IF(B375="","",IF(ISERROR(MATCH($J375,SorP!$B$1:$B$6261,0)),"",INDIRECT("'SorP'!$A$"&amp;MATCH($S375&amp;$J375,SorP!C:C,0))))</f>
        <v/>
      </c>
      <c r="U375" s="167"/>
      <c r="V375" s="168" t="e">
        <f>IF(C375="",NA(),MATCH($B375&amp;$C375,'Smelter Look-up'!$J:$J,0))</f>
        <v>#N/A</v>
      </c>
      <c r="X375" s="169">
        <f t="shared" ca="1" si="35"/>
        <v>0</v>
      </c>
      <c r="AB375" s="311" t="str">
        <f t="shared" si="37"/>
        <v/>
      </c>
      <c r="AC375" s="169" t="str">
        <f t="shared" si="38"/>
        <v/>
      </c>
      <c r="AD375" s="169" t="str">
        <f t="shared" si="39"/>
        <v/>
      </c>
    </row>
    <row r="376" spans="1:30" s="169" customFormat="1" ht="20.25">
      <c r="A376" s="154"/>
      <c r="B376" s="301"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3" t="str">
        <f ca="1">IF(ISERROR($V376),"",OFFSET('Smelter Look-up'!$G$4,$V376-4,0))</f>
        <v/>
      </c>
      <c r="I376" s="204" t="str">
        <f ca="1">IF(ISERROR($V376),"",OFFSET('Smelter Look-up'!$H$4,$V376-4,0))</f>
        <v/>
      </c>
      <c r="J376" s="204" t="str">
        <f ca="1">IF(ISERROR($V376),"",OFFSET('Smelter Look-up'!$I$4,$V376-4,0))</f>
        <v/>
      </c>
      <c r="K376" s="149"/>
      <c r="L376" s="149"/>
      <c r="M376" s="149"/>
      <c r="N376" s="149"/>
      <c r="O376" s="149"/>
      <c r="P376" s="206"/>
      <c r="Q376" s="150"/>
      <c r="R376" s="148" t="str">
        <f ca="1">IF(ISERROR($V376),"",OFFSET('Smelter Look-up'!$C$4,$V376-4,0)&amp;"")</f>
        <v/>
      </c>
      <c r="S376" s="154" t="str">
        <f t="shared" ca="1" si="36"/>
        <v/>
      </c>
      <c r="T376" s="154" t="str">
        <f ca="1">IF(B376="","",IF(ISERROR(MATCH($J376,SorP!$B$1:$B$6261,0)),"",INDIRECT("'SorP'!$A$"&amp;MATCH($S376&amp;$J376,SorP!C:C,0))))</f>
        <v/>
      </c>
      <c r="U376" s="167"/>
      <c r="V376" s="168" t="e">
        <f>IF(C376="",NA(),MATCH($B376&amp;$C376,'Smelter Look-up'!$J:$J,0))</f>
        <v>#N/A</v>
      </c>
      <c r="X376" s="169">
        <f t="shared" ca="1" si="35"/>
        <v>0</v>
      </c>
      <c r="AB376" s="311" t="str">
        <f t="shared" si="37"/>
        <v/>
      </c>
      <c r="AC376" s="169" t="str">
        <f t="shared" si="38"/>
        <v/>
      </c>
      <c r="AD376" s="169" t="str">
        <f t="shared" si="39"/>
        <v/>
      </c>
    </row>
    <row r="377" spans="1:30" s="169" customFormat="1" ht="20.25">
      <c r="A377" s="154"/>
      <c r="B377" s="301"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3" t="str">
        <f ca="1">IF(ISERROR($V377),"",OFFSET('Smelter Look-up'!$G$4,$V377-4,0))</f>
        <v/>
      </c>
      <c r="I377" s="204" t="str">
        <f ca="1">IF(ISERROR($V377),"",OFFSET('Smelter Look-up'!$H$4,$V377-4,0))</f>
        <v/>
      </c>
      <c r="J377" s="204" t="str">
        <f ca="1">IF(ISERROR($V377),"",OFFSET('Smelter Look-up'!$I$4,$V377-4,0))</f>
        <v/>
      </c>
      <c r="K377" s="149"/>
      <c r="L377" s="149"/>
      <c r="M377" s="149"/>
      <c r="N377" s="149"/>
      <c r="O377" s="149"/>
      <c r="P377" s="206"/>
      <c r="Q377" s="150"/>
      <c r="R377" s="148" t="str">
        <f ca="1">IF(ISERROR($V377),"",OFFSET('Smelter Look-up'!$C$4,$V377-4,0)&amp;"")</f>
        <v/>
      </c>
      <c r="S377" s="154" t="str">
        <f t="shared" ca="1" si="36"/>
        <v/>
      </c>
      <c r="T377" s="154" t="str">
        <f ca="1">IF(B377="","",IF(ISERROR(MATCH($J377,SorP!$B$1:$B$6261,0)),"",INDIRECT("'SorP'!$A$"&amp;MATCH($S377&amp;$J377,SorP!C:C,0))))</f>
        <v/>
      </c>
      <c r="U377" s="167"/>
      <c r="V377" s="168" t="e">
        <f>IF(C377="",NA(),MATCH($B377&amp;$C377,'Smelter Look-up'!$J:$J,0))</f>
        <v>#N/A</v>
      </c>
      <c r="X377" s="169">
        <f t="shared" ca="1" si="35"/>
        <v>0</v>
      </c>
      <c r="AB377" s="311" t="str">
        <f t="shared" si="37"/>
        <v/>
      </c>
      <c r="AC377" s="169" t="str">
        <f t="shared" si="38"/>
        <v/>
      </c>
      <c r="AD377" s="169" t="str">
        <f t="shared" si="39"/>
        <v/>
      </c>
    </row>
    <row r="378" spans="1:30" s="169" customFormat="1" ht="20.25">
      <c r="A378" s="154"/>
      <c r="B378" s="301"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3" t="str">
        <f ca="1">IF(ISERROR($V378),"",OFFSET('Smelter Look-up'!$G$4,$V378-4,0))</f>
        <v/>
      </c>
      <c r="I378" s="204" t="str">
        <f ca="1">IF(ISERROR($V378),"",OFFSET('Smelter Look-up'!$H$4,$V378-4,0))</f>
        <v/>
      </c>
      <c r="J378" s="204" t="str">
        <f ca="1">IF(ISERROR($V378),"",OFFSET('Smelter Look-up'!$I$4,$V378-4,0))</f>
        <v/>
      </c>
      <c r="K378" s="149"/>
      <c r="L378" s="149"/>
      <c r="M378" s="149"/>
      <c r="N378" s="149"/>
      <c r="O378" s="149"/>
      <c r="P378" s="206"/>
      <c r="Q378" s="150"/>
      <c r="R378" s="148" t="str">
        <f ca="1">IF(ISERROR($V378),"",OFFSET('Smelter Look-up'!$C$4,$V378-4,0)&amp;"")</f>
        <v/>
      </c>
      <c r="S378" s="154" t="str">
        <f t="shared" ca="1" si="36"/>
        <v/>
      </c>
      <c r="T378" s="154" t="str">
        <f ca="1">IF(B378="","",IF(ISERROR(MATCH($J378,SorP!$B$1:$B$6261,0)),"",INDIRECT("'SorP'!$A$"&amp;MATCH($S378&amp;$J378,SorP!C:C,0))))</f>
        <v/>
      </c>
      <c r="U378" s="167"/>
      <c r="V378" s="168" t="e">
        <f>IF(C378="",NA(),MATCH($B378&amp;$C378,'Smelter Look-up'!$J:$J,0))</f>
        <v>#N/A</v>
      </c>
      <c r="X378" s="169">
        <f t="shared" ca="1" si="35"/>
        <v>0</v>
      </c>
      <c r="AB378" s="311" t="str">
        <f t="shared" si="37"/>
        <v/>
      </c>
      <c r="AC378" s="169" t="str">
        <f t="shared" si="38"/>
        <v/>
      </c>
      <c r="AD378" s="169" t="str">
        <f t="shared" si="39"/>
        <v/>
      </c>
    </row>
    <row r="379" spans="1:30" s="169" customFormat="1" ht="20.25">
      <c r="A379" s="154"/>
      <c r="B379" s="301"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3" t="str">
        <f ca="1">IF(ISERROR($V379),"",OFFSET('Smelter Look-up'!$G$4,$V379-4,0))</f>
        <v/>
      </c>
      <c r="I379" s="204" t="str">
        <f ca="1">IF(ISERROR($V379),"",OFFSET('Smelter Look-up'!$H$4,$V379-4,0))</f>
        <v/>
      </c>
      <c r="J379" s="204" t="str">
        <f ca="1">IF(ISERROR($V379),"",OFFSET('Smelter Look-up'!$I$4,$V379-4,0))</f>
        <v/>
      </c>
      <c r="K379" s="149"/>
      <c r="L379" s="149"/>
      <c r="M379" s="149"/>
      <c r="N379" s="149"/>
      <c r="O379" s="149"/>
      <c r="P379" s="206"/>
      <c r="Q379" s="150"/>
      <c r="R379" s="148" t="str">
        <f ca="1">IF(ISERROR($V379),"",OFFSET('Smelter Look-up'!$C$4,$V379-4,0)&amp;"")</f>
        <v/>
      </c>
      <c r="S379" s="154" t="str">
        <f t="shared" ca="1" si="36"/>
        <v/>
      </c>
      <c r="T379" s="154" t="str">
        <f ca="1">IF(B379="","",IF(ISERROR(MATCH($J379,SorP!$B$1:$B$6261,0)),"",INDIRECT("'SorP'!$A$"&amp;MATCH($S379&amp;$J379,SorP!C:C,0))))</f>
        <v/>
      </c>
      <c r="U379" s="167"/>
      <c r="V379" s="168" t="e">
        <f>IF(C379="",NA(),MATCH($B379&amp;$C379,'Smelter Look-up'!$J:$J,0))</f>
        <v>#N/A</v>
      </c>
      <c r="X379" s="169">
        <f t="shared" ca="1" si="35"/>
        <v>0</v>
      </c>
      <c r="AB379" s="311" t="str">
        <f t="shared" si="37"/>
        <v/>
      </c>
      <c r="AC379" s="169" t="str">
        <f t="shared" si="38"/>
        <v/>
      </c>
      <c r="AD379" s="169" t="str">
        <f t="shared" si="39"/>
        <v/>
      </c>
    </row>
    <row r="380" spans="1:30" s="169" customFormat="1" ht="20.25">
      <c r="A380" s="154"/>
      <c r="B380" s="301"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3" t="str">
        <f ca="1">IF(ISERROR($V380),"",OFFSET('Smelter Look-up'!$G$4,$V380-4,0))</f>
        <v/>
      </c>
      <c r="I380" s="204" t="str">
        <f ca="1">IF(ISERROR($V380),"",OFFSET('Smelter Look-up'!$H$4,$V380-4,0))</f>
        <v/>
      </c>
      <c r="J380" s="204" t="str">
        <f ca="1">IF(ISERROR($V380),"",OFFSET('Smelter Look-up'!$I$4,$V380-4,0))</f>
        <v/>
      </c>
      <c r="K380" s="149"/>
      <c r="L380" s="149"/>
      <c r="M380" s="149"/>
      <c r="N380" s="149"/>
      <c r="O380" s="149"/>
      <c r="P380" s="206"/>
      <c r="Q380" s="150"/>
      <c r="R380" s="148" t="str">
        <f ca="1">IF(ISERROR($V380),"",OFFSET('Smelter Look-up'!$C$4,$V380-4,0)&amp;"")</f>
        <v/>
      </c>
      <c r="S380" s="154" t="str">
        <f t="shared" ca="1" si="36"/>
        <v/>
      </c>
      <c r="T380" s="154" t="str">
        <f ca="1">IF(B380="","",IF(ISERROR(MATCH($J380,SorP!$B$1:$B$6261,0)),"",INDIRECT("'SorP'!$A$"&amp;MATCH($S380&amp;$J380,SorP!C:C,0))))</f>
        <v/>
      </c>
      <c r="U380" s="167"/>
      <c r="V380" s="168" t="e">
        <f>IF(C380="",NA(),MATCH($B380&amp;$C380,'Smelter Look-up'!$J:$J,0))</f>
        <v>#N/A</v>
      </c>
      <c r="X380" s="169">
        <f t="shared" ca="1" si="35"/>
        <v>0</v>
      </c>
      <c r="AB380" s="311" t="str">
        <f t="shared" si="37"/>
        <v/>
      </c>
      <c r="AC380" s="169" t="str">
        <f t="shared" si="38"/>
        <v/>
      </c>
      <c r="AD380" s="169" t="str">
        <f t="shared" si="39"/>
        <v/>
      </c>
    </row>
    <row r="381" spans="1:30" s="169" customFormat="1" ht="20.25">
      <c r="A381" s="154"/>
      <c r="B381" s="301"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3" t="str">
        <f ca="1">IF(ISERROR($V381),"",OFFSET('Smelter Look-up'!$G$4,$V381-4,0))</f>
        <v/>
      </c>
      <c r="I381" s="204" t="str">
        <f ca="1">IF(ISERROR($V381),"",OFFSET('Smelter Look-up'!$H$4,$V381-4,0))</f>
        <v/>
      </c>
      <c r="J381" s="204" t="str">
        <f ca="1">IF(ISERROR($V381),"",OFFSET('Smelter Look-up'!$I$4,$V381-4,0))</f>
        <v/>
      </c>
      <c r="K381" s="149"/>
      <c r="L381" s="149"/>
      <c r="M381" s="149"/>
      <c r="N381" s="149"/>
      <c r="O381" s="149"/>
      <c r="P381" s="206"/>
      <c r="Q381" s="150"/>
      <c r="R381" s="148" t="str">
        <f ca="1">IF(ISERROR($V381),"",OFFSET('Smelter Look-up'!$C$4,$V381-4,0)&amp;"")</f>
        <v/>
      </c>
      <c r="S381" s="154" t="str">
        <f t="shared" ca="1" si="36"/>
        <v/>
      </c>
      <c r="T381" s="154" t="str">
        <f ca="1">IF(B381="","",IF(ISERROR(MATCH($J381,SorP!$B$1:$B$6261,0)),"",INDIRECT("'SorP'!$A$"&amp;MATCH($S381&amp;$J381,SorP!C:C,0))))</f>
        <v/>
      </c>
      <c r="U381" s="167"/>
      <c r="V381" s="168" t="e">
        <f>IF(C381="",NA(),MATCH($B381&amp;$C381,'Smelter Look-up'!$J:$J,0))</f>
        <v>#N/A</v>
      </c>
      <c r="X381" s="169">
        <f t="shared" ca="1" si="35"/>
        <v>0</v>
      </c>
      <c r="AB381" s="311" t="str">
        <f t="shared" si="37"/>
        <v/>
      </c>
      <c r="AC381" s="169" t="str">
        <f t="shared" si="38"/>
        <v/>
      </c>
      <c r="AD381" s="169" t="str">
        <f t="shared" si="39"/>
        <v/>
      </c>
    </row>
    <row r="382" spans="1:30" s="169" customFormat="1" ht="20.25">
      <c r="A382" s="154"/>
      <c r="B382" s="301"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3" t="str">
        <f ca="1">IF(ISERROR($V382),"",OFFSET('Smelter Look-up'!$G$4,$V382-4,0))</f>
        <v/>
      </c>
      <c r="I382" s="204" t="str">
        <f ca="1">IF(ISERROR($V382),"",OFFSET('Smelter Look-up'!$H$4,$V382-4,0))</f>
        <v/>
      </c>
      <c r="J382" s="204" t="str">
        <f ca="1">IF(ISERROR($V382),"",OFFSET('Smelter Look-up'!$I$4,$V382-4,0))</f>
        <v/>
      </c>
      <c r="K382" s="149"/>
      <c r="L382" s="149"/>
      <c r="M382" s="149"/>
      <c r="N382" s="149"/>
      <c r="O382" s="149"/>
      <c r="P382" s="206"/>
      <c r="Q382" s="150"/>
      <c r="R382" s="148" t="str">
        <f ca="1">IF(ISERROR($V382),"",OFFSET('Smelter Look-up'!$C$4,$V382-4,0)&amp;"")</f>
        <v/>
      </c>
      <c r="S382" s="154" t="str">
        <f t="shared" ca="1" si="36"/>
        <v/>
      </c>
      <c r="T382" s="154" t="str">
        <f ca="1">IF(B382="","",IF(ISERROR(MATCH($J382,SorP!$B$1:$B$6261,0)),"",INDIRECT("'SorP'!$A$"&amp;MATCH($S382&amp;$J382,SorP!C:C,0))))</f>
        <v/>
      </c>
      <c r="U382" s="167"/>
      <c r="V382" s="168" t="e">
        <f>IF(C382="",NA(),MATCH($B382&amp;$C382,'Smelter Look-up'!$J:$J,0))</f>
        <v>#N/A</v>
      </c>
      <c r="X382" s="169">
        <f t="shared" ca="1" si="35"/>
        <v>0</v>
      </c>
      <c r="AB382" s="311" t="str">
        <f t="shared" si="37"/>
        <v/>
      </c>
      <c r="AC382" s="169" t="str">
        <f t="shared" si="38"/>
        <v/>
      </c>
      <c r="AD382" s="169" t="str">
        <f t="shared" si="39"/>
        <v/>
      </c>
    </row>
    <row r="383" spans="1:30" s="169" customFormat="1" ht="20.25">
      <c r="A383" s="154"/>
      <c r="B383" s="301"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3" t="str">
        <f ca="1">IF(ISERROR($V383),"",OFFSET('Smelter Look-up'!$G$4,$V383-4,0))</f>
        <v/>
      </c>
      <c r="I383" s="204" t="str">
        <f ca="1">IF(ISERROR($V383),"",OFFSET('Smelter Look-up'!$H$4,$V383-4,0))</f>
        <v/>
      </c>
      <c r="J383" s="204" t="str">
        <f ca="1">IF(ISERROR($V383),"",OFFSET('Smelter Look-up'!$I$4,$V383-4,0))</f>
        <v/>
      </c>
      <c r="K383" s="149"/>
      <c r="L383" s="149"/>
      <c r="M383" s="149"/>
      <c r="N383" s="149"/>
      <c r="O383" s="149"/>
      <c r="P383" s="206"/>
      <c r="Q383" s="150"/>
      <c r="R383" s="148" t="str">
        <f ca="1">IF(ISERROR($V383),"",OFFSET('Smelter Look-up'!$C$4,$V383-4,0)&amp;"")</f>
        <v/>
      </c>
      <c r="S383" s="154" t="str">
        <f t="shared" ca="1" si="36"/>
        <v/>
      </c>
      <c r="T383" s="154" t="str">
        <f ca="1">IF(B383="","",IF(ISERROR(MATCH($J383,SorP!$B$1:$B$6261,0)),"",INDIRECT("'SorP'!$A$"&amp;MATCH($S383&amp;$J383,SorP!C:C,0))))</f>
        <v/>
      </c>
      <c r="U383" s="167"/>
      <c r="V383" s="168" t="e">
        <f>IF(C383="",NA(),MATCH($B383&amp;$C383,'Smelter Look-up'!$J:$J,0))</f>
        <v>#N/A</v>
      </c>
      <c r="X383" s="169">
        <f t="shared" ca="1" si="35"/>
        <v>0</v>
      </c>
      <c r="AB383" s="311" t="str">
        <f t="shared" si="37"/>
        <v/>
      </c>
      <c r="AC383" s="169" t="str">
        <f t="shared" si="38"/>
        <v/>
      </c>
      <c r="AD383" s="169" t="str">
        <f t="shared" si="39"/>
        <v/>
      </c>
    </row>
    <row r="384" spans="1:30" s="169" customFormat="1" ht="20.25">
      <c r="A384" s="154"/>
      <c r="B384" s="301"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3" t="str">
        <f ca="1">IF(ISERROR($V384),"",OFFSET('Smelter Look-up'!$G$4,$V384-4,0))</f>
        <v/>
      </c>
      <c r="I384" s="204" t="str">
        <f ca="1">IF(ISERROR($V384),"",OFFSET('Smelter Look-up'!$H$4,$V384-4,0))</f>
        <v/>
      </c>
      <c r="J384" s="204" t="str">
        <f ca="1">IF(ISERROR($V384),"",OFFSET('Smelter Look-up'!$I$4,$V384-4,0))</f>
        <v/>
      </c>
      <c r="K384" s="149"/>
      <c r="L384" s="149"/>
      <c r="M384" s="149"/>
      <c r="N384" s="149"/>
      <c r="O384" s="149"/>
      <c r="P384" s="206"/>
      <c r="Q384" s="150"/>
      <c r="R384" s="148" t="str">
        <f ca="1">IF(ISERROR($V384),"",OFFSET('Smelter Look-up'!$C$4,$V384-4,0)&amp;"")</f>
        <v/>
      </c>
      <c r="S384" s="154" t="str">
        <f t="shared" ca="1" si="36"/>
        <v/>
      </c>
      <c r="T384" s="154" t="str">
        <f ca="1">IF(B384="","",IF(ISERROR(MATCH($J384,SorP!$B$1:$B$6261,0)),"",INDIRECT("'SorP'!$A$"&amp;MATCH($S384&amp;$J384,SorP!C:C,0))))</f>
        <v/>
      </c>
      <c r="U384" s="167"/>
      <c r="V384" s="168" t="e">
        <f>IF(C384="",NA(),MATCH($B384&amp;$C384,'Smelter Look-up'!$J:$J,0))</f>
        <v>#N/A</v>
      </c>
      <c r="X384" s="169">
        <f t="shared" ca="1" si="35"/>
        <v>0</v>
      </c>
      <c r="AB384" s="311" t="str">
        <f t="shared" si="37"/>
        <v/>
      </c>
      <c r="AC384" s="169" t="str">
        <f t="shared" si="38"/>
        <v/>
      </c>
      <c r="AD384" s="169" t="str">
        <f t="shared" si="39"/>
        <v/>
      </c>
    </row>
    <row r="385" spans="1:30" s="169" customFormat="1" ht="20.25">
      <c r="A385" s="154"/>
      <c r="B385" s="301"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3" t="str">
        <f ca="1">IF(ISERROR($V385),"",OFFSET('Smelter Look-up'!$G$4,$V385-4,0))</f>
        <v/>
      </c>
      <c r="I385" s="204" t="str">
        <f ca="1">IF(ISERROR($V385),"",OFFSET('Smelter Look-up'!$H$4,$V385-4,0))</f>
        <v/>
      </c>
      <c r="J385" s="204" t="str">
        <f ca="1">IF(ISERROR($V385),"",OFFSET('Smelter Look-up'!$I$4,$V385-4,0))</f>
        <v/>
      </c>
      <c r="K385" s="149"/>
      <c r="L385" s="149"/>
      <c r="M385" s="149"/>
      <c r="N385" s="149"/>
      <c r="O385" s="149"/>
      <c r="P385" s="206"/>
      <c r="Q385" s="150"/>
      <c r="R385" s="148" t="str">
        <f ca="1">IF(ISERROR($V385),"",OFFSET('Smelter Look-up'!$C$4,$V385-4,0)&amp;"")</f>
        <v/>
      </c>
      <c r="S385" s="154" t="str">
        <f t="shared" ca="1" si="36"/>
        <v/>
      </c>
      <c r="T385" s="154" t="str">
        <f ca="1">IF(B385="","",IF(ISERROR(MATCH($J385,SorP!$B$1:$B$6261,0)),"",INDIRECT("'SorP'!$A$"&amp;MATCH($S385&amp;$J385,SorP!C:C,0))))</f>
        <v/>
      </c>
      <c r="U385" s="167"/>
      <c r="V385" s="168" t="e">
        <f>IF(C385="",NA(),MATCH($B385&amp;$C385,'Smelter Look-up'!$J:$J,0))</f>
        <v>#N/A</v>
      </c>
      <c r="X385" s="169">
        <f t="shared" ca="1" si="35"/>
        <v>0</v>
      </c>
      <c r="AB385" s="311" t="str">
        <f t="shared" si="37"/>
        <v/>
      </c>
      <c r="AC385" s="169" t="str">
        <f t="shared" si="38"/>
        <v/>
      </c>
      <c r="AD385" s="169" t="str">
        <f t="shared" si="39"/>
        <v/>
      </c>
    </row>
    <row r="386" spans="1:30" s="169" customFormat="1" ht="20.25">
      <c r="A386" s="154"/>
      <c r="B386" s="301"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3" t="str">
        <f ca="1">IF(ISERROR($V386),"",OFFSET('Smelter Look-up'!$G$4,$V386-4,0))</f>
        <v/>
      </c>
      <c r="I386" s="204" t="str">
        <f ca="1">IF(ISERROR($V386),"",OFFSET('Smelter Look-up'!$H$4,$V386-4,0))</f>
        <v/>
      </c>
      <c r="J386" s="204" t="str">
        <f ca="1">IF(ISERROR($V386),"",OFFSET('Smelter Look-up'!$I$4,$V386-4,0))</f>
        <v/>
      </c>
      <c r="K386" s="149"/>
      <c r="L386" s="149"/>
      <c r="M386" s="149"/>
      <c r="N386" s="149"/>
      <c r="O386" s="149"/>
      <c r="P386" s="206"/>
      <c r="Q386" s="150"/>
      <c r="R386" s="148" t="str">
        <f ca="1">IF(ISERROR($V386),"",OFFSET('Smelter Look-up'!$C$4,$V386-4,0)&amp;"")</f>
        <v/>
      </c>
      <c r="S386" s="154" t="str">
        <f t="shared" ca="1" si="36"/>
        <v/>
      </c>
      <c r="T386" s="154" t="str">
        <f ca="1">IF(B386="","",IF(ISERROR(MATCH($J386,SorP!$B$1:$B$6261,0)),"",INDIRECT("'SorP'!$A$"&amp;MATCH($S386&amp;$J386,SorP!C:C,0))))</f>
        <v/>
      </c>
      <c r="U386" s="167"/>
      <c r="V386" s="168" t="e">
        <f>IF(C386="",NA(),MATCH($B386&amp;$C386,'Smelter Look-up'!$J:$J,0))</f>
        <v>#N/A</v>
      </c>
      <c r="X386" s="169">
        <f t="shared" ca="1" si="35"/>
        <v>0</v>
      </c>
      <c r="AB386" s="311" t="str">
        <f t="shared" si="37"/>
        <v/>
      </c>
      <c r="AC386" s="169" t="str">
        <f t="shared" si="38"/>
        <v/>
      </c>
      <c r="AD386" s="169" t="str">
        <f t="shared" si="39"/>
        <v/>
      </c>
    </row>
    <row r="387" spans="1:30" s="169" customFormat="1" ht="20.25">
      <c r="A387" s="154"/>
      <c r="B387" s="301"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3" t="str">
        <f ca="1">IF(ISERROR($V387),"",OFFSET('Smelter Look-up'!$G$4,$V387-4,0))</f>
        <v/>
      </c>
      <c r="I387" s="204" t="str">
        <f ca="1">IF(ISERROR($V387),"",OFFSET('Smelter Look-up'!$H$4,$V387-4,0))</f>
        <v/>
      </c>
      <c r="J387" s="204" t="str">
        <f ca="1">IF(ISERROR($V387),"",OFFSET('Smelter Look-up'!$I$4,$V387-4,0))</f>
        <v/>
      </c>
      <c r="K387" s="149"/>
      <c r="L387" s="149"/>
      <c r="M387" s="149"/>
      <c r="N387" s="149"/>
      <c r="O387" s="149"/>
      <c r="P387" s="206"/>
      <c r="Q387" s="150"/>
      <c r="R387" s="148" t="str">
        <f ca="1">IF(ISERROR($V387),"",OFFSET('Smelter Look-up'!$C$4,$V387-4,0)&amp;"")</f>
        <v/>
      </c>
      <c r="S387" s="154" t="str">
        <f t="shared" ca="1" si="36"/>
        <v/>
      </c>
      <c r="T387" s="154" t="str">
        <f ca="1">IF(B387="","",IF(ISERROR(MATCH($J387,SorP!$B$1:$B$6261,0)),"",INDIRECT("'SorP'!$A$"&amp;MATCH($S387&amp;$J387,SorP!C:C,0))))</f>
        <v/>
      </c>
      <c r="U387" s="167"/>
      <c r="V387" s="168" t="e">
        <f>IF(C387="",NA(),MATCH($B387&amp;$C387,'Smelter Look-up'!$J:$J,0))</f>
        <v>#N/A</v>
      </c>
      <c r="X387" s="169">
        <f t="shared" ca="1" si="35"/>
        <v>0</v>
      </c>
      <c r="AB387" s="311" t="str">
        <f t="shared" si="37"/>
        <v/>
      </c>
      <c r="AC387" s="169" t="str">
        <f t="shared" si="38"/>
        <v/>
      </c>
      <c r="AD387" s="169" t="str">
        <f t="shared" si="39"/>
        <v/>
      </c>
    </row>
    <row r="388" spans="1:30" s="169" customFormat="1" ht="20.25">
      <c r="A388" s="154"/>
      <c r="B388" s="301"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3" t="str">
        <f ca="1">IF(ISERROR($V388),"",OFFSET('Smelter Look-up'!$G$4,$V388-4,0))</f>
        <v/>
      </c>
      <c r="I388" s="204" t="str">
        <f ca="1">IF(ISERROR($V388),"",OFFSET('Smelter Look-up'!$H$4,$V388-4,0))</f>
        <v/>
      </c>
      <c r="J388" s="204" t="str">
        <f ca="1">IF(ISERROR($V388),"",OFFSET('Smelter Look-up'!$I$4,$V388-4,0))</f>
        <v/>
      </c>
      <c r="K388" s="149"/>
      <c r="L388" s="149"/>
      <c r="M388" s="149"/>
      <c r="N388" s="149"/>
      <c r="O388" s="149"/>
      <c r="P388" s="206"/>
      <c r="Q388" s="150"/>
      <c r="R388" s="148" t="str">
        <f ca="1">IF(ISERROR($V388),"",OFFSET('Smelter Look-up'!$C$4,$V388-4,0)&amp;"")</f>
        <v/>
      </c>
      <c r="S388" s="154" t="str">
        <f t="shared" ca="1" si="36"/>
        <v/>
      </c>
      <c r="T388" s="154" t="str">
        <f ca="1">IF(B388="","",IF(ISERROR(MATCH($J388,SorP!$B$1:$B$6261,0)),"",INDIRECT("'SorP'!$A$"&amp;MATCH($S388&amp;$J388,SorP!C:C,0))))</f>
        <v/>
      </c>
      <c r="U388" s="167"/>
      <c r="V388" s="168" t="e">
        <f>IF(C388="",NA(),MATCH($B388&amp;$C388,'Smelter Look-up'!$J:$J,0))</f>
        <v>#N/A</v>
      </c>
      <c r="X388" s="169">
        <f t="shared" ca="1" si="35"/>
        <v>0</v>
      </c>
      <c r="AB388" s="311" t="str">
        <f t="shared" si="37"/>
        <v/>
      </c>
      <c r="AC388" s="169" t="str">
        <f t="shared" si="38"/>
        <v/>
      </c>
      <c r="AD388" s="169" t="str">
        <f t="shared" si="39"/>
        <v/>
      </c>
    </row>
    <row r="389" spans="1:30" s="169" customFormat="1" ht="20.25">
      <c r="A389" s="154"/>
      <c r="B389" s="301"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3" t="str">
        <f ca="1">IF(ISERROR($V389),"",OFFSET('Smelter Look-up'!$G$4,$V389-4,0))</f>
        <v/>
      </c>
      <c r="I389" s="204" t="str">
        <f ca="1">IF(ISERROR($V389),"",OFFSET('Smelter Look-up'!$H$4,$V389-4,0))</f>
        <v/>
      </c>
      <c r="J389" s="204" t="str">
        <f ca="1">IF(ISERROR($V389),"",OFFSET('Smelter Look-up'!$I$4,$V389-4,0))</f>
        <v/>
      </c>
      <c r="K389" s="149"/>
      <c r="L389" s="149"/>
      <c r="M389" s="149"/>
      <c r="N389" s="149"/>
      <c r="O389" s="149"/>
      <c r="P389" s="206"/>
      <c r="Q389" s="150"/>
      <c r="R389" s="148" t="str">
        <f ca="1">IF(ISERROR($V389),"",OFFSET('Smelter Look-up'!$C$4,$V389-4,0)&amp;"")</f>
        <v/>
      </c>
      <c r="S389" s="154" t="str">
        <f t="shared" ca="1" si="36"/>
        <v/>
      </c>
      <c r="T389" s="154" t="str">
        <f ca="1">IF(B389="","",IF(ISERROR(MATCH($J389,SorP!$B$1:$B$6261,0)),"",INDIRECT("'SorP'!$A$"&amp;MATCH($S389&amp;$J389,SorP!C:C,0))))</f>
        <v/>
      </c>
      <c r="U389" s="167"/>
      <c r="V389" s="168" t="e">
        <f>IF(C389="",NA(),MATCH($B389&amp;$C389,'Smelter Look-up'!$J:$J,0))</f>
        <v>#N/A</v>
      </c>
      <c r="X389" s="169">
        <f t="shared" ca="1" si="35"/>
        <v>0</v>
      </c>
      <c r="AB389" s="311" t="str">
        <f t="shared" si="37"/>
        <v/>
      </c>
      <c r="AC389" s="169" t="str">
        <f t="shared" si="38"/>
        <v/>
      </c>
      <c r="AD389" s="169" t="str">
        <f t="shared" si="39"/>
        <v/>
      </c>
    </row>
    <row r="390" spans="1:30" s="169" customFormat="1" ht="20.25">
      <c r="A390" s="154"/>
      <c r="B390" s="301"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3" t="str">
        <f ca="1">IF(ISERROR($V390),"",OFFSET('Smelter Look-up'!$G$4,$V390-4,0))</f>
        <v/>
      </c>
      <c r="I390" s="204" t="str">
        <f ca="1">IF(ISERROR($V390),"",OFFSET('Smelter Look-up'!$H$4,$V390-4,0))</f>
        <v/>
      </c>
      <c r="J390" s="204" t="str">
        <f ca="1">IF(ISERROR($V390),"",OFFSET('Smelter Look-up'!$I$4,$V390-4,0))</f>
        <v/>
      </c>
      <c r="K390" s="149"/>
      <c r="L390" s="149"/>
      <c r="M390" s="149"/>
      <c r="N390" s="149"/>
      <c r="O390" s="149"/>
      <c r="P390" s="206"/>
      <c r="Q390" s="150"/>
      <c r="R390" s="148" t="str">
        <f ca="1">IF(ISERROR($V390),"",OFFSET('Smelter Look-up'!$C$4,$V390-4,0)&amp;"")</f>
        <v/>
      </c>
      <c r="S390" s="154" t="str">
        <f t="shared" ca="1" si="36"/>
        <v/>
      </c>
      <c r="T390" s="154" t="str">
        <f ca="1">IF(B390="","",IF(ISERROR(MATCH($J390,SorP!$B$1:$B$6261,0)),"",INDIRECT("'SorP'!$A$"&amp;MATCH($S390&amp;$J390,SorP!C:C,0))))</f>
        <v/>
      </c>
      <c r="U390" s="167"/>
      <c r="V390" s="168" t="e">
        <f>IF(C390="",NA(),MATCH($B390&amp;$C390,'Smelter Look-up'!$J:$J,0))</f>
        <v>#N/A</v>
      </c>
      <c r="X390" s="169">
        <f t="shared" ca="1" si="35"/>
        <v>0</v>
      </c>
      <c r="AB390" s="311" t="str">
        <f t="shared" si="37"/>
        <v/>
      </c>
      <c r="AC390" s="169" t="str">
        <f t="shared" si="38"/>
        <v/>
      </c>
      <c r="AD390" s="169" t="str">
        <f t="shared" si="39"/>
        <v/>
      </c>
    </row>
    <row r="391" spans="1:30" s="169" customFormat="1" ht="20.25">
      <c r="A391" s="154"/>
      <c r="B391" s="301"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3" t="str">
        <f ca="1">IF(ISERROR($V391),"",OFFSET('Smelter Look-up'!$G$4,$V391-4,0))</f>
        <v/>
      </c>
      <c r="I391" s="204" t="str">
        <f ca="1">IF(ISERROR($V391),"",OFFSET('Smelter Look-up'!$H$4,$V391-4,0))</f>
        <v/>
      </c>
      <c r="J391" s="204" t="str">
        <f ca="1">IF(ISERROR($V391),"",OFFSET('Smelter Look-up'!$I$4,$V391-4,0))</f>
        <v/>
      </c>
      <c r="K391" s="149"/>
      <c r="L391" s="149"/>
      <c r="M391" s="149"/>
      <c r="N391" s="149"/>
      <c r="O391" s="149"/>
      <c r="P391" s="206"/>
      <c r="Q391" s="150"/>
      <c r="R391" s="148" t="str">
        <f ca="1">IF(ISERROR($V391),"",OFFSET('Smelter Look-up'!$C$4,$V391-4,0)&amp;"")</f>
        <v/>
      </c>
      <c r="S391" s="154" t="str">
        <f t="shared" ca="1" si="36"/>
        <v/>
      </c>
      <c r="T391" s="154" t="str">
        <f ca="1">IF(B391="","",IF(ISERROR(MATCH($J391,SorP!$B$1:$B$6261,0)),"",INDIRECT("'SorP'!$A$"&amp;MATCH($S391&amp;$J391,SorP!C:C,0))))</f>
        <v/>
      </c>
      <c r="U391" s="167"/>
      <c r="V391" s="168" t="e">
        <f>IF(C391="",NA(),MATCH($B391&amp;$C391,'Smelter Look-up'!$J:$J,0))</f>
        <v>#N/A</v>
      </c>
      <c r="X391" s="169">
        <f t="shared" ca="1" si="35"/>
        <v>0</v>
      </c>
      <c r="AB391" s="311" t="str">
        <f t="shared" si="37"/>
        <v/>
      </c>
      <c r="AC391" s="169" t="str">
        <f t="shared" si="38"/>
        <v/>
      </c>
      <c r="AD391" s="169" t="str">
        <f t="shared" si="39"/>
        <v/>
      </c>
    </row>
    <row r="392" spans="1:30" s="169" customFormat="1" ht="20.25">
      <c r="A392" s="154"/>
      <c r="B392" s="301"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3" t="str">
        <f ca="1">IF(ISERROR($V392),"",OFFSET('Smelter Look-up'!$G$4,$V392-4,0))</f>
        <v/>
      </c>
      <c r="I392" s="204" t="str">
        <f ca="1">IF(ISERROR($V392),"",OFFSET('Smelter Look-up'!$H$4,$V392-4,0))</f>
        <v/>
      </c>
      <c r="J392" s="204" t="str">
        <f ca="1">IF(ISERROR($V392),"",OFFSET('Smelter Look-up'!$I$4,$V392-4,0))</f>
        <v/>
      </c>
      <c r="K392" s="149"/>
      <c r="L392" s="149"/>
      <c r="M392" s="149"/>
      <c r="N392" s="149"/>
      <c r="O392" s="149"/>
      <c r="P392" s="206"/>
      <c r="Q392" s="150"/>
      <c r="R392" s="148" t="str">
        <f ca="1">IF(ISERROR($V392),"",OFFSET('Smelter Look-up'!$C$4,$V392-4,0)&amp;"")</f>
        <v/>
      </c>
      <c r="S392" s="154" t="str">
        <f t="shared" ca="1" si="36"/>
        <v/>
      </c>
      <c r="T392" s="154" t="str">
        <f ca="1">IF(B392="","",IF(ISERROR(MATCH($J392,SorP!$B$1:$B$6261,0)),"",INDIRECT("'SorP'!$A$"&amp;MATCH($S392&amp;$J392,SorP!C:C,0))))</f>
        <v/>
      </c>
      <c r="U392" s="167"/>
      <c r="V392" s="168" t="e">
        <f>IF(C392="",NA(),MATCH($B392&amp;$C392,'Smelter Look-up'!$J:$J,0))</f>
        <v>#N/A</v>
      </c>
      <c r="X392" s="169">
        <f t="shared" ca="1" si="35"/>
        <v>0</v>
      </c>
      <c r="AB392" s="311" t="str">
        <f t="shared" si="37"/>
        <v/>
      </c>
      <c r="AC392" s="169" t="str">
        <f t="shared" si="38"/>
        <v/>
      </c>
      <c r="AD392" s="169" t="str">
        <f t="shared" si="39"/>
        <v/>
      </c>
    </row>
    <row r="393" spans="1:30" s="169" customFormat="1" ht="20.25">
      <c r="A393" s="154"/>
      <c r="B393" s="301"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3" t="str">
        <f ca="1">IF(ISERROR($V393),"",OFFSET('Smelter Look-up'!$G$4,$V393-4,0))</f>
        <v/>
      </c>
      <c r="I393" s="204" t="str">
        <f ca="1">IF(ISERROR($V393),"",OFFSET('Smelter Look-up'!$H$4,$V393-4,0))</f>
        <v/>
      </c>
      <c r="J393" s="204" t="str">
        <f ca="1">IF(ISERROR($V393),"",OFFSET('Smelter Look-up'!$I$4,$V393-4,0))</f>
        <v/>
      </c>
      <c r="K393" s="149"/>
      <c r="L393" s="149"/>
      <c r="M393" s="149"/>
      <c r="N393" s="149"/>
      <c r="O393" s="149"/>
      <c r="P393" s="206"/>
      <c r="Q393" s="150"/>
      <c r="R393" s="148" t="str">
        <f ca="1">IF(ISERROR($V393),"",OFFSET('Smelter Look-up'!$C$4,$V393-4,0)&amp;"")</f>
        <v/>
      </c>
      <c r="S393" s="154" t="str">
        <f t="shared" ca="1" si="36"/>
        <v/>
      </c>
      <c r="T393" s="154" t="str">
        <f ca="1">IF(B393="","",IF(ISERROR(MATCH($J393,SorP!$B$1:$B$6261,0)),"",INDIRECT("'SorP'!$A$"&amp;MATCH($S393&amp;$J393,SorP!C:C,0))))</f>
        <v/>
      </c>
      <c r="U393" s="167"/>
      <c r="V393" s="168" t="e">
        <f>IF(C393="",NA(),MATCH($B393&amp;$C393,'Smelter Look-up'!$J:$J,0))</f>
        <v>#N/A</v>
      </c>
      <c r="X393" s="169">
        <f t="shared" ca="1" si="35"/>
        <v>0</v>
      </c>
      <c r="AB393" s="311" t="str">
        <f t="shared" si="37"/>
        <v/>
      </c>
      <c r="AC393" s="169" t="str">
        <f t="shared" si="38"/>
        <v/>
      </c>
      <c r="AD393" s="169" t="str">
        <f t="shared" si="39"/>
        <v/>
      </c>
    </row>
    <row r="394" spans="1:30" s="169" customFormat="1" ht="20.25">
      <c r="A394" s="154"/>
      <c r="B394" s="301"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3" t="str">
        <f ca="1">IF(ISERROR($V394),"",OFFSET('Smelter Look-up'!$G$4,$V394-4,0))</f>
        <v/>
      </c>
      <c r="I394" s="204" t="str">
        <f ca="1">IF(ISERROR($V394),"",OFFSET('Smelter Look-up'!$H$4,$V394-4,0))</f>
        <v/>
      </c>
      <c r="J394" s="204" t="str">
        <f ca="1">IF(ISERROR($V394),"",OFFSET('Smelter Look-up'!$I$4,$V394-4,0))</f>
        <v/>
      </c>
      <c r="K394" s="149"/>
      <c r="L394" s="149"/>
      <c r="M394" s="149"/>
      <c r="N394" s="149"/>
      <c r="O394" s="149"/>
      <c r="P394" s="206"/>
      <c r="Q394" s="150"/>
      <c r="R394" s="148" t="str">
        <f ca="1">IF(ISERROR($V394),"",OFFSET('Smelter Look-up'!$C$4,$V394-4,0)&amp;"")</f>
        <v/>
      </c>
      <c r="S394" s="154" t="str">
        <f t="shared" ca="1" si="36"/>
        <v/>
      </c>
      <c r="T394" s="154" t="str">
        <f ca="1">IF(B394="","",IF(ISERROR(MATCH($J394,SorP!$B$1:$B$6261,0)),"",INDIRECT("'SorP'!$A$"&amp;MATCH($S394&amp;$J394,SorP!C:C,0))))</f>
        <v/>
      </c>
      <c r="U394" s="167"/>
      <c r="V394" s="168" t="e">
        <f>IF(C394="",NA(),MATCH($B394&amp;$C394,'Smelter Look-up'!$J:$J,0))</f>
        <v>#N/A</v>
      </c>
      <c r="X394" s="169">
        <f t="shared" ca="1" si="35"/>
        <v>0</v>
      </c>
      <c r="AB394" s="311" t="str">
        <f t="shared" si="37"/>
        <v/>
      </c>
      <c r="AC394" s="169" t="str">
        <f t="shared" si="38"/>
        <v/>
      </c>
      <c r="AD394" s="169" t="str">
        <f t="shared" si="39"/>
        <v/>
      </c>
    </row>
    <row r="395" spans="1:30" s="169" customFormat="1" ht="20.25">
      <c r="A395" s="154"/>
      <c r="B395" s="301"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3" t="str">
        <f ca="1">IF(ISERROR($V395),"",OFFSET('Smelter Look-up'!$G$4,$V395-4,0))</f>
        <v/>
      </c>
      <c r="I395" s="204" t="str">
        <f ca="1">IF(ISERROR($V395),"",OFFSET('Smelter Look-up'!$H$4,$V395-4,0))</f>
        <v/>
      </c>
      <c r="J395" s="204" t="str">
        <f ca="1">IF(ISERROR($V395),"",OFFSET('Smelter Look-up'!$I$4,$V395-4,0))</f>
        <v/>
      </c>
      <c r="K395" s="149"/>
      <c r="L395" s="149"/>
      <c r="M395" s="149"/>
      <c r="N395" s="149"/>
      <c r="O395" s="149"/>
      <c r="P395" s="206"/>
      <c r="Q395" s="150"/>
      <c r="R395" s="148" t="str">
        <f ca="1">IF(ISERROR($V395),"",OFFSET('Smelter Look-up'!$C$4,$V395-4,0)&amp;"")</f>
        <v/>
      </c>
      <c r="S395" s="154" t="str">
        <f t="shared" ca="1" si="36"/>
        <v/>
      </c>
      <c r="T395" s="154" t="str">
        <f ca="1">IF(B395="","",IF(ISERROR(MATCH($J395,SorP!$B$1:$B$6261,0)),"",INDIRECT("'SorP'!$A$"&amp;MATCH($S395&amp;$J395,SorP!C:C,0))))</f>
        <v/>
      </c>
      <c r="U395" s="167"/>
      <c r="V395" s="168" t="e">
        <f>IF(C395="",NA(),MATCH($B395&amp;$C395,'Smelter Look-up'!$J:$J,0))</f>
        <v>#N/A</v>
      </c>
      <c r="X395" s="169">
        <f t="shared" ca="1" si="35"/>
        <v>0</v>
      </c>
      <c r="AB395" s="311" t="str">
        <f t="shared" si="37"/>
        <v/>
      </c>
      <c r="AC395" s="169" t="str">
        <f t="shared" si="38"/>
        <v/>
      </c>
      <c r="AD395" s="169" t="str">
        <f t="shared" si="39"/>
        <v/>
      </c>
    </row>
    <row r="396" spans="1:30" s="169" customFormat="1" ht="20.25">
      <c r="A396" s="154"/>
      <c r="B396" s="301"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3" t="str">
        <f ca="1">IF(ISERROR($V396),"",OFFSET('Smelter Look-up'!$G$4,$V396-4,0))</f>
        <v/>
      </c>
      <c r="I396" s="204" t="str">
        <f ca="1">IF(ISERROR($V396),"",OFFSET('Smelter Look-up'!$H$4,$V396-4,0))</f>
        <v/>
      </c>
      <c r="J396" s="204" t="str">
        <f ca="1">IF(ISERROR($V396),"",OFFSET('Smelter Look-up'!$I$4,$V396-4,0))</f>
        <v/>
      </c>
      <c r="K396" s="149"/>
      <c r="L396" s="149"/>
      <c r="M396" s="149"/>
      <c r="N396" s="149"/>
      <c r="O396" s="149"/>
      <c r="P396" s="206"/>
      <c r="Q396" s="150"/>
      <c r="R396" s="148" t="str">
        <f ca="1">IF(ISERROR($V396),"",OFFSET('Smelter Look-up'!$C$4,$V396-4,0)&amp;"")</f>
        <v/>
      </c>
      <c r="S396" s="154" t="str">
        <f t="shared" ca="1" si="36"/>
        <v/>
      </c>
      <c r="T396" s="154" t="str">
        <f ca="1">IF(B396="","",IF(ISERROR(MATCH($J396,SorP!$B$1:$B$6261,0)),"",INDIRECT("'SorP'!$A$"&amp;MATCH($S396&amp;$J396,SorP!C:C,0))))</f>
        <v/>
      </c>
      <c r="U396" s="167"/>
      <c r="V396" s="168" t="e">
        <f>IF(C396="",NA(),MATCH($B396&amp;$C396,'Smelter Look-up'!$J:$J,0))</f>
        <v>#N/A</v>
      </c>
      <c r="X396" s="169">
        <f t="shared" ca="1" si="35"/>
        <v>0</v>
      </c>
      <c r="AB396" s="311" t="str">
        <f t="shared" si="37"/>
        <v/>
      </c>
      <c r="AC396" s="169" t="str">
        <f t="shared" si="38"/>
        <v/>
      </c>
      <c r="AD396" s="169" t="str">
        <f t="shared" si="39"/>
        <v/>
      </c>
    </row>
    <row r="397" spans="1:30" s="169" customFormat="1" ht="20.25">
      <c r="A397" s="154"/>
      <c r="B397" s="301"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3" t="str">
        <f ca="1">IF(ISERROR($V397),"",OFFSET('Smelter Look-up'!$G$4,$V397-4,0))</f>
        <v/>
      </c>
      <c r="I397" s="204" t="str">
        <f ca="1">IF(ISERROR($V397),"",OFFSET('Smelter Look-up'!$H$4,$V397-4,0))</f>
        <v/>
      </c>
      <c r="J397" s="204" t="str">
        <f ca="1">IF(ISERROR($V397),"",OFFSET('Smelter Look-up'!$I$4,$V397-4,0))</f>
        <v/>
      </c>
      <c r="K397" s="149"/>
      <c r="L397" s="149"/>
      <c r="M397" s="149"/>
      <c r="N397" s="149"/>
      <c r="O397" s="149"/>
      <c r="P397" s="206"/>
      <c r="Q397" s="150"/>
      <c r="R397" s="148" t="str">
        <f ca="1">IF(ISERROR($V397),"",OFFSET('Smelter Look-up'!$C$4,$V397-4,0)&amp;"")</f>
        <v/>
      </c>
      <c r="S397" s="154" t="str">
        <f t="shared" ca="1" si="36"/>
        <v/>
      </c>
      <c r="T397" s="154" t="str">
        <f ca="1">IF(B397="","",IF(ISERROR(MATCH($J397,SorP!$B$1:$B$6261,0)),"",INDIRECT("'SorP'!$A$"&amp;MATCH($S397&amp;$J397,SorP!C:C,0))))</f>
        <v/>
      </c>
      <c r="U397" s="167"/>
      <c r="V397" s="168" t="e">
        <f>IF(C397="",NA(),MATCH($B397&amp;$C397,'Smelter Look-up'!$J:$J,0))</f>
        <v>#N/A</v>
      </c>
      <c r="X397" s="169">
        <f t="shared" ca="1" si="35"/>
        <v>0</v>
      </c>
      <c r="AB397" s="311" t="str">
        <f t="shared" si="37"/>
        <v/>
      </c>
      <c r="AC397" s="169" t="str">
        <f t="shared" si="38"/>
        <v/>
      </c>
      <c r="AD397" s="169" t="str">
        <f t="shared" si="39"/>
        <v/>
      </c>
    </row>
    <row r="398" spans="1:30" s="169" customFormat="1" ht="20.25">
      <c r="A398" s="154"/>
      <c r="B398" s="301"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3" t="str">
        <f ca="1">IF(ISERROR($V398),"",OFFSET('Smelter Look-up'!$G$4,$V398-4,0))</f>
        <v/>
      </c>
      <c r="I398" s="204" t="str">
        <f ca="1">IF(ISERROR($V398),"",OFFSET('Smelter Look-up'!$H$4,$V398-4,0))</f>
        <v/>
      </c>
      <c r="J398" s="204" t="str">
        <f ca="1">IF(ISERROR($V398),"",OFFSET('Smelter Look-up'!$I$4,$V398-4,0))</f>
        <v/>
      </c>
      <c r="K398" s="149"/>
      <c r="L398" s="149"/>
      <c r="M398" s="149"/>
      <c r="N398" s="149"/>
      <c r="O398" s="149"/>
      <c r="P398" s="206"/>
      <c r="Q398" s="150"/>
      <c r="R398" s="148" t="str">
        <f ca="1">IF(ISERROR($V398),"",OFFSET('Smelter Look-up'!$C$4,$V398-4,0)&amp;"")</f>
        <v/>
      </c>
      <c r="S398" s="154" t="str">
        <f t="shared" ca="1" si="36"/>
        <v/>
      </c>
      <c r="T398" s="154" t="str">
        <f ca="1">IF(B398="","",IF(ISERROR(MATCH($J398,SorP!$B$1:$B$6261,0)),"",INDIRECT("'SorP'!$A$"&amp;MATCH($S398&amp;$J398,SorP!C:C,0))))</f>
        <v/>
      </c>
      <c r="U398" s="167"/>
      <c r="V398" s="168" t="e">
        <f>IF(C398="",NA(),MATCH($B398&amp;$C398,'Smelter Look-up'!$J:$J,0))</f>
        <v>#N/A</v>
      </c>
      <c r="X398" s="169">
        <f t="shared" ca="1" si="35"/>
        <v>0</v>
      </c>
      <c r="AB398" s="311" t="str">
        <f t="shared" si="37"/>
        <v/>
      </c>
      <c r="AC398" s="169" t="str">
        <f t="shared" si="38"/>
        <v/>
      </c>
      <c r="AD398" s="169" t="str">
        <f t="shared" si="39"/>
        <v/>
      </c>
    </row>
    <row r="399" spans="1:30" s="169" customFormat="1" ht="20.25">
      <c r="A399" s="154"/>
      <c r="B399" s="301"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3" t="str">
        <f ca="1">IF(ISERROR($V399),"",OFFSET('Smelter Look-up'!$G$4,$V399-4,0))</f>
        <v/>
      </c>
      <c r="I399" s="204" t="str">
        <f ca="1">IF(ISERROR($V399),"",OFFSET('Smelter Look-up'!$H$4,$V399-4,0))</f>
        <v/>
      </c>
      <c r="J399" s="204" t="str">
        <f ca="1">IF(ISERROR($V399),"",OFFSET('Smelter Look-up'!$I$4,$V399-4,0))</f>
        <v/>
      </c>
      <c r="K399" s="149"/>
      <c r="L399" s="149"/>
      <c r="M399" s="149"/>
      <c r="N399" s="149"/>
      <c r="O399" s="149"/>
      <c r="P399" s="206"/>
      <c r="Q399" s="150"/>
      <c r="R399" s="148" t="str">
        <f ca="1">IF(ISERROR($V399),"",OFFSET('Smelter Look-up'!$C$4,$V399-4,0)&amp;"")</f>
        <v/>
      </c>
      <c r="S399" s="154" t="str">
        <f t="shared" ca="1" si="36"/>
        <v/>
      </c>
      <c r="T399" s="154" t="str">
        <f ca="1">IF(B399="","",IF(ISERROR(MATCH($J399,SorP!$B$1:$B$6261,0)),"",INDIRECT("'SorP'!$A$"&amp;MATCH($S399&amp;$J399,SorP!C:C,0))))</f>
        <v/>
      </c>
      <c r="U399" s="167"/>
      <c r="V399" s="168" t="e">
        <f>IF(C399="",NA(),MATCH($B399&amp;$C399,'Smelter Look-up'!$J:$J,0))</f>
        <v>#N/A</v>
      </c>
      <c r="X399" s="169">
        <f t="shared" ca="1" si="35"/>
        <v>0</v>
      </c>
      <c r="AB399" s="311" t="str">
        <f t="shared" si="37"/>
        <v/>
      </c>
      <c r="AC399" s="169" t="str">
        <f t="shared" si="38"/>
        <v/>
      </c>
      <c r="AD399" s="169" t="str">
        <f t="shared" si="39"/>
        <v/>
      </c>
    </row>
    <row r="400" spans="1:30" s="169" customFormat="1" ht="20.25">
      <c r="A400" s="154"/>
      <c r="B400" s="301"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3" t="str">
        <f ca="1">IF(ISERROR($V400),"",OFFSET('Smelter Look-up'!$G$4,$V400-4,0))</f>
        <v/>
      </c>
      <c r="I400" s="204" t="str">
        <f ca="1">IF(ISERROR($V400),"",OFFSET('Smelter Look-up'!$H$4,$V400-4,0))</f>
        <v/>
      </c>
      <c r="J400" s="204" t="str">
        <f ca="1">IF(ISERROR($V400),"",OFFSET('Smelter Look-up'!$I$4,$V400-4,0))</f>
        <v/>
      </c>
      <c r="K400" s="149"/>
      <c r="L400" s="149"/>
      <c r="M400" s="149"/>
      <c r="N400" s="149"/>
      <c r="O400" s="149"/>
      <c r="P400" s="206"/>
      <c r="Q400" s="150"/>
      <c r="R400" s="148" t="str">
        <f ca="1">IF(ISERROR($V400),"",OFFSET('Smelter Look-up'!$C$4,$V400-4,0)&amp;"")</f>
        <v/>
      </c>
      <c r="S400" s="154" t="str">
        <f t="shared" ca="1" si="36"/>
        <v/>
      </c>
      <c r="T400" s="154" t="str">
        <f ca="1">IF(B400="","",IF(ISERROR(MATCH($J400,SorP!$B$1:$B$6261,0)),"",INDIRECT("'SorP'!$A$"&amp;MATCH($S400&amp;$J400,SorP!C:C,0))))</f>
        <v/>
      </c>
      <c r="U400" s="167"/>
      <c r="V400" s="168" t="e">
        <f>IF(C400="",NA(),MATCH($B400&amp;$C400,'Smelter Look-up'!$J:$J,0))</f>
        <v>#N/A</v>
      </c>
      <c r="X400" s="169">
        <f t="shared" ca="1" si="35"/>
        <v>0</v>
      </c>
      <c r="AB400" s="311" t="str">
        <f t="shared" si="37"/>
        <v/>
      </c>
      <c r="AC400" s="169" t="str">
        <f t="shared" si="38"/>
        <v/>
      </c>
      <c r="AD400" s="169" t="str">
        <f t="shared" si="39"/>
        <v/>
      </c>
    </row>
    <row r="401" spans="1:30" s="169" customFormat="1" ht="20.25">
      <c r="A401" s="154"/>
      <c r="B401" s="301"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3" t="str">
        <f ca="1">IF(ISERROR($V401),"",OFFSET('Smelter Look-up'!$G$4,$V401-4,0))</f>
        <v/>
      </c>
      <c r="I401" s="204" t="str">
        <f ca="1">IF(ISERROR($V401),"",OFFSET('Smelter Look-up'!$H$4,$V401-4,0))</f>
        <v/>
      </c>
      <c r="J401" s="204" t="str">
        <f ca="1">IF(ISERROR($V401),"",OFFSET('Smelter Look-up'!$I$4,$V401-4,0))</f>
        <v/>
      </c>
      <c r="K401" s="149"/>
      <c r="L401" s="149"/>
      <c r="M401" s="149"/>
      <c r="N401" s="149"/>
      <c r="O401" s="149"/>
      <c r="P401" s="206"/>
      <c r="Q401" s="150"/>
      <c r="R401" s="148" t="str">
        <f ca="1">IF(ISERROR($V401),"",OFFSET('Smelter Look-up'!$C$4,$V401-4,0)&amp;"")</f>
        <v/>
      </c>
      <c r="S401" s="154" t="str">
        <f t="shared" ca="1" si="36"/>
        <v/>
      </c>
      <c r="T401" s="154" t="str">
        <f ca="1">IF(B401="","",IF(ISERROR(MATCH($J401,SorP!$B$1:$B$6261,0)),"",INDIRECT("'SorP'!$A$"&amp;MATCH($S401&amp;$J401,SorP!C:C,0))))</f>
        <v/>
      </c>
      <c r="U401" s="167"/>
      <c r="V401" s="168" t="e">
        <f>IF(C401="",NA(),MATCH($B401&amp;$C401,'Smelter Look-up'!$J:$J,0))</f>
        <v>#N/A</v>
      </c>
      <c r="X401" s="169">
        <f t="shared" ca="1" si="35"/>
        <v>0</v>
      </c>
      <c r="AB401" s="311" t="str">
        <f t="shared" si="37"/>
        <v/>
      </c>
      <c r="AC401" s="169" t="str">
        <f t="shared" si="38"/>
        <v/>
      </c>
      <c r="AD401" s="169" t="str">
        <f t="shared" si="39"/>
        <v/>
      </c>
    </row>
    <row r="402" spans="1:30" s="169" customFormat="1" ht="20.25">
      <c r="A402" s="154"/>
      <c r="B402" s="301"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3" t="str">
        <f ca="1">IF(ISERROR($V402),"",OFFSET('Smelter Look-up'!$G$4,$V402-4,0))</f>
        <v/>
      </c>
      <c r="I402" s="204" t="str">
        <f ca="1">IF(ISERROR($V402),"",OFFSET('Smelter Look-up'!$H$4,$V402-4,0))</f>
        <v/>
      </c>
      <c r="J402" s="204" t="str">
        <f ca="1">IF(ISERROR($V402),"",OFFSET('Smelter Look-up'!$I$4,$V402-4,0))</f>
        <v/>
      </c>
      <c r="K402" s="149"/>
      <c r="L402" s="149"/>
      <c r="M402" s="149"/>
      <c r="N402" s="149"/>
      <c r="O402" s="149"/>
      <c r="P402" s="206"/>
      <c r="Q402" s="150"/>
      <c r="R402" s="148" t="str">
        <f ca="1">IF(ISERROR($V402),"",OFFSET('Smelter Look-up'!$C$4,$V402-4,0)&amp;"")</f>
        <v/>
      </c>
      <c r="S402" s="154" t="str">
        <f t="shared" ca="1" si="36"/>
        <v/>
      </c>
      <c r="T402" s="154" t="str">
        <f ca="1">IF(B402="","",IF(ISERROR(MATCH($J402,SorP!$B$1:$B$6261,0)),"",INDIRECT("'SorP'!$A$"&amp;MATCH($S402&amp;$J402,SorP!C:C,0))))</f>
        <v/>
      </c>
      <c r="U402" s="167"/>
      <c r="V402" s="168" t="e">
        <f>IF(C402="",NA(),MATCH($B402&amp;$C402,'Smelter Look-up'!$J:$J,0))</f>
        <v>#N/A</v>
      </c>
      <c r="X402" s="169">
        <f t="shared" ca="1" si="35"/>
        <v>0</v>
      </c>
      <c r="AB402" s="311" t="str">
        <f t="shared" si="37"/>
        <v/>
      </c>
      <c r="AC402" s="169" t="str">
        <f t="shared" si="38"/>
        <v/>
      </c>
      <c r="AD402" s="169" t="str">
        <f t="shared" si="39"/>
        <v/>
      </c>
    </row>
    <row r="403" spans="1:30" s="169" customFormat="1" ht="20.25">
      <c r="A403" s="154"/>
      <c r="B403" s="301"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3" t="str">
        <f ca="1">IF(ISERROR($V403),"",OFFSET('Smelter Look-up'!$G$4,$V403-4,0))</f>
        <v/>
      </c>
      <c r="I403" s="204" t="str">
        <f ca="1">IF(ISERROR($V403),"",OFFSET('Smelter Look-up'!$H$4,$V403-4,0))</f>
        <v/>
      </c>
      <c r="J403" s="204" t="str">
        <f ca="1">IF(ISERROR($V403),"",OFFSET('Smelter Look-up'!$I$4,$V403-4,0))</f>
        <v/>
      </c>
      <c r="K403" s="149"/>
      <c r="L403" s="149"/>
      <c r="M403" s="149"/>
      <c r="N403" s="149"/>
      <c r="O403" s="149"/>
      <c r="P403" s="206"/>
      <c r="Q403" s="150"/>
      <c r="R403" s="148" t="str">
        <f ca="1">IF(ISERROR($V403),"",OFFSET('Smelter Look-up'!$C$4,$V403-4,0)&amp;"")</f>
        <v/>
      </c>
      <c r="S403" s="154" t="str">
        <f t="shared" ca="1" si="36"/>
        <v/>
      </c>
      <c r="T403" s="154" t="str">
        <f ca="1">IF(B403="","",IF(ISERROR(MATCH($J403,SorP!$B$1:$B$6261,0)),"",INDIRECT("'SorP'!$A$"&amp;MATCH($S403&amp;$J403,SorP!C:C,0))))</f>
        <v/>
      </c>
      <c r="U403" s="167"/>
      <c r="V403" s="168" t="e">
        <f>IF(C403="",NA(),MATCH($B403&amp;$C403,'Smelter Look-up'!$J:$J,0))</f>
        <v>#N/A</v>
      </c>
      <c r="X403" s="169">
        <f t="shared" ca="1" si="35"/>
        <v>0</v>
      </c>
      <c r="AB403" s="311" t="str">
        <f t="shared" si="37"/>
        <v/>
      </c>
      <c r="AC403" s="169" t="str">
        <f t="shared" si="38"/>
        <v/>
      </c>
      <c r="AD403" s="169" t="str">
        <f t="shared" si="39"/>
        <v/>
      </c>
    </row>
    <row r="404" spans="1:30" s="169" customFormat="1" ht="20.25">
      <c r="A404" s="154"/>
      <c r="B404" s="301"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3" t="str">
        <f ca="1">IF(ISERROR($V404),"",OFFSET('Smelter Look-up'!$G$4,$V404-4,0))</f>
        <v/>
      </c>
      <c r="I404" s="204" t="str">
        <f ca="1">IF(ISERROR($V404),"",OFFSET('Smelter Look-up'!$H$4,$V404-4,0))</f>
        <v/>
      </c>
      <c r="J404" s="204" t="str">
        <f ca="1">IF(ISERROR($V404),"",OFFSET('Smelter Look-up'!$I$4,$V404-4,0))</f>
        <v/>
      </c>
      <c r="K404" s="149"/>
      <c r="L404" s="149"/>
      <c r="M404" s="149"/>
      <c r="N404" s="149"/>
      <c r="O404" s="149"/>
      <c r="P404" s="206"/>
      <c r="Q404" s="150"/>
      <c r="R404" s="148" t="str">
        <f ca="1">IF(ISERROR($V404),"",OFFSET('Smelter Look-up'!$C$4,$V404-4,0)&amp;"")</f>
        <v/>
      </c>
      <c r="S404" s="154" t="str">
        <f t="shared" ca="1" si="36"/>
        <v/>
      </c>
      <c r="T404" s="154" t="str">
        <f ca="1">IF(B404="","",IF(ISERROR(MATCH($J404,SorP!$B$1:$B$6261,0)),"",INDIRECT("'SorP'!$A$"&amp;MATCH($S404&amp;$J404,SorP!C:C,0))))</f>
        <v/>
      </c>
      <c r="U404" s="167"/>
      <c r="V404" s="168" t="e">
        <f>IF(C404="",NA(),MATCH($B404&amp;$C404,'Smelter Look-up'!$J:$J,0))</f>
        <v>#N/A</v>
      </c>
      <c r="X404" s="169">
        <f t="shared" ca="1" si="35"/>
        <v>0</v>
      </c>
      <c r="AB404" s="311" t="str">
        <f t="shared" si="37"/>
        <v/>
      </c>
      <c r="AC404" s="169" t="str">
        <f t="shared" si="38"/>
        <v/>
      </c>
      <c r="AD404" s="169" t="str">
        <f t="shared" si="39"/>
        <v/>
      </c>
    </row>
    <row r="405" spans="1:30" s="169" customFormat="1" ht="20.25">
      <c r="A405" s="154"/>
      <c r="B405" s="301"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3" t="str">
        <f ca="1">IF(ISERROR($V405),"",OFFSET('Smelter Look-up'!$G$4,$V405-4,0))</f>
        <v/>
      </c>
      <c r="I405" s="204" t="str">
        <f ca="1">IF(ISERROR($V405),"",OFFSET('Smelter Look-up'!$H$4,$V405-4,0))</f>
        <v/>
      </c>
      <c r="J405" s="204" t="str">
        <f ca="1">IF(ISERROR($V405),"",OFFSET('Smelter Look-up'!$I$4,$V405-4,0))</f>
        <v/>
      </c>
      <c r="K405" s="149"/>
      <c r="L405" s="149"/>
      <c r="M405" s="149"/>
      <c r="N405" s="149"/>
      <c r="O405" s="149"/>
      <c r="P405" s="206"/>
      <c r="Q405" s="150"/>
      <c r="R405" s="148" t="str">
        <f ca="1">IF(ISERROR($V405),"",OFFSET('Smelter Look-up'!$C$4,$V405-4,0)&amp;"")</f>
        <v/>
      </c>
      <c r="S405" s="154" t="str">
        <f t="shared" ca="1" si="36"/>
        <v/>
      </c>
      <c r="T405" s="154" t="str">
        <f ca="1">IF(B405="","",IF(ISERROR(MATCH($J405,SorP!$B$1:$B$6261,0)),"",INDIRECT("'SorP'!$A$"&amp;MATCH($S405&amp;$J405,SorP!C:C,0))))</f>
        <v/>
      </c>
      <c r="U405" s="167"/>
      <c r="V405" s="168" t="e">
        <f>IF(C405="",NA(),MATCH($B405&amp;$C405,'Smelter Look-up'!$J:$J,0))</f>
        <v>#N/A</v>
      </c>
      <c r="X405" s="169">
        <f t="shared" ca="1" si="35"/>
        <v>0</v>
      </c>
      <c r="AB405" s="311" t="str">
        <f t="shared" si="37"/>
        <v/>
      </c>
      <c r="AC405" s="169" t="str">
        <f t="shared" si="38"/>
        <v/>
      </c>
      <c r="AD405" s="169" t="str">
        <f t="shared" si="39"/>
        <v/>
      </c>
    </row>
    <row r="406" spans="1:30" s="169" customFormat="1" ht="20.25">
      <c r="A406" s="154"/>
      <c r="B406" s="301"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3" t="str">
        <f ca="1">IF(ISERROR($V406),"",OFFSET('Smelter Look-up'!$G$4,$V406-4,0))</f>
        <v/>
      </c>
      <c r="I406" s="204" t="str">
        <f ca="1">IF(ISERROR($V406),"",OFFSET('Smelter Look-up'!$H$4,$V406-4,0))</f>
        <v/>
      </c>
      <c r="J406" s="204" t="str">
        <f ca="1">IF(ISERROR($V406),"",OFFSET('Smelter Look-up'!$I$4,$V406-4,0))</f>
        <v/>
      </c>
      <c r="K406" s="149"/>
      <c r="L406" s="149"/>
      <c r="M406" s="149"/>
      <c r="N406" s="149"/>
      <c r="O406" s="149"/>
      <c r="P406" s="206"/>
      <c r="Q406" s="150"/>
      <c r="R406" s="148" t="str">
        <f ca="1">IF(ISERROR($V406),"",OFFSET('Smelter Look-up'!$C$4,$V406-4,0)&amp;"")</f>
        <v/>
      </c>
      <c r="S406" s="154" t="str">
        <f t="shared" ca="1" si="36"/>
        <v/>
      </c>
      <c r="T406" s="154" t="str">
        <f ca="1">IF(B406="","",IF(ISERROR(MATCH($J406,SorP!$B$1:$B$6261,0)),"",INDIRECT("'SorP'!$A$"&amp;MATCH($S406&amp;$J406,SorP!C:C,0))))</f>
        <v/>
      </c>
      <c r="U406" s="167"/>
      <c r="V406" s="168" t="e">
        <f>IF(C406="",NA(),MATCH($B406&amp;$C406,'Smelter Look-up'!$J:$J,0))</f>
        <v>#N/A</v>
      </c>
      <c r="X406" s="169">
        <f t="shared" ca="1" si="35"/>
        <v>0</v>
      </c>
      <c r="AB406" s="311" t="str">
        <f t="shared" si="37"/>
        <v/>
      </c>
      <c r="AC406" s="169" t="str">
        <f t="shared" si="38"/>
        <v/>
      </c>
      <c r="AD406" s="169" t="str">
        <f t="shared" si="39"/>
        <v/>
      </c>
    </row>
    <row r="407" spans="1:30" s="169" customFormat="1" ht="20.25">
      <c r="A407" s="154"/>
      <c r="B407" s="301"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3" t="str">
        <f ca="1">IF(ISERROR($V407),"",OFFSET('Smelter Look-up'!$G$4,$V407-4,0))</f>
        <v/>
      </c>
      <c r="I407" s="204" t="str">
        <f ca="1">IF(ISERROR($V407),"",OFFSET('Smelter Look-up'!$H$4,$V407-4,0))</f>
        <v/>
      </c>
      <c r="J407" s="204" t="str">
        <f ca="1">IF(ISERROR($V407),"",OFFSET('Smelter Look-up'!$I$4,$V407-4,0))</f>
        <v/>
      </c>
      <c r="K407" s="149"/>
      <c r="L407" s="149"/>
      <c r="M407" s="149"/>
      <c r="N407" s="149"/>
      <c r="O407" s="149"/>
      <c r="P407" s="206"/>
      <c r="Q407" s="150"/>
      <c r="R407" s="148" t="str">
        <f ca="1">IF(ISERROR($V407),"",OFFSET('Smelter Look-up'!$C$4,$V407-4,0)&amp;"")</f>
        <v/>
      </c>
      <c r="S407" s="154" t="str">
        <f t="shared" ca="1" si="36"/>
        <v/>
      </c>
      <c r="T407" s="154" t="str">
        <f ca="1">IF(B407="","",IF(ISERROR(MATCH($J407,SorP!$B$1:$B$6261,0)),"",INDIRECT("'SorP'!$A$"&amp;MATCH($S407&amp;$J407,SorP!C:C,0))))</f>
        <v/>
      </c>
      <c r="U407" s="167"/>
      <c r="V407" s="168" t="e">
        <f>IF(C407="",NA(),MATCH($B407&amp;$C407,'Smelter Look-up'!$J:$J,0))</f>
        <v>#N/A</v>
      </c>
      <c r="X407" s="169">
        <f t="shared" ca="1" si="35"/>
        <v>0</v>
      </c>
      <c r="AB407" s="311" t="str">
        <f t="shared" si="37"/>
        <v/>
      </c>
      <c r="AC407" s="169" t="str">
        <f t="shared" si="38"/>
        <v/>
      </c>
      <c r="AD407" s="169" t="str">
        <f t="shared" si="39"/>
        <v/>
      </c>
    </row>
    <row r="408" spans="1:30" s="169" customFormat="1" ht="20.25">
      <c r="A408" s="154"/>
      <c r="B408" s="301"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3" t="str">
        <f ca="1">IF(ISERROR($V408),"",OFFSET('Smelter Look-up'!$G$4,$V408-4,0))</f>
        <v/>
      </c>
      <c r="I408" s="204" t="str">
        <f ca="1">IF(ISERROR($V408),"",OFFSET('Smelter Look-up'!$H$4,$V408-4,0))</f>
        <v/>
      </c>
      <c r="J408" s="204" t="str">
        <f ca="1">IF(ISERROR($V408),"",OFFSET('Smelter Look-up'!$I$4,$V408-4,0))</f>
        <v/>
      </c>
      <c r="K408" s="149"/>
      <c r="L408" s="149"/>
      <c r="M408" s="149"/>
      <c r="N408" s="149"/>
      <c r="O408" s="149"/>
      <c r="P408" s="206"/>
      <c r="Q408" s="150"/>
      <c r="R408" s="148" t="str">
        <f ca="1">IF(ISERROR($V408),"",OFFSET('Smelter Look-up'!$C$4,$V408-4,0)&amp;"")</f>
        <v/>
      </c>
      <c r="S408" s="154" t="str">
        <f t="shared" ca="1" si="36"/>
        <v/>
      </c>
      <c r="T408" s="154" t="str">
        <f ca="1">IF(B408="","",IF(ISERROR(MATCH($J408,SorP!$B$1:$B$6261,0)),"",INDIRECT("'SorP'!$A$"&amp;MATCH($S408&amp;$J408,SorP!C:C,0))))</f>
        <v/>
      </c>
      <c r="U408" s="167"/>
      <c r="V408" s="168" t="e">
        <f>IF(C408="",NA(),MATCH($B408&amp;$C408,'Smelter Look-up'!$J:$J,0))</f>
        <v>#N/A</v>
      </c>
      <c r="X408" s="169">
        <f t="shared" ca="1" si="35"/>
        <v>0</v>
      </c>
      <c r="AB408" s="311" t="str">
        <f t="shared" si="37"/>
        <v/>
      </c>
      <c r="AC408" s="169" t="str">
        <f t="shared" si="38"/>
        <v/>
      </c>
      <c r="AD408" s="169" t="str">
        <f t="shared" si="39"/>
        <v/>
      </c>
    </row>
    <row r="409" spans="1:30" s="169" customFormat="1" ht="20.25">
      <c r="A409" s="154"/>
      <c r="B409" s="301"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3" t="str">
        <f ca="1">IF(ISERROR($V409),"",OFFSET('Smelter Look-up'!$G$4,$V409-4,0))</f>
        <v/>
      </c>
      <c r="I409" s="204" t="str">
        <f ca="1">IF(ISERROR($V409),"",OFFSET('Smelter Look-up'!$H$4,$V409-4,0))</f>
        <v/>
      </c>
      <c r="J409" s="204" t="str">
        <f ca="1">IF(ISERROR($V409),"",OFFSET('Smelter Look-up'!$I$4,$V409-4,0))</f>
        <v/>
      </c>
      <c r="K409" s="149"/>
      <c r="L409" s="149"/>
      <c r="M409" s="149"/>
      <c r="N409" s="149"/>
      <c r="O409" s="149"/>
      <c r="P409" s="206"/>
      <c r="Q409" s="150"/>
      <c r="R409" s="148" t="str">
        <f ca="1">IF(ISERROR($V409),"",OFFSET('Smelter Look-up'!$C$4,$V409-4,0)&amp;"")</f>
        <v/>
      </c>
      <c r="S409" s="154" t="str">
        <f t="shared" ca="1" si="36"/>
        <v/>
      </c>
      <c r="T409" s="154" t="str">
        <f ca="1">IF(B409="","",IF(ISERROR(MATCH($J409,SorP!$B$1:$B$6261,0)),"",INDIRECT("'SorP'!$A$"&amp;MATCH($S409&amp;$J409,SorP!C:C,0))))</f>
        <v/>
      </c>
      <c r="U409" s="167"/>
      <c r="V409" s="168" t="e">
        <f>IF(C409="",NA(),MATCH($B409&amp;$C409,'Smelter Look-up'!$J:$J,0))</f>
        <v>#N/A</v>
      </c>
      <c r="X409" s="169">
        <f t="shared" ca="1" si="35"/>
        <v>0</v>
      </c>
      <c r="AB409" s="311" t="str">
        <f t="shared" si="37"/>
        <v/>
      </c>
      <c r="AC409" s="169" t="str">
        <f t="shared" si="38"/>
        <v/>
      </c>
      <c r="AD409" s="169" t="str">
        <f t="shared" si="39"/>
        <v/>
      </c>
    </row>
    <row r="410" spans="1:30" s="169" customFormat="1" ht="20.25">
      <c r="A410" s="154"/>
      <c r="B410" s="301"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3" t="str">
        <f ca="1">IF(ISERROR($V410),"",OFFSET('Smelter Look-up'!$G$4,$V410-4,0))</f>
        <v/>
      </c>
      <c r="I410" s="204" t="str">
        <f ca="1">IF(ISERROR($V410),"",OFFSET('Smelter Look-up'!$H$4,$V410-4,0))</f>
        <v/>
      </c>
      <c r="J410" s="204" t="str">
        <f ca="1">IF(ISERROR($V410),"",OFFSET('Smelter Look-up'!$I$4,$V410-4,0))</f>
        <v/>
      </c>
      <c r="K410" s="149"/>
      <c r="L410" s="149"/>
      <c r="M410" s="149"/>
      <c r="N410" s="149"/>
      <c r="O410" s="149"/>
      <c r="P410" s="206"/>
      <c r="Q410" s="150"/>
      <c r="R410" s="148" t="str">
        <f ca="1">IF(ISERROR($V410),"",OFFSET('Smelter Look-up'!$C$4,$V410-4,0)&amp;"")</f>
        <v/>
      </c>
      <c r="S410" s="154" t="str">
        <f t="shared" ca="1" si="36"/>
        <v/>
      </c>
      <c r="T410" s="154" t="str">
        <f ca="1">IF(B410="","",IF(ISERROR(MATCH($J410,SorP!$B$1:$B$6261,0)),"",INDIRECT("'SorP'!$A$"&amp;MATCH($S410&amp;$J410,SorP!C:C,0))))</f>
        <v/>
      </c>
      <c r="U410" s="167"/>
      <c r="V410" s="168" t="e">
        <f>IF(C410="",NA(),MATCH($B410&amp;$C410,'Smelter Look-up'!$J:$J,0))</f>
        <v>#N/A</v>
      </c>
      <c r="X410" s="169">
        <f t="shared" ca="1" si="35"/>
        <v>0</v>
      </c>
      <c r="AB410" s="311" t="str">
        <f t="shared" si="37"/>
        <v/>
      </c>
      <c r="AC410" s="169" t="str">
        <f t="shared" si="38"/>
        <v/>
      </c>
      <c r="AD410" s="169" t="str">
        <f t="shared" si="39"/>
        <v/>
      </c>
    </row>
    <row r="411" spans="1:30" s="169" customFormat="1" ht="20.25">
      <c r="A411" s="154"/>
      <c r="B411" s="301"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3" t="str">
        <f ca="1">IF(ISERROR($V411),"",OFFSET('Smelter Look-up'!$G$4,$V411-4,0))</f>
        <v/>
      </c>
      <c r="I411" s="204" t="str">
        <f ca="1">IF(ISERROR($V411),"",OFFSET('Smelter Look-up'!$H$4,$V411-4,0))</f>
        <v/>
      </c>
      <c r="J411" s="204" t="str">
        <f ca="1">IF(ISERROR($V411),"",OFFSET('Smelter Look-up'!$I$4,$V411-4,0))</f>
        <v/>
      </c>
      <c r="K411" s="149"/>
      <c r="L411" s="149"/>
      <c r="M411" s="149"/>
      <c r="N411" s="149"/>
      <c r="O411" s="149"/>
      <c r="P411" s="206"/>
      <c r="Q411" s="150"/>
      <c r="R411" s="148" t="str">
        <f ca="1">IF(ISERROR($V411),"",OFFSET('Smelter Look-up'!$C$4,$V411-4,0)&amp;"")</f>
        <v/>
      </c>
      <c r="S411" s="154" t="str">
        <f t="shared" ca="1" si="36"/>
        <v/>
      </c>
      <c r="T411" s="154" t="str">
        <f ca="1">IF(B411="","",IF(ISERROR(MATCH($J411,SorP!$B$1:$B$6261,0)),"",INDIRECT("'SorP'!$A$"&amp;MATCH($S411&amp;$J411,SorP!C:C,0))))</f>
        <v/>
      </c>
      <c r="U411" s="167"/>
      <c r="V411" s="168" t="e">
        <f>IF(C411="",NA(),MATCH($B411&amp;$C411,'Smelter Look-up'!$J:$J,0))</f>
        <v>#N/A</v>
      </c>
      <c r="X411" s="169">
        <f t="shared" ca="1" si="35"/>
        <v>0</v>
      </c>
      <c r="AB411" s="311" t="str">
        <f t="shared" si="37"/>
        <v/>
      </c>
      <c r="AC411" s="169" t="str">
        <f t="shared" si="38"/>
        <v/>
      </c>
      <c r="AD411" s="169" t="str">
        <f t="shared" si="39"/>
        <v/>
      </c>
    </row>
    <row r="412" spans="1:30" s="169" customFormat="1" ht="20.25">
      <c r="A412" s="154"/>
      <c r="B412" s="301"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3" t="str">
        <f ca="1">IF(ISERROR($V412),"",OFFSET('Smelter Look-up'!$G$4,$V412-4,0))</f>
        <v/>
      </c>
      <c r="I412" s="204" t="str">
        <f ca="1">IF(ISERROR($V412),"",OFFSET('Smelter Look-up'!$H$4,$V412-4,0))</f>
        <v/>
      </c>
      <c r="J412" s="204" t="str">
        <f ca="1">IF(ISERROR($V412),"",OFFSET('Smelter Look-up'!$I$4,$V412-4,0))</f>
        <v/>
      </c>
      <c r="K412" s="149"/>
      <c r="L412" s="149"/>
      <c r="M412" s="149"/>
      <c r="N412" s="149"/>
      <c r="O412" s="149"/>
      <c r="P412" s="206"/>
      <c r="Q412" s="150"/>
      <c r="R412" s="148" t="str">
        <f ca="1">IF(ISERROR($V412),"",OFFSET('Smelter Look-up'!$C$4,$V412-4,0)&amp;"")</f>
        <v/>
      </c>
      <c r="S412" s="154" t="str">
        <f t="shared" ca="1" si="36"/>
        <v/>
      </c>
      <c r="T412" s="154" t="str">
        <f ca="1">IF(B412="","",IF(ISERROR(MATCH($J412,SorP!$B$1:$B$6261,0)),"",INDIRECT("'SorP'!$A$"&amp;MATCH($S412&amp;$J412,SorP!C:C,0))))</f>
        <v/>
      </c>
      <c r="U412" s="167"/>
      <c r="V412" s="168" t="e">
        <f>IF(C412="",NA(),MATCH($B412&amp;$C412,'Smelter Look-up'!$J:$J,0))</f>
        <v>#N/A</v>
      </c>
      <c r="X412" s="169">
        <f t="shared" ca="1" si="35"/>
        <v>0</v>
      </c>
      <c r="AB412" s="311" t="str">
        <f t="shared" si="37"/>
        <v/>
      </c>
      <c r="AC412" s="169" t="str">
        <f t="shared" si="38"/>
        <v/>
      </c>
      <c r="AD412" s="169" t="str">
        <f t="shared" si="39"/>
        <v/>
      </c>
    </row>
    <row r="413" spans="1:30" s="169" customFormat="1" ht="20.25">
      <c r="A413" s="154"/>
      <c r="B413" s="301"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3" t="str">
        <f ca="1">IF(ISERROR($V413),"",OFFSET('Smelter Look-up'!$G$4,$V413-4,0))</f>
        <v/>
      </c>
      <c r="I413" s="204" t="str">
        <f ca="1">IF(ISERROR($V413),"",OFFSET('Smelter Look-up'!$H$4,$V413-4,0))</f>
        <v/>
      </c>
      <c r="J413" s="204" t="str">
        <f ca="1">IF(ISERROR($V413),"",OFFSET('Smelter Look-up'!$I$4,$V413-4,0))</f>
        <v/>
      </c>
      <c r="K413" s="149"/>
      <c r="L413" s="149"/>
      <c r="M413" s="149"/>
      <c r="N413" s="149"/>
      <c r="O413" s="149"/>
      <c r="P413" s="206"/>
      <c r="Q413" s="150"/>
      <c r="R413" s="148" t="str">
        <f ca="1">IF(ISERROR($V413),"",OFFSET('Smelter Look-up'!$C$4,$V413-4,0)&amp;"")</f>
        <v/>
      </c>
      <c r="S413" s="154" t="str">
        <f t="shared" ca="1" si="36"/>
        <v/>
      </c>
      <c r="T413" s="154" t="str">
        <f ca="1">IF(B413="","",IF(ISERROR(MATCH($J413,SorP!$B$1:$B$6261,0)),"",INDIRECT("'SorP'!$A$"&amp;MATCH($S413&amp;$J413,SorP!C:C,0))))</f>
        <v/>
      </c>
      <c r="U413" s="167"/>
      <c r="V413" s="168" t="e">
        <f>IF(C413="",NA(),MATCH($B413&amp;$C413,'Smelter Look-up'!$J:$J,0))</f>
        <v>#N/A</v>
      </c>
      <c r="X413" s="169">
        <f t="shared" ca="1" si="35"/>
        <v>0</v>
      </c>
      <c r="AB413" s="311" t="str">
        <f t="shared" si="37"/>
        <v/>
      </c>
      <c r="AC413" s="169" t="str">
        <f t="shared" si="38"/>
        <v/>
      </c>
      <c r="AD413" s="169" t="str">
        <f t="shared" si="39"/>
        <v/>
      </c>
    </row>
    <row r="414" spans="1:30" s="169" customFormat="1" ht="20.25">
      <c r="A414" s="154"/>
      <c r="B414" s="301"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3" t="str">
        <f ca="1">IF(ISERROR($V414),"",OFFSET('Smelter Look-up'!$G$4,$V414-4,0))</f>
        <v/>
      </c>
      <c r="I414" s="204" t="str">
        <f ca="1">IF(ISERROR($V414),"",OFFSET('Smelter Look-up'!$H$4,$V414-4,0))</f>
        <v/>
      </c>
      <c r="J414" s="204" t="str">
        <f ca="1">IF(ISERROR($V414),"",OFFSET('Smelter Look-up'!$I$4,$V414-4,0))</f>
        <v/>
      </c>
      <c r="K414" s="149"/>
      <c r="L414" s="149"/>
      <c r="M414" s="149"/>
      <c r="N414" s="149"/>
      <c r="O414" s="149"/>
      <c r="P414" s="206"/>
      <c r="Q414" s="150"/>
      <c r="R414" s="148" t="str">
        <f ca="1">IF(ISERROR($V414),"",OFFSET('Smelter Look-up'!$C$4,$V414-4,0)&amp;"")</f>
        <v/>
      </c>
      <c r="S414" s="154" t="str">
        <f t="shared" ca="1" si="36"/>
        <v/>
      </c>
      <c r="T414" s="154" t="str">
        <f ca="1">IF(B414="","",IF(ISERROR(MATCH($J414,SorP!$B$1:$B$6261,0)),"",INDIRECT("'SorP'!$A$"&amp;MATCH($S414&amp;$J414,SorP!C:C,0))))</f>
        <v/>
      </c>
      <c r="U414" s="167"/>
      <c r="V414" s="168" t="e">
        <f>IF(C414="",NA(),MATCH($B414&amp;$C414,'Smelter Look-up'!$J:$J,0))</f>
        <v>#N/A</v>
      </c>
      <c r="X414" s="169">
        <f t="shared" ca="1" si="35"/>
        <v>0</v>
      </c>
      <c r="AB414" s="311" t="str">
        <f t="shared" si="37"/>
        <v/>
      </c>
      <c r="AC414" s="169" t="str">
        <f t="shared" si="38"/>
        <v/>
      </c>
      <c r="AD414" s="169" t="str">
        <f t="shared" si="39"/>
        <v/>
      </c>
    </row>
    <row r="415" spans="1:30" s="169" customFormat="1" ht="20.25">
      <c r="A415" s="154"/>
      <c r="B415" s="301"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3" t="str">
        <f ca="1">IF(ISERROR($V415),"",OFFSET('Smelter Look-up'!$G$4,$V415-4,0))</f>
        <v/>
      </c>
      <c r="I415" s="204" t="str">
        <f ca="1">IF(ISERROR($V415),"",OFFSET('Smelter Look-up'!$H$4,$V415-4,0))</f>
        <v/>
      </c>
      <c r="J415" s="204" t="str">
        <f ca="1">IF(ISERROR($V415),"",OFFSET('Smelter Look-up'!$I$4,$V415-4,0))</f>
        <v/>
      </c>
      <c r="K415" s="149"/>
      <c r="L415" s="149"/>
      <c r="M415" s="149"/>
      <c r="N415" s="149"/>
      <c r="O415" s="149"/>
      <c r="P415" s="206"/>
      <c r="Q415" s="150"/>
      <c r="R415" s="148" t="str">
        <f ca="1">IF(ISERROR($V415),"",OFFSET('Smelter Look-up'!$C$4,$V415-4,0)&amp;"")</f>
        <v/>
      </c>
      <c r="S415" s="154" t="str">
        <f t="shared" ca="1" si="36"/>
        <v/>
      </c>
      <c r="T415" s="154" t="str">
        <f ca="1">IF(B415="","",IF(ISERROR(MATCH($J415,SorP!$B$1:$B$6261,0)),"",INDIRECT("'SorP'!$A$"&amp;MATCH($S415&amp;$J415,SorP!C:C,0))))</f>
        <v/>
      </c>
      <c r="U415" s="167"/>
      <c r="V415" s="168" t="e">
        <f>IF(C415="",NA(),MATCH($B415&amp;$C415,'Smelter Look-up'!$J:$J,0))</f>
        <v>#N/A</v>
      </c>
      <c r="X415" s="169">
        <f t="shared" ca="1" si="35"/>
        <v>0</v>
      </c>
      <c r="AB415" s="311" t="str">
        <f t="shared" si="37"/>
        <v/>
      </c>
      <c r="AC415" s="169" t="str">
        <f t="shared" si="38"/>
        <v/>
      </c>
      <c r="AD415" s="169" t="str">
        <f t="shared" si="39"/>
        <v/>
      </c>
    </row>
    <row r="416" spans="1:30" s="169" customFormat="1" ht="20.25">
      <c r="A416" s="154"/>
      <c r="B416" s="301"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3" t="str">
        <f ca="1">IF(ISERROR($V416),"",OFFSET('Smelter Look-up'!$G$4,$V416-4,0))</f>
        <v/>
      </c>
      <c r="I416" s="204" t="str">
        <f ca="1">IF(ISERROR($V416),"",OFFSET('Smelter Look-up'!$H$4,$V416-4,0))</f>
        <v/>
      </c>
      <c r="J416" s="204" t="str">
        <f ca="1">IF(ISERROR($V416),"",OFFSET('Smelter Look-up'!$I$4,$V416-4,0))</f>
        <v/>
      </c>
      <c r="K416" s="149"/>
      <c r="L416" s="149"/>
      <c r="M416" s="149"/>
      <c r="N416" s="149"/>
      <c r="O416" s="149"/>
      <c r="P416" s="206"/>
      <c r="Q416" s="150"/>
      <c r="R416" s="148" t="str">
        <f ca="1">IF(ISERROR($V416),"",OFFSET('Smelter Look-up'!$C$4,$V416-4,0)&amp;"")</f>
        <v/>
      </c>
      <c r="S416" s="154" t="str">
        <f t="shared" ca="1" si="36"/>
        <v/>
      </c>
      <c r="T416" s="154" t="str">
        <f ca="1">IF(B416="","",IF(ISERROR(MATCH($J416,SorP!$B$1:$B$6261,0)),"",INDIRECT("'SorP'!$A$"&amp;MATCH($S416&amp;$J416,SorP!C:C,0))))</f>
        <v/>
      </c>
      <c r="U416" s="167"/>
      <c r="V416" s="168" t="e">
        <f>IF(C416="",NA(),MATCH($B416&amp;$C416,'Smelter Look-up'!$J:$J,0))</f>
        <v>#N/A</v>
      </c>
      <c r="X416" s="169">
        <f t="shared" ref="X416:X479" ca="1" si="40">IF(AND(C416="Smelter not listed",OR(LEN(D416)=0,LEN(E416)=0)),1,0)</f>
        <v>0</v>
      </c>
      <c r="AB416" s="311" t="str">
        <f t="shared" si="37"/>
        <v/>
      </c>
      <c r="AC416" s="169" t="str">
        <f t="shared" si="38"/>
        <v/>
      </c>
      <c r="AD416" s="169" t="str">
        <f t="shared" si="39"/>
        <v/>
      </c>
    </row>
    <row r="417" spans="1:30" s="169" customFormat="1" ht="20.25">
      <c r="A417" s="154"/>
      <c r="B417" s="301"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3" t="str">
        <f ca="1">IF(ISERROR($V417),"",OFFSET('Smelter Look-up'!$G$4,$V417-4,0))</f>
        <v/>
      </c>
      <c r="I417" s="204" t="str">
        <f ca="1">IF(ISERROR($V417),"",OFFSET('Smelter Look-up'!$H$4,$V417-4,0))</f>
        <v/>
      </c>
      <c r="J417" s="204" t="str">
        <f ca="1">IF(ISERROR($V417),"",OFFSET('Smelter Look-up'!$I$4,$V417-4,0))</f>
        <v/>
      </c>
      <c r="K417" s="149"/>
      <c r="L417" s="149"/>
      <c r="M417" s="149"/>
      <c r="N417" s="149"/>
      <c r="O417" s="149"/>
      <c r="P417" s="206"/>
      <c r="Q417" s="150"/>
      <c r="R417" s="148" t="str">
        <f ca="1">IF(ISERROR($V417),"",OFFSET('Smelter Look-up'!$C$4,$V417-4,0)&amp;"")</f>
        <v/>
      </c>
      <c r="S417" s="154" t="str">
        <f t="shared" ref="S417:S480" ca="1" si="41">IF(B417="","",IF(ISERROR(MATCH($E417,CL,0)),"Unknown",INDIRECT("'C'!$A$"&amp;MATCH($E417,CL,0)+1)))</f>
        <v/>
      </c>
      <c r="T417" s="154" t="str">
        <f ca="1">IF(B417="","",IF(ISERROR(MATCH($J417,SorP!$B$1:$B$6261,0)),"",INDIRECT("'SorP'!$A$"&amp;MATCH($S417&amp;$J417,SorP!C:C,0))))</f>
        <v/>
      </c>
      <c r="U417" s="167"/>
      <c r="V417" s="168" t="e">
        <f>IF(C417="",NA(),MATCH($B417&amp;$C417,'Smelter Look-up'!$J:$J,0))</f>
        <v>#N/A</v>
      </c>
      <c r="X417" s="169">
        <f t="shared" ca="1" si="40"/>
        <v>0</v>
      </c>
      <c r="AB417" s="311" t="str">
        <f t="shared" si="37"/>
        <v/>
      </c>
      <c r="AC417" s="169" t="str">
        <f t="shared" si="38"/>
        <v/>
      </c>
      <c r="AD417" s="169" t="str">
        <f t="shared" si="39"/>
        <v/>
      </c>
    </row>
    <row r="418" spans="1:30" s="169" customFormat="1" ht="20.25">
      <c r="A418" s="154"/>
      <c r="B418" s="301"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3" t="str">
        <f ca="1">IF(ISERROR($V418),"",OFFSET('Smelter Look-up'!$G$4,$V418-4,0))</f>
        <v/>
      </c>
      <c r="I418" s="204" t="str">
        <f ca="1">IF(ISERROR($V418),"",OFFSET('Smelter Look-up'!$H$4,$V418-4,0))</f>
        <v/>
      </c>
      <c r="J418" s="204" t="str">
        <f ca="1">IF(ISERROR($V418),"",OFFSET('Smelter Look-up'!$I$4,$V418-4,0))</f>
        <v/>
      </c>
      <c r="K418" s="149"/>
      <c r="L418" s="149"/>
      <c r="M418" s="149"/>
      <c r="N418" s="149"/>
      <c r="O418" s="149"/>
      <c r="P418" s="206"/>
      <c r="Q418" s="150"/>
      <c r="R418" s="148" t="str">
        <f ca="1">IF(ISERROR($V418),"",OFFSET('Smelter Look-up'!$C$4,$V418-4,0)&amp;"")</f>
        <v/>
      </c>
      <c r="S418" s="154" t="str">
        <f t="shared" ca="1" si="41"/>
        <v/>
      </c>
      <c r="T418" s="154" t="str">
        <f ca="1">IF(B418="","",IF(ISERROR(MATCH($J418,SorP!$B$1:$B$6261,0)),"",INDIRECT("'SorP'!$A$"&amp;MATCH($S418&amp;$J418,SorP!C:C,0))))</f>
        <v/>
      </c>
      <c r="U418" s="167"/>
      <c r="V418" s="168" t="e">
        <f>IF(C418="",NA(),MATCH($B418&amp;$C418,'Smelter Look-up'!$J:$J,0))</f>
        <v>#N/A</v>
      </c>
      <c r="X418" s="169">
        <f t="shared" ca="1" si="40"/>
        <v>0</v>
      </c>
      <c r="AB418" s="311" t="str">
        <f t="shared" si="37"/>
        <v/>
      </c>
      <c r="AC418" s="169" t="str">
        <f t="shared" si="38"/>
        <v/>
      </c>
      <c r="AD418" s="169" t="str">
        <f t="shared" si="39"/>
        <v/>
      </c>
    </row>
    <row r="419" spans="1:30" s="169" customFormat="1" ht="20.25">
      <c r="A419" s="154"/>
      <c r="B419" s="301"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3" t="str">
        <f ca="1">IF(ISERROR($V419),"",OFFSET('Smelter Look-up'!$G$4,$V419-4,0))</f>
        <v/>
      </c>
      <c r="I419" s="204" t="str">
        <f ca="1">IF(ISERROR($V419),"",OFFSET('Smelter Look-up'!$H$4,$V419-4,0))</f>
        <v/>
      </c>
      <c r="J419" s="204" t="str">
        <f ca="1">IF(ISERROR($V419),"",OFFSET('Smelter Look-up'!$I$4,$V419-4,0))</f>
        <v/>
      </c>
      <c r="K419" s="149"/>
      <c r="L419" s="149"/>
      <c r="M419" s="149"/>
      <c r="N419" s="149"/>
      <c r="O419" s="149"/>
      <c r="P419" s="206"/>
      <c r="Q419" s="150"/>
      <c r="R419" s="148" t="str">
        <f ca="1">IF(ISERROR($V419),"",OFFSET('Smelter Look-up'!$C$4,$V419-4,0)&amp;"")</f>
        <v/>
      </c>
      <c r="S419" s="154" t="str">
        <f t="shared" ca="1" si="41"/>
        <v/>
      </c>
      <c r="T419" s="154" t="str">
        <f ca="1">IF(B419="","",IF(ISERROR(MATCH($J419,SorP!$B$1:$B$6261,0)),"",INDIRECT("'SorP'!$A$"&amp;MATCH($S419&amp;$J419,SorP!C:C,0))))</f>
        <v/>
      </c>
      <c r="U419" s="167"/>
      <c r="V419" s="168" t="e">
        <f>IF(C419="",NA(),MATCH($B419&amp;$C419,'Smelter Look-up'!$J:$J,0))</f>
        <v>#N/A</v>
      </c>
      <c r="X419" s="169">
        <f t="shared" ca="1" si="40"/>
        <v>0</v>
      </c>
      <c r="AB419" s="311" t="str">
        <f t="shared" si="37"/>
        <v/>
      </c>
      <c r="AC419" s="169" t="str">
        <f t="shared" si="38"/>
        <v/>
      </c>
      <c r="AD419" s="169" t="str">
        <f t="shared" si="39"/>
        <v/>
      </c>
    </row>
    <row r="420" spans="1:30" s="169" customFormat="1" ht="20.25">
      <c r="A420" s="154"/>
      <c r="B420" s="301"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3" t="str">
        <f ca="1">IF(ISERROR($V420),"",OFFSET('Smelter Look-up'!$G$4,$V420-4,0))</f>
        <v/>
      </c>
      <c r="I420" s="204" t="str">
        <f ca="1">IF(ISERROR($V420),"",OFFSET('Smelter Look-up'!$H$4,$V420-4,0))</f>
        <v/>
      </c>
      <c r="J420" s="204" t="str">
        <f ca="1">IF(ISERROR($V420),"",OFFSET('Smelter Look-up'!$I$4,$V420-4,0))</f>
        <v/>
      </c>
      <c r="K420" s="149"/>
      <c r="L420" s="149"/>
      <c r="M420" s="149"/>
      <c r="N420" s="149"/>
      <c r="O420" s="149"/>
      <c r="P420" s="206"/>
      <c r="Q420" s="150"/>
      <c r="R420" s="148" t="str">
        <f ca="1">IF(ISERROR($V420),"",OFFSET('Smelter Look-up'!$C$4,$V420-4,0)&amp;"")</f>
        <v/>
      </c>
      <c r="S420" s="154" t="str">
        <f t="shared" ca="1" si="41"/>
        <v/>
      </c>
      <c r="T420" s="154" t="str">
        <f ca="1">IF(B420="","",IF(ISERROR(MATCH($J420,SorP!$B$1:$B$6261,0)),"",INDIRECT("'SorP'!$A$"&amp;MATCH($S420&amp;$J420,SorP!C:C,0))))</f>
        <v/>
      </c>
      <c r="U420" s="167"/>
      <c r="V420" s="168" t="e">
        <f>IF(C420="",NA(),MATCH($B420&amp;$C420,'Smelter Look-up'!$J:$J,0))</f>
        <v>#N/A</v>
      </c>
      <c r="X420" s="169">
        <f t="shared" ca="1" si="40"/>
        <v>0</v>
      </c>
      <c r="AB420" s="311" t="str">
        <f t="shared" si="37"/>
        <v/>
      </c>
      <c r="AC420" s="169" t="str">
        <f t="shared" si="38"/>
        <v/>
      </c>
      <c r="AD420" s="169" t="str">
        <f t="shared" si="39"/>
        <v/>
      </c>
    </row>
    <row r="421" spans="1:30" s="169" customFormat="1" ht="20.25">
      <c r="A421" s="154"/>
      <c r="B421" s="301"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3" t="str">
        <f ca="1">IF(ISERROR($V421),"",OFFSET('Smelter Look-up'!$G$4,$V421-4,0))</f>
        <v/>
      </c>
      <c r="I421" s="204" t="str">
        <f ca="1">IF(ISERROR($V421),"",OFFSET('Smelter Look-up'!$H$4,$V421-4,0))</f>
        <v/>
      </c>
      <c r="J421" s="204" t="str">
        <f ca="1">IF(ISERROR($V421),"",OFFSET('Smelter Look-up'!$I$4,$V421-4,0))</f>
        <v/>
      </c>
      <c r="K421" s="149"/>
      <c r="L421" s="149"/>
      <c r="M421" s="149"/>
      <c r="N421" s="149"/>
      <c r="O421" s="149"/>
      <c r="P421" s="206"/>
      <c r="Q421" s="150"/>
      <c r="R421" s="148" t="str">
        <f ca="1">IF(ISERROR($V421),"",OFFSET('Smelter Look-up'!$C$4,$V421-4,0)&amp;"")</f>
        <v/>
      </c>
      <c r="S421" s="154" t="str">
        <f t="shared" ca="1" si="41"/>
        <v/>
      </c>
      <c r="T421" s="154" t="str">
        <f ca="1">IF(B421="","",IF(ISERROR(MATCH($J421,SorP!$B$1:$B$6261,0)),"",INDIRECT("'SorP'!$A$"&amp;MATCH($S421&amp;$J421,SorP!C:C,0))))</f>
        <v/>
      </c>
      <c r="U421" s="167"/>
      <c r="V421" s="168" t="e">
        <f>IF(C421="",NA(),MATCH($B421&amp;$C421,'Smelter Look-up'!$J:$J,0))</f>
        <v>#N/A</v>
      </c>
      <c r="X421" s="169">
        <f t="shared" ca="1" si="40"/>
        <v>0</v>
      </c>
      <c r="AB421" s="311" t="str">
        <f t="shared" si="37"/>
        <v/>
      </c>
      <c r="AC421" s="169" t="str">
        <f t="shared" si="38"/>
        <v/>
      </c>
      <c r="AD421" s="169" t="str">
        <f t="shared" si="39"/>
        <v/>
      </c>
    </row>
    <row r="422" spans="1:30" s="169" customFormat="1" ht="20.25">
      <c r="A422" s="154"/>
      <c r="B422" s="301"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3" t="str">
        <f ca="1">IF(ISERROR($V422),"",OFFSET('Smelter Look-up'!$G$4,$V422-4,0))</f>
        <v/>
      </c>
      <c r="I422" s="204" t="str">
        <f ca="1">IF(ISERROR($V422),"",OFFSET('Smelter Look-up'!$H$4,$V422-4,0))</f>
        <v/>
      </c>
      <c r="J422" s="204" t="str">
        <f ca="1">IF(ISERROR($V422),"",OFFSET('Smelter Look-up'!$I$4,$V422-4,0))</f>
        <v/>
      </c>
      <c r="K422" s="149"/>
      <c r="L422" s="149"/>
      <c r="M422" s="149"/>
      <c r="N422" s="149"/>
      <c r="O422" s="149"/>
      <c r="P422" s="206"/>
      <c r="Q422" s="150"/>
      <c r="R422" s="148" t="str">
        <f ca="1">IF(ISERROR($V422),"",OFFSET('Smelter Look-up'!$C$4,$V422-4,0)&amp;"")</f>
        <v/>
      </c>
      <c r="S422" s="154" t="str">
        <f t="shared" ca="1" si="41"/>
        <v/>
      </c>
      <c r="T422" s="154" t="str">
        <f ca="1">IF(B422="","",IF(ISERROR(MATCH($J422,SorP!$B$1:$B$6261,0)),"",INDIRECT("'SorP'!$A$"&amp;MATCH($S422&amp;$J422,SorP!C:C,0))))</f>
        <v/>
      </c>
      <c r="U422" s="167"/>
      <c r="V422" s="168" t="e">
        <f>IF(C422="",NA(),MATCH($B422&amp;$C422,'Smelter Look-up'!$J:$J,0))</f>
        <v>#N/A</v>
      </c>
      <c r="X422" s="169">
        <f t="shared" ca="1" si="40"/>
        <v>0</v>
      </c>
      <c r="AB422" s="311" t="str">
        <f t="shared" si="37"/>
        <v/>
      </c>
      <c r="AC422" s="169" t="str">
        <f t="shared" si="38"/>
        <v/>
      </c>
      <c r="AD422" s="169" t="str">
        <f t="shared" si="39"/>
        <v/>
      </c>
    </row>
    <row r="423" spans="1:30" s="169" customFormat="1" ht="20.25">
      <c r="A423" s="154"/>
      <c r="B423" s="301"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3" t="str">
        <f ca="1">IF(ISERROR($V423),"",OFFSET('Smelter Look-up'!$G$4,$V423-4,0))</f>
        <v/>
      </c>
      <c r="I423" s="204" t="str">
        <f ca="1">IF(ISERROR($V423),"",OFFSET('Smelter Look-up'!$H$4,$V423-4,0))</f>
        <v/>
      </c>
      <c r="J423" s="204" t="str">
        <f ca="1">IF(ISERROR($V423),"",OFFSET('Smelter Look-up'!$I$4,$V423-4,0))</f>
        <v/>
      </c>
      <c r="K423" s="149"/>
      <c r="L423" s="149"/>
      <c r="M423" s="149"/>
      <c r="N423" s="149"/>
      <c r="O423" s="149"/>
      <c r="P423" s="206"/>
      <c r="Q423" s="150"/>
      <c r="R423" s="148" t="str">
        <f ca="1">IF(ISERROR($V423),"",OFFSET('Smelter Look-up'!$C$4,$V423-4,0)&amp;"")</f>
        <v/>
      </c>
      <c r="S423" s="154" t="str">
        <f t="shared" ca="1" si="41"/>
        <v/>
      </c>
      <c r="T423" s="154" t="str">
        <f ca="1">IF(B423="","",IF(ISERROR(MATCH($J423,SorP!$B$1:$B$6261,0)),"",INDIRECT("'SorP'!$A$"&amp;MATCH($S423&amp;$J423,SorP!C:C,0))))</f>
        <v/>
      </c>
      <c r="U423" s="167"/>
      <c r="V423" s="168" t="e">
        <f>IF(C423="",NA(),MATCH($B423&amp;$C423,'Smelter Look-up'!$J:$J,0))</f>
        <v>#N/A</v>
      </c>
      <c r="X423" s="169">
        <f t="shared" ca="1" si="40"/>
        <v>0</v>
      </c>
      <c r="AB423" s="311" t="str">
        <f t="shared" ref="AB423:AB486" si="42">IF(C423="","",B423)</f>
        <v/>
      </c>
      <c r="AC423" s="169" t="str">
        <f t="shared" ref="AC423:AC486" si="43">B423</f>
        <v/>
      </c>
      <c r="AD423" s="169" t="str">
        <f t="shared" ref="AD423:AD486" si="44">IF(C423="Smelter not listed",D423,C423)</f>
        <v/>
      </c>
    </row>
    <row r="424" spans="1:30" s="169" customFormat="1" ht="20.25">
      <c r="A424" s="154"/>
      <c r="B424" s="301"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3" t="str">
        <f ca="1">IF(ISERROR($V424),"",OFFSET('Smelter Look-up'!$G$4,$V424-4,0))</f>
        <v/>
      </c>
      <c r="I424" s="204" t="str">
        <f ca="1">IF(ISERROR($V424),"",OFFSET('Smelter Look-up'!$H$4,$V424-4,0))</f>
        <v/>
      </c>
      <c r="J424" s="204" t="str">
        <f ca="1">IF(ISERROR($V424),"",OFFSET('Smelter Look-up'!$I$4,$V424-4,0))</f>
        <v/>
      </c>
      <c r="K424" s="149"/>
      <c r="L424" s="149"/>
      <c r="M424" s="149"/>
      <c r="N424" s="149"/>
      <c r="O424" s="149"/>
      <c r="P424" s="206"/>
      <c r="Q424" s="150"/>
      <c r="R424" s="148" t="str">
        <f ca="1">IF(ISERROR($V424),"",OFFSET('Smelter Look-up'!$C$4,$V424-4,0)&amp;"")</f>
        <v/>
      </c>
      <c r="S424" s="154" t="str">
        <f t="shared" ca="1" si="41"/>
        <v/>
      </c>
      <c r="T424" s="154" t="str">
        <f ca="1">IF(B424="","",IF(ISERROR(MATCH($J424,SorP!$B$1:$B$6261,0)),"",INDIRECT("'SorP'!$A$"&amp;MATCH($S424&amp;$J424,SorP!C:C,0))))</f>
        <v/>
      </c>
      <c r="U424" s="167"/>
      <c r="V424" s="168" t="e">
        <f>IF(C424="",NA(),MATCH($B424&amp;$C424,'Smelter Look-up'!$J:$J,0))</f>
        <v>#N/A</v>
      </c>
      <c r="X424" s="169">
        <f t="shared" ca="1" si="40"/>
        <v>0</v>
      </c>
      <c r="AB424" s="311" t="str">
        <f t="shared" si="42"/>
        <v/>
      </c>
      <c r="AC424" s="169" t="str">
        <f t="shared" si="43"/>
        <v/>
      </c>
      <c r="AD424" s="169" t="str">
        <f t="shared" si="44"/>
        <v/>
      </c>
    </row>
    <row r="425" spans="1:30" s="169" customFormat="1" ht="20.25">
      <c r="A425" s="154"/>
      <c r="B425" s="301"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3" t="str">
        <f ca="1">IF(ISERROR($V425),"",OFFSET('Smelter Look-up'!$G$4,$V425-4,0))</f>
        <v/>
      </c>
      <c r="I425" s="204" t="str">
        <f ca="1">IF(ISERROR($V425),"",OFFSET('Smelter Look-up'!$H$4,$V425-4,0))</f>
        <v/>
      </c>
      <c r="J425" s="204" t="str">
        <f ca="1">IF(ISERROR($V425),"",OFFSET('Smelter Look-up'!$I$4,$V425-4,0))</f>
        <v/>
      </c>
      <c r="K425" s="149"/>
      <c r="L425" s="149"/>
      <c r="M425" s="149"/>
      <c r="N425" s="149"/>
      <c r="O425" s="149"/>
      <c r="P425" s="206"/>
      <c r="Q425" s="150"/>
      <c r="R425" s="148" t="str">
        <f ca="1">IF(ISERROR($V425),"",OFFSET('Smelter Look-up'!$C$4,$V425-4,0)&amp;"")</f>
        <v/>
      </c>
      <c r="S425" s="154" t="str">
        <f t="shared" ca="1" si="41"/>
        <v/>
      </c>
      <c r="T425" s="154" t="str">
        <f ca="1">IF(B425="","",IF(ISERROR(MATCH($J425,SorP!$B$1:$B$6261,0)),"",INDIRECT("'SorP'!$A$"&amp;MATCH($S425&amp;$J425,SorP!C:C,0))))</f>
        <v/>
      </c>
      <c r="U425" s="167"/>
      <c r="V425" s="168" t="e">
        <f>IF(C425="",NA(),MATCH($B425&amp;$C425,'Smelter Look-up'!$J:$J,0))</f>
        <v>#N/A</v>
      </c>
      <c r="X425" s="169">
        <f t="shared" ca="1" si="40"/>
        <v>0</v>
      </c>
      <c r="AB425" s="311" t="str">
        <f t="shared" si="42"/>
        <v/>
      </c>
      <c r="AC425" s="169" t="str">
        <f t="shared" si="43"/>
        <v/>
      </c>
      <c r="AD425" s="169" t="str">
        <f t="shared" si="44"/>
        <v/>
      </c>
    </row>
    <row r="426" spans="1:30" s="169" customFormat="1" ht="20.25">
      <c r="A426" s="154"/>
      <c r="B426" s="301"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3" t="str">
        <f ca="1">IF(ISERROR($V426),"",OFFSET('Smelter Look-up'!$G$4,$V426-4,0))</f>
        <v/>
      </c>
      <c r="I426" s="204" t="str">
        <f ca="1">IF(ISERROR($V426),"",OFFSET('Smelter Look-up'!$H$4,$V426-4,0))</f>
        <v/>
      </c>
      <c r="J426" s="204" t="str">
        <f ca="1">IF(ISERROR($V426),"",OFFSET('Smelter Look-up'!$I$4,$V426-4,0))</f>
        <v/>
      </c>
      <c r="K426" s="149"/>
      <c r="L426" s="149"/>
      <c r="M426" s="149"/>
      <c r="N426" s="149"/>
      <c r="O426" s="149"/>
      <c r="P426" s="206"/>
      <c r="Q426" s="150"/>
      <c r="R426" s="148" t="str">
        <f ca="1">IF(ISERROR($V426),"",OFFSET('Smelter Look-up'!$C$4,$V426-4,0)&amp;"")</f>
        <v/>
      </c>
      <c r="S426" s="154" t="str">
        <f t="shared" ca="1" si="41"/>
        <v/>
      </c>
      <c r="T426" s="154" t="str">
        <f ca="1">IF(B426="","",IF(ISERROR(MATCH($J426,SorP!$B$1:$B$6261,0)),"",INDIRECT("'SorP'!$A$"&amp;MATCH($S426&amp;$J426,SorP!C:C,0))))</f>
        <v/>
      </c>
      <c r="U426" s="167"/>
      <c r="V426" s="168" t="e">
        <f>IF(C426="",NA(),MATCH($B426&amp;$C426,'Smelter Look-up'!$J:$J,0))</f>
        <v>#N/A</v>
      </c>
      <c r="X426" s="169">
        <f t="shared" ca="1" si="40"/>
        <v>0</v>
      </c>
      <c r="AB426" s="311" t="str">
        <f t="shared" si="42"/>
        <v/>
      </c>
      <c r="AC426" s="169" t="str">
        <f t="shared" si="43"/>
        <v/>
      </c>
      <c r="AD426" s="169" t="str">
        <f t="shared" si="44"/>
        <v/>
      </c>
    </row>
    <row r="427" spans="1:30" s="169" customFormat="1" ht="20.25">
      <c r="A427" s="154"/>
      <c r="B427" s="301"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3" t="str">
        <f ca="1">IF(ISERROR($V427),"",OFFSET('Smelter Look-up'!$G$4,$V427-4,0))</f>
        <v/>
      </c>
      <c r="I427" s="204" t="str">
        <f ca="1">IF(ISERROR($V427),"",OFFSET('Smelter Look-up'!$H$4,$V427-4,0))</f>
        <v/>
      </c>
      <c r="J427" s="204" t="str">
        <f ca="1">IF(ISERROR($V427),"",OFFSET('Smelter Look-up'!$I$4,$V427-4,0))</f>
        <v/>
      </c>
      <c r="K427" s="149"/>
      <c r="L427" s="149"/>
      <c r="M427" s="149"/>
      <c r="N427" s="149"/>
      <c r="O427" s="149"/>
      <c r="P427" s="206"/>
      <c r="Q427" s="150"/>
      <c r="R427" s="148" t="str">
        <f ca="1">IF(ISERROR($V427),"",OFFSET('Smelter Look-up'!$C$4,$V427-4,0)&amp;"")</f>
        <v/>
      </c>
      <c r="S427" s="154" t="str">
        <f t="shared" ca="1" si="41"/>
        <v/>
      </c>
      <c r="T427" s="154" t="str">
        <f ca="1">IF(B427="","",IF(ISERROR(MATCH($J427,SorP!$B$1:$B$6261,0)),"",INDIRECT("'SorP'!$A$"&amp;MATCH($S427&amp;$J427,SorP!C:C,0))))</f>
        <v/>
      </c>
      <c r="U427" s="167"/>
      <c r="V427" s="168" t="e">
        <f>IF(C427="",NA(),MATCH($B427&amp;$C427,'Smelter Look-up'!$J:$J,0))</f>
        <v>#N/A</v>
      </c>
      <c r="X427" s="169">
        <f t="shared" ca="1" si="40"/>
        <v>0</v>
      </c>
      <c r="AB427" s="311" t="str">
        <f t="shared" si="42"/>
        <v/>
      </c>
      <c r="AC427" s="169" t="str">
        <f t="shared" si="43"/>
        <v/>
      </c>
      <c r="AD427" s="169" t="str">
        <f t="shared" si="44"/>
        <v/>
      </c>
    </row>
    <row r="428" spans="1:30" s="169" customFormat="1" ht="20.25">
      <c r="A428" s="154"/>
      <c r="B428" s="301"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3" t="str">
        <f ca="1">IF(ISERROR($V428),"",OFFSET('Smelter Look-up'!$G$4,$V428-4,0))</f>
        <v/>
      </c>
      <c r="I428" s="204" t="str">
        <f ca="1">IF(ISERROR($V428),"",OFFSET('Smelter Look-up'!$H$4,$V428-4,0))</f>
        <v/>
      </c>
      <c r="J428" s="204" t="str">
        <f ca="1">IF(ISERROR($V428),"",OFFSET('Smelter Look-up'!$I$4,$V428-4,0))</f>
        <v/>
      </c>
      <c r="K428" s="149"/>
      <c r="L428" s="149"/>
      <c r="M428" s="149"/>
      <c r="N428" s="149"/>
      <c r="O428" s="149"/>
      <c r="P428" s="206"/>
      <c r="Q428" s="150"/>
      <c r="R428" s="148" t="str">
        <f ca="1">IF(ISERROR($V428),"",OFFSET('Smelter Look-up'!$C$4,$V428-4,0)&amp;"")</f>
        <v/>
      </c>
      <c r="S428" s="154" t="str">
        <f t="shared" ca="1" si="41"/>
        <v/>
      </c>
      <c r="T428" s="154" t="str">
        <f ca="1">IF(B428="","",IF(ISERROR(MATCH($J428,SorP!$B$1:$B$6261,0)),"",INDIRECT("'SorP'!$A$"&amp;MATCH($S428&amp;$J428,SorP!C:C,0))))</f>
        <v/>
      </c>
      <c r="U428" s="167"/>
      <c r="V428" s="168" t="e">
        <f>IF(C428="",NA(),MATCH($B428&amp;$C428,'Smelter Look-up'!$J:$J,0))</f>
        <v>#N/A</v>
      </c>
      <c r="X428" s="169">
        <f t="shared" ca="1" si="40"/>
        <v>0</v>
      </c>
      <c r="AB428" s="311" t="str">
        <f t="shared" si="42"/>
        <v/>
      </c>
      <c r="AC428" s="169" t="str">
        <f t="shared" si="43"/>
        <v/>
      </c>
      <c r="AD428" s="169" t="str">
        <f t="shared" si="44"/>
        <v/>
      </c>
    </row>
    <row r="429" spans="1:30" s="169" customFormat="1" ht="20.25">
      <c r="A429" s="154"/>
      <c r="B429" s="301"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3" t="str">
        <f ca="1">IF(ISERROR($V429),"",OFFSET('Smelter Look-up'!$G$4,$V429-4,0))</f>
        <v/>
      </c>
      <c r="I429" s="204" t="str">
        <f ca="1">IF(ISERROR($V429),"",OFFSET('Smelter Look-up'!$H$4,$V429-4,0))</f>
        <v/>
      </c>
      <c r="J429" s="204" t="str">
        <f ca="1">IF(ISERROR($V429),"",OFFSET('Smelter Look-up'!$I$4,$V429-4,0))</f>
        <v/>
      </c>
      <c r="K429" s="149"/>
      <c r="L429" s="149"/>
      <c r="M429" s="149"/>
      <c r="N429" s="149"/>
      <c r="O429" s="149"/>
      <c r="P429" s="206"/>
      <c r="Q429" s="150"/>
      <c r="R429" s="148" t="str">
        <f ca="1">IF(ISERROR($V429),"",OFFSET('Smelter Look-up'!$C$4,$V429-4,0)&amp;"")</f>
        <v/>
      </c>
      <c r="S429" s="154" t="str">
        <f t="shared" ca="1" si="41"/>
        <v/>
      </c>
      <c r="T429" s="154" t="str">
        <f ca="1">IF(B429="","",IF(ISERROR(MATCH($J429,SorP!$B$1:$B$6261,0)),"",INDIRECT("'SorP'!$A$"&amp;MATCH($S429&amp;$J429,SorP!C:C,0))))</f>
        <v/>
      </c>
      <c r="U429" s="167"/>
      <c r="V429" s="168" t="e">
        <f>IF(C429="",NA(),MATCH($B429&amp;$C429,'Smelter Look-up'!$J:$J,0))</f>
        <v>#N/A</v>
      </c>
      <c r="X429" s="169">
        <f t="shared" ca="1" si="40"/>
        <v>0</v>
      </c>
      <c r="AB429" s="311" t="str">
        <f t="shared" si="42"/>
        <v/>
      </c>
      <c r="AC429" s="169" t="str">
        <f t="shared" si="43"/>
        <v/>
      </c>
      <c r="AD429" s="169" t="str">
        <f t="shared" si="44"/>
        <v/>
      </c>
    </row>
    <row r="430" spans="1:30" s="169" customFormat="1" ht="20.25">
      <c r="A430" s="154"/>
      <c r="B430" s="301"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3" t="str">
        <f ca="1">IF(ISERROR($V430),"",OFFSET('Smelter Look-up'!$G$4,$V430-4,0))</f>
        <v/>
      </c>
      <c r="I430" s="204" t="str">
        <f ca="1">IF(ISERROR($V430),"",OFFSET('Smelter Look-up'!$H$4,$V430-4,0))</f>
        <v/>
      </c>
      <c r="J430" s="204" t="str">
        <f ca="1">IF(ISERROR($V430),"",OFFSET('Smelter Look-up'!$I$4,$V430-4,0))</f>
        <v/>
      </c>
      <c r="K430" s="149"/>
      <c r="L430" s="149"/>
      <c r="M430" s="149"/>
      <c r="N430" s="149"/>
      <c r="O430" s="149"/>
      <c r="P430" s="206"/>
      <c r="Q430" s="150"/>
      <c r="R430" s="148" t="str">
        <f ca="1">IF(ISERROR($V430),"",OFFSET('Smelter Look-up'!$C$4,$V430-4,0)&amp;"")</f>
        <v/>
      </c>
      <c r="S430" s="154" t="str">
        <f t="shared" ca="1" si="41"/>
        <v/>
      </c>
      <c r="T430" s="154" t="str">
        <f ca="1">IF(B430="","",IF(ISERROR(MATCH($J430,SorP!$B$1:$B$6261,0)),"",INDIRECT("'SorP'!$A$"&amp;MATCH($S430&amp;$J430,SorP!C:C,0))))</f>
        <v/>
      </c>
      <c r="U430" s="167"/>
      <c r="V430" s="168" t="e">
        <f>IF(C430="",NA(),MATCH($B430&amp;$C430,'Smelter Look-up'!$J:$J,0))</f>
        <v>#N/A</v>
      </c>
      <c r="X430" s="169">
        <f t="shared" ca="1" si="40"/>
        <v>0</v>
      </c>
      <c r="AB430" s="311" t="str">
        <f t="shared" si="42"/>
        <v/>
      </c>
      <c r="AC430" s="169" t="str">
        <f t="shared" si="43"/>
        <v/>
      </c>
      <c r="AD430" s="169" t="str">
        <f t="shared" si="44"/>
        <v/>
      </c>
    </row>
    <row r="431" spans="1:30" s="169" customFormat="1" ht="20.25">
      <c r="A431" s="154"/>
      <c r="B431" s="301"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3" t="str">
        <f ca="1">IF(ISERROR($V431),"",OFFSET('Smelter Look-up'!$G$4,$V431-4,0))</f>
        <v/>
      </c>
      <c r="I431" s="204" t="str">
        <f ca="1">IF(ISERROR($V431),"",OFFSET('Smelter Look-up'!$H$4,$V431-4,0))</f>
        <v/>
      </c>
      <c r="J431" s="204" t="str">
        <f ca="1">IF(ISERROR($V431),"",OFFSET('Smelter Look-up'!$I$4,$V431-4,0))</f>
        <v/>
      </c>
      <c r="K431" s="149"/>
      <c r="L431" s="149"/>
      <c r="M431" s="149"/>
      <c r="N431" s="149"/>
      <c r="O431" s="149"/>
      <c r="P431" s="206"/>
      <c r="Q431" s="150"/>
      <c r="R431" s="148" t="str">
        <f ca="1">IF(ISERROR($V431),"",OFFSET('Smelter Look-up'!$C$4,$V431-4,0)&amp;"")</f>
        <v/>
      </c>
      <c r="S431" s="154" t="str">
        <f t="shared" ca="1" si="41"/>
        <v/>
      </c>
      <c r="T431" s="154" t="str">
        <f ca="1">IF(B431="","",IF(ISERROR(MATCH($J431,SorP!$B$1:$B$6261,0)),"",INDIRECT("'SorP'!$A$"&amp;MATCH($S431&amp;$J431,SorP!C:C,0))))</f>
        <v/>
      </c>
      <c r="U431" s="167"/>
      <c r="V431" s="168" t="e">
        <f>IF(C431="",NA(),MATCH($B431&amp;$C431,'Smelter Look-up'!$J:$J,0))</f>
        <v>#N/A</v>
      </c>
      <c r="X431" s="169">
        <f t="shared" ca="1" si="40"/>
        <v>0</v>
      </c>
      <c r="AB431" s="311" t="str">
        <f t="shared" si="42"/>
        <v/>
      </c>
      <c r="AC431" s="169" t="str">
        <f t="shared" si="43"/>
        <v/>
      </c>
      <c r="AD431" s="169" t="str">
        <f t="shared" si="44"/>
        <v/>
      </c>
    </row>
    <row r="432" spans="1:30" s="169" customFormat="1" ht="20.25">
      <c r="A432" s="154"/>
      <c r="B432" s="301"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3" t="str">
        <f ca="1">IF(ISERROR($V432),"",OFFSET('Smelter Look-up'!$G$4,$V432-4,0))</f>
        <v/>
      </c>
      <c r="I432" s="204" t="str">
        <f ca="1">IF(ISERROR($V432),"",OFFSET('Smelter Look-up'!$H$4,$V432-4,0))</f>
        <v/>
      </c>
      <c r="J432" s="204" t="str">
        <f ca="1">IF(ISERROR($V432),"",OFFSET('Smelter Look-up'!$I$4,$V432-4,0))</f>
        <v/>
      </c>
      <c r="K432" s="149"/>
      <c r="L432" s="149"/>
      <c r="M432" s="149"/>
      <c r="N432" s="149"/>
      <c r="O432" s="149"/>
      <c r="P432" s="206"/>
      <c r="Q432" s="150"/>
      <c r="R432" s="148" t="str">
        <f ca="1">IF(ISERROR($V432),"",OFFSET('Smelter Look-up'!$C$4,$V432-4,0)&amp;"")</f>
        <v/>
      </c>
      <c r="S432" s="154" t="str">
        <f t="shared" ca="1" si="41"/>
        <v/>
      </c>
      <c r="T432" s="154" t="str">
        <f ca="1">IF(B432="","",IF(ISERROR(MATCH($J432,SorP!$B$1:$B$6261,0)),"",INDIRECT("'SorP'!$A$"&amp;MATCH($S432&amp;$J432,SorP!C:C,0))))</f>
        <v/>
      </c>
      <c r="U432" s="167"/>
      <c r="V432" s="168" t="e">
        <f>IF(C432="",NA(),MATCH($B432&amp;$C432,'Smelter Look-up'!$J:$J,0))</f>
        <v>#N/A</v>
      </c>
      <c r="X432" s="169">
        <f t="shared" ca="1" si="40"/>
        <v>0</v>
      </c>
      <c r="AB432" s="311" t="str">
        <f t="shared" si="42"/>
        <v/>
      </c>
      <c r="AC432" s="169" t="str">
        <f t="shared" si="43"/>
        <v/>
      </c>
      <c r="AD432" s="169" t="str">
        <f t="shared" si="44"/>
        <v/>
      </c>
    </row>
    <row r="433" spans="1:30" s="169" customFormat="1" ht="20.25">
      <c r="A433" s="154"/>
      <c r="B433" s="301"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3" t="str">
        <f ca="1">IF(ISERROR($V433),"",OFFSET('Smelter Look-up'!$G$4,$V433-4,0))</f>
        <v/>
      </c>
      <c r="I433" s="204" t="str">
        <f ca="1">IF(ISERROR($V433),"",OFFSET('Smelter Look-up'!$H$4,$V433-4,0))</f>
        <v/>
      </c>
      <c r="J433" s="204" t="str">
        <f ca="1">IF(ISERROR($V433),"",OFFSET('Smelter Look-up'!$I$4,$V433-4,0))</f>
        <v/>
      </c>
      <c r="K433" s="149"/>
      <c r="L433" s="149"/>
      <c r="M433" s="149"/>
      <c r="N433" s="149"/>
      <c r="O433" s="149"/>
      <c r="P433" s="206"/>
      <c r="Q433" s="150"/>
      <c r="R433" s="148" t="str">
        <f ca="1">IF(ISERROR($V433),"",OFFSET('Smelter Look-up'!$C$4,$V433-4,0)&amp;"")</f>
        <v/>
      </c>
      <c r="S433" s="154" t="str">
        <f t="shared" ca="1" si="41"/>
        <v/>
      </c>
      <c r="T433" s="154" t="str">
        <f ca="1">IF(B433="","",IF(ISERROR(MATCH($J433,SorP!$B$1:$B$6261,0)),"",INDIRECT("'SorP'!$A$"&amp;MATCH($S433&amp;$J433,SorP!C:C,0))))</f>
        <v/>
      </c>
      <c r="U433" s="167"/>
      <c r="V433" s="168" t="e">
        <f>IF(C433="",NA(),MATCH($B433&amp;$C433,'Smelter Look-up'!$J:$J,0))</f>
        <v>#N/A</v>
      </c>
      <c r="X433" s="169">
        <f t="shared" ca="1" si="40"/>
        <v>0</v>
      </c>
      <c r="AB433" s="311" t="str">
        <f t="shared" si="42"/>
        <v/>
      </c>
      <c r="AC433" s="169" t="str">
        <f t="shared" si="43"/>
        <v/>
      </c>
      <c r="AD433" s="169" t="str">
        <f t="shared" si="44"/>
        <v/>
      </c>
    </row>
    <row r="434" spans="1:30" s="169" customFormat="1" ht="20.25">
      <c r="A434" s="154"/>
      <c r="B434" s="301"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3" t="str">
        <f ca="1">IF(ISERROR($V434),"",OFFSET('Smelter Look-up'!$G$4,$V434-4,0))</f>
        <v/>
      </c>
      <c r="I434" s="204" t="str">
        <f ca="1">IF(ISERROR($V434),"",OFFSET('Smelter Look-up'!$H$4,$V434-4,0))</f>
        <v/>
      </c>
      <c r="J434" s="204" t="str">
        <f ca="1">IF(ISERROR($V434),"",OFFSET('Smelter Look-up'!$I$4,$V434-4,0))</f>
        <v/>
      </c>
      <c r="K434" s="149"/>
      <c r="L434" s="149"/>
      <c r="M434" s="149"/>
      <c r="N434" s="149"/>
      <c r="O434" s="149"/>
      <c r="P434" s="206"/>
      <c r="Q434" s="150"/>
      <c r="R434" s="148" t="str">
        <f ca="1">IF(ISERROR($V434),"",OFFSET('Smelter Look-up'!$C$4,$V434-4,0)&amp;"")</f>
        <v/>
      </c>
      <c r="S434" s="154" t="str">
        <f t="shared" ca="1" si="41"/>
        <v/>
      </c>
      <c r="T434" s="154" t="str">
        <f ca="1">IF(B434="","",IF(ISERROR(MATCH($J434,SorP!$B$1:$B$6261,0)),"",INDIRECT("'SorP'!$A$"&amp;MATCH($S434&amp;$J434,SorP!C:C,0))))</f>
        <v/>
      </c>
      <c r="U434" s="167"/>
      <c r="V434" s="168" t="e">
        <f>IF(C434="",NA(),MATCH($B434&amp;$C434,'Smelter Look-up'!$J:$J,0))</f>
        <v>#N/A</v>
      </c>
      <c r="X434" s="169">
        <f t="shared" ca="1" si="40"/>
        <v>0</v>
      </c>
      <c r="AB434" s="311" t="str">
        <f t="shared" si="42"/>
        <v/>
      </c>
      <c r="AC434" s="169" t="str">
        <f t="shared" si="43"/>
        <v/>
      </c>
      <c r="AD434" s="169" t="str">
        <f t="shared" si="44"/>
        <v/>
      </c>
    </row>
    <row r="435" spans="1:30" s="169" customFormat="1" ht="20.25">
      <c r="A435" s="154"/>
      <c r="B435" s="301"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3" t="str">
        <f ca="1">IF(ISERROR($V435),"",OFFSET('Smelter Look-up'!$G$4,$V435-4,0))</f>
        <v/>
      </c>
      <c r="I435" s="204" t="str">
        <f ca="1">IF(ISERROR($V435),"",OFFSET('Smelter Look-up'!$H$4,$V435-4,0))</f>
        <v/>
      </c>
      <c r="J435" s="204" t="str">
        <f ca="1">IF(ISERROR($V435),"",OFFSET('Smelter Look-up'!$I$4,$V435-4,0))</f>
        <v/>
      </c>
      <c r="K435" s="149"/>
      <c r="L435" s="149"/>
      <c r="M435" s="149"/>
      <c r="N435" s="149"/>
      <c r="O435" s="149"/>
      <c r="P435" s="206"/>
      <c r="Q435" s="150"/>
      <c r="R435" s="148" t="str">
        <f ca="1">IF(ISERROR($V435),"",OFFSET('Smelter Look-up'!$C$4,$V435-4,0)&amp;"")</f>
        <v/>
      </c>
      <c r="S435" s="154" t="str">
        <f t="shared" ca="1" si="41"/>
        <v/>
      </c>
      <c r="T435" s="154" t="str">
        <f ca="1">IF(B435="","",IF(ISERROR(MATCH($J435,SorP!$B$1:$B$6261,0)),"",INDIRECT("'SorP'!$A$"&amp;MATCH($S435&amp;$J435,SorP!C:C,0))))</f>
        <v/>
      </c>
      <c r="U435" s="167"/>
      <c r="V435" s="168" t="e">
        <f>IF(C435="",NA(),MATCH($B435&amp;$C435,'Smelter Look-up'!$J:$J,0))</f>
        <v>#N/A</v>
      </c>
      <c r="X435" s="169">
        <f t="shared" ca="1" si="40"/>
        <v>0</v>
      </c>
      <c r="AB435" s="311" t="str">
        <f t="shared" si="42"/>
        <v/>
      </c>
      <c r="AC435" s="169" t="str">
        <f t="shared" si="43"/>
        <v/>
      </c>
      <c r="AD435" s="169" t="str">
        <f t="shared" si="44"/>
        <v/>
      </c>
    </row>
    <row r="436" spans="1:30" s="169" customFormat="1" ht="20.25">
      <c r="A436" s="154"/>
      <c r="B436" s="301"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3" t="str">
        <f ca="1">IF(ISERROR($V436),"",OFFSET('Smelter Look-up'!$G$4,$V436-4,0))</f>
        <v/>
      </c>
      <c r="I436" s="204" t="str">
        <f ca="1">IF(ISERROR($V436),"",OFFSET('Smelter Look-up'!$H$4,$V436-4,0))</f>
        <v/>
      </c>
      <c r="J436" s="204" t="str">
        <f ca="1">IF(ISERROR($V436),"",OFFSET('Smelter Look-up'!$I$4,$V436-4,0))</f>
        <v/>
      </c>
      <c r="K436" s="149"/>
      <c r="L436" s="149"/>
      <c r="M436" s="149"/>
      <c r="N436" s="149"/>
      <c r="O436" s="149"/>
      <c r="P436" s="206"/>
      <c r="Q436" s="150"/>
      <c r="R436" s="148" t="str">
        <f ca="1">IF(ISERROR($V436),"",OFFSET('Smelter Look-up'!$C$4,$V436-4,0)&amp;"")</f>
        <v/>
      </c>
      <c r="S436" s="154" t="str">
        <f t="shared" ca="1" si="41"/>
        <v/>
      </c>
      <c r="T436" s="154" t="str">
        <f ca="1">IF(B436="","",IF(ISERROR(MATCH($J436,SorP!$B$1:$B$6261,0)),"",INDIRECT("'SorP'!$A$"&amp;MATCH($S436&amp;$J436,SorP!C:C,0))))</f>
        <v/>
      </c>
      <c r="U436" s="167"/>
      <c r="V436" s="168" t="e">
        <f>IF(C436="",NA(),MATCH($B436&amp;$C436,'Smelter Look-up'!$J:$J,0))</f>
        <v>#N/A</v>
      </c>
      <c r="X436" s="169">
        <f t="shared" ca="1" si="40"/>
        <v>0</v>
      </c>
      <c r="AB436" s="311" t="str">
        <f t="shared" si="42"/>
        <v/>
      </c>
      <c r="AC436" s="169" t="str">
        <f t="shared" si="43"/>
        <v/>
      </c>
      <c r="AD436" s="169" t="str">
        <f t="shared" si="44"/>
        <v/>
      </c>
    </row>
    <row r="437" spans="1:30" s="169" customFormat="1" ht="20.25">
      <c r="A437" s="154"/>
      <c r="B437" s="301"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3" t="str">
        <f ca="1">IF(ISERROR($V437),"",OFFSET('Smelter Look-up'!$G$4,$V437-4,0))</f>
        <v/>
      </c>
      <c r="I437" s="204" t="str">
        <f ca="1">IF(ISERROR($V437),"",OFFSET('Smelter Look-up'!$H$4,$V437-4,0))</f>
        <v/>
      </c>
      <c r="J437" s="204" t="str">
        <f ca="1">IF(ISERROR($V437),"",OFFSET('Smelter Look-up'!$I$4,$V437-4,0))</f>
        <v/>
      </c>
      <c r="K437" s="149"/>
      <c r="L437" s="149"/>
      <c r="M437" s="149"/>
      <c r="N437" s="149"/>
      <c r="O437" s="149"/>
      <c r="P437" s="206"/>
      <c r="Q437" s="150"/>
      <c r="R437" s="148" t="str">
        <f ca="1">IF(ISERROR($V437),"",OFFSET('Smelter Look-up'!$C$4,$V437-4,0)&amp;"")</f>
        <v/>
      </c>
      <c r="S437" s="154" t="str">
        <f t="shared" ca="1" si="41"/>
        <v/>
      </c>
      <c r="T437" s="154" t="str">
        <f ca="1">IF(B437="","",IF(ISERROR(MATCH($J437,SorP!$B$1:$B$6261,0)),"",INDIRECT("'SorP'!$A$"&amp;MATCH($S437&amp;$J437,SorP!C:C,0))))</f>
        <v/>
      </c>
      <c r="U437" s="167"/>
      <c r="V437" s="168" t="e">
        <f>IF(C437="",NA(),MATCH($B437&amp;$C437,'Smelter Look-up'!$J:$J,0))</f>
        <v>#N/A</v>
      </c>
      <c r="X437" s="169">
        <f t="shared" ca="1" si="40"/>
        <v>0</v>
      </c>
      <c r="AB437" s="311" t="str">
        <f t="shared" si="42"/>
        <v/>
      </c>
      <c r="AC437" s="169" t="str">
        <f t="shared" si="43"/>
        <v/>
      </c>
      <c r="AD437" s="169" t="str">
        <f t="shared" si="44"/>
        <v/>
      </c>
    </row>
    <row r="438" spans="1:30" s="169" customFormat="1" ht="20.25">
      <c r="A438" s="154"/>
      <c r="B438" s="301"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3" t="str">
        <f ca="1">IF(ISERROR($V438),"",OFFSET('Smelter Look-up'!$G$4,$V438-4,0))</f>
        <v/>
      </c>
      <c r="I438" s="204" t="str">
        <f ca="1">IF(ISERROR($V438),"",OFFSET('Smelter Look-up'!$H$4,$V438-4,0))</f>
        <v/>
      </c>
      <c r="J438" s="204" t="str">
        <f ca="1">IF(ISERROR($V438),"",OFFSET('Smelter Look-up'!$I$4,$V438-4,0))</f>
        <v/>
      </c>
      <c r="K438" s="149"/>
      <c r="L438" s="149"/>
      <c r="M438" s="149"/>
      <c r="N438" s="149"/>
      <c r="O438" s="149"/>
      <c r="P438" s="206"/>
      <c r="Q438" s="150"/>
      <c r="R438" s="148" t="str">
        <f ca="1">IF(ISERROR($V438),"",OFFSET('Smelter Look-up'!$C$4,$V438-4,0)&amp;"")</f>
        <v/>
      </c>
      <c r="S438" s="154" t="str">
        <f t="shared" ca="1" si="41"/>
        <v/>
      </c>
      <c r="T438" s="154" t="str">
        <f ca="1">IF(B438="","",IF(ISERROR(MATCH($J438,SorP!$B$1:$B$6261,0)),"",INDIRECT("'SorP'!$A$"&amp;MATCH($S438&amp;$J438,SorP!C:C,0))))</f>
        <v/>
      </c>
      <c r="U438" s="167"/>
      <c r="V438" s="168" t="e">
        <f>IF(C438="",NA(),MATCH($B438&amp;$C438,'Smelter Look-up'!$J:$J,0))</f>
        <v>#N/A</v>
      </c>
      <c r="X438" s="169">
        <f t="shared" ca="1" si="40"/>
        <v>0</v>
      </c>
      <c r="AB438" s="311" t="str">
        <f t="shared" si="42"/>
        <v/>
      </c>
      <c r="AC438" s="169" t="str">
        <f t="shared" si="43"/>
        <v/>
      </c>
      <c r="AD438" s="169" t="str">
        <f t="shared" si="44"/>
        <v/>
      </c>
    </row>
    <row r="439" spans="1:30" s="169" customFormat="1" ht="20.25">
      <c r="A439" s="154"/>
      <c r="B439" s="301"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3" t="str">
        <f ca="1">IF(ISERROR($V439),"",OFFSET('Smelter Look-up'!$G$4,$V439-4,0))</f>
        <v/>
      </c>
      <c r="I439" s="204" t="str">
        <f ca="1">IF(ISERROR($V439),"",OFFSET('Smelter Look-up'!$H$4,$V439-4,0))</f>
        <v/>
      </c>
      <c r="J439" s="204" t="str">
        <f ca="1">IF(ISERROR($V439),"",OFFSET('Smelter Look-up'!$I$4,$V439-4,0))</f>
        <v/>
      </c>
      <c r="K439" s="149"/>
      <c r="L439" s="149"/>
      <c r="M439" s="149"/>
      <c r="N439" s="149"/>
      <c r="O439" s="149"/>
      <c r="P439" s="206"/>
      <c r="Q439" s="150"/>
      <c r="R439" s="148" t="str">
        <f ca="1">IF(ISERROR($V439),"",OFFSET('Smelter Look-up'!$C$4,$V439-4,0)&amp;"")</f>
        <v/>
      </c>
      <c r="S439" s="154" t="str">
        <f t="shared" ca="1" si="41"/>
        <v/>
      </c>
      <c r="T439" s="154" t="str">
        <f ca="1">IF(B439="","",IF(ISERROR(MATCH($J439,SorP!$B$1:$B$6261,0)),"",INDIRECT("'SorP'!$A$"&amp;MATCH($S439&amp;$J439,SorP!C:C,0))))</f>
        <v/>
      </c>
      <c r="U439" s="167"/>
      <c r="V439" s="168" t="e">
        <f>IF(C439="",NA(),MATCH($B439&amp;$C439,'Smelter Look-up'!$J:$J,0))</f>
        <v>#N/A</v>
      </c>
      <c r="X439" s="169">
        <f t="shared" ca="1" si="40"/>
        <v>0</v>
      </c>
      <c r="AB439" s="311" t="str">
        <f t="shared" si="42"/>
        <v/>
      </c>
      <c r="AC439" s="169" t="str">
        <f t="shared" si="43"/>
        <v/>
      </c>
      <c r="AD439" s="169" t="str">
        <f t="shared" si="44"/>
        <v/>
      </c>
    </row>
    <row r="440" spans="1:30" s="169" customFormat="1" ht="20.25">
      <c r="A440" s="154"/>
      <c r="B440" s="301"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3" t="str">
        <f ca="1">IF(ISERROR($V440),"",OFFSET('Smelter Look-up'!$G$4,$V440-4,0))</f>
        <v/>
      </c>
      <c r="I440" s="204" t="str">
        <f ca="1">IF(ISERROR($V440),"",OFFSET('Smelter Look-up'!$H$4,$V440-4,0))</f>
        <v/>
      </c>
      <c r="J440" s="204" t="str">
        <f ca="1">IF(ISERROR($V440),"",OFFSET('Smelter Look-up'!$I$4,$V440-4,0))</f>
        <v/>
      </c>
      <c r="K440" s="149"/>
      <c r="L440" s="149"/>
      <c r="M440" s="149"/>
      <c r="N440" s="149"/>
      <c r="O440" s="149"/>
      <c r="P440" s="206"/>
      <c r="Q440" s="150"/>
      <c r="R440" s="148" t="str">
        <f ca="1">IF(ISERROR($V440),"",OFFSET('Smelter Look-up'!$C$4,$V440-4,0)&amp;"")</f>
        <v/>
      </c>
      <c r="S440" s="154" t="str">
        <f t="shared" ca="1" si="41"/>
        <v/>
      </c>
      <c r="T440" s="154" t="str">
        <f ca="1">IF(B440="","",IF(ISERROR(MATCH($J440,SorP!$B$1:$B$6261,0)),"",INDIRECT("'SorP'!$A$"&amp;MATCH($S440&amp;$J440,SorP!C:C,0))))</f>
        <v/>
      </c>
      <c r="U440" s="167"/>
      <c r="V440" s="168" t="e">
        <f>IF(C440="",NA(),MATCH($B440&amp;$C440,'Smelter Look-up'!$J:$J,0))</f>
        <v>#N/A</v>
      </c>
      <c r="X440" s="169">
        <f t="shared" ca="1" si="40"/>
        <v>0</v>
      </c>
      <c r="AB440" s="311" t="str">
        <f t="shared" si="42"/>
        <v/>
      </c>
      <c r="AC440" s="169" t="str">
        <f t="shared" si="43"/>
        <v/>
      </c>
      <c r="AD440" s="169" t="str">
        <f t="shared" si="44"/>
        <v/>
      </c>
    </row>
    <row r="441" spans="1:30" s="169" customFormat="1" ht="20.25">
      <c r="A441" s="154"/>
      <c r="B441" s="301"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3" t="str">
        <f ca="1">IF(ISERROR($V441),"",OFFSET('Smelter Look-up'!$G$4,$V441-4,0))</f>
        <v/>
      </c>
      <c r="I441" s="204" t="str">
        <f ca="1">IF(ISERROR($V441),"",OFFSET('Smelter Look-up'!$H$4,$V441-4,0))</f>
        <v/>
      </c>
      <c r="J441" s="204" t="str">
        <f ca="1">IF(ISERROR($V441),"",OFFSET('Smelter Look-up'!$I$4,$V441-4,0))</f>
        <v/>
      </c>
      <c r="K441" s="149"/>
      <c r="L441" s="149"/>
      <c r="M441" s="149"/>
      <c r="N441" s="149"/>
      <c r="O441" s="149"/>
      <c r="P441" s="206"/>
      <c r="Q441" s="150"/>
      <c r="R441" s="148" t="str">
        <f ca="1">IF(ISERROR($V441),"",OFFSET('Smelter Look-up'!$C$4,$V441-4,0)&amp;"")</f>
        <v/>
      </c>
      <c r="S441" s="154" t="str">
        <f t="shared" ca="1" si="41"/>
        <v/>
      </c>
      <c r="T441" s="154" t="str">
        <f ca="1">IF(B441="","",IF(ISERROR(MATCH($J441,SorP!$B$1:$B$6261,0)),"",INDIRECT("'SorP'!$A$"&amp;MATCH($S441&amp;$J441,SorP!C:C,0))))</f>
        <v/>
      </c>
      <c r="U441" s="167"/>
      <c r="V441" s="168" t="e">
        <f>IF(C441="",NA(),MATCH($B441&amp;$C441,'Smelter Look-up'!$J:$J,0))</f>
        <v>#N/A</v>
      </c>
      <c r="X441" s="169">
        <f t="shared" ca="1" si="40"/>
        <v>0</v>
      </c>
      <c r="AB441" s="311" t="str">
        <f t="shared" si="42"/>
        <v/>
      </c>
      <c r="AC441" s="169" t="str">
        <f t="shared" si="43"/>
        <v/>
      </c>
      <c r="AD441" s="169" t="str">
        <f t="shared" si="44"/>
        <v/>
      </c>
    </row>
    <row r="442" spans="1:30" s="169" customFormat="1" ht="20.25">
      <c r="A442" s="154"/>
      <c r="B442" s="301"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3" t="str">
        <f ca="1">IF(ISERROR($V442),"",OFFSET('Smelter Look-up'!$G$4,$V442-4,0))</f>
        <v/>
      </c>
      <c r="I442" s="204" t="str">
        <f ca="1">IF(ISERROR($V442),"",OFFSET('Smelter Look-up'!$H$4,$V442-4,0))</f>
        <v/>
      </c>
      <c r="J442" s="204" t="str">
        <f ca="1">IF(ISERROR($V442),"",OFFSET('Smelter Look-up'!$I$4,$V442-4,0))</f>
        <v/>
      </c>
      <c r="K442" s="149"/>
      <c r="L442" s="149"/>
      <c r="M442" s="149"/>
      <c r="N442" s="149"/>
      <c r="O442" s="149"/>
      <c r="P442" s="206"/>
      <c r="Q442" s="150"/>
      <c r="R442" s="148" t="str">
        <f ca="1">IF(ISERROR($V442),"",OFFSET('Smelter Look-up'!$C$4,$V442-4,0)&amp;"")</f>
        <v/>
      </c>
      <c r="S442" s="154" t="str">
        <f t="shared" ca="1" si="41"/>
        <v/>
      </c>
      <c r="T442" s="154" t="str">
        <f ca="1">IF(B442="","",IF(ISERROR(MATCH($J442,SorP!$B$1:$B$6261,0)),"",INDIRECT("'SorP'!$A$"&amp;MATCH($S442&amp;$J442,SorP!C:C,0))))</f>
        <v/>
      </c>
      <c r="U442" s="167"/>
      <c r="V442" s="168" t="e">
        <f>IF(C442="",NA(),MATCH($B442&amp;$C442,'Smelter Look-up'!$J:$J,0))</f>
        <v>#N/A</v>
      </c>
      <c r="X442" s="169">
        <f t="shared" ca="1" si="40"/>
        <v>0</v>
      </c>
      <c r="AB442" s="311" t="str">
        <f t="shared" si="42"/>
        <v/>
      </c>
      <c r="AC442" s="169" t="str">
        <f t="shared" si="43"/>
        <v/>
      </c>
      <c r="AD442" s="169" t="str">
        <f t="shared" si="44"/>
        <v/>
      </c>
    </row>
    <row r="443" spans="1:30" s="169" customFormat="1" ht="20.25">
      <c r="A443" s="154"/>
      <c r="B443" s="301"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3" t="str">
        <f ca="1">IF(ISERROR($V443),"",OFFSET('Smelter Look-up'!$G$4,$V443-4,0))</f>
        <v/>
      </c>
      <c r="I443" s="204" t="str">
        <f ca="1">IF(ISERROR($V443),"",OFFSET('Smelter Look-up'!$H$4,$V443-4,0))</f>
        <v/>
      </c>
      <c r="J443" s="204" t="str">
        <f ca="1">IF(ISERROR($V443),"",OFFSET('Smelter Look-up'!$I$4,$V443-4,0))</f>
        <v/>
      </c>
      <c r="K443" s="149"/>
      <c r="L443" s="149"/>
      <c r="M443" s="149"/>
      <c r="N443" s="149"/>
      <c r="O443" s="149"/>
      <c r="P443" s="206"/>
      <c r="Q443" s="150"/>
      <c r="R443" s="148" t="str">
        <f ca="1">IF(ISERROR($V443),"",OFFSET('Smelter Look-up'!$C$4,$V443-4,0)&amp;"")</f>
        <v/>
      </c>
      <c r="S443" s="154" t="str">
        <f t="shared" ca="1" si="41"/>
        <v/>
      </c>
      <c r="T443" s="154" t="str">
        <f ca="1">IF(B443="","",IF(ISERROR(MATCH($J443,SorP!$B$1:$B$6261,0)),"",INDIRECT("'SorP'!$A$"&amp;MATCH($S443&amp;$J443,SorP!C:C,0))))</f>
        <v/>
      </c>
      <c r="U443" s="167"/>
      <c r="V443" s="168" t="e">
        <f>IF(C443="",NA(),MATCH($B443&amp;$C443,'Smelter Look-up'!$J:$J,0))</f>
        <v>#N/A</v>
      </c>
      <c r="X443" s="169">
        <f t="shared" ca="1" si="40"/>
        <v>0</v>
      </c>
      <c r="AB443" s="311" t="str">
        <f t="shared" si="42"/>
        <v/>
      </c>
      <c r="AC443" s="169" t="str">
        <f t="shared" si="43"/>
        <v/>
      </c>
      <c r="AD443" s="169" t="str">
        <f t="shared" si="44"/>
        <v/>
      </c>
    </row>
    <row r="444" spans="1:30" s="169" customFormat="1" ht="20.25">
      <c r="A444" s="154"/>
      <c r="B444" s="301"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3" t="str">
        <f ca="1">IF(ISERROR($V444),"",OFFSET('Smelter Look-up'!$G$4,$V444-4,0))</f>
        <v/>
      </c>
      <c r="I444" s="204" t="str">
        <f ca="1">IF(ISERROR($V444),"",OFFSET('Smelter Look-up'!$H$4,$V444-4,0))</f>
        <v/>
      </c>
      <c r="J444" s="204" t="str">
        <f ca="1">IF(ISERROR($V444),"",OFFSET('Smelter Look-up'!$I$4,$V444-4,0))</f>
        <v/>
      </c>
      <c r="K444" s="149"/>
      <c r="L444" s="149"/>
      <c r="M444" s="149"/>
      <c r="N444" s="149"/>
      <c r="O444" s="149"/>
      <c r="P444" s="206"/>
      <c r="Q444" s="150"/>
      <c r="R444" s="148" t="str">
        <f ca="1">IF(ISERROR($V444),"",OFFSET('Smelter Look-up'!$C$4,$V444-4,0)&amp;"")</f>
        <v/>
      </c>
      <c r="S444" s="154" t="str">
        <f t="shared" ca="1" si="41"/>
        <v/>
      </c>
      <c r="T444" s="154" t="str">
        <f ca="1">IF(B444="","",IF(ISERROR(MATCH($J444,SorP!$B$1:$B$6261,0)),"",INDIRECT("'SorP'!$A$"&amp;MATCH($S444&amp;$J444,SorP!C:C,0))))</f>
        <v/>
      </c>
      <c r="U444" s="167"/>
      <c r="V444" s="168" t="e">
        <f>IF(C444="",NA(),MATCH($B444&amp;$C444,'Smelter Look-up'!$J:$J,0))</f>
        <v>#N/A</v>
      </c>
      <c r="X444" s="169">
        <f t="shared" ca="1" si="40"/>
        <v>0</v>
      </c>
      <c r="AB444" s="311" t="str">
        <f t="shared" si="42"/>
        <v/>
      </c>
      <c r="AC444" s="169" t="str">
        <f t="shared" si="43"/>
        <v/>
      </c>
      <c r="AD444" s="169" t="str">
        <f t="shared" si="44"/>
        <v/>
      </c>
    </row>
    <row r="445" spans="1:30" s="169" customFormat="1" ht="20.25">
      <c r="A445" s="154"/>
      <c r="B445" s="301"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3" t="str">
        <f ca="1">IF(ISERROR($V445),"",OFFSET('Smelter Look-up'!$G$4,$V445-4,0))</f>
        <v/>
      </c>
      <c r="I445" s="204" t="str">
        <f ca="1">IF(ISERROR($V445),"",OFFSET('Smelter Look-up'!$H$4,$V445-4,0))</f>
        <v/>
      </c>
      <c r="J445" s="204" t="str">
        <f ca="1">IF(ISERROR($V445),"",OFFSET('Smelter Look-up'!$I$4,$V445-4,0))</f>
        <v/>
      </c>
      <c r="K445" s="149"/>
      <c r="L445" s="149"/>
      <c r="M445" s="149"/>
      <c r="N445" s="149"/>
      <c r="O445" s="149"/>
      <c r="P445" s="206"/>
      <c r="Q445" s="150"/>
      <c r="R445" s="148" t="str">
        <f ca="1">IF(ISERROR($V445),"",OFFSET('Smelter Look-up'!$C$4,$V445-4,0)&amp;"")</f>
        <v/>
      </c>
      <c r="S445" s="154" t="str">
        <f t="shared" ca="1" si="41"/>
        <v/>
      </c>
      <c r="T445" s="154" t="str">
        <f ca="1">IF(B445="","",IF(ISERROR(MATCH($J445,SorP!$B$1:$B$6261,0)),"",INDIRECT("'SorP'!$A$"&amp;MATCH($S445&amp;$J445,SorP!C:C,0))))</f>
        <v/>
      </c>
      <c r="U445" s="167"/>
      <c r="V445" s="168" t="e">
        <f>IF(C445="",NA(),MATCH($B445&amp;$C445,'Smelter Look-up'!$J:$J,0))</f>
        <v>#N/A</v>
      </c>
      <c r="X445" s="169">
        <f t="shared" ca="1" si="40"/>
        <v>0</v>
      </c>
      <c r="AB445" s="311" t="str">
        <f t="shared" si="42"/>
        <v/>
      </c>
      <c r="AC445" s="169" t="str">
        <f t="shared" si="43"/>
        <v/>
      </c>
      <c r="AD445" s="169" t="str">
        <f t="shared" si="44"/>
        <v/>
      </c>
    </row>
    <row r="446" spans="1:30" s="169" customFormat="1" ht="20.25">
      <c r="A446" s="154"/>
      <c r="B446" s="301"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3" t="str">
        <f ca="1">IF(ISERROR($V446),"",OFFSET('Smelter Look-up'!$G$4,$V446-4,0))</f>
        <v/>
      </c>
      <c r="I446" s="204" t="str">
        <f ca="1">IF(ISERROR($V446),"",OFFSET('Smelter Look-up'!$H$4,$V446-4,0))</f>
        <v/>
      </c>
      <c r="J446" s="204" t="str">
        <f ca="1">IF(ISERROR($V446),"",OFFSET('Smelter Look-up'!$I$4,$V446-4,0))</f>
        <v/>
      </c>
      <c r="K446" s="149"/>
      <c r="L446" s="149"/>
      <c r="M446" s="149"/>
      <c r="N446" s="149"/>
      <c r="O446" s="149"/>
      <c r="P446" s="206"/>
      <c r="Q446" s="150"/>
      <c r="R446" s="148" t="str">
        <f ca="1">IF(ISERROR($V446),"",OFFSET('Smelter Look-up'!$C$4,$V446-4,0)&amp;"")</f>
        <v/>
      </c>
      <c r="S446" s="154" t="str">
        <f t="shared" ca="1" si="41"/>
        <v/>
      </c>
      <c r="T446" s="154" t="str">
        <f ca="1">IF(B446="","",IF(ISERROR(MATCH($J446,SorP!$B$1:$B$6261,0)),"",INDIRECT("'SorP'!$A$"&amp;MATCH($S446&amp;$J446,SorP!C:C,0))))</f>
        <v/>
      </c>
      <c r="U446" s="167"/>
      <c r="V446" s="168" t="e">
        <f>IF(C446="",NA(),MATCH($B446&amp;$C446,'Smelter Look-up'!$J:$J,0))</f>
        <v>#N/A</v>
      </c>
      <c r="X446" s="169">
        <f t="shared" ca="1" si="40"/>
        <v>0</v>
      </c>
      <c r="AB446" s="311" t="str">
        <f t="shared" si="42"/>
        <v/>
      </c>
      <c r="AC446" s="169" t="str">
        <f t="shared" si="43"/>
        <v/>
      </c>
      <c r="AD446" s="169" t="str">
        <f t="shared" si="44"/>
        <v/>
      </c>
    </row>
    <row r="447" spans="1:30" s="169" customFormat="1" ht="20.25">
      <c r="A447" s="154"/>
      <c r="B447" s="301"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3" t="str">
        <f ca="1">IF(ISERROR($V447),"",OFFSET('Smelter Look-up'!$G$4,$V447-4,0))</f>
        <v/>
      </c>
      <c r="I447" s="204" t="str">
        <f ca="1">IF(ISERROR($V447),"",OFFSET('Smelter Look-up'!$H$4,$V447-4,0))</f>
        <v/>
      </c>
      <c r="J447" s="204" t="str">
        <f ca="1">IF(ISERROR($V447),"",OFFSET('Smelter Look-up'!$I$4,$V447-4,0))</f>
        <v/>
      </c>
      <c r="K447" s="149"/>
      <c r="L447" s="149"/>
      <c r="M447" s="149"/>
      <c r="N447" s="149"/>
      <c r="O447" s="149"/>
      <c r="P447" s="206"/>
      <c r="Q447" s="150"/>
      <c r="R447" s="148" t="str">
        <f ca="1">IF(ISERROR($V447),"",OFFSET('Smelter Look-up'!$C$4,$V447-4,0)&amp;"")</f>
        <v/>
      </c>
      <c r="S447" s="154" t="str">
        <f t="shared" ca="1" si="41"/>
        <v/>
      </c>
      <c r="T447" s="154" t="str">
        <f ca="1">IF(B447="","",IF(ISERROR(MATCH($J447,SorP!$B$1:$B$6261,0)),"",INDIRECT("'SorP'!$A$"&amp;MATCH($S447&amp;$J447,SorP!C:C,0))))</f>
        <v/>
      </c>
      <c r="U447" s="167"/>
      <c r="V447" s="168" t="e">
        <f>IF(C447="",NA(),MATCH($B447&amp;$C447,'Smelter Look-up'!$J:$J,0))</f>
        <v>#N/A</v>
      </c>
      <c r="X447" s="169">
        <f t="shared" ca="1" si="40"/>
        <v>0</v>
      </c>
      <c r="AB447" s="311" t="str">
        <f t="shared" si="42"/>
        <v/>
      </c>
      <c r="AC447" s="169" t="str">
        <f t="shared" si="43"/>
        <v/>
      </c>
      <c r="AD447" s="169" t="str">
        <f t="shared" si="44"/>
        <v/>
      </c>
    </row>
    <row r="448" spans="1:30" s="169" customFormat="1" ht="20.25">
      <c r="A448" s="154"/>
      <c r="B448" s="301"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3" t="str">
        <f ca="1">IF(ISERROR($V448),"",OFFSET('Smelter Look-up'!$G$4,$V448-4,0))</f>
        <v/>
      </c>
      <c r="I448" s="204" t="str">
        <f ca="1">IF(ISERROR($V448),"",OFFSET('Smelter Look-up'!$H$4,$V448-4,0))</f>
        <v/>
      </c>
      <c r="J448" s="204" t="str">
        <f ca="1">IF(ISERROR($V448),"",OFFSET('Smelter Look-up'!$I$4,$V448-4,0))</f>
        <v/>
      </c>
      <c r="K448" s="149"/>
      <c r="L448" s="149"/>
      <c r="M448" s="149"/>
      <c r="N448" s="149"/>
      <c r="O448" s="149"/>
      <c r="P448" s="206"/>
      <c r="Q448" s="150"/>
      <c r="R448" s="148" t="str">
        <f ca="1">IF(ISERROR($V448),"",OFFSET('Smelter Look-up'!$C$4,$V448-4,0)&amp;"")</f>
        <v/>
      </c>
      <c r="S448" s="154" t="str">
        <f t="shared" ca="1" si="41"/>
        <v/>
      </c>
      <c r="T448" s="154" t="str">
        <f ca="1">IF(B448="","",IF(ISERROR(MATCH($J448,SorP!$B$1:$B$6261,0)),"",INDIRECT("'SorP'!$A$"&amp;MATCH($S448&amp;$J448,SorP!C:C,0))))</f>
        <v/>
      </c>
      <c r="U448" s="167"/>
      <c r="V448" s="168" t="e">
        <f>IF(C448="",NA(),MATCH($B448&amp;$C448,'Smelter Look-up'!$J:$J,0))</f>
        <v>#N/A</v>
      </c>
      <c r="X448" s="169">
        <f t="shared" ca="1" si="40"/>
        <v>0</v>
      </c>
      <c r="AB448" s="311" t="str">
        <f t="shared" si="42"/>
        <v/>
      </c>
      <c r="AC448" s="169" t="str">
        <f t="shared" si="43"/>
        <v/>
      </c>
      <c r="AD448" s="169" t="str">
        <f t="shared" si="44"/>
        <v/>
      </c>
    </row>
    <row r="449" spans="1:30" s="169" customFormat="1" ht="20.25">
      <c r="A449" s="154"/>
      <c r="B449" s="301"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3" t="str">
        <f ca="1">IF(ISERROR($V449),"",OFFSET('Smelter Look-up'!$G$4,$V449-4,0))</f>
        <v/>
      </c>
      <c r="I449" s="204" t="str">
        <f ca="1">IF(ISERROR($V449),"",OFFSET('Smelter Look-up'!$H$4,$V449-4,0))</f>
        <v/>
      </c>
      <c r="J449" s="204" t="str">
        <f ca="1">IF(ISERROR($V449),"",OFFSET('Smelter Look-up'!$I$4,$V449-4,0))</f>
        <v/>
      </c>
      <c r="K449" s="149"/>
      <c r="L449" s="149"/>
      <c r="M449" s="149"/>
      <c r="N449" s="149"/>
      <c r="O449" s="149"/>
      <c r="P449" s="206"/>
      <c r="Q449" s="150"/>
      <c r="R449" s="148" t="str">
        <f ca="1">IF(ISERROR($V449),"",OFFSET('Smelter Look-up'!$C$4,$V449-4,0)&amp;"")</f>
        <v/>
      </c>
      <c r="S449" s="154" t="str">
        <f t="shared" ca="1" si="41"/>
        <v/>
      </c>
      <c r="T449" s="154" t="str">
        <f ca="1">IF(B449="","",IF(ISERROR(MATCH($J449,SorP!$B$1:$B$6261,0)),"",INDIRECT("'SorP'!$A$"&amp;MATCH($S449&amp;$J449,SorP!C:C,0))))</f>
        <v/>
      </c>
      <c r="U449" s="167"/>
      <c r="V449" s="168" t="e">
        <f>IF(C449="",NA(),MATCH($B449&amp;$C449,'Smelter Look-up'!$J:$J,0))</f>
        <v>#N/A</v>
      </c>
      <c r="X449" s="169">
        <f t="shared" ca="1" si="40"/>
        <v>0</v>
      </c>
      <c r="AB449" s="311" t="str">
        <f t="shared" si="42"/>
        <v/>
      </c>
      <c r="AC449" s="169" t="str">
        <f t="shared" si="43"/>
        <v/>
      </c>
      <c r="AD449" s="169" t="str">
        <f t="shared" si="44"/>
        <v/>
      </c>
    </row>
    <row r="450" spans="1:30" s="169" customFormat="1" ht="20.25">
      <c r="A450" s="154"/>
      <c r="B450" s="301"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3" t="str">
        <f ca="1">IF(ISERROR($V450),"",OFFSET('Smelter Look-up'!$G$4,$V450-4,0))</f>
        <v/>
      </c>
      <c r="I450" s="204" t="str">
        <f ca="1">IF(ISERROR($V450),"",OFFSET('Smelter Look-up'!$H$4,$V450-4,0))</f>
        <v/>
      </c>
      <c r="J450" s="204" t="str">
        <f ca="1">IF(ISERROR($V450),"",OFFSET('Smelter Look-up'!$I$4,$V450-4,0))</f>
        <v/>
      </c>
      <c r="K450" s="149"/>
      <c r="L450" s="149"/>
      <c r="M450" s="149"/>
      <c r="N450" s="149"/>
      <c r="O450" s="149"/>
      <c r="P450" s="206"/>
      <c r="Q450" s="150"/>
      <c r="R450" s="148" t="str">
        <f ca="1">IF(ISERROR($V450),"",OFFSET('Smelter Look-up'!$C$4,$V450-4,0)&amp;"")</f>
        <v/>
      </c>
      <c r="S450" s="154" t="str">
        <f t="shared" ca="1" si="41"/>
        <v/>
      </c>
      <c r="T450" s="154" t="str">
        <f ca="1">IF(B450="","",IF(ISERROR(MATCH($J450,SorP!$B$1:$B$6261,0)),"",INDIRECT("'SorP'!$A$"&amp;MATCH($S450&amp;$J450,SorP!C:C,0))))</f>
        <v/>
      </c>
      <c r="U450" s="167"/>
      <c r="V450" s="168" t="e">
        <f>IF(C450="",NA(),MATCH($B450&amp;$C450,'Smelter Look-up'!$J:$J,0))</f>
        <v>#N/A</v>
      </c>
      <c r="X450" s="169">
        <f t="shared" ca="1" si="40"/>
        <v>0</v>
      </c>
      <c r="AB450" s="311" t="str">
        <f t="shared" si="42"/>
        <v/>
      </c>
      <c r="AC450" s="169" t="str">
        <f t="shared" si="43"/>
        <v/>
      </c>
      <c r="AD450" s="169" t="str">
        <f t="shared" si="44"/>
        <v/>
      </c>
    </row>
    <row r="451" spans="1:30" s="169" customFormat="1" ht="20.25">
      <c r="A451" s="154"/>
      <c r="B451" s="301"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3" t="str">
        <f ca="1">IF(ISERROR($V451),"",OFFSET('Smelter Look-up'!$G$4,$V451-4,0))</f>
        <v/>
      </c>
      <c r="I451" s="204" t="str">
        <f ca="1">IF(ISERROR($V451),"",OFFSET('Smelter Look-up'!$H$4,$V451-4,0))</f>
        <v/>
      </c>
      <c r="J451" s="204" t="str">
        <f ca="1">IF(ISERROR($V451),"",OFFSET('Smelter Look-up'!$I$4,$V451-4,0))</f>
        <v/>
      </c>
      <c r="K451" s="149"/>
      <c r="L451" s="149"/>
      <c r="M451" s="149"/>
      <c r="N451" s="149"/>
      <c r="O451" s="149"/>
      <c r="P451" s="206"/>
      <c r="Q451" s="150"/>
      <c r="R451" s="148" t="str">
        <f ca="1">IF(ISERROR($V451),"",OFFSET('Smelter Look-up'!$C$4,$V451-4,0)&amp;"")</f>
        <v/>
      </c>
      <c r="S451" s="154" t="str">
        <f t="shared" ca="1" si="41"/>
        <v/>
      </c>
      <c r="T451" s="154" t="str">
        <f ca="1">IF(B451="","",IF(ISERROR(MATCH($J451,SorP!$B$1:$B$6261,0)),"",INDIRECT("'SorP'!$A$"&amp;MATCH($S451&amp;$J451,SorP!C:C,0))))</f>
        <v/>
      </c>
      <c r="U451" s="167"/>
      <c r="V451" s="168" t="e">
        <f>IF(C451="",NA(),MATCH($B451&amp;$C451,'Smelter Look-up'!$J:$J,0))</f>
        <v>#N/A</v>
      </c>
      <c r="X451" s="169">
        <f t="shared" ca="1" si="40"/>
        <v>0</v>
      </c>
      <c r="AB451" s="311" t="str">
        <f t="shared" si="42"/>
        <v/>
      </c>
      <c r="AC451" s="169" t="str">
        <f t="shared" si="43"/>
        <v/>
      </c>
      <c r="AD451" s="169" t="str">
        <f t="shared" si="44"/>
        <v/>
      </c>
    </row>
    <row r="452" spans="1:30" s="169" customFormat="1" ht="20.25">
      <c r="A452" s="154"/>
      <c r="B452" s="301"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3" t="str">
        <f ca="1">IF(ISERROR($V452),"",OFFSET('Smelter Look-up'!$G$4,$V452-4,0))</f>
        <v/>
      </c>
      <c r="I452" s="204" t="str">
        <f ca="1">IF(ISERROR($V452),"",OFFSET('Smelter Look-up'!$H$4,$V452-4,0))</f>
        <v/>
      </c>
      <c r="J452" s="204" t="str">
        <f ca="1">IF(ISERROR($V452),"",OFFSET('Smelter Look-up'!$I$4,$V452-4,0))</f>
        <v/>
      </c>
      <c r="K452" s="149"/>
      <c r="L452" s="149"/>
      <c r="M452" s="149"/>
      <c r="N452" s="149"/>
      <c r="O452" s="149"/>
      <c r="P452" s="206"/>
      <c r="Q452" s="150"/>
      <c r="R452" s="148" t="str">
        <f ca="1">IF(ISERROR($V452),"",OFFSET('Smelter Look-up'!$C$4,$V452-4,0)&amp;"")</f>
        <v/>
      </c>
      <c r="S452" s="154" t="str">
        <f t="shared" ca="1" si="41"/>
        <v/>
      </c>
      <c r="T452" s="154" t="str">
        <f ca="1">IF(B452="","",IF(ISERROR(MATCH($J452,SorP!$B$1:$B$6261,0)),"",INDIRECT("'SorP'!$A$"&amp;MATCH($S452&amp;$J452,SorP!C:C,0))))</f>
        <v/>
      </c>
      <c r="U452" s="167"/>
      <c r="V452" s="168" t="e">
        <f>IF(C452="",NA(),MATCH($B452&amp;$C452,'Smelter Look-up'!$J:$J,0))</f>
        <v>#N/A</v>
      </c>
      <c r="X452" s="169">
        <f t="shared" ca="1" si="40"/>
        <v>0</v>
      </c>
      <c r="AB452" s="311" t="str">
        <f t="shared" si="42"/>
        <v/>
      </c>
      <c r="AC452" s="169" t="str">
        <f t="shared" si="43"/>
        <v/>
      </c>
      <c r="AD452" s="169" t="str">
        <f t="shared" si="44"/>
        <v/>
      </c>
    </row>
    <row r="453" spans="1:30" s="169" customFormat="1" ht="20.25">
      <c r="A453" s="154"/>
      <c r="B453" s="301"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3" t="str">
        <f ca="1">IF(ISERROR($V453),"",OFFSET('Smelter Look-up'!$G$4,$V453-4,0))</f>
        <v/>
      </c>
      <c r="I453" s="204" t="str">
        <f ca="1">IF(ISERROR($V453),"",OFFSET('Smelter Look-up'!$H$4,$V453-4,0))</f>
        <v/>
      </c>
      <c r="J453" s="204" t="str">
        <f ca="1">IF(ISERROR($V453),"",OFFSET('Smelter Look-up'!$I$4,$V453-4,0))</f>
        <v/>
      </c>
      <c r="K453" s="149"/>
      <c r="L453" s="149"/>
      <c r="M453" s="149"/>
      <c r="N453" s="149"/>
      <c r="O453" s="149"/>
      <c r="P453" s="206"/>
      <c r="Q453" s="150"/>
      <c r="R453" s="148" t="str">
        <f ca="1">IF(ISERROR($V453),"",OFFSET('Smelter Look-up'!$C$4,$V453-4,0)&amp;"")</f>
        <v/>
      </c>
      <c r="S453" s="154" t="str">
        <f t="shared" ca="1" si="41"/>
        <v/>
      </c>
      <c r="T453" s="154" t="str">
        <f ca="1">IF(B453="","",IF(ISERROR(MATCH($J453,SorP!$B$1:$B$6261,0)),"",INDIRECT("'SorP'!$A$"&amp;MATCH($S453&amp;$J453,SorP!C:C,0))))</f>
        <v/>
      </c>
      <c r="U453" s="167"/>
      <c r="V453" s="168" t="e">
        <f>IF(C453="",NA(),MATCH($B453&amp;$C453,'Smelter Look-up'!$J:$J,0))</f>
        <v>#N/A</v>
      </c>
      <c r="X453" s="169">
        <f t="shared" ca="1" si="40"/>
        <v>0</v>
      </c>
      <c r="AB453" s="311" t="str">
        <f t="shared" si="42"/>
        <v/>
      </c>
      <c r="AC453" s="169" t="str">
        <f t="shared" si="43"/>
        <v/>
      </c>
      <c r="AD453" s="169" t="str">
        <f t="shared" si="44"/>
        <v/>
      </c>
    </row>
    <row r="454" spans="1:30" s="169" customFormat="1" ht="20.25">
      <c r="A454" s="154"/>
      <c r="B454" s="301"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3" t="str">
        <f ca="1">IF(ISERROR($V454),"",OFFSET('Smelter Look-up'!$G$4,$V454-4,0))</f>
        <v/>
      </c>
      <c r="I454" s="204" t="str">
        <f ca="1">IF(ISERROR($V454),"",OFFSET('Smelter Look-up'!$H$4,$V454-4,0))</f>
        <v/>
      </c>
      <c r="J454" s="204" t="str">
        <f ca="1">IF(ISERROR($V454),"",OFFSET('Smelter Look-up'!$I$4,$V454-4,0))</f>
        <v/>
      </c>
      <c r="K454" s="149"/>
      <c r="L454" s="149"/>
      <c r="M454" s="149"/>
      <c r="N454" s="149"/>
      <c r="O454" s="149"/>
      <c r="P454" s="206"/>
      <c r="Q454" s="150"/>
      <c r="R454" s="148" t="str">
        <f ca="1">IF(ISERROR($V454),"",OFFSET('Smelter Look-up'!$C$4,$V454-4,0)&amp;"")</f>
        <v/>
      </c>
      <c r="S454" s="154" t="str">
        <f t="shared" ca="1" si="41"/>
        <v/>
      </c>
      <c r="T454" s="154" t="str">
        <f ca="1">IF(B454="","",IF(ISERROR(MATCH($J454,SorP!$B$1:$B$6261,0)),"",INDIRECT("'SorP'!$A$"&amp;MATCH($S454&amp;$J454,SorP!C:C,0))))</f>
        <v/>
      </c>
      <c r="U454" s="167"/>
      <c r="V454" s="168" t="e">
        <f>IF(C454="",NA(),MATCH($B454&amp;$C454,'Smelter Look-up'!$J:$J,0))</f>
        <v>#N/A</v>
      </c>
      <c r="X454" s="169">
        <f t="shared" ca="1" si="40"/>
        <v>0</v>
      </c>
      <c r="AB454" s="311" t="str">
        <f t="shared" si="42"/>
        <v/>
      </c>
      <c r="AC454" s="169" t="str">
        <f t="shared" si="43"/>
        <v/>
      </c>
      <c r="AD454" s="169" t="str">
        <f t="shared" si="44"/>
        <v/>
      </c>
    </row>
    <row r="455" spans="1:30" s="169" customFormat="1" ht="20.25">
      <c r="A455" s="154"/>
      <c r="B455" s="301"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3" t="str">
        <f ca="1">IF(ISERROR($V455),"",OFFSET('Smelter Look-up'!$G$4,$V455-4,0))</f>
        <v/>
      </c>
      <c r="I455" s="204" t="str">
        <f ca="1">IF(ISERROR($V455),"",OFFSET('Smelter Look-up'!$H$4,$V455-4,0))</f>
        <v/>
      </c>
      <c r="J455" s="204" t="str">
        <f ca="1">IF(ISERROR($V455),"",OFFSET('Smelter Look-up'!$I$4,$V455-4,0))</f>
        <v/>
      </c>
      <c r="K455" s="149"/>
      <c r="L455" s="149"/>
      <c r="M455" s="149"/>
      <c r="N455" s="149"/>
      <c r="O455" s="149"/>
      <c r="P455" s="206"/>
      <c r="Q455" s="150"/>
      <c r="R455" s="148" t="str">
        <f ca="1">IF(ISERROR($V455),"",OFFSET('Smelter Look-up'!$C$4,$V455-4,0)&amp;"")</f>
        <v/>
      </c>
      <c r="S455" s="154" t="str">
        <f t="shared" ca="1" si="41"/>
        <v/>
      </c>
      <c r="T455" s="154" t="str">
        <f ca="1">IF(B455="","",IF(ISERROR(MATCH($J455,SorP!$B$1:$B$6261,0)),"",INDIRECT("'SorP'!$A$"&amp;MATCH($S455&amp;$J455,SorP!C:C,0))))</f>
        <v/>
      </c>
      <c r="U455" s="167"/>
      <c r="V455" s="168" t="e">
        <f>IF(C455="",NA(),MATCH($B455&amp;$C455,'Smelter Look-up'!$J:$J,0))</f>
        <v>#N/A</v>
      </c>
      <c r="X455" s="169">
        <f t="shared" ca="1" si="40"/>
        <v>0</v>
      </c>
      <c r="AB455" s="311" t="str">
        <f t="shared" si="42"/>
        <v/>
      </c>
      <c r="AC455" s="169" t="str">
        <f t="shared" si="43"/>
        <v/>
      </c>
      <c r="AD455" s="169" t="str">
        <f t="shared" si="44"/>
        <v/>
      </c>
    </row>
    <row r="456" spans="1:30" s="169" customFormat="1" ht="20.25">
      <c r="A456" s="154"/>
      <c r="B456" s="301"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3" t="str">
        <f ca="1">IF(ISERROR($V456),"",OFFSET('Smelter Look-up'!$G$4,$V456-4,0))</f>
        <v/>
      </c>
      <c r="I456" s="204" t="str">
        <f ca="1">IF(ISERROR($V456),"",OFFSET('Smelter Look-up'!$H$4,$V456-4,0))</f>
        <v/>
      </c>
      <c r="J456" s="204" t="str">
        <f ca="1">IF(ISERROR($V456),"",OFFSET('Smelter Look-up'!$I$4,$V456-4,0))</f>
        <v/>
      </c>
      <c r="K456" s="149"/>
      <c r="L456" s="149"/>
      <c r="M456" s="149"/>
      <c r="N456" s="149"/>
      <c r="O456" s="149"/>
      <c r="P456" s="206"/>
      <c r="Q456" s="150"/>
      <c r="R456" s="148" t="str">
        <f ca="1">IF(ISERROR($V456),"",OFFSET('Smelter Look-up'!$C$4,$V456-4,0)&amp;"")</f>
        <v/>
      </c>
      <c r="S456" s="154" t="str">
        <f t="shared" ca="1" si="41"/>
        <v/>
      </c>
      <c r="T456" s="154" t="str">
        <f ca="1">IF(B456="","",IF(ISERROR(MATCH($J456,SorP!$B$1:$B$6261,0)),"",INDIRECT("'SorP'!$A$"&amp;MATCH($S456&amp;$J456,SorP!C:C,0))))</f>
        <v/>
      </c>
      <c r="U456" s="167"/>
      <c r="V456" s="168" t="e">
        <f>IF(C456="",NA(),MATCH($B456&amp;$C456,'Smelter Look-up'!$J:$J,0))</f>
        <v>#N/A</v>
      </c>
      <c r="X456" s="169">
        <f t="shared" ca="1" si="40"/>
        <v>0</v>
      </c>
      <c r="AB456" s="311" t="str">
        <f t="shared" si="42"/>
        <v/>
      </c>
      <c r="AC456" s="169" t="str">
        <f t="shared" si="43"/>
        <v/>
      </c>
      <c r="AD456" s="169" t="str">
        <f t="shared" si="44"/>
        <v/>
      </c>
    </row>
    <row r="457" spans="1:30" s="169" customFormat="1" ht="20.25">
      <c r="A457" s="154"/>
      <c r="B457" s="301"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3" t="str">
        <f ca="1">IF(ISERROR($V457),"",OFFSET('Smelter Look-up'!$G$4,$V457-4,0))</f>
        <v/>
      </c>
      <c r="I457" s="204" t="str">
        <f ca="1">IF(ISERROR($V457),"",OFFSET('Smelter Look-up'!$H$4,$V457-4,0))</f>
        <v/>
      </c>
      <c r="J457" s="204" t="str">
        <f ca="1">IF(ISERROR($V457),"",OFFSET('Smelter Look-up'!$I$4,$V457-4,0))</f>
        <v/>
      </c>
      <c r="K457" s="149"/>
      <c r="L457" s="149"/>
      <c r="M457" s="149"/>
      <c r="N457" s="149"/>
      <c r="O457" s="149"/>
      <c r="P457" s="206"/>
      <c r="Q457" s="150"/>
      <c r="R457" s="148" t="str">
        <f ca="1">IF(ISERROR($V457),"",OFFSET('Smelter Look-up'!$C$4,$V457-4,0)&amp;"")</f>
        <v/>
      </c>
      <c r="S457" s="154" t="str">
        <f t="shared" ca="1" si="41"/>
        <v/>
      </c>
      <c r="T457" s="154" t="str">
        <f ca="1">IF(B457="","",IF(ISERROR(MATCH($J457,SorP!$B$1:$B$6261,0)),"",INDIRECT("'SorP'!$A$"&amp;MATCH($S457&amp;$J457,SorP!C:C,0))))</f>
        <v/>
      </c>
      <c r="U457" s="167"/>
      <c r="V457" s="168" t="e">
        <f>IF(C457="",NA(),MATCH($B457&amp;$C457,'Smelter Look-up'!$J:$J,0))</f>
        <v>#N/A</v>
      </c>
      <c r="X457" s="169">
        <f t="shared" ca="1" si="40"/>
        <v>0</v>
      </c>
      <c r="AB457" s="311" t="str">
        <f t="shared" si="42"/>
        <v/>
      </c>
      <c r="AC457" s="169" t="str">
        <f t="shared" si="43"/>
        <v/>
      </c>
      <c r="AD457" s="169" t="str">
        <f t="shared" si="44"/>
        <v/>
      </c>
    </row>
    <row r="458" spans="1:30" s="169" customFormat="1" ht="20.25">
      <c r="A458" s="154"/>
      <c r="B458" s="301"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3" t="str">
        <f ca="1">IF(ISERROR($V458),"",OFFSET('Smelter Look-up'!$G$4,$V458-4,0))</f>
        <v/>
      </c>
      <c r="I458" s="204" t="str">
        <f ca="1">IF(ISERROR($V458),"",OFFSET('Smelter Look-up'!$H$4,$V458-4,0))</f>
        <v/>
      </c>
      <c r="J458" s="204" t="str">
        <f ca="1">IF(ISERROR($V458),"",OFFSET('Smelter Look-up'!$I$4,$V458-4,0))</f>
        <v/>
      </c>
      <c r="K458" s="149"/>
      <c r="L458" s="149"/>
      <c r="M458" s="149"/>
      <c r="N458" s="149"/>
      <c r="O458" s="149"/>
      <c r="P458" s="206"/>
      <c r="Q458" s="150"/>
      <c r="R458" s="148" t="str">
        <f ca="1">IF(ISERROR($V458),"",OFFSET('Smelter Look-up'!$C$4,$V458-4,0)&amp;"")</f>
        <v/>
      </c>
      <c r="S458" s="154" t="str">
        <f t="shared" ca="1" si="41"/>
        <v/>
      </c>
      <c r="T458" s="154" t="str">
        <f ca="1">IF(B458="","",IF(ISERROR(MATCH($J458,SorP!$B$1:$B$6261,0)),"",INDIRECT("'SorP'!$A$"&amp;MATCH($S458&amp;$J458,SorP!C:C,0))))</f>
        <v/>
      </c>
      <c r="U458" s="167"/>
      <c r="V458" s="168" t="e">
        <f>IF(C458="",NA(),MATCH($B458&amp;$C458,'Smelter Look-up'!$J:$J,0))</f>
        <v>#N/A</v>
      </c>
      <c r="X458" s="169">
        <f t="shared" ca="1" si="40"/>
        <v>0</v>
      </c>
      <c r="AB458" s="311" t="str">
        <f t="shared" si="42"/>
        <v/>
      </c>
      <c r="AC458" s="169" t="str">
        <f t="shared" si="43"/>
        <v/>
      </c>
      <c r="AD458" s="169" t="str">
        <f t="shared" si="44"/>
        <v/>
      </c>
    </row>
    <row r="459" spans="1:30" s="169" customFormat="1" ht="20.25">
      <c r="A459" s="154"/>
      <c r="B459" s="301"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3" t="str">
        <f ca="1">IF(ISERROR($V459),"",OFFSET('Smelter Look-up'!$G$4,$V459-4,0))</f>
        <v/>
      </c>
      <c r="I459" s="204" t="str">
        <f ca="1">IF(ISERROR($V459),"",OFFSET('Smelter Look-up'!$H$4,$V459-4,0))</f>
        <v/>
      </c>
      <c r="J459" s="204" t="str">
        <f ca="1">IF(ISERROR($V459),"",OFFSET('Smelter Look-up'!$I$4,$V459-4,0))</f>
        <v/>
      </c>
      <c r="K459" s="149"/>
      <c r="L459" s="149"/>
      <c r="M459" s="149"/>
      <c r="N459" s="149"/>
      <c r="O459" s="149"/>
      <c r="P459" s="206"/>
      <c r="Q459" s="150"/>
      <c r="R459" s="148" t="str">
        <f ca="1">IF(ISERROR($V459),"",OFFSET('Smelter Look-up'!$C$4,$V459-4,0)&amp;"")</f>
        <v/>
      </c>
      <c r="S459" s="154" t="str">
        <f t="shared" ca="1" si="41"/>
        <v/>
      </c>
      <c r="T459" s="154" t="str">
        <f ca="1">IF(B459="","",IF(ISERROR(MATCH($J459,SorP!$B$1:$B$6261,0)),"",INDIRECT("'SorP'!$A$"&amp;MATCH($S459&amp;$J459,SorP!C:C,0))))</f>
        <v/>
      </c>
      <c r="U459" s="167"/>
      <c r="V459" s="168" t="e">
        <f>IF(C459="",NA(),MATCH($B459&amp;$C459,'Smelter Look-up'!$J:$J,0))</f>
        <v>#N/A</v>
      </c>
      <c r="X459" s="169">
        <f t="shared" ca="1" si="40"/>
        <v>0</v>
      </c>
      <c r="AB459" s="311" t="str">
        <f t="shared" si="42"/>
        <v/>
      </c>
      <c r="AC459" s="169" t="str">
        <f t="shared" si="43"/>
        <v/>
      </c>
      <c r="AD459" s="169" t="str">
        <f t="shared" si="44"/>
        <v/>
      </c>
    </row>
    <row r="460" spans="1:30" s="169" customFormat="1" ht="20.25">
      <c r="A460" s="154"/>
      <c r="B460" s="301"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3" t="str">
        <f ca="1">IF(ISERROR($V460),"",OFFSET('Smelter Look-up'!$G$4,$V460-4,0))</f>
        <v/>
      </c>
      <c r="I460" s="204" t="str">
        <f ca="1">IF(ISERROR($V460),"",OFFSET('Smelter Look-up'!$H$4,$V460-4,0))</f>
        <v/>
      </c>
      <c r="J460" s="204" t="str">
        <f ca="1">IF(ISERROR($V460),"",OFFSET('Smelter Look-up'!$I$4,$V460-4,0))</f>
        <v/>
      </c>
      <c r="K460" s="149"/>
      <c r="L460" s="149"/>
      <c r="M460" s="149"/>
      <c r="N460" s="149"/>
      <c r="O460" s="149"/>
      <c r="P460" s="206"/>
      <c r="Q460" s="150"/>
      <c r="R460" s="148" t="str">
        <f ca="1">IF(ISERROR($V460),"",OFFSET('Smelter Look-up'!$C$4,$V460-4,0)&amp;"")</f>
        <v/>
      </c>
      <c r="S460" s="154" t="str">
        <f t="shared" ca="1" si="41"/>
        <v/>
      </c>
      <c r="T460" s="154" t="str">
        <f ca="1">IF(B460="","",IF(ISERROR(MATCH($J460,SorP!$B$1:$B$6261,0)),"",INDIRECT("'SorP'!$A$"&amp;MATCH($S460&amp;$J460,SorP!C:C,0))))</f>
        <v/>
      </c>
      <c r="U460" s="167"/>
      <c r="V460" s="168" t="e">
        <f>IF(C460="",NA(),MATCH($B460&amp;$C460,'Smelter Look-up'!$J:$J,0))</f>
        <v>#N/A</v>
      </c>
      <c r="X460" s="169">
        <f t="shared" ca="1" si="40"/>
        <v>0</v>
      </c>
      <c r="AB460" s="311" t="str">
        <f t="shared" si="42"/>
        <v/>
      </c>
      <c r="AC460" s="169" t="str">
        <f t="shared" si="43"/>
        <v/>
      </c>
      <c r="AD460" s="169" t="str">
        <f t="shared" si="44"/>
        <v/>
      </c>
    </row>
    <row r="461" spans="1:30" s="169" customFormat="1" ht="20.25">
      <c r="A461" s="154"/>
      <c r="B461" s="301"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3" t="str">
        <f ca="1">IF(ISERROR($V461),"",OFFSET('Smelter Look-up'!$G$4,$V461-4,0))</f>
        <v/>
      </c>
      <c r="I461" s="204" t="str">
        <f ca="1">IF(ISERROR($V461),"",OFFSET('Smelter Look-up'!$H$4,$V461-4,0))</f>
        <v/>
      </c>
      <c r="J461" s="204" t="str">
        <f ca="1">IF(ISERROR($V461),"",OFFSET('Smelter Look-up'!$I$4,$V461-4,0))</f>
        <v/>
      </c>
      <c r="K461" s="149"/>
      <c r="L461" s="149"/>
      <c r="M461" s="149"/>
      <c r="N461" s="149"/>
      <c r="O461" s="149"/>
      <c r="P461" s="206"/>
      <c r="Q461" s="150"/>
      <c r="R461" s="148" t="str">
        <f ca="1">IF(ISERROR($V461),"",OFFSET('Smelter Look-up'!$C$4,$V461-4,0)&amp;"")</f>
        <v/>
      </c>
      <c r="S461" s="154" t="str">
        <f t="shared" ca="1" si="41"/>
        <v/>
      </c>
      <c r="T461" s="154" t="str">
        <f ca="1">IF(B461="","",IF(ISERROR(MATCH($J461,SorP!$B$1:$B$6261,0)),"",INDIRECT("'SorP'!$A$"&amp;MATCH($S461&amp;$J461,SorP!C:C,0))))</f>
        <v/>
      </c>
      <c r="U461" s="167"/>
      <c r="V461" s="168" t="e">
        <f>IF(C461="",NA(),MATCH($B461&amp;$C461,'Smelter Look-up'!$J:$J,0))</f>
        <v>#N/A</v>
      </c>
      <c r="X461" s="169">
        <f t="shared" ca="1" si="40"/>
        <v>0</v>
      </c>
      <c r="AB461" s="311" t="str">
        <f t="shared" si="42"/>
        <v/>
      </c>
      <c r="AC461" s="169" t="str">
        <f t="shared" si="43"/>
        <v/>
      </c>
      <c r="AD461" s="169" t="str">
        <f t="shared" si="44"/>
        <v/>
      </c>
    </row>
    <row r="462" spans="1:30" s="169" customFormat="1" ht="20.25">
      <c r="A462" s="154"/>
      <c r="B462" s="301"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3" t="str">
        <f ca="1">IF(ISERROR($V462),"",OFFSET('Smelter Look-up'!$G$4,$V462-4,0))</f>
        <v/>
      </c>
      <c r="I462" s="204" t="str">
        <f ca="1">IF(ISERROR($V462),"",OFFSET('Smelter Look-up'!$H$4,$V462-4,0))</f>
        <v/>
      </c>
      <c r="J462" s="204" t="str">
        <f ca="1">IF(ISERROR($V462),"",OFFSET('Smelter Look-up'!$I$4,$V462-4,0))</f>
        <v/>
      </c>
      <c r="K462" s="149"/>
      <c r="L462" s="149"/>
      <c r="M462" s="149"/>
      <c r="N462" s="149"/>
      <c r="O462" s="149"/>
      <c r="P462" s="206"/>
      <c r="Q462" s="150"/>
      <c r="R462" s="148" t="str">
        <f ca="1">IF(ISERROR($V462),"",OFFSET('Smelter Look-up'!$C$4,$V462-4,0)&amp;"")</f>
        <v/>
      </c>
      <c r="S462" s="154" t="str">
        <f t="shared" ca="1" si="41"/>
        <v/>
      </c>
      <c r="T462" s="154" t="str">
        <f ca="1">IF(B462="","",IF(ISERROR(MATCH($J462,SorP!$B$1:$B$6261,0)),"",INDIRECT("'SorP'!$A$"&amp;MATCH($S462&amp;$J462,SorP!C:C,0))))</f>
        <v/>
      </c>
      <c r="U462" s="167"/>
      <c r="V462" s="168" t="e">
        <f>IF(C462="",NA(),MATCH($B462&amp;$C462,'Smelter Look-up'!$J:$J,0))</f>
        <v>#N/A</v>
      </c>
      <c r="X462" s="169">
        <f t="shared" ca="1" si="40"/>
        <v>0</v>
      </c>
      <c r="AB462" s="311" t="str">
        <f t="shared" si="42"/>
        <v/>
      </c>
      <c r="AC462" s="169" t="str">
        <f t="shared" si="43"/>
        <v/>
      </c>
      <c r="AD462" s="169" t="str">
        <f t="shared" si="44"/>
        <v/>
      </c>
    </row>
    <row r="463" spans="1:30" s="169" customFormat="1" ht="20.25">
      <c r="A463" s="154"/>
      <c r="B463" s="301"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3" t="str">
        <f ca="1">IF(ISERROR($V463),"",OFFSET('Smelter Look-up'!$G$4,$V463-4,0))</f>
        <v/>
      </c>
      <c r="I463" s="204" t="str">
        <f ca="1">IF(ISERROR($V463),"",OFFSET('Smelter Look-up'!$H$4,$V463-4,0))</f>
        <v/>
      </c>
      <c r="J463" s="204" t="str">
        <f ca="1">IF(ISERROR($V463),"",OFFSET('Smelter Look-up'!$I$4,$V463-4,0))</f>
        <v/>
      </c>
      <c r="K463" s="149"/>
      <c r="L463" s="149"/>
      <c r="M463" s="149"/>
      <c r="N463" s="149"/>
      <c r="O463" s="149"/>
      <c r="P463" s="206"/>
      <c r="Q463" s="150"/>
      <c r="R463" s="148" t="str">
        <f ca="1">IF(ISERROR($V463),"",OFFSET('Smelter Look-up'!$C$4,$V463-4,0)&amp;"")</f>
        <v/>
      </c>
      <c r="S463" s="154" t="str">
        <f t="shared" ca="1" si="41"/>
        <v/>
      </c>
      <c r="T463" s="154" t="str">
        <f ca="1">IF(B463="","",IF(ISERROR(MATCH($J463,SorP!$B$1:$B$6261,0)),"",INDIRECT("'SorP'!$A$"&amp;MATCH($S463&amp;$J463,SorP!C:C,0))))</f>
        <v/>
      </c>
      <c r="U463" s="167"/>
      <c r="V463" s="168" t="e">
        <f>IF(C463="",NA(),MATCH($B463&amp;$C463,'Smelter Look-up'!$J:$J,0))</f>
        <v>#N/A</v>
      </c>
      <c r="X463" s="169">
        <f t="shared" ca="1" si="40"/>
        <v>0</v>
      </c>
      <c r="AB463" s="311" t="str">
        <f t="shared" si="42"/>
        <v/>
      </c>
      <c r="AC463" s="169" t="str">
        <f t="shared" si="43"/>
        <v/>
      </c>
      <c r="AD463" s="169" t="str">
        <f t="shared" si="44"/>
        <v/>
      </c>
    </row>
    <row r="464" spans="1:30" s="169" customFormat="1" ht="20.25">
      <c r="A464" s="154"/>
      <c r="B464" s="301"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3" t="str">
        <f ca="1">IF(ISERROR($V464),"",OFFSET('Smelter Look-up'!$G$4,$V464-4,0))</f>
        <v/>
      </c>
      <c r="I464" s="204" t="str">
        <f ca="1">IF(ISERROR($V464),"",OFFSET('Smelter Look-up'!$H$4,$V464-4,0))</f>
        <v/>
      </c>
      <c r="J464" s="204" t="str">
        <f ca="1">IF(ISERROR($V464),"",OFFSET('Smelter Look-up'!$I$4,$V464-4,0))</f>
        <v/>
      </c>
      <c r="K464" s="149"/>
      <c r="L464" s="149"/>
      <c r="M464" s="149"/>
      <c r="N464" s="149"/>
      <c r="O464" s="149"/>
      <c r="P464" s="206"/>
      <c r="Q464" s="150"/>
      <c r="R464" s="148" t="str">
        <f ca="1">IF(ISERROR($V464),"",OFFSET('Smelter Look-up'!$C$4,$V464-4,0)&amp;"")</f>
        <v/>
      </c>
      <c r="S464" s="154" t="str">
        <f t="shared" ca="1" si="41"/>
        <v/>
      </c>
      <c r="T464" s="154" t="str">
        <f ca="1">IF(B464="","",IF(ISERROR(MATCH($J464,SorP!$B$1:$B$6261,0)),"",INDIRECT("'SorP'!$A$"&amp;MATCH($S464&amp;$J464,SorP!C:C,0))))</f>
        <v/>
      </c>
      <c r="U464" s="167"/>
      <c r="V464" s="168" t="e">
        <f>IF(C464="",NA(),MATCH($B464&amp;$C464,'Smelter Look-up'!$J:$J,0))</f>
        <v>#N/A</v>
      </c>
      <c r="X464" s="169">
        <f t="shared" ca="1" si="40"/>
        <v>0</v>
      </c>
      <c r="AB464" s="311" t="str">
        <f t="shared" si="42"/>
        <v/>
      </c>
      <c r="AC464" s="169" t="str">
        <f t="shared" si="43"/>
        <v/>
      </c>
      <c r="AD464" s="169" t="str">
        <f t="shared" si="44"/>
        <v/>
      </c>
    </row>
    <row r="465" spans="1:30" s="169" customFormat="1" ht="20.25">
      <c r="A465" s="154"/>
      <c r="B465" s="301"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3" t="str">
        <f ca="1">IF(ISERROR($V465),"",OFFSET('Smelter Look-up'!$G$4,$V465-4,0))</f>
        <v/>
      </c>
      <c r="I465" s="204" t="str">
        <f ca="1">IF(ISERROR($V465),"",OFFSET('Smelter Look-up'!$H$4,$V465-4,0))</f>
        <v/>
      </c>
      <c r="J465" s="204" t="str">
        <f ca="1">IF(ISERROR($V465),"",OFFSET('Smelter Look-up'!$I$4,$V465-4,0))</f>
        <v/>
      </c>
      <c r="K465" s="149"/>
      <c r="L465" s="149"/>
      <c r="M465" s="149"/>
      <c r="N465" s="149"/>
      <c r="O465" s="149"/>
      <c r="P465" s="206"/>
      <c r="Q465" s="150"/>
      <c r="R465" s="148" t="str">
        <f ca="1">IF(ISERROR($V465),"",OFFSET('Smelter Look-up'!$C$4,$V465-4,0)&amp;"")</f>
        <v/>
      </c>
      <c r="S465" s="154" t="str">
        <f t="shared" ca="1" si="41"/>
        <v/>
      </c>
      <c r="T465" s="154" t="str">
        <f ca="1">IF(B465="","",IF(ISERROR(MATCH($J465,SorP!$B$1:$B$6261,0)),"",INDIRECT("'SorP'!$A$"&amp;MATCH($S465&amp;$J465,SorP!C:C,0))))</f>
        <v/>
      </c>
      <c r="U465" s="167"/>
      <c r="V465" s="168" t="e">
        <f>IF(C465="",NA(),MATCH($B465&amp;$C465,'Smelter Look-up'!$J:$J,0))</f>
        <v>#N/A</v>
      </c>
      <c r="X465" s="169">
        <f t="shared" ca="1" si="40"/>
        <v>0</v>
      </c>
      <c r="AB465" s="311" t="str">
        <f t="shared" si="42"/>
        <v/>
      </c>
      <c r="AC465" s="169" t="str">
        <f t="shared" si="43"/>
        <v/>
      </c>
      <c r="AD465" s="169" t="str">
        <f t="shared" si="44"/>
        <v/>
      </c>
    </row>
    <row r="466" spans="1:30" s="169" customFormat="1" ht="20.25">
      <c r="A466" s="154"/>
      <c r="B466" s="301"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3" t="str">
        <f ca="1">IF(ISERROR($V466),"",OFFSET('Smelter Look-up'!$G$4,$V466-4,0))</f>
        <v/>
      </c>
      <c r="I466" s="204" t="str">
        <f ca="1">IF(ISERROR($V466),"",OFFSET('Smelter Look-up'!$H$4,$V466-4,0))</f>
        <v/>
      </c>
      <c r="J466" s="204" t="str">
        <f ca="1">IF(ISERROR($V466),"",OFFSET('Smelter Look-up'!$I$4,$V466-4,0))</f>
        <v/>
      </c>
      <c r="K466" s="149"/>
      <c r="L466" s="149"/>
      <c r="M466" s="149"/>
      <c r="N466" s="149"/>
      <c r="O466" s="149"/>
      <c r="P466" s="206"/>
      <c r="Q466" s="150"/>
      <c r="R466" s="148" t="str">
        <f ca="1">IF(ISERROR($V466),"",OFFSET('Smelter Look-up'!$C$4,$V466-4,0)&amp;"")</f>
        <v/>
      </c>
      <c r="S466" s="154" t="str">
        <f t="shared" ca="1" si="41"/>
        <v/>
      </c>
      <c r="T466" s="154" t="str">
        <f ca="1">IF(B466="","",IF(ISERROR(MATCH($J466,SorP!$B$1:$B$6261,0)),"",INDIRECT("'SorP'!$A$"&amp;MATCH($S466&amp;$J466,SorP!C:C,0))))</f>
        <v/>
      </c>
      <c r="U466" s="167"/>
      <c r="V466" s="168" t="e">
        <f>IF(C466="",NA(),MATCH($B466&amp;$C466,'Smelter Look-up'!$J:$J,0))</f>
        <v>#N/A</v>
      </c>
      <c r="X466" s="169">
        <f t="shared" ca="1" si="40"/>
        <v>0</v>
      </c>
      <c r="AB466" s="311" t="str">
        <f t="shared" si="42"/>
        <v/>
      </c>
      <c r="AC466" s="169" t="str">
        <f t="shared" si="43"/>
        <v/>
      </c>
      <c r="AD466" s="169" t="str">
        <f t="shared" si="44"/>
        <v/>
      </c>
    </row>
    <row r="467" spans="1:30" s="169" customFormat="1" ht="20.25">
      <c r="A467" s="154"/>
      <c r="B467" s="301"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3" t="str">
        <f ca="1">IF(ISERROR($V467),"",OFFSET('Smelter Look-up'!$G$4,$V467-4,0))</f>
        <v/>
      </c>
      <c r="I467" s="204" t="str">
        <f ca="1">IF(ISERROR($V467),"",OFFSET('Smelter Look-up'!$H$4,$V467-4,0))</f>
        <v/>
      </c>
      <c r="J467" s="204" t="str">
        <f ca="1">IF(ISERROR($V467),"",OFFSET('Smelter Look-up'!$I$4,$V467-4,0))</f>
        <v/>
      </c>
      <c r="K467" s="149"/>
      <c r="L467" s="149"/>
      <c r="M467" s="149"/>
      <c r="N467" s="149"/>
      <c r="O467" s="149"/>
      <c r="P467" s="206"/>
      <c r="Q467" s="150"/>
      <c r="R467" s="148" t="str">
        <f ca="1">IF(ISERROR($V467),"",OFFSET('Smelter Look-up'!$C$4,$V467-4,0)&amp;"")</f>
        <v/>
      </c>
      <c r="S467" s="154" t="str">
        <f t="shared" ca="1" si="41"/>
        <v/>
      </c>
      <c r="T467" s="154" t="str">
        <f ca="1">IF(B467="","",IF(ISERROR(MATCH($J467,SorP!$B$1:$B$6261,0)),"",INDIRECT("'SorP'!$A$"&amp;MATCH($S467&amp;$J467,SorP!C:C,0))))</f>
        <v/>
      </c>
      <c r="U467" s="167"/>
      <c r="V467" s="168" t="e">
        <f>IF(C467="",NA(),MATCH($B467&amp;$C467,'Smelter Look-up'!$J:$J,0))</f>
        <v>#N/A</v>
      </c>
      <c r="X467" s="169">
        <f t="shared" ca="1" si="40"/>
        <v>0</v>
      </c>
      <c r="AB467" s="311" t="str">
        <f t="shared" si="42"/>
        <v/>
      </c>
      <c r="AC467" s="169" t="str">
        <f t="shared" si="43"/>
        <v/>
      </c>
      <c r="AD467" s="169" t="str">
        <f t="shared" si="44"/>
        <v/>
      </c>
    </row>
    <row r="468" spans="1:30" s="169" customFormat="1" ht="20.25">
      <c r="A468" s="154"/>
      <c r="B468" s="301"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3" t="str">
        <f ca="1">IF(ISERROR($V468),"",OFFSET('Smelter Look-up'!$G$4,$V468-4,0))</f>
        <v/>
      </c>
      <c r="I468" s="204" t="str">
        <f ca="1">IF(ISERROR($V468),"",OFFSET('Smelter Look-up'!$H$4,$V468-4,0))</f>
        <v/>
      </c>
      <c r="J468" s="204" t="str">
        <f ca="1">IF(ISERROR($V468),"",OFFSET('Smelter Look-up'!$I$4,$V468-4,0))</f>
        <v/>
      </c>
      <c r="K468" s="149"/>
      <c r="L468" s="149"/>
      <c r="M468" s="149"/>
      <c r="N468" s="149"/>
      <c r="O468" s="149"/>
      <c r="P468" s="206"/>
      <c r="Q468" s="150"/>
      <c r="R468" s="148" t="str">
        <f ca="1">IF(ISERROR($V468),"",OFFSET('Smelter Look-up'!$C$4,$V468-4,0)&amp;"")</f>
        <v/>
      </c>
      <c r="S468" s="154" t="str">
        <f t="shared" ca="1" si="41"/>
        <v/>
      </c>
      <c r="T468" s="154" t="str">
        <f ca="1">IF(B468="","",IF(ISERROR(MATCH($J468,SorP!$B$1:$B$6261,0)),"",INDIRECT("'SorP'!$A$"&amp;MATCH($S468&amp;$J468,SorP!C:C,0))))</f>
        <v/>
      </c>
      <c r="U468" s="167"/>
      <c r="V468" s="168" t="e">
        <f>IF(C468="",NA(),MATCH($B468&amp;$C468,'Smelter Look-up'!$J:$J,0))</f>
        <v>#N/A</v>
      </c>
      <c r="X468" s="169">
        <f t="shared" ca="1" si="40"/>
        <v>0</v>
      </c>
      <c r="AB468" s="311" t="str">
        <f t="shared" si="42"/>
        <v/>
      </c>
      <c r="AC468" s="169" t="str">
        <f t="shared" si="43"/>
        <v/>
      </c>
      <c r="AD468" s="169" t="str">
        <f t="shared" si="44"/>
        <v/>
      </c>
    </row>
    <row r="469" spans="1:30" s="169" customFormat="1" ht="20.25">
      <c r="A469" s="154"/>
      <c r="B469" s="301"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3" t="str">
        <f ca="1">IF(ISERROR($V469),"",OFFSET('Smelter Look-up'!$G$4,$V469-4,0))</f>
        <v/>
      </c>
      <c r="I469" s="204" t="str">
        <f ca="1">IF(ISERROR($V469),"",OFFSET('Smelter Look-up'!$H$4,$V469-4,0))</f>
        <v/>
      </c>
      <c r="J469" s="204" t="str">
        <f ca="1">IF(ISERROR($V469),"",OFFSET('Smelter Look-up'!$I$4,$V469-4,0))</f>
        <v/>
      </c>
      <c r="K469" s="149"/>
      <c r="L469" s="149"/>
      <c r="M469" s="149"/>
      <c r="N469" s="149"/>
      <c r="O469" s="149"/>
      <c r="P469" s="206"/>
      <c r="Q469" s="150"/>
      <c r="R469" s="148" t="str">
        <f ca="1">IF(ISERROR($V469),"",OFFSET('Smelter Look-up'!$C$4,$V469-4,0)&amp;"")</f>
        <v/>
      </c>
      <c r="S469" s="154" t="str">
        <f t="shared" ca="1" si="41"/>
        <v/>
      </c>
      <c r="T469" s="154" t="str">
        <f ca="1">IF(B469="","",IF(ISERROR(MATCH($J469,SorP!$B$1:$B$6261,0)),"",INDIRECT("'SorP'!$A$"&amp;MATCH($S469&amp;$J469,SorP!C:C,0))))</f>
        <v/>
      </c>
      <c r="U469" s="167"/>
      <c r="V469" s="168" t="e">
        <f>IF(C469="",NA(),MATCH($B469&amp;$C469,'Smelter Look-up'!$J:$J,0))</f>
        <v>#N/A</v>
      </c>
      <c r="X469" s="169">
        <f t="shared" ca="1" si="40"/>
        <v>0</v>
      </c>
      <c r="AB469" s="311" t="str">
        <f t="shared" si="42"/>
        <v/>
      </c>
      <c r="AC469" s="169" t="str">
        <f t="shared" si="43"/>
        <v/>
      </c>
      <c r="AD469" s="169" t="str">
        <f t="shared" si="44"/>
        <v/>
      </c>
    </row>
    <row r="470" spans="1:30" s="169" customFormat="1" ht="20.25">
      <c r="A470" s="154"/>
      <c r="B470" s="301"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3" t="str">
        <f ca="1">IF(ISERROR($V470),"",OFFSET('Smelter Look-up'!$G$4,$V470-4,0))</f>
        <v/>
      </c>
      <c r="I470" s="204" t="str">
        <f ca="1">IF(ISERROR($V470),"",OFFSET('Smelter Look-up'!$H$4,$V470-4,0))</f>
        <v/>
      </c>
      <c r="J470" s="204" t="str">
        <f ca="1">IF(ISERROR($V470),"",OFFSET('Smelter Look-up'!$I$4,$V470-4,0))</f>
        <v/>
      </c>
      <c r="K470" s="149"/>
      <c r="L470" s="149"/>
      <c r="M470" s="149"/>
      <c r="N470" s="149"/>
      <c r="O470" s="149"/>
      <c r="P470" s="206"/>
      <c r="Q470" s="150"/>
      <c r="R470" s="148" t="str">
        <f ca="1">IF(ISERROR($V470),"",OFFSET('Smelter Look-up'!$C$4,$V470-4,0)&amp;"")</f>
        <v/>
      </c>
      <c r="S470" s="154" t="str">
        <f t="shared" ca="1" si="41"/>
        <v/>
      </c>
      <c r="T470" s="154" t="str">
        <f ca="1">IF(B470="","",IF(ISERROR(MATCH($J470,SorP!$B$1:$B$6261,0)),"",INDIRECT("'SorP'!$A$"&amp;MATCH($S470&amp;$J470,SorP!C:C,0))))</f>
        <v/>
      </c>
      <c r="U470" s="167"/>
      <c r="V470" s="168" t="e">
        <f>IF(C470="",NA(),MATCH($B470&amp;$C470,'Smelter Look-up'!$J:$J,0))</f>
        <v>#N/A</v>
      </c>
      <c r="X470" s="169">
        <f t="shared" ca="1" si="40"/>
        <v>0</v>
      </c>
      <c r="AB470" s="311" t="str">
        <f t="shared" si="42"/>
        <v/>
      </c>
      <c r="AC470" s="169" t="str">
        <f t="shared" si="43"/>
        <v/>
      </c>
      <c r="AD470" s="169" t="str">
        <f t="shared" si="44"/>
        <v/>
      </c>
    </row>
    <row r="471" spans="1:30" s="169" customFormat="1" ht="20.25">
      <c r="A471" s="154"/>
      <c r="B471" s="301"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3" t="str">
        <f ca="1">IF(ISERROR($V471),"",OFFSET('Smelter Look-up'!$G$4,$V471-4,0))</f>
        <v/>
      </c>
      <c r="I471" s="204" t="str">
        <f ca="1">IF(ISERROR($V471),"",OFFSET('Smelter Look-up'!$H$4,$V471-4,0))</f>
        <v/>
      </c>
      <c r="J471" s="204" t="str">
        <f ca="1">IF(ISERROR($V471),"",OFFSET('Smelter Look-up'!$I$4,$V471-4,0))</f>
        <v/>
      </c>
      <c r="K471" s="149"/>
      <c r="L471" s="149"/>
      <c r="M471" s="149"/>
      <c r="N471" s="149"/>
      <c r="O471" s="149"/>
      <c r="P471" s="206"/>
      <c r="Q471" s="150"/>
      <c r="R471" s="148" t="str">
        <f ca="1">IF(ISERROR($V471),"",OFFSET('Smelter Look-up'!$C$4,$V471-4,0)&amp;"")</f>
        <v/>
      </c>
      <c r="S471" s="154" t="str">
        <f t="shared" ca="1" si="41"/>
        <v/>
      </c>
      <c r="T471" s="154" t="str">
        <f ca="1">IF(B471="","",IF(ISERROR(MATCH($J471,SorP!$B$1:$B$6261,0)),"",INDIRECT("'SorP'!$A$"&amp;MATCH($S471&amp;$J471,SorP!C:C,0))))</f>
        <v/>
      </c>
      <c r="U471" s="167"/>
      <c r="V471" s="168" t="e">
        <f>IF(C471="",NA(),MATCH($B471&amp;$C471,'Smelter Look-up'!$J:$J,0))</f>
        <v>#N/A</v>
      </c>
      <c r="X471" s="169">
        <f t="shared" ca="1" si="40"/>
        <v>0</v>
      </c>
      <c r="AB471" s="311" t="str">
        <f t="shared" si="42"/>
        <v/>
      </c>
      <c r="AC471" s="169" t="str">
        <f t="shared" si="43"/>
        <v/>
      </c>
      <c r="AD471" s="169" t="str">
        <f t="shared" si="44"/>
        <v/>
      </c>
    </row>
    <row r="472" spans="1:30" s="169" customFormat="1" ht="20.25">
      <c r="A472" s="154"/>
      <c r="B472" s="301"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3" t="str">
        <f ca="1">IF(ISERROR($V472),"",OFFSET('Smelter Look-up'!$G$4,$V472-4,0))</f>
        <v/>
      </c>
      <c r="I472" s="204" t="str">
        <f ca="1">IF(ISERROR($V472),"",OFFSET('Smelter Look-up'!$H$4,$V472-4,0))</f>
        <v/>
      </c>
      <c r="J472" s="204" t="str">
        <f ca="1">IF(ISERROR($V472),"",OFFSET('Smelter Look-up'!$I$4,$V472-4,0))</f>
        <v/>
      </c>
      <c r="K472" s="149"/>
      <c r="L472" s="149"/>
      <c r="M472" s="149"/>
      <c r="N472" s="149"/>
      <c r="O472" s="149"/>
      <c r="P472" s="206"/>
      <c r="Q472" s="150"/>
      <c r="R472" s="148" t="str">
        <f ca="1">IF(ISERROR($V472),"",OFFSET('Smelter Look-up'!$C$4,$V472-4,0)&amp;"")</f>
        <v/>
      </c>
      <c r="S472" s="154" t="str">
        <f t="shared" ca="1" si="41"/>
        <v/>
      </c>
      <c r="T472" s="154" t="str">
        <f ca="1">IF(B472="","",IF(ISERROR(MATCH($J472,SorP!$B$1:$B$6261,0)),"",INDIRECT("'SorP'!$A$"&amp;MATCH($S472&amp;$J472,SorP!C:C,0))))</f>
        <v/>
      </c>
      <c r="U472" s="167"/>
      <c r="V472" s="168" t="e">
        <f>IF(C472="",NA(),MATCH($B472&amp;$C472,'Smelter Look-up'!$J:$J,0))</f>
        <v>#N/A</v>
      </c>
      <c r="X472" s="169">
        <f t="shared" ca="1" si="40"/>
        <v>0</v>
      </c>
      <c r="AB472" s="311" t="str">
        <f t="shared" si="42"/>
        <v/>
      </c>
      <c r="AC472" s="169" t="str">
        <f t="shared" si="43"/>
        <v/>
      </c>
      <c r="AD472" s="169" t="str">
        <f t="shared" si="44"/>
        <v/>
      </c>
    </row>
    <row r="473" spans="1:30" s="169" customFormat="1" ht="20.25">
      <c r="A473" s="154"/>
      <c r="B473" s="301"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3" t="str">
        <f ca="1">IF(ISERROR($V473),"",OFFSET('Smelter Look-up'!$G$4,$V473-4,0))</f>
        <v/>
      </c>
      <c r="I473" s="204" t="str">
        <f ca="1">IF(ISERROR($V473),"",OFFSET('Smelter Look-up'!$H$4,$V473-4,0))</f>
        <v/>
      </c>
      <c r="J473" s="204" t="str">
        <f ca="1">IF(ISERROR($V473),"",OFFSET('Smelter Look-up'!$I$4,$V473-4,0))</f>
        <v/>
      </c>
      <c r="K473" s="149"/>
      <c r="L473" s="149"/>
      <c r="M473" s="149"/>
      <c r="N473" s="149"/>
      <c r="O473" s="149"/>
      <c r="P473" s="206"/>
      <c r="Q473" s="150"/>
      <c r="R473" s="148" t="str">
        <f ca="1">IF(ISERROR($V473),"",OFFSET('Smelter Look-up'!$C$4,$V473-4,0)&amp;"")</f>
        <v/>
      </c>
      <c r="S473" s="154" t="str">
        <f t="shared" ca="1" si="41"/>
        <v/>
      </c>
      <c r="T473" s="154" t="str">
        <f ca="1">IF(B473="","",IF(ISERROR(MATCH($J473,SorP!$B$1:$B$6261,0)),"",INDIRECT("'SorP'!$A$"&amp;MATCH($S473&amp;$J473,SorP!C:C,0))))</f>
        <v/>
      </c>
      <c r="U473" s="167"/>
      <c r="V473" s="168" t="e">
        <f>IF(C473="",NA(),MATCH($B473&amp;$C473,'Smelter Look-up'!$J:$J,0))</f>
        <v>#N/A</v>
      </c>
      <c r="X473" s="169">
        <f t="shared" ca="1" si="40"/>
        <v>0</v>
      </c>
      <c r="AB473" s="311" t="str">
        <f t="shared" si="42"/>
        <v/>
      </c>
      <c r="AC473" s="169" t="str">
        <f t="shared" si="43"/>
        <v/>
      </c>
      <c r="AD473" s="169" t="str">
        <f t="shared" si="44"/>
        <v/>
      </c>
    </row>
    <row r="474" spans="1:30" s="169" customFormat="1" ht="20.25">
      <c r="A474" s="154"/>
      <c r="B474" s="301"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3" t="str">
        <f ca="1">IF(ISERROR($V474),"",OFFSET('Smelter Look-up'!$G$4,$V474-4,0))</f>
        <v/>
      </c>
      <c r="I474" s="204" t="str">
        <f ca="1">IF(ISERROR($V474),"",OFFSET('Smelter Look-up'!$H$4,$V474-4,0))</f>
        <v/>
      </c>
      <c r="J474" s="204" t="str">
        <f ca="1">IF(ISERROR($V474),"",OFFSET('Smelter Look-up'!$I$4,$V474-4,0))</f>
        <v/>
      </c>
      <c r="K474" s="149"/>
      <c r="L474" s="149"/>
      <c r="M474" s="149"/>
      <c r="N474" s="149"/>
      <c r="O474" s="149"/>
      <c r="P474" s="206"/>
      <c r="Q474" s="150"/>
      <c r="R474" s="148" t="str">
        <f ca="1">IF(ISERROR($V474),"",OFFSET('Smelter Look-up'!$C$4,$V474-4,0)&amp;"")</f>
        <v/>
      </c>
      <c r="S474" s="154" t="str">
        <f t="shared" ca="1" si="41"/>
        <v/>
      </c>
      <c r="T474" s="154" t="str">
        <f ca="1">IF(B474="","",IF(ISERROR(MATCH($J474,SorP!$B$1:$B$6261,0)),"",INDIRECT("'SorP'!$A$"&amp;MATCH($S474&amp;$J474,SorP!C:C,0))))</f>
        <v/>
      </c>
      <c r="U474" s="167"/>
      <c r="V474" s="168" t="e">
        <f>IF(C474="",NA(),MATCH($B474&amp;$C474,'Smelter Look-up'!$J:$J,0))</f>
        <v>#N/A</v>
      </c>
      <c r="X474" s="169">
        <f t="shared" ca="1" si="40"/>
        <v>0</v>
      </c>
      <c r="AB474" s="311" t="str">
        <f t="shared" si="42"/>
        <v/>
      </c>
      <c r="AC474" s="169" t="str">
        <f t="shared" si="43"/>
        <v/>
      </c>
      <c r="AD474" s="169" t="str">
        <f t="shared" si="44"/>
        <v/>
      </c>
    </row>
    <row r="475" spans="1:30" s="169" customFormat="1" ht="20.25">
      <c r="A475" s="154"/>
      <c r="B475" s="301"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3" t="str">
        <f ca="1">IF(ISERROR($V475),"",OFFSET('Smelter Look-up'!$G$4,$V475-4,0))</f>
        <v/>
      </c>
      <c r="I475" s="204" t="str">
        <f ca="1">IF(ISERROR($V475),"",OFFSET('Smelter Look-up'!$H$4,$V475-4,0))</f>
        <v/>
      </c>
      <c r="J475" s="204" t="str">
        <f ca="1">IF(ISERROR($V475),"",OFFSET('Smelter Look-up'!$I$4,$V475-4,0))</f>
        <v/>
      </c>
      <c r="K475" s="149"/>
      <c r="L475" s="149"/>
      <c r="M475" s="149"/>
      <c r="N475" s="149"/>
      <c r="O475" s="149"/>
      <c r="P475" s="206"/>
      <c r="Q475" s="150"/>
      <c r="R475" s="148" t="str">
        <f ca="1">IF(ISERROR($V475),"",OFFSET('Smelter Look-up'!$C$4,$V475-4,0)&amp;"")</f>
        <v/>
      </c>
      <c r="S475" s="154" t="str">
        <f t="shared" ca="1" si="41"/>
        <v/>
      </c>
      <c r="T475" s="154" t="str">
        <f ca="1">IF(B475="","",IF(ISERROR(MATCH($J475,SorP!$B$1:$B$6261,0)),"",INDIRECT("'SorP'!$A$"&amp;MATCH($S475&amp;$J475,SorP!C:C,0))))</f>
        <v/>
      </c>
      <c r="U475" s="167"/>
      <c r="V475" s="168" t="e">
        <f>IF(C475="",NA(),MATCH($B475&amp;$C475,'Smelter Look-up'!$J:$J,0))</f>
        <v>#N/A</v>
      </c>
      <c r="X475" s="169">
        <f t="shared" ca="1" si="40"/>
        <v>0</v>
      </c>
      <c r="AB475" s="311" t="str">
        <f t="shared" si="42"/>
        <v/>
      </c>
      <c r="AC475" s="169" t="str">
        <f t="shared" si="43"/>
        <v/>
      </c>
      <c r="AD475" s="169" t="str">
        <f t="shared" si="44"/>
        <v/>
      </c>
    </row>
    <row r="476" spans="1:30" s="169" customFormat="1" ht="20.25">
      <c r="A476" s="154"/>
      <c r="B476" s="301"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3" t="str">
        <f ca="1">IF(ISERROR($V476),"",OFFSET('Smelter Look-up'!$G$4,$V476-4,0))</f>
        <v/>
      </c>
      <c r="I476" s="204" t="str">
        <f ca="1">IF(ISERROR($V476),"",OFFSET('Smelter Look-up'!$H$4,$V476-4,0))</f>
        <v/>
      </c>
      <c r="J476" s="204" t="str">
        <f ca="1">IF(ISERROR($V476),"",OFFSET('Smelter Look-up'!$I$4,$V476-4,0))</f>
        <v/>
      </c>
      <c r="K476" s="149"/>
      <c r="L476" s="149"/>
      <c r="M476" s="149"/>
      <c r="N476" s="149"/>
      <c r="O476" s="149"/>
      <c r="P476" s="206"/>
      <c r="Q476" s="150"/>
      <c r="R476" s="148" t="str">
        <f ca="1">IF(ISERROR($V476),"",OFFSET('Smelter Look-up'!$C$4,$V476-4,0)&amp;"")</f>
        <v/>
      </c>
      <c r="S476" s="154" t="str">
        <f t="shared" ca="1" si="41"/>
        <v/>
      </c>
      <c r="T476" s="154" t="str">
        <f ca="1">IF(B476="","",IF(ISERROR(MATCH($J476,SorP!$B$1:$B$6261,0)),"",INDIRECT("'SorP'!$A$"&amp;MATCH($S476&amp;$J476,SorP!C:C,0))))</f>
        <v/>
      </c>
      <c r="U476" s="167"/>
      <c r="V476" s="168" t="e">
        <f>IF(C476="",NA(),MATCH($B476&amp;$C476,'Smelter Look-up'!$J:$J,0))</f>
        <v>#N/A</v>
      </c>
      <c r="X476" s="169">
        <f t="shared" ca="1" si="40"/>
        <v>0</v>
      </c>
      <c r="AB476" s="311" t="str">
        <f t="shared" si="42"/>
        <v/>
      </c>
      <c r="AC476" s="169" t="str">
        <f t="shared" si="43"/>
        <v/>
      </c>
      <c r="AD476" s="169" t="str">
        <f t="shared" si="44"/>
        <v/>
      </c>
    </row>
    <row r="477" spans="1:30" s="169" customFormat="1" ht="20.25">
      <c r="A477" s="154"/>
      <c r="B477" s="301"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3" t="str">
        <f ca="1">IF(ISERROR($V477),"",OFFSET('Smelter Look-up'!$G$4,$V477-4,0))</f>
        <v/>
      </c>
      <c r="I477" s="204" t="str">
        <f ca="1">IF(ISERROR($V477),"",OFFSET('Smelter Look-up'!$H$4,$V477-4,0))</f>
        <v/>
      </c>
      <c r="J477" s="204" t="str">
        <f ca="1">IF(ISERROR($V477),"",OFFSET('Smelter Look-up'!$I$4,$V477-4,0))</f>
        <v/>
      </c>
      <c r="K477" s="149"/>
      <c r="L477" s="149"/>
      <c r="M477" s="149"/>
      <c r="N477" s="149"/>
      <c r="O477" s="149"/>
      <c r="P477" s="206"/>
      <c r="Q477" s="150"/>
      <c r="R477" s="148" t="str">
        <f ca="1">IF(ISERROR($V477),"",OFFSET('Smelter Look-up'!$C$4,$V477-4,0)&amp;"")</f>
        <v/>
      </c>
      <c r="S477" s="154" t="str">
        <f t="shared" ca="1" si="41"/>
        <v/>
      </c>
      <c r="T477" s="154" t="str">
        <f ca="1">IF(B477="","",IF(ISERROR(MATCH($J477,SorP!$B$1:$B$6261,0)),"",INDIRECT("'SorP'!$A$"&amp;MATCH($S477&amp;$J477,SorP!C:C,0))))</f>
        <v/>
      </c>
      <c r="U477" s="167"/>
      <c r="V477" s="168" t="e">
        <f>IF(C477="",NA(),MATCH($B477&amp;$C477,'Smelter Look-up'!$J:$J,0))</f>
        <v>#N/A</v>
      </c>
      <c r="X477" s="169">
        <f t="shared" ca="1" si="40"/>
        <v>0</v>
      </c>
      <c r="AB477" s="311" t="str">
        <f t="shared" si="42"/>
        <v/>
      </c>
      <c r="AC477" s="169" t="str">
        <f t="shared" si="43"/>
        <v/>
      </c>
      <c r="AD477" s="169" t="str">
        <f t="shared" si="44"/>
        <v/>
      </c>
    </row>
    <row r="478" spans="1:30" s="169" customFormat="1" ht="20.25">
      <c r="A478" s="154"/>
      <c r="B478" s="301"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3" t="str">
        <f ca="1">IF(ISERROR($V478),"",OFFSET('Smelter Look-up'!$G$4,$V478-4,0))</f>
        <v/>
      </c>
      <c r="I478" s="204" t="str">
        <f ca="1">IF(ISERROR($V478),"",OFFSET('Smelter Look-up'!$H$4,$V478-4,0))</f>
        <v/>
      </c>
      <c r="J478" s="204" t="str">
        <f ca="1">IF(ISERROR($V478),"",OFFSET('Smelter Look-up'!$I$4,$V478-4,0))</f>
        <v/>
      </c>
      <c r="K478" s="149"/>
      <c r="L478" s="149"/>
      <c r="M478" s="149"/>
      <c r="N478" s="149"/>
      <c r="O478" s="149"/>
      <c r="P478" s="206"/>
      <c r="Q478" s="150"/>
      <c r="R478" s="148" t="str">
        <f ca="1">IF(ISERROR($V478),"",OFFSET('Smelter Look-up'!$C$4,$V478-4,0)&amp;"")</f>
        <v/>
      </c>
      <c r="S478" s="154" t="str">
        <f t="shared" ca="1" si="41"/>
        <v/>
      </c>
      <c r="T478" s="154" t="str">
        <f ca="1">IF(B478="","",IF(ISERROR(MATCH($J478,SorP!$B$1:$B$6261,0)),"",INDIRECT("'SorP'!$A$"&amp;MATCH($S478&amp;$J478,SorP!C:C,0))))</f>
        <v/>
      </c>
      <c r="U478" s="167"/>
      <c r="V478" s="168" t="e">
        <f>IF(C478="",NA(),MATCH($B478&amp;$C478,'Smelter Look-up'!$J:$J,0))</f>
        <v>#N/A</v>
      </c>
      <c r="X478" s="169">
        <f t="shared" ca="1" si="40"/>
        <v>0</v>
      </c>
      <c r="AB478" s="311" t="str">
        <f t="shared" si="42"/>
        <v/>
      </c>
      <c r="AC478" s="169" t="str">
        <f t="shared" si="43"/>
        <v/>
      </c>
      <c r="AD478" s="169" t="str">
        <f t="shared" si="44"/>
        <v/>
      </c>
    </row>
    <row r="479" spans="1:30" s="169" customFormat="1" ht="20.25">
      <c r="A479" s="154"/>
      <c r="B479" s="301"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3" t="str">
        <f ca="1">IF(ISERROR($V479),"",OFFSET('Smelter Look-up'!$G$4,$V479-4,0))</f>
        <v/>
      </c>
      <c r="I479" s="204" t="str">
        <f ca="1">IF(ISERROR($V479),"",OFFSET('Smelter Look-up'!$H$4,$V479-4,0))</f>
        <v/>
      </c>
      <c r="J479" s="204" t="str">
        <f ca="1">IF(ISERROR($V479),"",OFFSET('Smelter Look-up'!$I$4,$V479-4,0))</f>
        <v/>
      </c>
      <c r="K479" s="149"/>
      <c r="L479" s="149"/>
      <c r="M479" s="149"/>
      <c r="N479" s="149"/>
      <c r="O479" s="149"/>
      <c r="P479" s="206"/>
      <c r="Q479" s="150"/>
      <c r="R479" s="148" t="str">
        <f ca="1">IF(ISERROR($V479),"",OFFSET('Smelter Look-up'!$C$4,$V479-4,0)&amp;"")</f>
        <v/>
      </c>
      <c r="S479" s="154" t="str">
        <f t="shared" ca="1" si="41"/>
        <v/>
      </c>
      <c r="T479" s="154" t="str">
        <f ca="1">IF(B479="","",IF(ISERROR(MATCH($J479,SorP!$B$1:$B$6261,0)),"",INDIRECT("'SorP'!$A$"&amp;MATCH($S479&amp;$J479,SorP!C:C,0))))</f>
        <v/>
      </c>
      <c r="U479" s="167"/>
      <c r="V479" s="168" t="e">
        <f>IF(C479="",NA(),MATCH($B479&amp;$C479,'Smelter Look-up'!$J:$J,0))</f>
        <v>#N/A</v>
      </c>
      <c r="X479" s="169">
        <f t="shared" ca="1" si="40"/>
        <v>0</v>
      </c>
      <c r="AB479" s="311" t="str">
        <f t="shared" si="42"/>
        <v/>
      </c>
      <c r="AC479" s="169" t="str">
        <f t="shared" si="43"/>
        <v/>
      </c>
      <c r="AD479" s="169" t="str">
        <f t="shared" si="44"/>
        <v/>
      </c>
    </row>
    <row r="480" spans="1:30" s="169" customFormat="1" ht="20.25">
      <c r="A480" s="154"/>
      <c r="B480" s="301"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3" t="str">
        <f ca="1">IF(ISERROR($V480),"",OFFSET('Smelter Look-up'!$G$4,$V480-4,0))</f>
        <v/>
      </c>
      <c r="I480" s="204" t="str">
        <f ca="1">IF(ISERROR($V480),"",OFFSET('Smelter Look-up'!$H$4,$V480-4,0))</f>
        <v/>
      </c>
      <c r="J480" s="204" t="str">
        <f ca="1">IF(ISERROR($V480),"",OFFSET('Smelter Look-up'!$I$4,$V480-4,0))</f>
        <v/>
      </c>
      <c r="K480" s="149"/>
      <c r="L480" s="149"/>
      <c r="M480" s="149"/>
      <c r="N480" s="149"/>
      <c r="O480" s="149"/>
      <c r="P480" s="206"/>
      <c r="Q480" s="150"/>
      <c r="R480" s="148" t="str">
        <f ca="1">IF(ISERROR($V480),"",OFFSET('Smelter Look-up'!$C$4,$V480-4,0)&amp;"")</f>
        <v/>
      </c>
      <c r="S480" s="154" t="str">
        <f t="shared" ca="1" si="41"/>
        <v/>
      </c>
      <c r="T480" s="154" t="str">
        <f ca="1">IF(B480="","",IF(ISERROR(MATCH($J480,SorP!$B$1:$B$6261,0)),"",INDIRECT("'SorP'!$A$"&amp;MATCH($S480&amp;$J480,SorP!C:C,0))))</f>
        <v/>
      </c>
      <c r="U480" s="167"/>
      <c r="V480" s="168" t="e">
        <f>IF(C480="",NA(),MATCH($B480&amp;$C480,'Smelter Look-up'!$J:$J,0))</f>
        <v>#N/A</v>
      </c>
      <c r="X480" s="169">
        <f t="shared" ref="X480:X543" ca="1" si="45">IF(AND(C480="Smelter not listed",OR(LEN(D480)=0,LEN(E480)=0)),1,0)</f>
        <v>0</v>
      </c>
      <c r="AB480" s="311" t="str">
        <f t="shared" si="42"/>
        <v/>
      </c>
      <c r="AC480" s="169" t="str">
        <f t="shared" si="43"/>
        <v/>
      </c>
      <c r="AD480" s="169" t="str">
        <f t="shared" si="44"/>
        <v/>
      </c>
    </row>
    <row r="481" spans="1:30" s="169" customFormat="1" ht="20.25">
      <c r="A481" s="154"/>
      <c r="B481" s="301"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3" t="str">
        <f ca="1">IF(ISERROR($V481),"",OFFSET('Smelter Look-up'!$G$4,$V481-4,0))</f>
        <v/>
      </c>
      <c r="I481" s="204" t="str">
        <f ca="1">IF(ISERROR($V481),"",OFFSET('Smelter Look-up'!$H$4,$V481-4,0))</f>
        <v/>
      </c>
      <c r="J481" s="204" t="str">
        <f ca="1">IF(ISERROR($V481),"",OFFSET('Smelter Look-up'!$I$4,$V481-4,0))</f>
        <v/>
      </c>
      <c r="K481" s="149"/>
      <c r="L481" s="149"/>
      <c r="M481" s="149"/>
      <c r="N481" s="149"/>
      <c r="O481" s="149"/>
      <c r="P481" s="206"/>
      <c r="Q481" s="150"/>
      <c r="R481" s="148" t="str">
        <f ca="1">IF(ISERROR($V481),"",OFFSET('Smelter Look-up'!$C$4,$V481-4,0)&amp;"")</f>
        <v/>
      </c>
      <c r="S481" s="154" t="str">
        <f t="shared" ref="S481:S544" ca="1" si="46">IF(B481="","",IF(ISERROR(MATCH($E481,CL,0)),"Unknown",INDIRECT("'C'!$A$"&amp;MATCH($E481,CL,0)+1)))</f>
        <v/>
      </c>
      <c r="T481" s="154" t="str">
        <f ca="1">IF(B481="","",IF(ISERROR(MATCH($J481,SorP!$B$1:$B$6261,0)),"",INDIRECT("'SorP'!$A$"&amp;MATCH($S481&amp;$J481,SorP!C:C,0))))</f>
        <v/>
      </c>
      <c r="U481" s="167"/>
      <c r="V481" s="168" t="e">
        <f>IF(C481="",NA(),MATCH($B481&amp;$C481,'Smelter Look-up'!$J:$J,0))</f>
        <v>#N/A</v>
      </c>
      <c r="X481" s="169">
        <f t="shared" ca="1" si="45"/>
        <v>0</v>
      </c>
      <c r="AB481" s="311" t="str">
        <f t="shared" si="42"/>
        <v/>
      </c>
      <c r="AC481" s="169" t="str">
        <f t="shared" si="43"/>
        <v/>
      </c>
      <c r="AD481" s="169" t="str">
        <f t="shared" si="44"/>
        <v/>
      </c>
    </row>
    <row r="482" spans="1:30" s="169" customFormat="1" ht="20.25">
      <c r="A482" s="154"/>
      <c r="B482" s="301"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3" t="str">
        <f ca="1">IF(ISERROR($V482),"",OFFSET('Smelter Look-up'!$G$4,$V482-4,0))</f>
        <v/>
      </c>
      <c r="I482" s="204" t="str">
        <f ca="1">IF(ISERROR($V482),"",OFFSET('Smelter Look-up'!$H$4,$V482-4,0))</f>
        <v/>
      </c>
      <c r="J482" s="204" t="str">
        <f ca="1">IF(ISERROR($V482),"",OFFSET('Smelter Look-up'!$I$4,$V482-4,0))</f>
        <v/>
      </c>
      <c r="K482" s="149"/>
      <c r="L482" s="149"/>
      <c r="M482" s="149"/>
      <c r="N482" s="149"/>
      <c r="O482" s="149"/>
      <c r="P482" s="206"/>
      <c r="Q482" s="150"/>
      <c r="R482" s="148" t="str">
        <f ca="1">IF(ISERROR($V482),"",OFFSET('Smelter Look-up'!$C$4,$V482-4,0)&amp;"")</f>
        <v/>
      </c>
      <c r="S482" s="154" t="str">
        <f t="shared" ca="1" si="46"/>
        <v/>
      </c>
      <c r="T482" s="154" t="str">
        <f ca="1">IF(B482="","",IF(ISERROR(MATCH($J482,SorP!$B$1:$B$6261,0)),"",INDIRECT("'SorP'!$A$"&amp;MATCH($S482&amp;$J482,SorP!C:C,0))))</f>
        <v/>
      </c>
      <c r="U482" s="167"/>
      <c r="V482" s="168" t="e">
        <f>IF(C482="",NA(),MATCH($B482&amp;$C482,'Smelter Look-up'!$J:$J,0))</f>
        <v>#N/A</v>
      </c>
      <c r="X482" s="169">
        <f t="shared" ca="1" si="45"/>
        <v>0</v>
      </c>
      <c r="AB482" s="311" t="str">
        <f t="shared" si="42"/>
        <v/>
      </c>
      <c r="AC482" s="169" t="str">
        <f t="shared" si="43"/>
        <v/>
      </c>
      <c r="AD482" s="169" t="str">
        <f t="shared" si="44"/>
        <v/>
      </c>
    </row>
    <row r="483" spans="1:30" s="169" customFormat="1" ht="20.25">
      <c r="A483" s="154"/>
      <c r="B483" s="301"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3" t="str">
        <f ca="1">IF(ISERROR($V483),"",OFFSET('Smelter Look-up'!$G$4,$V483-4,0))</f>
        <v/>
      </c>
      <c r="I483" s="204" t="str">
        <f ca="1">IF(ISERROR($V483),"",OFFSET('Smelter Look-up'!$H$4,$V483-4,0))</f>
        <v/>
      </c>
      <c r="J483" s="204" t="str">
        <f ca="1">IF(ISERROR($V483),"",OFFSET('Smelter Look-up'!$I$4,$V483-4,0))</f>
        <v/>
      </c>
      <c r="K483" s="149"/>
      <c r="L483" s="149"/>
      <c r="M483" s="149"/>
      <c r="N483" s="149"/>
      <c r="O483" s="149"/>
      <c r="P483" s="206"/>
      <c r="Q483" s="150"/>
      <c r="R483" s="148" t="str">
        <f ca="1">IF(ISERROR($V483),"",OFFSET('Smelter Look-up'!$C$4,$V483-4,0)&amp;"")</f>
        <v/>
      </c>
      <c r="S483" s="154" t="str">
        <f t="shared" ca="1" si="46"/>
        <v/>
      </c>
      <c r="T483" s="154" t="str">
        <f ca="1">IF(B483="","",IF(ISERROR(MATCH($J483,SorP!$B$1:$B$6261,0)),"",INDIRECT("'SorP'!$A$"&amp;MATCH($S483&amp;$J483,SorP!C:C,0))))</f>
        <v/>
      </c>
      <c r="U483" s="167"/>
      <c r="V483" s="168" t="e">
        <f>IF(C483="",NA(),MATCH($B483&amp;$C483,'Smelter Look-up'!$J:$J,0))</f>
        <v>#N/A</v>
      </c>
      <c r="X483" s="169">
        <f t="shared" ca="1" si="45"/>
        <v>0</v>
      </c>
      <c r="AB483" s="311" t="str">
        <f t="shared" si="42"/>
        <v/>
      </c>
      <c r="AC483" s="169" t="str">
        <f t="shared" si="43"/>
        <v/>
      </c>
      <c r="AD483" s="169" t="str">
        <f t="shared" si="44"/>
        <v/>
      </c>
    </row>
    <row r="484" spans="1:30" s="169" customFormat="1" ht="20.25">
      <c r="A484" s="154"/>
      <c r="B484" s="301"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3" t="str">
        <f ca="1">IF(ISERROR($V484),"",OFFSET('Smelter Look-up'!$G$4,$V484-4,0))</f>
        <v/>
      </c>
      <c r="I484" s="204" t="str">
        <f ca="1">IF(ISERROR($V484),"",OFFSET('Smelter Look-up'!$H$4,$V484-4,0))</f>
        <v/>
      </c>
      <c r="J484" s="204" t="str">
        <f ca="1">IF(ISERROR($V484),"",OFFSET('Smelter Look-up'!$I$4,$V484-4,0))</f>
        <v/>
      </c>
      <c r="K484" s="149"/>
      <c r="L484" s="149"/>
      <c r="M484" s="149"/>
      <c r="N484" s="149"/>
      <c r="O484" s="149"/>
      <c r="P484" s="206"/>
      <c r="Q484" s="150"/>
      <c r="R484" s="148" t="str">
        <f ca="1">IF(ISERROR($V484),"",OFFSET('Smelter Look-up'!$C$4,$V484-4,0)&amp;"")</f>
        <v/>
      </c>
      <c r="S484" s="154" t="str">
        <f t="shared" ca="1" si="46"/>
        <v/>
      </c>
      <c r="T484" s="154" t="str">
        <f ca="1">IF(B484="","",IF(ISERROR(MATCH($J484,SorP!$B$1:$B$6261,0)),"",INDIRECT("'SorP'!$A$"&amp;MATCH($S484&amp;$J484,SorP!C:C,0))))</f>
        <v/>
      </c>
      <c r="U484" s="167"/>
      <c r="V484" s="168" t="e">
        <f>IF(C484="",NA(),MATCH($B484&amp;$C484,'Smelter Look-up'!$J:$J,0))</f>
        <v>#N/A</v>
      </c>
      <c r="X484" s="169">
        <f t="shared" ca="1" si="45"/>
        <v>0</v>
      </c>
      <c r="AB484" s="311" t="str">
        <f t="shared" si="42"/>
        <v/>
      </c>
      <c r="AC484" s="169" t="str">
        <f t="shared" si="43"/>
        <v/>
      </c>
      <c r="AD484" s="169" t="str">
        <f t="shared" si="44"/>
        <v/>
      </c>
    </row>
    <row r="485" spans="1:30" s="169" customFormat="1" ht="20.25">
      <c r="A485" s="154"/>
      <c r="B485" s="301"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3" t="str">
        <f ca="1">IF(ISERROR($V485),"",OFFSET('Smelter Look-up'!$G$4,$V485-4,0))</f>
        <v/>
      </c>
      <c r="I485" s="204" t="str">
        <f ca="1">IF(ISERROR($V485),"",OFFSET('Smelter Look-up'!$H$4,$V485-4,0))</f>
        <v/>
      </c>
      <c r="J485" s="204" t="str">
        <f ca="1">IF(ISERROR($V485),"",OFFSET('Smelter Look-up'!$I$4,$V485-4,0))</f>
        <v/>
      </c>
      <c r="K485" s="149"/>
      <c r="L485" s="149"/>
      <c r="M485" s="149"/>
      <c r="N485" s="149"/>
      <c r="O485" s="149"/>
      <c r="P485" s="206"/>
      <c r="Q485" s="150"/>
      <c r="R485" s="148" t="str">
        <f ca="1">IF(ISERROR($V485),"",OFFSET('Smelter Look-up'!$C$4,$V485-4,0)&amp;"")</f>
        <v/>
      </c>
      <c r="S485" s="154" t="str">
        <f t="shared" ca="1" si="46"/>
        <v/>
      </c>
      <c r="T485" s="154" t="str">
        <f ca="1">IF(B485="","",IF(ISERROR(MATCH($J485,SorP!$B$1:$B$6261,0)),"",INDIRECT("'SorP'!$A$"&amp;MATCH($S485&amp;$J485,SorP!C:C,0))))</f>
        <v/>
      </c>
      <c r="U485" s="167"/>
      <c r="V485" s="168" t="e">
        <f>IF(C485="",NA(),MATCH($B485&amp;$C485,'Smelter Look-up'!$J:$J,0))</f>
        <v>#N/A</v>
      </c>
      <c r="X485" s="169">
        <f t="shared" ca="1" si="45"/>
        <v>0</v>
      </c>
      <c r="AB485" s="311" t="str">
        <f t="shared" si="42"/>
        <v/>
      </c>
      <c r="AC485" s="169" t="str">
        <f t="shared" si="43"/>
        <v/>
      </c>
      <c r="AD485" s="169" t="str">
        <f t="shared" si="44"/>
        <v/>
      </c>
    </row>
    <row r="486" spans="1:30" s="169" customFormat="1" ht="20.25">
      <c r="A486" s="154"/>
      <c r="B486" s="301"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3" t="str">
        <f ca="1">IF(ISERROR($V486),"",OFFSET('Smelter Look-up'!$G$4,$V486-4,0))</f>
        <v/>
      </c>
      <c r="I486" s="204" t="str">
        <f ca="1">IF(ISERROR($V486),"",OFFSET('Smelter Look-up'!$H$4,$V486-4,0))</f>
        <v/>
      </c>
      <c r="J486" s="204" t="str">
        <f ca="1">IF(ISERROR($V486),"",OFFSET('Smelter Look-up'!$I$4,$V486-4,0))</f>
        <v/>
      </c>
      <c r="K486" s="149"/>
      <c r="L486" s="149"/>
      <c r="M486" s="149"/>
      <c r="N486" s="149"/>
      <c r="O486" s="149"/>
      <c r="P486" s="206"/>
      <c r="Q486" s="150"/>
      <c r="R486" s="148" t="str">
        <f ca="1">IF(ISERROR($V486),"",OFFSET('Smelter Look-up'!$C$4,$V486-4,0)&amp;"")</f>
        <v/>
      </c>
      <c r="S486" s="154" t="str">
        <f t="shared" ca="1" si="46"/>
        <v/>
      </c>
      <c r="T486" s="154" t="str">
        <f ca="1">IF(B486="","",IF(ISERROR(MATCH($J486,SorP!$B$1:$B$6261,0)),"",INDIRECT("'SorP'!$A$"&amp;MATCH($S486&amp;$J486,SorP!C:C,0))))</f>
        <v/>
      </c>
      <c r="U486" s="167"/>
      <c r="V486" s="168" t="e">
        <f>IF(C486="",NA(),MATCH($B486&amp;$C486,'Smelter Look-up'!$J:$J,0))</f>
        <v>#N/A</v>
      </c>
      <c r="X486" s="169">
        <f t="shared" ca="1" si="45"/>
        <v>0</v>
      </c>
      <c r="AB486" s="311" t="str">
        <f t="shared" si="42"/>
        <v/>
      </c>
      <c r="AC486" s="169" t="str">
        <f t="shared" si="43"/>
        <v/>
      </c>
      <c r="AD486" s="169" t="str">
        <f t="shared" si="44"/>
        <v/>
      </c>
    </row>
    <row r="487" spans="1:30" s="169" customFormat="1" ht="20.25">
      <c r="A487" s="154"/>
      <c r="B487" s="301"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3" t="str">
        <f ca="1">IF(ISERROR($V487),"",OFFSET('Smelter Look-up'!$G$4,$V487-4,0))</f>
        <v/>
      </c>
      <c r="I487" s="204" t="str">
        <f ca="1">IF(ISERROR($V487),"",OFFSET('Smelter Look-up'!$H$4,$V487-4,0))</f>
        <v/>
      </c>
      <c r="J487" s="204" t="str">
        <f ca="1">IF(ISERROR($V487),"",OFFSET('Smelter Look-up'!$I$4,$V487-4,0))</f>
        <v/>
      </c>
      <c r="K487" s="149"/>
      <c r="L487" s="149"/>
      <c r="M487" s="149"/>
      <c r="N487" s="149"/>
      <c r="O487" s="149"/>
      <c r="P487" s="206"/>
      <c r="Q487" s="150"/>
      <c r="R487" s="148" t="str">
        <f ca="1">IF(ISERROR($V487),"",OFFSET('Smelter Look-up'!$C$4,$V487-4,0)&amp;"")</f>
        <v/>
      </c>
      <c r="S487" s="154" t="str">
        <f t="shared" ca="1" si="46"/>
        <v/>
      </c>
      <c r="T487" s="154" t="str">
        <f ca="1">IF(B487="","",IF(ISERROR(MATCH($J487,SorP!$B$1:$B$6261,0)),"",INDIRECT("'SorP'!$A$"&amp;MATCH($S487&amp;$J487,SorP!C:C,0))))</f>
        <v/>
      </c>
      <c r="U487" s="167"/>
      <c r="V487" s="168" t="e">
        <f>IF(C487="",NA(),MATCH($B487&amp;$C487,'Smelter Look-up'!$J:$J,0))</f>
        <v>#N/A</v>
      </c>
      <c r="X487" s="169">
        <f t="shared" ca="1" si="45"/>
        <v>0</v>
      </c>
      <c r="AB487" s="311" t="str">
        <f t="shared" ref="AB487:AB550" si="47">IF(C487="","",B487)</f>
        <v/>
      </c>
      <c r="AC487" s="169" t="str">
        <f t="shared" ref="AC487:AC550" si="48">B487</f>
        <v/>
      </c>
      <c r="AD487" s="169" t="str">
        <f t="shared" ref="AD487:AD550" si="49">IF(C487="Smelter not listed",D487,C487)</f>
        <v/>
      </c>
    </row>
    <row r="488" spans="1:30" s="169" customFormat="1" ht="20.25">
      <c r="A488" s="154"/>
      <c r="B488" s="301"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3" t="str">
        <f ca="1">IF(ISERROR($V488),"",OFFSET('Smelter Look-up'!$G$4,$V488-4,0))</f>
        <v/>
      </c>
      <c r="I488" s="204" t="str">
        <f ca="1">IF(ISERROR($V488),"",OFFSET('Smelter Look-up'!$H$4,$V488-4,0))</f>
        <v/>
      </c>
      <c r="J488" s="204" t="str">
        <f ca="1">IF(ISERROR($V488),"",OFFSET('Smelter Look-up'!$I$4,$V488-4,0))</f>
        <v/>
      </c>
      <c r="K488" s="149"/>
      <c r="L488" s="149"/>
      <c r="M488" s="149"/>
      <c r="N488" s="149"/>
      <c r="O488" s="149"/>
      <c r="P488" s="206"/>
      <c r="Q488" s="150"/>
      <c r="R488" s="148" t="str">
        <f ca="1">IF(ISERROR($V488),"",OFFSET('Smelter Look-up'!$C$4,$V488-4,0)&amp;"")</f>
        <v/>
      </c>
      <c r="S488" s="154" t="str">
        <f t="shared" ca="1" si="46"/>
        <v/>
      </c>
      <c r="T488" s="154" t="str">
        <f ca="1">IF(B488="","",IF(ISERROR(MATCH($J488,SorP!$B$1:$B$6261,0)),"",INDIRECT("'SorP'!$A$"&amp;MATCH($S488&amp;$J488,SorP!C:C,0))))</f>
        <v/>
      </c>
      <c r="U488" s="167"/>
      <c r="V488" s="168" t="e">
        <f>IF(C488="",NA(),MATCH($B488&amp;$C488,'Smelter Look-up'!$J:$J,0))</f>
        <v>#N/A</v>
      </c>
      <c r="X488" s="169">
        <f t="shared" ca="1" si="45"/>
        <v>0</v>
      </c>
      <c r="AB488" s="311" t="str">
        <f t="shared" si="47"/>
        <v/>
      </c>
      <c r="AC488" s="169" t="str">
        <f t="shared" si="48"/>
        <v/>
      </c>
      <c r="AD488" s="169" t="str">
        <f t="shared" si="49"/>
        <v/>
      </c>
    </row>
    <row r="489" spans="1:30" s="169" customFormat="1" ht="20.25">
      <c r="A489" s="154"/>
      <c r="B489" s="301"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3" t="str">
        <f ca="1">IF(ISERROR($V489),"",OFFSET('Smelter Look-up'!$G$4,$V489-4,0))</f>
        <v/>
      </c>
      <c r="I489" s="204" t="str">
        <f ca="1">IF(ISERROR($V489),"",OFFSET('Smelter Look-up'!$H$4,$V489-4,0))</f>
        <v/>
      </c>
      <c r="J489" s="204" t="str">
        <f ca="1">IF(ISERROR($V489),"",OFFSET('Smelter Look-up'!$I$4,$V489-4,0))</f>
        <v/>
      </c>
      <c r="K489" s="149"/>
      <c r="L489" s="149"/>
      <c r="M489" s="149"/>
      <c r="N489" s="149"/>
      <c r="O489" s="149"/>
      <c r="P489" s="206"/>
      <c r="Q489" s="150"/>
      <c r="R489" s="148" t="str">
        <f ca="1">IF(ISERROR($V489),"",OFFSET('Smelter Look-up'!$C$4,$V489-4,0)&amp;"")</f>
        <v/>
      </c>
      <c r="S489" s="154" t="str">
        <f t="shared" ca="1" si="46"/>
        <v/>
      </c>
      <c r="T489" s="154" t="str">
        <f ca="1">IF(B489="","",IF(ISERROR(MATCH($J489,SorP!$B$1:$B$6261,0)),"",INDIRECT("'SorP'!$A$"&amp;MATCH($S489&amp;$J489,SorP!C:C,0))))</f>
        <v/>
      </c>
      <c r="U489" s="167"/>
      <c r="V489" s="168" t="e">
        <f>IF(C489="",NA(),MATCH($B489&amp;$C489,'Smelter Look-up'!$J:$J,0))</f>
        <v>#N/A</v>
      </c>
      <c r="X489" s="169">
        <f t="shared" ca="1" si="45"/>
        <v>0</v>
      </c>
      <c r="AB489" s="311" t="str">
        <f t="shared" si="47"/>
        <v/>
      </c>
      <c r="AC489" s="169" t="str">
        <f t="shared" si="48"/>
        <v/>
      </c>
      <c r="AD489" s="169" t="str">
        <f t="shared" si="49"/>
        <v/>
      </c>
    </row>
    <row r="490" spans="1:30" s="169" customFormat="1" ht="20.25">
      <c r="A490" s="154"/>
      <c r="B490" s="301"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3" t="str">
        <f ca="1">IF(ISERROR($V490),"",OFFSET('Smelter Look-up'!$G$4,$V490-4,0))</f>
        <v/>
      </c>
      <c r="I490" s="204" t="str">
        <f ca="1">IF(ISERROR($V490),"",OFFSET('Smelter Look-up'!$H$4,$V490-4,0))</f>
        <v/>
      </c>
      <c r="J490" s="204" t="str">
        <f ca="1">IF(ISERROR($V490),"",OFFSET('Smelter Look-up'!$I$4,$V490-4,0))</f>
        <v/>
      </c>
      <c r="K490" s="149"/>
      <c r="L490" s="149"/>
      <c r="M490" s="149"/>
      <c r="N490" s="149"/>
      <c r="O490" s="149"/>
      <c r="P490" s="206"/>
      <c r="Q490" s="150"/>
      <c r="R490" s="148" t="str">
        <f ca="1">IF(ISERROR($V490),"",OFFSET('Smelter Look-up'!$C$4,$V490-4,0)&amp;"")</f>
        <v/>
      </c>
      <c r="S490" s="154" t="str">
        <f t="shared" ca="1" si="46"/>
        <v/>
      </c>
      <c r="T490" s="154" t="str">
        <f ca="1">IF(B490="","",IF(ISERROR(MATCH($J490,SorP!$B$1:$B$6261,0)),"",INDIRECT("'SorP'!$A$"&amp;MATCH($S490&amp;$J490,SorP!C:C,0))))</f>
        <v/>
      </c>
      <c r="U490" s="167"/>
      <c r="V490" s="168" t="e">
        <f>IF(C490="",NA(),MATCH($B490&amp;$C490,'Smelter Look-up'!$J:$J,0))</f>
        <v>#N/A</v>
      </c>
      <c r="X490" s="169">
        <f t="shared" ca="1" si="45"/>
        <v>0</v>
      </c>
      <c r="AB490" s="311" t="str">
        <f t="shared" si="47"/>
        <v/>
      </c>
      <c r="AC490" s="169" t="str">
        <f t="shared" si="48"/>
        <v/>
      </c>
      <c r="AD490" s="169" t="str">
        <f t="shared" si="49"/>
        <v/>
      </c>
    </row>
    <row r="491" spans="1:30" s="169" customFormat="1" ht="20.25">
      <c r="A491" s="154"/>
      <c r="B491" s="301"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3" t="str">
        <f ca="1">IF(ISERROR($V491),"",OFFSET('Smelter Look-up'!$G$4,$V491-4,0))</f>
        <v/>
      </c>
      <c r="I491" s="204" t="str">
        <f ca="1">IF(ISERROR($V491),"",OFFSET('Smelter Look-up'!$H$4,$V491-4,0))</f>
        <v/>
      </c>
      <c r="J491" s="204" t="str">
        <f ca="1">IF(ISERROR($V491),"",OFFSET('Smelter Look-up'!$I$4,$V491-4,0))</f>
        <v/>
      </c>
      <c r="K491" s="149"/>
      <c r="L491" s="149"/>
      <c r="M491" s="149"/>
      <c r="N491" s="149"/>
      <c r="O491" s="149"/>
      <c r="P491" s="206"/>
      <c r="Q491" s="150"/>
      <c r="R491" s="148" t="str">
        <f ca="1">IF(ISERROR($V491),"",OFFSET('Smelter Look-up'!$C$4,$V491-4,0)&amp;"")</f>
        <v/>
      </c>
      <c r="S491" s="154" t="str">
        <f t="shared" ca="1" si="46"/>
        <v/>
      </c>
      <c r="T491" s="154" t="str">
        <f ca="1">IF(B491="","",IF(ISERROR(MATCH($J491,SorP!$B$1:$B$6261,0)),"",INDIRECT("'SorP'!$A$"&amp;MATCH($S491&amp;$J491,SorP!C:C,0))))</f>
        <v/>
      </c>
      <c r="U491" s="167"/>
      <c r="V491" s="168" t="e">
        <f>IF(C491="",NA(),MATCH($B491&amp;$C491,'Smelter Look-up'!$J:$J,0))</f>
        <v>#N/A</v>
      </c>
      <c r="X491" s="169">
        <f t="shared" ca="1" si="45"/>
        <v>0</v>
      </c>
      <c r="AB491" s="311" t="str">
        <f t="shared" si="47"/>
        <v/>
      </c>
      <c r="AC491" s="169" t="str">
        <f t="shared" si="48"/>
        <v/>
      </c>
      <c r="AD491" s="169" t="str">
        <f t="shared" si="49"/>
        <v/>
      </c>
    </row>
    <row r="492" spans="1:30" s="169" customFormat="1" ht="20.25">
      <c r="A492" s="154"/>
      <c r="B492" s="301"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3" t="str">
        <f ca="1">IF(ISERROR($V492),"",OFFSET('Smelter Look-up'!$G$4,$V492-4,0))</f>
        <v/>
      </c>
      <c r="I492" s="204" t="str">
        <f ca="1">IF(ISERROR($V492),"",OFFSET('Smelter Look-up'!$H$4,$V492-4,0))</f>
        <v/>
      </c>
      <c r="J492" s="204" t="str">
        <f ca="1">IF(ISERROR($V492),"",OFFSET('Smelter Look-up'!$I$4,$V492-4,0))</f>
        <v/>
      </c>
      <c r="K492" s="149"/>
      <c r="L492" s="149"/>
      <c r="M492" s="149"/>
      <c r="N492" s="149"/>
      <c r="O492" s="149"/>
      <c r="P492" s="206"/>
      <c r="Q492" s="150"/>
      <c r="R492" s="148" t="str">
        <f ca="1">IF(ISERROR($V492),"",OFFSET('Smelter Look-up'!$C$4,$V492-4,0)&amp;"")</f>
        <v/>
      </c>
      <c r="S492" s="154" t="str">
        <f t="shared" ca="1" si="46"/>
        <v/>
      </c>
      <c r="T492" s="154" t="str">
        <f ca="1">IF(B492="","",IF(ISERROR(MATCH($J492,SorP!$B$1:$B$6261,0)),"",INDIRECT("'SorP'!$A$"&amp;MATCH($S492&amp;$J492,SorP!C:C,0))))</f>
        <v/>
      </c>
      <c r="U492" s="167"/>
      <c r="V492" s="168" t="e">
        <f>IF(C492="",NA(),MATCH($B492&amp;$C492,'Smelter Look-up'!$J:$J,0))</f>
        <v>#N/A</v>
      </c>
      <c r="X492" s="169">
        <f t="shared" ca="1" si="45"/>
        <v>0</v>
      </c>
      <c r="AB492" s="311" t="str">
        <f t="shared" si="47"/>
        <v/>
      </c>
      <c r="AC492" s="169" t="str">
        <f t="shared" si="48"/>
        <v/>
      </c>
      <c r="AD492" s="169" t="str">
        <f t="shared" si="49"/>
        <v/>
      </c>
    </row>
    <row r="493" spans="1:30" s="169" customFormat="1" ht="20.25">
      <c r="A493" s="154"/>
      <c r="B493" s="301"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3" t="str">
        <f ca="1">IF(ISERROR($V493),"",OFFSET('Smelter Look-up'!$G$4,$V493-4,0))</f>
        <v/>
      </c>
      <c r="I493" s="204" t="str">
        <f ca="1">IF(ISERROR($V493),"",OFFSET('Smelter Look-up'!$H$4,$V493-4,0))</f>
        <v/>
      </c>
      <c r="J493" s="204" t="str">
        <f ca="1">IF(ISERROR($V493),"",OFFSET('Smelter Look-up'!$I$4,$V493-4,0))</f>
        <v/>
      </c>
      <c r="K493" s="149"/>
      <c r="L493" s="149"/>
      <c r="M493" s="149"/>
      <c r="N493" s="149"/>
      <c r="O493" s="149"/>
      <c r="P493" s="206"/>
      <c r="Q493" s="150"/>
      <c r="R493" s="148" t="str">
        <f ca="1">IF(ISERROR($V493),"",OFFSET('Smelter Look-up'!$C$4,$V493-4,0)&amp;"")</f>
        <v/>
      </c>
      <c r="S493" s="154" t="str">
        <f t="shared" ca="1" si="46"/>
        <v/>
      </c>
      <c r="T493" s="154" t="str">
        <f ca="1">IF(B493="","",IF(ISERROR(MATCH($J493,SorP!$B$1:$B$6261,0)),"",INDIRECT("'SorP'!$A$"&amp;MATCH($S493&amp;$J493,SorP!C:C,0))))</f>
        <v/>
      </c>
      <c r="U493" s="167"/>
      <c r="V493" s="168" t="e">
        <f>IF(C493="",NA(),MATCH($B493&amp;$C493,'Smelter Look-up'!$J:$J,0))</f>
        <v>#N/A</v>
      </c>
      <c r="X493" s="169">
        <f t="shared" ca="1" si="45"/>
        <v>0</v>
      </c>
      <c r="AB493" s="311" t="str">
        <f t="shared" si="47"/>
        <v/>
      </c>
      <c r="AC493" s="169" t="str">
        <f t="shared" si="48"/>
        <v/>
      </c>
      <c r="AD493" s="169" t="str">
        <f t="shared" si="49"/>
        <v/>
      </c>
    </row>
    <row r="494" spans="1:30" s="169" customFormat="1" ht="20.25">
      <c r="A494" s="154"/>
      <c r="B494" s="301"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3" t="str">
        <f ca="1">IF(ISERROR($V494),"",OFFSET('Smelter Look-up'!$G$4,$V494-4,0))</f>
        <v/>
      </c>
      <c r="I494" s="204" t="str">
        <f ca="1">IF(ISERROR($V494),"",OFFSET('Smelter Look-up'!$H$4,$V494-4,0))</f>
        <v/>
      </c>
      <c r="J494" s="204" t="str">
        <f ca="1">IF(ISERROR($V494),"",OFFSET('Smelter Look-up'!$I$4,$V494-4,0))</f>
        <v/>
      </c>
      <c r="K494" s="149"/>
      <c r="L494" s="149"/>
      <c r="M494" s="149"/>
      <c r="N494" s="149"/>
      <c r="O494" s="149"/>
      <c r="P494" s="206"/>
      <c r="Q494" s="150"/>
      <c r="R494" s="148" t="str">
        <f ca="1">IF(ISERROR($V494),"",OFFSET('Smelter Look-up'!$C$4,$V494-4,0)&amp;"")</f>
        <v/>
      </c>
      <c r="S494" s="154" t="str">
        <f t="shared" ca="1" si="46"/>
        <v/>
      </c>
      <c r="T494" s="154" t="str">
        <f ca="1">IF(B494="","",IF(ISERROR(MATCH($J494,SorP!$B$1:$B$6261,0)),"",INDIRECT("'SorP'!$A$"&amp;MATCH($S494&amp;$J494,SorP!C:C,0))))</f>
        <v/>
      </c>
      <c r="U494" s="167"/>
      <c r="V494" s="168" t="e">
        <f>IF(C494="",NA(),MATCH($B494&amp;$C494,'Smelter Look-up'!$J:$J,0))</f>
        <v>#N/A</v>
      </c>
      <c r="X494" s="169">
        <f t="shared" ca="1" si="45"/>
        <v>0</v>
      </c>
      <c r="AB494" s="311" t="str">
        <f t="shared" si="47"/>
        <v/>
      </c>
      <c r="AC494" s="169" t="str">
        <f t="shared" si="48"/>
        <v/>
      </c>
      <c r="AD494" s="169" t="str">
        <f t="shared" si="49"/>
        <v/>
      </c>
    </row>
    <row r="495" spans="1:30" s="169" customFormat="1" ht="20.25">
      <c r="A495" s="154"/>
      <c r="B495" s="301"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3" t="str">
        <f ca="1">IF(ISERROR($V495),"",OFFSET('Smelter Look-up'!$G$4,$V495-4,0))</f>
        <v/>
      </c>
      <c r="I495" s="204" t="str">
        <f ca="1">IF(ISERROR($V495),"",OFFSET('Smelter Look-up'!$H$4,$V495-4,0))</f>
        <v/>
      </c>
      <c r="J495" s="204" t="str">
        <f ca="1">IF(ISERROR($V495),"",OFFSET('Smelter Look-up'!$I$4,$V495-4,0))</f>
        <v/>
      </c>
      <c r="K495" s="149"/>
      <c r="L495" s="149"/>
      <c r="M495" s="149"/>
      <c r="N495" s="149"/>
      <c r="O495" s="149"/>
      <c r="P495" s="206"/>
      <c r="Q495" s="150"/>
      <c r="R495" s="148" t="str">
        <f ca="1">IF(ISERROR($V495),"",OFFSET('Smelter Look-up'!$C$4,$V495-4,0)&amp;"")</f>
        <v/>
      </c>
      <c r="S495" s="154" t="str">
        <f t="shared" ca="1" si="46"/>
        <v/>
      </c>
      <c r="T495" s="154" t="str">
        <f ca="1">IF(B495="","",IF(ISERROR(MATCH($J495,SorP!$B$1:$B$6261,0)),"",INDIRECT("'SorP'!$A$"&amp;MATCH($S495&amp;$J495,SorP!C:C,0))))</f>
        <v/>
      </c>
      <c r="U495" s="167"/>
      <c r="V495" s="168" t="e">
        <f>IF(C495="",NA(),MATCH($B495&amp;$C495,'Smelter Look-up'!$J:$J,0))</f>
        <v>#N/A</v>
      </c>
      <c r="X495" s="169">
        <f t="shared" ca="1" si="45"/>
        <v>0</v>
      </c>
      <c r="AB495" s="311" t="str">
        <f t="shared" si="47"/>
        <v/>
      </c>
      <c r="AC495" s="169" t="str">
        <f t="shared" si="48"/>
        <v/>
      </c>
      <c r="AD495" s="169" t="str">
        <f t="shared" si="49"/>
        <v/>
      </c>
    </row>
    <row r="496" spans="1:30" s="169" customFormat="1" ht="20.25">
      <c r="A496" s="154"/>
      <c r="B496" s="301"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3" t="str">
        <f ca="1">IF(ISERROR($V496),"",OFFSET('Smelter Look-up'!$G$4,$V496-4,0))</f>
        <v/>
      </c>
      <c r="I496" s="204" t="str">
        <f ca="1">IF(ISERROR($V496),"",OFFSET('Smelter Look-up'!$H$4,$V496-4,0))</f>
        <v/>
      </c>
      <c r="J496" s="204" t="str">
        <f ca="1">IF(ISERROR($V496),"",OFFSET('Smelter Look-up'!$I$4,$V496-4,0))</f>
        <v/>
      </c>
      <c r="K496" s="149"/>
      <c r="L496" s="149"/>
      <c r="M496" s="149"/>
      <c r="N496" s="149"/>
      <c r="O496" s="149"/>
      <c r="P496" s="206"/>
      <c r="Q496" s="150"/>
      <c r="R496" s="148" t="str">
        <f ca="1">IF(ISERROR($V496),"",OFFSET('Smelter Look-up'!$C$4,$V496-4,0)&amp;"")</f>
        <v/>
      </c>
      <c r="S496" s="154" t="str">
        <f t="shared" ca="1" si="46"/>
        <v/>
      </c>
      <c r="T496" s="154" t="str">
        <f ca="1">IF(B496="","",IF(ISERROR(MATCH($J496,SorP!$B$1:$B$6261,0)),"",INDIRECT("'SorP'!$A$"&amp;MATCH($S496&amp;$J496,SorP!C:C,0))))</f>
        <v/>
      </c>
      <c r="U496" s="167"/>
      <c r="V496" s="168" t="e">
        <f>IF(C496="",NA(),MATCH($B496&amp;$C496,'Smelter Look-up'!$J:$J,0))</f>
        <v>#N/A</v>
      </c>
      <c r="X496" s="169">
        <f t="shared" ca="1" si="45"/>
        <v>0</v>
      </c>
      <c r="AB496" s="311" t="str">
        <f t="shared" si="47"/>
        <v/>
      </c>
      <c r="AC496" s="169" t="str">
        <f t="shared" si="48"/>
        <v/>
      </c>
      <c r="AD496" s="169" t="str">
        <f t="shared" si="49"/>
        <v/>
      </c>
    </row>
    <row r="497" spans="1:30" s="169" customFormat="1" ht="20.25">
      <c r="A497" s="154"/>
      <c r="B497" s="301"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3" t="str">
        <f ca="1">IF(ISERROR($V497),"",OFFSET('Smelter Look-up'!$G$4,$V497-4,0))</f>
        <v/>
      </c>
      <c r="I497" s="204" t="str">
        <f ca="1">IF(ISERROR($V497),"",OFFSET('Smelter Look-up'!$H$4,$V497-4,0))</f>
        <v/>
      </c>
      <c r="J497" s="204" t="str">
        <f ca="1">IF(ISERROR($V497),"",OFFSET('Smelter Look-up'!$I$4,$V497-4,0))</f>
        <v/>
      </c>
      <c r="K497" s="149"/>
      <c r="L497" s="149"/>
      <c r="M497" s="149"/>
      <c r="N497" s="149"/>
      <c r="O497" s="149"/>
      <c r="P497" s="206"/>
      <c r="Q497" s="150"/>
      <c r="R497" s="148" t="str">
        <f ca="1">IF(ISERROR($V497),"",OFFSET('Smelter Look-up'!$C$4,$V497-4,0)&amp;"")</f>
        <v/>
      </c>
      <c r="S497" s="154" t="str">
        <f t="shared" ca="1" si="46"/>
        <v/>
      </c>
      <c r="T497" s="154" t="str">
        <f ca="1">IF(B497="","",IF(ISERROR(MATCH($J497,SorP!$B$1:$B$6261,0)),"",INDIRECT("'SorP'!$A$"&amp;MATCH($S497&amp;$J497,SorP!C:C,0))))</f>
        <v/>
      </c>
      <c r="U497" s="167"/>
      <c r="V497" s="168" t="e">
        <f>IF(C497="",NA(),MATCH($B497&amp;$C497,'Smelter Look-up'!$J:$J,0))</f>
        <v>#N/A</v>
      </c>
      <c r="X497" s="169">
        <f t="shared" ca="1" si="45"/>
        <v>0</v>
      </c>
      <c r="AB497" s="311" t="str">
        <f t="shared" si="47"/>
        <v/>
      </c>
      <c r="AC497" s="169" t="str">
        <f t="shared" si="48"/>
        <v/>
      </c>
      <c r="AD497" s="169" t="str">
        <f t="shared" si="49"/>
        <v/>
      </c>
    </row>
    <row r="498" spans="1:30" s="169" customFormat="1" ht="20.25">
      <c r="A498" s="154"/>
      <c r="B498" s="301"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3" t="str">
        <f ca="1">IF(ISERROR($V498),"",OFFSET('Smelter Look-up'!$G$4,$V498-4,0))</f>
        <v/>
      </c>
      <c r="I498" s="204" t="str">
        <f ca="1">IF(ISERROR($V498),"",OFFSET('Smelter Look-up'!$H$4,$V498-4,0))</f>
        <v/>
      </c>
      <c r="J498" s="204" t="str">
        <f ca="1">IF(ISERROR($V498),"",OFFSET('Smelter Look-up'!$I$4,$V498-4,0))</f>
        <v/>
      </c>
      <c r="K498" s="149"/>
      <c r="L498" s="149"/>
      <c r="M498" s="149"/>
      <c r="N498" s="149"/>
      <c r="O498" s="149"/>
      <c r="P498" s="206"/>
      <c r="Q498" s="150"/>
      <c r="R498" s="148" t="str">
        <f ca="1">IF(ISERROR($V498),"",OFFSET('Smelter Look-up'!$C$4,$V498-4,0)&amp;"")</f>
        <v/>
      </c>
      <c r="S498" s="154" t="str">
        <f t="shared" ca="1" si="46"/>
        <v/>
      </c>
      <c r="T498" s="154" t="str">
        <f ca="1">IF(B498="","",IF(ISERROR(MATCH($J498,SorP!$B$1:$B$6261,0)),"",INDIRECT("'SorP'!$A$"&amp;MATCH($S498&amp;$J498,SorP!C:C,0))))</f>
        <v/>
      </c>
      <c r="U498" s="167"/>
      <c r="V498" s="168" t="e">
        <f>IF(C498="",NA(),MATCH($B498&amp;$C498,'Smelter Look-up'!$J:$J,0))</f>
        <v>#N/A</v>
      </c>
      <c r="X498" s="169">
        <f t="shared" ca="1" si="45"/>
        <v>0</v>
      </c>
      <c r="AB498" s="311" t="str">
        <f t="shared" si="47"/>
        <v/>
      </c>
      <c r="AC498" s="169" t="str">
        <f t="shared" si="48"/>
        <v/>
      </c>
      <c r="AD498" s="169" t="str">
        <f t="shared" si="49"/>
        <v/>
      </c>
    </row>
    <row r="499" spans="1:30" s="169" customFormat="1" ht="20.25">
      <c r="A499" s="154"/>
      <c r="B499" s="301"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3" t="str">
        <f ca="1">IF(ISERROR($V499),"",OFFSET('Smelter Look-up'!$G$4,$V499-4,0))</f>
        <v/>
      </c>
      <c r="I499" s="204" t="str">
        <f ca="1">IF(ISERROR($V499),"",OFFSET('Smelter Look-up'!$H$4,$V499-4,0))</f>
        <v/>
      </c>
      <c r="J499" s="204" t="str">
        <f ca="1">IF(ISERROR($V499),"",OFFSET('Smelter Look-up'!$I$4,$V499-4,0))</f>
        <v/>
      </c>
      <c r="K499" s="149"/>
      <c r="L499" s="149"/>
      <c r="M499" s="149"/>
      <c r="N499" s="149"/>
      <c r="O499" s="149"/>
      <c r="P499" s="206"/>
      <c r="Q499" s="150"/>
      <c r="R499" s="148" t="str">
        <f ca="1">IF(ISERROR($V499),"",OFFSET('Smelter Look-up'!$C$4,$V499-4,0)&amp;"")</f>
        <v/>
      </c>
      <c r="S499" s="154" t="str">
        <f t="shared" ca="1" si="46"/>
        <v/>
      </c>
      <c r="T499" s="154" t="str">
        <f ca="1">IF(B499="","",IF(ISERROR(MATCH($J499,SorP!$B$1:$B$6261,0)),"",INDIRECT("'SorP'!$A$"&amp;MATCH($S499&amp;$J499,SorP!C:C,0))))</f>
        <v/>
      </c>
      <c r="U499" s="167"/>
      <c r="V499" s="168" t="e">
        <f>IF(C499="",NA(),MATCH($B499&amp;$C499,'Smelter Look-up'!$J:$J,0))</f>
        <v>#N/A</v>
      </c>
      <c r="X499" s="169">
        <f t="shared" ca="1" si="45"/>
        <v>0</v>
      </c>
      <c r="AB499" s="311" t="str">
        <f t="shared" si="47"/>
        <v/>
      </c>
      <c r="AC499" s="169" t="str">
        <f t="shared" si="48"/>
        <v/>
      </c>
      <c r="AD499" s="169" t="str">
        <f t="shared" si="49"/>
        <v/>
      </c>
    </row>
    <row r="500" spans="1:30" s="169" customFormat="1" ht="20.25">
      <c r="A500" s="154"/>
      <c r="B500" s="301"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3" t="str">
        <f ca="1">IF(ISERROR($V500),"",OFFSET('Smelter Look-up'!$G$4,$V500-4,0))</f>
        <v/>
      </c>
      <c r="I500" s="204" t="str">
        <f ca="1">IF(ISERROR($V500),"",OFFSET('Smelter Look-up'!$H$4,$V500-4,0))</f>
        <v/>
      </c>
      <c r="J500" s="204" t="str">
        <f ca="1">IF(ISERROR($V500),"",OFFSET('Smelter Look-up'!$I$4,$V500-4,0))</f>
        <v/>
      </c>
      <c r="K500" s="149"/>
      <c r="L500" s="149"/>
      <c r="M500" s="149"/>
      <c r="N500" s="149"/>
      <c r="O500" s="149"/>
      <c r="P500" s="206"/>
      <c r="Q500" s="150"/>
      <c r="R500" s="148" t="str">
        <f ca="1">IF(ISERROR($V500),"",OFFSET('Smelter Look-up'!$C$4,$V500-4,0)&amp;"")</f>
        <v/>
      </c>
      <c r="S500" s="154" t="str">
        <f t="shared" ca="1" si="46"/>
        <v/>
      </c>
      <c r="T500" s="154" t="str">
        <f ca="1">IF(B500="","",IF(ISERROR(MATCH($J500,SorP!$B$1:$B$6261,0)),"",INDIRECT("'SorP'!$A$"&amp;MATCH($S500&amp;$J500,SorP!C:C,0))))</f>
        <v/>
      </c>
      <c r="U500" s="167"/>
      <c r="V500" s="168" t="e">
        <f>IF(C500="",NA(),MATCH($B500&amp;$C500,'Smelter Look-up'!$J:$J,0))</f>
        <v>#N/A</v>
      </c>
      <c r="X500" s="169">
        <f t="shared" ca="1" si="45"/>
        <v>0</v>
      </c>
      <c r="AB500" s="311" t="str">
        <f t="shared" si="47"/>
        <v/>
      </c>
      <c r="AC500" s="169" t="str">
        <f t="shared" si="48"/>
        <v/>
      </c>
      <c r="AD500" s="169" t="str">
        <f t="shared" si="49"/>
        <v/>
      </c>
    </row>
    <row r="501" spans="1:30" s="169" customFormat="1" ht="20.25">
      <c r="A501" s="154"/>
      <c r="B501" s="301"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3" t="str">
        <f ca="1">IF(ISERROR($V501),"",OFFSET('Smelter Look-up'!$G$4,$V501-4,0))</f>
        <v/>
      </c>
      <c r="I501" s="204" t="str">
        <f ca="1">IF(ISERROR($V501),"",OFFSET('Smelter Look-up'!$H$4,$V501-4,0))</f>
        <v/>
      </c>
      <c r="J501" s="204" t="str">
        <f ca="1">IF(ISERROR($V501),"",OFFSET('Smelter Look-up'!$I$4,$V501-4,0))</f>
        <v/>
      </c>
      <c r="K501" s="149"/>
      <c r="L501" s="149"/>
      <c r="M501" s="149"/>
      <c r="N501" s="149"/>
      <c r="O501" s="149"/>
      <c r="P501" s="206"/>
      <c r="Q501" s="150"/>
      <c r="R501" s="148" t="str">
        <f ca="1">IF(ISERROR($V501),"",OFFSET('Smelter Look-up'!$C$4,$V501-4,0)&amp;"")</f>
        <v/>
      </c>
      <c r="S501" s="154" t="str">
        <f t="shared" ca="1" si="46"/>
        <v/>
      </c>
      <c r="T501" s="154" t="str">
        <f ca="1">IF(B501="","",IF(ISERROR(MATCH($J501,SorP!$B$1:$B$6261,0)),"",INDIRECT("'SorP'!$A$"&amp;MATCH($S501&amp;$J501,SorP!C:C,0))))</f>
        <v/>
      </c>
      <c r="U501" s="167"/>
      <c r="V501" s="168" t="e">
        <f>IF(C501="",NA(),MATCH($B501&amp;$C501,'Smelter Look-up'!$J:$J,0))</f>
        <v>#N/A</v>
      </c>
      <c r="X501" s="169">
        <f t="shared" ca="1" si="45"/>
        <v>0</v>
      </c>
      <c r="AB501" s="311" t="str">
        <f t="shared" si="47"/>
        <v/>
      </c>
      <c r="AC501" s="169" t="str">
        <f t="shared" si="48"/>
        <v/>
      </c>
      <c r="AD501" s="169" t="str">
        <f t="shared" si="49"/>
        <v/>
      </c>
    </row>
    <row r="502" spans="1:30" s="169" customFormat="1" ht="20.25">
      <c r="A502" s="154"/>
      <c r="B502" s="301"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3" t="str">
        <f ca="1">IF(ISERROR($V502),"",OFFSET('Smelter Look-up'!$G$4,$V502-4,0))</f>
        <v/>
      </c>
      <c r="I502" s="204" t="str">
        <f ca="1">IF(ISERROR($V502),"",OFFSET('Smelter Look-up'!$H$4,$V502-4,0))</f>
        <v/>
      </c>
      <c r="J502" s="204" t="str">
        <f ca="1">IF(ISERROR($V502),"",OFFSET('Smelter Look-up'!$I$4,$V502-4,0))</f>
        <v/>
      </c>
      <c r="K502" s="149"/>
      <c r="L502" s="149"/>
      <c r="M502" s="149"/>
      <c r="N502" s="149"/>
      <c r="O502" s="149"/>
      <c r="P502" s="206"/>
      <c r="Q502" s="150"/>
      <c r="R502" s="148" t="str">
        <f ca="1">IF(ISERROR($V502),"",OFFSET('Smelter Look-up'!$C$4,$V502-4,0)&amp;"")</f>
        <v/>
      </c>
      <c r="S502" s="154" t="str">
        <f t="shared" ca="1" si="46"/>
        <v/>
      </c>
      <c r="T502" s="154" t="str">
        <f ca="1">IF(B502="","",IF(ISERROR(MATCH($J502,SorP!$B$1:$B$6261,0)),"",INDIRECT("'SorP'!$A$"&amp;MATCH($S502&amp;$J502,SorP!C:C,0))))</f>
        <v/>
      </c>
      <c r="U502" s="167"/>
      <c r="V502" s="168" t="e">
        <f>IF(C502="",NA(),MATCH($B502&amp;$C502,'Smelter Look-up'!$J:$J,0))</f>
        <v>#N/A</v>
      </c>
      <c r="X502" s="169">
        <f t="shared" ca="1" si="45"/>
        <v>0</v>
      </c>
      <c r="AB502" s="311" t="str">
        <f t="shared" si="47"/>
        <v/>
      </c>
      <c r="AC502" s="169" t="str">
        <f t="shared" si="48"/>
        <v/>
      </c>
      <c r="AD502" s="169" t="str">
        <f t="shared" si="49"/>
        <v/>
      </c>
    </row>
    <row r="503" spans="1:30" s="169" customFormat="1" ht="20.25">
      <c r="A503" s="154"/>
      <c r="B503" s="301"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3" t="str">
        <f ca="1">IF(ISERROR($V503),"",OFFSET('Smelter Look-up'!$G$4,$V503-4,0))</f>
        <v/>
      </c>
      <c r="I503" s="204" t="str">
        <f ca="1">IF(ISERROR($V503),"",OFFSET('Smelter Look-up'!$H$4,$V503-4,0))</f>
        <v/>
      </c>
      <c r="J503" s="204" t="str">
        <f ca="1">IF(ISERROR($V503),"",OFFSET('Smelter Look-up'!$I$4,$V503-4,0))</f>
        <v/>
      </c>
      <c r="K503" s="149"/>
      <c r="L503" s="149"/>
      <c r="M503" s="149"/>
      <c r="N503" s="149"/>
      <c r="O503" s="149"/>
      <c r="P503" s="206"/>
      <c r="Q503" s="150"/>
      <c r="R503" s="148" t="str">
        <f ca="1">IF(ISERROR($V503),"",OFFSET('Smelter Look-up'!$C$4,$V503-4,0)&amp;"")</f>
        <v/>
      </c>
      <c r="S503" s="154" t="str">
        <f t="shared" ca="1" si="46"/>
        <v/>
      </c>
      <c r="T503" s="154" t="str">
        <f ca="1">IF(B503="","",IF(ISERROR(MATCH($J503,SorP!$B$1:$B$6261,0)),"",INDIRECT("'SorP'!$A$"&amp;MATCH($S503&amp;$J503,SorP!C:C,0))))</f>
        <v/>
      </c>
      <c r="U503" s="167"/>
      <c r="V503" s="168" t="e">
        <f>IF(C503="",NA(),MATCH($B503&amp;$C503,'Smelter Look-up'!$J:$J,0))</f>
        <v>#N/A</v>
      </c>
      <c r="X503" s="169">
        <f t="shared" ca="1" si="45"/>
        <v>0</v>
      </c>
      <c r="AB503" s="311" t="str">
        <f t="shared" si="47"/>
        <v/>
      </c>
      <c r="AC503" s="169" t="str">
        <f t="shared" si="48"/>
        <v/>
      </c>
      <c r="AD503" s="169" t="str">
        <f t="shared" si="49"/>
        <v/>
      </c>
    </row>
    <row r="504" spans="1:30" s="169" customFormat="1" ht="20.25">
      <c r="A504" s="154"/>
      <c r="B504" s="301"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3" t="str">
        <f ca="1">IF(ISERROR($V504),"",OFFSET('Smelter Look-up'!$G$4,$V504-4,0))</f>
        <v/>
      </c>
      <c r="I504" s="204" t="str">
        <f ca="1">IF(ISERROR($V504),"",OFFSET('Smelter Look-up'!$H$4,$V504-4,0))</f>
        <v/>
      </c>
      <c r="J504" s="204" t="str">
        <f ca="1">IF(ISERROR($V504),"",OFFSET('Smelter Look-up'!$I$4,$V504-4,0))</f>
        <v/>
      </c>
      <c r="K504" s="149"/>
      <c r="L504" s="149"/>
      <c r="M504" s="149"/>
      <c r="N504" s="149"/>
      <c r="O504" s="149"/>
      <c r="P504" s="206"/>
      <c r="Q504" s="150"/>
      <c r="R504" s="148" t="str">
        <f ca="1">IF(ISERROR($V504),"",OFFSET('Smelter Look-up'!$C$4,$V504-4,0)&amp;"")</f>
        <v/>
      </c>
      <c r="S504" s="154" t="str">
        <f t="shared" ca="1" si="46"/>
        <v/>
      </c>
      <c r="T504" s="154" t="str">
        <f ca="1">IF(B504="","",IF(ISERROR(MATCH($J504,SorP!$B$1:$B$6261,0)),"",INDIRECT("'SorP'!$A$"&amp;MATCH($S504&amp;$J504,SorP!C:C,0))))</f>
        <v/>
      </c>
      <c r="U504" s="167"/>
      <c r="V504" s="168" t="e">
        <f>IF(C504="",NA(),MATCH($B504&amp;$C504,'Smelter Look-up'!$J:$J,0))</f>
        <v>#N/A</v>
      </c>
      <c r="X504" s="169">
        <f t="shared" ca="1" si="45"/>
        <v>0</v>
      </c>
      <c r="AB504" s="311" t="str">
        <f t="shared" si="47"/>
        <v/>
      </c>
      <c r="AC504" s="169" t="str">
        <f t="shared" si="48"/>
        <v/>
      </c>
      <c r="AD504" s="169" t="str">
        <f t="shared" si="49"/>
        <v/>
      </c>
    </row>
    <row r="505" spans="1:30" s="169" customFormat="1" ht="20.25">
      <c r="A505" s="154"/>
      <c r="B505" s="301"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3" t="str">
        <f ca="1">IF(ISERROR($V505),"",OFFSET('Smelter Look-up'!$G$4,$V505-4,0))</f>
        <v/>
      </c>
      <c r="I505" s="204" t="str">
        <f ca="1">IF(ISERROR($V505),"",OFFSET('Smelter Look-up'!$H$4,$V505-4,0))</f>
        <v/>
      </c>
      <c r="J505" s="204" t="str">
        <f ca="1">IF(ISERROR($V505),"",OFFSET('Smelter Look-up'!$I$4,$V505-4,0))</f>
        <v/>
      </c>
      <c r="K505" s="149"/>
      <c r="L505" s="149"/>
      <c r="M505" s="149"/>
      <c r="N505" s="149"/>
      <c r="O505" s="149"/>
      <c r="P505" s="206"/>
      <c r="Q505" s="150"/>
      <c r="R505" s="148" t="str">
        <f ca="1">IF(ISERROR($V505),"",OFFSET('Smelter Look-up'!$C$4,$V505-4,0)&amp;"")</f>
        <v/>
      </c>
      <c r="S505" s="154" t="str">
        <f t="shared" ca="1" si="46"/>
        <v/>
      </c>
      <c r="T505" s="154" t="str">
        <f ca="1">IF(B505="","",IF(ISERROR(MATCH($J505,SorP!$B$1:$B$6261,0)),"",INDIRECT("'SorP'!$A$"&amp;MATCH($S505&amp;$J505,SorP!C:C,0))))</f>
        <v/>
      </c>
      <c r="U505" s="167"/>
      <c r="V505" s="168" t="e">
        <f>IF(C505="",NA(),MATCH($B505&amp;$C505,'Smelter Look-up'!$J:$J,0))</f>
        <v>#N/A</v>
      </c>
      <c r="X505" s="169">
        <f t="shared" ca="1" si="45"/>
        <v>0</v>
      </c>
      <c r="AB505" s="311" t="str">
        <f t="shared" si="47"/>
        <v/>
      </c>
      <c r="AC505" s="169" t="str">
        <f t="shared" si="48"/>
        <v/>
      </c>
      <c r="AD505" s="169" t="str">
        <f t="shared" si="49"/>
        <v/>
      </c>
    </row>
    <row r="506" spans="1:30" s="169" customFormat="1" ht="20.25">
      <c r="A506" s="154"/>
      <c r="B506" s="301"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3" t="str">
        <f ca="1">IF(ISERROR($V506),"",OFFSET('Smelter Look-up'!$G$4,$V506-4,0))</f>
        <v/>
      </c>
      <c r="I506" s="204" t="str">
        <f ca="1">IF(ISERROR($V506),"",OFFSET('Smelter Look-up'!$H$4,$V506-4,0))</f>
        <v/>
      </c>
      <c r="J506" s="204" t="str">
        <f ca="1">IF(ISERROR($V506),"",OFFSET('Smelter Look-up'!$I$4,$V506-4,0))</f>
        <v/>
      </c>
      <c r="K506" s="149"/>
      <c r="L506" s="149"/>
      <c r="M506" s="149"/>
      <c r="N506" s="149"/>
      <c r="O506" s="149"/>
      <c r="P506" s="206"/>
      <c r="Q506" s="150"/>
      <c r="R506" s="148" t="str">
        <f ca="1">IF(ISERROR($V506),"",OFFSET('Smelter Look-up'!$C$4,$V506-4,0)&amp;"")</f>
        <v/>
      </c>
      <c r="S506" s="154" t="str">
        <f t="shared" ca="1" si="46"/>
        <v/>
      </c>
      <c r="T506" s="154" t="str">
        <f ca="1">IF(B506="","",IF(ISERROR(MATCH($J506,SorP!$B$1:$B$6261,0)),"",INDIRECT("'SorP'!$A$"&amp;MATCH($S506&amp;$J506,SorP!C:C,0))))</f>
        <v/>
      </c>
      <c r="U506" s="167"/>
      <c r="V506" s="168" t="e">
        <f>IF(C506="",NA(),MATCH($B506&amp;$C506,'Smelter Look-up'!$J:$J,0))</f>
        <v>#N/A</v>
      </c>
      <c r="X506" s="169">
        <f t="shared" ca="1" si="45"/>
        <v>0</v>
      </c>
      <c r="AB506" s="311" t="str">
        <f t="shared" si="47"/>
        <v/>
      </c>
      <c r="AC506" s="169" t="str">
        <f t="shared" si="48"/>
        <v/>
      </c>
      <c r="AD506" s="169" t="str">
        <f t="shared" si="49"/>
        <v/>
      </c>
    </row>
    <row r="507" spans="1:30" s="169" customFormat="1" ht="20.25">
      <c r="A507" s="154"/>
      <c r="B507" s="301"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3" t="str">
        <f ca="1">IF(ISERROR($V507),"",OFFSET('Smelter Look-up'!$G$4,$V507-4,0))</f>
        <v/>
      </c>
      <c r="I507" s="204" t="str">
        <f ca="1">IF(ISERROR($V507),"",OFFSET('Smelter Look-up'!$H$4,$V507-4,0))</f>
        <v/>
      </c>
      <c r="J507" s="204" t="str">
        <f ca="1">IF(ISERROR($V507),"",OFFSET('Smelter Look-up'!$I$4,$V507-4,0))</f>
        <v/>
      </c>
      <c r="K507" s="149"/>
      <c r="L507" s="149"/>
      <c r="M507" s="149"/>
      <c r="N507" s="149"/>
      <c r="O507" s="149"/>
      <c r="P507" s="206"/>
      <c r="Q507" s="150"/>
      <c r="R507" s="148" t="str">
        <f ca="1">IF(ISERROR($V507),"",OFFSET('Smelter Look-up'!$C$4,$V507-4,0)&amp;"")</f>
        <v/>
      </c>
      <c r="S507" s="154" t="str">
        <f t="shared" ca="1" si="46"/>
        <v/>
      </c>
      <c r="T507" s="154" t="str">
        <f ca="1">IF(B507="","",IF(ISERROR(MATCH($J507,SorP!$B$1:$B$6261,0)),"",INDIRECT("'SorP'!$A$"&amp;MATCH($S507&amp;$J507,SorP!C:C,0))))</f>
        <v/>
      </c>
      <c r="U507" s="167"/>
      <c r="V507" s="168" t="e">
        <f>IF(C507="",NA(),MATCH($B507&amp;$C507,'Smelter Look-up'!$J:$J,0))</f>
        <v>#N/A</v>
      </c>
      <c r="X507" s="169">
        <f t="shared" ca="1" si="45"/>
        <v>0</v>
      </c>
      <c r="AB507" s="311" t="str">
        <f t="shared" si="47"/>
        <v/>
      </c>
      <c r="AC507" s="169" t="str">
        <f t="shared" si="48"/>
        <v/>
      </c>
      <c r="AD507" s="169" t="str">
        <f t="shared" si="49"/>
        <v/>
      </c>
    </row>
    <row r="508" spans="1:30" s="169" customFormat="1" ht="20.25">
      <c r="A508" s="154"/>
      <c r="B508" s="301"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3" t="str">
        <f ca="1">IF(ISERROR($V508),"",OFFSET('Smelter Look-up'!$G$4,$V508-4,0))</f>
        <v/>
      </c>
      <c r="I508" s="204" t="str">
        <f ca="1">IF(ISERROR($V508),"",OFFSET('Smelter Look-up'!$H$4,$V508-4,0))</f>
        <v/>
      </c>
      <c r="J508" s="204" t="str">
        <f ca="1">IF(ISERROR($V508),"",OFFSET('Smelter Look-up'!$I$4,$V508-4,0))</f>
        <v/>
      </c>
      <c r="K508" s="149"/>
      <c r="L508" s="149"/>
      <c r="M508" s="149"/>
      <c r="N508" s="149"/>
      <c r="O508" s="149"/>
      <c r="P508" s="206"/>
      <c r="Q508" s="150"/>
      <c r="R508" s="148" t="str">
        <f ca="1">IF(ISERROR($V508),"",OFFSET('Smelter Look-up'!$C$4,$V508-4,0)&amp;"")</f>
        <v/>
      </c>
      <c r="S508" s="154" t="str">
        <f t="shared" ca="1" si="46"/>
        <v/>
      </c>
      <c r="T508" s="154" t="str">
        <f ca="1">IF(B508="","",IF(ISERROR(MATCH($J508,SorP!$B$1:$B$6261,0)),"",INDIRECT("'SorP'!$A$"&amp;MATCH($S508&amp;$J508,SorP!C:C,0))))</f>
        <v/>
      </c>
      <c r="U508" s="167"/>
      <c r="V508" s="168" t="e">
        <f>IF(C508="",NA(),MATCH($B508&amp;$C508,'Smelter Look-up'!$J:$J,0))</f>
        <v>#N/A</v>
      </c>
      <c r="X508" s="169">
        <f t="shared" ca="1" si="45"/>
        <v>0</v>
      </c>
      <c r="AB508" s="311" t="str">
        <f t="shared" si="47"/>
        <v/>
      </c>
      <c r="AC508" s="169" t="str">
        <f t="shared" si="48"/>
        <v/>
      </c>
      <c r="AD508" s="169" t="str">
        <f t="shared" si="49"/>
        <v/>
      </c>
    </row>
    <row r="509" spans="1:30" s="169" customFormat="1" ht="20.25">
      <c r="A509" s="154"/>
      <c r="B509" s="301"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3" t="str">
        <f ca="1">IF(ISERROR($V509),"",OFFSET('Smelter Look-up'!$G$4,$V509-4,0))</f>
        <v/>
      </c>
      <c r="I509" s="204" t="str">
        <f ca="1">IF(ISERROR($V509),"",OFFSET('Smelter Look-up'!$H$4,$V509-4,0))</f>
        <v/>
      </c>
      <c r="J509" s="204" t="str">
        <f ca="1">IF(ISERROR($V509),"",OFFSET('Smelter Look-up'!$I$4,$V509-4,0))</f>
        <v/>
      </c>
      <c r="K509" s="149"/>
      <c r="L509" s="149"/>
      <c r="M509" s="149"/>
      <c r="N509" s="149"/>
      <c r="O509" s="149"/>
      <c r="P509" s="206"/>
      <c r="Q509" s="150"/>
      <c r="R509" s="148" t="str">
        <f ca="1">IF(ISERROR($V509),"",OFFSET('Smelter Look-up'!$C$4,$V509-4,0)&amp;"")</f>
        <v/>
      </c>
      <c r="S509" s="154" t="str">
        <f t="shared" ca="1" si="46"/>
        <v/>
      </c>
      <c r="T509" s="154" t="str">
        <f ca="1">IF(B509="","",IF(ISERROR(MATCH($J509,SorP!$B$1:$B$6261,0)),"",INDIRECT("'SorP'!$A$"&amp;MATCH($S509&amp;$J509,SorP!C:C,0))))</f>
        <v/>
      </c>
      <c r="U509" s="167"/>
      <c r="V509" s="168" t="e">
        <f>IF(C509="",NA(),MATCH($B509&amp;$C509,'Smelter Look-up'!$J:$J,0))</f>
        <v>#N/A</v>
      </c>
      <c r="X509" s="169">
        <f t="shared" ca="1" si="45"/>
        <v>0</v>
      </c>
      <c r="AB509" s="311" t="str">
        <f t="shared" si="47"/>
        <v/>
      </c>
      <c r="AC509" s="169" t="str">
        <f t="shared" si="48"/>
        <v/>
      </c>
      <c r="AD509" s="169" t="str">
        <f t="shared" si="49"/>
        <v/>
      </c>
    </row>
    <row r="510" spans="1:30" s="169" customFormat="1" ht="20.25">
      <c r="A510" s="154"/>
      <c r="B510" s="301"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3" t="str">
        <f ca="1">IF(ISERROR($V510),"",OFFSET('Smelter Look-up'!$G$4,$V510-4,0))</f>
        <v/>
      </c>
      <c r="I510" s="204" t="str">
        <f ca="1">IF(ISERROR($V510),"",OFFSET('Smelter Look-up'!$H$4,$V510-4,0))</f>
        <v/>
      </c>
      <c r="J510" s="204" t="str">
        <f ca="1">IF(ISERROR($V510),"",OFFSET('Smelter Look-up'!$I$4,$V510-4,0))</f>
        <v/>
      </c>
      <c r="K510" s="149"/>
      <c r="L510" s="149"/>
      <c r="M510" s="149"/>
      <c r="N510" s="149"/>
      <c r="O510" s="149"/>
      <c r="P510" s="206"/>
      <c r="Q510" s="150"/>
      <c r="R510" s="148" t="str">
        <f ca="1">IF(ISERROR($V510),"",OFFSET('Smelter Look-up'!$C$4,$V510-4,0)&amp;"")</f>
        <v/>
      </c>
      <c r="S510" s="154" t="str">
        <f t="shared" ca="1" si="46"/>
        <v/>
      </c>
      <c r="T510" s="154" t="str">
        <f ca="1">IF(B510="","",IF(ISERROR(MATCH($J510,SorP!$B$1:$B$6261,0)),"",INDIRECT("'SorP'!$A$"&amp;MATCH($S510&amp;$J510,SorP!C:C,0))))</f>
        <v/>
      </c>
      <c r="U510" s="167"/>
      <c r="V510" s="168" t="e">
        <f>IF(C510="",NA(),MATCH($B510&amp;$C510,'Smelter Look-up'!$J:$J,0))</f>
        <v>#N/A</v>
      </c>
      <c r="X510" s="169">
        <f t="shared" ca="1" si="45"/>
        <v>0</v>
      </c>
      <c r="AB510" s="311" t="str">
        <f t="shared" si="47"/>
        <v/>
      </c>
      <c r="AC510" s="169" t="str">
        <f t="shared" si="48"/>
        <v/>
      </c>
      <c r="AD510" s="169" t="str">
        <f t="shared" si="49"/>
        <v/>
      </c>
    </row>
    <row r="511" spans="1:30" s="169" customFormat="1" ht="20.25">
      <c r="A511" s="154"/>
      <c r="B511" s="301"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3" t="str">
        <f ca="1">IF(ISERROR($V511),"",OFFSET('Smelter Look-up'!$G$4,$V511-4,0))</f>
        <v/>
      </c>
      <c r="I511" s="204" t="str">
        <f ca="1">IF(ISERROR($V511),"",OFFSET('Smelter Look-up'!$H$4,$V511-4,0))</f>
        <v/>
      </c>
      <c r="J511" s="204" t="str">
        <f ca="1">IF(ISERROR($V511),"",OFFSET('Smelter Look-up'!$I$4,$V511-4,0))</f>
        <v/>
      </c>
      <c r="K511" s="149"/>
      <c r="L511" s="149"/>
      <c r="M511" s="149"/>
      <c r="N511" s="149"/>
      <c r="O511" s="149"/>
      <c r="P511" s="206"/>
      <c r="Q511" s="150"/>
      <c r="R511" s="148" t="str">
        <f ca="1">IF(ISERROR($V511),"",OFFSET('Smelter Look-up'!$C$4,$V511-4,0)&amp;"")</f>
        <v/>
      </c>
      <c r="S511" s="154" t="str">
        <f t="shared" ca="1" si="46"/>
        <v/>
      </c>
      <c r="T511" s="154" t="str">
        <f ca="1">IF(B511="","",IF(ISERROR(MATCH($J511,SorP!$B$1:$B$6261,0)),"",INDIRECT("'SorP'!$A$"&amp;MATCH($S511&amp;$J511,SorP!C:C,0))))</f>
        <v/>
      </c>
      <c r="U511" s="167"/>
      <c r="V511" s="168" t="e">
        <f>IF(C511="",NA(),MATCH($B511&amp;$C511,'Smelter Look-up'!$J:$J,0))</f>
        <v>#N/A</v>
      </c>
      <c r="X511" s="169">
        <f t="shared" ca="1" si="45"/>
        <v>0</v>
      </c>
      <c r="AB511" s="311" t="str">
        <f t="shared" si="47"/>
        <v/>
      </c>
      <c r="AC511" s="169" t="str">
        <f t="shared" si="48"/>
        <v/>
      </c>
      <c r="AD511" s="169" t="str">
        <f t="shared" si="49"/>
        <v/>
      </c>
    </row>
    <row r="512" spans="1:30" s="169" customFormat="1" ht="20.25">
      <c r="A512" s="154"/>
      <c r="B512" s="301"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3" t="str">
        <f ca="1">IF(ISERROR($V512),"",OFFSET('Smelter Look-up'!$G$4,$V512-4,0))</f>
        <v/>
      </c>
      <c r="I512" s="204" t="str">
        <f ca="1">IF(ISERROR($V512),"",OFFSET('Smelter Look-up'!$H$4,$V512-4,0))</f>
        <v/>
      </c>
      <c r="J512" s="204" t="str">
        <f ca="1">IF(ISERROR($V512),"",OFFSET('Smelter Look-up'!$I$4,$V512-4,0))</f>
        <v/>
      </c>
      <c r="K512" s="149"/>
      <c r="L512" s="149"/>
      <c r="M512" s="149"/>
      <c r="N512" s="149"/>
      <c r="O512" s="149"/>
      <c r="P512" s="206"/>
      <c r="Q512" s="150"/>
      <c r="R512" s="148" t="str">
        <f ca="1">IF(ISERROR($V512),"",OFFSET('Smelter Look-up'!$C$4,$V512-4,0)&amp;"")</f>
        <v/>
      </c>
      <c r="S512" s="154" t="str">
        <f t="shared" ca="1" si="46"/>
        <v/>
      </c>
      <c r="T512" s="154" t="str">
        <f ca="1">IF(B512="","",IF(ISERROR(MATCH($J512,SorP!$B$1:$B$6261,0)),"",INDIRECT("'SorP'!$A$"&amp;MATCH($S512&amp;$J512,SorP!C:C,0))))</f>
        <v/>
      </c>
      <c r="U512" s="167"/>
      <c r="V512" s="168" t="e">
        <f>IF(C512="",NA(),MATCH($B512&amp;$C512,'Smelter Look-up'!$J:$J,0))</f>
        <v>#N/A</v>
      </c>
      <c r="X512" s="169">
        <f t="shared" ca="1" si="45"/>
        <v>0</v>
      </c>
      <c r="AB512" s="311" t="str">
        <f t="shared" si="47"/>
        <v/>
      </c>
      <c r="AC512" s="169" t="str">
        <f t="shared" si="48"/>
        <v/>
      </c>
      <c r="AD512" s="169" t="str">
        <f t="shared" si="49"/>
        <v/>
      </c>
    </row>
    <row r="513" spans="1:30" s="169" customFormat="1" ht="20.25">
      <c r="A513" s="154"/>
      <c r="B513" s="301"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3" t="str">
        <f ca="1">IF(ISERROR($V513),"",OFFSET('Smelter Look-up'!$G$4,$V513-4,0))</f>
        <v/>
      </c>
      <c r="I513" s="204" t="str">
        <f ca="1">IF(ISERROR($V513),"",OFFSET('Smelter Look-up'!$H$4,$V513-4,0))</f>
        <v/>
      </c>
      <c r="J513" s="204" t="str">
        <f ca="1">IF(ISERROR($V513),"",OFFSET('Smelter Look-up'!$I$4,$V513-4,0))</f>
        <v/>
      </c>
      <c r="K513" s="149"/>
      <c r="L513" s="149"/>
      <c r="M513" s="149"/>
      <c r="N513" s="149"/>
      <c r="O513" s="149"/>
      <c r="P513" s="206"/>
      <c r="Q513" s="150"/>
      <c r="R513" s="148" t="str">
        <f ca="1">IF(ISERROR($V513),"",OFFSET('Smelter Look-up'!$C$4,$V513-4,0)&amp;"")</f>
        <v/>
      </c>
      <c r="S513" s="154" t="str">
        <f t="shared" ca="1" si="46"/>
        <v/>
      </c>
      <c r="T513" s="154" t="str">
        <f ca="1">IF(B513="","",IF(ISERROR(MATCH($J513,SorP!$B$1:$B$6261,0)),"",INDIRECT("'SorP'!$A$"&amp;MATCH($S513&amp;$J513,SorP!C:C,0))))</f>
        <v/>
      </c>
      <c r="U513" s="167"/>
      <c r="V513" s="168" t="e">
        <f>IF(C513="",NA(),MATCH($B513&amp;$C513,'Smelter Look-up'!$J:$J,0))</f>
        <v>#N/A</v>
      </c>
      <c r="X513" s="169">
        <f t="shared" ca="1" si="45"/>
        <v>0</v>
      </c>
      <c r="AB513" s="311" t="str">
        <f t="shared" si="47"/>
        <v/>
      </c>
      <c r="AC513" s="169" t="str">
        <f t="shared" si="48"/>
        <v/>
      </c>
      <c r="AD513" s="169" t="str">
        <f t="shared" si="49"/>
        <v/>
      </c>
    </row>
    <row r="514" spans="1:30" s="169" customFormat="1" ht="20.25">
      <c r="A514" s="154"/>
      <c r="B514" s="301"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3" t="str">
        <f ca="1">IF(ISERROR($V514),"",OFFSET('Smelter Look-up'!$G$4,$V514-4,0))</f>
        <v/>
      </c>
      <c r="I514" s="204" t="str">
        <f ca="1">IF(ISERROR($V514),"",OFFSET('Smelter Look-up'!$H$4,$V514-4,0))</f>
        <v/>
      </c>
      <c r="J514" s="204" t="str">
        <f ca="1">IF(ISERROR($V514),"",OFFSET('Smelter Look-up'!$I$4,$V514-4,0))</f>
        <v/>
      </c>
      <c r="K514" s="149"/>
      <c r="L514" s="149"/>
      <c r="M514" s="149"/>
      <c r="N514" s="149"/>
      <c r="O514" s="149"/>
      <c r="P514" s="206"/>
      <c r="Q514" s="150"/>
      <c r="R514" s="148" t="str">
        <f ca="1">IF(ISERROR($V514),"",OFFSET('Smelter Look-up'!$C$4,$V514-4,0)&amp;"")</f>
        <v/>
      </c>
      <c r="S514" s="154" t="str">
        <f t="shared" ca="1" si="46"/>
        <v/>
      </c>
      <c r="T514" s="154" t="str">
        <f ca="1">IF(B514="","",IF(ISERROR(MATCH($J514,SorP!$B$1:$B$6261,0)),"",INDIRECT("'SorP'!$A$"&amp;MATCH($S514&amp;$J514,SorP!C:C,0))))</f>
        <v/>
      </c>
      <c r="U514" s="167"/>
      <c r="V514" s="168" t="e">
        <f>IF(C514="",NA(),MATCH($B514&amp;$C514,'Smelter Look-up'!$J:$J,0))</f>
        <v>#N/A</v>
      </c>
      <c r="X514" s="169">
        <f t="shared" ca="1" si="45"/>
        <v>0</v>
      </c>
      <c r="AB514" s="311" t="str">
        <f t="shared" si="47"/>
        <v/>
      </c>
      <c r="AC514" s="169" t="str">
        <f t="shared" si="48"/>
        <v/>
      </c>
      <c r="AD514" s="169" t="str">
        <f t="shared" si="49"/>
        <v/>
      </c>
    </row>
    <row r="515" spans="1:30" s="169" customFormat="1" ht="20.25">
      <c r="A515" s="154"/>
      <c r="B515" s="301"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3" t="str">
        <f ca="1">IF(ISERROR($V515),"",OFFSET('Smelter Look-up'!$G$4,$V515-4,0))</f>
        <v/>
      </c>
      <c r="I515" s="204" t="str">
        <f ca="1">IF(ISERROR($V515),"",OFFSET('Smelter Look-up'!$H$4,$V515-4,0))</f>
        <v/>
      </c>
      <c r="J515" s="204" t="str">
        <f ca="1">IF(ISERROR($V515),"",OFFSET('Smelter Look-up'!$I$4,$V515-4,0))</f>
        <v/>
      </c>
      <c r="K515" s="149"/>
      <c r="L515" s="149"/>
      <c r="M515" s="149"/>
      <c r="N515" s="149"/>
      <c r="O515" s="149"/>
      <c r="P515" s="206"/>
      <c r="Q515" s="150"/>
      <c r="R515" s="148" t="str">
        <f ca="1">IF(ISERROR($V515),"",OFFSET('Smelter Look-up'!$C$4,$V515-4,0)&amp;"")</f>
        <v/>
      </c>
      <c r="S515" s="154" t="str">
        <f t="shared" ca="1" si="46"/>
        <v/>
      </c>
      <c r="T515" s="154" t="str">
        <f ca="1">IF(B515="","",IF(ISERROR(MATCH($J515,SorP!$B$1:$B$6261,0)),"",INDIRECT("'SorP'!$A$"&amp;MATCH($S515&amp;$J515,SorP!C:C,0))))</f>
        <v/>
      </c>
      <c r="U515" s="167"/>
      <c r="V515" s="168" t="e">
        <f>IF(C515="",NA(),MATCH($B515&amp;$C515,'Smelter Look-up'!$J:$J,0))</f>
        <v>#N/A</v>
      </c>
      <c r="X515" s="169">
        <f t="shared" ca="1" si="45"/>
        <v>0</v>
      </c>
      <c r="AB515" s="311" t="str">
        <f t="shared" si="47"/>
        <v/>
      </c>
      <c r="AC515" s="169" t="str">
        <f t="shared" si="48"/>
        <v/>
      </c>
      <c r="AD515" s="169" t="str">
        <f t="shared" si="49"/>
        <v/>
      </c>
    </row>
    <row r="516" spans="1:30" s="169" customFormat="1" ht="20.25">
      <c r="A516" s="154"/>
      <c r="B516" s="301"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3" t="str">
        <f ca="1">IF(ISERROR($V516),"",OFFSET('Smelter Look-up'!$G$4,$V516-4,0))</f>
        <v/>
      </c>
      <c r="I516" s="204" t="str">
        <f ca="1">IF(ISERROR($V516),"",OFFSET('Smelter Look-up'!$H$4,$V516-4,0))</f>
        <v/>
      </c>
      <c r="J516" s="204" t="str">
        <f ca="1">IF(ISERROR($V516),"",OFFSET('Smelter Look-up'!$I$4,$V516-4,0))</f>
        <v/>
      </c>
      <c r="K516" s="149"/>
      <c r="L516" s="149"/>
      <c r="M516" s="149"/>
      <c r="N516" s="149"/>
      <c r="O516" s="149"/>
      <c r="P516" s="206"/>
      <c r="Q516" s="150"/>
      <c r="R516" s="148" t="str">
        <f ca="1">IF(ISERROR($V516),"",OFFSET('Smelter Look-up'!$C$4,$V516-4,0)&amp;"")</f>
        <v/>
      </c>
      <c r="S516" s="154" t="str">
        <f t="shared" ca="1" si="46"/>
        <v/>
      </c>
      <c r="T516" s="154" t="str">
        <f ca="1">IF(B516="","",IF(ISERROR(MATCH($J516,SorP!$B$1:$B$6261,0)),"",INDIRECT("'SorP'!$A$"&amp;MATCH($S516&amp;$J516,SorP!C:C,0))))</f>
        <v/>
      </c>
      <c r="U516" s="167"/>
      <c r="V516" s="168" t="e">
        <f>IF(C516="",NA(),MATCH($B516&amp;$C516,'Smelter Look-up'!$J:$J,0))</f>
        <v>#N/A</v>
      </c>
      <c r="X516" s="169">
        <f t="shared" ca="1" si="45"/>
        <v>0</v>
      </c>
      <c r="AB516" s="311" t="str">
        <f t="shared" si="47"/>
        <v/>
      </c>
      <c r="AC516" s="169" t="str">
        <f t="shared" si="48"/>
        <v/>
      </c>
      <c r="AD516" s="169" t="str">
        <f t="shared" si="49"/>
        <v/>
      </c>
    </row>
    <row r="517" spans="1:30" s="169" customFormat="1" ht="20.25">
      <c r="A517" s="154"/>
      <c r="B517" s="301"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3" t="str">
        <f ca="1">IF(ISERROR($V517),"",OFFSET('Smelter Look-up'!$G$4,$V517-4,0))</f>
        <v/>
      </c>
      <c r="I517" s="204" t="str">
        <f ca="1">IF(ISERROR($V517),"",OFFSET('Smelter Look-up'!$H$4,$V517-4,0))</f>
        <v/>
      </c>
      <c r="J517" s="204" t="str">
        <f ca="1">IF(ISERROR($V517),"",OFFSET('Smelter Look-up'!$I$4,$V517-4,0))</f>
        <v/>
      </c>
      <c r="K517" s="149"/>
      <c r="L517" s="149"/>
      <c r="M517" s="149"/>
      <c r="N517" s="149"/>
      <c r="O517" s="149"/>
      <c r="P517" s="206"/>
      <c r="Q517" s="150"/>
      <c r="R517" s="148" t="str">
        <f ca="1">IF(ISERROR($V517),"",OFFSET('Smelter Look-up'!$C$4,$V517-4,0)&amp;"")</f>
        <v/>
      </c>
      <c r="S517" s="154" t="str">
        <f t="shared" ca="1" si="46"/>
        <v/>
      </c>
      <c r="T517" s="154" t="str">
        <f ca="1">IF(B517="","",IF(ISERROR(MATCH($J517,SorP!$B$1:$B$6261,0)),"",INDIRECT("'SorP'!$A$"&amp;MATCH($S517&amp;$J517,SorP!C:C,0))))</f>
        <v/>
      </c>
      <c r="U517" s="167"/>
      <c r="V517" s="168" t="e">
        <f>IF(C517="",NA(),MATCH($B517&amp;$C517,'Smelter Look-up'!$J:$J,0))</f>
        <v>#N/A</v>
      </c>
      <c r="X517" s="169">
        <f t="shared" ca="1" si="45"/>
        <v>0</v>
      </c>
      <c r="AB517" s="311" t="str">
        <f t="shared" si="47"/>
        <v/>
      </c>
      <c r="AC517" s="169" t="str">
        <f t="shared" si="48"/>
        <v/>
      </c>
      <c r="AD517" s="169" t="str">
        <f t="shared" si="49"/>
        <v/>
      </c>
    </row>
    <row r="518" spans="1:30" s="169" customFormat="1" ht="20.25">
      <c r="A518" s="154"/>
      <c r="B518" s="301"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3" t="str">
        <f ca="1">IF(ISERROR($V518),"",OFFSET('Smelter Look-up'!$G$4,$V518-4,0))</f>
        <v/>
      </c>
      <c r="I518" s="204" t="str">
        <f ca="1">IF(ISERROR($V518),"",OFFSET('Smelter Look-up'!$H$4,$V518-4,0))</f>
        <v/>
      </c>
      <c r="J518" s="204" t="str">
        <f ca="1">IF(ISERROR($V518),"",OFFSET('Smelter Look-up'!$I$4,$V518-4,0))</f>
        <v/>
      </c>
      <c r="K518" s="149"/>
      <c r="L518" s="149"/>
      <c r="M518" s="149"/>
      <c r="N518" s="149"/>
      <c r="O518" s="149"/>
      <c r="P518" s="206"/>
      <c r="Q518" s="150"/>
      <c r="R518" s="148" t="str">
        <f ca="1">IF(ISERROR($V518),"",OFFSET('Smelter Look-up'!$C$4,$V518-4,0)&amp;"")</f>
        <v/>
      </c>
      <c r="S518" s="154" t="str">
        <f t="shared" ca="1" si="46"/>
        <v/>
      </c>
      <c r="T518" s="154" t="str">
        <f ca="1">IF(B518="","",IF(ISERROR(MATCH($J518,SorP!$B$1:$B$6261,0)),"",INDIRECT("'SorP'!$A$"&amp;MATCH($S518&amp;$J518,SorP!C:C,0))))</f>
        <v/>
      </c>
      <c r="U518" s="167"/>
      <c r="V518" s="168" t="e">
        <f>IF(C518="",NA(),MATCH($B518&amp;$C518,'Smelter Look-up'!$J:$J,0))</f>
        <v>#N/A</v>
      </c>
      <c r="X518" s="169">
        <f t="shared" ca="1" si="45"/>
        <v>0</v>
      </c>
      <c r="AB518" s="311" t="str">
        <f t="shared" si="47"/>
        <v/>
      </c>
      <c r="AC518" s="169" t="str">
        <f t="shared" si="48"/>
        <v/>
      </c>
      <c r="AD518" s="169" t="str">
        <f t="shared" si="49"/>
        <v/>
      </c>
    </row>
    <row r="519" spans="1:30" s="169" customFormat="1" ht="20.25">
      <c r="A519" s="154"/>
      <c r="B519" s="301"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3" t="str">
        <f ca="1">IF(ISERROR($V519),"",OFFSET('Smelter Look-up'!$G$4,$V519-4,0))</f>
        <v/>
      </c>
      <c r="I519" s="204" t="str">
        <f ca="1">IF(ISERROR($V519),"",OFFSET('Smelter Look-up'!$H$4,$V519-4,0))</f>
        <v/>
      </c>
      <c r="J519" s="204" t="str">
        <f ca="1">IF(ISERROR($V519),"",OFFSET('Smelter Look-up'!$I$4,$V519-4,0))</f>
        <v/>
      </c>
      <c r="K519" s="149"/>
      <c r="L519" s="149"/>
      <c r="M519" s="149"/>
      <c r="N519" s="149"/>
      <c r="O519" s="149"/>
      <c r="P519" s="206"/>
      <c r="Q519" s="150"/>
      <c r="R519" s="148" t="str">
        <f ca="1">IF(ISERROR($V519),"",OFFSET('Smelter Look-up'!$C$4,$V519-4,0)&amp;"")</f>
        <v/>
      </c>
      <c r="S519" s="154" t="str">
        <f t="shared" ca="1" si="46"/>
        <v/>
      </c>
      <c r="T519" s="154" t="str">
        <f ca="1">IF(B519="","",IF(ISERROR(MATCH($J519,SorP!$B$1:$B$6261,0)),"",INDIRECT("'SorP'!$A$"&amp;MATCH($S519&amp;$J519,SorP!C:C,0))))</f>
        <v/>
      </c>
      <c r="U519" s="167"/>
      <c r="V519" s="168" t="e">
        <f>IF(C519="",NA(),MATCH($B519&amp;$C519,'Smelter Look-up'!$J:$J,0))</f>
        <v>#N/A</v>
      </c>
      <c r="X519" s="169">
        <f t="shared" ca="1" si="45"/>
        <v>0</v>
      </c>
      <c r="AB519" s="311" t="str">
        <f t="shared" si="47"/>
        <v/>
      </c>
      <c r="AC519" s="169" t="str">
        <f t="shared" si="48"/>
        <v/>
      </c>
      <c r="AD519" s="169" t="str">
        <f t="shared" si="49"/>
        <v/>
      </c>
    </row>
    <row r="520" spans="1:30" s="169" customFormat="1" ht="20.25">
      <c r="A520" s="154"/>
      <c r="B520" s="301"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3" t="str">
        <f ca="1">IF(ISERROR($V520),"",OFFSET('Smelter Look-up'!$G$4,$V520-4,0))</f>
        <v/>
      </c>
      <c r="I520" s="204" t="str">
        <f ca="1">IF(ISERROR($V520),"",OFFSET('Smelter Look-up'!$H$4,$V520-4,0))</f>
        <v/>
      </c>
      <c r="J520" s="204" t="str">
        <f ca="1">IF(ISERROR($V520),"",OFFSET('Smelter Look-up'!$I$4,$V520-4,0))</f>
        <v/>
      </c>
      <c r="K520" s="149"/>
      <c r="L520" s="149"/>
      <c r="M520" s="149"/>
      <c r="N520" s="149"/>
      <c r="O520" s="149"/>
      <c r="P520" s="206"/>
      <c r="Q520" s="150"/>
      <c r="R520" s="148" t="str">
        <f ca="1">IF(ISERROR($V520),"",OFFSET('Smelter Look-up'!$C$4,$V520-4,0)&amp;"")</f>
        <v/>
      </c>
      <c r="S520" s="154" t="str">
        <f t="shared" ca="1" si="46"/>
        <v/>
      </c>
      <c r="T520" s="154" t="str">
        <f ca="1">IF(B520="","",IF(ISERROR(MATCH($J520,SorP!$B$1:$B$6261,0)),"",INDIRECT("'SorP'!$A$"&amp;MATCH($S520&amp;$J520,SorP!C:C,0))))</f>
        <v/>
      </c>
      <c r="U520" s="167"/>
      <c r="V520" s="168" t="e">
        <f>IF(C520="",NA(),MATCH($B520&amp;$C520,'Smelter Look-up'!$J:$J,0))</f>
        <v>#N/A</v>
      </c>
      <c r="X520" s="169">
        <f t="shared" ca="1" si="45"/>
        <v>0</v>
      </c>
      <c r="AB520" s="311" t="str">
        <f t="shared" si="47"/>
        <v/>
      </c>
      <c r="AC520" s="169" t="str">
        <f t="shared" si="48"/>
        <v/>
      </c>
      <c r="AD520" s="169" t="str">
        <f t="shared" si="49"/>
        <v/>
      </c>
    </row>
    <row r="521" spans="1:30" s="169" customFormat="1" ht="20.25">
      <c r="A521" s="154"/>
      <c r="B521" s="301"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3" t="str">
        <f ca="1">IF(ISERROR($V521),"",OFFSET('Smelter Look-up'!$G$4,$V521-4,0))</f>
        <v/>
      </c>
      <c r="I521" s="204" t="str">
        <f ca="1">IF(ISERROR($V521),"",OFFSET('Smelter Look-up'!$H$4,$V521-4,0))</f>
        <v/>
      </c>
      <c r="J521" s="204" t="str">
        <f ca="1">IF(ISERROR($V521),"",OFFSET('Smelter Look-up'!$I$4,$V521-4,0))</f>
        <v/>
      </c>
      <c r="K521" s="149"/>
      <c r="L521" s="149"/>
      <c r="M521" s="149"/>
      <c r="N521" s="149"/>
      <c r="O521" s="149"/>
      <c r="P521" s="206"/>
      <c r="Q521" s="150"/>
      <c r="R521" s="148" t="str">
        <f ca="1">IF(ISERROR($V521),"",OFFSET('Smelter Look-up'!$C$4,$V521-4,0)&amp;"")</f>
        <v/>
      </c>
      <c r="S521" s="154" t="str">
        <f t="shared" ca="1" si="46"/>
        <v/>
      </c>
      <c r="T521" s="154" t="str">
        <f ca="1">IF(B521="","",IF(ISERROR(MATCH($J521,SorP!$B$1:$B$6261,0)),"",INDIRECT("'SorP'!$A$"&amp;MATCH($S521&amp;$J521,SorP!C:C,0))))</f>
        <v/>
      </c>
      <c r="U521" s="167"/>
      <c r="V521" s="168" t="e">
        <f>IF(C521="",NA(),MATCH($B521&amp;$C521,'Smelter Look-up'!$J:$J,0))</f>
        <v>#N/A</v>
      </c>
      <c r="X521" s="169">
        <f t="shared" ca="1" si="45"/>
        <v>0</v>
      </c>
      <c r="AB521" s="311" t="str">
        <f t="shared" si="47"/>
        <v/>
      </c>
      <c r="AC521" s="169" t="str">
        <f t="shared" si="48"/>
        <v/>
      </c>
      <c r="AD521" s="169" t="str">
        <f t="shared" si="49"/>
        <v/>
      </c>
    </row>
    <row r="522" spans="1:30" s="169" customFormat="1" ht="20.25">
      <c r="A522" s="154"/>
      <c r="B522" s="301"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3" t="str">
        <f ca="1">IF(ISERROR($V522),"",OFFSET('Smelter Look-up'!$G$4,$V522-4,0))</f>
        <v/>
      </c>
      <c r="I522" s="204" t="str">
        <f ca="1">IF(ISERROR($V522),"",OFFSET('Smelter Look-up'!$H$4,$V522-4,0))</f>
        <v/>
      </c>
      <c r="J522" s="204" t="str">
        <f ca="1">IF(ISERROR($V522),"",OFFSET('Smelter Look-up'!$I$4,$V522-4,0))</f>
        <v/>
      </c>
      <c r="K522" s="149"/>
      <c r="L522" s="149"/>
      <c r="M522" s="149"/>
      <c r="N522" s="149"/>
      <c r="O522" s="149"/>
      <c r="P522" s="206"/>
      <c r="Q522" s="150"/>
      <c r="R522" s="148" t="str">
        <f ca="1">IF(ISERROR($V522),"",OFFSET('Smelter Look-up'!$C$4,$V522-4,0)&amp;"")</f>
        <v/>
      </c>
      <c r="S522" s="154" t="str">
        <f t="shared" ca="1" si="46"/>
        <v/>
      </c>
      <c r="T522" s="154" t="str">
        <f ca="1">IF(B522="","",IF(ISERROR(MATCH($J522,SorP!$B$1:$B$6261,0)),"",INDIRECT("'SorP'!$A$"&amp;MATCH($S522&amp;$J522,SorP!C:C,0))))</f>
        <v/>
      </c>
      <c r="U522" s="167"/>
      <c r="V522" s="168" t="e">
        <f>IF(C522="",NA(),MATCH($B522&amp;$C522,'Smelter Look-up'!$J:$J,0))</f>
        <v>#N/A</v>
      </c>
      <c r="X522" s="169">
        <f t="shared" ca="1" si="45"/>
        <v>0</v>
      </c>
      <c r="AB522" s="311" t="str">
        <f t="shared" si="47"/>
        <v/>
      </c>
      <c r="AC522" s="169" t="str">
        <f t="shared" si="48"/>
        <v/>
      </c>
      <c r="AD522" s="169" t="str">
        <f t="shared" si="49"/>
        <v/>
      </c>
    </row>
    <row r="523" spans="1:30" s="169" customFormat="1" ht="20.25">
      <c r="A523" s="154"/>
      <c r="B523" s="301"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3" t="str">
        <f ca="1">IF(ISERROR($V523),"",OFFSET('Smelter Look-up'!$G$4,$V523-4,0))</f>
        <v/>
      </c>
      <c r="I523" s="204" t="str">
        <f ca="1">IF(ISERROR($V523),"",OFFSET('Smelter Look-up'!$H$4,$V523-4,0))</f>
        <v/>
      </c>
      <c r="J523" s="204" t="str">
        <f ca="1">IF(ISERROR($V523),"",OFFSET('Smelter Look-up'!$I$4,$V523-4,0))</f>
        <v/>
      </c>
      <c r="K523" s="149"/>
      <c r="L523" s="149"/>
      <c r="M523" s="149"/>
      <c r="N523" s="149"/>
      <c r="O523" s="149"/>
      <c r="P523" s="206"/>
      <c r="Q523" s="150"/>
      <c r="R523" s="148" t="str">
        <f ca="1">IF(ISERROR($V523),"",OFFSET('Smelter Look-up'!$C$4,$V523-4,0)&amp;"")</f>
        <v/>
      </c>
      <c r="S523" s="154" t="str">
        <f t="shared" ca="1" si="46"/>
        <v/>
      </c>
      <c r="T523" s="154" t="str">
        <f ca="1">IF(B523="","",IF(ISERROR(MATCH($J523,SorP!$B$1:$B$6261,0)),"",INDIRECT("'SorP'!$A$"&amp;MATCH($S523&amp;$J523,SorP!C:C,0))))</f>
        <v/>
      </c>
      <c r="U523" s="167"/>
      <c r="V523" s="168" t="e">
        <f>IF(C523="",NA(),MATCH($B523&amp;$C523,'Smelter Look-up'!$J:$J,0))</f>
        <v>#N/A</v>
      </c>
      <c r="X523" s="169">
        <f t="shared" ca="1" si="45"/>
        <v>0</v>
      </c>
      <c r="AB523" s="311" t="str">
        <f t="shared" si="47"/>
        <v/>
      </c>
      <c r="AC523" s="169" t="str">
        <f t="shared" si="48"/>
        <v/>
      </c>
      <c r="AD523" s="169" t="str">
        <f t="shared" si="49"/>
        <v/>
      </c>
    </row>
    <row r="524" spans="1:30" s="169" customFormat="1" ht="20.25">
      <c r="A524" s="154"/>
      <c r="B524" s="301"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3" t="str">
        <f ca="1">IF(ISERROR($V524),"",OFFSET('Smelter Look-up'!$G$4,$V524-4,0))</f>
        <v/>
      </c>
      <c r="I524" s="204" t="str">
        <f ca="1">IF(ISERROR($V524),"",OFFSET('Smelter Look-up'!$H$4,$V524-4,0))</f>
        <v/>
      </c>
      <c r="J524" s="204" t="str">
        <f ca="1">IF(ISERROR($V524),"",OFFSET('Smelter Look-up'!$I$4,$V524-4,0))</f>
        <v/>
      </c>
      <c r="K524" s="149"/>
      <c r="L524" s="149"/>
      <c r="M524" s="149"/>
      <c r="N524" s="149"/>
      <c r="O524" s="149"/>
      <c r="P524" s="206"/>
      <c r="Q524" s="150"/>
      <c r="R524" s="148" t="str">
        <f ca="1">IF(ISERROR($V524),"",OFFSET('Smelter Look-up'!$C$4,$V524-4,0)&amp;"")</f>
        <v/>
      </c>
      <c r="S524" s="154" t="str">
        <f t="shared" ca="1" si="46"/>
        <v/>
      </c>
      <c r="T524" s="154" t="str">
        <f ca="1">IF(B524="","",IF(ISERROR(MATCH($J524,SorP!$B$1:$B$6261,0)),"",INDIRECT("'SorP'!$A$"&amp;MATCH($S524&amp;$J524,SorP!C:C,0))))</f>
        <v/>
      </c>
      <c r="U524" s="167"/>
      <c r="V524" s="168" t="e">
        <f>IF(C524="",NA(),MATCH($B524&amp;$C524,'Smelter Look-up'!$J:$J,0))</f>
        <v>#N/A</v>
      </c>
      <c r="X524" s="169">
        <f t="shared" ca="1" si="45"/>
        <v>0</v>
      </c>
      <c r="AB524" s="311" t="str">
        <f t="shared" si="47"/>
        <v/>
      </c>
      <c r="AC524" s="169" t="str">
        <f t="shared" si="48"/>
        <v/>
      </c>
      <c r="AD524" s="169" t="str">
        <f t="shared" si="49"/>
        <v/>
      </c>
    </row>
    <row r="525" spans="1:30" s="169" customFormat="1" ht="20.25">
      <c r="A525" s="154"/>
      <c r="B525" s="301"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3" t="str">
        <f ca="1">IF(ISERROR($V525),"",OFFSET('Smelter Look-up'!$G$4,$V525-4,0))</f>
        <v/>
      </c>
      <c r="I525" s="204" t="str">
        <f ca="1">IF(ISERROR($V525),"",OFFSET('Smelter Look-up'!$H$4,$V525-4,0))</f>
        <v/>
      </c>
      <c r="J525" s="204" t="str">
        <f ca="1">IF(ISERROR($V525),"",OFFSET('Smelter Look-up'!$I$4,$V525-4,0))</f>
        <v/>
      </c>
      <c r="K525" s="149"/>
      <c r="L525" s="149"/>
      <c r="M525" s="149"/>
      <c r="N525" s="149"/>
      <c r="O525" s="149"/>
      <c r="P525" s="206"/>
      <c r="Q525" s="150"/>
      <c r="R525" s="148" t="str">
        <f ca="1">IF(ISERROR($V525),"",OFFSET('Smelter Look-up'!$C$4,$V525-4,0)&amp;"")</f>
        <v/>
      </c>
      <c r="S525" s="154" t="str">
        <f t="shared" ca="1" si="46"/>
        <v/>
      </c>
      <c r="T525" s="154" t="str">
        <f ca="1">IF(B525="","",IF(ISERROR(MATCH($J525,SorP!$B$1:$B$6261,0)),"",INDIRECT("'SorP'!$A$"&amp;MATCH($S525&amp;$J525,SorP!C:C,0))))</f>
        <v/>
      </c>
      <c r="U525" s="167"/>
      <c r="V525" s="168" t="e">
        <f>IF(C525="",NA(),MATCH($B525&amp;$C525,'Smelter Look-up'!$J:$J,0))</f>
        <v>#N/A</v>
      </c>
      <c r="X525" s="169">
        <f t="shared" ca="1" si="45"/>
        <v>0</v>
      </c>
      <c r="AB525" s="311" t="str">
        <f t="shared" si="47"/>
        <v/>
      </c>
      <c r="AC525" s="169" t="str">
        <f t="shared" si="48"/>
        <v/>
      </c>
      <c r="AD525" s="169" t="str">
        <f t="shared" si="49"/>
        <v/>
      </c>
    </row>
    <row r="526" spans="1:30" s="169" customFormat="1" ht="20.25">
      <c r="A526" s="154"/>
      <c r="B526" s="301"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3" t="str">
        <f ca="1">IF(ISERROR($V526),"",OFFSET('Smelter Look-up'!$G$4,$V526-4,0))</f>
        <v/>
      </c>
      <c r="I526" s="204" t="str">
        <f ca="1">IF(ISERROR($V526),"",OFFSET('Smelter Look-up'!$H$4,$V526-4,0))</f>
        <v/>
      </c>
      <c r="J526" s="204" t="str">
        <f ca="1">IF(ISERROR($V526),"",OFFSET('Smelter Look-up'!$I$4,$V526-4,0))</f>
        <v/>
      </c>
      <c r="K526" s="149"/>
      <c r="L526" s="149"/>
      <c r="M526" s="149"/>
      <c r="N526" s="149"/>
      <c r="O526" s="149"/>
      <c r="P526" s="206"/>
      <c r="Q526" s="150"/>
      <c r="R526" s="148" t="str">
        <f ca="1">IF(ISERROR($V526),"",OFFSET('Smelter Look-up'!$C$4,$V526-4,0)&amp;"")</f>
        <v/>
      </c>
      <c r="S526" s="154" t="str">
        <f t="shared" ca="1" si="46"/>
        <v/>
      </c>
      <c r="T526" s="154" t="str">
        <f ca="1">IF(B526="","",IF(ISERROR(MATCH($J526,SorP!$B$1:$B$6261,0)),"",INDIRECT("'SorP'!$A$"&amp;MATCH($S526&amp;$J526,SorP!C:C,0))))</f>
        <v/>
      </c>
      <c r="U526" s="167"/>
      <c r="V526" s="168" t="e">
        <f>IF(C526="",NA(),MATCH($B526&amp;$C526,'Smelter Look-up'!$J:$J,0))</f>
        <v>#N/A</v>
      </c>
      <c r="X526" s="169">
        <f t="shared" ca="1" si="45"/>
        <v>0</v>
      </c>
      <c r="AB526" s="311" t="str">
        <f t="shared" si="47"/>
        <v/>
      </c>
      <c r="AC526" s="169" t="str">
        <f t="shared" si="48"/>
        <v/>
      </c>
      <c r="AD526" s="169" t="str">
        <f t="shared" si="49"/>
        <v/>
      </c>
    </row>
    <row r="527" spans="1:30" s="169" customFormat="1" ht="20.25">
      <c r="A527" s="154"/>
      <c r="B527" s="301"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3" t="str">
        <f ca="1">IF(ISERROR($V527),"",OFFSET('Smelter Look-up'!$G$4,$V527-4,0))</f>
        <v/>
      </c>
      <c r="I527" s="204" t="str">
        <f ca="1">IF(ISERROR($V527),"",OFFSET('Smelter Look-up'!$H$4,$V527-4,0))</f>
        <v/>
      </c>
      <c r="J527" s="204" t="str">
        <f ca="1">IF(ISERROR($V527),"",OFFSET('Smelter Look-up'!$I$4,$V527-4,0))</f>
        <v/>
      </c>
      <c r="K527" s="149"/>
      <c r="L527" s="149"/>
      <c r="M527" s="149"/>
      <c r="N527" s="149"/>
      <c r="O527" s="149"/>
      <c r="P527" s="206"/>
      <c r="Q527" s="150"/>
      <c r="R527" s="148" t="str">
        <f ca="1">IF(ISERROR($V527),"",OFFSET('Smelter Look-up'!$C$4,$V527-4,0)&amp;"")</f>
        <v/>
      </c>
      <c r="S527" s="154" t="str">
        <f t="shared" ca="1" si="46"/>
        <v/>
      </c>
      <c r="T527" s="154" t="str">
        <f ca="1">IF(B527="","",IF(ISERROR(MATCH($J527,SorP!$B$1:$B$6261,0)),"",INDIRECT("'SorP'!$A$"&amp;MATCH($S527&amp;$J527,SorP!C:C,0))))</f>
        <v/>
      </c>
      <c r="U527" s="167"/>
      <c r="V527" s="168" t="e">
        <f>IF(C527="",NA(),MATCH($B527&amp;$C527,'Smelter Look-up'!$J:$J,0))</f>
        <v>#N/A</v>
      </c>
      <c r="X527" s="169">
        <f t="shared" ca="1" si="45"/>
        <v>0</v>
      </c>
      <c r="AB527" s="311" t="str">
        <f t="shared" si="47"/>
        <v/>
      </c>
      <c r="AC527" s="169" t="str">
        <f t="shared" si="48"/>
        <v/>
      </c>
      <c r="AD527" s="169" t="str">
        <f t="shared" si="49"/>
        <v/>
      </c>
    </row>
    <row r="528" spans="1:30" s="169" customFormat="1" ht="20.25">
      <c r="A528" s="154"/>
      <c r="B528" s="301"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3" t="str">
        <f ca="1">IF(ISERROR($V528),"",OFFSET('Smelter Look-up'!$G$4,$V528-4,0))</f>
        <v/>
      </c>
      <c r="I528" s="204" t="str">
        <f ca="1">IF(ISERROR($V528),"",OFFSET('Smelter Look-up'!$H$4,$V528-4,0))</f>
        <v/>
      </c>
      <c r="J528" s="204" t="str">
        <f ca="1">IF(ISERROR($V528),"",OFFSET('Smelter Look-up'!$I$4,$V528-4,0))</f>
        <v/>
      </c>
      <c r="K528" s="149"/>
      <c r="L528" s="149"/>
      <c r="M528" s="149"/>
      <c r="N528" s="149"/>
      <c r="O528" s="149"/>
      <c r="P528" s="206"/>
      <c r="Q528" s="150"/>
      <c r="R528" s="148" t="str">
        <f ca="1">IF(ISERROR($V528),"",OFFSET('Smelter Look-up'!$C$4,$V528-4,0)&amp;"")</f>
        <v/>
      </c>
      <c r="S528" s="154" t="str">
        <f t="shared" ca="1" si="46"/>
        <v/>
      </c>
      <c r="T528" s="154" t="str">
        <f ca="1">IF(B528="","",IF(ISERROR(MATCH($J528,SorP!$B$1:$B$6261,0)),"",INDIRECT("'SorP'!$A$"&amp;MATCH($S528&amp;$J528,SorP!C:C,0))))</f>
        <v/>
      </c>
      <c r="U528" s="167"/>
      <c r="V528" s="168" t="e">
        <f>IF(C528="",NA(),MATCH($B528&amp;$C528,'Smelter Look-up'!$J:$J,0))</f>
        <v>#N/A</v>
      </c>
      <c r="X528" s="169">
        <f t="shared" ca="1" si="45"/>
        <v>0</v>
      </c>
      <c r="AB528" s="311" t="str">
        <f t="shared" si="47"/>
        <v/>
      </c>
      <c r="AC528" s="169" t="str">
        <f t="shared" si="48"/>
        <v/>
      </c>
      <c r="AD528" s="169" t="str">
        <f t="shared" si="49"/>
        <v/>
      </c>
    </row>
    <row r="529" spans="1:30" s="169" customFormat="1" ht="20.25">
      <c r="A529" s="154"/>
      <c r="B529" s="301"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3" t="str">
        <f ca="1">IF(ISERROR($V529),"",OFFSET('Smelter Look-up'!$G$4,$V529-4,0))</f>
        <v/>
      </c>
      <c r="I529" s="204" t="str">
        <f ca="1">IF(ISERROR($V529),"",OFFSET('Smelter Look-up'!$H$4,$V529-4,0))</f>
        <v/>
      </c>
      <c r="J529" s="204" t="str">
        <f ca="1">IF(ISERROR($V529),"",OFFSET('Smelter Look-up'!$I$4,$V529-4,0))</f>
        <v/>
      </c>
      <c r="K529" s="149"/>
      <c r="L529" s="149"/>
      <c r="M529" s="149"/>
      <c r="N529" s="149"/>
      <c r="O529" s="149"/>
      <c r="P529" s="206"/>
      <c r="Q529" s="150"/>
      <c r="R529" s="148" t="str">
        <f ca="1">IF(ISERROR($V529),"",OFFSET('Smelter Look-up'!$C$4,$V529-4,0)&amp;"")</f>
        <v/>
      </c>
      <c r="S529" s="154" t="str">
        <f t="shared" ca="1" si="46"/>
        <v/>
      </c>
      <c r="T529" s="154" t="str">
        <f ca="1">IF(B529="","",IF(ISERROR(MATCH($J529,SorP!$B$1:$B$6261,0)),"",INDIRECT("'SorP'!$A$"&amp;MATCH($S529&amp;$J529,SorP!C:C,0))))</f>
        <v/>
      </c>
      <c r="U529" s="167"/>
      <c r="V529" s="168" t="e">
        <f>IF(C529="",NA(),MATCH($B529&amp;$C529,'Smelter Look-up'!$J:$J,0))</f>
        <v>#N/A</v>
      </c>
      <c r="X529" s="169">
        <f t="shared" ca="1" si="45"/>
        <v>0</v>
      </c>
      <c r="AB529" s="311" t="str">
        <f t="shared" si="47"/>
        <v/>
      </c>
      <c r="AC529" s="169" t="str">
        <f t="shared" si="48"/>
        <v/>
      </c>
      <c r="AD529" s="169" t="str">
        <f t="shared" si="49"/>
        <v/>
      </c>
    </row>
    <row r="530" spans="1:30" s="169" customFormat="1" ht="20.25">
      <c r="A530" s="154"/>
      <c r="B530" s="301"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3" t="str">
        <f ca="1">IF(ISERROR($V530),"",OFFSET('Smelter Look-up'!$G$4,$V530-4,0))</f>
        <v/>
      </c>
      <c r="I530" s="204" t="str">
        <f ca="1">IF(ISERROR($V530),"",OFFSET('Smelter Look-up'!$H$4,$V530-4,0))</f>
        <v/>
      </c>
      <c r="J530" s="204" t="str">
        <f ca="1">IF(ISERROR($V530),"",OFFSET('Smelter Look-up'!$I$4,$V530-4,0))</f>
        <v/>
      </c>
      <c r="K530" s="149"/>
      <c r="L530" s="149"/>
      <c r="M530" s="149"/>
      <c r="N530" s="149"/>
      <c r="O530" s="149"/>
      <c r="P530" s="206"/>
      <c r="Q530" s="150"/>
      <c r="R530" s="148" t="str">
        <f ca="1">IF(ISERROR($V530),"",OFFSET('Smelter Look-up'!$C$4,$V530-4,0)&amp;"")</f>
        <v/>
      </c>
      <c r="S530" s="154" t="str">
        <f t="shared" ca="1" si="46"/>
        <v/>
      </c>
      <c r="T530" s="154" t="str">
        <f ca="1">IF(B530="","",IF(ISERROR(MATCH($J530,SorP!$B$1:$B$6261,0)),"",INDIRECT("'SorP'!$A$"&amp;MATCH($S530&amp;$J530,SorP!C:C,0))))</f>
        <v/>
      </c>
      <c r="U530" s="167"/>
      <c r="V530" s="168" t="e">
        <f>IF(C530="",NA(),MATCH($B530&amp;$C530,'Smelter Look-up'!$J:$J,0))</f>
        <v>#N/A</v>
      </c>
      <c r="X530" s="169">
        <f t="shared" ca="1" si="45"/>
        <v>0</v>
      </c>
      <c r="AB530" s="311" t="str">
        <f t="shared" si="47"/>
        <v/>
      </c>
      <c r="AC530" s="169" t="str">
        <f t="shared" si="48"/>
        <v/>
      </c>
      <c r="AD530" s="169" t="str">
        <f t="shared" si="49"/>
        <v/>
      </c>
    </row>
    <row r="531" spans="1:30" s="169" customFormat="1" ht="20.25">
      <c r="A531" s="154"/>
      <c r="B531" s="301"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3" t="str">
        <f ca="1">IF(ISERROR($V531),"",OFFSET('Smelter Look-up'!$G$4,$V531-4,0))</f>
        <v/>
      </c>
      <c r="I531" s="204" t="str">
        <f ca="1">IF(ISERROR($V531),"",OFFSET('Smelter Look-up'!$H$4,$V531-4,0))</f>
        <v/>
      </c>
      <c r="J531" s="204" t="str">
        <f ca="1">IF(ISERROR($V531),"",OFFSET('Smelter Look-up'!$I$4,$V531-4,0))</f>
        <v/>
      </c>
      <c r="K531" s="149"/>
      <c r="L531" s="149"/>
      <c r="M531" s="149"/>
      <c r="N531" s="149"/>
      <c r="O531" s="149"/>
      <c r="P531" s="206"/>
      <c r="Q531" s="150"/>
      <c r="R531" s="148" t="str">
        <f ca="1">IF(ISERROR($V531),"",OFFSET('Smelter Look-up'!$C$4,$V531-4,0)&amp;"")</f>
        <v/>
      </c>
      <c r="S531" s="154" t="str">
        <f t="shared" ca="1" si="46"/>
        <v/>
      </c>
      <c r="T531" s="154" t="str">
        <f ca="1">IF(B531="","",IF(ISERROR(MATCH($J531,SorP!$B$1:$B$6261,0)),"",INDIRECT("'SorP'!$A$"&amp;MATCH($S531&amp;$J531,SorP!C:C,0))))</f>
        <v/>
      </c>
      <c r="U531" s="167"/>
      <c r="V531" s="168" t="e">
        <f>IF(C531="",NA(),MATCH($B531&amp;$C531,'Smelter Look-up'!$J:$J,0))</f>
        <v>#N/A</v>
      </c>
      <c r="X531" s="169">
        <f t="shared" ca="1" si="45"/>
        <v>0</v>
      </c>
      <c r="AB531" s="311" t="str">
        <f t="shared" si="47"/>
        <v/>
      </c>
      <c r="AC531" s="169" t="str">
        <f t="shared" si="48"/>
        <v/>
      </c>
      <c r="AD531" s="169" t="str">
        <f t="shared" si="49"/>
        <v/>
      </c>
    </row>
    <row r="532" spans="1:30" s="169" customFormat="1" ht="20.25">
      <c r="A532" s="154"/>
      <c r="B532" s="301"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3" t="str">
        <f ca="1">IF(ISERROR($V532),"",OFFSET('Smelter Look-up'!$G$4,$V532-4,0))</f>
        <v/>
      </c>
      <c r="I532" s="204" t="str">
        <f ca="1">IF(ISERROR($V532),"",OFFSET('Smelter Look-up'!$H$4,$V532-4,0))</f>
        <v/>
      </c>
      <c r="J532" s="204" t="str">
        <f ca="1">IF(ISERROR($V532),"",OFFSET('Smelter Look-up'!$I$4,$V532-4,0))</f>
        <v/>
      </c>
      <c r="K532" s="149"/>
      <c r="L532" s="149"/>
      <c r="M532" s="149"/>
      <c r="N532" s="149"/>
      <c r="O532" s="149"/>
      <c r="P532" s="206"/>
      <c r="Q532" s="150"/>
      <c r="R532" s="148" t="str">
        <f ca="1">IF(ISERROR($V532),"",OFFSET('Smelter Look-up'!$C$4,$V532-4,0)&amp;"")</f>
        <v/>
      </c>
      <c r="S532" s="154" t="str">
        <f t="shared" ca="1" si="46"/>
        <v/>
      </c>
      <c r="T532" s="154" t="str">
        <f ca="1">IF(B532="","",IF(ISERROR(MATCH($J532,SorP!$B$1:$B$6261,0)),"",INDIRECT("'SorP'!$A$"&amp;MATCH($S532&amp;$J532,SorP!C:C,0))))</f>
        <v/>
      </c>
      <c r="U532" s="167"/>
      <c r="V532" s="168" t="e">
        <f>IF(C532="",NA(),MATCH($B532&amp;$C532,'Smelter Look-up'!$J:$J,0))</f>
        <v>#N/A</v>
      </c>
      <c r="X532" s="169">
        <f t="shared" ca="1" si="45"/>
        <v>0</v>
      </c>
      <c r="AB532" s="311" t="str">
        <f t="shared" si="47"/>
        <v/>
      </c>
      <c r="AC532" s="169" t="str">
        <f t="shared" si="48"/>
        <v/>
      </c>
      <c r="AD532" s="169" t="str">
        <f t="shared" si="49"/>
        <v/>
      </c>
    </row>
    <row r="533" spans="1:30" s="169" customFormat="1" ht="20.25">
      <c r="A533" s="154"/>
      <c r="B533" s="301"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3" t="str">
        <f ca="1">IF(ISERROR($V533),"",OFFSET('Smelter Look-up'!$G$4,$V533-4,0))</f>
        <v/>
      </c>
      <c r="I533" s="204" t="str">
        <f ca="1">IF(ISERROR($V533),"",OFFSET('Smelter Look-up'!$H$4,$V533-4,0))</f>
        <v/>
      </c>
      <c r="J533" s="204" t="str">
        <f ca="1">IF(ISERROR($V533),"",OFFSET('Smelter Look-up'!$I$4,$V533-4,0))</f>
        <v/>
      </c>
      <c r="K533" s="149"/>
      <c r="L533" s="149"/>
      <c r="M533" s="149"/>
      <c r="N533" s="149"/>
      <c r="O533" s="149"/>
      <c r="P533" s="206"/>
      <c r="Q533" s="150"/>
      <c r="R533" s="148" t="str">
        <f ca="1">IF(ISERROR($V533),"",OFFSET('Smelter Look-up'!$C$4,$V533-4,0)&amp;"")</f>
        <v/>
      </c>
      <c r="S533" s="154" t="str">
        <f t="shared" ca="1" si="46"/>
        <v/>
      </c>
      <c r="T533" s="154" t="str">
        <f ca="1">IF(B533="","",IF(ISERROR(MATCH($J533,SorP!$B$1:$B$6261,0)),"",INDIRECT("'SorP'!$A$"&amp;MATCH($S533&amp;$J533,SorP!C:C,0))))</f>
        <v/>
      </c>
      <c r="U533" s="167"/>
      <c r="V533" s="168" t="e">
        <f>IF(C533="",NA(),MATCH($B533&amp;$C533,'Smelter Look-up'!$J:$J,0))</f>
        <v>#N/A</v>
      </c>
      <c r="X533" s="169">
        <f t="shared" ca="1" si="45"/>
        <v>0</v>
      </c>
      <c r="AB533" s="311" t="str">
        <f t="shared" si="47"/>
        <v/>
      </c>
      <c r="AC533" s="169" t="str">
        <f t="shared" si="48"/>
        <v/>
      </c>
      <c r="AD533" s="169" t="str">
        <f t="shared" si="49"/>
        <v/>
      </c>
    </row>
    <row r="534" spans="1:30" s="169" customFormat="1" ht="20.25">
      <c r="A534" s="154"/>
      <c r="B534" s="301"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3" t="str">
        <f ca="1">IF(ISERROR($V534),"",OFFSET('Smelter Look-up'!$G$4,$V534-4,0))</f>
        <v/>
      </c>
      <c r="I534" s="204" t="str">
        <f ca="1">IF(ISERROR($V534),"",OFFSET('Smelter Look-up'!$H$4,$V534-4,0))</f>
        <v/>
      </c>
      <c r="J534" s="204" t="str">
        <f ca="1">IF(ISERROR($V534),"",OFFSET('Smelter Look-up'!$I$4,$V534-4,0))</f>
        <v/>
      </c>
      <c r="K534" s="149"/>
      <c r="L534" s="149"/>
      <c r="M534" s="149"/>
      <c r="N534" s="149"/>
      <c r="O534" s="149"/>
      <c r="P534" s="206"/>
      <c r="Q534" s="150"/>
      <c r="R534" s="148" t="str">
        <f ca="1">IF(ISERROR($V534),"",OFFSET('Smelter Look-up'!$C$4,$V534-4,0)&amp;"")</f>
        <v/>
      </c>
      <c r="S534" s="154" t="str">
        <f t="shared" ca="1" si="46"/>
        <v/>
      </c>
      <c r="T534" s="154" t="str">
        <f ca="1">IF(B534="","",IF(ISERROR(MATCH($J534,SorP!$B$1:$B$6261,0)),"",INDIRECT("'SorP'!$A$"&amp;MATCH($S534&amp;$J534,SorP!C:C,0))))</f>
        <v/>
      </c>
      <c r="U534" s="167"/>
      <c r="V534" s="168" t="e">
        <f>IF(C534="",NA(),MATCH($B534&amp;$C534,'Smelter Look-up'!$J:$J,0))</f>
        <v>#N/A</v>
      </c>
      <c r="X534" s="169">
        <f t="shared" ca="1" si="45"/>
        <v>0</v>
      </c>
      <c r="AB534" s="311" t="str">
        <f t="shared" si="47"/>
        <v/>
      </c>
      <c r="AC534" s="169" t="str">
        <f t="shared" si="48"/>
        <v/>
      </c>
      <c r="AD534" s="169" t="str">
        <f t="shared" si="49"/>
        <v/>
      </c>
    </row>
    <row r="535" spans="1:30" s="169" customFormat="1" ht="20.25">
      <c r="A535" s="154"/>
      <c r="B535" s="301"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3" t="str">
        <f ca="1">IF(ISERROR($V535),"",OFFSET('Smelter Look-up'!$G$4,$V535-4,0))</f>
        <v/>
      </c>
      <c r="I535" s="204" t="str">
        <f ca="1">IF(ISERROR($V535),"",OFFSET('Smelter Look-up'!$H$4,$V535-4,0))</f>
        <v/>
      </c>
      <c r="J535" s="204" t="str">
        <f ca="1">IF(ISERROR($V535),"",OFFSET('Smelter Look-up'!$I$4,$V535-4,0))</f>
        <v/>
      </c>
      <c r="K535" s="149"/>
      <c r="L535" s="149"/>
      <c r="M535" s="149"/>
      <c r="N535" s="149"/>
      <c r="O535" s="149"/>
      <c r="P535" s="206"/>
      <c r="Q535" s="150"/>
      <c r="R535" s="148" t="str">
        <f ca="1">IF(ISERROR($V535),"",OFFSET('Smelter Look-up'!$C$4,$V535-4,0)&amp;"")</f>
        <v/>
      </c>
      <c r="S535" s="154" t="str">
        <f t="shared" ca="1" si="46"/>
        <v/>
      </c>
      <c r="T535" s="154" t="str">
        <f ca="1">IF(B535="","",IF(ISERROR(MATCH($J535,SorP!$B$1:$B$6261,0)),"",INDIRECT("'SorP'!$A$"&amp;MATCH($S535&amp;$J535,SorP!C:C,0))))</f>
        <v/>
      </c>
      <c r="U535" s="167"/>
      <c r="V535" s="168" t="e">
        <f>IF(C535="",NA(),MATCH($B535&amp;$C535,'Smelter Look-up'!$J:$J,0))</f>
        <v>#N/A</v>
      </c>
      <c r="X535" s="169">
        <f t="shared" ca="1" si="45"/>
        <v>0</v>
      </c>
      <c r="AB535" s="311" t="str">
        <f t="shared" si="47"/>
        <v/>
      </c>
      <c r="AC535" s="169" t="str">
        <f t="shared" si="48"/>
        <v/>
      </c>
      <c r="AD535" s="169" t="str">
        <f t="shared" si="49"/>
        <v/>
      </c>
    </row>
    <row r="536" spans="1:30" s="169" customFormat="1" ht="20.25">
      <c r="A536" s="154"/>
      <c r="B536" s="301"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3" t="str">
        <f ca="1">IF(ISERROR($V536),"",OFFSET('Smelter Look-up'!$G$4,$V536-4,0))</f>
        <v/>
      </c>
      <c r="I536" s="204" t="str">
        <f ca="1">IF(ISERROR($V536),"",OFFSET('Smelter Look-up'!$H$4,$V536-4,0))</f>
        <v/>
      </c>
      <c r="J536" s="204" t="str">
        <f ca="1">IF(ISERROR($V536),"",OFFSET('Smelter Look-up'!$I$4,$V536-4,0))</f>
        <v/>
      </c>
      <c r="K536" s="149"/>
      <c r="L536" s="149"/>
      <c r="M536" s="149"/>
      <c r="N536" s="149"/>
      <c r="O536" s="149"/>
      <c r="P536" s="206"/>
      <c r="Q536" s="150"/>
      <c r="R536" s="148" t="str">
        <f ca="1">IF(ISERROR($V536),"",OFFSET('Smelter Look-up'!$C$4,$V536-4,0)&amp;"")</f>
        <v/>
      </c>
      <c r="S536" s="154" t="str">
        <f t="shared" ca="1" si="46"/>
        <v/>
      </c>
      <c r="T536" s="154" t="str">
        <f ca="1">IF(B536="","",IF(ISERROR(MATCH($J536,SorP!$B$1:$B$6261,0)),"",INDIRECT("'SorP'!$A$"&amp;MATCH($S536&amp;$J536,SorP!C:C,0))))</f>
        <v/>
      </c>
      <c r="U536" s="167"/>
      <c r="V536" s="168" t="e">
        <f>IF(C536="",NA(),MATCH($B536&amp;$C536,'Smelter Look-up'!$J:$J,0))</f>
        <v>#N/A</v>
      </c>
      <c r="X536" s="169">
        <f t="shared" ca="1" si="45"/>
        <v>0</v>
      </c>
      <c r="AB536" s="311" t="str">
        <f t="shared" si="47"/>
        <v/>
      </c>
      <c r="AC536" s="169" t="str">
        <f t="shared" si="48"/>
        <v/>
      </c>
      <c r="AD536" s="169" t="str">
        <f t="shared" si="49"/>
        <v/>
      </c>
    </row>
    <row r="537" spans="1:30" s="169" customFormat="1" ht="20.25">
      <c r="A537" s="154"/>
      <c r="B537" s="301"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3" t="str">
        <f ca="1">IF(ISERROR($V537),"",OFFSET('Smelter Look-up'!$G$4,$V537-4,0))</f>
        <v/>
      </c>
      <c r="I537" s="204" t="str">
        <f ca="1">IF(ISERROR($V537),"",OFFSET('Smelter Look-up'!$H$4,$V537-4,0))</f>
        <v/>
      </c>
      <c r="J537" s="204" t="str">
        <f ca="1">IF(ISERROR($V537),"",OFFSET('Smelter Look-up'!$I$4,$V537-4,0))</f>
        <v/>
      </c>
      <c r="K537" s="149"/>
      <c r="L537" s="149"/>
      <c r="M537" s="149"/>
      <c r="N537" s="149"/>
      <c r="O537" s="149"/>
      <c r="P537" s="206"/>
      <c r="Q537" s="150"/>
      <c r="R537" s="148" t="str">
        <f ca="1">IF(ISERROR($V537),"",OFFSET('Smelter Look-up'!$C$4,$V537-4,0)&amp;"")</f>
        <v/>
      </c>
      <c r="S537" s="154" t="str">
        <f t="shared" ca="1" si="46"/>
        <v/>
      </c>
      <c r="T537" s="154" t="str">
        <f ca="1">IF(B537="","",IF(ISERROR(MATCH($J537,SorP!$B$1:$B$6261,0)),"",INDIRECT("'SorP'!$A$"&amp;MATCH($S537&amp;$J537,SorP!C:C,0))))</f>
        <v/>
      </c>
      <c r="U537" s="167"/>
      <c r="V537" s="168" t="e">
        <f>IF(C537="",NA(),MATCH($B537&amp;$C537,'Smelter Look-up'!$J:$J,0))</f>
        <v>#N/A</v>
      </c>
      <c r="X537" s="169">
        <f t="shared" ca="1" si="45"/>
        <v>0</v>
      </c>
      <c r="AB537" s="311" t="str">
        <f t="shared" si="47"/>
        <v/>
      </c>
      <c r="AC537" s="169" t="str">
        <f t="shared" si="48"/>
        <v/>
      </c>
      <c r="AD537" s="169" t="str">
        <f t="shared" si="49"/>
        <v/>
      </c>
    </row>
    <row r="538" spans="1:30" s="169" customFormat="1" ht="20.25">
      <c r="A538" s="154"/>
      <c r="B538" s="301"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3" t="str">
        <f ca="1">IF(ISERROR($V538),"",OFFSET('Smelter Look-up'!$G$4,$V538-4,0))</f>
        <v/>
      </c>
      <c r="I538" s="204" t="str">
        <f ca="1">IF(ISERROR($V538),"",OFFSET('Smelter Look-up'!$H$4,$V538-4,0))</f>
        <v/>
      </c>
      <c r="J538" s="204" t="str">
        <f ca="1">IF(ISERROR($V538),"",OFFSET('Smelter Look-up'!$I$4,$V538-4,0))</f>
        <v/>
      </c>
      <c r="K538" s="149"/>
      <c r="L538" s="149"/>
      <c r="M538" s="149"/>
      <c r="N538" s="149"/>
      <c r="O538" s="149"/>
      <c r="P538" s="206"/>
      <c r="Q538" s="150"/>
      <c r="R538" s="148" t="str">
        <f ca="1">IF(ISERROR($V538),"",OFFSET('Smelter Look-up'!$C$4,$V538-4,0)&amp;"")</f>
        <v/>
      </c>
      <c r="S538" s="154" t="str">
        <f t="shared" ca="1" si="46"/>
        <v/>
      </c>
      <c r="T538" s="154" t="str">
        <f ca="1">IF(B538="","",IF(ISERROR(MATCH($J538,SorP!$B$1:$B$6261,0)),"",INDIRECT("'SorP'!$A$"&amp;MATCH($S538&amp;$J538,SorP!C:C,0))))</f>
        <v/>
      </c>
      <c r="U538" s="167"/>
      <c r="V538" s="168" t="e">
        <f>IF(C538="",NA(),MATCH($B538&amp;$C538,'Smelter Look-up'!$J:$J,0))</f>
        <v>#N/A</v>
      </c>
      <c r="X538" s="169">
        <f t="shared" ca="1" si="45"/>
        <v>0</v>
      </c>
      <c r="AB538" s="311" t="str">
        <f t="shared" si="47"/>
        <v/>
      </c>
      <c r="AC538" s="169" t="str">
        <f t="shared" si="48"/>
        <v/>
      </c>
      <c r="AD538" s="169" t="str">
        <f t="shared" si="49"/>
        <v/>
      </c>
    </row>
    <row r="539" spans="1:30" s="169" customFormat="1" ht="20.25">
      <c r="A539" s="154"/>
      <c r="B539" s="301"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3" t="str">
        <f ca="1">IF(ISERROR($V539),"",OFFSET('Smelter Look-up'!$G$4,$V539-4,0))</f>
        <v/>
      </c>
      <c r="I539" s="204" t="str">
        <f ca="1">IF(ISERROR($V539),"",OFFSET('Smelter Look-up'!$H$4,$V539-4,0))</f>
        <v/>
      </c>
      <c r="J539" s="204" t="str">
        <f ca="1">IF(ISERROR($V539),"",OFFSET('Smelter Look-up'!$I$4,$V539-4,0))</f>
        <v/>
      </c>
      <c r="K539" s="149"/>
      <c r="L539" s="149"/>
      <c r="M539" s="149"/>
      <c r="N539" s="149"/>
      <c r="O539" s="149"/>
      <c r="P539" s="206"/>
      <c r="Q539" s="150"/>
      <c r="R539" s="148" t="str">
        <f ca="1">IF(ISERROR($V539),"",OFFSET('Smelter Look-up'!$C$4,$V539-4,0)&amp;"")</f>
        <v/>
      </c>
      <c r="S539" s="154" t="str">
        <f t="shared" ca="1" si="46"/>
        <v/>
      </c>
      <c r="T539" s="154" t="str">
        <f ca="1">IF(B539="","",IF(ISERROR(MATCH($J539,SorP!$B$1:$B$6261,0)),"",INDIRECT("'SorP'!$A$"&amp;MATCH($S539&amp;$J539,SorP!C:C,0))))</f>
        <v/>
      </c>
      <c r="U539" s="167"/>
      <c r="V539" s="168" t="e">
        <f>IF(C539="",NA(),MATCH($B539&amp;$C539,'Smelter Look-up'!$J:$J,0))</f>
        <v>#N/A</v>
      </c>
      <c r="X539" s="169">
        <f t="shared" ca="1" si="45"/>
        <v>0</v>
      </c>
      <c r="AB539" s="311" t="str">
        <f t="shared" si="47"/>
        <v/>
      </c>
      <c r="AC539" s="169" t="str">
        <f t="shared" si="48"/>
        <v/>
      </c>
      <c r="AD539" s="169" t="str">
        <f t="shared" si="49"/>
        <v/>
      </c>
    </row>
    <row r="540" spans="1:30" s="169" customFormat="1" ht="20.25">
      <c r="A540" s="154"/>
      <c r="B540" s="301"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3" t="str">
        <f ca="1">IF(ISERROR($V540),"",OFFSET('Smelter Look-up'!$G$4,$V540-4,0))</f>
        <v/>
      </c>
      <c r="I540" s="204" t="str">
        <f ca="1">IF(ISERROR($V540),"",OFFSET('Smelter Look-up'!$H$4,$V540-4,0))</f>
        <v/>
      </c>
      <c r="J540" s="204" t="str">
        <f ca="1">IF(ISERROR($V540),"",OFFSET('Smelter Look-up'!$I$4,$V540-4,0))</f>
        <v/>
      </c>
      <c r="K540" s="149"/>
      <c r="L540" s="149"/>
      <c r="M540" s="149"/>
      <c r="N540" s="149"/>
      <c r="O540" s="149"/>
      <c r="P540" s="206"/>
      <c r="Q540" s="150"/>
      <c r="R540" s="148" t="str">
        <f ca="1">IF(ISERROR($V540),"",OFFSET('Smelter Look-up'!$C$4,$V540-4,0)&amp;"")</f>
        <v/>
      </c>
      <c r="S540" s="154" t="str">
        <f t="shared" ca="1" si="46"/>
        <v/>
      </c>
      <c r="T540" s="154" t="str">
        <f ca="1">IF(B540="","",IF(ISERROR(MATCH($J540,SorP!$B$1:$B$6261,0)),"",INDIRECT("'SorP'!$A$"&amp;MATCH($S540&amp;$J540,SorP!C:C,0))))</f>
        <v/>
      </c>
      <c r="U540" s="167"/>
      <c r="V540" s="168" t="e">
        <f>IF(C540="",NA(),MATCH($B540&amp;$C540,'Smelter Look-up'!$J:$J,0))</f>
        <v>#N/A</v>
      </c>
      <c r="X540" s="169">
        <f t="shared" ca="1" si="45"/>
        <v>0</v>
      </c>
      <c r="AB540" s="311" t="str">
        <f t="shared" si="47"/>
        <v/>
      </c>
      <c r="AC540" s="169" t="str">
        <f t="shared" si="48"/>
        <v/>
      </c>
      <c r="AD540" s="169" t="str">
        <f t="shared" si="49"/>
        <v/>
      </c>
    </row>
    <row r="541" spans="1:30" s="169" customFormat="1" ht="20.25">
      <c r="A541" s="154"/>
      <c r="B541" s="301"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3" t="str">
        <f ca="1">IF(ISERROR($V541),"",OFFSET('Smelter Look-up'!$G$4,$V541-4,0))</f>
        <v/>
      </c>
      <c r="I541" s="204" t="str">
        <f ca="1">IF(ISERROR($V541),"",OFFSET('Smelter Look-up'!$H$4,$V541-4,0))</f>
        <v/>
      </c>
      <c r="J541" s="204" t="str">
        <f ca="1">IF(ISERROR($V541),"",OFFSET('Smelter Look-up'!$I$4,$V541-4,0))</f>
        <v/>
      </c>
      <c r="K541" s="149"/>
      <c r="L541" s="149"/>
      <c r="M541" s="149"/>
      <c r="N541" s="149"/>
      <c r="O541" s="149"/>
      <c r="P541" s="206"/>
      <c r="Q541" s="150"/>
      <c r="R541" s="148" t="str">
        <f ca="1">IF(ISERROR($V541),"",OFFSET('Smelter Look-up'!$C$4,$V541-4,0)&amp;"")</f>
        <v/>
      </c>
      <c r="S541" s="154" t="str">
        <f t="shared" ca="1" si="46"/>
        <v/>
      </c>
      <c r="T541" s="154" t="str">
        <f ca="1">IF(B541="","",IF(ISERROR(MATCH($J541,SorP!$B$1:$B$6261,0)),"",INDIRECT("'SorP'!$A$"&amp;MATCH($S541&amp;$J541,SorP!C:C,0))))</f>
        <v/>
      </c>
      <c r="U541" s="167"/>
      <c r="V541" s="168" t="e">
        <f>IF(C541="",NA(),MATCH($B541&amp;$C541,'Smelter Look-up'!$J:$J,0))</f>
        <v>#N/A</v>
      </c>
      <c r="X541" s="169">
        <f t="shared" ca="1" si="45"/>
        <v>0</v>
      </c>
      <c r="AB541" s="311" t="str">
        <f t="shared" si="47"/>
        <v/>
      </c>
      <c r="AC541" s="169" t="str">
        <f t="shared" si="48"/>
        <v/>
      </c>
      <c r="AD541" s="169" t="str">
        <f t="shared" si="49"/>
        <v/>
      </c>
    </row>
    <row r="542" spans="1:30" s="169" customFormat="1" ht="20.25">
      <c r="A542" s="154"/>
      <c r="B542" s="301"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3" t="str">
        <f ca="1">IF(ISERROR($V542),"",OFFSET('Smelter Look-up'!$G$4,$V542-4,0))</f>
        <v/>
      </c>
      <c r="I542" s="204" t="str">
        <f ca="1">IF(ISERROR($V542),"",OFFSET('Smelter Look-up'!$H$4,$V542-4,0))</f>
        <v/>
      </c>
      <c r="J542" s="204" t="str">
        <f ca="1">IF(ISERROR($V542),"",OFFSET('Smelter Look-up'!$I$4,$V542-4,0))</f>
        <v/>
      </c>
      <c r="K542" s="149"/>
      <c r="L542" s="149"/>
      <c r="M542" s="149"/>
      <c r="N542" s="149"/>
      <c r="O542" s="149"/>
      <c r="P542" s="206"/>
      <c r="Q542" s="150"/>
      <c r="R542" s="148" t="str">
        <f ca="1">IF(ISERROR($V542),"",OFFSET('Smelter Look-up'!$C$4,$V542-4,0)&amp;"")</f>
        <v/>
      </c>
      <c r="S542" s="154" t="str">
        <f t="shared" ca="1" si="46"/>
        <v/>
      </c>
      <c r="T542" s="154" t="str">
        <f ca="1">IF(B542="","",IF(ISERROR(MATCH($J542,SorP!$B$1:$B$6261,0)),"",INDIRECT("'SorP'!$A$"&amp;MATCH($S542&amp;$J542,SorP!C:C,0))))</f>
        <v/>
      </c>
      <c r="U542" s="167"/>
      <c r="V542" s="168" t="e">
        <f>IF(C542="",NA(),MATCH($B542&amp;$C542,'Smelter Look-up'!$J:$J,0))</f>
        <v>#N/A</v>
      </c>
      <c r="X542" s="169">
        <f t="shared" ca="1" si="45"/>
        <v>0</v>
      </c>
      <c r="AB542" s="311" t="str">
        <f t="shared" si="47"/>
        <v/>
      </c>
      <c r="AC542" s="169" t="str">
        <f t="shared" si="48"/>
        <v/>
      </c>
      <c r="AD542" s="169" t="str">
        <f t="shared" si="49"/>
        <v/>
      </c>
    </row>
    <row r="543" spans="1:30" s="169" customFormat="1" ht="20.25">
      <c r="A543" s="154"/>
      <c r="B543" s="301"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3" t="str">
        <f ca="1">IF(ISERROR($V543),"",OFFSET('Smelter Look-up'!$G$4,$V543-4,0))</f>
        <v/>
      </c>
      <c r="I543" s="204" t="str">
        <f ca="1">IF(ISERROR($V543),"",OFFSET('Smelter Look-up'!$H$4,$V543-4,0))</f>
        <v/>
      </c>
      <c r="J543" s="204" t="str">
        <f ca="1">IF(ISERROR($V543),"",OFFSET('Smelter Look-up'!$I$4,$V543-4,0))</f>
        <v/>
      </c>
      <c r="K543" s="149"/>
      <c r="L543" s="149"/>
      <c r="M543" s="149"/>
      <c r="N543" s="149"/>
      <c r="O543" s="149"/>
      <c r="P543" s="206"/>
      <c r="Q543" s="150"/>
      <c r="R543" s="148" t="str">
        <f ca="1">IF(ISERROR($V543),"",OFFSET('Smelter Look-up'!$C$4,$V543-4,0)&amp;"")</f>
        <v/>
      </c>
      <c r="S543" s="154" t="str">
        <f t="shared" ca="1" si="46"/>
        <v/>
      </c>
      <c r="T543" s="154" t="str">
        <f ca="1">IF(B543="","",IF(ISERROR(MATCH($J543,SorP!$B$1:$B$6261,0)),"",INDIRECT("'SorP'!$A$"&amp;MATCH($S543&amp;$J543,SorP!C:C,0))))</f>
        <v/>
      </c>
      <c r="U543" s="167"/>
      <c r="V543" s="168" t="e">
        <f>IF(C543="",NA(),MATCH($B543&amp;$C543,'Smelter Look-up'!$J:$J,0))</f>
        <v>#N/A</v>
      </c>
      <c r="X543" s="169">
        <f t="shared" ca="1" si="45"/>
        <v>0</v>
      </c>
      <c r="AB543" s="311" t="str">
        <f t="shared" si="47"/>
        <v/>
      </c>
      <c r="AC543" s="169" t="str">
        <f t="shared" si="48"/>
        <v/>
      </c>
      <c r="AD543" s="169" t="str">
        <f t="shared" si="49"/>
        <v/>
      </c>
    </row>
    <row r="544" spans="1:30" s="169" customFormat="1" ht="20.25">
      <c r="A544" s="154"/>
      <c r="B544" s="301"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3" t="str">
        <f ca="1">IF(ISERROR($V544),"",OFFSET('Smelter Look-up'!$G$4,$V544-4,0))</f>
        <v/>
      </c>
      <c r="I544" s="204" t="str">
        <f ca="1">IF(ISERROR($V544),"",OFFSET('Smelter Look-up'!$H$4,$V544-4,0))</f>
        <v/>
      </c>
      <c r="J544" s="204" t="str">
        <f ca="1">IF(ISERROR($V544),"",OFFSET('Smelter Look-up'!$I$4,$V544-4,0))</f>
        <v/>
      </c>
      <c r="K544" s="149"/>
      <c r="L544" s="149"/>
      <c r="M544" s="149"/>
      <c r="N544" s="149"/>
      <c r="O544" s="149"/>
      <c r="P544" s="206"/>
      <c r="Q544" s="150"/>
      <c r="R544" s="148" t="str">
        <f ca="1">IF(ISERROR($V544),"",OFFSET('Smelter Look-up'!$C$4,$V544-4,0)&amp;"")</f>
        <v/>
      </c>
      <c r="S544" s="154" t="str">
        <f t="shared" ca="1" si="46"/>
        <v/>
      </c>
      <c r="T544" s="154" t="str">
        <f ca="1">IF(B544="","",IF(ISERROR(MATCH($J544,SorP!$B$1:$B$6261,0)),"",INDIRECT("'SorP'!$A$"&amp;MATCH($S544&amp;$J544,SorP!C:C,0))))</f>
        <v/>
      </c>
      <c r="U544" s="167"/>
      <c r="V544" s="168" t="e">
        <f>IF(C544="",NA(),MATCH($B544&amp;$C544,'Smelter Look-up'!$J:$J,0))</f>
        <v>#N/A</v>
      </c>
      <c r="X544" s="169">
        <f t="shared" ref="X544:X607" ca="1" si="50">IF(AND(C544="Smelter not listed",OR(LEN(D544)=0,LEN(E544)=0)),1,0)</f>
        <v>0</v>
      </c>
      <c r="AB544" s="311" t="str">
        <f t="shared" si="47"/>
        <v/>
      </c>
      <c r="AC544" s="169" t="str">
        <f t="shared" si="48"/>
        <v/>
      </c>
      <c r="AD544" s="169" t="str">
        <f t="shared" si="49"/>
        <v/>
      </c>
    </row>
    <row r="545" spans="1:30" s="169" customFormat="1" ht="20.25">
      <c r="A545" s="154"/>
      <c r="B545" s="301"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3" t="str">
        <f ca="1">IF(ISERROR($V545),"",OFFSET('Smelter Look-up'!$G$4,$V545-4,0))</f>
        <v/>
      </c>
      <c r="I545" s="204" t="str">
        <f ca="1">IF(ISERROR($V545),"",OFFSET('Smelter Look-up'!$H$4,$V545-4,0))</f>
        <v/>
      </c>
      <c r="J545" s="204" t="str">
        <f ca="1">IF(ISERROR($V545),"",OFFSET('Smelter Look-up'!$I$4,$V545-4,0))</f>
        <v/>
      </c>
      <c r="K545" s="149"/>
      <c r="L545" s="149"/>
      <c r="M545" s="149"/>
      <c r="N545" s="149"/>
      <c r="O545" s="149"/>
      <c r="P545" s="206"/>
      <c r="Q545" s="150"/>
      <c r="R545" s="148" t="str">
        <f ca="1">IF(ISERROR($V545),"",OFFSET('Smelter Look-up'!$C$4,$V545-4,0)&amp;"")</f>
        <v/>
      </c>
      <c r="S545" s="154" t="str">
        <f t="shared" ref="S545:S608" ca="1" si="51">IF(B545="","",IF(ISERROR(MATCH($E545,CL,0)),"Unknown",INDIRECT("'C'!$A$"&amp;MATCH($E545,CL,0)+1)))</f>
        <v/>
      </c>
      <c r="T545" s="154" t="str">
        <f ca="1">IF(B545="","",IF(ISERROR(MATCH($J545,SorP!$B$1:$B$6261,0)),"",INDIRECT("'SorP'!$A$"&amp;MATCH($S545&amp;$J545,SorP!C:C,0))))</f>
        <v/>
      </c>
      <c r="U545" s="167"/>
      <c r="V545" s="168" t="e">
        <f>IF(C545="",NA(),MATCH($B545&amp;$C545,'Smelter Look-up'!$J:$J,0))</f>
        <v>#N/A</v>
      </c>
      <c r="X545" s="169">
        <f t="shared" ca="1" si="50"/>
        <v>0</v>
      </c>
      <c r="AB545" s="311" t="str">
        <f t="shared" si="47"/>
        <v/>
      </c>
      <c r="AC545" s="169" t="str">
        <f t="shared" si="48"/>
        <v/>
      </c>
      <c r="AD545" s="169" t="str">
        <f t="shared" si="49"/>
        <v/>
      </c>
    </row>
    <row r="546" spans="1:30" s="169" customFormat="1" ht="20.25">
      <c r="A546" s="154"/>
      <c r="B546" s="301"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3" t="str">
        <f ca="1">IF(ISERROR($V546),"",OFFSET('Smelter Look-up'!$G$4,$V546-4,0))</f>
        <v/>
      </c>
      <c r="I546" s="204" t="str">
        <f ca="1">IF(ISERROR($V546),"",OFFSET('Smelter Look-up'!$H$4,$V546-4,0))</f>
        <v/>
      </c>
      <c r="J546" s="204" t="str">
        <f ca="1">IF(ISERROR($V546),"",OFFSET('Smelter Look-up'!$I$4,$V546-4,0))</f>
        <v/>
      </c>
      <c r="K546" s="149"/>
      <c r="L546" s="149"/>
      <c r="M546" s="149"/>
      <c r="N546" s="149"/>
      <c r="O546" s="149"/>
      <c r="P546" s="206"/>
      <c r="Q546" s="150"/>
      <c r="R546" s="148" t="str">
        <f ca="1">IF(ISERROR($V546),"",OFFSET('Smelter Look-up'!$C$4,$V546-4,0)&amp;"")</f>
        <v/>
      </c>
      <c r="S546" s="154" t="str">
        <f t="shared" ca="1" si="51"/>
        <v/>
      </c>
      <c r="T546" s="154" t="str">
        <f ca="1">IF(B546="","",IF(ISERROR(MATCH($J546,SorP!$B$1:$B$6261,0)),"",INDIRECT("'SorP'!$A$"&amp;MATCH($S546&amp;$J546,SorP!C:C,0))))</f>
        <v/>
      </c>
      <c r="U546" s="167"/>
      <c r="V546" s="168" t="e">
        <f>IF(C546="",NA(),MATCH($B546&amp;$C546,'Smelter Look-up'!$J:$J,0))</f>
        <v>#N/A</v>
      </c>
      <c r="X546" s="169">
        <f t="shared" ca="1" si="50"/>
        <v>0</v>
      </c>
      <c r="AB546" s="311" t="str">
        <f t="shared" si="47"/>
        <v/>
      </c>
      <c r="AC546" s="169" t="str">
        <f t="shared" si="48"/>
        <v/>
      </c>
      <c r="AD546" s="169" t="str">
        <f t="shared" si="49"/>
        <v/>
      </c>
    </row>
    <row r="547" spans="1:30" s="169" customFormat="1" ht="20.25">
      <c r="A547" s="154"/>
      <c r="B547" s="301"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3" t="str">
        <f ca="1">IF(ISERROR($V547),"",OFFSET('Smelter Look-up'!$G$4,$V547-4,0))</f>
        <v/>
      </c>
      <c r="I547" s="204" t="str">
        <f ca="1">IF(ISERROR($V547),"",OFFSET('Smelter Look-up'!$H$4,$V547-4,0))</f>
        <v/>
      </c>
      <c r="J547" s="204" t="str">
        <f ca="1">IF(ISERROR($V547),"",OFFSET('Smelter Look-up'!$I$4,$V547-4,0))</f>
        <v/>
      </c>
      <c r="K547" s="149"/>
      <c r="L547" s="149"/>
      <c r="M547" s="149"/>
      <c r="N547" s="149"/>
      <c r="O547" s="149"/>
      <c r="P547" s="206"/>
      <c r="Q547" s="150"/>
      <c r="R547" s="148" t="str">
        <f ca="1">IF(ISERROR($V547),"",OFFSET('Smelter Look-up'!$C$4,$V547-4,0)&amp;"")</f>
        <v/>
      </c>
      <c r="S547" s="154" t="str">
        <f t="shared" ca="1" si="51"/>
        <v/>
      </c>
      <c r="T547" s="154" t="str">
        <f ca="1">IF(B547="","",IF(ISERROR(MATCH($J547,SorP!$B$1:$B$6261,0)),"",INDIRECT("'SorP'!$A$"&amp;MATCH($S547&amp;$J547,SorP!C:C,0))))</f>
        <v/>
      </c>
      <c r="U547" s="167"/>
      <c r="V547" s="168" t="e">
        <f>IF(C547="",NA(),MATCH($B547&amp;$C547,'Smelter Look-up'!$J:$J,0))</f>
        <v>#N/A</v>
      </c>
      <c r="X547" s="169">
        <f t="shared" ca="1" si="50"/>
        <v>0</v>
      </c>
      <c r="AB547" s="311" t="str">
        <f t="shared" si="47"/>
        <v/>
      </c>
      <c r="AC547" s="169" t="str">
        <f t="shared" si="48"/>
        <v/>
      </c>
      <c r="AD547" s="169" t="str">
        <f t="shared" si="49"/>
        <v/>
      </c>
    </row>
    <row r="548" spans="1:30" s="169" customFormat="1" ht="20.25">
      <c r="A548" s="154"/>
      <c r="B548" s="301"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3" t="str">
        <f ca="1">IF(ISERROR($V548),"",OFFSET('Smelter Look-up'!$G$4,$V548-4,0))</f>
        <v/>
      </c>
      <c r="I548" s="204" t="str">
        <f ca="1">IF(ISERROR($V548),"",OFFSET('Smelter Look-up'!$H$4,$V548-4,0))</f>
        <v/>
      </c>
      <c r="J548" s="204" t="str">
        <f ca="1">IF(ISERROR($V548),"",OFFSET('Smelter Look-up'!$I$4,$V548-4,0))</f>
        <v/>
      </c>
      <c r="K548" s="149"/>
      <c r="L548" s="149"/>
      <c r="M548" s="149"/>
      <c r="N548" s="149"/>
      <c r="O548" s="149"/>
      <c r="P548" s="206"/>
      <c r="Q548" s="150"/>
      <c r="R548" s="148" t="str">
        <f ca="1">IF(ISERROR($V548),"",OFFSET('Smelter Look-up'!$C$4,$V548-4,0)&amp;"")</f>
        <v/>
      </c>
      <c r="S548" s="154" t="str">
        <f t="shared" ca="1" si="51"/>
        <v/>
      </c>
      <c r="T548" s="154" t="str">
        <f ca="1">IF(B548="","",IF(ISERROR(MATCH($J548,SorP!$B$1:$B$6261,0)),"",INDIRECT("'SorP'!$A$"&amp;MATCH($S548&amp;$J548,SorP!C:C,0))))</f>
        <v/>
      </c>
      <c r="U548" s="167"/>
      <c r="V548" s="168" t="e">
        <f>IF(C548="",NA(),MATCH($B548&amp;$C548,'Smelter Look-up'!$J:$J,0))</f>
        <v>#N/A</v>
      </c>
      <c r="X548" s="169">
        <f t="shared" ca="1" si="50"/>
        <v>0</v>
      </c>
      <c r="AB548" s="311" t="str">
        <f t="shared" si="47"/>
        <v/>
      </c>
      <c r="AC548" s="169" t="str">
        <f t="shared" si="48"/>
        <v/>
      </c>
      <c r="AD548" s="169" t="str">
        <f t="shared" si="49"/>
        <v/>
      </c>
    </row>
    <row r="549" spans="1:30" s="169" customFormat="1" ht="20.25">
      <c r="A549" s="154"/>
      <c r="B549" s="301"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3" t="str">
        <f ca="1">IF(ISERROR($V549),"",OFFSET('Smelter Look-up'!$G$4,$V549-4,0))</f>
        <v/>
      </c>
      <c r="I549" s="204" t="str">
        <f ca="1">IF(ISERROR($V549),"",OFFSET('Smelter Look-up'!$H$4,$V549-4,0))</f>
        <v/>
      </c>
      <c r="J549" s="204" t="str">
        <f ca="1">IF(ISERROR($V549),"",OFFSET('Smelter Look-up'!$I$4,$V549-4,0))</f>
        <v/>
      </c>
      <c r="K549" s="149"/>
      <c r="L549" s="149"/>
      <c r="M549" s="149"/>
      <c r="N549" s="149"/>
      <c r="O549" s="149"/>
      <c r="P549" s="206"/>
      <c r="Q549" s="150"/>
      <c r="R549" s="148" t="str">
        <f ca="1">IF(ISERROR($V549),"",OFFSET('Smelter Look-up'!$C$4,$V549-4,0)&amp;"")</f>
        <v/>
      </c>
      <c r="S549" s="154" t="str">
        <f t="shared" ca="1" si="51"/>
        <v/>
      </c>
      <c r="T549" s="154" t="str">
        <f ca="1">IF(B549="","",IF(ISERROR(MATCH($J549,SorP!$B$1:$B$6261,0)),"",INDIRECT("'SorP'!$A$"&amp;MATCH($S549&amp;$J549,SorP!C:C,0))))</f>
        <v/>
      </c>
      <c r="U549" s="167"/>
      <c r="V549" s="168" t="e">
        <f>IF(C549="",NA(),MATCH($B549&amp;$C549,'Smelter Look-up'!$J:$J,0))</f>
        <v>#N/A</v>
      </c>
      <c r="X549" s="169">
        <f t="shared" ca="1" si="50"/>
        <v>0</v>
      </c>
      <c r="AB549" s="311" t="str">
        <f t="shared" si="47"/>
        <v/>
      </c>
      <c r="AC549" s="169" t="str">
        <f t="shared" si="48"/>
        <v/>
      </c>
      <c r="AD549" s="169" t="str">
        <f t="shared" si="49"/>
        <v/>
      </c>
    </row>
    <row r="550" spans="1:30" s="169" customFormat="1" ht="20.25">
      <c r="A550" s="154"/>
      <c r="B550" s="301"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3" t="str">
        <f ca="1">IF(ISERROR($V550),"",OFFSET('Smelter Look-up'!$G$4,$V550-4,0))</f>
        <v/>
      </c>
      <c r="I550" s="204" t="str">
        <f ca="1">IF(ISERROR($V550),"",OFFSET('Smelter Look-up'!$H$4,$V550-4,0))</f>
        <v/>
      </c>
      <c r="J550" s="204" t="str">
        <f ca="1">IF(ISERROR($V550),"",OFFSET('Smelter Look-up'!$I$4,$V550-4,0))</f>
        <v/>
      </c>
      <c r="K550" s="149"/>
      <c r="L550" s="149"/>
      <c r="M550" s="149"/>
      <c r="N550" s="149"/>
      <c r="O550" s="149"/>
      <c r="P550" s="206"/>
      <c r="Q550" s="150"/>
      <c r="R550" s="148" t="str">
        <f ca="1">IF(ISERROR($V550),"",OFFSET('Smelter Look-up'!$C$4,$V550-4,0)&amp;"")</f>
        <v/>
      </c>
      <c r="S550" s="154" t="str">
        <f t="shared" ca="1" si="51"/>
        <v/>
      </c>
      <c r="T550" s="154" t="str">
        <f ca="1">IF(B550="","",IF(ISERROR(MATCH($J550,SorP!$B$1:$B$6261,0)),"",INDIRECT("'SorP'!$A$"&amp;MATCH($S550&amp;$J550,SorP!C:C,0))))</f>
        <v/>
      </c>
      <c r="U550" s="167"/>
      <c r="V550" s="168" t="e">
        <f>IF(C550="",NA(),MATCH($B550&amp;$C550,'Smelter Look-up'!$J:$J,0))</f>
        <v>#N/A</v>
      </c>
      <c r="X550" s="169">
        <f t="shared" ca="1" si="50"/>
        <v>0</v>
      </c>
      <c r="AB550" s="311" t="str">
        <f t="shared" si="47"/>
        <v/>
      </c>
      <c r="AC550" s="169" t="str">
        <f t="shared" si="48"/>
        <v/>
      </c>
      <c r="AD550" s="169" t="str">
        <f t="shared" si="49"/>
        <v/>
      </c>
    </row>
    <row r="551" spans="1:30" s="169" customFormat="1" ht="20.25">
      <c r="A551" s="154"/>
      <c r="B551" s="301"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3" t="str">
        <f ca="1">IF(ISERROR($V551),"",OFFSET('Smelter Look-up'!$G$4,$V551-4,0))</f>
        <v/>
      </c>
      <c r="I551" s="204" t="str">
        <f ca="1">IF(ISERROR($V551),"",OFFSET('Smelter Look-up'!$H$4,$V551-4,0))</f>
        <v/>
      </c>
      <c r="J551" s="204" t="str">
        <f ca="1">IF(ISERROR($V551),"",OFFSET('Smelter Look-up'!$I$4,$V551-4,0))</f>
        <v/>
      </c>
      <c r="K551" s="149"/>
      <c r="L551" s="149"/>
      <c r="M551" s="149"/>
      <c r="N551" s="149"/>
      <c r="O551" s="149"/>
      <c r="P551" s="206"/>
      <c r="Q551" s="150"/>
      <c r="R551" s="148" t="str">
        <f ca="1">IF(ISERROR($V551),"",OFFSET('Smelter Look-up'!$C$4,$V551-4,0)&amp;"")</f>
        <v/>
      </c>
      <c r="S551" s="154" t="str">
        <f t="shared" ca="1" si="51"/>
        <v/>
      </c>
      <c r="T551" s="154" t="str">
        <f ca="1">IF(B551="","",IF(ISERROR(MATCH($J551,SorP!$B$1:$B$6261,0)),"",INDIRECT("'SorP'!$A$"&amp;MATCH($S551&amp;$J551,SorP!C:C,0))))</f>
        <v/>
      </c>
      <c r="U551" s="167"/>
      <c r="V551" s="168" t="e">
        <f>IF(C551="",NA(),MATCH($B551&amp;$C551,'Smelter Look-up'!$J:$J,0))</f>
        <v>#N/A</v>
      </c>
      <c r="X551" s="169">
        <f t="shared" ca="1" si="50"/>
        <v>0</v>
      </c>
      <c r="AB551" s="311" t="str">
        <f t="shared" ref="AB551:AB614" si="52">IF(C551="","",B551)</f>
        <v/>
      </c>
      <c r="AC551" s="169" t="str">
        <f t="shared" ref="AC551:AC614" si="53">B551</f>
        <v/>
      </c>
      <c r="AD551" s="169" t="str">
        <f t="shared" ref="AD551:AD614" si="54">IF(C551="Smelter not listed",D551,C551)</f>
        <v/>
      </c>
    </row>
    <row r="552" spans="1:30" s="169" customFormat="1" ht="20.25">
      <c r="A552" s="154"/>
      <c r="B552" s="301"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3" t="str">
        <f ca="1">IF(ISERROR($V552),"",OFFSET('Smelter Look-up'!$G$4,$V552-4,0))</f>
        <v/>
      </c>
      <c r="I552" s="204" t="str">
        <f ca="1">IF(ISERROR($V552),"",OFFSET('Smelter Look-up'!$H$4,$V552-4,0))</f>
        <v/>
      </c>
      <c r="J552" s="204" t="str">
        <f ca="1">IF(ISERROR($V552),"",OFFSET('Smelter Look-up'!$I$4,$V552-4,0))</f>
        <v/>
      </c>
      <c r="K552" s="149"/>
      <c r="L552" s="149"/>
      <c r="M552" s="149"/>
      <c r="N552" s="149"/>
      <c r="O552" s="149"/>
      <c r="P552" s="206"/>
      <c r="Q552" s="150"/>
      <c r="R552" s="148" t="str">
        <f ca="1">IF(ISERROR($V552),"",OFFSET('Smelter Look-up'!$C$4,$V552-4,0)&amp;"")</f>
        <v/>
      </c>
      <c r="S552" s="154" t="str">
        <f t="shared" ca="1" si="51"/>
        <v/>
      </c>
      <c r="T552" s="154" t="str">
        <f ca="1">IF(B552="","",IF(ISERROR(MATCH($J552,SorP!$B$1:$B$6261,0)),"",INDIRECT("'SorP'!$A$"&amp;MATCH($S552&amp;$J552,SorP!C:C,0))))</f>
        <v/>
      </c>
      <c r="U552" s="167"/>
      <c r="V552" s="168" t="e">
        <f>IF(C552="",NA(),MATCH($B552&amp;$C552,'Smelter Look-up'!$J:$J,0))</f>
        <v>#N/A</v>
      </c>
      <c r="X552" s="169">
        <f t="shared" ca="1" si="50"/>
        <v>0</v>
      </c>
      <c r="AB552" s="311" t="str">
        <f t="shared" si="52"/>
        <v/>
      </c>
      <c r="AC552" s="169" t="str">
        <f t="shared" si="53"/>
        <v/>
      </c>
      <c r="AD552" s="169" t="str">
        <f t="shared" si="54"/>
        <v/>
      </c>
    </row>
    <row r="553" spans="1:30" s="169" customFormat="1" ht="20.25">
      <c r="A553" s="154"/>
      <c r="B553" s="301"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3" t="str">
        <f ca="1">IF(ISERROR($V553),"",OFFSET('Smelter Look-up'!$G$4,$V553-4,0))</f>
        <v/>
      </c>
      <c r="I553" s="204" t="str">
        <f ca="1">IF(ISERROR($V553),"",OFFSET('Smelter Look-up'!$H$4,$V553-4,0))</f>
        <v/>
      </c>
      <c r="J553" s="204" t="str">
        <f ca="1">IF(ISERROR($V553),"",OFFSET('Smelter Look-up'!$I$4,$V553-4,0))</f>
        <v/>
      </c>
      <c r="K553" s="149"/>
      <c r="L553" s="149"/>
      <c r="M553" s="149"/>
      <c r="N553" s="149"/>
      <c r="O553" s="149"/>
      <c r="P553" s="206"/>
      <c r="Q553" s="150"/>
      <c r="R553" s="148" t="str">
        <f ca="1">IF(ISERROR($V553),"",OFFSET('Smelter Look-up'!$C$4,$V553-4,0)&amp;"")</f>
        <v/>
      </c>
      <c r="S553" s="154" t="str">
        <f t="shared" ca="1" si="51"/>
        <v/>
      </c>
      <c r="T553" s="154" t="str">
        <f ca="1">IF(B553="","",IF(ISERROR(MATCH($J553,SorP!$B$1:$B$6261,0)),"",INDIRECT("'SorP'!$A$"&amp;MATCH($S553&amp;$J553,SorP!C:C,0))))</f>
        <v/>
      </c>
      <c r="U553" s="167"/>
      <c r="V553" s="168" t="e">
        <f>IF(C553="",NA(),MATCH($B553&amp;$C553,'Smelter Look-up'!$J:$J,0))</f>
        <v>#N/A</v>
      </c>
      <c r="X553" s="169">
        <f t="shared" ca="1" si="50"/>
        <v>0</v>
      </c>
      <c r="AB553" s="311" t="str">
        <f t="shared" si="52"/>
        <v/>
      </c>
      <c r="AC553" s="169" t="str">
        <f t="shared" si="53"/>
        <v/>
      </c>
      <c r="AD553" s="169" t="str">
        <f t="shared" si="54"/>
        <v/>
      </c>
    </row>
    <row r="554" spans="1:30" s="169" customFormat="1" ht="20.25">
      <c r="A554" s="154"/>
      <c r="B554" s="301"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3" t="str">
        <f ca="1">IF(ISERROR($V554),"",OFFSET('Smelter Look-up'!$G$4,$V554-4,0))</f>
        <v/>
      </c>
      <c r="I554" s="204" t="str">
        <f ca="1">IF(ISERROR($V554),"",OFFSET('Smelter Look-up'!$H$4,$V554-4,0))</f>
        <v/>
      </c>
      <c r="J554" s="204" t="str">
        <f ca="1">IF(ISERROR($V554),"",OFFSET('Smelter Look-up'!$I$4,$V554-4,0))</f>
        <v/>
      </c>
      <c r="K554" s="149"/>
      <c r="L554" s="149"/>
      <c r="M554" s="149"/>
      <c r="N554" s="149"/>
      <c r="O554" s="149"/>
      <c r="P554" s="206"/>
      <c r="Q554" s="150"/>
      <c r="R554" s="148" t="str">
        <f ca="1">IF(ISERROR($V554),"",OFFSET('Smelter Look-up'!$C$4,$V554-4,0)&amp;"")</f>
        <v/>
      </c>
      <c r="S554" s="154" t="str">
        <f t="shared" ca="1" si="51"/>
        <v/>
      </c>
      <c r="T554" s="154" t="str">
        <f ca="1">IF(B554="","",IF(ISERROR(MATCH($J554,SorP!$B$1:$B$6261,0)),"",INDIRECT("'SorP'!$A$"&amp;MATCH($S554&amp;$J554,SorP!C:C,0))))</f>
        <v/>
      </c>
      <c r="U554" s="167"/>
      <c r="V554" s="168" t="e">
        <f>IF(C554="",NA(),MATCH($B554&amp;$C554,'Smelter Look-up'!$J:$J,0))</f>
        <v>#N/A</v>
      </c>
      <c r="X554" s="169">
        <f t="shared" ca="1" si="50"/>
        <v>0</v>
      </c>
      <c r="AB554" s="311" t="str">
        <f t="shared" si="52"/>
        <v/>
      </c>
      <c r="AC554" s="169" t="str">
        <f t="shared" si="53"/>
        <v/>
      </c>
      <c r="AD554" s="169" t="str">
        <f t="shared" si="54"/>
        <v/>
      </c>
    </row>
    <row r="555" spans="1:30" s="169" customFormat="1" ht="20.25">
      <c r="A555" s="154"/>
      <c r="B555" s="301"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3" t="str">
        <f ca="1">IF(ISERROR($V555),"",OFFSET('Smelter Look-up'!$G$4,$V555-4,0))</f>
        <v/>
      </c>
      <c r="I555" s="204" t="str">
        <f ca="1">IF(ISERROR($V555),"",OFFSET('Smelter Look-up'!$H$4,$V555-4,0))</f>
        <v/>
      </c>
      <c r="J555" s="204" t="str">
        <f ca="1">IF(ISERROR($V555),"",OFFSET('Smelter Look-up'!$I$4,$V555-4,0))</f>
        <v/>
      </c>
      <c r="K555" s="149"/>
      <c r="L555" s="149"/>
      <c r="M555" s="149"/>
      <c r="N555" s="149"/>
      <c r="O555" s="149"/>
      <c r="P555" s="206"/>
      <c r="Q555" s="150"/>
      <c r="R555" s="148" t="str">
        <f ca="1">IF(ISERROR($V555),"",OFFSET('Smelter Look-up'!$C$4,$V555-4,0)&amp;"")</f>
        <v/>
      </c>
      <c r="S555" s="154" t="str">
        <f t="shared" ca="1" si="51"/>
        <v/>
      </c>
      <c r="T555" s="154" t="str">
        <f ca="1">IF(B555="","",IF(ISERROR(MATCH($J555,SorP!$B$1:$B$6261,0)),"",INDIRECT("'SorP'!$A$"&amp;MATCH($S555&amp;$J555,SorP!C:C,0))))</f>
        <v/>
      </c>
      <c r="U555" s="167"/>
      <c r="V555" s="168" t="e">
        <f>IF(C555="",NA(),MATCH($B555&amp;$C555,'Smelter Look-up'!$J:$J,0))</f>
        <v>#N/A</v>
      </c>
      <c r="X555" s="169">
        <f t="shared" ca="1" si="50"/>
        <v>0</v>
      </c>
      <c r="AB555" s="311" t="str">
        <f t="shared" si="52"/>
        <v/>
      </c>
      <c r="AC555" s="169" t="str">
        <f t="shared" si="53"/>
        <v/>
      </c>
      <c r="AD555" s="169" t="str">
        <f t="shared" si="54"/>
        <v/>
      </c>
    </row>
    <row r="556" spans="1:30" s="169" customFormat="1" ht="20.25">
      <c r="A556" s="154"/>
      <c r="B556" s="301"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3" t="str">
        <f ca="1">IF(ISERROR($V556),"",OFFSET('Smelter Look-up'!$G$4,$V556-4,0))</f>
        <v/>
      </c>
      <c r="I556" s="204" t="str">
        <f ca="1">IF(ISERROR($V556),"",OFFSET('Smelter Look-up'!$H$4,$V556-4,0))</f>
        <v/>
      </c>
      <c r="J556" s="204" t="str">
        <f ca="1">IF(ISERROR($V556),"",OFFSET('Smelter Look-up'!$I$4,$V556-4,0))</f>
        <v/>
      </c>
      <c r="K556" s="149"/>
      <c r="L556" s="149"/>
      <c r="M556" s="149"/>
      <c r="N556" s="149"/>
      <c r="O556" s="149"/>
      <c r="P556" s="206"/>
      <c r="Q556" s="150"/>
      <c r="R556" s="148" t="str">
        <f ca="1">IF(ISERROR($V556),"",OFFSET('Smelter Look-up'!$C$4,$V556-4,0)&amp;"")</f>
        <v/>
      </c>
      <c r="S556" s="154" t="str">
        <f t="shared" ca="1" si="51"/>
        <v/>
      </c>
      <c r="T556" s="154" t="str">
        <f ca="1">IF(B556="","",IF(ISERROR(MATCH($J556,SorP!$B$1:$B$6261,0)),"",INDIRECT("'SorP'!$A$"&amp;MATCH($S556&amp;$J556,SorP!C:C,0))))</f>
        <v/>
      </c>
      <c r="U556" s="167"/>
      <c r="V556" s="168" t="e">
        <f>IF(C556="",NA(),MATCH($B556&amp;$C556,'Smelter Look-up'!$J:$J,0))</f>
        <v>#N/A</v>
      </c>
      <c r="X556" s="169">
        <f t="shared" ca="1" si="50"/>
        <v>0</v>
      </c>
      <c r="AB556" s="311" t="str">
        <f t="shared" si="52"/>
        <v/>
      </c>
      <c r="AC556" s="169" t="str">
        <f t="shared" si="53"/>
        <v/>
      </c>
      <c r="AD556" s="169" t="str">
        <f t="shared" si="54"/>
        <v/>
      </c>
    </row>
    <row r="557" spans="1:30" s="169" customFormat="1" ht="20.25">
      <c r="A557" s="154"/>
      <c r="B557" s="301"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3" t="str">
        <f ca="1">IF(ISERROR($V557),"",OFFSET('Smelter Look-up'!$G$4,$V557-4,0))</f>
        <v/>
      </c>
      <c r="I557" s="204" t="str">
        <f ca="1">IF(ISERROR($V557),"",OFFSET('Smelter Look-up'!$H$4,$V557-4,0))</f>
        <v/>
      </c>
      <c r="J557" s="204" t="str">
        <f ca="1">IF(ISERROR($V557),"",OFFSET('Smelter Look-up'!$I$4,$V557-4,0))</f>
        <v/>
      </c>
      <c r="K557" s="149"/>
      <c r="L557" s="149"/>
      <c r="M557" s="149"/>
      <c r="N557" s="149"/>
      <c r="O557" s="149"/>
      <c r="P557" s="206"/>
      <c r="Q557" s="150"/>
      <c r="R557" s="148" t="str">
        <f ca="1">IF(ISERROR($V557),"",OFFSET('Smelter Look-up'!$C$4,$V557-4,0)&amp;"")</f>
        <v/>
      </c>
      <c r="S557" s="154" t="str">
        <f t="shared" ca="1" si="51"/>
        <v/>
      </c>
      <c r="T557" s="154" t="str">
        <f ca="1">IF(B557="","",IF(ISERROR(MATCH($J557,SorP!$B$1:$B$6261,0)),"",INDIRECT("'SorP'!$A$"&amp;MATCH($S557&amp;$J557,SorP!C:C,0))))</f>
        <v/>
      </c>
      <c r="U557" s="167"/>
      <c r="V557" s="168" t="e">
        <f>IF(C557="",NA(),MATCH($B557&amp;$C557,'Smelter Look-up'!$J:$J,0))</f>
        <v>#N/A</v>
      </c>
      <c r="X557" s="169">
        <f t="shared" ca="1" si="50"/>
        <v>0</v>
      </c>
      <c r="AB557" s="311" t="str">
        <f t="shared" si="52"/>
        <v/>
      </c>
      <c r="AC557" s="169" t="str">
        <f t="shared" si="53"/>
        <v/>
      </c>
      <c r="AD557" s="169" t="str">
        <f t="shared" si="54"/>
        <v/>
      </c>
    </row>
    <row r="558" spans="1:30" s="169" customFormat="1" ht="20.25">
      <c r="A558" s="154"/>
      <c r="B558" s="301"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3" t="str">
        <f ca="1">IF(ISERROR($V558),"",OFFSET('Smelter Look-up'!$G$4,$V558-4,0))</f>
        <v/>
      </c>
      <c r="I558" s="204" t="str">
        <f ca="1">IF(ISERROR($V558),"",OFFSET('Smelter Look-up'!$H$4,$V558-4,0))</f>
        <v/>
      </c>
      <c r="J558" s="204" t="str">
        <f ca="1">IF(ISERROR($V558),"",OFFSET('Smelter Look-up'!$I$4,$V558-4,0))</f>
        <v/>
      </c>
      <c r="K558" s="149"/>
      <c r="L558" s="149"/>
      <c r="M558" s="149"/>
      <c r="N558" s="149"/>
      <c r="O558" s="149"/>
      <c r="P558" s="206"/>
      <c r="Q558" s="150"/>
      <c r="R558" s="148" t="str">
        <f ca="1">IF(ISERROR($V558),"",OFFSET('Smelter Look-up'!$C$4,$V558-4,0)&amp;"")</f>
        <v/>
      </c>
      <c r="S558" s="154" t="str">
        <f t="shared" ca="1" si="51"/>
        <v/>
      </c>
      <c r="T558" s="154" t="str">
        <f ca="1">IF(B558="","",IF(ISERROR(MATCH($J558,SorP!$B$1:$B$6261,0)),"",INDIRECT("'SorP'!$A$"&amp;MATCH($S558&amp;$J558,SorP!C:C,0))))</f>
        <v/>
      </c>
      <c r="U558" s="167"/>
      <c r="V558" s="168" t="e">
        <f>IF(C558="",NA(),MATCH($B558&amp;$C558,'Smelter Look-up'!$J:$J,0))</f>
        <v>#N/A</v>
      </c>
      <c r="X558" s="169">
        <f t="shared" ca="1" si="50"/>
        <v>0</v>
      </c>
      <c r="AB558" s="311" t="str">
        <f t="shared" si="52"/>
        <v/>
      </c>
      <c r="AC558" s="169" t="str">
        <f t="shared" si="53"/>
        <v/>
      </c>
      <c r="AD558" s="169" t="str">
        <f t="shared" si="54"/>
        <v/>
      </c>
    </row>
    <row r="559" spans="1:30" s="169" customFormat="1" ht="20.25">
      <c r="A559" s="154"/>
      <c r="B559" s="301"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3" t="str">
        <f ca="1">IF(ISERROR($V559),"",OFFSET('Smelter Look-up'!$G$4,$V559-4,0))</f>
        <v/>
      </c>
      <c r="I559" s="204" t="str">
        <f ca="1">IF(ISERROR($V559),"",OFFSET('Smelter Look-up'!$H$4,$V559-4,0))</f>
        <v/>
      </c>
      <c r="J559" s="204" t="str">
        <f ca="1">IF(ISERROR($V559),"",OFFSET('Smelter Look-up'!$I$4,$V559-4,0))</f>
        <v/>
      </c>
      <c r="K559" s="149"/>
      <c r="L559" s="149"/>
      <c r="M559" s="149"/>
      <c r="N559" s="149"/>
      <c r="O559" s="149"/>
      <c r="P559" s="206"/>
      <c r="Q559" s="150"/>
      <c r="R559" s="148" t="str">
        <f ca="1">IF(ISERROR($V559),"",OFFSET('Smelter Look-up'!$C$4,$V559-4,0)&amp;"")</f>
        <v/>
      </c>
      <c r="S559" s="154" t="str">
        <f t="shared" ca="1" si="51"/>
        <v/>
      </c>
      <c r="T559" s="154" t="str">
        <f ca="1">IF(B559="","",IF(ISERROR(MATCH($J559,SorP!$B$1:$B$6261,0)),"",INDIRECT("'SorP'!$A$"&amp;MATCH($S559&amp;$J559,SorP!C:C,0))))</f>
        <v/>
      </c>
      <c r="U559" s="167"/>
      <c r="V559" s="168" t="e">
        <f>IF(C559="",NA(),MATCH($B559&amp;$C559,'Smelter Look-up'!$J:$J,0))</f>
        <v>#N/A</v>
      </c>
      <c r="X559" s="169">
        <f t="shared" ca="1" si="50"/>
        <v>0</v>
      </c>
      <c r="AB559" s="311" t="str">
        <f t="shared" si="52"/>
        <v/>
      </c>
      <c r="AC559" s="169" t="str">
        <f t="shared" si="53"/>
        <v/>
      </c>
      <c r="AD559" s="169" t="str">
        <f t="shared" si="54"/>
        <v/>
      </c>
    </row>
    <row r="560" spans="1:30" s="169" customFormat="1" ht="20.25">
      <c r="A560" s="154"/>
      <c r="B560" s="301"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3" t="str">
        <f ca="1">IF(ISERROR($V560),"",OFFSET('Smelter Look-up'!$G$4,$V560-4,0))</f>
        <v/>
      </c>
      <c r="I560" s="204" t="str">
        <f ca="1">IF(ISERROR($V560),"",OFFSET('Smelter Look-up'!$H$4,$V560-4,0))</f>
        <v/>
      </c>
      <c r="J560" s="204" t="str">
        <f ca="1">IF(ISERROR($V560),"",OFFSET('Smelter Look-up'!$I$4,$V560-4,0))</f>
        <v/>
      </c>
      <c r="K560" s="149"/>
      <c r="L560" s="149"/>
      <c r="M560" s="149"/>
      <c r="N560" s="149"/>
      <c r="O560" s="149"/>
      <c r="P560" s="206"/>
      <c r="Q560" s="150"/>
      <c r="R560" s="148" t="str">
        <f ca="1">IF(ISERROR($V560),"",OFFSET('Smelter Look-up'!$C$4,$V560-4,0)&amp;"")</f>
        <v/>
      </c>
      <c r="S560" s="154" t="str">
        <f t="shared" ca="1" si="51"/>
        <v/>
      </c>
      <c r="T560" s="154" t="str">
        <f ca="1">IF(B560="","",IF(ISERROR(MATCH($J560,SorP!$B$1:$B$6261,0)),"",INDIRECT("'SorP'!$A$"&amp;MATCH($S560&amp;$J560,SorP!C:C,0))))</f>
        <v/>
      </c>
      <c r="U560" s="167"/>
      <c r="V560" s="168" t="e">
        <f>IF(C560="",NA(),MATCH($B560&amp;$C560,'Smelter Look-up'!$J:$J,0))</f>
        <v>#N/A</v>
      </c>
      <c r="X560" s="169">
        <f t="shared" ca="1" si="50"/>
        <v>0</v>
      </c>
      <c r="AB560" s="311" t="str">
        <f t="shared" si="52"/>
        <v/>
      </c>
      <c r="AC560" s="169" t="str">
        <f t="shared" si="53"/>
        <v/>
      </c>
      <c r="AD560" s="169" t="str">
        <f t="shared" si="54"/>
        <v/>
      </c>
    </row>
    <row r="561" spans="1:30" s="169" customFormat="1" ht="20.25">
      <c r="A561" s="154"/>
      <c r="B561" s="301"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3" t="str">
        <f ca="1">IF(ISERROR($V561),"",OFFSET('Smelter Look-up'!$G$4,$V561-4,0))</f>
        <v/>
      </c>
      <c r="I561" s="204" t="str">
        <f ca="1">IF(ISERROR($V561),"",OFFSET('Smelter Look-up'!$H$4,$V561-4,0))</f>
        <v/>
      </c>
      <c r="J561" s="204" t="str">
        <f ca="1">IF(ISERROR($V561),"",OFFSET('Smelter Look-up'!$I$4,$V561-4,0))</f>
        <v/>
      </c>
      <c r="K561" s="149"/>
      <c r="L561" s="149"/>
      <c r="M561" s="149"/>
      <c r="N561" s="149"/>
      <c r="O561" s="149"/>
      <c r="P561" s="206"/>
      <c r="Q561" s="150"/>
      <c r="R561" s="148" t="str">
        <f ca="1">IF(ISERROR($V561),"",OFFSET('Smelter Look-up'!$C$4,$V561-4,0)&amp;"")</f>
        <v/>
      </c>
      <c r="S561" s="154" t="str">
        <f t="shared" ca="1" si="51"/>
        <v/>
      </c>
      <c r="T561" s="154" t="str">
        <f ca="1">IF(B561="","",IF(ISERROR(MATCH($J561,SorP!$B$1:$B$6261,0)),"",INDIRECT("'SorP'!$A$"&amp;MATCH($S561&amp;$J561,SorP!C:C,0))))</f>
        <v/>
      </c>
      <c r="U561" s="167"/>
      <c r="V561" s="168" t="e">
        <f>IF(C561="",NA(),MATCH($B561&amp;$C561,'Smelter Look-up'!$J:$J,0))</f>
        <v>#N/A</v>
      </c>
      <c r="X561" s="169">
        <f t="shared" ca="1" si="50"/>
        <v>0</v>
      </c>
      <c r="AB561" s="311" t="str">
        <f t="shared" si="52"/>
        <v/>
      </c>
      <c r="AC561" s="169" t="str">
        <f t="shared" si="53"/>
        <v/>
      </c>
      <c r="AD561" s="169" t="str">
        <f t="shared" si="54"/>
        <v/>
      </c>
    </row>
    <row r="562" spans="1:30" s="169" customFormat="1" ht="20.25">
      <c r="A562" s="154"/>
      <c r="B562" s="301"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3" t="str">
        <f ca="1">IF(ISERROR($V562),"",OFFSET('Smelter Look-up'!$G$4,$V562-4,0))</f>
        <v/>
      </c>
      <c r="I562" s="204" t="str">
        <f ca="1">IF(ISERROR($V562),"",OFFSET('Smelter Look-up'!$H$4,$V562-4,0))</f>
        <v/>
      </c>
      <c r="J562" s="204" t="str">
        <f ca="1">IF(ISERROR($V562),"",OFFSET('Smelter Look-up'!$I$4,$V562-4,0))</f>
        <v/>
      </c>
      <c r="K562" s="149"/>
      <c r="L562" s="149"/>
      <c r="M562" s="149"/>
      <c r="N562" s="149"/>
      <c r="O562" s="149"/>
      <c r="P562" s="206"/>
      <c r="Q562" s="150"/>
      <c r="R562" s="148" t="str">
        <f ca="1">IF(ISERROR($V562),"",OFFSET('Smelter Look-up'!$C$4,$V562-4,0)&amp;"")</f>
        <v/>
      </c>
      <c r="S562" s="154" t="str">
        <f t="shared" ca="1" si="51"/>
        <v/>
      </c>
      <c r="T562" s="154" t="str">
        <f ca="1">IF(B562="","",IF(ISERROR(MATCH($J562,SorP!$B$1:$B$6261,0)),"",INDIRECT("'SorP'!$A$"&amp;MATCH($S562&amp;$J562,SorP!C:C,0))))</f>
        <v/>
      </c>
      <c r="U562" s="167"/>
      <c r="V562" s="168" t="e">
        <f>IF(C562="",NA(),MATCH($B562&amp;$C562,'Smelter Look-up'!$J:$J,0))</f>
        <v>#N/A</v>
      </c>
      <c r="X562" s="169">
        <f t="shared" ca="1" si="50"/>
        <v>0</v>
      </c>
      <c r="AB562" s="311" t="str">
        <f t="shared" si="52"/>
        <v/>
      </c>
      <c r="AC562" s="169" t="str">
        <f t="shared" si="53"/>
        <v/>
      </c>
      <c r="AD562" s="169" t="str">
        <f t="shared" si="54"/>
        <v/>
      </c>
    </row>
    <row r="563" spans="1:30" s="169" customFormat="1" ht="20.25">
      <c r="A563" s="154"/>
      <c r="B563" s="301"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3" t="str">
        <f ca="1">IF(ISERROR($V563),"",OFFSET('Smelter Look-up'!$G$4,$V563-4,0))</f>
        <v/>
      </c>
      <c r="I563" s="204" t="str">
        <f ca="1">IF(ISERROR($V563),"",OFFSET('Smelter Look-up'!$H$4,$V563-4,0))</f>
        <v/>
      </c>
      <c r="J563" s="204" t="str">
        <f ca="1">IF(ISERROR($V563),"",OFFSET('Smelter Look-up'!$I$4,$V563-4,0))</f>
        <v/>
      </c>
      <c r="K563" s="149"/>
      <c r="L563" s="149"/>
      <c r="M563" s="149"/>
      <c r="N563" s="149"/>
      <c r="O563" s="149"/>
      <c r="P563" s="206"/>
      <c r="Q563" s="150"/>
      <c r="R563" s="148" t="str">
        <f ca="1">IF(ISERROR($V563),"",OFFSET('Smelter Look-up'!$C$4,$V563-4,0)&amp;"")</f>
        <v/>
      </c>
      <c r="S563" s="154" t="str">
        <f t="shared" ca="1" si="51"/>
        <v/>
      </c>
      <c r="T563" s="154" t="str">
        <f ca="1">IF(B563="","",IF(ISERROR(MATCH($J563,SorP!$B$1:$B$6261,0)),"",INDIRECT("'SorP'!$A$"&amp;MATCH($S563&amp;$J563,SorP!C:C,0))))</f>
        <v/>
      </c>
      <c r="U563" s="167"/>
      <c r="V563" s="168" t="e">
        <f>IF(C563="",NA(),MATCH($B563&amp;$C563,'Smelter Look-up'!$J:$J,0))</f>
        <v>#N/A</v>
      </c>
      <c r="X563" s="169">
        <f t="shared" ca="1" si="50"/>
        <v>0</v>
      </c>
      <c r="AB563" s="311" t="str">
        <f t="shared" si="52"/>
        <v/>
      </c>
      <c r="AC563" s="169" t="str">
        <f t="shared" si="53"/>
        <v/>
      </c>
      <c r="AD563" s="169" t="str">
        <f t="shared" si="54"/>
        <v/>
      </c>
    </row>
    <row r="564" spans="1:30" s="169" customFormat="1" ht="20.25">
      <c r="A564" s="154"/>
      <c r="B564" s="301"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3" t="str">
        <f ca="1">IF(ISERROR($V564),"",OFFSET('Smelter Look-up'!$G$4,$V564-4,0))</f>
        <v/>
      </c>
      <c r="I564" s="204" t="str">
        <f ca="1">IF(ISERROR($V564),"",OFFSET('Smelter Look-up'!$H$4,$V564-4,0))</f>
        <v/>
      </c>
      <c r="J564" s="204" t="str">
        <f ca="1">IF(ISERROR($V564),"",OFFSET('Smelter Look-up'!$I$4,$V564-4,0))</f>
        <v/>
      </c>
      <c r="K564" s="149"/>
      <c r="L564" s="149"/>
      <c r="M564" s="149"/>
      <c r="N564" s="149"/>
      <c r="O564" s="149"/>
      <c r="P564" s="206"/>
      <c r="Q564" s="150"/>
      <c r="R564" s="148" t="str">
        <f ca="1">IF(ISERROR($V564),"",OFFSET('Smelter Look-up'!$C$4,$V564-4,0)&amp;"")</f>
        <v/>
      </c>
      <c r="S564" s="154" t="str">
        <f t="shared" ca="1" si="51"/>
        <v/>
      </c>
      <c r="T564" s="154" t="str">
        <f ca="1">IF(B564="","",IF(ISERROR(MATCH($J564,SorP!$B$1:$B$6261,0)),"",INDIRECT("'SorP'!$A$"&amp;MATCH($S564&amp;$J564,SorP!C:C,0))))</f>
        <v/>
      </c>
      <c r="U564" s="167"/>
      <c r="V564" s="168" t="e">
        <f>IF(C564="",NA(),MATCH($B564&amp;$C564,'Smelter Look-up'!$J:$J,0))</f>
        <v>#N/A</v>
      </c>
      <c r="X564" s="169">
        <f t="shared" ca="1" si="50"/>
        <v>0</v>
      </c>
      <c r="AB564" s="311" t="str">
        <f t="shared" si="52"/>
        <v/>
      </c>
      <c r="AC564" s="169" t="str">
        <f t="shared" si="53"/>
        <v/>
      </c>
      <c r="AD564" s="169" t="str">
        <f t="shared" si="54"/>
        <v/>
      </c>
    </row>
    <row r="565" spans="1:30" s="169" customFormat="1" ht="20.25">
      <c r="A565" s="154"/>
      <c r="B565" s="301"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3" t="str">
        <f ca="1">IF(ISERROR($V565),"",OFFSET('Smelter Look-up'!$G$4,$V565-4,0))</f>
        <v/>
      </c>
      <c r="I565" s="204" t="str">
        <f ca="1">IF(ISERROR($V565),"",OFFSET('Smelter Look-up'!$H$4,$V565-4,0))</f>
        <v/>
      </c>
      <c r="J565" s="204" t="str">
        <f ca="1">IF(ISERROR($V565),"",OFFSET('Smelter Look-up'!$I$4,$V565-4,0))</f>
        <v/>
      </c>
      <c r="K565" s="149"/>
      <c r="L565" s="149"/>
      <c r="M565" s="149"/>
      <c r="N565" s="149"/>
      <c r="O565" s="149"/>
      <c r="P565" s="206"/>
      <c r="Q565" s="150"/>
      <c r="R565" s="148" t="str">
        <f ca="1">IF(ISERROR($V565),"",OFFSET('Smelter Look-up'!$C$4,$V565-4,0)&amp;"")</f>
        <v/>
      </c>
      <c r="S565" s="154" t="str">
        <f t="shared" ca="1" si="51"/>
        <v/>
      </c>
      <c r="T565" s="154" t="str">
        <f ca="1">IF(B565="","",IF(ISERROR(MATCH($J565,SorP!$B$1:$B$6261,0)),"",INDIRECT("'SorP'!$A$"&amp;MATCH($S565&amp;$J565,SorP!C:C,0))))</f>
        <v/>
      </c>
      <c r="U565" s="167"/>
      <c r="V565" s="168" t="e">
        <f>IF(C565="",NA(),MATCH($B565&amp;$C565,'Smelter Look-up'!$J:$J,0))</f>
        <v>#N/A</v>
      </c>
      <c r="X565" s="169">
        <f t="shared" ca="1" si="50"/>
        <v>0</v>
      </c>
      <c r="AB565" s="311" t="str">
        <f t="shared" si="52"/>
        <v/>
      </c>
      <c r="AC565" s="169" t="str">
        <f t="shared" si="53"/>
        <v/>
      </c>
      <c r="AD565" s="169" t="str">
        <f t="shared" si="54"/>
        <v/>
      </c>
    </row>
    <row r="566" spans="1:30" s="169" customFormat="1" ht="20.25">
      <c r="A566" s="154"/>
      <c r="B566" s="301"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3" t="str">
        <f ca="1">IF(ISERROR($V566),"",OFFSET('Smelter Look-up'!$G$4,$V566-4,0))</f>
        <v/>
      </c>
      <c r="I566" s="204" t="str">
        <f ca="1">IF(ISERROR($V566),"",OFFSET('Smelter Look-up'!$H$4,$V566-4,0))</f>
        <v/>
      </c>
      <c r="J566" s="204" t="str">
        <f ca="1">IF(ISERROR($V566),"",OFFSET('Smelter Look-up'!$I$4,$V566-4,0))</f>
        <v/>
      </c>
      <c r="K566" s="149"/>
      <c r="L566" s="149"/>
      <c r="M566" s="149"/>
      <c r="N566" s="149"/>
      <c r="O566" s="149"/>
      <c r="P566" s="206"/>
      <c r="Q566" s="150"/>
      <c r="R566" s="148" t="str">
        <f ca="1">IF(ISERROR($V566),"",OFFSET('Smelter Look-up'!$C$4,$V566-4,0)&amp;"")</f>
        <v/>
      </c>
      <c r="S566" s="154" t="str">
        <f t="shared" ca="1" si="51"/>
        <v/>
      </c>
      <c r="T566" s="154" t="str">
        <f ca="1">IF(B566="","",IF(ISERROR(MATCH($J566,SorP!$B$1:$B$6261,0)),"",INDIRECT("'SorP'!$A$"&amp;MATCH($S566&amp;$J566,SorP!C:C,0))))</f>
        <v/>
      </c>
      <c r="U566" s="167"/>
      <c r="V566" s="168" t="e">
        <f>IF(C566="",NA(),MATCH($B566&amp;$C566,'Smelter Look-up'!$J:$J,0))</f>
        <v>#N/A</v>
      </c>
      <c r="X566" s="169">
        <f t="shared" ca="1" si="50"/>
        <v>0</v>
      </c>
      <c r="AB566" s="311" t="str">
        <f t="shared" si="52"/>
        <v/>
      </c>
      <c r="AC566" s="169" t="str">
        <f t="shared" si="53"/>
        <v/>
      </c>
      <c r="AD566" s="169" t="str">
        <f t="shared" si="54"/>
        <v/>
      </c>
    </row>
    <row r="567" spans="1:30" s="169" customFormat="1" ht="20.25">
      <c r="A567" s="154"/>
      <c r="B567" s="301"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3" t="str">
        <f ca="1">IF(ISERROR($V567),"",OFFSET('Smelter Look-up'!$G$4,$V567-4,0))</f>
        <v/>
      </c>
      <c r="I567" s="204" t="str">
        <f ca="1">IF(ISERROR($V567),"",OFFSET('Smelter Look-up'!$H$4,$V567-4,0))</f>
        <v/>
      </c>
      <c r="J567" s="204" t="str">
        <f ca="1">IF(ISERROR($V567),"",OFFSET('Smelter Look-up'!$I$4,$V567-4,0))</f>
        <v/>
      </c>
      <c r="K567" s="149"/>
      <c r="L567" s="149"/>
      <c r="M567" s="149"/>
      <c r="N567" s="149"/>
      <c r="O567" s="149"/>
      <c r="P567" s="206"/>
      <c r="Q567" s="150"/>
      <c r="R567" s="148" t="str">
        <f ca="1">IF(ISERROR($V567),"",OFFSET('Smelter Look-up'!$C$4,$V567-4,0)&amp;"")</f>
        <v/>
      </c>
      <c r="S567" s="154" t="str">
        <f t="shared" ca="1" si="51"/>
        <v/>
      </c>
      <c r="T567" s="154" t="str">
        <f ca="1">IF(B567="","",IF(ISERROR(MATCH($J567,SorP!$B$1:$B$6261,0)),"",INDIRECT("'SorP'!$A$"&amp;MATCH($S567&amp;$J567,SorP!C:C,0))))</f>
        <v/>
      </c>
      <c r="U567" s="167"/>
      <c r="V567" s="168" t="e">
        <f>IF(C567="",NA(),MATCH($B567&amp;$C567,'Smelter Look-up'!$J:$J,0))</f>
        <v>#N/A</v>
      </c>
      <c r="X567" s="169">
        <f t="shared" ca="1" si="50"/>
        <v>0</v>
      </c>
      <c r="AB567" s="311" t="str">
        <f t="shared" si="52"/>
        <v/>
      </c>
      <c r="AC567" s="169" t="str">
        <f t="shared" si="53"/>
        <v/>
      </c>
      <c r="AD567" s="169" t="str">
        <f t="shared" si="54"/>
        <v/>
      </c>
    </row>
    <row r="568" spans="1:30" s="169" customFormat="1" ht="20.25">
      <c r="A568" s="154"/>
      <c r="B568" s="301"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3" t="str">
        <f ca="1">IF(ISERROR($V568),"",OFFSET('Smelter Look-up'!$G$4,$V568-4,0))</f>
        <v/>
      </c>
      <c r="I568" s="204" t="str">
        <f ca="1">IF(ISERROR($V568),"",OFFSET('Smelter Look-up'!$H$4,$V568-4,0))</f>
        <v/>
      </c>
      <c r="J568" s="204" t="str">
        <f ca="1">IF(ISERROR($V568),"",OFFSET('Smelter Look-up'!$I$4,$V568-4,0))</f>
        <v/>
      </c>
      <c r="K568" s="149"/>
      <c r="L568" s="149"/>
      <c r="M568" s="149"/>
      <c r="N568" s="149"/>
      <c r="O568" s="149"/>
      <c r="P568" s="206"/>
      <c r="Q568" s="150"/>
      <c r="R568" s="148" t="str">
        <f ca="1">IF(ISERROR($V568),"",OFFSET('Smelter Look-up'!$C$4,$V568-4,0)&amp;"")</f>
        <v/>
      </c>
      <c r="S568" s="154" t="str">
        <f t="shared" ca="1" si="51"/>
        <v/>
      </c>
      <c r="T568" s="154" t="str">
        <f ca="1">IF(B568="","",IF(ISERROR(MATCH($J568,SorP!$B$1:$B$6261,0)),"",INDIRECT("'SorP'!$A$"&amp;MATCH($S568&amp;$J568,SorP!C:C,0))))</f>
        <v/>
      </c>
      <c r="U568" s="167"/>
      <c r="V568" s="168" t="e">
        <f>IF(C568="",NA(),MATCH($B568&amp;$C568,'Smelter Look-up'!$J:$J,0))</f>
        <v>#N/A</v>
      </c>
      <c r="X568" s="169">
        <f t="shared" ca="1" si="50"/>
        <v>0</v>
      </c>
      <c r="AB568" s="311" t="str">
        <f t="shared" si="52"/>
        <v/>
      </c>
      <c r="AC568" s="169" t="str">
        <f t="shared" si="53"/>
        <v/>
      </c>
      <c r="AD568" s="169" t="str">
        <f t="shared" si="54"/>
        <v/>
      </c>
    </row>
    <row r="569" spans="1:30" s="169" customFormat="1" ht="20.25">
      <c r="A569" s="154"/>
      <c r="B569" s="301"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3" t="str">
        <f ca="1">IF(ISERROR($V569),"",OFFSET('Smelter Look-up'!$G$4,$V569-4,0))</f>
        <v/>
      </c>
      <c r="I569" s="204" t="str">
        <f ca="1">IF(ISERROR($V569),"",OFFSET('Smelter Look-up'!$H$4,$V569-4,0))</f>
        <v/>
      </c>
      <c r="J569" s="204" t="str">
        <f ca="1">IF(ISERROR($V569),"",OFFSET('Smelter Look-up'!$I$4,$V569-4,0))</f>
        <v/>
      </c>
      <c r="K569" s="149"/>
      <c r="L569" s="149"/>
      <c r="M569" s="149"/>
      <c r="N569" s="149"/>
      <c r="O569" s="149"/>
      <c r="P569" s="206"/>
      <c r="Q569" s="150"/>
      <c r="R569" s="148" t="str">
        <f ca="1">IF(ISERROR($V569),"",OFFSET('Smelter Look-up'!$C$4,$V569-4,0)&amp;"")</f>
        <v/>
      </c>
      <c r="S569" s="154" t="str">
        <f t="shared" ca="1" si="51"/>
        <v/>
      </c>
      <c r="T569" s="154" t="str">
        <f ca="1">IF(B569="","",IF(ISERROR(MATCH($J569,SorP!$B$1:$B$6261,0)),"",INDIRECT("'SorP'!$A$"&amp;MATCH($S569&amp;$J569,SorP!C:C,0))))</f>
        <v/>
      </c>
      <c r="U569" s="167"/>
      <c r="V569" s="168" t="e">
        <f>IF(C569="",NA(),MATCH($B569&amp;$C569,'Smelter Look-up'!$J:$J,0))</f>
        <v>#N/A</v>
      </c>
      <c r="X569" s="169">
        <f t="shared" ca="1" si="50"/>
        <v>0</v>
      </c>
      <c r="AB569" s="311" t="str">
        <f t="shared" si="52"/>
        <v/>
      </c>
      <c r="AC569" s="169" t="str">
        <f t="shared" si="53"/>
        <v/>
      </c>
      <c r="AD569" s="169" t="str">
        <f t="shared" si="54"/>
        <v/>
      </c>
    </row>
    <row r="570" spans="1:30" s="169" customFormat="1" ht="20.25">
      <c r="A570" s="154"/>
      <c r="B570" s="301"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3" t="str">
        <f ca="1">IF(ISERROR($V570),"",OFFSET('Smelter Look-up'!$G$4,$V570-4,0))</f>
        <v/>
      </c>
      <c r="I570" s="204" t="str">
        <f ca="1">IF(ISERROR($V570),"",OFFSET('Smelter Look-up'!$H$4,$V570-4,0))</f>
        <v/>
      </c>
      <c r="J570" s="204" t="str">
        <f ca="1">IF(ISERROR($V570),"",OFFSET('Smelter Look-up'!$I$4,$V570-4,0))</f>
        <v/>
      </c>
      <c r="K570" s="149"/>
      <c r="L570" s="149"/>
      <c r="M570" s="149"/>
      <c r="N570" s="149"/>
      <c r="O570" s="149"/>
      <c r="P570" s="206"/>
      <c r="Q570" s="150"/>
      <c r="R570" s="148" t="str">
        <f ca="1">IF(ISERROR($V570),"",OFFSET('Smelter Look-up'!$C$4,$V570-4,0)&amp;"")</f>
        <v/>
      </c>
      <c r="S570" s="154" t="str">
        <f t="shared" ca="1" si="51"/>
        <v/>
      </c>
      <c r="T570" s="154" t="str">
        <f ca="1">IF(B570="","",IF(ISERROR(MATCH($J570,SorP!$B$1:$B$6261,0)),"",INDIRECT("'SorP'!$A$"&amp;MATCH($S570&amp;$J570,SorP!C:C,0))))</f>
        <v/>
      </c>
      <c r="U570" s="167"/>
      <c r="V570" s="168" t="e">
        <f>IF(C570="",NA(),MATCH($B570&amp;$C570,'Smelter Look-up'!$J:$J,0))</f>
        <v>#N/A</v>
      </c>
      <c r="X570" s="169">
        <f t="shared" ca="1" si="50"/>
        <v>0</v>
      </c>
      <c r="AB570" s="311" t="str">
        <f t="shared" si="52"/>
        <v/>
      </c>
      <c r="AC570" s="169" t="str">
        <f t="shared" si="53"/>
        <v/>
      </c>
      <c r="AD570" s="169" t="str">
        <f t="shared" si="54"/>
        <v/>
      </c>
    </row>
    <row r="571" spans="1:30" s="169" customFormat="1" ht="20.25">
      <c r="A571" s="154"/>
      <c r="B571" s="301"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3" t="str">
        <f ca="1">IF(ISERROR($V571),"",OFFSET('Smelter Look-up'!$G$4,$V571-4,0))</f>
        <v/>
      </c>
      <c r="I571" s="204" t="str">
        <f ca="1">IF(ISERROR($V571),"",OFFSET('Smelter Look-up'!$H$4,$V571-4,0))</f>
        <v/>
      </c>
      <c r="J571" s="204" t="str">
        <f ca="1">IF(ISERROR($V571),"",OFFSET('Smelter Look-up'!$I$4,$V571-4,0))</f>
        <v/>
      </c>
      <c r="K571" s="149"/>
      <c r="L571" s="149"/>
      <c r="M571" s="149"/>
      <c r="N571" s="149"/>
      <c r="O571" s="149"/>
      <c r="P571" s="206"/>
      <c r="Q571" s="150"/>
      <c r="R571" s="148" t="str">
        <f ca="1">IF(ISERROR($V571),"",OFFSET('Smelter Look-up'!$C$4,$V571-4,0)&amp;"")</f>
        <v/>
      </c>
      <c r="S571" s="154" t="str">
        <f t="shared" ca="1" si="51"/>
        <v/>
      </c>
      <c r="T571" s="154" t="str">
        <f ca="1">IF(B571="","",IF(ISERROR(MATCH($J571,SorP!$B$1:$B$6261,0)),"",INDIRECT("'SorP'!$A$"&amp;MATCH($S571&amp;$J571,SorP!C:C,0))))</f>
        <v/>
      </c>
      <c r="U571" s="167"/>
      <c r="V571" s="168" t="e">
        <f>IF(C571="",NA(),MATCH($B571&amp;$C571,'Smelter Look-up'!$J:$J,0))</f>
        <v>#N/A</v>
      </c>
      <c r="X571" s="169">
        <f t="shared" ca="1" si="50"/>
        <v>0</v>
      </c>
      <c r="AB571" s="311" t="str">
        <f t="shared" si="52"/>
        <v/>
      </c>
      <c r="AC571" s="169" t="str">
        <f t="shared" si="53"/>
        <v/>
      </c>
      <c r="AD571" s="169" t="str">
        <f t="shared" si="54"/>
        <v/>
      </c>
    </row>
    <row r="572" spans="1:30" s="169" customFormat="1" ht="20.25">
      <c r="A572" s="154"/>
      <c r="B572" s="301"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3" t="str">
        <f ca="1">IF(ISERROR($V572),"",OFFSET('Smelter Look-up'!$G$4,$V572-4,0))</f>
        <v/>
      </c>
      <c r="I572" s="204" t="str">
        <f ca="1">IF(ISERROR($V572),"",OFFSET('Smelter Look-up'!$H$4,$V572-4,0))</f>
        <v/>
      </c>
      <c r="J572" s="204" t="str">
        <f ca="1">IF(ISERROR($V572),"",OFFSET('Smelter Look-up'!$I$4,$V572-4,0))</f>
        <v/>
      </c>
      <c r="K572" s="149"/>
      <c r="L572" s="149"/>
      <c r="M572" s="149"/>
      <c r="N572" s="149"/>
      <c r="O572" s="149"/>
      <c r="P572" s="206"/>
      <c r="Q572" s="150"/>
      <c r="R572" s="148" t="str">
        <f ca="1">IF(ISERROR($V572),"",OFFSET('Smelter Look-up'!$C$4,$V572-4,0)&amp;"")</f>
        <v/>
      </c>
      <c r="S572" s="154" t="str">
        <f t="shared" ca="1" si="51"/>
        <v/>
      </c>
      <c r="T572" s="154" t="str">
        <f ca="1">IF(B572="","",IF(ISERROR(MATCH($J572,SorP!$B$1:$B$6261,0)),"",INDIRECT("'SorP'!$A$"&amp;MATCH($S572&amp;$J572,SorP!C:C,0))))</f>
        <v/>
      </c>
      <c r="U572" s="167"/>
      <c r="V572" s="168" t="e">
        <f>IF(C572="",NA(),MATCH($B572&amp;$C572,'Smelter Look-up'!$J:$J,0))</f>
        <v>#N/A</v>
      </c>
      <c r="X572" s="169">
        <f t="shared" ca="1" si="50"/>
        <v>0</v>
      </c>
      <c r="AB572" s="311" t="str">
        <f t="shared" si="52"/>
        <v/>
      </c>
      <c r="AC572" s="169" t="str">
        <f t="shared" si="53"/>
        <v/>
      </c>
      <c r="AD572" s="169" t="str">
        <f t="shared" si="54"/>
        <v/>
      </c>
    </row>
    <row r="573" spans="1:30" s="169" customFormat="1" ht="20.25">
      <c r="A573" s="154"/>
      <c r="B573" s="301"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3" t="str">
        <f ca="1">IF(ISERROR($V573),"",OFFSET('Smelter Look-up'!$G$4,$V573-4,0))</f>
        <v/>
      </c>
      <c r="I573" s="204" t="str">
        <f ca="1">IF(ISERROR($V573),"",OFFSET('Smelter Look-up'!$H$4,$V573-4,0))</f>
        <v/>
      </c>
      <c r="J573" s="204" t="str">
        <f ca="1">IF(ISERROR($V573),"",OFFSET('Smelter Look-up'!$I$4,$V573-4,0))</f>
        <v/>
      </c>
      <c r="K573" s="149"/>
      <c r="L573" s="149"/>
      <c r="M573" s="149"/>
      <c r="N573" s="149"/>
      <c r="O573" s="149"/>
      <c r="P573" s="206"/>
      <c r="Q573" s="150"/>
      <c r="R573" s="148" t="str">
        <f ca="1">IF(ISERROR($V573),"",OFFSET('Smelter Look-up'!$C$4,$V573-4,0)&amp;"")</f>
        <v/>
      </c>
      <c r="S573" s="154" t="str">
        <f t="shared" ca="1" si="51"/>
        <v/>
      </c>
      <c r="T573" s="154" t="str">
        <f ca="1">IF(B573="","",IF(ISERROR(MATCH($J573,SorP!$B$1:$B$6261,0)),"",INDIRECT("'SorP'!$A$"&amp;MATCH($S573&amp;$J573,SorP!C:C,0))))</f>
        <v/>
      </c>
      <c r="U573" s="167"/>
      <c r="V573" s="168" t="e">
        <f>IF(C573="",NA(),MATCH($B573&amp;$C573,'Smelter Look-up'!$J:$J,0))</f>
        <v>#N/A</v>
      </c>
      <c r="X573" s="169">
        <f t="shared" ca="1" si="50"/>
        <v>0</v>
      </c>
      <c r="AB573" s="311" t="str">
        <f t="shared" si="52"/>
        <v/>
      </c>
      <c r="AC573" s="169" t="str">
        <f t="shared" si="53"/>
        <v/>
      </c>
      <c r="AD573" s="169" t="str">
        <f t="shared" si="54"/>
        <v/>
      </c>
    </row>
    <row r="574" spans="1:30" s="169" customFormat="1" ht="20.25">
      <c r="A574" s="154"/>
      <c r="B574" s="301"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3" t="str">
        <f ca="1">IF(ISERROR($V574),"",OFFSET('Smelter Look-up'!$G$4,$V574-4,0))</f>
        <v/>
      </c>
      <c r="I574" s="204" t="str">
        <f ca="1">IF(ISERROR($V574),"",OFFSET('Smelter Look-up'!$H$4,$V574-4,0))</f>
        <v/>
      </c>
      <c r="J574" s="204" t="str">
        <f ca="1">IF(ISERROR($V574),"",OFFSET('Smelter Look-up'!$I$4,$V574-4,0))</f>
        <v/>
      </c>
      <c r="K574" s="149"/>
      <c r="L574" s="149"/>
      <c r="M574" s="149"/>
      <c r="N574" s="149"/>
      <c r="O574" s="149"/>
      <c r="P574" s="206"/>
      <c r="Q574" s="150"/>
      <c r="R574" s="148" t="str">
        <f ca="1">IF(ISERROR($V574),"",OFFSET('Smelter Look-up'!$C$4,$V574-4,0)&amp;"")</f>
        <v/>
      </c>
      <c r="S574" s="154" t="str">
        <f t="shared" ca="1" si="51"/>
        <v/>
      </c>
      <c r="T574" s="154" t="str">
        <f ca="1">IF(B574="","",IF(ISERROR(MATCH($J574,SorP!$B$1:$B$6261,0)),"",INDIRECT("'SorP'!$A$"&amp;MATCH($S574&amp;$J574,SorP!C:C,0))))</f>
        <v/>
      </c>
      <c r="U574" s="167"/>
      <c r="V574" s="168" t="e">
        <f>IF(C574="",NA(),MATCH($B574&amp;$C574,'Smelter Look-up'!$J:$J,0))</f>
        <v>#N/A</v>
      </c>
      <c r="X574" s="169">
        <f t="shared" ca="1" si="50"/>
        <v>0</v>
      </c>
      <c r="AB574" s="311" t="str">
        <f t="shared" si="52"/>
        <v/>
      </c>
      <c r="AC574" s="169" t="str">
        <f t="shared" si="53"/>
        <v/>
      </c>
      <c r="AD574" s="169" t="str">
        <f t="shared" si="54"/>
        <v/>
      </c>
    </row>
    <row r="575" spans="1:30" s="169" customFormat="1" ht="20.25">
      <c r="A575" s="154"/>
      <c r="B575" s="301"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3" t="str">
        <f ca="1">IF(ISERROR($V575),"",OFFSET('Smelter Look-up'!$G$4,$V575-4,0))</f>
        <v/>
      </c>
      <c r="I575" s="204" t="str">
        <f ca="1">IF(ISERROR($V575),"",OFFSET('Smelter Look-up'!$H$4,$V575-4,0))</f>
        <v/>
      </c>
      <c r="J575" s="204" t="str">
        <f ca="1">IF(ISERROR($V575),"",OFFSET('Smelter Look-up'!$I$4,$V575-4,0))</f>
        <v/>
      </c>
      <c r="K575" s="149"/>
      <c r="L575" s="149"/>
      <c r="M575" s="149"/>
      <c r="N575" s="149"/>
      <c r="O575" s="149"/>
      <c r="P575" s="206"/>
      <c r="Q575" s="150"/>
      <c r="R575" s="148" t="str">
        <f ca="1">IF(ISERROR($V575),"",OFFSET('Smelter Look-up'!$C$4,$V575-4,0)&amp;"")</f>
        <v/>
      </c>
      <c r="S575" s="154" t="str">
        <f t="shared" ca="1" si="51"/>
        <v/>
      </c>
      <c r="T575" s="154" t="str">
        <f ca="1">IF(B575="","",IF(ISERROR(MATCH($J575,SorP!$B$1:$B$6261,0)),"",INDIRECT("'SorP'!$A$"&amp;MATCH($S575&amp;$J575,SorP!C:C,0))))</f>
        <v/>
      </c>
      <c r="U575" s="167"/>
      <c r="V575" s="168" t="e">
        <f>IF(C575="",NA(),MATCH($B575&amp;$C575,'Smelter Look-up'!$J:$J,0))</f>
        <v>#N/A</v>
      </c>
      <c r="X575" s="169">
        <f t="shared" ca="1" si="50"/>
        <v>0</v>
      </c>
      <c r="AB575" s="311" t="str">
        <f t="shared" si="52"/>
        <v/>
      </c>
      <c r="AC575" s="169" t="str">
        <f t="shared" si="53"/>
        <v/>
      </c>
      <c r="AD575" s="169" t="str">
        <f t="shared" si="54"/>
        <v/>
      </c>
    </row>
    <row r="576" spans="1:30" s="169" customFormat="1" ht="20.25">
      <c r="A576" s="154"/>
      <c r="B576" s="301"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3" t="str">
        <f ca="1">IF(ISERROR($V576),"",OFFSET('Smelter Look-up'!$G$4,$V576-4,0))</f>
        <v/>
      </c>
      <c r="I576" s="204" t="str">
        <f ca="1">IF(ISERROR($V576),"",OFFSET('Smelter Look-up'!$H$4,$V576-4,0))</f>
        <v/>
      </c>
      <c r="J576" s="204" t="str">
        <f ca="1">IF(ISERROR($V576),"",OFFSET('Smelter Look-up'!$I$4,$V576-4,0))</f>
        <v/>
      </c>
      <c r="K576" s="149"/>
      <c r="L576" s="149"/>
      <c r="M576" s="149"/>
      <c r="N576" s="149"/>
      <c r="O576" s="149"/>
      <c r="P576" s="206"/>
      <c r="Q576" s="150"/>
      <c r="R576" s="148" t="str">
        <f ca="1">IF(ISERROR($V576),"",OFFSET('Smelter Look-up'!$C$4,$V576-4,0)&amp;"")</f>
        <v/>
      </c>
      <c r="S576" s="154" t="str">
        <f t="shared" ca="1" si="51"/>
        <v/>
      </c>
      <c r="T576" s="154" t="str">
        <f ca="1">IF(B576="","",IF(ISERROR(MATCH($J576,SorP!$B$1:$B$6261,0)),"",INDIRECT("'SorP'!$A$"&amp;MATCH($S576&amp;$J576,SorP!C:C,0))))</f>
        <v/>
      </c>
      <c r="U576" s="167"/>
      <c r="V576" s="168" t="e">
        <f>IF(C576="",NA(),MATCH($B576&amp;$C576,'Smelter Look-up'!$J:$J,0))</f>
        <v>#N/A</v>
      </c>
      <c r="X576" s="169">
        <f t="shared" ca="1" si="50"/>
        <v>0</v>
      </c>
      <c r="AB576" s="311" t="str">
        <f t="shared" si="52"/>
        <v/>
      </c>
      <c r="AC576" s="169" t="str">
        <f t="shared" si="53"/>
        <v/>
      </c>
      <c r="AD576" s="169" t="str">
        <f t="shared" si="54"/>
        <v/>
      </c>
    </row>
    <row r="577" spans="1:30" s="169" customFormat="1" ht="20.25">
      <c r="A577" s="154"/>
      <c r="B577" s="301"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3" t="str">
        <f ca="1">IF(ISERROR($V577),"",OFFSET('Smelter Look-up'!$G$4,$V577-4,0))</f>
        <v/>
      </c>
      <c r="I577" s="204" t="str">
        <f ca="1">IF(ISERROR($V577),"",OFFSET('Smelter Look-up'!$H$4,$V577-4,0))</f>
        <v/>
      </c>
      <c r="J577" s="204" t="str">
        <f ca="1">IF(ISERROR($V577),"",OFFSET('Smelter Look-up'!$I$4,$V577-4,0))</f>
        <v/>
      </c>
      <c r="K577" s="149"/>
      <c r="L577" s="149"/>
      <c r="M577" s="149"/>
      <c r="N577" s="149"/>
      <c r="O577" s="149"/>
      <c r="P577" s="206"/>
      <c r="Q577" s="150"/>
      <c r="R577" s="148" t="str">
        <f ca="1">IF(ISERROR($V577),"",OFFSET('Smelter Look-up'!$C$4,$V577-4,0)&amp;"")</f>
        <v/>
      </c>
      <c r="S577" s="154" t="str">
        <f t="shared" ca="1" si="51"/>
        <v/>
      </c>
      <c r="T577" s="154" t="str">
        <f ca="1">IF(B577="","",IF(ISERROR(MATCH($J577,SorP!$B$1:$B$6261,0)),"",INDIRECT("'SorP'!$A$"&amp;MATCH($S577&amp;$J577,SorP!C:C,0))))</f>
        <v/>
      </c>
      <c r="U577" s="167"/>
      <c r="V577" s="168" t="e">
        <f>IF(C577="",NA(),MATCH($B577&amp;$C577,'Smelter Look-up'!$J:$J,0))</f>
        <v>#N/A</v>
      </c>
      <c r="X577" s="169">
        <f t="shared" ca="1" si="50"/>
        <v>0</v>
      </c>
      <c r="AB577" s="311" t="str">
        <f t="shared" si="52"/>
        <v/>
      </c>
      <c r="AC577" s="169" t="str">
        <f t="shared" si="53"/>
        <v/>
      </c>
      <c r="AD577" s="169" t="str">
        <f t="shared" si="54"/>
        <v/>
      </c>
    </row>
    <row r="578" spans="1:30" s="169" customFormat="1" ht="20.25">
      <c r="A578" s="154"/>
      <c r="B578" s="301"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3" t="str">
        <f ca="1">IF(ISERROR($V578),"",OFFSET('Smelter Look-up'!$G$4,$V578-4,0))</f>
        <v/>
      </c>
      <c r="I578" s="204" t="str">
        <f ca="1">IF(ISERROR($V578),"",OFFSET('Smelter Look-up'!$H$4,$V578-4,0))</f>
        <v/>
      </c>
      <c r="J578" s="204" t="str">
        <f ca="1">IF(ISERROR($V578),"",OFFSET('Smelter Look-up'!$I$4,$V578-4,0))</f>
        <v/>
      </c>
      <c r="K578" s="149"/>
      <c r="L578" s="149"/>
      <c r="M578" s="149"/>
      <c r="N578" s="149"/>
      <c r="O578" s="149"/>
      <c r="P578" s="206"/>
      <c r="Q578" s="150"/>
      <c r="R578" s="148" t="str">
        <f ca="1">IF(ISERROR($V578),"",OFFSET('Smelter Look-up'!$C$4,$V578-4,0)&amp;"")</f>
        <v/>
      </c>
      <c r="S578" s="154" t="str">
        <f t="shared" ca="1" si="51"/>
        <v/>
      </c>
      <c r="T578" s="154" t="str">
        <f ca="1">IF(B578="","",IF(ISERROR(MATCH($J578,SorP!$B$1:$B$6261,0)),"",INDIRECT("'SorP'!$A$"&amp;MATCH($S578&amp;$J578,SorP!C:C,0))))</f>
        <v/>
      </c>
      <c r="U578" s="167"/>
      <c r="V578" s="168" t="e">
        <f>IF(C578="",NA(),MATCH($B578&amp;$C578,'Smelter Look-up'!$J:$J,0))</f>
        <v>#N/A</v>
      </c>
      <c r="X578" s="169">
        <f t="shared" ca="1" si="50"/>
        <v>0</v>
      </c>
      <c r="AB578" s="311" t="str">
        <f t="shared" si="52"/>
        <v/>
      </c>
      <c r="AC578" s="169" t="str">
        <f t="shared" si="53"/>
        <v/>
      </c>
      <c r="AD578" s="169" t="str">
        <f t="shared" si="54"/>
        <v/>
      </c>
    </row>
    <row r="579" spans="1:30" s="169" customFormat="1" ht="20.25">
      <c r="A579" s="154"/>
      <c r="B579" s="301"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3" t="str">
        <f ca="1">IF(ISERROR($V579),"",OFFSET('Smelter Look-up'!$G$4,$V579-4,0))</f>
        <v/>
      </c>
      <c r="I579" s="204" t="str">
        <f ca="1">IF(ISERROR($V579),"",OFFSET('Smelter Look-up'!$H$4,$V579-4,0))</f>
        <v/>
      </c>
      <c r="J579" s="204" t="str">
        <f ca="1">IF(ISERROR($V579),"",OFFSET('Smelter Look-up'!$I$4,$V579-4,0))</f>
        <v/>
      </c>
      <c r="K579" s="149"/>
      <c r="L579" s="149"/>
      <c r="M579" s="149"/>
      <c r="N579" s="149"/>
      <c r="O579" s="149"/>
      <c r="P579" s="206"/>
      <c r="Q579" s="150"/>
      <c r="R579" s="148" t="str">
        <f ca="1">IF(ISERROR($V579),"",OFFSET('Smelter Look-up'!$C$4,$V579-4,0)&amp;"")</f>
        <v/>
      </c>
      <c r="S579" s="154" t="str">
        <f t="shared" ca="1" si="51"/>
        <v/>
      </c>
      <c r="T579" s="154" t="str">
        <f ca="1">IF(B579="","",IF(ISERROR(MATCH($J579,SorP!$B$1:$B$6261,0)),"",INDIRECT("'SorP'!$A$"&amp;MATCH($S579&amp;$J579,SorP!C:C,0))))</f>
        <v/>
      </c>
      <c r="U579" s="167"/>
      <c r="V579" s="168" t="e">
        <f>IF(C579="",NA(),MATCH($B579&amp;$C579,'Smelter Look-up'!$J:$J,0))</f>
        <v>#N/A</v>
      </c>
      <c r="X579" s="169">
        <f t="shared" ca="1" si="50"/>
        <v>0</v>
      </c>
      <c r="AB579" s="311" t="str">
        <f t="shared" si="52"/>
        <v/>
      </c>
      <c r="AC579" s="169" t="str">
        <f t="shared" si="53"/>
        <v/>
      </c>
      <c r="AD579" s="169" t="str">
        <f t="shared" si="54"/>
        <v/>
      </c>
    </row>
    <row r="580" spans="1:30" s="169" customFormat="1" ht="20.25">
      <c r="A580" s="154"/>
      <c r="B580" s="301"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3" t="str">
        <f ca="1">IF(ISERROR($V580),"",OFFSET('Smelter Look-up'!$G$4,$V580-4,0))</f>
        <v/>
      </c>
      <c r="I580" s="204" t="str">
        <f ca="1">IF(ISERROR($V580),"",OFFSET('Smelter Look-up'!$H$4,$V580-4,0))</f>
        <v/>
      </c>
      <c r="J580" s="204" t="str">
        <f ca="1">IF(ISERROR($V580),"",OFFSET('Smelter Look-up'!$I$4,$V580-4,0))</f>
        <v/>
      </c>
      <c r="K580" s="149"/>
      <c r="L580" s="149"/>
      <c r="M580" s="149"/>
      <c r="N580" s="149"/>
      <c r="O580" s="149"/>
      <c r="P580" s="206"/>
      <c r="Q580" s="150"/>
      <c r="R580" s="148" t="str">
        <f ca="1">IF(ISERROR($V580),"",OFFSET('Smelter Look-up'!$C$4,$V580-4,0)&amp;"")</f>
        <v/>
      </c>
      <c r="S580" s="154" t="str">
        <f t="shared" ca="1" si="51"/>
        <v/>
      </c>
      <c r="T580" s="154" t="str">
        <f ca="1">IF(B580="","",IF(ISERROR(MATCH($J580,SorP!$B$1:$B$6261,0)),"",INDIRECT("'SorP'!$A$"&amp;MATCH($S580&amp;$J580,SorP!C:C,0))))</f>
        <v/>
      </c>
      <c r="U580" s="167"/>
      <c r="V580" s="168" t="e">
        <f>IF(C580="",NA(),MATCH($B580&amp;$C580,'Smelter Look-up'!$J:$J,0))</f>
        <v>#N/A</v>
      </c>
      <c r="X580" s="169">
        <f t="shared" ca="1" si="50"/>
        <v>0</v>
      </c>
      <c r="AB580" s="311" t="str">
        <f t="shared" si="52"/>
        <v/>
      </c>
      <c r="AC580" s="169" t="str">
        <f t="shared" si="53"/>
        <v/>
      </c>
      <c r="AD580" s="169" t="str">
        <f t="shared" si="54"/>
        <v/>
      </c>
    </row>
    <row r="581" spans="1:30" s="169" customFormat="1" ht="20.25">
      <c r="A581" s="154"/>
      <c r="B581" s="301"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3" t="str">
        <f ca="1">IF(ISERROR($V581),"",OFFSET('Smelter Look-up'!$G$4,$V581-4,0))</f>
        <v/>
      </c>
      <c r="I581" s="204" t="str">
        <f ca="1">IF(ISERROR($V581),"",OFFSET('Smelter Look-up'!$H$4,$V581-4,0))</f>
        <v/>
      </c>
      <c r="J581" s="204" t="str">
        <f ca="1">IF(ISERROR($V581),"",OFFSET('Smelter Look-up'!$I$4,$V581-4,0))</f>
        <v/>
      </c>
      <c r="K581" s="149"/>
      <c r="L581" s="149"/>
      <c r="M581" s="149"/>
      <c r="N581" s="149"/>
      <c r="O581" s="149"/>
      <c r="P581" s="206"/>
      <c r="Q581" s="150"/>
      <c r="R581" s="148" t="str">
        <f ca="1">IF(ISERROR($V581),"",OFFSET('Smelter Look-up'!$C$4,$V581-4,0)&amp;"")</f>
        <v/>
      </c>
      <c r="S581" s="154" t="str">
        <f t="shared" ca="1" si="51"/>
        <v/>
      </c>
      <c r="T581" s="154" t="str">
        <f ca="1">IF(B581="","",IF(ISERROR(MATCH($J581,SorP!$B$1:$B$6261,0)),"",INDIRECT("'SorP'!$A$"&amp;MATCH($S581&amp;$J581,SorP!C:C,0))))</f>
        <v/>
      </c>
      <c r="U581" s="167"/>
      <c r="V581" s="168" t="e">
        <f>IF(C581="",NA(),MATCH($B581&amp;$C581,'Smelter Look-up'!$J:$J,0))</f>
        <v>#N/A</v>
      </c>
      <c r="X581" s="169">
        <f t="shared" ca="1" si="50"/>
        <v>0</v>
      </c>
      <c r="AB581" s="311" t="str">
        <f t="shared" si="52"/>
        <v/>
      </c>
      <c r="AC581" s="169" t="str">
        <f t="shared" si="53"/>
        <v/>
      </c>
      <c r="AD581" s="169" t="str">
        <f t="shared" si="54"/>
        <v/>
      </c>
    </row>
    <row r="582" spans="1:30" s="169" customFormat="1" ht="20.25">
      <c r="A582" s="154"/>
      <c r="B582" s="301"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3" t="str">
        <f ca="1">IF(ISERROR($V582),"",OFFSET('Smelter Look-up'!$G$4,$V582-4,0))</f>
        <v/>
      </c>
      <c r="I582" s="204" t="str">
        <f ca="1">IF(ISERROR($V582),"",OFFSET('Smelter Look-up'!$H$4,$V582-4,0))</f>
        <v/>
      </c>
      <c r="J582" s="204" t="str">
        <f ca="1">IF(ISERROR($V582),"",OFFSET('Smelter Look-up'!$I$4,$V582-4,0))</f>
        <v/>
      </c>
      <c r="K582" s="149"/>
      <c r="L582" s="149"/>
      <c r="M582" s="149"/>
      <c r="N582" s="149"/>
      <c r="O582" s="149"/>
      <c r="P582" s="206"/>
      <c r="Q582" s="150"/>
      <c r="R582" s="148" t="str">
        <f ca="1">IF(ISERROR($V582),"",OFFSET('Smelter Look-up'!$C$4,$V582-4,0)&amp;"")</f>
        <v/>
      </c>
      <c r="S582" s="154" t="str">
        <f t="shared" ca="1" si="51"/>
        <v/>
      </c>
      <c r="T582" s="154" t="str">
        <f ca="1">IF(B582="","",IF(ISERROR(MATCH($J582,SorP!$B$1:$B$6261,0)),"",INDIRECT("'SorP'!$A$"&amp;MATCH($S582&amp;$J582,SorP!C:C,0))))</f>
        <v/>
      </c>
      <c r="U582" s="167"/>
      <c r="V582" s="168" t="e">
        <f>IF(C582="",NA(),MATCH($B582&amp;$C582,'Smelter Look-up'!$J:$J,0))</f>
        <v>#N/A</v>
      </c>
      <c r="X582" s="169">
        <f t="shared" ca="1" si="50"/>
        <v>0</v>
      </c>
      <c r="AB582" s="311" t="str">
        <f t="shared" si="52"/>
        <v/>
      </c>
      <c r="AC582" s="169" t="str">
        <f t="shared" si="53"/>
        <v/>
      </c>
      <c r="AD582" s="169" t="str">
        <f t="shared" si="54"/>
        <v/>
      </c>
    </row>
    <row r="583" spans="1:30" s="169" customFormat="1" ht="20.25">
      <c r="A583" s="154"/>
      <c r="B583" s="301"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3" t="str">
        <f ca="1">IF(ISERROR($V583),"",OFFSET('Smelter Look-up'!$G$4,$V583-4,0))</f>
        <v/>
      </c>
      <c r="I583" s="204" t="str">
        <f ca="1">IF(ISERROR($V583),"",OFFSET('Smelter Look-up'!$H$4,$V583-4,0))</f>
        <v/>
      </c>
      <c r="J583" s="204" t="str">
        <f ca="1">IF(ISERROR($V583),"",OFFSET('Smelter Look-up'!$I$4,$V583-4,0))</f>
        <v/>
      </c>
      <c r="K583" s="149"/>
      <c r="L583" s="149"/>
      <c r="M583" s="149"/>
      <c r="N583" s="149"/>
      <c r="O583" s="149"/>
      <c r="P583" s="206"/>
      <c r="Q583" s="150"/>
      <c r="R583" s="148" t="str">
        <f ca="1">IF(ISERROR($V583),"",OFFSET('Smelter Look-up'!$C$4,$V583-4,0)&amp;"")</f>
        <v/>
      </c>
      <c r="S583" s="154" t="str">
        <f t="shared" ca="1" si="51"/>
        <v/>
      </c>
      <c r="T583" s="154" t="str">
        <f ca="1">IF(B583="","",IF(ISERROR(MATCH($J583,SorP!$B$1:$B$6261,0)),"",INDIRECT("'SorP'!$A$"&amp;MATCH($S583&amp;$J583,SorP!C:C,0))))</f>
        <v/>
      </c>
      <c r="U583" s="167"/>
      <c r="V583" s="168" t="e">
        <f>IF(C583="",NA(),MATCH($B583&amp;$C583,'Smelter Look-up'!$J:$J,0))</f>
        <v>#N/A</v>
      </c>
      <c r="X583" s="169">
        <f t="shared" ca="1" si="50"/>
        <v>0</v>
      </c>
      <c r="AB583" s="311" t="str">
        <f t="shared" si="52"/>
        <v/>
      </c>
      <c r="AC583" s="169" t="str">
        <f t="shared" si="53"/>
        <v/>
      </c>
      <c r="AD583" s="169" t="str">
        <f t="shared" si="54"/>
        <v/>
      </c>
    </row>
    <row r="584" spans="1:30" s="169" customFormat="1" ht="20.25">
      <c r="A584" s="154"/>
      <c r="B584" s="301"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3" t="str">
        <f ca="1">IF(ISERROR($V584),"",OFFSET('Smelter Look-up'!$G$4,$V584-4,0))</f>
        <v/>
      </c>
      <c r="I584" s="204" t="str">
        <f ca="1">IF(ISERROR($V584),"",OFFSET('Smelter Look-up'!$H$4,$V584-4,0))</f>
        <v/>
      </c>
      <c r="J584" s="204" t="str">
        <f ca="1">IF(ISERROR($V584),"",OFFSET('Smelter Look-up'!$I$4,$V584-4,0))</f>
        <v/>
      </c>
      <c r="K584" s="149"/>
      <c r="L584" s="149"/>
      <c r="M584" s="149"/>
      <c r="N584" s="149"/>
      <c r="O584" s="149"/>
      <c r="P584" s="206"/>
      <c r="Q584" s="150"/>
      <c r="R584" s="148" t="str">
        <f ca="1">IF(ISERROR($V584),"",OFFSET('Smelter Look-up'!$C$4,$V584-4,0)&amp;"")</f>
        <v/>
      </c>
      <c r="S584" s="154" t="str">
        <f t="shared" ca="1" si="51"/>
        <v/>
      </c>
      <c r="T584" s="154" t="str">
        <f ca="1">IF(B584="","",IF(ISERROR(MATCH($J584,SorP!$B$1:$B$6261,0)),"",INDIRECT("'SorP'!$A$"&amp;MATCH($S584&amp;$J584,SorP!C:C,0))))</f>
        <v/>
      </c>
      <c r="U584" s="167"/>
      <c r="V584" s="168" t="e">
        <f>IF(C584="",NA(),MATCH($B584&amp;$C584,'Smelter Look-up'!$J:$J,0))</f>
        <v>#N/A</v>
      </c>
      <c r="X584" s="169">
        <f t="shared" ca="1" si="50"/>
        <v>0</v>
      </c>
      <c r="AB584" s="311" t="str">
        <f t="shared" si="52"/>
        <v/>
      </c>
      <c r="AC584" s="169" t="str">
        <f t="shared" si="53"/>
        <v/>
      </c>
      <c r="AD584" s="169" t="str">
        <f t="shared" si="54"/>
        <v/>
      </c>
    </row>
    <row r="585" spans="1:30" s="169" customFormat="1" ht="20.25">
      <c r="A585" s="154"/>
      <c r="B585" s="301"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3" t="str">
        <f ca="1">IF(ISERROR($V585),"",OFFSET('Smelter Look-up'!$G$4,$V585-4,0))</f>
        <v/>
      </c>
      <c r="I585" s="204" t="str">
        <f ca="1">IF(ISERROR($V585),"",OFFSET('Smelter Look-up'!$H$4,$V585-4,0))</f>
        <v/>
      </c>
      <c r="J585" s="204" t="str">
        <f ca="1">IF(ISERROR($V585),"",OFFSET('Smelter Look-up'!$I$4,$V585-4,0))</f>
        <v/>
      </c>
      <c r="K585" s="149"/>
      <c r="L585" s="149"/>
      <c r="M585" s="149"/>
      <c r="N585" s="149"/>
      <c r="O585" s="149"/>
      <c r="P585" s="206"/>
      <c r="Q585" s="150"/>
      <c r="R585" s="148" t="str">
        <f ca="1">IF(ISERROR($V585),"",OFFSET('Smelter Look-up'!$C$4,$V585-4,0)&amp;"")</f>
        <v/>
      </c>
      <c r="S585" s="154" t="str">
        <f t="shared" ca="1" si="51"/>
        <v/>
      </c>
      <c r="T585" s="154" t="str">
        <f ca="1">IF(B585="","",IF(ISERROR(MATCH($J585,SorP!$B$1:$B$6261,0)),"",INDIRECT("'SorP'!$A$"&amp;MATCH($S585&amp;$J585,SorP!C:C,0))))</f>
        <v/>
      </c>
      <c r="U585" s="167"/>
      <c r="V585" s="168" t="e">
        <f>IF(C585="",NA(),MATCH($B585&amp;$C585,'Smelter Look-up'!$J:$J,0))</f>
        <v>#N/A</v>
      </c>
      <c r="X585" s="169">
        <f t="shared" ca="1" si="50"/>
        <v>0</v>
      </c>
      <c r="AB585" s="311" t="str">
        <f t="shared" si="52"/>
        <v/>
      </c>
      <c r="AC585" s="169" t="str">
        <f t="shared" si="53"/>
        <v/>
      </c>
      <c r="AD585" s="169" t="str">
        <f t="shared" si="54"/>
        <v/>
      </c>
    </row>
    <row r="586" spans="1:30" s="169" customFormat="1" ht="20.25">
      <c r="A586" s="154"/>
      <c r="B586" s="301"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3" t="str">
        <f ca="1">IF(ISERROR($V586),"",OFFSET('Smelter Look-up'!$G$4,$V586-4,0))</f>
        <v/>
      </c>
      <c r="I586" s="204" t="str">
        <f ca="1">IF(ISERROR($V586),"",OFFSET('Smelter Look-up'!$H$4,$V586-4,0))</f>
        <v/>
      </c>
      <c r="J586" s="204" t="str">
        <f ca="1">IF(ISERROR($V586),"",OFFSET('Smelter Look-up'!$I$4,$V586-4,0))</f>
        <v/>
      </c>
      <c r="K586" s="149"/>
      <c r="L586" s="149"/>
      <c r="M586" s="149"/>
      <c r="N586" s="149"/>
      <c r="O586" s="149"/>
      <c r="P586" s="206"/>
      <c r="Q586" s="150"/>
      <c r="R586" s="148" t="str">
        <f ca="1">IF(ISERROR($V586),"",OFFSET('Smelter Look-up'!$C$4,$V586-4,0)&amp;"")</f>
        <v/>
      </c>
      <c r="S586" s="154" t="str">
        <f t="shared" ca="1" si="51"/>
        <v/>
      </c>
      <c r="T586" s="154" t="str">
        <f ca="1">IF(B586="","",IF(ISERROR(MATCH($J586,SorP!$B$1:$B$6261,0)),"",INDIRECT("'SorP'!$A$"&amp;MATCH($S586&amp;$J586,SorP!C:C,0))))</f>
        <v/>
      </c>
      <c r="U586" s="167"/>
      <c r="V586" s="168" t="e">
        <f>IF(C586="",NA(),MATCH($B586&amp;$C586,'Smelter Look-up'!$J:$J,0))</f>
        <v>#N/A</v>
      </c>
      <c r="X586" s="169">
        <f t="shared" ca="1" si="50"/>
        <v>0</v>
      </c>
      <c r="AB586" s="311" t="str">
        <f t="shared" si="52"/>
        <v/>
      </c>
      <c r="AC586" s="169" t="str">
        <f t="shared" si="53"/>
        <v/>
      </c>
      <c r="AD586" s="169" t="str">
        <f t="shared" si="54"/>
        <v/>
      </c>
    </row>
    <row r="587" spans="1:30" s="169" customFormat="1" ht="20.25">
      <c r="A587" s="154"/>
      <c r="B587" s="301"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3" t="str">
        <f ca="1">IF(ISERROR($V587),"",OFFSET('Smelter Look-up'!$G$4,$V587-4,0))</f>
        <v/>
      </c>
      <c r="I587" s="204" t="str">
        <f ca="1">IF(ISERROR($V587),"",OFFSET('Smelter Look-up'!$H$4,$V587-4,0))</f>
        <v/>
      </c>
      <c r="J587" s="204" t="str">
        <f ca="1">IF(ISERROR($V587),"",OFFSET('Smelter Look-up'!$I$4,$V587-4,0))</f>
        <v/>
      </c>
      <c r="K587" s="149"/>
      <c r="L587" s="149"/>
      <c r="M587" s="149"/>
      <c r="N587" s="149"/>
      <c r="O587" s="149"/>
      <c r="P587" s="206"/>
      <c r="Q587" s="150"/>
      <c r="R587" s="148" t="str">
        <f ca="1">IF(ISERROR($V587),"",OFFSET('Smelter Look-up'!$C$4,$V587-4,0)&amp;"")</f>
        <v/>
      </c>
      <c r="S587" s="154" t="str">
        <f t="shared" ca="1" si="51"/>
        <v/>
      </c>
      <c r="T587" s="154" t="str">
        <f ca="1">IF(B587="","",IF(ISERROR(MATCH($J587,SorP!$B$1:$B$6261,0)),"",INDIRECT("'SorP'!$A$"&amp;MATCH($S587&amp;$J587,SorP!C:C,0))))</f>
        <v/>
      </c>
      <c r="U587" s="167"/>
      <c r="V587" s="168" t="e">
        <f>IF(C587="",NA(),MATCH($B587&amp;$C587,'Smelter Look-up'!$J:$J,0))</f>
        <v>#N/A</v>
      </c>
      <c r="X587" s="169">
        <f t="shared" ca="1" si="50"/>
        <v>0</v>
      </c>
      <c r="AB587" s="311" t="str">
        <f t="shared" si="52"/>
        <v/>
      </c>
      <c r="AC587" s="169" t="str">
        <f t="shared" si="53"/>
        <v/>
      </c>
      <c r="AD587" s="169" t="str">
        <f t="shared" si="54"/>
        <v/>
      </c>
    </row>
    <row r="588" spans="1:30" s="169" customFormat="1" ht="20.25">
      <c r="A588" s="154"/>
      <c r="B588" s="301"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3" t="str">
        <f ca="1">IF(ISERROR($V588),"",OFFSET('Smelter Look-up'!$G$4,$V588-4,0))</f>
        <v/>
      </c>
      <c r="I588" s="204" t="str">
        <f ca="1">IF(ISERROR($V588),"",OFFSET('Smelter Look-up'!$H$4,$V588-4,0))</f>
        <v/>
      </c>
      <c r="J588" s="204" t="str">
        <f ca="1">IF(ISERROR($V588),"",OFFSET('Smelter Look-up'!$I$4,$V588-4,0))</f>
        <v/>
      </c>
      <c r="K588" s="149"/>
      <c r="L588" s="149"/>
      <c r="M588" s="149"/>
      <c r="N588" s="149"/>
      <c r="O588" s="149"/>
      <c r="P588" s="206"/>
      <c r="Q588" s="150"/>
      <c r="R588" s="148" t="str">
        <f ca="1">IF(ISERROR($V588),"",OFFSET('Smelter Look-up'!$C$4,$V588-4,0)&amp;"")</f>
        <v/>
      </c>
      <c r="S588" s="154" t="str">
        <f t="shared" ca="1" si="51"/>
        <v/>
      </c>
      <c r="T588" s="154" t="str">
        <f ca="1">IF(B588="","",IF(ISERROR(MATCH($J588,SorP!$B$1:$B$6261,0)),"",INDIRECT("'SorP'!$A$"&amp;MATCH($S588&amp;$J588,SorP!C:C,0))))</f>
        <v/>
      </c>
      <c r="U588" s="167"/>
      <c r="V588" s="168" t="e">
        <f>IF(C588="",NA(),MATCH($B588&amp;$C588,'Smelter Look-up'!$J:$J,0))</f>
        <v>#N/A</v>
      </c>
      <c r="X588" s="169">
        <f t="shared" ca="1" si="50"/>
        <v>0</v>
      </c>
      <c r="AB588" s="311" t="str">
        <f t="shared" si="52"/>
        <v/>
      </c>
      <c r="AC588" s="169" t="str">
        <f t="shared" si="53"/>
        <v/>
      </c>
      <c r="AD588" s="169" t="str">
        <f t="shared" si="54"/>
        <v/>
      </c>
    </row>
    <row r="589" spans="1:30" s="169" customFormat="1" ht="20.25">
      <c r="A589" s="154"/>
      <c r="B589" s="301"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3" t="str">
        <f ca="1">IF(ISERROR($V589),"",OFFSET('Smelter Look-up'!$G$4,$V589-4,0))</f>
        <v/>
      </c>
      <c r="I589" s="204" t="str">
        <f ca="1">IF(ISERROR($V589),"",OFFSET('Smelter Look-up'!$H$4,$V589-4,0))</f>
        <v/>
      </c>
      <c r="J589" s="204" t="str">
        <f ca="1">IF(ISERROR($V589),"",OFFSET('Smelter Look-up'!$I$4,$V589-4,0))</f>
        <v/>
      </c>
      <c r="K589" s="149"/>
      <c r="L589" s="149"/>
      <c r="M589" s="149"/>
      <c r="N589" s="149"/>
      <c r="O589" s="149"/>
      <c r="P589" s="206"/>
      <c r="Q589" s="150"/>
      <c r="R589" s="148" t="str">
        <f ca="1">IF(ISERROR($V589),"",OFFSET('Smelter Look-up'!$C$4,$V589-4,0)&amp;"")</f>
        <v/>
      </c>
      <c r="S589" s="154" t="str">
        <f t="shared" ca="1" si="51"/>
        <v/>
      </c>
      <c r="T589" s="154" t="str">
        <f ca="1">IF(B589="","",IF(ISERROR(MATCH($J589,SorP!$B$1:$B$6261,0)),"",INDIRECT("'SorP'!$A$"&amp;MATCH($S589&amp;$J589,SorP!C:C,0))))</f>
        <v/>
      </c>
      <c r="U589" s="167"/>
      <c r="V589" s="168" t="e">
        <f>IF(C589="",NA(),MATCH($B589&amp;$C589,'Smelter Look-up'!$J:$J,0))</f>
        <v>#N/A</v>
      </c>
      <c r="X589" s="169">
        <f t="shared" ca="1" si="50"/>
        <v>0</v>
      </c>
      <c r="AB589" s="311" t="str">
        <f t="shared" si="52"/>
        <v/>
      </c>
      <c r="AC589" s="169" t="str">
        <f t="shared" si="53"/>
        <v/>
      </c>
      <c r="AD589" s="169" t="str">
        <f t="shared" si="54"/>
        <v/>
      </c>
    </row>
    <row r="590" spans="1:30" s="169" customFormat="1" ht="20.25">
      <c r="A590" s="154"/>
      <c r="B590" s="301"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3" t="str">
        <f ca="1">IF(ISERROR($V590),"",OFFSET('Smelter Look-up'!$G$4,$V590-4,0))</f>
        <v/>
      </c>
      <c r="I590" s="204" t="str">
        <f ca="1">IF(ISERROR($V590),"",OFFSET('Smelter Look-up'!$H$4,$V590-4,0))</f>
        <v/>
      </c>
      <c r="J590" s="204" t="str">
        <f ca="1">IF(ISERROR($V590),"",OFFSET('Smelter Look-up'!$I$4,$V590-4,0))</f>
        <v/>
      </c>
      <c r="K590" s="149"/>
      <c r="L590" s="149"/>
      <c r="M590" s="149"/>
      <c r="N590" s="149"/>
      <c r="O590" s="149"/>
      <c r="P590" s="206"/>
      <c r="Q590" s="150"/>
      <c r="R590" s="148" t="str">
        <f ca="1">IF(ISERROR($V590),"",OFFSET('Smelter Look-up'!$C$4,$V590-4,0)&amp;"")</f>
        <v/>
      </c>
      <c r="S590" s="154" t="str">
        <f t="shared" ca="1" si="51"/>
        <v/>
      </c>
      <c r="T590" s="154" t="str">
        <f ca="1">IF(B590="","",IF(ISERROR(MATCH($J590,SorP!$B$1:$B$6261,0)),"",INDIRECT("'SorP'!$A$"&amp;MATCH($S590&amp;$J590,SorP!C:C,0))))</f>
        <v/>
      </c>
      <c r="U590" s="167"/>
      <c r="V590" s="168" t="e">
        <f>IF(C590="",NA(),MATCH($B590&amp;$C590,'Smelter Look-up'!$J:$J,0))</f>
        <v>#N/A</v>
      </c>
      <c r="X590" s="169">
        <f t="shared" ca="1" si="50"/>
        <v>0</v>
      </c>
      <c r="AB590" s="311" t="str">
        <f t="shared" si="52"/>
        <v/>
      </c>
      <c r="AC590" s="169" t="str">
        <f t="shared" si="53"/>
        <v/>
      </c>
      <c r="AD590" s="169" t="str">
        <f t="shared" si="54"/>
        <v/>
      </c>
    </row>
    <row r="591" spans="1:30" s="169" customFormat="1" ht="20.25">
      <c r="A591" s="154"/>
      <c r="B591" s="301"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3" t="str">
        <f ca="1">IF(ISERROR($V591),"",OFFSET('Smelter Look-up'!$G$4,$V591-4,0))</f>
        <v/>
      </c>
      <c r="I591" s="204" t="str">
        <f ca="1">IF(ISERROR($V591),"",OFFSET('Smelter Look-up'!$H$4,$V591-4,0))</f>
        <v/>
      </c>
      <c r="J591" s="204" t="str">
        <f ca="1">IF(ISERROR($V591),"",OFFSET('Smelter Look-up'!$I$4,$V591-4,0))</f>
        <v/>
      </c>
      <c r="K591" s="149"/>
      <c r="L591" s="149"/>
      <c r="M591" s="149"/>
      <c r="N591" s="149"/>
      <c r="O591" s="149"/>
      <c r="P591" s="206"/>
      <c r="Q591" s="150"/>
      <c r="R591" s="148" t="str">
        <f ca="1">IF(ISERROR($V591),"",OFFSET('Smelter Look-up'!$C$4,$V591-4,0)&amp;"")</f>
        <v/>
      </c>
      <c r="S591" s="154" t="str">
        <f t="shared" ca="1" si="51"/>
        <v/>
      </c>
      <c r="T591" s="154" t="str">
        <f ca="1">IF(B591="","",IF(ISERROR(MATCH($J591,SorP!$B$1:$B$6261,0)),"",INDIRECT("'SorP'!$A$"&amp;MATCH($S591&amp;$J591,SorP!C:C,0))))</f>
        <v/>
      </c>
      <c r="U591" s="167"/>
      <c r="V591" s="168" t="e">
        <f>IF(C591="",NA(),MATCH($B591&amp;$C591,'Smelter Look-up'!$J:$J,0))</f>
        <v>#N/A</v>
      </c>
      <c r="X591" s="169">
        <f t="shared" ca="1" si="50"/>
        <v>0</v>
      </c>
      <c r="AB591" s="311" t="str">
        <f t="shared" si="52"/>
        <v/>
      </c>
      <c r="AC591" s="169" t="str">
        <f t="shared" si="53"/>
        <v/>
      </c>
      <c r="AD591" s="169" t="str">
        <f t="shared" si="54"/>
        <v/>
      </c>
    </row>
    <row r="592" spans="1:30" s="169" customFormat="1" ht="20.25">
      <c r="A592" s="154"/>
      <c r="B592" s="301"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3" t="str">
        <f ca="1">IF(ISERROR($V592),"",OFFSET('Smelter Look-up'!$G$4,$V592-4,0))</f>
        <v/>
      </c>
      <c r="I592" s="204" t="str">
        <f ca="1">IF(ISERROR($V592),"",OFFSET('Smelter Look-up'!$H$4,$V592-4,0))</f>
        <v/>
      </c>
      <c r="J592" s="204" t="str">
        <f ca="1">IF(ISERROR($V592),"",OFFSET('Smelter Look-up'!$I$4,$V592-4,0))</f>
        <v/>
      </c>
      <c r="K592" s="149"/>
      <c r="L592" s="149"/>
      <c r="M592" s="149"/>
      <c r="N592" s="149"/>
      <c r="O592" s="149"/>
      <c r="P592" s="206"/>
      <c r="Q592" s="150"/>
      <c r="R592" s="148" t="str">
        <f ca="1">IF(ISERROR($V592),"",OFFSET('Smelter Look-up'!$C$4,$V592-4,0)&amp;"")</f>
        <v/>
      </c>
      <c r="S592" s="154" t="str">
        <f t="shared" ca="1" si="51"/>
        <v/>
      </c>
      <c r="T592" s="154" t="str">
        <f ca="1">IF(B592="","",IF(ISERROR(MATCH($J592,SorP!$B$1:$B$6261,0)),"",INDIRECT("'SorP'!$A$"&amp;MATCH($S592&amp;$J592,SorP!C:C,0))))</f>
        <v/>
      </c>
      <c r="U592" s="167"/>
      <c r="V592" s="168" t="e">
        <f>IF(C592="",NA(),MATCH($B592&amp;$C592,'Smelter Look-up'!$J:$J,0))</f>
        <v>#N/A</v>
      </c>
      <c r="X592" s="169">
        <f t="shared" ca="1" si="50"/>
        <v>0</v>
      </c>
      <c r="AB592" s="311" t="str">
        <f t="shared" si="52"/>
        <v/>
      </c>
      <c r="AC592" s="169" t="str">
        <f t="shared" si="53"/>
        <v/>
      </c>
      <c r="AD592" s="169" t="str">
        <f t="shared" si="54"/>
        <v/>
      </c>
    </row>
    <row r="593" spans="1:30" s="169" customFormat="1" ht="20.25">
      <c r="A593" s="154"/>
      <c r="B593" s="301"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3" t="str">
        <f ca="1">IF(ISERROR($V593),"",OFFSET('Smelter Look-up'!$G$4,$V593-4,0))</f>
        <v/>
      </c>
      <c r="I593" s="204" t="str">
        <f ca="1">IF(ISERROR($V593),"",OFFSET('Smelter Look-up'!$H$4,$V593-4,0))</f>
        <v/>
      </c>
      <c r="J593" s="204" t="str">
        <f ca="1">IF(ISERROR($V593),"",OFFSET('Smelter Look-up'!$I$4,$V593-4,0))</f>
        <v/>
      </c>
      <c r="K593" s="149"/>
      <c r="L593" s="149"/>
      <c r="M593" s="149"/>
      <c r="N593" s="149"/>
      <c r="O593" s="149"/>
      <c r="P593" s="206"/>
      <c r="Q593" s="150"/>
      <c r="R593" s="148" t="str">
        <f ca="1">IF(ISERROR($V593),"",OFFSET('Smelter Look-up'!$C$4,$V593-4,0)&amp;"")</f>
        <v/>
      </c>
      <c r="S593" s="154" t="str">
        <f t="shared" ca="1" si="51"/>
        <v/>
      </c>
      <c r="T593" s="154" t="str">
        <f ca="1">IF(B593="","",IF(ISERROR(MATCH($J593,SorP!$B$1:$B$6261,0)),"",INDIRECT("'SorP'!$A$"&amp;MATCH($S593&amp;$J593,SorP!C:C,0))))</f>
        <v/>
      </c>
      <c r="U593" s="167"/>
      <c r="V593" s="168" t="e">
        <f>IF(C593="",NA(),MATCH($B593&amp;$C593,'Smelter Look-up'!$J:$J,0))</f>
        <v>#N/A</v>
      </c>
      <c r="X593" s="169">
        <f t="shared" ca="1" si="50"/>
        <v>0</v>
      </c>
      <c r="AB593" s="311" t="str">
        <f t="shared" si="52"/>
        <v/>
      </c>
      <c r="AC593" s="169" t="str">
        <f t="shared" si="53"/>
        <v/>
      </c>
      <c r="AD593" s="169" t="str">
        <f t="shared" si="54"/>
        <v/>
      </c>
    </row>
    <row r="594" spans="1:30" s="169" customFormat="1" ht="20.25">
      <c r="A594" s="154"/>
      <c r="B594" s="301"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3" t="str">
        <f ca="1">IF(ISERROR($V594),"",OFFSET('Smelter Look-up'!$G$4,$V594-4,0))</f>
        <v/>
      </c>
      <c r="I594" s="204" t="str">
        <f ca="1">IF(ISERROR($V594),"",OFFSET('Smelter Look-up'!$H$4,$V594-4,0))</f>
        <v/>
      </c>
      <c r="J594" s="204" t="str">
        <f ca="1">IF(ISERROR($V594),"",OFFSET('Smelter Look-up'!$I$4,$V594-4,0))</f>
        <v/>
      </c>
      <c r="K594" s="149"/>
      <c r="L594" s="149"/>
      <c r="M594" s="149"/>
      <c r="N594" s="149"/>
      <c r="O594" s="149"/>
      <c r="P594" s="206"/>
      <c r="Q594" s="150"/>
      <c r="R594" s="148" t="str">
        <f ca="1">IF(ISERROR($V594),"",OFFSET('Smelter Look-up'!$C$4,$V594-4,0)&amp;"")</f>
        <v/>
      </c>
      <c r="S594" s="154" t="str">
        <f t="shared" ca="1" si="51"/>
        <v/>
      </c>
      <c r="T594" s="154" t="str">
        <f ca="1">IF(B594="","",IF(ISERROR(MATCH($J594,SorP!$B$1:$B$6261,0)),"",INDIRECT("'SorP'!$A$"&amp;MATCH($S594&amp;$J594,SorP!C:C,0))))</f>
        <v/>
      </c>
      <c r="U594" s="167"/>
      <c r="V594" s="168" t="e">
        <f>IF(C594="",NA(),MATCH($B594&amp;$C594,'Smelter Look-up'!$J:$J,0))</f>
        <v>#N/A</v>
      </c>
      <c r="X594" s="169">
        <f t="shared" ca="1" si="50"/>
        <v>0</v>
      </c>
      <c r="AB594" s="311" t="str">
        <f t="shared" si="52"/>
        <v/>
      </c>
      <c r="AC594" s="169" t="str">
        <f t="shared" si="53"/>
        <v/>
      </c>
      <c r="AD594" s="169" t="str">
        <f t="shared" si="54"/>
        <v/>
      </c>
    </row>
    <row r="595" spans="1:30" s="169" customFormat="1" ht="20.25">
      <c r="A595" s="154"/>
      <c r="B595" s="301"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3" t="str">
        <f ca="1">IF(ISERROR($V595),"",OFFSET('Smelter Look-up'!$G$4,$V595-4,0))</f>
        <v/>
      </c>
      <c r="I595" s="204" t="str">
        <f ca="1">IF(ISERROR($V595),"",OFFSET('Smelter Look-up'!$H$4,$V595-4,0))</f>
        <v/>
      </c>
      <c r="J595" s="204" t="str">
        <f ca="1">IF(ISERROR($V595),"",OFFSET('Smelter Look-up'!$I$4,$V595-4,0))</f>
        <v/>
      </c>
      <c r="K595" s="149"/>
      <c r="L595" s="149"/>
      <c r="M595" s="149"/>
      <c r="N595" s="149"/>
      <c r="O595" s="149"/>
      <c r="P595" s="206"/>
      <c r="Q595" s="150"/>
      <c r="R595" s="148" t="str">
        <f ca="1">IF(ISERROR($V595),"",OFFSET('Smelter Look-up'!$C$4,$V595-4,0)&amp;"")</f>
        <v/>
      </c>
      <c r="S595" s="154" t="str">
        <f t="shared" ca="1" si="51"/>
        <v/>
      </c>
      <c r="T595" s="154" t="str">
        <f ca="1">IF(B595="","",IF(ISERROR(MATCH($J595,SorP!$B$1:$B$6261,0)),"",INDIRECT("'SorP'!$A$"&amp;MATCH($S595&amp;$J595,SorP!C:C,0))))</f>
        <v/>
      </c>
      <c r="U595" s="167"/>
      <c r="V595" s="168" t="e">
        <f>IF(C595="",NA(),MATCH($B595&amp;$C595,'Smelter Look-up'!$J:$J,0))</f>
        <v>#N/A</v>
      </c>
      <c r="X595" s="169">
        <f t="shared" ca="1" si="50"/>
        <v>0</v>
      </c>
      <c r="AB595" s="311" t="str">
        <f t="shared" si="52"/>
        <v/>
      </c>
      <c r="AC595" s="169" t="str">
        <f t="shared" si="53"/>
        <v/>
      </c>
      <c r="AD595" s="169" t="str">
        <f t="shared" si="54"/>
        <v/>
      </c>
    </row>
    <row r="596" spans="1:30" s="169" customFormat="1" ht="20.25">
      <c r="A596" s="154"/>
      <c r="B596" s="301"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3" t="str">
        <f ca="1">IF(ISERROR($V596),"",OFFSET('Smelter Look-up'!$G$4,$V596-4,0))</f>
        <v/>
      </c>
      <c r="I596" s="204" t="str">
        <f ca="1">IF(ISERROR($V596),"",OFFSET('Smelter Look-up'!$H$4,$V596-4,0))</f>
        <v/>
      </c>
      <c r="J596" s="204" t="str">
        <f ca="1">IF(ISERROR($V596),"",OFFSET('Smelter Look-up'!$I$4,$V596-4,0))</f>
        <v/>
      </c>
      <c r="K596" s="149"/>
      <c r="L596" s="149"/>
      <c r="M596" s="149"/>
      <c r="N596" s="149"/>
      <c r="O596" s="149"/>
      <c r="P596" s="206"/>
      <c r="Q596" s="150"/>
      <c r="R596" s="148" t="str">
        <f ca="1">IF(ISERROR($V596),"",OFFSET('Smelter Look-up'!$C$4,$V596-4,0)&amp;"")</f>
        <v/>
      </c>
      <c r="S596" s="154" t="str">
        <f t="shared" ca="1" si="51"/>
        <v/>
      </c>
      <c r="T596" s="154" t="str">
        <f ca="1">IF(B596="","",IF(ISERROR(MATCH($J596,SorP!$B$1:$B$6261,0)),"",INDIRECT("'SorP'!$A$"&amp;MATCH($S596&amp;$J596,SorP!C:C,0))))</f>
        <v/>
      </c>
      <c r="U596" s="167"/>
      <c r="V596" s="168" t="e">
        <f>IF(C596="",NA(),MATCH($B596&amp;$C596,'Smelter Look-up'!$J:$J,0))</f>
        <v>#N/A</v>
      </c>
      <c r="X596" s="169">
        <f t="shared" ca="1" si="50"/>
        <v>0</v>
      </c>
      <c r="AB596" s="311" t="str">
        <f t="shared" si="52"/>
        <v/>
      </c>
      <c r="AC596" s="169" t="str">
        <f t="shared" si="53"/>
        <v/>
      </c>
      <c r="AD596" s="169" t="str">
        <f t="shared" si="54"/>
        <v/>
      </c>
    </row>
    <row r="597" spans="1:30" s="169" customFormat="1" ht="20.25">
      <c r="A597" s="154"/>
      <c r="B597" s="301"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3" t="str">
        <f ca="1">IF(ISERROR($V597),"",OFFSET('Smelter Look-up'!$G$4,$V597-4,0))</f>
        <v/>
      </c>
      <c r="I597" s="204" t="str">
        <f ca="1">IF(ISERROR($V597),"",OFFSET('Smelter Look-up'!$H$4,$V597-4,0))</f>
        <v/>
      </c>
      <c r="J597" s="204" t="str">
        <f ca="1">IF(ISERROR($V597),"",OFFSET('Smelter Look-up'!$I$4,$V597-4,0))</f>
        <v/>
      </c>
      <c r="K597" s="149"/>
      <c r="L597" s="149"/>
      <c r="M597" s="149"/>
      <c r="N597" s="149"/>
      <c r="O597" s="149"/>
      <c r="P597" s="206"/>
      <c r="Q597" s="150"/>
      <c r="R597" s="148" t="str">
        <f ca="1">IF(ISERROR($V597),"",OFFSET('Smelter Look-up'!$C$4,$V597-4,0)&amp;"")</f>
        <v/>
      </c>
      <c r="S597" s="154" t="str">
        <f t="shared" ca="1" si="51"/>
        <v/>
      </c>
      <c r="T597" s="154" t="str">
        <f ca="1">IF(B597="","",IF(ISERROR(MATCH($J597,SorP!$B$1:$B$6261,0)),"",INDIRECT("'SorP'!$A$"&amp;MATCH($S597&amp;$J597,SorP!C:C,0))))</f>
        <v/>
      </c>
      <c r="U597" s="167"/>
      <c r="V597" s="168" t="e">
        <f>IF(C597="",NA(),MATCH($B597&amp;$C597,'Smelter Look-up'!$J:$J,0))</f>
        <v>#N/A</v>
      </c>
      <c r="X597" s="169">
        <f t="shared" ca="1" si="50"/>
        <v>0</v>
      </c>
      <c r="AB597" s="311" t="str">
        <f t="shared" si="52"/>
        <v/>
      </c>
      <c r="AC597" s="169" t="str">
        <f t="shared" si="53"/>
        <v/>
      </c>
      <c r="AD597" s="169" t="str">
        <f t="shared" si="54"/>
        <v/>
      </c>
    </row>
    <row r="598" spans="1:30" s="169" customFormat="1" ht="20.25">
      <c r="A598" s="154"/>
      <c r="B598" s="301"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3" t="str">
        <f ca="1">IF(ISERROR($V598),"",OFFSET('Smelter Look-up'!$G$4,$V598-4,0))</f>
        <v/>
      </c>
      <c r="I598" s="204" t="str">
        <f ca="1">IF(ISERROR($V598),"",OFFSET('Smelter Look-up'!$H$4,$V598-4,0))</f>
        <v/>
      </c>
      <c r="J598" s="204" t="str">
        <f ca="1">IF(ISERROR($V598),"",OFFSET('Smelter Look-up'!$I$4,$V598-4,0))</f>
        <v/>
      </c>
      <c r="K598" s="149"/>
      <c r="L598" s="149"/>
      <c r="M598" s="149"/>
      <c r="N598" s="149"/>
      <c r="O598" s="149"/>
      <c r="P598" s="206"/>
      <c r="Q598" s="150"/>
      <c r="R598" s="148" t="str">
        <f ca="1">IF(ISERROR($V598),"",OFFSET('Smelter Look-up'!$C$4,$V598-4,0)&amp;"")</f>
        <v/>
      </c>
      <c r="S598" s="154" t="str">
        <f t="shared" ca="1" si="51"/>
        <v/>
      </c>
      <c r="T598" s="154" t="str">
        <f ca="1">IF(B598="","",IF(ISERROR(MATCH($J598,SorP!$B$1:$B$6261,0)),"",INDIRECT("'SorP'!$A$"&amp;MATCH($S598&amp;$J598,SorP!C:C,0))))</f>
        <v/>
      </c>
      <c r="U598" s="167"/>
      <c r="V598" s="168" t="e">
        <f>IF(C598="",NA(),MATCH($B598&amp;$C598,'Smelter Look-up'!$J:$J,0))</f>
        <v>#N/A</v>
      </c>
      <c r="X598" s="169">
        <f t="shared" ca="1" si="50"/>
        <v>0</v>
      </c>
      <c r="AB598" s="311" t="str">
        <f t="shared" si="52"/>
        <v/>
      </c>
      <c r="AC598" s="169" t="str">
        <f t="shared" si="53"/>
        <v/>
      </c>
      <c r="AD598" s="169" t="str">
        <f t="shared" si="54"/>
        <v/>
      </c>
    </row>
    <row r="599" spans="1:30" s="169" customFormat="1" ht="20.25">
      <c r="A599" s="154"/>
      <c r="B599" s="301"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3" t="str">
        <f ca="1">IF(ISERROR($V599),"",OFFSET('Smelter Look-up'!$G$4,$V599-4,0))</f>
        <v/>
      </c>
      <c r="I599" s="204" t="str">
        <f ca="1">IF(ISERROR($V599),"",OFFSET('Smelter Look-up'!$H$4,$V599-4,0))</f>
        <v/>
      </c>
      <c r="J599" s="204" t="str">
        <f ca="1">IF(ISERROR($V599),"",OFFSET('Smelter Look-up'!$I$4,$V599-4,0))</f>
        <v/>
      </c>
      <c r="K599" s="149"/>
      <c r="L599" s="149"/>
      <c r="M599" s="149"/>
      <c r="N599" s="149"/>
      <c r="O599" s="149"/>
      <c r="P599" s="206"/>
      <c r="Q599" s="150"/>
      <c r="R599" s="148" t="str">
        <f ca="1">IF(ISERROR($V599),"",OFFSET('Smelter Look-up'!$C$4,$V599-4,0)&amp;"")</f>
        <v/>
      </c>
      <c r="S599" s="154" t="str">
        <f t="shared" ca="1" si="51"/>
        <v/>
      </c>
      <c r="T599" s="154" t="str">
        <f ca="1">IF(B599="","",IF(ISERROR(MATCH($J599,SorP!$B$1:$B$6261,0)),"",INDIRECT("'SorP'!$A$"&amp;MATCH($S599&amp;$J599,SorP!C:C,0))))</f>
        <v/>
      </c>
      <c r="U599" s="167"/>
      <c r="V599" s="168" t="e">
        <f>IF(C599="",NA(),MATCH($B599&amp;$C599,'Smelter Look-up'!$J:$J,0))</f>
        <v>#N/A</v>
      </c>
      <c r="X599" s="169">
        <f t="shared" ca="1" si="50"/>
        <v>0</v>
      </c>
      <c r="AB599" s="311" t="str">
        <f t="shared" si="52"/>
        <v/>
      </c>
      <c r="AC599" s="169" t="str">
        <f t="shared" si="53"/>
        <v/>
      </c>
      <c r="AD599" s="169" t="str">
        <f t="shared" si="54"/>
        <v/>
      </c>
    </row>
    <row r="600" spans="1:30" s="169" customFormat="1" ht="20.25">
      <c r="A600" s="154"/>
      <c r="B600" s="301"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3" t="str">
        <f ca="1">IF(ISERROR($V600),"",OFFSET('Smelter Look-up'!$G$4,$V600-4,0))</f>
        <v/>
      </c>
      <c r="I600" s="204" t="str">
        <f ca="1">IF(ISERROR($V600),"",OFFSET('Smelter Look-up'!$H$4,$V600-4,0))</f>
        <v/>
      </c>
      <c r="J600" s="204" t="str">
        <f ca="1">IF(ISERROR($V600),"",OFFSET('Smelter Look-up'!$I$4,$V600-4,0))</f>
        <v/>
      </c>
      <c r="K600" s="149"/>
      <c r="L600" s="149"/>
      <c r="M600" s="149"/>
      <c r="N600" s="149"/>
      <c r="O600" s="149"/>
      <c r="P600" s="206"/>
      <c r="Q600" s="150"/>
      <c r="R600" s="148" t="str">
        <f ca="1">IF(ISERROR($V600),"",OFFSET('Smelter Look-up'!$C$4,$V600-4,0)&amp;"")</f>
        <v/>
      </c>
      <c r="S600" s="154" t="str">
        <f t="shared" ca="1" si="51"/>
        <v/>
      </c>
      <c r="T600" s="154" t="str">
        <f ca="1">IF(B600="","",IF(ISERROR(MATCH($J600,SorP!$B$1:$B$6261,0)),"",INDIRECT("'SorP'!$A$"&amp;MATCH($S600&amp;$J600,SorP!C:C,0))))</f>
        <v/>
      </c>
      <c r="U600" s="167"/>
      <c r="V600" s="168" t="e">
        <f>IF(C600="",NA(),MATCH($B600&amp;$C600,'Smelter Look-up'!$J:$J,0))</f>
        <v>#N/A</v>
      </c>
      <c r="X600" s="169">
        <f t="shared" ca="1" si="50"/>
        <v>0</v>
      </c>
      <c r="AB600" s="311" t="str">
        <f t="shared" si="52"/>
        <v/>
      </c>
      <c r="AC600" s="169" t="str">
        <f t="shared" si="53"/>
        <v/>
      </c>
      <c r="AD600" s="169" t="str">
        <f t="shared" si="54"/>
        <v/>
      </c>
    </row>
    <row r="601" spans="1:30" s="169" customFormat="1" ht="20.25">
      <c r="A601" s="154"/>
      <c r="B601" s="301"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3" t="str">
        <f ca="1">IF(ISERROR($V601),"",OFFSET('Smelter Look-up'!$G$4,$V601-4,0))</f>
        <v/>
      </c>
      <c r="I601" s="204" t="str">
        <f ca="1">IF(ISERROR($V601),"",OFFSET('Smelter Look-up'!$H$4,$V601-4,0))</f>
        <v/>
      </c>
      <c r="J601" s="204" t="str">
        <f ca="1">IF(ISERROR($V601),"",OFFSET('Smelter Look-up'!$I$4,$V601-4,0))</f>
        <v/>
      </c>
      <c r="K601" s="149"/>
      <c r="L601" s="149"/>
      <c r="M601" s="149"/>
      <c r="N601" s="149"/>
      <c r="O601" s="149"/>
      <c r="P601" s="206"/>
      <c r="Q601" s="150"/>
      <c r="R601" s="148" t="str">
        <f ca="1">IF(ISERROR($V601),"",OFFSET('Smelter Look-up'!$C$4,$V601-4,0)&amp;"")</f>
        <v/>
      </c>
      <c r="S601" s="154" t="str">
        <f t="shared" ca="1" si="51"/>
        <v/>
      </c>
      <c r="T601" s="154" t="str">
        <f ca="1">IF(B601="","",IF(ISERROR(MATCH($J601,SorP!$B$1:$B$6261,0)),"",INDIRECT("'SorP'!$A$"&amp;MATCH($S601&amp;$J601,SorP!C:C,0))))</f>
        <v/>
      </c>
      <c r="U601" s="167"/>
      <c r="V601" s="168" t="e">
        <f>IF(C601="",NA(),MATCH($B601&amp;$C601,'Smelter Look-up'!$J:$J,0))</f>
        <v>#N/A</v>
      </c>
      <c r="X601" s="169">
        <f t="shared" ca="1" si="50"/>
        <v>0</v>
      </c>
      <c r="AB601" s="311" t="str">
        <f t="shared" si="52"/>
        <v/>
      </c>
      <c r="AC601" s="169" t="str">
        <f t="shared" si="53"/>
        <v/>
      </c>
      <c r="AD601" s="169" t="str">
        <f t="shared" si="54"/>
        <v/>
      </c>
    </row>
    <row r="602" spans="1:30" s="169" customFormat="1" ht="20.25">
      <c r="A602" s="154"/>
      <c r="B602" s="301"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3" t="str">
        <f ca="1">IF(ISERROR($V602),"",OFFSET('Smelter Look-up'!$G$4,$V602-4,0))</f>
        <v/>
      </c>
      <c r="I602" s="204" t="str">
        <f ca="1">IF(ISERROR($V602),"",OFFSET('Smelter Look-up'!$H$4,$V602-4,0))</f>
        <v/>
      </c>
      <c r="J602" s="204" t="str">
        <f ca="1">IF(ISERROR($V602),"",OFFSET('Smelter Look-up'!$I$4,$V602-4,0))</f>
        <v/>
      </c>
      <c r="K602" s="149"/>
      <c r="L602" s="149"/>
      <c r="M602" s="149"/>
      <c r="N602" s="149"/>
      <c r="O602" s="149"/>
      <c r="P602" s="206"/>
      <c r="Q602" s="150"/>
      <c r="R602" s="148" t="str">
        <f ca="1">IF(ISERROR($V602),"",OFFSET('Smelter Look-up'!$C$4,$V602-4,0)&amp;"")</f>
        <v/>
      </c>
      <c r="S602" s="154" t="str">
        <f t="shared" ca="1" si="51"/>
        <v/>
      </c>
      <c r="T602" s="154" t="str">
        <f ca="1">IF(B602="","",IF(ISERROR(MATCH($J602,SorP!$B$1:$B$6261,0)),"",INDIRECT("'SorP'!$A$"&amp;MATCH($S602&amp;$J602,SorP!C:C,0))))</f>
        <v/>
      </c>
      <c r="U602" s="167"/>
      <c r="V602" s="168" t="e">
        <f>IF(C602="",NA(),MATCH($B602&amp;$C602,'Smelter Look-up'!$J:$J,0))</f>
        <v>#N/A</v>
      </c>
      <c r="X602" s="169">
        <f t="shared" ca="1" si="50"/>
        <v>0</v>
      </c>
      <c r="AB602" s="311" t="str">
        <f t="shared" si="52"/>
        <v/>
      </c>
      <c r="AC602" s="169" t="str">
        <f t="shared" si="53"/>
        <v/>
      </c>
      <c r="AD602" s="169" t="str">
        <f t="shared" si="54"/>
        <v/>
      </c>
    </row>
    <row r="603" spans="1:30" s="169" customFormat="1" ht="20.25">
      <c r="A603" s="154"/>
      <c r="B603" s="301"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3" t="str">
        <f ca="1">IF(ISERROR($V603),"",OFFSET('Smelter Look-up'!$G$4,$V603-4,0))</f>
        <v/>
      </c>
      <c r="I603" s="204" t="str">
        <f ca="1">IF(ISERROR($V603),"",OFFSET('Smelter Look-up'!$H$4,$V603-4,0))</f>
        <v/>
      </c>
      <c r="J603" s="204" t="str">
        <f ca="1">IF(ISERROR($V603),"",OFFSET('Smelter Look-up'!$I$4,$V603-4,0))</f>
        <v/>
      </c>
      <c r="K603" s="149"/>
      <c r="L603" s="149"/>
      <c r="M603" s="149"/>
      <c r="N603" s="149"/>
      <c r="O603" s="149"/>
      <c r="P603" s="206"/>
      <c r="Q603" s="150"/>
      <c r="R603" s="148" t="str">
        <f ca="1">IF(ISERROR($V603),"",OFFSET('Smelter Look-up'!$C$4,$V603-4,0)&amp;"")</f>
        <v/>
      </c>
      <c r="S603" s="154" t="str">
        <f t="shared" ca="1" si="51"/>
        <v/>
      </c>
      <c r="T603" s="154" t="str">
        <f ca="1">IF(B603="","",IF(ISERROR(MATCH($J603,SorP!$B$1:$B$6261,0)),"",INDIRECT("'SorP'!$A$"&amp;MATCH($S603&amp;$J603,SorP!C:C,0))))</f>
        <v/>
      </c>
      <c r="U603" s="167"/>
      <c r="V603" s="168" t="e">
        <f>IF(C603="",NA(),MATCH($B603&amp;$C603,'Smelter Look-up'!$J:$J,0))</f>
        <v>#N/A</v>
      </c>
      <c r="X603" s="169">
        <f t="shared" ca="1" si="50"/>
        <v>0</v>
      </c>
      <c r="AB603" s="311" t="str">
        <f t="shared" si="52"/>
        <v/>
      </c>
      <c r="AC603" s="169" t="str">
        <f t="shared" si="53"/>
        <v/>
      </c>
      <c r="AD603" s="169" t="str">
        <f t="shared" si="54"/>
        <v/>
      </c>
    </row>
    <row r="604" spans="1:30" s="169" customFormat="1" ht="20.25">
      <c r="A604" s="154"/>
      <c r="B604" s="301"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3" t="str">
        <f ca="1">IF(ISERROR($V604),"",OFFSET('Smelter Look-up'!$G$4,$V604-4,0))</f>
        <v/>
      </c>
      <c r="I604" s="204" t="str">
        <f ca="1">IF(ISERROR($V604),"",OFFSET('Smelter Look-up'!$H$4,$V604-4,0))</f>
        <v/>
      </c>
      <c r="J604" s="204" t="str">
        <f ca="1">IF(ISERROR($V604),"",OFFSET('Smelter Look-up'!$I$4,$V604-4,0))</f>
        <v/>
      </c>
      <c r="K604" s="149"/>
      <c r="L604" s="149"/>
      <c r="M604" s="149"/>
      <c r="N604" s="149"/>
      <c r="O604" s="149"/>
      <c r="P604" s="206"/>
      <c r="Q604" s="150"/>
      <c r="R604" s="148" t="str">
        <f ca="1">IF(ISERROR($V604),"",OFFSET('Smelter Look-up'!$C$4,$V604-4,0)&amp;"")</f>
        <v/>
      </c>
      <c r="S604" s="154" t="str">
        <f t="shared" ca="1" si="51"/>
        <v/>
      </c>
      <c r="T604" s="154" t="str">
        <f ca="1">IF(B604="","",IF(ISERROR(MATCH($J604,SorP!$B$1:$B$6261,0)),"",INDIRECT("'SorP'!$A$"&amp;MATCH($S604&amp;$J604,SorP!C:C,0))))</f>
        <v/>
      </c>
      <c r="U604" s="167"/>
      <c r="V604" s="168" t="e">
        <f>IF(C604="",NA(),MATCH($B604&amp;$C604,'Smelter Look-up'!$J:$J,0))</f>
        <v>#N/A</v>
      </c>
      <c r="X604" s="169">
        <f t="shared" ca="1" si="50"/>
        <v>0</v>
      </c>
      <c r="AB604" s="311" t="str">
        <f t="shared" si="52"/>
        <v/>
      </c>
      <c r="AC604" s="169" t="str">
        <f t="shared" si="53"/>
        <v/>
      </c>
      <c r="AD604" s="169" t="str">
        <f t="shared" si="54"/>
        <v/>
      </c>
    </row>
    <row r="605" spans="1:30" s="169" customFormat="1" ht="20.25">
      <c r="A605" s="154"/>
      <c r="B605" s="301"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3" t="str">
        <f ca="1">IF(ISERROR($V605),"",OFFSET('Smelter Look-up'!$G$4,$V605-4,0))</f>
        <v/>
      </c>
      <c r="I605" s="204" t="str">
        <f ca="1">IF(ISERROR($V605),"",OFFSET('Smelter Look-up'!$H$4,$V605-4,0))</f>
        <v/>
      </c>
      <c r="J605" s="204" t="str">
        <f ca="1">IF(ISERROR($V605),"",OFFSET('Smelter Look-up'!$I$4,$V605-4,0))</f>
        <v/>
      </c>
      <c r="K605" s="149"/>
      <c r="L605" s="149"/>
      <c r="M605" s="149"/>
      <c r="N605" s="149"/>
      <c r="O605" s="149"/>
      <c r="P605" s="206"/>
      <c r="Q605" s="150"/>
      <c r="R605" s="148" t="str">
        <f ca="1">IF(ISERROR($V605),"",OFFSET('Smelter Look-up'!$C$4,$V605-4,0)&amp;"")</f>
        <v/>
      </c>
      <c r="S605" s="154" t="str">
        <f t="shared" ca="1" si="51"/>
        <v/>
      </c>
      <c r="T605" s="154" t="str">
        <f ca="1">IF(B605="","",IF(ISERROR(MATCH($J605,SorP!$B$1:$B$6261,0)),"",INDIRECT("'SorP'!$A$"&amp;MATCH($S605&amp;$J605,SorP!C:C,0))))</f>
        <v/>
      </c>
      <c r="U605" s="167"/>
      <c r="V605" s="168" t="e">
        <f>IF(C605="",NA(),MATCH($B605&amp;$C605,'Smelter Look-up'!$J:$J,0))</f>
        <v>#N/A</v>
      </c>
      <c r="X605" s="169">
        <f t="shared" ca="1" si="50"/>
        <v>0</v>
      </c>
      <c r="AB605" s="311" t="str">
        <f t="shared" si="52"/>
        <v/>
      </c>
      <c r="AC605" s="169" t="str">
        <f t="shared" si="53"/>
        <v/>
      </c>
      <c r="AD605" s="169" t="str">
        <f t="shared" si="54"/>
        <v/>
      </c>
    </row>
    <row r="606" spans="1:30" s="169" customFormat="1" ht="20.25">
      <c r="A606" s="154"/>
      <c r="B606" s="301"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3" t="str">
        <f ca="1">IF(ISERROR($V606),"",OFFSET('Smelter Look-up'!$G$4,$V606-4,0))</f>
        <v/>
      </c>
      <c r="I606" s="204" t="str">
        <f ca="1">IF(ISERROR($V606),"",OFFSET('Smelter Look-up'!$H$4,$V606-4,0))</f>
        <v/>
      </c>
      <c r="J606" s="204" t="str">
        <f ca="1">IF(ISERROR($V606),"",OFFSET('Smelter Look-up'!$I$4,$V606-4,0))</f>
        <v/>
      </c>
      <c r="K606" s="149"/>
      <c r="L606" s="149"/>
      <c r="M606" s="149"/>
      <c r="N606" s="149"/>
      <c r="O606" s="149"/>
      <c r="P606" s="206"/>
      <c r="Q606" s="150"/>
      <c r="R606" s="148" t="str">
        <f ca="1">IF(ISERROR($V606),"",OFFSET('Smelter Look-up'!$C$4,$V606-4,0)&amp;"")</f>
        <v/>
      </c>
      <c r="S606" s="154" t="str">
        <f t="shared" ca="1" si="51"/>
        <v/>
      </c>
      <c r="T606" s="154" t="str">
        <f ca="1">IF(B606="","",IF(ISERROR(MATCH($J606,SorP!$B$1:$B$6261,0)),"",INDIRECT("'SorP'!$A$"&amp;MATCH($S606&amp;$J606,SorP!C:C,0))))</f>
        <v/>
      </c>
      <c r="U606" s="167"/>
      <c r="V606" s="168" t="e">
        <f>IF(C606="",NA(),MATCH($B606&amp;$C606,'Smelter Look-up'!$J:$J,0))</f>
        <v>#N/A</v>
      </c>
      <c r="X606" s="169">
        <f t="shared" ca="1" si="50"/>
        <v>0</v>
      </c>
      <c r="AB606" s="311" t="str">
        <f t="shared" si="52"/>
        <v/>
      </c>
      <c r="AC606" s="169" t="str">
        <f t="shared" si="53"/>
        <v/>
      </c>
      <c r="AD606" s="169" t="str">
        <f t="shared" si="54"/>
        <v/>
      </c>
    </row>
    <row r="607" spans="1:30" s="169" customFormat="1" ht="20.25">
      <c r="A607" s="154"/>
      <c r="B607" s="301"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3" t="str">
        <f ca="1">IF(ISERROR($V607),"",OFFSET('Smelter Look-up'!$G$4,$V607-4,0))</f>
        <v/>
      </c>
      <c r="I607" s="204" t="str">
        <f ca="1">IF(ISERROR($V607),"",OFFSET('Smelter Look-up'!$H$4,$V607-4,0))</f>
        <v/>
      </c>
      <c r="J607" s="204" t="str">
        <f ca="1">IF(ISERROR($V607),"",OFFSET('Smelter Look-up'!$I$4,$V607-4,0))</f>
        <v/>
      </c>
      <c r="K607" s="149"/>
      <c r="L607" s="149"/>
      <c r="M607" s="149"/>
      <c r="N607" s="149"/>
      <c r="O607" s="149"/>
      <c r="P607" s="206"/>
      <c r="Q607" s="150"/>
      <c r="R607" s="148" t="str">
        <f ca="1">IF(ISERROR($V607),"",OFFSET('Smelter Look-up'!$C$4,$V607-4,0)&amp;"")</f>
        <v/>
      </c>
      <c r="S607" s="154" t="str">
        <f t="shared" ca="1" si="51"/>
        <v/>
      </c>
      <c r="T607" s="154" t="str">
        <f ca="1">IF(B607="","",IF(ISERROR(MATCH($J607,SorP!$B$1:$B$6261,0)),"",INDIRECT("'SorP'!$A$"&amp;MATCH($S607&amp;$J607,SorP!C:C,0))))</f>
        <v/>
      </c>
      <c r="U607" s="167"/>
      <c r="V607" s="168" t="e">
        <f>IF(C607="",NA(),MATCH($B607&amp;$C607,'Smelter Look-up'!$J:$J,0))</f>
        <v>#N/A</v>
      </c>
      <c r="X607" s="169">
        <f t="shared" ca="1" si="50"/>
        <v>0</v>
      </c>
      <c r="AB607" s="311" t="str">
        <f t="shared" si="52"/>
        <v/>
      </c>
      <c r="AC607" s="169" t="str">
        <f t="shared" si="53"/>
        <v/>
      </c>
      <c r="AD607" s="169" t="str">
        <f t="shared" si="54"/>
        <v/>
      </c>
    </row>
    <row r="608" spans="1:30" s="169" customFormat="1" ht="20.25">
      <c r="A608" s="154"/>
      <c r="B608" s="301"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3" t="str">
        <f ca="1">IF(ISERROR($V608),"",OFFSET('Smelter Look-up'!$G$4,$V608-4,0))</f>
        <v/>
      </c>
      <c r="I608" s="204" t="str">
        <f ca="1">IF(ISERROR($V608),"",OFFSET('Smelter Look-up'!$H$4,$V608-4,0))</f>
        <v/>
      </c>
      <c r="J608" s="204" t="str">
        <f ca="1">IF(ISERROR($V608),"",OFFSET('Smelter Look-up'!$I$4,$V608-4,0))</f>
        <v/>
      </c>
      <c r="K608" s="149"/>
      <c r="L608" s="149"/>
      <c r="M608" s="149"/>
      <c r="N608" s="149"/>
      <c r="O608" s="149"/>
      <c r="P608" s="206"/>
      <c r="Q608" s="150"/>
      <c r="R608" s="148" t="str">
        <f ca="1">IF(ISERROR($V608),"",OFFSET('Smelter Look-up'!$C$4,$V608-4,0)&amp;"")</f>
        <v/>
      </c>
      <c r="S608" s="154" t="str">
        <f t="shared" ca="1" si="51"/>
        <v/>
      </c>
      <c r="T608" s="154" t="str">
        <f ca="1">IF(B608="","",IF(ISERROR(MATCH($J608,SorP!$B$1:$B$6261,0)),"",INDIRECT("'SorP'!$A$"&amp;MATCH($S608&amp;$J608,SorP!C:C,0))))</f>
        <v/>
      </c>
      <c r="U608" s="167"/>
      <c r="V608" s="168" t="e">
        <f>IF(C608="",NA(),MATCH($B608&amp;$C608,'Smelter Look-up'!$J:$J,0))</f>
        <v>#N/A</v>
      </c>
      <c r="X608" s="169">
        <f t="shared" ref="X608:X671" ca="1" si="55">IF(AND(C608="Smelter not listed",OR(LEN(D608)=0,LEN(E608)=0)),1,0)</f>
        <v>0</v>
      </c>
      <c r="AB608" s="311" t="str">
        <f t="shared" si="52"/>
        <v/>
      </c>
      <c r="AC608" s="169" t="str">
        <f t="shared" si="53"/>
        <v/>
      </c>
      <c r="AD608" s="169" t="str">
        <f t="shared" si="54"/>
        <v/>
      </c>
    </row>
    <row r="609" spans="1:30" s="169" customFormat="1" ht="20.25">
      <c r="A609" s="154"/>
      <c r="B609" s="301"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3" t="str">
        <f ca="1">IF(ISERROR($V609),"",OFFSET('Smelter Look-up'!$G$4,$V609-4,0))</f>
        <v/>
      </c>
      <c r="I609" s="204" t="str">
        <f ca="1">IF(ISERROR($V609),"",OFFSET('Smelter Look-up'!$H$4,$V609-4,0))</f>
        <v/>
      </c>
      <c r="J609" s="204" t="str">
        <f ca="1">IF(ISERROR($V609),"",OFFSET('Smelter Look-up'!$I$4,$V609-4,0))</f>
        <v/>
      </c>
      <c r="K609" s="149"/>
      <c r="L609" s="149"/>
      <c r="M609" s="149"/>
      <c r="N609" s="149"/>
      <c r="O609" s="149"/>
      <c r="P609" s="206"/>
      <c r="Q609" s="150"/>
      <c r="R609" s="148" t="str">
        <f ca="1">IF(ISERROR($V609),"",OFFSET('Smelter Look-up'!$C$4,$V609-4,0)&amp;"")</f>
        <v/>
      </c>
      <c r="S609" s="154" t="str">
        <f t="shared" ref="S609:S672" ca="1" si="56">IF(B609="","",IF(ISERROR(MATCH($E609,CL,0)),"Unknown",INDIRECT("'C'!$A$"&amp;MATCH($E609,CL,0)+1)))</f>
        <v/>
      </c>
      <c r="T609" s="154" t="str">
        <f ca="1">IF(B609="","",IF(ISERROR(MATCH($J609,SorP!$B$1:$B$6261,0)),"",INDIRECT("'SorP'!$A$"&amp;MATCH($S609&amp;$J609,SorP!C:C,0))))</f>
        <v/>
      </c>
      <c r="U609" s="167"/>
      <c r="V609" s="168" t="e">
        <f>IF(C609="",NA(),MATCH($B609&amp;$C609,'Smelter Look-up'!$J:$J,0))</f>
        <v>#N/A</v>
      </c>
      <c r="X609" s="169">
        <f t="shared" ca="1" si="55"/>
        <v>0</v>
      </c>
      <c r="AB609" s="311" t="str">
        <f t="shared" si="52"/>
        <v/>
      </c>
      <c r="AC609" s="169" t="str">
        <f t="shared" si="53"/>
        <v/>
      </c>
      <c r="AD609" s="169" t="str">
        <f t="shared" si="54"/>
        <v/>
      </c>
    </row>
    <row r="610" spans="1:30" s="169" customFormat="1" ht="20.25">
      <c r="A610" s="154"/>
      <c r="B610" s="301"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3" t="str">
        <f ca="1">IF(ISERROR($V610),"",OFFSET('Smelter Look-up'!$G$4,$V610-4,0))</f>
        <v/>
      </c>
      <c r="I610" s="204" t="str">
        <f ca="1">IF(ISERROR($V610),"",OFFSET('Smelter Look-up'!$H$4,$V610-4,0))</f>
        <v/>
      </c>
      <c r="J610" s="204" t="str">
        <f ca="1">IF(ISERROR($V610),"",OFFSET('Smelter Look-up'!$I$4,$V610-4,0))</f>
        <v/>
      </c>
      <c r="K610" s="149"/>
      <c r="L610" s="149"/>
      <c r="M610" s="149"/>
      <c r="N610" s="149"/>
      <c r="O610" s="149"/>
      <c r="P610" s="206"/>
      <c r="Q610" s="150"/>
      <c r="R610" s="148" t="str">
        <f ca="1">IF(ISERROR($V610),"",OFFSET('Smelter Look-up'!$C$4,$V610-4,0)&amp;"")</f>
        <v/>
      </c>
      <c r="S610" s="154" t="str">
        <f t="shared" ca="1" si="56"/>
        <v/>
      </c>
      <c r="T610" s="154" t="str">
        <f ca="1">IF(B610="","",IF(ISERROR(MATCH($J610,SorP!$B$1:$B$6261,0)),"",INDIRECT("'SorP'!$A$"&amp;MATCH($S610&amp;$J610,SorP!C:C,0))))</f>
        <v/>
      </c>
      <c r="U610" s="167"/>
      <c r="V610" s="168" t="e">
        <f>IF(C610="",NA(),MATCH($B610&amp;$C610,'Smelter Look-up'!$J:$J,0))</f>
        <v>#N/A</v>
      </c>
      <c r="X610" s="169">
        <f t="shared" ca="1" si="55"/>
        <v>0</v>
      </c>
      <c r="AB610" s="311" t="str">
        <f t="shared" si="52"/>
        <v/>
      </c>
      <c r="AC610" s="169" t="str">
        <f t="shared" si="53"/>
        <v/>
      </c>
      <c r="AD610" s="169" t="str">
        <f t="shared" si="54"/>
        <v/>
      </c>
    </row>
    <row r="611" spans="1:30" s="169" customFormat="1" ht="20.25">
      <c r="A611" s="154"/>
      <c r="B611" s="301"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3" t="str">
        <f ca="1">IF(ISERROR($V611),"",OFFSET('Smelter Look-up'!$G$4,$V611-4,0))</f>
        <v/>
      </c>
      <c r="I611" s="204" t="str">
        <f ca="1">IF(ISERROR($V611),"",OFFSET('Smelter Look-up'!$H$4,$V611-4,0))</f>
        <v/>
      </c>
      <c r="J611" s="204" t="str">
        <f ca="1">IF(ISERROR($V611),"",OFFSET('Smelter Look-up'!$I$4,$V611-4,0))</f>
        <v/>
      </c>
      <c r="K611" s="149"/>
      <c r="L611" s="149"/>
      <c r="M611" s="149"/>
      <c r="N611" s="149"/>
      <c r="O611" s="149"/>
      <c r="P611" s="206"/>
      <c r="Q611" s="150"/>
      <c r="R611" s="148" t="str">
        <f ca="1">IF(ISERROR($V611),"",OFFSET('Smelter Look-up'!$C$4,$V611-4,0)&amp;"")</f>
        <v/>
      </c>
      <c r="S611" s="154" t="str">
        <f t="shared" ca="1" si="56"/>
        <v/>
      </c>
      <c r="T611" s="154" t="str">
        <f ca="1">IF(B611="","",IF(ISERROR(MATCH($J611,SorP!$B$1:$B$6261,0)),"",INDIRECT("'SorP'!$A$"&amp;MATCH($S611&amp;$J611,SorP!C:C,0))))</f>
        <v/>
      </c>
      <c r="U611" s="167"/>
      <c r="V611" s="168" t="e">
        <f>IF(C611="",NA(),MATCH($B611&amp;$C611,'Smelter Look-up'!$J:$J,0))</f>
        <v>#N/A</v>
      </c>
      <c r="X611" s="169">
        <f t="shared" ca="1" si="55"/>
        <v>0</v>
      </c>
      <c r="AB611" s="311" t="str">
        <f t="shared" si="52"/>
        <v/>
      </c>
      <c r="AC611" s="169" t="str">
        <f t="shared" si="53"/>
        <v/>
      </c>
      <c r="AD611" s="169" t="str">
        <f t="shared" si="54"/>
        <v/>
      </c>
    </row>
    <row r="612" spans="1:30" s="169" customFormat="1" ht="20.25">
      <c r="A612" s="154"/>
      <c r="B612" s="301"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3" t="str">
        <f ca="1">IF(ISERROR($V612),"",OFFSET('Smelter Look-up'!$G$4,$V612-4,0))</f>
        <v/>
      </c>
      <c r="I612" s="204" t="str">
        <f ca="1">IF(ISERROR($V612),"",OFFSET('Smelter Look-up'!$H$4,$V612-4,0))</f>
        <v/>
      </c>
      <c r="J612" s="204" t="str">
        <f ca="1">IF(ISERROR($V612),"",OFFSET('Smelter Look-up'!$I$4,$V612-4,0))</f>
        <v/>
      </c>
      <c r="K612" s="149"/>
      <c r="L612" s="149"/>
      <c r="M612" s="149"/>
      <c r="N612" s="149"/>
      <c r="O612" s="149"/>
      <c r="P612" s="206"/>
      <c r="Q612" s="150"/>
      <c r="R612" s="148" t="str">
        <f ca="1">IF(ISERROR($V612),"",OFFSET('Smelter Look-up'!$C$4,$V612-4,0)&amp;"")</f>
        <v/>
      </c>
      <c r="S612" s="154" t="str">
        <f t="shared" ca="1" si="56"/>
        <v/>
      </c>
      <c r="T612" s="154" t="str">
        <f ca="1">IF(B612="","",IF(ISERROR(MATCH($J612,SorP!$B$1:$B$6261,0)),"",INDIRECT("'SorP'!$A$"&amp;MATCH($S612&amp;$J612,SorP!C:C,0))))</f>
        <v/>
      </c>
      <c r="U612" s="167"/>
      <c r="V612" s="168" t="e">
        <f>IF(C612="",NA(),MATCH($B612&amp;$C612,'Smelter Look-up'!$J:$J,0))</f>
        <v>#N/A</v>
      </c>
      <c r="X612" s="169">
        <f t="shared" ca="1" si="55"/>
        <v>0</v>
      </c>
      <c r="AB612" s="311" t="str">
        <f t="shared" si="52"/>
        <v/>
      </c>
      <c r="AC612" s="169" t="str">
        <f t="shared" si="53"/>
        <v/>
      </c>
      <c r="AD612" s="169" t="str">
        <f t="shared" si="54"/>
        <v/>
      </c>
    </row>
    <row r="613" spans="1:30" s="169" customFormat="1" ht="20.25">
      <c r="A613" s="154"/>
      <c r="B613" s="301"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3" t="str">
        <f ca="1">IF(ISERROR($V613),"",OFFSET('Smelter Look-up'!$G$4,$V613-4,0))</f>
        <v/>
      </c>
      <c r="I613" s="204" t="str">
        <f ca="1">IF(ISERROR($V613),"",OFFSET('Smelter Look-up'!$H$4,$V613-4,0))</f>
        <v/>
      </c>
      <c r="J613" s="204" t="str">
        <f ca="1">IF(ISERROR($V613),"",OFFSET('Smelter Look-up'!$I$4,$V613-4,0))</f>
        <v/>
      </c>
      <c r="K613" s="149"/>
      <c r="L613" s="149"/>
      <c r="M613" s="149"/>
      <c r="N613" s="149"/>
      <c r="O613" s="149"/>
      <c r="P613" s="206"/>
      <c r="Q613" s="150"/>
      <c r="R613" s="148" t="str">
        <f ca="1">IF(ISERROR($V613),"",OFFSET('Smelter Look-up'!$C$4,$V613-4,0)&amp;"")</f>
        <v/>
      </c>
      <c r="S613" s="154" t="str">
        <f t="shared" ca="1" si="56"/>
        <v/>
      </c>
      <c r="T613" s="154" t="str">
        <f ca="1">IF(B613="","",IF(ISERROR(MATCH($J613,SorP!$B$1:$B$6261,0)),"",INDIRECT("'SorP'!$A$"&amp;MATCH($S613&amp;$J613,SorP!C:C,0))))</f>
        <v/>
      </c>
      <c r="U613" s="167"/>
      <c r="V613" s="168" t="e">
        <f>IF(C613="",NA(),MATCH($B613&amp;$C613,'Smelter Look-up'!$J:$J,0))</f>
        <v>#N/A</v>
      </c>
      <c r="X613" s="169">
        <f t="shared" ca="1" si="55"/>
        <v>0</v>
      </c>
      <c r="AB613" s="311" t="str">
        <f t="shared" si="52"/>
        <v/>
      </c>
      <c r="AC613" s="169" t="str">
        <f t="shared" si="53"/>
        <v/>
      </c>
      <c r="AD613" s="169" t="str">
        <f t="shared" si="54"/>
        <v/>
      </c>
    </row>
    <row r="614" spans="1:30" s="169" customFormat="1" ht="20.25">
      <c r="A614" s="154"/>
      <c r="B614" s="301"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3" t="str">
        <f ca="1">IF(ISERROR($V614),"",OFFSET('Smelter Look-up'!$G$4,$V614-4,0))</f>
        <v/>
      </c>
      <c r="I614" s="204" t="str">
        <f ca="1">IF(ISERROR($V614),"",OFFSET('Smelter Look-up'!$H$4,$V614-4,0))</f>
        <v/>
      </c>
      <c r="J614" s="204" t="str">
        <f ca="1">IF(ISERROR($V614),"",OFFSET('Smelter Look-up'!$I$4,$V614-4,0))</f>
        <v/>
      </c>
      <c r="K614" s="149"/>
      <c r="L614" s="149"/>
      <c r="M614" s="149"/>
      <c r="N614" s="149"/>
      <c r="O614" s="149"/>
      <c r="P614" s="206"/>
      <c r="Q614" s="150"/>
      <c r="R614" s="148" t="str">
        <f ca="1">IF(ISERROR($V614),"",OFFSET('Smelter Look-up'!$C$4,$V614-4,0)&amp;"")</f>
        <v/>
      </c>
      <c r="S614" s="154" t="str">
        <f t="shared" ca="1" si="56"/>
        <v/>
      </c>
      <c r="T614" s="154" t="str">
        <f ca="1">IF(B614="","",IF(ISERROR(MATCH($J614,SorP!$B$1:$B$6261,0)),"",INDIRECT("'SorP'!$A$"&amp;MATCH($S614&amp;$J614,SorP!C:C,0))))</f>
        <v/>
      </c>
      <c r="U614" s="167"/>
      <c r="V614" s="168" t="e">
        <f>IF(C614="",NA(),MATCH($B614&amp;$C614,'Smelter Look-up'!$J:$J,0))</f>
        <v>#N/A</v>
      </c>
      <c r="X614" s="169">
        <f t="shared" ca="1" si="55"/>
        <v>0</v>
      </c>
      <c r="AB614" s="311" t="str">
        <f t="shared" si="52"/>
        <v/>
      </c>
      <c r="AC614" s="169" t="str">
        <f t="shared" si="53"/>
        <v/>
      </c>
      <c r="AD614" s="169" t="str">
        <f t="shared" si="54"/>
        <v/>
      </c>
    </row>
    <row r="615" spans="1:30" s="169" customFormat="1" ht="20.25">
      <c r="A615" s="154"/>
      <c r="B615" s="301"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3" t="str">
        <f ca="1">IF(ISERROR($V615),"",OFFSET('Smelter Look-up'!$G$4,$V615-4,0))</f>
        <v/>
      </c>
      <c r="I615" s="204" t="str">
        <f ca="1">IF(ISERROR($V615),"",OFFSET('Smelter Look-up'!$H$4,$V615-4,0))</f>
        <v/>
      </c>
      <c r="J615" s="204" t="str">
        <f ca="1">IF(ISERROR($V615),"",OFFSET('Smelter Look-up'!$I$4,$V615-4,0))</f>
        <v/>
      </c>
      <c r="K615" s="149"/>
      <c r="L615" s="149"/>
      <c r="M615" s="149"/>
      <c r="N615" s="149"/>
      <c r="O615" s="149"/>
      <c r="P615" s="206"/>
      <c r="Q615" s="150"/>
      <c r="R615" s="148" t="str">
        <f ca="1">IF(ISERROR($V615),"",OFFSET('Smelter Look-up'!$C$4,$V615-4,0)&amp;"")</f>
        <v/>
      </c>
      <c r="S615" s="154" t="str">
        <f t="shared" ca="1" si="56"/>
        <v/>
      </c>
      <c r="T615" s="154" t="str">
        <f ca="1">IF(B615="","",IF(ISERROR(MATCH($J615,SorP!$B$1:$B$6261,0)),"",INDIRECT("'SorP'!$A$"&amp;MATCH($S615&amp;$J615,SorP!C:C,0))))</f>
        <v/>
      </c>
      <c r="U615" s="167"/>
      <c r="V615" s="168" t="e">
        <f>IF(C615="",NA(),MATCH($B615&amp;$C615,'Smelter Look-up'!$J:$J,0))</f>
        <v>#N/A</v>
      </c>
      <c r="X615" s="169">
        <f t="shared" ca="1" si="55"/>
        <v>0</v>
      </c>
      <c r="AB615" s="311" t="str">
        <f t="shared" ref="AB615:AB678" si="57">IF(C615="","",B615)</f>
        <v/>
      </c>
      <c r="AC615" s="169" t="str">
        <f t="shared" ref="AC615:AC678" si="58">B615</f>
        <v/>
      </c>
      <c r="AD615" s="169" t="str">
        <f t="shared" ref="AD615:AD678" si="59">IF(C615="Smelter not listed",D615,C615)</f>
        <v/>
      </c>
    </row>
    <row r="616" spans="1:30" s="169" customFormat="1" ht="20.25">
      <c r="A616" s="154"/>
      <c r="B616" s="301"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3" t="str">
        <f ca="1">IF(ISERROR($V616),"",OFFSET('Smelter Look-up'!$G$4,$V616-4,0))</f>
        <v/>
      </c>
      <c r="I616" s="204" t="str">
        <f ca="1">IF(ISERROR($V616),"",OFFSET('Smelter Look-up'!$H$4,$V616-4,0))</f>
        <v/>
      </c>
      <c r="J616" s="204" t="str">
        <f ca="1">IF(ISERROR($V616),"",OFFSET('Smelter Look-up'!$I$4,$V616-4,0))</f>
        <v/>
      </c>
      <c r="K616" s="149"/>
      <c r="L616" s="149"/>
      <c r="M616" s="149"/>
      <c r="N616" s="149"/>
      <c r="O616" s="149"/>
      <c r="P616" s="206"/>
      <c r="Q616" s="150"/>
      <c r="R616" s="148" t="str">
        <f ca="1">IF(ISERROR($V616),"",OFFSET('Smelter Look-up'!$C$4,$V616-4,0)&amp;"")</f>
        <v/>
      </c>
      <c r="S616" s="154" t="str">
        <f t="shared" ca="1" si="56"/>
        <v/>
      </c>
      <c r="T616" s="154" t="str">
        <f ca="1">IF(B616="","",IF(ISERROR(MATCH($J616,SorP!$B$1:$B$6261,0)),"",INDIRECT("'SorP'!$A$"&amp;MATCH($S616&amp;$J616,SorP!C:C,0))))</f>
        <v/>
      </c>
      <c r="U616" s="167"/>
      <c r="V616" s="168" t="e">
        <f>IF(C616="",NA(),MATCH($B616&amp;$C616,'Smelter Look-up'!$J:$J,0))</f>
        <v>#N/A</v>
      </c>
      <c r="X616" s="169">
        <f t="shared" ca="1" si="55"/>
        <v>0</v>
      </c>
      <c r="AB616" s="311" t="str">
        <f t="shared" si="57"/>
        <v/>
      </c>
      <c r="AC616" s="169" t="str">
        <f t="shared" si="58"/>
        <v/>
      </c>
      <c r="AD616" s="169" t="str">
        <f t="shared" si="59"/>
        <v/>
      </c>
    </row>
    <row r="617" spans="1:30" s="169" customFormat="1" ht="20.25">
      <c r="A617" s="154"/>
      <c r="B617" s="301"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3" t="str">
        <f ca="1">IF(ISERROR($V617),"",OFFSET('Smelter Look-up'!$G$4,$V617-4,0))</f>
        <v/>
      </c>
      <c r="I617" s="204" t="str">
        <f ca="1">IF(ISERROR($V617),"",OFFSET('Smelter Look-up'!$H$4,$V617-4,0))</f>
        <v/>
      </c>
      <c r="J617" s="204" t="str">
        <f ca="1">IF(ISERROR($V617),"",OFFSET('Smelter Look-up'!$I$4,$V617-4,0))</f>
        <v/>
      </c>
      <c r="K617" s="149"/>
      <c r="L617" s="149"/>
      <c r="M617" s="149"/>
      <c r="N617" s="149"/>
      <c r="O617" s="149"/>
      <c r="P617" s="206"/>
      <c r="Q617" s="150"/>
      <c r="R617" s="148" t="str">
        <f ca="1">IF(ISERROR($V617),"",OFFSET('Smelter Look-up'!$C$4,$V617-4,0)&amp;"")</f>
        <v/>
      </c>
      <c r="S617" s="154" t="str">
        <f t="shared" ca="1" si="56"/>
        <v/>
      </c>
      <c r="T617" s="154" t="str">
        <f ca="1">IF(B617="","",IF(ISERROR(MATCH($J617,SorP!$B$1:$B$6261,0)),"",INDIRECT("'SorP'!$A$"&amp;MATCH($S617&amp;$J617,SorP!C:C,0))))</f>
        <v/>
      </c>
      <c r="U617" s="167"/>
      <c r="V617" s="168" t="e">
        <f>IF(C617="",NA(),MATCH($B617&amp;$C617,'Smelter Look-up'!$J:$J,0))</f>
        <v>#N/A</v>
      </c>
      <c r="X617" s="169">
        <f t="shared" ca="1" si="55"/>
        <v>0</v>
      </c>
      <c r="AB617" s="311" t="str">
        <f t="shared" si="57"/>
        <v/>
      </c>
      <c r="AC617" s="169" t="str">
        <f t="shared" si="58"/>
        <v/>
      </c>
      <c r="AD617" s="169" t="str">
        <f t="shared" si="59"/>
        <v/>
      </c>
    </row>
    <row r="618" spans="1:30" s="169" customFormat="1" ht="20.25">
      <c r="A618" s="154"/>
      <c r="B618" s="301"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3" t="str">
        <f ca="1">IF(ISERROR($V618),"",OFFSET('Smelter Look-up'!$G$4,$V618-4,0))</f>
        <v/>
      </c>
      <c r="I618" s="204" t="str">
        <f ca="1">IF(ISERROR($V618),"",OFFSET('Smelter Look-up'!$H$4,$V618-4,0))</f>
        <v/>
      </c>
      <c r="J618" s="204" t="str">
        <f ca="1">IF(ISERROR($V618),"",OFFSET('Smelter Look-up'!$I$4,$V618-4,0))</f>
        <v/>
      </c>
      <c r="K618" s="149"/>
      <c r="L618" s="149"/>
      <c r="M618" s="149"/>
      <c r="N618" s="149"/>
      <c r="O618" s="149"/>
      <c r="P618" s="206"/>
      <c r="Q618" s="150"/>
      <c r="R618" s="148" t="str">
        <f ca="1">IF(ISERROR($V618),"",OFFSET('Smelter Look-up'!$C$4,$V618-4,0)&amp;"")</f>
        <v/>
      </c>
      <c r="S618" s="154" t="str">
        <f t="shared" ca="1" si="56"/>
        <v/>
      </c>
      <c r="T618" s="154" t="str">
        <f ca="1">IF(B618="","",IF(ISERROR(MATCH($J618,SorP!$B$1:$B$6261,0)),"",INDIRECT("'SorP'!$A$"&amp;MATCH($S618&amp;$J618,SorP!C:C,0))))</f>
        <v/>
      </c>
      <c r="U618" s="167"/>
      <c r="V618" s="168" t="e">
        <f>IF(C618="",NA(),MATCH($B618&amp;$C618,'Smelter Look-up'!$J:$J,0))</f>
        <v>#N/A</v>
      </c>
      <c r="X618" s="169">
        <f t="shared" ca="1" si="55"/>
        <v>0</v>
      </c>
      <c r="AB618" s="311" t="str">
        <f t="shared" si="57"/>
        <v/>
      </c>
      <c r="AC618" s="169" t="str">
        <f t="shared" si="58"/>
        <v/>
      </c>
      <c r="AD618" s="169" t="str">
        <f t="shared" si="59"/>
        <v/>
      </c>
    </row>
    <row r="619" spans="1:30" s="169" customFormat="1" ht="20.25">
      <c r="A619" s="154"/>
      <c r="B619" s="301"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3" t="str">
        <f ca="1">IF(ISERROR($V619),"",OFFSET('Smelter Look-up'!$G$4,$V619-4,0))</f>
        <v/>
      </c>
      <c r="I619" s="204" t="str">
        <f ca="1">IF(ISERROR($V619),"",OFFSET('Smelter Look-up'!$H$4,$V619-4,0))</f>
        <v/>
      </c>
      <c r="J619" s="204" t="str">
        <f ca="1">IF(ISERROR($V619),"",OFFSET('Smelter Look-up'!$I$4,$V619-4,0))</f>
        <v/>
      </c>
      <c r="K619" s="149"/>
      <c r="L619" s="149"/>
      <c r="M619" s="149"/>
      <c r="N619" s="149"/>
      <c r="O619" s="149"/>
      <c r="P619" s="206"/>
      <c r="Q619" s="150"/>
      <c r="R619" s="148" t="str">
        <f ca="1">IF(ISERROR($V619),"",OFFSET('Smelter Look-up'!$C$4,$V619-4,0)&amp;"")</f>
        <v/>
      </c>
      <c r="S619" s="154" t="str">
        <f t="shared" ca="1" si="56"/>
        <v/>
      </c>
      <c r="T619" s="154" t="str">
        <f ca="1">IF(B619="","",IF(ISERROR(MATCH($J619,SorP!$B$1:$B$6261,0)),"",INDIRECT("'SorP'!$A$"&amp;MATCH($S619&amp;$J619,SorP!C:C,0))))</f>
        <v/>
      </c>
      <c r="U619" s="167"/>
      <c r="V619" s="168" t="e">
        <f>IF(C619="",NA(),MATCH($B619&amp;$C619,'Smelter Look-up'!$J:$J,0))</f>
        <v>#N/A</v>
      </c>
      <c r="X619" s="169">
        <f t="shared" ca="1" si="55"/>
        <v>0</v>
      </c>
      <c r="AB619" s="311" t="str">
        <f t="shared" si="57"/>
        <v/>
      </c>
      <c r="AC619" s="169" t="str">
        <f t="shared" si="58"/>
        <v/>
      </c>
      <c r="AD619" s="169" t="str">
        <f t="shared" si="59"/>
        <v/>
      </c>
    </row>
    <row r="620" spans="1:30" s="169" customFormat="1" ht="20.25">
      <c r="A620" s="154"/>
      <c r="B620" s="301"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3" t="str">
        <f ca="1">IF(ISERROR($V620),"",OFFSET('Smelter Look-up'!$G$4,$V620-4,0))</f>
        <v/>
      </c>
      <c r="I620" s="204" t="str">
        <f ca="1">IF(ISERROR($V620),"",OFFSET('Smelter Look-up'!$H$4,$V620-4,0))</f>
        <v/>
      </c>
      <c r="J620" s="204" t="str">
        <f ca="1">IF(ISERROR($V620),"",OFFSET('Smelter Look-up'!$I$4,$V620-4,0))</f>
        <v/>
      </c>
      <c r="K620" s="149"/>
      <c r="L620" s="149"/>
      <c r="M620" s="149"/>
      <c r="N620" s="149"/>
      <c r="O620" s="149"/>
      <c r="P620" s="206"/>
      <c r="Q620" s="150"/>
      <c r="R620" s="148" t="str">
        <f ca="1">IF(ISERROR($V620),"",OFFSET('Smelter Look-up'!$C$4,$V620-4,0)&amp;"")</f>
        <v/>
      </c>
      <c r="S620" s="154" t="str">
        <f t="shared" ca="1" si="56"/>
        <v/>
      </c>
      <c r="T620" s="154" t="str">
        <f ca="1">IF(B620="","",IF(ISERROR(MATCH($J620,SorP!$B$1:$B$6261,0)),"",INDIRECT("'SorP'!$A$"&amp;MATCH($S620&amp;$J620,SorP!C:C,0))))</f>
        <v/>
      </c>
      <c r="U620" s="167"/>
      <c r="V620" s="168" t="e">
        <f>IF(C620="",NA(),MATCH($B620&amp;$C620,'Smelter Look-up'!$J:$J,0))</f>
        <v>#N/A</v>
      </c>
      <c r="X620" s="169">
        <f t="shared" ca="1" si="55"/>
        <v>0</v>
      </c>
      <c r="AB620" s="311" t="str">
        <f t="shared" si="57"/>
        <v/>
      </c>
      <c r="AC620" s="169" t="str">
        <f t="shared" si="58"/>
        <v/>
      </c>
      <c r="AD620" s="169" t="str">
        <f t="shared" si="59"/>
        <v/>
      </c>
    </row>
    <row r="621" spans="1:30" s="169" customFormat="1" ht="20.25">
      <c r="A621" s="154"/>
      <c r="B621" s="301"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3" t="str">
        <f ca="1">IF(ISERROR($V621),"",OFFSET('Smelter Look-up'!$G$4,$V621-4,0))</f>
        <v/>
      </c>
      <c r="I621" s="204" t="str">
        <f ca="1">IF(ISERROR($V621),"",OFFSET('Smelter Look-up'!$H$4,$V621-4,0))</f>
        <v/>
      </c>
      <c r="J621" s="204" t="str">
        <f ca="1">IF(ISERROR($V621),"",OFFSET('Smelter Look-up'!$I$4,$V621-4,0))</f>
        <v/>
      </c>
      <c r="K621" s="149"/>
      <c r="L621" s="149"/>
      <c r="M621" s="149"/>
      <c r="N621" s="149"/>
      <c r="O621" s="149"/>
      <c r="P621" s="206"/>
      <c r="Q621" s="150"/>
      <c r="R621" s="148" t="str">
        <f ca="1">IF(ISERROR($V621),"",OFFSET('Smelter Look-up'!$C$4,$V621-4,0)&amp;"")</f>
        <v/>
      </c>
      <c r="S621" s="154" t="str">
        <f t="shared" ca="1" si="56"/>
        <v/>
      </c>
      <c r="T621" s="154" t="str">
        <f ca="1">IF(B621="","",IF(ISERROR(MATCH($J621,SorP!$B$1:$B$6261,0)),"",INDIRECT("'SorP'!$A$"&amp;MATCH($S621&amp;$J621,SorP!C:C,0))))</f>
        <v/>
      </c>
      <c r="U621" s="167"/>
      <c r="V621" s="168" t="e">
        <f>IF(C621="",NA(),MATCH($B621&amp;$C621,'Smelter Look-up'!$J:$J,0))</f>
        <v>#N/A</v>
      </c>
      <c r="X621" s="169">
        <f t="shared" ca="1" si="55"/>
        <v>0</v>
      </c>
      <c r="AB621" s="311" t="str">
        <f t="shared" si="57"/>
        <v/>
      </c>
      <c r="AC621" s="169" t="str">
        <f t="shared" si="58"/>
        <v/>
      </c>
      <c r="AD621" s="169" t="str">
        <f t="shared" si="59"/>
        <v/>
      </c>
    </row>
    <row r="622" spans="1:30" s="169" customFormat="1" ht="20.25">
      <c r="A622" s="154"/>
      <c r="B622" s="301"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3" t="str">
        <f ca="1">IF(ISERROR($V622),"",OFFSET('Smelter Look-up'!$G$4,$V622-4,0))</f>
        <v/>
      </c>
      <c r="I622" s="204" t="str">
        <f ca="1">IF(ISERROR($V622),"",OFFSET('Smelter Look-up'!$H$4,$V622-4,0))</f>
        <v/>
      </c>
      <c r="J622" s="204" t="str">
        <f ca="1">IF(ISERROR($V622),"",OFFSET('Smelter Look-up'!$I$4,$V622-4,0))</f>
        <v/>
      </c>
      <c r="K622" s="149"/>
      <c r="L622" s="149"/>
      <c r="M622" s="149"/>
      <c r="N622" s="149"/>
      <c r="O622" s="149"/>
      <c r="P622" s="206"/>
      <c r="Q622" s="150"/>
      <c r="R622" s="148" t="str">
        <f ca="1">IF(ISERROR($V622),"",OFFSET('Smelter Look-up'!$C$4,$V622-4,0)&amp;"")</f>
        <v/>
      </c>
      <c r="S622" s="154" t="str">
        <f t="shared" ca="1" si="56"/>
        <v/>
      </c>
      <c r="T622" s="154" t="str">
        <f ca="1">IF(B622="","",IF(ISERROR(MATCH($J622,SorP!$B$1:$B$6261,0)),"",INDIRECT("'SorP'!$A$"&amp;MATCH($S622&amp;$J622,SorP!C:C,0))))</f>
        <v/>
      </c>
      <c r="U622" s="167"/>
      <c r="V622" s="168" t="e">
        <f>IF(C622="",NA(),MATCH($B622&amp;$C622,'Smelter Look-up'!$J:$J,0))</f>
        <v>#N/A</v>
      </c>
      <c r="X622" s="169">
        <f t="shared" ca="1" si="55"/>
        <v>0</v>
      </c>
      <c r="AB622" s="311" t="str">
        <f t="shared" si="57"/>
        <v/>
      </c>
      <c r="AC622" s="169" t="str">
        <f t="shared" si="58"/>
        <v/>
      </c>
      <c r="AD622" s="169" t="str">
        <f t="shared" si="59"/>
        <v/>
      </c>
    </row>
    <row r="623" spans="1:30" s="169" customFormat="1" ht="20.25">
      <c r="A623" s="154"/>
      <c r="B623" s="301"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3" t="str">
        <f ca="1">IF(ISERROR($V623),"",OFFSET('Smelter Look-up'!$G$4,$V623-4,0))</f>
        <v/>
      </c>
      <c r="I623" s="204" t="str">
        <f ca="1">IF(ISERROR($V623),"",OFFSET('Smelter Look-up'!$H$4,$V623-4,0))</f>
        <v/>
      </c>
      <c r="J623" s="204" t="str">
        <f ca="1">IF(ISERROR($V623),"",OFFSET('Smelter Look-up'!$I$4,$V623-4,0))</f>
        <v/>
      </c>
      <c r="K623" s="149"/>
      <c r="L623" s="149"/>
      <c r="M623" s="149"/>
      <c r="N623" s="149"/>
      <c r="O623" s="149"/>
      <c r="P623" s="206"/>
      <c r="Q623" s="150"/>
      <c r="R623" s="148" t="str">
        <f ca="1">IF(ISERROR($V623),"",OFFSET('Smelter Look-up'!$C$4,$V623-4,0)&amp;"")</f>
        <v/>
      </c>
      <c r="S623" s="154" t="str">
        <f t="shared" ca="1" si="56"/>
        <v/>
      </c>
      <c r="T623" s="154" t="str">
        <f ca="1">IF(B623="","",IF(ISERROR(MATCH($J623,SorP!$B$1:$B$6261,0)),"",INDIRECT("'SorP'!$A$"&amp;MATCH($S623&amp;$J623,SorP!C:C,0))))</f>
        <v/>
      </c>
      <c r="U623" s="167"/>
      <c r="V623" s="168" t="e">
        <f>IF(C623="",NA(),MATCH($B623&amp;$C623,'Smelter Look-up'!$J:$J,0))</f>
        <v>#N/A</v>
      </c>
      <c r="X623" s="169">
        <f t="shared" ca="1" si="55"/>
        <v>0</v>
      </c>
      <c r="AB623" s="311" t="str">
        <f t="shared" si="57"/>
        <v/>
      </c>
      <c r="AC623" s="169" t="str">
        <f t="shared" si="58"/>
        <v/>
      </c>
      <c r="AD623" s="169" t="str">
        <f t="shared" si="59"/>
        <v/>
      </c>
    </row>
    <row r="624" spans="1:30" s="169" customFormat="1" ht="20.25">
      <c r="A624" s="154"/>
      <c r="B624" s="301"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3" t="str">
        <f ca="1">IF(ISERROR($V624),"",OFFSET('Smelter Look-up'!$G$4,$V624-4,0))</f>
        <v/>
      </c>
      <c r="I624" s="204" t="str">
        <f ca="1">IF(ISERROR($V624),"",OFFSET('Smelter Look-up'!$H$4,$V624-4,0))</f>
        <v/>
      </c>
      <c r="J624" s="204" t="str">
        <f ca="1">IF(ISERROR($V624),"",OFFSET('Smelter Look-up'!$I$4,$V624-4,0))</f>
        <v/>
      </c>
      <c r="K624" s="149"/>
      <c r="L624" s="149"/>
      <c r="M624" s="149"/>
      <c r="N624" s="149"/>
      <c r="O624" s="149"/>
      <c r="P624" s="206"/>
      <c r="Q624" s="150"/>
      <c r="R624" s="148" t="str">
        <f ca="1">IF(ISERROR($V624),"",OFFSET('Smelter Look-up'!$C$4,$V624-4,0)&amp;"")</f>
        <v/>
      </c>
      <c r="S624" s="154" t="str">
        <f t="shared" ca="1" si="56"/>
        <v/>
      </c>
      <c r="T624" s="154" t="str">
        <f ca="1">IF(B624="","",IF(ISERROR(MATCH($J624,SorP!$B$1:$B$6261,0)),"",INDIRECT("'SorP'!$A$"&amp;MATCH($S624&amp;$J624,SorP!C:C,0))))</f>
        <v/>
      </c>
      <c r="U624" s="167"/>
      <c r="V624" s="168" t="e">
        <f>IF(C624="",NA(),MATCH($B624&amp;$C624,'Smelter Look-up'!$J:$J,0))</f>
        <v>#N/A</v>
      </c>
      <c r="X624" s="169">
        <f t="shared" ca="1" si="55"/>
        <v>0</v>
      </c>
      <c r="AB624" s="311" t="str">
        <f t="shared" si="57"/>
        <v/>
      </c>
      <c r="AC624" s="169" t="str">
        <f t="shared" si="58"/>
        <v/>
      </c>
      <c r="AD624" s="169" t="str">
        <f t="shared" si="59"/>
        <v/>
      </c>
    </row>
    <row r="625" spans="1:30" s="169" customFormat="1" ht="20.25">
      <c r="A625" s="154"/>
      <c r="B625" s="301"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3" t="str">
        <f ca="1">IF(ISERROR($V625),"",OFFSET('Smelter Look-up'!$G$4,$V625-4,0))</f>
        <v/>
      </c>
      <c r="I625" s="204" t="str">
        <f ca="1">IF(ISERROR($V625),"",OFFSET('Smelter Look-up'!$H$4,$V625-4,0))</f>
        <v/>
      </c>
      <c r="J625" s="204" t="str">
        <f ca="1">IF(ISERROR($V625),"",OFFSET('Smelter Look-up'!$I$4,$V625-4,0))</f>
        <v/>
      </c>
      <c r="K625" s="149"/>
      <c r="L625" s="149"/>
      <c r="M625" s="149"/>
      <c r="N625" s="149"/>
      <c r="O625" s="149"/>
      <c r="P625" s="206"/>
      <c r="Q625" s="150"/>
      <c r="R625" s="148" t="str">
        <f ca="1">IF(ISERROR($V625),"",OFFSET('Smelter Look-up'!$C$4,$V625-4,0)&amp;"")</f>
        <v/>
      </c>
      <c r="S625" s="154" t="str">
        <f t="shared" ca="1" si="56"/>
        <v/>
      </c>
      <c r="T625" s="154" t="str">
        <f ca="1">IF(B625="","",IF(ISERROR(MATCH($J625,SorP!$B$1:$B$6261,0)),"",INDIRECT("'SorP'!$A$"&amp;MATCH($S625&amp;$J625,SorP!C:C,0))))</f>
        <v/>
      </c>
      <c r="U625" s="167"/>
      <c r="V625" s="168" t="e">
        <f>IF(C625="",NA(),MATCH($B625&amp;$C625,'Smelter Look-up'!$J:$J,0))</f>
        <v>#N/A</v>
      </c>
      <c r="X625" s="169">
        <f t="shared" ca="1" si="55"/>
        <v>0</v>
      </c>
      <c r="AB625" s="311" t="str">
        <f t="shared" si="57"/>
        <v/>
      </c>
      <c r="AC625" s="169" t="str">
        <f t="shared" si="58"/>
        <v/>
      </c>
      <c r="AD625" s="169" t="str">
        <f t="shared" si="59"/>
        <v/>
      </c>
    </row>
    <row r="626" spans="1:30" s="169" customFormat="1" ht="20.25">
      <c r="A626" s="154"/>
      <c r="B626" s="301"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3" t="str">
        <f ca="1">IF(ISERROR($V626),"",OFFSET('Smelter Look-up'!$G$4,$V626-4,0))</f>
        <v/>
      </c>
      <c r="I626" s="204" t="str">
        <f ca="1">IF(ISERROR($V626),"",OFFSET('Smelter Look-up'!$H$4,$V626-4,0))</f>
        <v/>
      </c>
      <c r="J626" s="204" t="str">
        <f ca="1">IF(ISERROR($V626),"",OFFSET('Smelter Look-up'!$I$4,$V626-4,0))</f>
        <v/>
      </c>
      <c r="K626" s="149"/>
      <c r="L626" s="149"/>
      <c r="M626" s="149"/>
      <c r="N626" s="149"/>
      <c r="O626" s="149"/>
      <c r="P626" s="206"/>
      <c r="Q626" s="150"/>
      <c r="R626" s="148" t="str">
        <f ca="1">IF(ISERROR($V626),"",OFFSET('Smelter Look-up'!$C$4,$V626-4,0)&amp;"")</f>
        <v/>
      </c>
      <c r="S626" s="154" t="str">
        <f t="shared" ca="1" si="56"/>
        <v/>
      </c>
      <c r="T626" s="154" t="str">
        <f ca="1">IF(B626="","",IF(ISERROR(MATCH($J626,SorP!$B$1:$B$6261,0)),"",INDIRECT("'SorP'!$A$"&amp;MATCH($S626&amp;$J626,SorP!C:C,0))))</f>
        <v/>
      </c>
      <c r="U626" s="167"/>
      <c r="V626" s="168" t="e">
        <f>IF(C626="",NA(),MATCH($B626&amp;$C626,'Smelter Look-up'!$J:$J,0))</f>
        <v>#N/A</v>
      </c>
      <c r="X626" s="169">
        <f t="shared" ca="1" si="55"/>
        <v>0</v>
      </c>
      <c r="AB626" s="311" t="str">
        <f t="shared" si="57"/>
        <v/>
      </c>
      <c r="AC626" s="169" t="str">
        <f t="shared" si="58"/>
        <v/>
      </c>
      <c r="AD626" s="169" t="str">
        <f t="shared" si="59"/>
        <v/>
      </c>
    </row>
    <row r="627" spans="1:30" s="169" customFormat="1" ht="20.25">
      <c r="A627" s="154"/>
      <c r="B627" s="301"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3" t="str">
        <f ca="1">IF(ISERROR($V627),"",OFFSET('Smelter Look-up'!$G$4,$V627-4,0))</f>
        <v/>
      </c>
      <c r="I627" s="204" t="str">
        <f ca="1">IF(ISERROR($V627),"",OFFSET('Smelter Look-up'!$H$4,$V627-4,0))</f>
        <v/>
      </c>
      <c r="J627" s="204" t="str">
        <f ca="1">IF(ISERROR($V627),"",OFFSET('Smelter Look-up'!$I$4,$V627-4,0))</f>
        <v/>
      </c>
      <c r="K627" s="149"/>
      <c r="L627" s="149"/>
      <c r="M627" s="149"/>
      <c r="N627" s="149"/>
      <c r="O627" s="149"/>
      <c r="P627" s="206"/>
      <c r="Q627" s="150"/>
      <c r="R627" s="148" t="str">
        <f ca="1">IF(ISERROR($V627),"",OFFSET('Smelter Look-up'!$C$4,$V627-4,0)&amp;"")</f>
        <v/>
      </c>
      <c r="S627" s="154" t="str">
        <f t="shared" ca="1" si="56"/>
        <v/>
      </c>
      <c r="T627" s="154" t="str">
        <f ca="1">IF(B627="","",IF(ISERROR(MATCH($J627,SorP!$B$1:$B$6261,0)),"",INDIRECT("'SorP'!$A$"&amp;MATCH($S627&amp;$J627,SorP!C:C,0))))</f>
        <v/>
      </c>
      <c r="U627" s="167"/>
      <c r="V627" s="168" t="e">
        <f>IF(C627="",NA(),MATCH($B627&amp;$C627,'Smelter Look-up'!$J:$J,0))</f>
        <v>#N/A</v>
      </c>
      <c r="X627" s="169">
        <f t="shared" ca="1" si="55"/>
        <v>0</v>
      </c>
      <c r="AB627" s="311" t="str">
        <f t="shared" si="57"/>
        <v/>
      </c>
      <c r="AC627" s="169" t="str">
        <f t="shared" si="58"/>
        <v/>
      </c>
      <c r="AD627" s="169" t="str">
        <f t="shared" si="59"/>
        <v/>
      </c>
    </row>
    <row r="628" spans="1:30" s="169" customFormat="1" ht="20.25">
      <c r="A628" s="154"/>
      <c r="B628" s="301"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3" t="str">
        <f ca="1">IF(ISERROR($V628),"",OFFSET('Smelter Look-up'!$G$4,$V628-4,0))</f>
        <v/>
      </c>
      <c r="I628" s="204" t="str">
        <f ca="1">IF(ISERROR($V628),"",OFFSET('Smelter Look-up'!$H$4,$V628-4,0))</f>
        <v/>
      </c>
      <c r="J628" s="204" t="str">
        <f ca="1">IF(ISERROR($V628),"",OFFSET('Smelter Look-up'!$I$4,$V628-4,0))</f>
        <v/>
      </c>
      <c r="K628" s="149"/>
      <c r="L628" s="149"/>
      <c r="M628" s="149"/>
      <c r="N628" s="149"/>
      <c r="O628" s="149"/>
      <c r="P628" s="206"/>
      <c r="Q628" s="150"/>
      <c r="R628" s="148" t="str">
        <f ca="1">IF(ISERROR($V628),"",OFFSET('Smelter Look-up'!$C$4,$V628-4,0)&amp;"")</f>
        <v/>
      </c>
      <c r="S628" s="154" t="str">
        <f t="shared" ca="1" si="56"/>
        <v/>
      </c>
      <c r="T628" s="154" t="str">
        <f ca="1">IF(B628="","",IF(ISERROR(MATCH($J628,SorP!$B$1:$B$6261,0)),"",INDIRECT("'SorP'!$A$"&amp;MATCH($S628&amp;$J628,SorP!C:C,0))))</f>
        <v/>
      </c>
      <c r="U628" s="167"/>
      <c r="V628" s="168" t="e">
        <f>IF(C628="",NA(),MATCH($B628&amp;$C628,'Smelter Look-up'!$J:$J,0))</f>
        <v>#N/A</v>
      </c>
      <c r="X628" s="169">
        <f t="shared" ca="1" si="55"/>
        <v>0</v>
      </c>
      <c r="AB628" s="311" t="str">
        <f t="shared" si="57"/>
        <v/>
      </c>
      <c r="AC628" s="169" t="str">
        <f t="shared" si="58"/>
        <v/>
      </c>
      <c r="AD628" s="169" t="str">
        <f t="shared" si="59"/>
        <v/>
      </c>
    </row>
    <row r="629" spans="1:30" s="169" customFormat="1" ht="20.25">
      <c r="A629" s="154"/>
      <c r="B629" s="301"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3" t="str">
        <f ca="1">IF(ISERROR($V629),"",OFFSET('Smelter Look-up'!$G$4,$V629-4,0))</f>
        <v/>
      </c>
      <c r="I629" s="204" t="str">
        <f ca="1">IF(ISERROR($V629),"",OFFSET('Smelter Look-up'!$H$4,$V629-4,0))</f>
        <v/>
      </c>
      <c r="J629" s="204" t="str">
        <f ca="1">IF(ISERROR($V629),"",OFFSET('Smelter Look-up'!$I$4,$V629-4,0))</f>
        <v/>
      </c>
      <c r="K629" s="149"/>
      <c r="L629" s="149"/>
      <c r="M629" s="149"/>
      <c r="N629" s="149"/>
      <c r="O629" s="149"/>
      <c r="P629" s="206"/>
      <c r="Q629" s="150"/>
      <c r="R629" s="148" t="str">
        <f ca="1">IF(ISERROR($V629),"",OFFSET('Smelter Look-up'!$C$4,$V629-4,0)&amp;"")</f>
        <v/>
      </c>
      <c r="S629" s="154" t="str">
        <f t="shared" ca="1" si="56"/>
        <v/>
      </c>
      <c r="T629" s="154" t="str">
        <f ca="1">IF(B629="","",IF(ISERROR(MATCH($J629,SorP!$B$1:$B$6261,0)),"",INDIRECT("'SorP'!$A$"&amp;MATCH($S629&amp;$J629,SorP!C:C,0))))</f>
        <v/>
      </c>
      <c r="U629" s="167"/>
      <c r="V629" s="168" t="e">
        <f>IF(C629="",NA(),MATCH($B629&amp;$C629,'Smelter Look-up'!$J:$J,0))</f>
        <v>#N/A</v>
      </c>
      <c r="X629" s="169">
        <f t="shared" ca="1" si="55"/>
        <v>0</v>
      </c>
      <c r="AB629" s="311" t="str">
        <f t="shared" si="57"/>
        <v/>
      </c>
      <c r="AC629" s="169" t="str">
        <f t="shared" si="58"/>
        <v/>
      </c>
      <c r="AD629" s="169" t="str">
        <f t="shared" si="59"/>
        <v/>
      </c>
    </row>
    <row r="630" spans="1:30" s="169" customFormat="1" ht="20.25">
      <c r="A630" s="154"/>
      <c r="B630" s="301"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3" t="str">
        <f ca="1">IF(ISERROR($V630),"",OFFSET('Smelter Look-up'!$G$4,$V630-4,0))</f>
        <v/>
      </c>
      <c r="I630" s="204" t="str">
        <f ca="1">IF(ISERROR($V630),"",OFFSET('Smelter Look-up'!$H$4,$V630-4,0))</f>
        <v/>
      </c>
      <c r="J630" s="204" t="str">
        <f ca="1">IF(ISERROR($V630),"",OFFSET('Smelter Look-up'!$I$4,$V630-4,0))</f>
        <v/>
      </c>
      <c r="K630" s="149"/>
      <c r="L630" s="149"/>
      <c r="M630" s="149"/>
      <c r="N630" s="149"/>
      <c r="O630" s="149"/>
      <c r="P630" s="206"/>
      <c r="Q630" s="150"/>
      <c r="R630" s="148" t="str">
        <f ca="1">IF(ISERROR($V630),"",OFFSET('Smelter Look-up'!$C$4,$V630-4,0)&amp;"")</f>
        <v/>
      </c>
      <c r="S630" s="154" t="str">
        <f t="shared" ca="1" si="56"/>
        <v/>
      </c>
      <c r="T630" s="154" t="str">
        <f ca="1">IF(B630="","",IF(ISERROR(MATCH($J630,SorP!$B$1:$B$6261,0)),"",INDIRECT("'SorP'!$A$"&amp;MATCH($S630&amp;$J630,SorP!C:C,0))))</f>
        <v/>
      </c>
      <c r="U630" s="167"/>
      <c r="V630" s="168" t="e">
        <f>IF(C630="",NA(),MATCH($B630&amp;$C630,'Smelter Look-up'!$J:$J,0))</f>
        <v>#N/A</v>
      </c>
      <c r="X630" s="169">
        <f t="shared" ca="1" si="55"/>
        <v>0</v>
      </c>
      <c r="AB630" s="311" t="str">
        <f t="shared" si="57"/>
        <v/>
      </c>
      <c r="AC630" s="169" t="str">
        <f t="shared" si="58"/>
        <v/>
      </c>
      <c r="AD630" s="169" t="str">
        <f t="shared" si="59"/>
        <v/>
      </c>
    </row>
    <row r="631" spans="1:30" s="169" customFormat="1" ht="20.25">
      <c r="A631" s="154"/>
      <c r="B631" s="301"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3" t="str">
        <f ca="1">IF(ISERROR($V631),"",OFFSET('Smelter Look-up'!$G$4,$V631-4,0))</f>
        <v/>
      </c>
      <c r="I631" s="204" t="str">
        <f ca="1">IF(ISERROR($V631),"",OFFSET('Smelter Look-up'!$H$4,$V631-4,0))</f>
        <v/>
      </c>
      <c r="J631" s="204" t="str">
        <f ca="1">IF(ISERROR($V631),"",OFFSET('Smelter Look-up'!$I$4,$V631-4,0))</f>
        <v/>
      </c>
      <c r="K631" s="149"/>
      <c r="L631" s="149"/>
      <c r="M631" s="149"/>
      <c r="N631" s="149"/>
      <c r="O631" s="149"/>
      <c r="P631" s="206"/>
      <c r="Q631" s="150"/>
      <c r="R631" s="148" t="str">
        <f ca="1">IF(ISERROR($V631),"",OFFSET('Smelter Look-up'!$C$4,$V631-4,0)&amp;"")</f>
        <v/>
      </c>
      <c r="S631" s="154" t="str">
        <f t="shared" ca="1" si="56"/>
        <v/>
      </c>
      <c r="T631" s="154" t="str">
        <f ca="1">IF(B631="","",IF(ISERROR(MATCH($J631,SorP!$B$1:$B$6261,0)),"",INDIRECT("'SorP'!$A$"&amp;MATCH($S631&amp;$J631,SorP!C:C,0))))</f>
        <v/>
      </c>
      <c r="U631" s="167"/>
      <c r="V631" s="168" t="e">
        <f>IF(C631="",NA(),MATCH($B631&amp;$C631,'Smelter Look-up'!$J:$J,0))</f>
        <v>#N/A</v>
      </c>
      <c r="X631" s="169">
        <f t="shared" ca="1" si="55"/>
        <v>0</v>
      </c>
      <c r="AB631" s="311" t="str">
        <f t="shared" si="57"/>
        <v/>
      </c>
      <c r="AC631" s="169" t="str">
        <f t="shared" si="58"/>
        <v/>
      </c>
      <c r="AD631" s="169" t="str">
        <f t="shared" si="59"/>
        <v/>
      </c>
    </row>
    <row r="632" spans="1:30" s="169" customFormat="1" ht="20.25">
      <c r="A632" s="154"/>
      <c r="B632" s="301"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3" t="str">
        <f ca="1">IF(ISERROR($V632),"",OFFSET('Smelter Look-up'!$G$4,$V632-4,0))</f>
        <v/>
      </c>
      <c r="I632" s="204" t="str">
        <f ca="1">IF(ISERROR($V632),"",OFFSET('Smelter Look-up'!$H$4,$V632-4,0))</f>
        <v/>
      </c>
      <c r="J632" s="204" t="str">
        <f ca="1">IF(ISERROR($V632),"",OFFSET('Smelter Look-up'!$I$4,$V632-4,0))</f>
        <v/>
      </c>
      <c r="K632" s="149"/>
      <c r="L632" s="149"/>
      <c r="M632" s="149"/>
      <c r="N632" s="149"/>
      <c r="O632" s="149"/>
      <c r="P632" s="206"/>
      <c r="Q632" s="150"/>
      <c r="R632" s="148" t="str">
        <f ca="1">IF(ISERROR($V632),"",OFFSET('Smelter Look-up'!$C$4,$V632-4,0)&amp;"")</f>
        <v/>
      </c>
      <c r="S632" s="154" t="str">
        <f t="shared" ca="1" si="56"/>
        <v/>
      </c>
      <c r="T632" s="154" t="str">
        <f ca="1">IF(B632="","",IF(ISERROR(MATCH($J632,SorP!$B$1:$B$6261,0)),"",INDIRECT("'SorP'!$A$"&amp;MATCH($S632&amp;$J632,SorP!C:C,0))))</f>
        <v/>
      </c>
      <c r="U632" s="167"/>
      <c r="V632" s="168" t="e">
        <f>IF(C632="",NA(),MATCH($B632&amp;$C632,'Smelter Look-up'!$J:$J,0))</f>
        <v>#N/A</v>
      </c>
      <c r="X632" s="169">
        <f t="shared" ca="1" si="55"/>
        <v>0</v>
      </c>
      <c r="AB632" s="311" t="str">
        <f t="shared" si="57"/>
        <v/>
      </c>
      <c r="AC632" s="169" t="str">
        <f t="shared" si="58"/>
        <v/>
      </c>
      <c r="AD632" s="169" t="str">
        <f t="shared" si="59"/>
        <v/>
      </c>
    </row>
    <row r="633" spans="1:30" s="169" customFormat="1" ht="20.25">
      <c r="A633" s="154"/>
      <c r="B633" s="301"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3" t="str">
        <f ca="1">IF(ISERROR($V633),"",OFFSET('Smelter Look-up'!$G$4,$V633-4,0))</f>
        <v/>
      </c>
      <c r="I633" s="204" t="str">
        <f ca="1">IF(ISERROR($V633),"",OFFSET('Smelter Look-up'!$H$4,$V633-4,0))</f>
        <v/>
      </c>
      <c r="J633" s="204" t="str">
        <f ca="1">IF(ISERROR($V633),"",OFFSET('Smelter Look-up'!$I$4,$V633-4,0))</f>
        <v/>
      </c>
      <c r="K633" s="149"/>
      <c r="L633" s="149"/>
      <c r="M633" s="149"/>
      <c r="N633" s="149"/>
      <c r="O633" s="149"/>
      <c r="P633" s="206"/>
      <c r="Q633" s="150"/>
      <c r="R633" s="148" t="str">
        <f ca="1">IF(ISERROR($V633),"",OFFSET('Smelter Look-up'!$C$4,$V633-4,0)&amp;"")</f>
        <v/>
      </c>
      <c r="S633" s="154" t="str">
        <f t="shared" ca="1" si="56"/>
        <v/>
      </c>
      <c r="T633" s="154" t="str">
        <f ca="1">IF(B633="","",IF(ISERROR(MATCH($J633,SorP!$B$1:$B$6261,0)),"",INDIRECT("'SorP'!$A$"&amp;MATCH($S633&amp;$J633,SorP!C:C,0))))</f>
        <v/>
      </c>
      <c r="U633" s="167"/>
      <c r="V633" s="168" t="e">
        <f>IF(C633="",NA(),MATCH($B633&amp;$C633,'Smelter Look-up'!$J:$J,0))</f>
        <v>#N/A</v>
      </c>
      <c r="X633" s="169">
        <f t="shared" ca="1" si="55"/>
        <v>0</v>
      </c>
      <c r="AB633" s="311" t="str">
        <f t="shared" si="57"/>
        <v/>
      </c>
      <c r="AC633" s="169" t="str">
        <f t="shared" si="58"/>
        <v/>
      </c>
      <c r="AD633" s="169" t="str">
        <f t="shared" si="59"/>
        <v/>
      </c>
    </row>
    <row r="634" spans="1:30" s="169" customFormat="1" ht="20.25">
      <c r="A634" s="154"/>
      <c r="B634" s="301"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3" t="str">
        <f ca="1">IF(ISERROR($V634),"",OFFSET('Smelter Look-up'!$G$4,$V634-4,0))</f>
        <v/>
      </c>
      <c r="I634" s="204" t="str">
        <f ca="1">IF(ISERROR($V634),"",OFFSET('Smelter Look-up'!$H$4,$V634-4,0))</f>
        <v/>
      </c>
      <c r="J634" s="204" t="str">
        <f ca="1">IF(ISERROR($V634),"",OFFSET('Smelter Look-up'!$I$4,$V634-4,0))</f>
        <v/>
      </c>
      <c r="K634" s="149"/>
      <c r="L634" s="149"/>
      <c r="M634" s="149"/>
      <c r="N634" s="149"/>
      <c r="O634" s="149"/>
      <c r="P634" s="206"/>
      <c r="Q634" s="150"/>
      <c r="R634" s="148" t="str">
        <f ca="1">IF(ISERROR($V634),"",OFFSET('Smelter Look-up'!$C$4,$V634-4,0)&amp;"")</f>
        <v/>
      </c>
      <c r="S634" s="154" t="str">
        <f t="shared" ca="1" si="56"/>
        <v/>
      </c>
      <c r="T634" s="154" t="str">
        <f ca="1">IF(B634="","",IF(ISERROR(MATCH($J634,SorP!$B$1:$B$6261,0)),"",INDIRECT("'SorP'!$A$"&amp;MATCH($S634&amp;$J634,SorP!C:C,0))))</f>
        <v/>
      </c>
      <c r="U634" s="167"/>
      <c r="V634" s="168" t="e">
        <f>IF(C634="",NA(),MATCH($B634&amp;$C634,'Smelter Look-up'!$J:$J,0))</f>
        <v>#N/A</v>
      </c>
      <c r="X634" s="169">
        <f t="shared" ca="1" si="55"/>
        <v>0</v>
      </c>
      <c r="AB634" s="311" t="str">
        <f t="shared" si="57"/>
        <v/>
      </c>
      <c r="AC634" s="169" t="str">
        <f t="shared" si="58"/>
        <v/>
      </c>
      <c r="AD634" s="169" t="str">
        <f t="shared" si="59"/>
        <v/>
      </c>
    </row>
    <row r="635" spans="1:30" s="169" customFormat="1" ht="20.25">
      <c r="A635" s="154"/>
      <c r="B635" s="301"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3" t="str">
        <f ca="1">IF(ISERROR($V635),"",OFFSET('Smelter Look-up'!$G$4,$V635-4,0))</f>
        <v/>
      </c>
      <c r="I635" s="204" t="str">
        <f ca="1">IF(ISERROR($V635),"",OFFSET('Smelter Look-up'!$H$4,$V635-4,0))</f>
        <v/>
      </c>
      <c r="J635" s="204" t="str">
        <f ca="1">IF(ISERROR($V635),"",OFFSET('Smelter Look-up'!$I$4,$V635-4,0))</f>
        <v/>
      </c>
      <c r="K635" s="149"/>
      <c r="L635" s="149"/>
      <c r="M635" s="149"/>
      <c r="N635" s="149"/>
      <c r="O635" s="149"/>
      <c r="P635" s="206"/>
      <c r="Q635" s="150"/>
      <c r="R635" s="148" t="str">
        <f ca="1">IF(ISERROR($V635),"",OFFSET('Smelter Look-up'!$C$4,$V635-4,0)&amp;"")</f>
        <v/>
      </c>
      <c r="S635" s="154" t="str">
        <f t="shared" ca="1" si="56"/>
        <v/>
      </c>
      <c r="T635" s="154" t="str">
        <f ca="1">IF(B635="","",IF(ISERROR(MATCH($J635,SorP!$B$1:$B$6261,0)),"",INDIRECT("'SorP'!$A$"&amp;MATCH($S635&amp;$J635,SorP!C:C,0))))</f>
        <v/>
      </c>
      <c r="U635" s="167"/>
      <c r="V635" s="168" t="e">
        <f>IF(C635="",NA(),MATCH($B635&amp;$C635,'Smelter Look-up'!$J:$J,0))</f>
        <v>#N/A</v>
      </c>
      <c r="X635" s="169">
        <f t="shared" ca="1" si="55"/>
        <v>0</v>
      </c>
      <c r="AB635" s="311" t="str">
        <f t="shared" si="57"/>
        <v/>
      </c>
      <c r="AC635" s="169" t="str">
        <f t="shared" si="58"/>
        <v/>
      </c>
      <c r="AD635" s="169" t="str">
        <f t="shared" si="59"/>
        <v/>
      </c>
    </row>
    <row r="636" spans="1:30" s="169" customFormat="1" ht="20.25">
      <c r="A636" s="154"/>
      <c r="B636" s="301"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3" t="str">
        <f ca="1">IF(ISERROR($V636),"",OFFSET('Smelter Look-up'!$G$4,$V636-4,0))</f>
        <v/>
      </c>
      <c r="I636" s="204" t="str">
        <f ca="1">IF(ISERROR($V636),"",OFFSET('Smelter Look-up'!$H$4,$V636-4,0))</f>
        <v/>
      </c>
      <c r="J636" s="204" t="str">
        <f ca="1">IF(ISERROR($V636),"",OFFSET('Smelter Look-up'!$I$4,$V636-4,0))</f>
        <v/>
      </c>
      <c r="K636" s="149"/>
      <c r="L636" s="149"/>
      <c r="M636" s="149"/>
      <c r="N636" s="149"/>
      <c r="O636" s="149"/>
      <c r="P636" s="206"/>
      <c r="Q636" s="150"/>
      <c r="R636" s="148" t="str">
        <f ca="1">IF(ISERROR($V636),"",OFFSET('Smelter Look-up'!$C$4,$V636-4,0)&amp;"")</f>
        <v/>
      </c>
      <c r="S636" s="154" t="str">
        <f t="shared" ca="1" si="56"/>
        <v/>
      </c>
      <c r="T636" s="154" t="str">
        <f ca="1">IF(B636="","",IF(ISERROR(MATCH($J636,SorP!$B$1:$B$6261,0)),"",INDIRECT("'SorP'!$A$"&amp;MATCH($S636&amp;$J636,SorP!C:C,0))))</f>
        <v/>
      </c>
      <c r="U636" s="167"/>
      <c r="V636" s="168" t="e">
        <f>IF(C636="",NA(),MATCH($B636&amp;$C636,'Smelter Look-up'!$J:$J,0))</f>
        <v>#N/A</v>
      </c>
      <c r="X636" s="169">
        <f t="shared" ca="1" si="55"/>
        <v>0</v>
      </c>
      <c r="AB636" s="311" t="str">
        <f t="shared" si="57"/>
        <v/>
      </c>
      <c r="AC636" s="169" t="str">
        <f t="shared" si="58"/>
        <v/>
      </c>
      <c r="AD636" s="169" t="str">
        <f t="shared" si="59"/>
        <v/>
      </c>
    </row>
    <row r="637" spans="1:30" s="169" customFormat="1" ht="20.25">
      <c r="A637" s="154"/>
      <c r="B637" s="301"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3" t="str">
        <f ca="1">IF(ISERROR($V637),"",OFFSET('Smelter Look-up'!$G$4,$V637-4,0))</f>
        <v/>
      </c>
      <c r="I637" s="204" t="str">
        <f ca="1">IF(ISERROR($V637),"",OFFSET('Smelter Look-up'!$H$4,$V637-4,0))</f>
        <v/>
      </c>
      <c r="J637" s="204" t="str">
        <f ca="1">IF(ISERROR($V637),"",OFFSET('Smelter Look-up'!$I$4,$V637-4,0))</f>
        <v/>
      </c>
      <c r="K637" s="149"/>
      <c r="L637" s="149"/>
      <c r="M637" s="149"/>
      <c r="N637" s="149"/>
      <c r="O637" s="149"/>
      <c r="P637" s="206"/>
      <c r="Q637" s="150"/>
      <c r="R637" s="148" t="str">
        <f ca="1">IF(ISERROR($V637),"",OFFSET('Smelter Look-up'!$C$4,$V637-4,0)&amp;"")</f>
        <v/>
      </c>
      <c r="S637" s="154" t="str">
        <f t="shared" ca="1" si="56"/>
        <v/>
      </c>
      <c r="T637" s="154" t="str">
        <f ca="1">IF(B637="","",IF(ISERROR(MATCH($J637,SorP!$B$1:$B$6261,0)),"",INDIRECT("'SorP'!$A$"&amp;MATCH($S637&amp;$J637,SorP!C:C,0))))</f>
        <v/>
      </c>
      <c r="U637" s="167"/>
      <c r="V637" s="168" t="e">
        <f>IF(C637="",NA(),MATCH($B637&amp;$C637,'Smelter Look-up'!$J:$J,0))</f>
        <v>#N/A</v>
      </c>
      <c r="X637" s="169">
        <f t="shared" ca="1" si="55"/>
        <v>0</v>
      </c>
      <c r="AB637" s="311" t="str">
        <f t="shared" si="57"/>
        <v/>
      </c>
      <c r="AC637" s="169" t="str">
        <f t="shared" si="58"/>
        <v/>
      </c>
      <c r="AD637" s="169" t="str">
        <f t="shared" si="59"/>
        <v/>
      </c>
    </row>
    <row r="638" spans="1:30" s="169" customFormat="1" ht="20.25">
      <c r="A638" s="154"/>
      <c r="B638" s="301"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3" t="str">
        <f ca="1">IF(ISERROR($V638),"",OFFSET('Smelter Look-up'!$G$4,$V638-4,0))</f>
        <v/>
      </c>
      <c r="I638" s="204" t="str">
        <f ca="1">IF(ISERROR($V638),"",OFFSET('Smelter Look-up'!$H$4,$V638-4,0))</f>
        <v/>
      </c>
      <c r="J638" s="204" t="str">
        <f ca="1">IF(ISERROR($V638),"",OFFSET('Smelter Look-up'!$I$4,$V638-4,0))</f>
        <v/>
      </c>
      <c r="K638" s="149"/>
      <c r="L638" s="149"/>
      <c r="M638" s="149"/>
      <c r="N638" s="149"/>
      <c r="O638" s="149"/>
      <c r="P638" s="206"/>
      <c r="Q638" s="150"/>
      <c r="R638" s="148" t="str">
        <f ca="1">IF(ISERROR($V638),"",OFFSET('Smelter Look-up'!$C$4,$V638-4,0)&amp;"")</f>
        <v/>
      </c>
      <c r="S638" s="154" t="str">
        <f t="shared" ca="1" si="56"/>
        <v/>
      </c>
      <c r="T638" s="154" t="str">
        <f ca="1">IF(B638="","",IF(ISERROR(MATCH($J638,SorP!$B$1:$B$6261,0)),"",INDIRECT("'SorP'!$A$"&amp;MATCH($S638&amp;$J638,SorP!C:C,0))))</f>
        <v/>
      </c>
      <c r="U638" s="167"/>
      <c r="V638" s="168" t="e">
        <f>IF(C638="",NA(),MATCH($B638&amp;$C638,'Smelter Look-up'!$J:$J,0))</f>
        <v>#N/A</v>
      </c>
      <c r="X638" s="169">
        <f t="shared" ca="1" si="55"/>
        <v>0</v>
      </c>
      <c r="AB638" s="311" t="str">
        <f t="shared" si="57"/>
        <v/>
      </c>
      <c r="AC638" s="169" t="str">
        <f t="shared" si="58"/>
        <v/>
      </c>
      <c r="AD638" s="169" t="str">
        <f t="shared" si="59"/>
        <v/>
      </c>
    </row>
    <row r="639" spans="1:30" s="169" customFormat="1" ht="20.25">
      <c r="A639" s="154"/>
      <c r="B639" s="301"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3" t="str">
        <f ca="1">IF(ISERROR($V639),"",OFFSET('Smelter Look-up'!$G$4,$V639-4,0))</f>
        <v/>
      </c>
      <c r="I639" s="204" t="str">
        <f ca="1">IF(ISERROR($V639),"",OFFSET('Smelter Look-up'!$H$4,$V639-4,0))</f>
        <v/>
      </c>
      <c r="J639" s="204" t="str">
        <f ca="1">IF(ISERROR($V639),"",OFFSET('Smelter Look-up'!$I$4,$V639-4,0))</f>
        <v/>
      </c>
      <c r="K639" s="149"/>
      <c r="L639" s="149"/>
      <c r="M639" s="149"/>
      <c r="N639" s="149"/>
      <c r="O639" s="149"/>
      <c r="P639" s="206"/>
      <c r="Q639" s="150"/>
      <c r="R639" s="148" t="str">
        <f ca="1">IF(ISERROR($V639),"",OFFSET('Smelter Look-up'!$C$4,$V639-4,0)&amp;"")</f>
        <v/>
      </c>
      <c r="S639" s="154" t="str">
        <f t="shared" ca="1" si="56"/>
        <v/>
      </c>
      <c r="T639" s="154" t="str">
        <f ca="1">IF(B639="","",IF(ISERROR(MATCH($J639,SorP!$B$1:$B$6261,0)),"",INDIRECT("'SorP'!$A$"&amp;MATCH($S639&amp;$J639,SorP!C:C,0))))</f>
        <v/>
      </c>
      <c r="U639" s="167"/>
      <c r="V639" s="168" t="e">
        <f>IF(C639="",NA(),MATCH($B639&amp;$C639,'Smelter Look-up'!$J:$J,0))</f>
        <v>#N/A</v>
      </c>
      <c r="X639" s="169">
        <f t="shared" ca="1" si="55"/>
        <v>0</v>
      </c>
      <c r="AB639" s="311" t="str">
        <f t="shared" si="57"/>
        <v/>
      </c>
      <c r="AC639" s="169" t="str">
        <f t="shared" si="58"/>
        <v/>
      </c>
      <c r="AD639" s="169" t="str">
        <f t="shared" si="59"/>
        <v/>
      </c>
    </row>
    <row r="640" spans="1:30" s="169" customFormat="1" ht="20.25">
      <c r="A640" s="154"/>
      <c r="B640" s="301"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3" t="str">
        <f ca="1">IF(ISERROR($V640),"",OFFSET('Smelter Look-up'!$G$4,$V640-4,0))</f>
        <v/>
      </c>
      <c r="I640" s="204" t="str">
        <f ca="1">IF(ISERROR($V640),"",OFFSET('Smelter Look-up'!$H$4,$V640-4,0))</f>
        <v/>
      </c>
      <c r="J640" s="204" t="str">
        <f ca="1">IF(ISERROR($V640),"",OFFSET('Smelter Look-up'!$I$4,$V640-4,0))</f>
        <v/>
      </c>
      <c r="K640" s="149"/>
      <c r="L640" s="149"/>
      <c r="M640" s="149"/>
      <c r="N640" s="149"/>
      <c r="O640" s="149"/>
      <c r="P640" s="206"/>
      <c r="Q640" s="150"/>
      <c r="R640" s="148" t="str">
        <f ca="1">IF(ISERROR($V640),"",OFFSET('Smelter Look-up'!$C$4,$V640-4,0)&amp;"")</f>
        <v/>
      </c>
      <c r="S640" s="154" t="str">
        <f t="shared" ca="1" si="56"/>
        <v/>
      </c>
      <c r="T640" s="154" t="str">
        <f ca="1">IF(B640="","",IF(ISERROR(MATCH($J640,SorP!$B$1:$B$6261,0)),"",INDIRECT("'SorP'!$A$"&amp;MATCH($S640&amp;$J640,SorP!C:C,0))))</f>
        <v/>
      </c>
      <c r="U640" s="167"/>
      <c r="V640" s="168" t="e">
        <f>IF(C640="",NA(),MATCH($B640&amp;$C640,'Smelter Look-up'!$J:$J,0))</f>
        <v>#N/A</v>
      </c>
      <c r="X640" s="169">
        <f t="shared" ca="1" si="55"/>
        <v>0</v>
      </c>
      <c r="AB640" s="311" t="str">
        <f t="shared" si="57"/>
        <v/>
      </c>
      <c r="AC640" s="169" t="str">
        <f t="shared" si="58"/>
        <v/>
      </c>
      <c r="AD640" s="169" t="str">
        <f t="shared" si="59"/>
        <v/>
      </c>
    </row>
    <row r="641" spans="1:30" s="169" customFormat="1" ht="20.25">
      <c r="A641" s="154"/>
      <c r="B641" s="301"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3" t="str">
        <f ca="1">IF(ISERROR($V641),"",OFFSET('Smelter Look-up'!$G$4,$V641-4,0))</f>
        <v/>
      </c>
      <c r="I641" s="204" t="str">
        <f ca="1">IF(ISERROR($V641),"",OFFSET('Smelter Look-up'!$H$4,$V641-4,0))</f>
        <v/>
      </c>
      <c r="J641" s="204" t="str">
        <f ca="1">IF(ISERROR($V641),"",OFFSET('Smelter Look-up'!$I$4,$V641-4,0))</f>
        <v/>
      </c>
      <c r="K641" s="149"/>
      <c r="L641" s="149"/>
      <c r="M641" s="149"/>
      <c r="N641" s="149"/>
      <c r="O641" s="149"/>
      <c r="P641" s="206"/>
      <c r="Q641" s="150"/>
      <c r="R641" s="148" t="str">
        <f ca="1">IF(ISERROR($V641),"",OFFSET('Smelter Look-up'!$C$4,$V641-4,0)&amp;"")</f>
        <v/>
      </c>
      <c r="S641" s="154" t="str">
        <f t="shared" ca="1" si="56"/>
        <v/>
      </c>
      <c r="T641" s="154" t="str">
        <f ca="1">IF(B641="","",IF(ISERROR(MATCH($J641,SorP!$B$1:$B$6261,0)),"",INDIRECT("'SorP'!$A$"&amp;MATCH($S641&amp;$J641,SorP!C:C,0))))</f>
        <v/>
      </c>
      <c r="U641" s="167"/>
      <c r="V641" s="168" t="e">
        <f>IF(C641="",NA(),MATCH($B641&amp;$C641,'Smelter Look-up'!$J:$J,0))</f>
        <v>#N/A</v>
      </c>
      <c r="X641" s="169">
        <f t="shared" ca="1" si="55"/>
        <v>0</v>
      </c>
      <c r="AB641" s="311" t="str">
        <f t="shared" si="57"/>
        <v/>
      </c>
      <c r="AC641" s="169" t="str">
        <f t="shared" si="58"/>
        <v/>
      </c>
      <c r="AD641" s="169" t="str">
        <f t="shared" si="59"/>
        <v/>
      </c>
    </row>
    <row r="642" spans="1:30" s="169" customFormat="1" ht="20.25">
      <c r="A642" s="154"/>
      <c r="B642" s="301"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3" t="str">
        <f ca="1">IF(ISERROR($V642),"",OFFSET('Smelter Look-up'!$G$4,$V642-4,0))</f>
        <v/>
      </c>
      <c r="I642" s="204" t="str">
        <f ca="1">IF(ISERROR($V642),"",OFFSET('Smelter Look-up'!$H$4,$V642-4,0))</f>
        <v/>
      </c>
      <c r="J642" s="204" t="str">
        <f ca="1">IF(ISERROR($V642),"",OFFSET('Smelter Look-up'!$I$4,$V642-4,0))</f>
        <v/>
      </c>
      <c r="K642" s="149"/>
      <c r="L642" s="149"/>
      <c r="M642" s="149"/>
      <c r="N642" s="149"/>
      <c r="O642" s="149"/>
      <c r="P642" s="206"/>
      <c r="Q642" s="150"/>
      <c r="R642" s="148" t="str">
        <f ca="1">IF(ISERROR($V642),"",OFFSET('Smelter Look-up'!$C$4,$V642-4,0)&amp;"")</f>
        <v/>
      </c>
      <c r="S642" s="154" t="str">
        <f t="shared" ca="1" si="56"/>
        <v/>
      </c>
      <c r="T642" s="154" t="str">
        <f ca="1">IF(B642="","",IF(ISERROR(MATCH($J642,SorP!$B$1:$B$6261,0)),"",INDIRECT("'SorP'!$A$"&amp;MATCH($S642&amp;$J642,SorP!C:C,0))))</f>
        <v/>
      </c>
      <c r="U642" s="167"/>
      <c r="V642" s="168" t="e">
        <f>IF(C642="",NA(),MATCH($B642&amp;$C642,'Smelter Look-up'!$J:$J,0))</f>
        <v>#N/A</v>
      </c>
      <c r="X642" s="169">
        <f t="shared" ca="1" si="55"/>
        <v>0</v>
      </c>
      <c r="AB642" s="311" t="str">
        <f t="shared" si="57"/>
        <v/>
      </c>
      <c r="AC642" s="169" t="str">
        <f t="shared" si="58"/>
        <v/>
      </c>
      <c r="AD642" s="169" t="str">
        <f t="shared" si="59"/>
        <v/>
      </c>
    </row>
    <row r="643" spans="1:30" s="169" customFormat="1" ht="20.25">
      <c r="A643" s="154"/>
      <c r="B643" s="301"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3" t="str">
        <f ca="1">IF(ISERROR($V643),"",OFFSET('Smelter Look-up'!$G$4,$V643-4,0))</f>
        <v/>
      </c>
      <c r="I643" s="204" t="str">
        <f ca="1">IF(ISERROR($V643),"",OFFSET('Smelter Look-up'!$H$4,$V643-4,0))</f>
        <v/>
      </c>
      <c r="J643" s="204" t="str">
        <f ca="1">IF(ISERROR($V643),"",OFFSET('Smelter Look-up'!$I$4,$V643-4,0))</f>
        <v/>
      </c>
      <c r="K643" s="149"/>
      <c r="L643" s="149"/>
      <c r="M643" s="149"/>
      <c r="N643" s="149"/>
      <c r="O643" s="149"/>
      <c r="P643" s="206"/>
      <c r="Q643" s="150"/>
      <c r="R643" s="148" t="str">
        <f ca="1">IF(ISERROR($V643),"",OFFSET('Smelter Look-up'!$C$4,$V643-4,0)&amp;"")</f>
        <v/>
      </c>
      <c r="S643" s="154" t="str">
        <f t="shared" ca="1" si="56"/>
        <v/>
      </c>
      <c r="T643" s="154" t="str">
        <f ca="1">IF(B643="","",IF(ISERROR(MATCH($J643,SorP!$B$1:$B$6261,0)),"",INDIRECT("'SorP'!$A$"&amp;MATCH($S643&amp;$J643,SorP!C:C,0))))</f>
        <v/>
      </c>
      <c r="U643" s="167"/>
      <c r="V643" s="168" t="e">
        <f>IF(C643="",NA(),MATCH($B643&amp;$C643,'Smelter Look-up'!$J:$J,0))</f>
        <v>#N/A</v>
      </c>
      <c r="X643" s="169">
        <f t="shared" ca="1" si="55"/>
        <v>0</v>
      </c>
      <c r="AB643" s="311" t="str">
        <f t="shared" si="57"/>
        <v/>
      </c>
      <c r="AC643" s="169" t="str">
        <f t="shared" si="58"/>
        <v/>
      </c>
      <c r="AD643" s="169" t="str">
        <f t="shared" si="59"/>
        <v/>
      </c>
    </row>
    <row r="644" spans="1:30" s="169" customFormat="1" ht="20.25">
      <c r="A644" s="154"/>
      <c r="B644" s="301"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3" t="str">
        <f ca="1">IF(ISERROR($V644),"",OFFSET('Smelter Look-up'!$G$4,$V644-4,0))</f>
        <v/>
      </c>
      <c r="I644" s="204" t="str">
        <f ca="1">IF(ISERROR($V644),"",OFFSET('Smelter Look-up'!$H$4,$V644-4,0))</f>
        <v/>
      </c>
      <c r="J644" s="204" t="str">
        <f ca="1">IF(ISERROR($V644),"",OFFSET('Smelter Look-up'!$I$4,$V644-4,0))</f>
        <v/>
      </c>
      <c r="K644" s="149"/>
      <c r="L644" s="149"/>
      <c r="M644" s="149"/>
      <c r="N644" s="149"/>
      <c r="O644" s="149"/>
      <c r="P644" s="206"/>
      <c r="Q644" s="150"/>
      <c r="R644" s="148" t="str">
        <f ca="1">IF(ISERROR($V644),"",OFFSET('Smelter Look-up'!$C$4,$V644-4,0)&amp;"")</f>
        <v/>
      </c>
      <c r="S644" s="154" t="str">
        <f t="shared" ca="1" si="56"/>
        <v/>
      </c>
      <c r="T644" s="154" t="str">
        <f ca="1">IF(B644="","",IF(ISERROR(MATCH($J644,SorP!$B$1:$B$6261,0)),"",INDIRECT("'SorP'!$A$"&amp;MATCH($S644&amp;$J644,SorP!C:C,0))))</f>
        <v/>
      </c>
      <c r="U644" s="167"/>
      <c r="V644" s="168" t="e">
        <f>IF(C644="",NA(),MATCH($B644&amp;$C644,'Smelter Look-up'!$J:$J,0))</f>
        <v>#N/A</v>
      </c>
      <c r="X644" s="169">
        <f t="shared" ca="1" si="55"/>
        <v>0</v>
      </c>
      <c r="AB644" s="311" t="str">
        <f t="shared" si="57"/>
        <v/>
      </c>
      <c r="AC644" s="169" t="str">
        <f t="shared" si="58"/>
        <v/>
      </c>
      <c r="AD644" s="169" t="str">
        <f t="shared" si="59"/>
        <v/>
      </c>
    </row>
    <row r="645" spans="1:30" s="169" customFormat="1" ht="20.25">
      <c r="A645" s="154"/>
      <c r="B645" s="301"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3" t="str">
        <f ca="1">IF(ISERROR($V645),"",OFFSET('Smelter Look-up'!$G$4,$V645-4,0))</f>
        <v/>
      </c>
      <c r="I645" s="204" t="str">
        <f ca="1">IF(ISERROR($V645),"",OFFSET('Smelter Look-up'!$H$4,$V645-4,0))</f>
        <v/>
      </c>
      <c r="J645" s="204" t="str">
        <f ca="1">IF(ISERROR($V645),"",OFFSET('Smelter Look-up'!$I$4,$V645-4,0))</f>
        <v/>
      </c>
      <c r="K645" s="149"/>
      <c r="L645" s="149"/>
      <c r="M645" s="149"/>
      <c r="N645" s="149"/>
      <c r="O645" s="149"/>
      <c r="P645" s="206"/>
      <c r="Q645" s="150"/>
      <c r="R645" s="148" t="str">
        <f ca="1">IF(ISERROR($V645),"",OFFSET('Smelter Look-up'!$C$4,$V645-4,0)&amp;"")</f>
        <v/>
      </c>
      <c r="S645" s="154" t="str">
        <f t="shared" ca="1" si="56"/>
        <v/>
      </c>
      <c r="T645" s="154" t="str">
        <f ca="1">IF(B645="","",IF(ISERROR(MATCH($J645,SorP!$B$1:$B$6261,0)),"",INDIRECT("'SorP'!$A$"&amp;MATCH($S645&amp;$J645,SorP!C:C,0))))</f>
        <v/>
      </c>
      <c r="U645" s="167"/>
      <c r="V645" s="168" t="e">
        <f>IF(C645="",NA(),MATCH($B645&amp;$C645,'Smelter Look-up'!$J:$J,0))</f>
        <v>#N/A</v>
      </c>
      <c r="X645" s="169">
        <f t="shared" ca="1" si="55"/>
        <v>0</v>
      </c>
      <c r="AB645" s="311" t="str">
        <f t="shared" si="57"/>
        <v/>
      </c>
      <c r="AC645" s="169" t="str">
        <f t="shared" si="58"/>
        <v/>
      </c>
      <c r="AD645" s="169" t="str">
        <f t="shared" si="59"/>
        <v/>
      </c>
    </row>
    <row r="646" spans="1:30" s="169" customFormat="1" ht="20.25">
      <c r="A646" s="154"/>
      <c r="B646" s="301"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3" t="str">
        <f ca="1">IF(ISERROR($V646),"",OFFSET('Smelter Look-up'!$G$4,$V646-4,0))</f>
        <v/>
      </c>
      <c r="I646" s="204" t="str">
        <f ca="1">IF(ISERROR($V646),"",OFFSET('Smelter Look-up'!$H$4,$V646-4,0))</f>
        <v/>
      </c>
      <c r="J646" s="204" t="str">
        <f ca="1">IF(ISERROR($V646),"",OFFSET('Smelter Look-up'!$I$4,$V646-4,0))</f>
        <v/>
      </c>
      <c r="K646" s="149"/>
      <c r="L646" s="149"/>
      <c r="M646" s="149"/>
      <c r="N646" s="149"/>
      <c r="O646" s="149"/>
      <c r="P646" s="206"/>
      <c r="Q646" s="150"/>
      <c r="R646" s="148" t="str">
        <f ca="1">IF(ISERROR($V646),"",OFFSET('Smelter Look-up'!$C$4,$V646-4,0)&amp;"")</f>
        <v/>
      </c>
      <c r="S646" s="154" t="str">
        <f t="shared" ca="1" si="56"/>
        <v/>
      </c>
      <c r="T646" s="154" t="str">
        <f ca="1">IF(B646="","",IF(ISERROR(MATCH($J646,SorP!$B$1:$B$6261,0)),"",INDIRECT("'SorP'!$A$"&amp;MATCH($S646&amp;$J646,SorP!C:C,0))))</f>
        <v/>
      </c>
      <c r="U646" s="167"/>
      <c r="V646" s="168" t="e">
        <f>IF(C646="",NA(),MATCH($B646&amp;$C646,'Smelter Look-up'!$J:$J,0))</f>
        <v>#N/A</v>
      </c>
      <c r="X646" s="169">
        <f t="shared" ca="1" si="55"/>
        <v>0</v>
      </c>
      <c r="AB646" s="311" t="str">
        <f t="shared" si="57"/>
        <v/>
      </c>
      <c r="AC646" s="169" t="str">
        <f t="shared" si="58"/>
        <v/>
      </c>
      <c r="AD646" s="169" t="str">
        <f t="shared" si="59"/>
        <v/>
      </c>
    </row>
    <row r="647" spans="1:30" s="169" customFormat="1" ht="20.25">
      <c r="A647" s="154"/>
      <c r="B647" s="301"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3" t="str">
        <f ca="1">IF(ISERROR($V647),"",OFFSET('Smelter Look-up'!$G$4,$V647-4,0))</f>
        <v/>
      </c>
      <c r="I647" s="204" t="str">
        <f ca="1">IF(ISERROR($V647),"",OFFSET('Smelter Look-up'!$H$4,$V647-4,0))</f>
        <v/>
      </c>
      <c r="J647" s="204" t="str">
        <f ca="1">IF(ISERROR($V647),"",OFFSET('Smelter Look-up'!$I$4,$V647-4,0))</f>
        <v/>
      </c>
      <c r="K647" s="149"/>
      <c r="L647" s="149"/>
      <c r="M647" s="149"/>
      <c r="N647" s="149"/>
      <c r="O647" s="149"/>
      <c r="P647" s="206"/>
      <c r="Q647" s="150"/>
      <c r="R647" s="148" t="str">
        <f ca="1">IF(ISERROR($V647),"",OFFSET('Smelter Look-up'!$C$4,$V647-4,0)&amp;"")</f>
        <v/>
      </c>
      <c r="S647" s="154" t="str">
        <f t="shared" ca="1" si="56"/>
        <v/>
      </c>
      <c r="T647" s="154" t="str">
        <f ca="1">IF(B647="","",IF(ISERROR(MATCH($J647,SorP!$B$1:$B$6261,0)),"",INDIRECT("'SorP'!$A$"&amp;MATCH($S647&amp;$J647,SorP!C:C,0))))</f>
        <v/>
      </c>
      <c r="U647" s="167"/>
      <c r="V647" s="168" t="e">
        <f>IF(C647="",NA(),MATCH($B647&amp;$C647,'Smelter Look-up'!$J:$J,0))</f>
        <v>#N/A</v>
      </c>
      <c r="X647" s="169">
        <f t="shared" ca="1" si="55"/>
        <v>0</v>
      </c>
      <c r="AB647" s="311" t="str">
        <f t="shared" si="57"/>
        <v/>
      </c>
      <c r="AC647" s="169" t="str">
        <f t="shared" si="58"/>
        <v/>
      </c>
      <c r="AD647" s="169" t="str">
        <f t="shared" si="59"/>
        <v/>
      </c>
    </row>
    <row r="648" spans="1:30" s="169" customFormat="1" ht="20.25">
      <c r="A648" s="154"/>
      <c r="B648" s="301"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3" t="str">
        <f ca="1">IF(ISERROR($V648),"",OFFSET('Smelter Look-up'!$G$4,$V648-4,0))</f>
        <v/>
      </c>
      <c r="I648" s="204" t="str">
        <f ca="1">IF(ISERROR($V648),"",OFFSET('Smelter Look-up'!$H$4,$V648-4,0))</f>
        <v/>
      </c>
      <c r="J648" s="204" t="str">
        <f ca="1">IF(ISERROR($V648),"",OFFSET('Smelter Look-up'!$I$4,$V648-4,0))</f>
        <v/>
      </c>
      <c r="K648" s="149"/>
      <c r="L648" s="149"/>
      <c r="M648" s="149"/>
      <c r="N648" s="149"/>
      <c r="O648" s="149"/>
      <c r="P648" s="206"/>
      <c r="Q648" s="150"/>
      <c r="R648" s="148" t="str">
        <f ca="1">IF(ISERROR($V648),"",OFFSET('Smelter Look-up'!$C$4,$V648-4,0)&amp;"")</f>
        <v/>
      </c>
      <c r="S648" s="154" t="str">
        <f t="shared" ca="1" si="56"/>
        <v/>
      </c>
      <c r="T648" s="154" t="str">
        <f ca="1">IF(B648="","",IF(ISERROR(MATCH($J648,SorP!$B$1:$B$6261,0)),"",INDIRECT("'SorP'!$A$"&amp;MATCH($S648&amp;$J648,SorP!C:C,0))))</f>
        <v/>
      </c>
      <c r="U648" s="167"/>
      <c r="V648" s="168" t="e">
        <f>IF(C648="",NA(),MATCH($B648&amp;$C648,'Smelter Look-up'!$J:$J,0))</f>
        <v>#N/A</v>
      </c>
      <c r="X648" s="169">
        <f t="shared" ca="1" si="55"/>
        <v>0</v>
      </c>
      <c r="AB648" s="311" t="str">
        <f t="shared" si="57"/>
        <v/>
      </c>
      <c r="AC648" s="169" t="str">
        <f t="shared" si="58"/>
        <v/>
      </c>
      <c r="AD648" s="169" t="str">
        <f t="shared" si="59"/>
        <v/>
      </c>
    </row>
    <row r="649" spans="1:30" s="169" customFormat="1" ht="20.25">
      <c r="A649" s="154"/>
      <c r="B649" s="301"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3" t="str">
        <f ca="1">IF(ISERROR($V649),"",OFFSET('Smelter Look-up'!$G$4,$V649-4,0))</f>
        <v/>
      </c>
      <c r="I649" s="204" t="str">
        <f ca="1">IF(ISERROR($V649),"",OFFSET('Smelter Look-up'!$H$4,$V649-4,0))</f>
        <v/>
      </c>
      <c r="J649" s="204" t="str">
        <f ca="1">IF(ISERROR($V649),"",OFFSET('Smelter Look-up'!$I$4,$V649-4,0))</f>
        <v/>
      </c>
      <c r="K649" s="149"/>
      <c r="L649" s="149"/>
      <c r="M649" s="149"/>
      <c r="N649" s="149"/>
      <c r="O649" s="149"/>
      <c r="P649" s="206"/>
      <c r="Q649" s="150"/>
      <c r="R649" s="148" t="str">
        <f ca="1">IF(ISERROR($V649),"",OFFSET('Smelter Look-up'!$C$4,$V649-4,0)&amp;"")</f>
        <v/>
      </c>
      <c r="S649" s="154" t="str">
        <f t="shared" ca="1" si="56"/>
        <v/>
      </c>
      <c r="T649" s="154" t="str">
        <f ca="1">IF(B649="","",IF(ISERROR(MATCH($J649,SorP!$B$1:$B$6261,0)),"",INDIRECT("'SorP'!$A$"&amp;MATCH($S649&amp;$J649,SorP!C:C,0))))</f>
        <v/>
      </c>
      <c r="U649" s="167"/>
      <c r="V649" s="168" t="e">
        <f>IF(C649="",NA(),MATCH($B649&amp;$C649,'Smelter Look-up'!$J:$J,0))</f>
        <v>#N/A</v>
      </c>
      <c r="X649" s="169">
        <f t="shared" ca="1" si="55"/>
        <v>0</v>
      </c>
      <c r="AB649" s="311" t="str">
        <f t="shared" si="57"/>
        <v/>
      </c>
      <c r="AC649" s="169" t="str">
        <f t="shared" si="58"/>
        <v/>
      </c>
      <c r="AD649" s="169" t="str">
        <f t="shared" si="59"/>
        <v/>
      </c>
    </row>
    <row r="650" spans="1:30" s="169" customFormat="1" ht="20.25">
      <c r="A650" s="154"/>
      <c r="B650" s="301"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3" t="str">
        <f ca="1">IF(ISERROR($V650),"",OFFSET('Smelter Look-up'!$G$4,$V650-4,0))</f>
        <v/>
      </c>
      <c r="I650" s="204" t="str">
        <f ca="1">IF(ISERROR($V650),"",OFFSET('Smelter Look-up'!$H$4,$V650-4,0))</f>
        <v/>
      </c>
      <c r="J650" s="204" t="str">
        <f ca="1">IF(ISERROR($V650),"",OFFSET('Smelter Look-up'!$I$4,$V650-4,0))</f>
        <v/>
      </c>
      <c r="K650" s="149"/>
      <c r="L650" s="149"/>
      <c r="M650" s="149"/>
      <c r="N650" s="149"/>
      <c r="O650" s="149"/>
      <c r="P650" s="206"/>
      <c r="Q650" s="150"/>
      <c r="R650" s="148" t="str">
        <f ca="1">IF(ISERROR($V650),"",OFFSET('Smelter Look-up'!$C$4,$V650-4,0)&amp;"")</f>
        <v/>
      </c>
      <c r="S650" s="154" t="str">
        <f t="shared" ca="1" si="56"/>
        <v/>
      </c>
      <c r="T650" s="154" t="str">
        <f ca="1">IF(B650="","",IF(ISERROR(MATCH($J650,SorP!$B$1:$B$6261,0)),"",INDIRECT("'SorP'!$A$"&amp;MATCH($S650&amp;$J650,SorP!C:C,0))))</f>
        <v/>
      </c>
      <c r="U650" s="167"/>
      <c r="V650" s="168" t="e">
        <f>IF(C650="",NA(),MATCH($B650&amp;$C650,'Smelter Look-up'!$J:$J,0))</f>
        <v>#N/A</v>
      </c>
      <c r="X650" s="169">
        <f t="shared" ca="1" si="55"/>
        <v>0</v>
      </c>
      <c r="AB650" s="311" t="str">
        <f t="shared" si="57"/>
        <v/>
      </c>
      <c r="AC650" s="169" t="str">
        <f t="shared" si="58"/>
        <v/>
      </c>
      <c r="AD650" s="169" t="str">
        <f t="shared" si="59"/>
        <v/>
      </c>
    </row>
    <row r="651" spans="1:30" s="169" customFormat="1" ht="20.25">
      <c r="A651" s="154"/>
      <c r="B651" s="301"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3" t="str">
        <f ca="1">IF(ISERROR($V651),"",OFFSET('Smelter Look-up'!$G$4,$V651-4,0))</f>
        <v/>
      </c>
      <c r="I651" s="204" t="str">
        <f ca="1">IF(ISERROR($V651),"",OFFSET('Smelter Look-up'!$H$4,$V651-4,0))</f>
        <v/>
      </c>
      <c r="J651" s="204" t="str">
        <f ca="1">IF(ISERROR($V651),"",OFFSET('Smelter Look-up'!$I$4,$V651-4,0))</f>
        <v/>
      </c>
      <c r="K651" s="149"/>
      <c r="L651" s="149"/>
      <c r="M651" s="149"/>
      <c r="N651" s="149"/>
      <c r="O651" s="149"/>
      <c r="P651" s="206"/>
      <c r="Q651" s="150"/>
      <c r="R651" s="148" t="str">
        <f ca="1">IF(ISERROR($V651),"",OFFSET('Smelter Look-up'!$C$4,$V651-4,0)&amp;"")</f>
        <v/>
      </c>
      <c r="S651" s="154" t="str">
        <f t="shared" ca="1" si="56"/>
        <v/>
      </c>
      <c r="T651" s="154" t="str">
        <f ca="1">IF(B651="","",IF(ISERROR(MATCH($J651,SorP!$B$1:$B$6261,0)),"",INDIRECT("'SorP'!$A$"&amp;MATCH($S651&amp;$J651,SorP!C:C,0))))</f>
        <v/>
      </c>
      <c r="U651" s="167"/>
      <c r="V651" s="168" t="e">
        <f>IF(C651="",NA(),MATCH($B651&amp;$C651,'Smelter Look-up'!$J:$J,0))</f>
        <v>#N/A</v>
      </c>
      <c r="X651" s="169">
        <f t="shared" ca="1" si="55"/>
        <v>0</v>
      </c>
      <c r="AB651" s="311" t="str">
        <f t="shared" si="57"/>
        <v/>
      </c>
      <c r="AC651" s="169" t="str">
        <f t="shared" si="58"/>
        <v/>
      </c>
      <c r="AD651" s="169" t="str">
        <f t="shared" si="59"/>
        <v/>
      </c>
    </row>
    <row r="652" spans="1:30" s="169" customFormat="1" ht="20.25">
      <c r="A652" s="154"/>
      <c r="B652" s="301"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3" t="str">
        <f ca="1">IF(ISERROR($V652),"",OFFSET('Smelter Look-up'!$G$4,$V652-4,0))</f>
        <v/>
      </c>
      <c r="I652" s="204" t="str">
        <f ca="1">IF(ISERROR($V652),"",OFFSET('Smelter Look-up'!$H$4,$V652-4,0))</f>
        <v/>
      </c>
      <c r="J652" s="204" t="str">
        <f ca="1">IF(ISERROR($V652),"",OFFSET('Smelter Look-up'!$I$4,$V652-4,0))</f>
        <v/>
      </c>
      <c r="K652" s="149"/>
      <c r="L652" s="149"/>
      <c r="M652" s="149"/>
      <c r="N652" s="149"/>
      <c r="O652" s="149"/>
      <c r="P652" s="206"/>
      <c r="Q652" s="150"/>
      <c r="R652" s="148" t="str">
        <f ca="1">IF(ISERROR($V652),"",OFFSET('Smelter Look-up'!$C$4,$V652-4,0)&amp;"")</f>
        <v/>
      </c>
      <c r="S652" s="154" t="str">
        <f t="shared" ca="1" si="56"/>
        <v/>
      </c>
      <c r="T652" s="154" t="str">
        <f ca="1">IF(B652="","",IF(ISERROR(MATCH($J652,SorP!$B$1:$B$6261,0)),"",INDIRECT("'SorP'!$A$"&amp;MATCH($S652&amp;$J652,SorP!C:C,0))))</f>
        <v/>
      </c>
      <c r="U652" s="167"/>
      <c r="V652" s="168" t="e">
        <f>IF(C652="",NA(),MATCH($B652&amp;$C652,'Smelter Look-up'!$J:$J,0))</f>
        <v>#N/A</v>
      </c>
      <c r="X652" s="169">
        <f t="shared" ca="1" si="55"/>
        <v>0</v>
      </c>
      <c r="AB652" s="311" t="str">
        <f t="shared" si="57"/>
        <v/>
      </c>
      <c r="AC652" s="169" t="str">
        <f t="shared" si="58"/>
        <v/>
      </c>
      <c r="AD652" s="169" t="str">
        <f t="shared" si="59"/>
        <v/>
      </c>
    </row>
    <row r="653" spans="1:30" s="169" customFormat="1" ht="20.25">
      <c r="A653" s="154"/>
      <c r="B653" s="301"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3" t="str">
        <f ca="1">IF(ISERROR($V653),"",OFFSET('Smelter Look-up'!$G$4,$V653-4,0))</f>
        <v/>
      </c>
      <c r="I653" s="204" t="str">
        <f ca="1">IF(ISERROR($V653),"",OFFSET('Smelter Look-up'!$H$4,$V653-4,0))</f>
        <v/>
      </c>
      <c r="J653" s="204" t="str">
        <f ca="1">IF(ISERROR($V653),"",OFFSET('Smelter Look-up'!$I$4,$V653-4,0))</f>
        <v/>
      </c>
      <c r="K653" s="149"/>
      <c r="L653" s="149"/>
      <c r="M653" s="149"/>
      <c r="N653" s="149"/>
      <c r="O653" s="149"/>
      <c r="P653" s="206"/>
      <c r="Q653" s="150"/>
      <c r="R653" s="148" t="str">
        <f ca="1">IF(ISERROR($V653),"",OFFSET('Smelter Look-up'!$C$4,$V653-4,0)&amp;"")</f>
        <v/>
      </c>
      <c r="S653" s="154" t="str">
        <f t="shared" ca="1" si="56"/>
        <v/>
      </c>
      <c r="T653" s="154" t="str">
        <f ca="1">IF(B653="","",IF(ISERROR(MATCH($J653,SorP!$B$1:$B$6261,0)),"",INDIRECT("'SorP'!$A$"&amp;MATCH($S653&amp;$J653,SorP!C:C,0))))</f>
        <v/>
      </c>
      <c r="U653" s="167"/>
      <c r="V653" s="168" t="e">
        <f>IF(C653="",NA(),MATCH($B653&amp;$C653,'Smelter Look-up'!$J:$J,0))</f>
        <v>#N/A</v>
      </c>
      <c r="X653" s="169">
        <f t="shared" ca="1" si="55"/>
        <v>0</v>
      </c>
      <c r="AB653" s="311" t="str">
        <f t="shared" si="57"/>
        <v/>
      </c>
      <c r="AC653" s="169" t="str">
        <f t="shared" si="58"/>
        <v/>
      </c>
      <c r="AD653" s="169" t="str">
        <f t="shared" si="59"/>
        <v/>
      </c>
    </row>
    <row r="654" spans="1:30" s="169" customFormat="1" ht="20.25">
      <c r="A654" s="154"/>
      <c r="B654" s="301"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3" t="str">
        <f ca="1">IF(ISERROR($V654),"",OFFSET('Smelter Look-up'!$G$4,$V654-4,0))</f>
        <v/>
      </c>
      <c r="I654" s="204" t="str">
        <f ca="1">IF(ISERROR($V654),"",OFFSET('Smelter Look-up'!$H$4,$V654-4,0))</f>
        <v/>
      </c>
      <c r="J654" s="204" t="str">
        <f ca="1">IF(ISERROR($V654),"",OFFSET('Smelter Look-up'!$I$4,$V654-4,0))</f>
        <v/>
      </c>
      <c r="K654" s="149"/>
      <c r="L654" s="149"/>
      <c r="M654" s="149"/>
      <c r="N654" s="149"/>
      <c r="O654" s="149"/>
      <c r="P654" s="206"/>
      <c r="Q654" s="150"/>
      <c r="R654" s="148" t="str">
        <f ca="1">IF(ISERROR($V654),"",OFFSET('Smelter Look-up'!$C$4,$V654-4,0)&amp;"")</f>
        <v/>
      </c>
      <c r="S654" s="154" t="str">
        <f t="shared" ca="1" si="56"/>
        <v/>
      </c>
      <c r="T654" s="154" t="str">
        <f ca="1">IF(B654="","",IF(ISERROR(MATCH($J654,SorP!$B$1:$B$6261,0)),"",INDIRECT("'SorP'!$A$"&amp;MATCH($S654&amp;$J654,SorP!C:C,0))))</f>
        <v/>
      </c>
      <c r="U654" s="167"/>
      <c r="V654" s="168" t="e">
        <f>IF(C654="",NA(),MATCH($B654&amp;$C654,'Smelter Look-up'!$J:$J,0))</f>
        <v>#N/A</v>
      </c>
      <c r="X654" s="169">
        <f t="shared" ca="1" si="55"/>
        <v>0</v>
      </c>
      <c r="AB654" s="311" t="str">
        <f t="shared" si="57"/>
        <v/>
      </c>
      <c r="AC654" s="169" t="str">
        <f t="shared" si="58"/>
        <v/>
      </c>
      <c r="AD654" s="169" t="str">
        <f t="shared" si="59"/>
        <v/>
      </c>
    </row>
    <row r="655" spans="1:30" s="169" customFormat="1" ht="20.25">
      <c r="A655" s="154"/>
      <c r="B655" s="301"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3" t="str">
        <f ca="1">IF(ISERROR($V655),"",OFFSET('Smelter Look-up'!$G$4,$V655-4,0))</f>
        <v/>
      </c>
      <c r="I655" s="204" t="str">
        <f ca="1">IF(ISERROR($V655),"",OFFSET('Smelter Look-up'!$H$4,$V655-4,0))</f>
        <v/>
      </c>
      <c r="J655" s="204" t="str">
        <f ca="1">IF(ISERROR($V655),"",OFFSET('Smelter Look-up'!$I$4,$V655-4,0))</f>
        <v/>
      </c>
      <c r="K655" s="149"/>
      <c r="L655" s="149"/>
      <c r="M655" s="149"/>
      <c r="N655" s="149"/>
      <c r="O655" s="149"/>
      <c r="P655" s="206"/>
      <c r="Q655" s="150"/>
      <c r="R655" s="148" t="str">
        <f ca="1">IF(ISERROR($V655),"",OFFSET('Smelter Look-up'!$C$4,$V655-4,0)&amp;"")</f>
        <v/>
      </c>
      <c r="S655" s="154" t="str">
        <f t="shared" ca="1" si="56"/>
        <v/>
      </c>
      <c r="T655" s="154" t="str">
        <f ca="1">IF(B655="","",IF(ISERROR(MATCH($J655,SorP!$B$1:$B$6261,0)),"",INDIRECT("'SorP'!$A$"&amp;MATCH($S655&amp;$J655,SorP!C:C,0))))</f>
        <v/>
      </c>
      <c r="U655" s="167"/>
      <c r="V655" s="168" t="e">
        <f>IF(C655="",NA(),MATCH($B655&amp;$C655,'Smelter Look-up'!$J:$J,0))</f>
        <v>#N/A</v>
      </c>
      <c r="X655" s="169">
        <f t="shared" ca="1" si="55"/>
        <v>0</v>
      </c>
      <c r="AB655" s="311" t="str">
        <f t="shared" si="57"/>
        <v/>
      </c>
      <c r="AC655" s="169" t="str">
        <f t="shared" si="58"/>
        <v/>
      </c>
      <c r="AD655" s="169" t="str">
        <f t="shared" si="59"/>
        <v/>
      </c>
    </row>
    <row r="656" spans="1:30" s="169" customFormat="1" ht="20.25">
      <c r="A656" s="154"/>
      <c r="B656" s="301"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3" t="str">
        <f ca="1">IF(ISERROR($V656),"",OFFSET('Smelter Look-up'!$G$4,$V656-4,0))</f>
        <v/>
      </c>
      <c r="I656" s="204" t="str">
        <f ca="1">IF(ISERROR($V656),"",OFFSET('Smelter Look-up'!$H$4,$V656-4,0))</f>
        <v/>
      </c>
      <c r="J656" s="204" t="str">
        <f ca="1">IF(ISERROR($V656),"",OFFSET('Smelter Look-up'!$I$4,$V656-4,0))</f>
        <v/>
      </c>
      <c r="K656" s="149"/>
      <c r="L656" s="149"/>
      <c r="M656" s="149"/>
      <c r="N656" s="149"/>
      <c r="O656" s="149"/>
      <c r="P656" s="206"/>
      <c r="Q656" s="150"/>
      <c r="R656" s="148" t="str">
        <f ca="1">IF(ISERROR($V656),"",OFFSET('Smelter Look-up'!$C$4,$V656-4,0)&amp;"")</f>
        <v/>
      </c>
      <c r="S656" s="154" t="str">
        <f t="shared" ca="1" si="56"/>
        <v/>
      </c>
      <c r="T656" s="154" t="str">
        <f ca="1">IF(B656="","",IF(ISERROR(MATCH($J656,SorP!$B$1:$B$6261,0)),"",INDIRECT("'SorP'!$A$"&amp;MATCH($S656&amp;$J656,SorP!C:C,0))))</f>
        <v/>
      </c>
      <c r="U656" s="167"/>
      <c r="V656" s="168" t="e">
        <f>IF(C656="",NA(),MATCH($B656&amp;$C656,'Smelter Look-up'!$J:$J,0))</f>
        <v>#N/A</v>
      </c>
      <c r="X656" s="169">
        <f t="shared" ca="1" si="55"/>
        <v>0</v>
      </c>
      <c r="AB656" s="311" t="str">
        <f t="shared" si="57"/>
        <v/>
      </c>
      <c r="AC656" s="169" t="str">
        <f t="shared" si="58"/>
        <v/>
      </c>
      <c r="AD656" s="169" t="str">
        <f t="shared" si="59"/>
        <v/>
      </c>
    </row>
    <row r="657" spans="1:30" s="169" customFormat="1" ht="20.25">
      <c r="A657" s="154"/>
      <c r="B657" s="301"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3" t="str">
        <f ca="1">IF(ISERROR($V657),"",OFFSET('Smelter Look-up'!$G$4,$V657-4,0))</f>
        <v/>
      </c>
      <c r="I657" s="204" t="str">
        <f ca="1">IF(ISERROR($V657),"",OFFSET('Smelter Look-up'!$H$4,$V657-4,0))</f>
        <v/>
      </c>
      <c r="J657" s="204" t="str">
        <f ca="1">IF(ISERROR($V657),"",OFFSET('Smelter Look-up'!$I$4,$V657-4,0))</f>
        <v/>
      </c>
      <c r="K657" s="149"/>
      <c r="L657" s="149"/>
      <c r="M657" s="149"/>
      <c r="N657" s="149"/>
      <c r="O657" s="149"/>
      <c r="P657" s="206"/>
      <c r="Q657" s="150"/>
      <c r="R657" s="148" t="str">
        <f ca="1">IF(ISERROR($V657),"",OFFSET('Smelter Look-up'!$C$4,$V657-4,0)&amp;"")</f>
        <v/>
      </c>
      <c r="S657" s="154" t="str">
        <f t="shared" ca="1" si="56"/>
        <v/>
      </c>
      <c r="T657" s="154" t="str">
        <f ca="1">IF(B657="","",IF(ISERROR(MATCH($J657,SorP!$B$1:$B$6261,0)),"",INDIRECT("'SorP'!$A$"&amp;MATCH($S657&amp;$J657,SorP!C:C,0))))</f>
        <v/>
      </c>
      <c r="U657" s="167"/>
      <c r="V657" s="168" t="e">
        <f>IF(C657="",NA(),MATCH($B657&amp;$C657,'Smelter Look-up'!$J:$J,0))</f>
        <v>#N/A</v>
      </c>
      <c r="X657" s="169">
        <f t="shared" ca="1" si="55"/>
        <v>0</v>
      </c>
      <c r="AB657" s="311" t="str">
        <f t="shared" si="57"/>
        <v/>
      </c>
      <c r="AC657" s="169" t="str">
        <f t="shared" si="58"/>
        <v/>
      </c>
      <c r="AD657" s="169" t="str">
        <f t="shared" si="59"/>
        <v/>
      </c>
    </row>
    <row r="658" spans="1:30" s="169" customFormat="1" ht="20.25">
      <c r="A658" s="154"/>
      <c r="B658" s="301"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3" t="str">
        <f ca="1">IF(ISERROR($V658),"",OFFSET('Smelter Look-up'!$G$4,$V658-4,0))</f>
        <v/>
      </c>
      <c r="I658" s="204" t="str">
        <f ca="1">IF(ISERROR($V658),"",OFFSET('Smelter Look-up'!$H$4,$V658-4,0))</f>
        <v/>
      </c>
      <c r="J658" s="204" t="str">
        <f ca="1">IF(ISERROR($V658),"",OFFSET('Smelter Look-up'!$I$4,$V658-4,0))</f>
        <v/>
      </c>
      <c r="K658" s="149"/>
      <c r="L658" s="149"/>
      <c r="M658" s="149"/>
      <c r="N658" s="149"/>
      <c r="O658" s="149"/>
      <c r="P658" s="206"/>
      <c r="Q658" s="150"/>
      <c r="R658" s="148" t="str">
        <f ca="1">IF(ISERROR($V658),"",OFFSET('Smelter Look-up'!$C$4,$V658-4,0)&amp;"")</f>
        <v/>
      </c>
      <c r="S658" s="154" t="str">
        <f t="shared" ca="1" si="56"/>
        <v/>
      </c>
      <c r="T658" s="154" t="str">
        <f ca="1">IF(B658="","",IF(ISERROR(MATCH($J658,SorP!$B$1:$B$6261,0)),"",INDIRECT("'SorP'!$A$"&amp;MATCH($S658&amp;$J658,SorP!C:C,0))))</f>
        <v/>
      </c>
      <c r="U658" s="167"/>
      <c r="V658" s="168" t="e">
        <f>IF(C658="",NA(),MATCH($B658&amp;$C658,'Smelter Look-up'!$J:$J,0))</f>
        <v>#N/A</v>
      </c>
      <c r="X658" s="169">
        <f t="shared" ca="1" si="55"/>
        <v>0</v>
      </c>
      <c r="AB658" s="311" t="str">
        <f t="shared" si="57"/>
        <v/>
      </c>
      <c r="AC658" s="169" t="str">
        <f t="shared" si="58"/>
        <v/>
      </c>
      <c r="AD658" s="169" t="str">
        <f t="shared" si="59"/>
        <v/>
      </c>
    </row>
    <row r="659" spans="1:30" s="169" customFormat="1" ht="20.25">
      <c r="A659" s="154"/>
      <c r="B659" s="301"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3" t="str">
        <f ca="1">IF(ISERROR($V659),"",OFFSET('Smelter Look-up'!$G$4,$V659-4,0))</f>
        <v/>
      </c>
      <c r="I659" s="204" t="str">
        <f ca="1">IF(ISERROR($V659),"",OFFSET('Smelter Look-up'!$H$4,$V659-4,0))</f>
        <v/>
      </c>
      <c r="J659" s="204" t="str">
        <f ca="1">IF(ISERROR($V659),"",OFFSET('Smelter Look-up'!$I$4,$V659-4,0))</f>
        <v/>
      </c>
      <c r="K659" s="149"/>
      <c r="L659" s="149"/>
      <c r="M659" s="149"/>
      <c r="N659" s="149"/>
      <c r="O659" s="149"/>
      <c r="P659" s="206"/>
      <c r="Q659" s="150"/>
      <c r="R659" s="148" t="str">
        <f ca="1">IF(ISERROR($V659),"",OFFSET('Smelter Look-up'!$C$4,$V659-4,0)&amp;"")</f>
        <v/>
      </c>
      <c r="S659" s="154" t="str">
        <f t="shared" ca="1" si="56"/>
        <v/>
      </c>
      <c r="T659" s="154" t="str">
        <f ca="1">IF(B659="","",IF(ISERROR(MATCH($J659,SorP!$B$1:$B$6261,0)),"",INDIRECT("'SorP'!$A$"&amp;MATCH($S659&amp;$J659,SorP!C:C,0))))</f>
        <v/>
      </c>
      <c r="U659" s="167"/>
      <c r="V659" s="168" t="e">
        <f>IF(C659="",NA(),MATCH($B659&amp;$C659,'Smelter Look-up'!$J:$J,0))</f>
        <v>#N/A</v>
      </c>
      <c r="X659" s="169">
        <f t="shared" ca="1" si="55"/>
        <v>0</v>
      </c>
      <c r="AB659" s="311" t="str">
        <f t="shared" si="57"/>
        <v/>
      </c>
      <c r="AC659" s="169" t="str">
        <f t="shared" si="58"/>
        <v/>
      </c>
      <c r="AD659" s="169" t="str">
        <f t="shared" si="59"/>
        <v/>
      </c>
    </row>
    <row r="660" spans="1:30" s="169" customFormat="1" ht="20.25">
      <c r="A660" s="154"/>
      <c r="B660" s="301"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3" t="str">
        <f ca="1">IF(ISERROR($V660),"",OFFSET('Smelter Look-up'!$G$4,$V660-4,0))</f>
        <v/>
      </c>
      <c r="I660" s="204" t="str">
        <f ca="1">IF(ISERROR($V660),"",OFFSET('Smelter Look-up'!$H$4,$V660-4,0))</f>
        <v/>
      </c>
      <c r="J660" s="204" t="str">
        <f ca="1">IF(ISERROR($V660),"",OFFSET('Smelter Look-up'!$I$4,$V660-4,0))</f>
        <v/>
      </c>
      <c r="K660" s="149"/>
      <c r="L660" s="149"/>
      <c r="M660" s="149"/>
      <c r="N660" s="149"/>
      <c r="O660" s="149"/>
      <c r="P660" s="206"/>
      <c r="Q660" s="150"/>
      <c r="R660" s="148" t="str">
        <f ca="1">IF(ISERROR($V660),"",OFFSET('Smelter Look-up'!$C$4,$V660-4,0)&amp;"")</f>
        <v/>
      </c>
      <c r="S660" s="154" t="str">
        <f t="shared" ca="1" si="56"/>
        <v/>
      </c>
      <c r="T660" s="154" t="str">
        <f ca="1">IF(B660="","",IF(ISERROR(MATCH($J660,SorP!$B$1:$B$6261,0)),"",INDIRECT("'SorP'!$A$"&amp;MATCH($S660&amp;$J660,SorP!C:C,0))))</f>
        <v/>
      </c>
      <c r="U660" s="167"/>
      <c r="V660" s="168" t="e">
        <f>IF(C660="",NA(),MATCH($B660&amp;$C660,'Smelter Look-up'!$J:$J,0))</f>
        <v>#N/A</v>
      </c>
      <c r="X660" s="169">
        <f t="shared" ca="1" si="55"/>
        <v>0</v>
      </c>
      <c r="AB660" s="311" t="str">
        <f t="shared" si="57"/>
        <v/>
      </c>
      <c r="AC660" s="169" t="str">
        <f t="shared" si="58"/>
        <v/>
      </c>
      <c r="AD660" s="169" t="str">
        <f t="shared" si="59"/>
        <v/>
      </c>
    </row>
    <row r="661" spans="1:30" s="169" customFormat="1" ht="20.25">
      <c r="A661" s="154"/>
      <c r="B661" s="301"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3" t="str">
        <f ca="1">IF(ISERROR($V661),"",OFFSET('Smelter Look-up'!$G$4,$V661-4,0))</f>
        <v/>
      </c>
      <c r="I661" s="204" t="str">
        <f ca="1">IF(ISERROR($V661),"",OFFSET('Smelter Look-up'!$H$4,$V661-4,0))</f>
        <v/>
      </c>
      <c r="J661" s="204" t="str">
        <f ca="1">IF(ISERROR($V661),"",OFFSET('Smelter Look-up'!$I$4,$V661-4,0))</f>
        <v/>
      </c>
      <c r="K661" s="149"/>
      <c r="L661" s="149"/>
      <c r="M661" s="149"/>
      <c r="N661" s="149"/>
      <c r="O661" s="149"/>
      <c r="P661" s="206"/>
      <c r="Q661" s="150"/>
      <c r="R661" s="148" t="str">
        <f ca="1">IF(ISERROR($V661),"",OFFSET('Smelter Look-up'!$C$4,$V661-4,0)&amp;"")</f>
        <v/>
      </c>
      <c r="S661" s="154" t="str">
        <f t="shared" ca="1" si="56"/>
        <v/>
      </c>
      <c r="T661" s="154" t="str">
        <f ca="1">IF(B661="","",IF(ISERROR(MATCH($J661,SorP!$B$1:$B$6261,0)),"",INDIRECT("'SorP'!$A$"&amp;MATCH($S661&amp;$J661,SorP!C:C,0))))</f>
        <v/>
      </c>
      <c r="U661" s="167"/>
      <c r="V661" s="168" t="e">
        <f>IF(C661="",NA(),MATCH($B661&amp;$C661,'Smelter Look-up'!$J:$J,0))</f>
        <v>#N/A</v>
      </c>
      <c r="X661" s="169">
        <f t="shared" ca="1" si="55"/>
        <v>0</v>
      </c>
      <c r="AB661" s="311" t="str">
        <f t="shared" si="57"/>
        <v/>
      </c>
      <c r="AC661" s="169" t="str">
        <f t="shared" si="58"/>
        <v/>
      </c>
      <c r="AD661" s="169" t="str">
        <f t="shared" si="59"/>
        <v/>
      </c>
    </row>
    <row r="662" spans="1:30" s="169" customFormat="1" ht="20.25">
      <c r="A662" s="154"/>
      <c r="B662" s="301"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3" t="str">
        <f ca="1">IF(ISERROR($V662),"",OFFSET('Smelter Look-up'!$G$4,$V662-4,0))</f>
        <v/>
      </c>
      <c r="I662" s="204" t="str">
        <f ca="1">IF(ISERROR($V662),"",OFFSET('Smelter Look-up'!$H$4,$V662-4,0))</f>
        <v/>
      </c>
      <c r="J662" s="204" t="str">
        <f ca="1">IF(ISERROR($V662),"",OFFSET('Smelter Look-up'!$I$4,$V662-4,0))</f>
        <v/>
      </c>
      <c r="K662" s="149"/>
      <c r="L662" s="149"/>
      <c r="M662" s="149"/>
      <c r="N662" s="149"/>
      <c r="O662" s="149"/>
      <c r="P662" s="206"/>
      <c r="Q662" s="150"/>
      <c r="R662" s="148" t="str">
        <f ca="1">IF(ISERROR($V662),"",OFFSET('Smelter Look-up'!$C$4,$V662-4,0)&amp;"")</f>
        <v/>
      </c>
      <c r="S662" s="154" t="str">
        <f t="shared" ca="1" si="56"/>
        <v/>
      </c>
      <c r="T662" s="154" t="str">
        <f ca="1">IF(B662="","",IF(ISERROR(MATCH($J662,SorP!$B$1:$B$6261,0)),"",INDIRECT("'SorP'!$A$"&amp;MATCH($S662&amp;$J662,SorP!C:C,0))))</f>
        <v/>
      </c>
      <c r="U662" s="167"/>
      <c r="V662" s="168" t="e">
        <f>IF(C662="",NA(),MATCH($B662&amp;$C662,'Smelter Look-up'!$J:$J,0))</f>
        <v>#N/A</v>
      </c>
      <c r="X662" s="169">
        <f t="shared" ca="1" si="55"/>
        <v>0</v>
      </c>
      <c r="AB662" s="311" t="str">
        <f t="shared" si="57"/>
        <v/>
      </c>
      <c r="AC662" s="169" t="str">
        <f t="shared" si="58"/>
        <v/>
      </c>
      <c r="AD662" s="169" t="str">
        <f t="shared" si="59"/>
        <v/>
      </c>
    </row>
    <row r="663" spans="1:30" s="169" customFormat="1" ht="20.25">
      <c r="A663" s="154"/>
      <c r="B663" s="301"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3" t="str">
        <f ca="1">IF(ISERROR($V663),"",OFFSET('Smelter Look-up'!$G$4,$V663-4,0))</f>
        <v/>
      </c>
      <c r="I663" s="204" t="str">
        <f ca="1">IF(ISERROR($V663),"",OFFSET('Smelter Look-up'!$H$4,$V663-4,0))</f>
        <v/>
      </c>
      <c r="J663" s="204" t="str">
        <f ca="1">IF(ISERROR($V663),"",OFFSET('Smelter Look-up'!$I$4,$V663-4,0))</f>
        <v/>
      </c>
      <c r="K663" s="149"/>
      <c r="L663" s="149"/>
      <c r="M663" s="149"/>
      <c r="N663" s="149"/>
      <c r="O663" s="149"/>
      <c r="P663" s="206"/>
      <c r="Q663" s="150"/>
      <c r="R663" s="148" t="str">
        <f ca="1">IF(ISERROR($V663),"",OFFSET('Smelter Look-up'!$C$4,$V663-4,0)&amp;"")</f>
        <v/>
      </c>
      <c r="S663" s="154" t="str">
        <f t="shared" ca="1" si="56"/>
        <v/>
      </c>
      <c r="T663" s="154" t="str">
        <f ca="1">IF(B663="","",IF(ISERROR(MATCH($J663,SorP!$B$1:$B$6261,0)),"",INDIRECT("'SorP'!$A$"&amp;MATCH($S663&amp;$J663,SorP!C:C,0))))</f>
        <v/>
      </c>
      <c r="U663" s="167"/>
      <c r="V663" s="168" t="e">
        <f>IF(C663="",NA(),MATCH($B663&amp;$C663,'Smelter Look-up'!$J:$J,0))</f>
        <v>#N/A</v>
      </c>
      <c r="X663" s="169">
        <f t="shared" ca="1" si="55"/>
        <v>0</v>
      </c>
      <c r="AB663" s="311" t="str">
        <f t="shared" si="57"/>
        <v/>
      </c>
      <c r="AC663" s="169" t="str">
        <f t="shared" si="58"/>
        <v/>
      </c>
      <c r="AD663" s="169" t="str">
        <f t="shared" si="59"/>
        <v/>
      </c>
    </row>
    <row r="664" spans="1:30" s="169" customFormat="1" ht="20.25">
      <c r="A664" s="154"/>
      <c r="B664" s="301"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3" t="str">
        <f ca="1">IF(ISERROR($V664),"",OFFSET('Smelter Look-up'!$G$4,$V664-4,0))</f>
        <v/>
      </c>
      <c r="I664" s="204" t="str">
        <f ca="1">IF(ISERROR($V664),"",OFFSET('Smelter Look-up'!$H$4,$V664-4,0))</f>
        <v/>
      </c>
      <c r="J664" s="204" t="str">
        <f ca="1">IF(ISERROR($V664),"",OFFSET('Smelter Look-up'!$I$4,$V664-4,0))</f>
        <v/>
      </c>
      <c r="K664" s="149"/>
      <c r="L664" s="149"/>
      <c r="M664" s="149"/>
      <c r="N664" s="149"/>
      <c r="O664" s="149"/>
      <c r="P664" s="206"/>
      <c r="Q664" s="150"/>
      <c r="R664" s="148" t="str">
        <f ca="1">IF(ISERROR($V664),"",OFFSET('Smelter Look-up'!$C$4,$V664-4,0)&amp;"")</f>
        <v/>
      </c>
      <c r="S664" s="154" t="str">
        <f t="shared" ca="1" si="56"/>
        <v/>
      </c>
      <c r="T664" s="154" t="str">
        <f ca="1">IF(B664="","",IF(ISERROR(MATCH($J664,SorP!$B$1:$B$6261,0)),"",INDIRECT("'SorP'!$A$"&amp;MATCH($S664&amp;$J664,SorP!C:C,0))))</f>
        <v/>
      </c>
      <c r="U664" s="167"/>
      <c r="V664" s="168" t="e">
        <f>IF(C664="",NA(),MATCH($B664&amp;$C664,'Smelter Look-up'!$J:$J,0))</f>
        <v>#N/A</v>
      </c>
      <c r="X664" s="169">
        <f t="shared" ca="1" si="55"/>
        <v>0</v>
      </c>
      <c r="AB664" s="311" t="str">
        <f t="shared" si="57"/>
        <v/>
      </c>
      <c r="AC664" s="169" t="str">
        <f t="shared" si="58"/>
        <v/>
      </c>
      <c r="AD664" s="169" t="str">
        <f t="shared" si="59"/>
        <v/>
      </c>
    </row>
    <row r="665" spans="1:30" s="169" customFormat="1" ht="20.25">
      <c r="A665" s="154"/>
      <c r="B665" s="301"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3" t="str">
        <f ca="1">IF(ISERROR($V665),"",OFFSET('Smelter Look-up'!$G$4,$V665-4,0))</f>
        <v/>
      </c>
      <c r="I665" s="204" t="str">
        <f ca="1">IF(ISERROR($V665),"",OFFSET('Smelter Look-up'!$H$4,$V665-4,0))</f>
        <v/>
      </c>
      <c r="J665" s="204" t="str">
        <f ca="1">IF(ISERROR($V665),"",OFFSET('Smelter Look-up'!$I$4,$V665-4,0))</f>
        <v/>
      </c>
      <c r="K665" s="149"/>
      <c r="L665" s="149"/>
      <c r="M665" s="149"/>
      <c r="N665" s="149"/>
      <c r="O665" s="149"/>
      <c r="P665" s="206"/>
      <c r="Q665" s="150"/>
      <c r="R665" s="148" t="str">
        <f ca="1">IF(ISERROR($V665),"",OFFSET('Smelter Look-up'!$C$4,$V665-4,0)&amp;"")</f>
        <v/>
      </c>
      <c r="S665" s="154" t="str">
        <f t="shared" ca="1" si="56"/>
        <v/>
      </c>
      <c r="T665" s="154" t="str">
        <f ca="1">IF(B665="","",IF(ISERROR(MATCH($J665,SorP!$B$1:$B$6261,0)),"",INDIRECT("'SorP'!$A$"&amp;MATCH($S665&amp;$J665,SorP!C:C,0))))</f>
        <v/>
      </c>
      <c r="U665" s="167"/>
      <c r="V665" s="168" t="e">
        <f>IF(C665="",NA(),MATCH($B665&amp;$C665,'Smelter Look-up'!$J:$J,0))</f>
        <v>#N/A</v>
      </c>
      <c r="X665" s="169">
        <f t="shared" ca="1" si="55"/>
        <v>0</v>
      </c>
      <c r="AB665" s="311" t="str">
        <f t="shared" si="57"/>
        <v/>
      </c>
      <c r="AC665" s="169" t="str">
        <f t="shared" si="58"/>
        <v/>
      </c>
      <c r="AD665" s="169" t="str">
        <f t="shared" si="59"/>
        <v/>
      </c>
    </row>
    <row r="666" spans="1:30" s="169" customFormat="1" ht="20.25">
      <c r="A666" s="154"/>
      <c r="B666" s="301"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3" t="str">
        <f ca="1">IF(ISERROR($V666),"",OFFSET('Smelter Look-up'!$G$4,$V666-4,0))</f>
        <v/>
      </c>
      <c r="I666" s="204" t="str">
        <f ca="1">IF(ISERROR($V666),"",OFFSET('Smelter Look-up'!$H$4,$V666-4,0))</f>
        <v/>
      </c>
      <c r="J666" s="204" t="str">
        <f ca="1">IF(ISERROR($V666),"",OFFSET('Smelter Look-up'!$I$4,$V666-4,0))</f>
        <v/>
      </c>
      <c r="K666" s="149"/>
      <c r="L666" s="149"/>
      <c r="M666" s="149"/>
      <c r="N666" s="149"/>
      <c r="O666" s="149"/>
      <c r="P666" s="206"/>
      <c r="Q666" s="150"/>
      <c r="R666" s="148" t="str">
        <f ca="1">IF(ISERROR($V666),"",OFFSET('Smelter Look-up'!$C$4,$V666-4,0)&amp;"")</f>
        <v/>
      </c>
      <c r="S666" s="154" t="str">
        <f t="shared" ca="1" si="56"/>
        <v/>
      </c>
      <c r="T666" s="154" t="str">
        <f ca="1">IF(B666="","",IF(ISERROR(MATCH($J666,SorP!$B$1:$B$6261,0)),"",INDIRECT("'SorP'!$A$"&amp;MATCH($S666&amp;$J666,SorP!C:C,0))))</f>
        <v/>
      </c>
      <c r="U666" s="167"/>
      <c r="V666" s="168" t="e">
        <f>IF(C666="",NA(),MATCH($B666&amp;$C666,'Smelter Look-up'!$J:$J,0))</f>
        <v>#N/A</v>
      </c>
      <c r="X666" s="169">
        <f t="shared" ca="1" si="55"/>
        <v>0</v>
      </c>
      <c r="AB666" s="311" t="str">
        <f t="shared" si="57"/>
        <v/>
      </c>
      <c r="AC666" s="169" t="str">
        <f t="shared" si="58"/>
        <v/>
      </c>
      <c r="AD666" s="169" t="str">
        <f t="shared" si="59"/>
        <v/>
      </c>
    </row>
    <row r="667" spans="1:30" s="169" customFormat="1" ht="20.25">
      <c r="A667" s="154"/>
      <c r="B667" s="301"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3" t="str">
        <f ca="1">IF(ISERROR($V667),"",OFFSET('Smelter Look-up'!$G$4,$V667-4,0))</f>
        <v/>
      </c>
      <c r="I667" s="204" t="str">
        <f ca="1">IF(ISERROR($V667),"",OFFSET('Smelter Look-up'!$H$4,$V667-4,0))</f>
        <v/>
      </c>
      <c r="J667" s="204" t="str">
        <f ca="1">IF(ISERROR($V667),"",OFFSET('Smelter Look-up'!$I$4,$V667-4,0))</f>
        <v/>
      </c>
      <c r="K667" s="149"/>
      <c r="L667" s="149"/>
      <c r="M667" s="149"/>
      <c r="N667" s="149"/>
      <c r="O667" s="149"/>
      <c r="P667" s="206"/>
      <c r="Q667" s="150"/>
      <c r="R667" s="148" t="str">
        <f ca="1">IF(ISERROR($V667),"",OFFSET('Smelter Look-up'!$C$4,$V667-4,0)&amp;"")</f>
        <v/>
      </c>
      <c r="S667" s="154" t="str">
        <f t="shared" ca="1" si="56"/>
        <v/>
      </c>
      <c r="T667" s="154" t="str">
        <f ca="1">IF(B667="","",IF(ISERROR(MATCH($J667,SorP!$B$1:$B$6261,0)),"",INDIRECT("'SorP'!$A$"&amp;MATCH($S667&amp;$J667,SorP!C:C,0))))</f>
        <v/>
      </c>
      <c r="U667" s="167"/>
      <c r="V667" s="168" t="e">
        <f>IF(C667="",NA(),MATCH($B667&amp;$C667,'Smelter Look-up'!$J:$J,0))</f>
        <v>#N/A</v>
      </c>
      <c r="X667" s="169">
        <f t="shared" ca="1" si="55"/>
        <v>0</v>
      </c>
      <c r="AB667" s="311" t="str">
        <f t="shared" si="57"/>
        <v/>
      </c>
      <c r="AC667" s="169" t="str">
        <f t="shared" si="58"/>
        <v/>
      </c>
      <c r="AD667" s="169" t="str">
        <f t="shared" si="59"/>
        <v/>
      </c>
    </row>
    <row r="668" spans="1:30" s="169" customFormat="1" ht="20.25">
      <c r="A668" s="154"/>
      <c r="B668" s="301"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3" t="str">
        <f ca="1">IF(ISERROR($V668),"",OFFSET('Smelter Look-up'!$G$4,$V668-4,0))</f>
        <v/>
      </c>
      <c r="I668" s="204" t="str">
        <f ca="1">IF(ISERROR($V668),"",OFFSET('Smelter Look-up'!$H$4,$V668-4,0))</f>
        <v/>
      </c>
      <c r="J668" s="204" t="str">
        <f ca="1">IF(ISERROR($V668),"",OFFSET('Smelter Look-up'!$I$4,$V668-4,0))</f>
        <v/>
      </c>
      <c r="K668" s="149"/>
      <c r="L668" s="149"/>
      <c r="M668" s="149"/>
      <c r="N668" s="149"/>
      <c r="O668" s="149"/>
      <c r="P668" s="206"/>
      <c r="Q668" s="150"/>
      <c r="R668" s="148" t="str">
        <f ca="1">IF(ISERROR($V668),"",OFFSET('Smelter Look-up'!$C$4,$V668-4,0)&amp;"")</f>
        <v/>
      </c>
      <c r="S668" s="154" t="str">
        <f t="shared" ca="1" si="56"/>
        <v/>
      </c>
      <c r="T668" s="154" t="str">
        <f ca="1">IF(B668="","",IF(ISERROR(MATCH($J668,SorP!$B$1:$B$6261,0)),"",INDIRECT("'SorP'!$A$"&amp;MATCH($S668&amp;$J668,SorP!C:C,0))))</f>
        <v/>
      </c>
      <c r="U668" s="167"/>
      <c r="V668" s="168" t="e">
        <f>IF(C668="",NA(),MATCH($B668&amp;$C668,'Smelter Look-up'!$J:$J,0))</f>
        <v>#N/A</v>
      </c>
      <c r="X668" s="169">
        <f t="shared" ca="1" si="55"/>
        <v>0</v>
      </c>
      <c r="AB668" s="311" t="str">
        <f t="shared" si="57"/>
        <v/>
      </c>
      <c r="AC668" s="169" t="str">
        <f t="shared" si="58"/>
        <v/>
      </c>
      <c r="AD668" s="169" t="str">
        <f t="shared" si="59"/>
        <v/>
      </c>
    </row>
    <row r="669" spans="1:30" s="169" customFormat="1" ht="20.25">
      <c r="A669" s="154"/>
      <c r="B669" s="301"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3" t="str">
        <f ca="1">IF(ISERROR($V669),"",OFFSET('Smelter Look-up'!$G$4,$V669-4,0))</f>
        <v/>
      </c>
      <c r="I669" s="204" t="str">
        <f ca="1">IF(ISERROR($V669),"",OFFSET('Smelter Look-up'!$H$4,$V669-4,0))</f>
        <v/>
      </c>
      <c r="J669" s="204" t="str">
        <f ca="1">IF(ISERROR($V669),"",OFFSET('Smelter Look-up'!$I$4,$V669-4,0))</f>
        <v/>
      </c>
      <c r="K669" s="149"/>
      <c r="L669" s="149"/>
      <c r="M669" s="149"/>
      <c r="N669" s="149"/>
      <c r="O669" s="149"/>
      <c r="P669" s="206"/>
      <c r="Q669" s="150"/>
      <c r="R669" s="148" t="str">
        <f ca="1">IF(ISERROR($V669),"",OFFSET('Smelter Look-up'!$C$4,$V669-4,0)&amp;"")</f>
        <v/>
      </c>
      <c r="S669" s="154" t="str">
        <f t="shared" ca="1" si="56"/>
        <v/>
      </c>
      <c r="T669" s="154" t="str">
        <f ca="1">IF(B669="","",IF(ISERROR(MATCH($J669,SorP!$B$1:$B$6261,0)),"",INDIRECT("'SorP'!$A$"&amp;MATCH($S669&amp;$J669,SorP!C:C,0))))</f>
        <v/>
      </c>
      <c r="U669" s="167"/>
      <c r="V669" s="168" t="e">
        <f>IF(C669="",NA(),MATCH($B669&amp;$C669,'Smelter Look-up'!$J:$J,0))</f>
        <v>#N/A</v>
      </c>
      <c r="X669" s="169">
        <f t="shared" ca="1" si="55"/>
        <v>0</v>
      </c>
      <c r="AB669" s="311" t="str">
        <f t="shared" si="57"/>
        <v/>
      </c>
      <c r="AC669" s="169" t="str">
        <f t="shared" si="58"/>
        <v/>
      </c>
      <c r="AD669" s="169" t="str">
        <f t="shared" si="59"/>
        <v/>
      </c>
    </row>
    <row r="670" spans="1:30" s="169" customFormat="1" ht="20.25">
      <c r="A670" s="154"/>
      <c r="B670" s="301"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3" t="str">
        <f ca="1">IF(ISERROR($V670),"",OFFSET('Smelter Look-up'!$G$4,$V670-4,0))</f>
        <v/>
      </c>
      <c r="I670" s="204" t="str">
        <f ca="1">IF(ISERROR($V670),"",OFFSET('Smelter Look-up'!$H$4,$V670-4,0))</f>
        <v/>
      </c>
      <c r="J670" s="204" t="str">
        <f ca="1">IF(ISERROR($V670),"",OFFSET('Smelter Look-up'!$I$4,$V670-4,0))</f>
        <v/>
      </c>
      <c r="K670" s="149"/>
      <c r="L670" s="149"/>
      <c r="M670" s="149"/>
      <c r="N670" s="149"/>
      <c r="O670" s="149"/>
      <c r="P670" s="206"/>
      <c r="Q670" s="150"/>
      <c r="R670" s="148" t="str">
        <f ca="1">IF(ISERROR($V670),"",OFFSET('Smelter Look-up'!$C$4,$V670-4,0)&amp;"")</f>
        <v/>
      </c>
      <c r="S670" s="154" t="str">
        <f t="shared" ca="1" si="56"/>
        <v/>
      </c>
      <c r="T670" s="154" t="str">
        <f ca="1">IF(B670="","",IF(ISERROR(MATCH($J670,SorP!$B$1:$B$6261,0)),"",INDIRECT("'SorP'!$A$"&amp;MATCH($S670&amp;$J670,SorP!C:C,0))))</f>
        <v/>
      </c>
      <c r="U670" s="167"/>
      <c r="V670" s="168" t="e">
        <f>IF(C670="",NA(),MATCH($B670&amp;$C670,'Smelter Look-up'!$J:$J,0))</f>
        <v>#N/A</v>
      </c>
      <c r="X670" s="169">
        <f t="shared" ca="1" si="55"/>
        <v>0</v>
      </c>
      <c r="AB670" s="311" t="str">
        <f t="shared" si="57"/>
        <v/>
      </c>
      <c r="AC670" s="169" t="str">
        <f t="shared" si="58"/>
        <v/>
      </c>
      <c r="AD670" s="169" t="str">
        <f t="shared" si="59"/>
        <v/>
      </c>
    </row>
    <row r="671" spans="1:30" s="169" customFormat="1" ht="20.25">
      <c r="A671" s="154"/>
      <c r="B671" s="301"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3" t="str">
        <f ca="1">IF(ISERROR($V671),"",OFFSET('Smelter Look-up'!$G$4,$V671-4,0))</f>
        <v/>
      </c>
      <c r="I671" s="204" t="str">
        <f ca="1">IF(ISERROR($V671),"",OFFSET('Smelter Look-up'!$H$4,$V671-4,0))</f>
        <v/>
      </c>
      <c r="J671" s="204" t="str">
        <f ca="1">IF(ISERROR($V671),"",OFFSET('Smelter Look-up'!$I$4,$V671-4,0))</f>
        <v/>
      </c>
      <c r="K671" s="149"/>
      <c r="L671" s="149"/>
      <c r="M671" s="149"/>
      <c r="N671" s="149"/>
      <c r="O671" s="149"/>
      <c r="P671" s="206"/>
      <c r="Q671" s="150"/>
      <c r="R671" s="148" t="str">
        <f ca="1">IF(ISERROR($V671),"",OFFSET('Smelter Look-up'!$C$4,$V671-4,0)&amp;"")</f>
        <v/>
      </c>
      <c r="S671" s="154" t="str">
        <f t="shared" ca="1" si="56"/>
        <v/>
      </c>
      <c r="T671" s="154" t="str">
        <f ca="1">IF(B671="","",IF(ISERROR(MATCH($J671,SorP!$B$1:$B$6261,0)),"",INDIRECT("'SorP'!$A$"&amp;MATCH($S671&amp;$J671,SorP!C:C,0))))</f>
        <v/>
      </c>
      <c r="U671" s="167"/>
      <c r="V671" s="168" t="e">
        <f>IF(C671="",NA(),MATCH($B671&amp;$C671,'Smelter Look-up'!$J:$J,0))</f>
        <v>#N/A</v>
      </c>
      <c r="X671" s="169">
        <f t="shared" ca="1" si="55"/>
        <v>0</v>
      </c>
      <c r="AB671" s="311" t="str">
        <f t="shared" si="57"/>
        <v/>
      </c>
      <c r="AC671" s="169" t="str">
        <f t="shared" si="58"/>
        <v/>
      </c>
      <c r="AD671" s="169" t="str">
        <f t="shared" si="59"/>
        <v/>
      </c>
    </row>
    <row r="672" spans="1:30" s="169" customFormat="1" ht="20.25">
      <c r="A672" s="154"/>
      <c r="B672" s="301"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3" t="str">
        <f ca="1">IF(ISERROR($V672),"",OFFSET('Smelter Look-up'!$G$4,$V672-4,0))</f>
        <v/>
      </c>
      <c r="I672" s="204" t="str">
        <f ca="1">IF(ISERROR($V672),"",OFFSET('Smelter Look-up'!$H$4,$V672-4,0))</f>
        <v/>
      </c>
      <c r="J672" s="204" t="str">
        <f ca="1">IF(ISERROR($V672),"",OFFSET('Smelter Look-up'!$I$4,$V672-4,0))</f>
        <v/>
      </c>
      <c r="K672" s="149"/>
      <c r="L672" s="149"/>
      <c r="M672" s="149"/>
      <c r="N672" s="149"/>
      <c r="O672" s="149"/>
      <c r="P672" s="206"/>
      <c r="Q672" s="150"/>
      <c r="R672" s="148" t="str">
        <f ca="1">IF(ISERROR($V672),"",OFFSET('Smelter Look-up'!$C$4,$V672-4,0)&amp;"")</f>
        <v/>
      </c>
      <c r="S672" s="154" t="str">
        <f t="shared" ca="1" si="56"/>
        <v/>
      </c>
      <c r="T672" s="154" t="str">
        <f ca="1">IF(B672="","",IF(ISERROR(MATCH($J672,SorP!$B$1:$B$6261,0)),"",INDIRECT("'SorP'!$A$"&amp;MATCH($S672&amp;$J672,SorP!C:C,0))))</f>
        <v/>
      </c>
      <c r="U672" s="167"/>
      <c r="V672" s="168" t="e">
        <f>IF(C672="",NA(),MATCH($B672&amp;$C672,'Smelter Look-up'!$J:$J,0))</f>
        <v>#N/A</v>
      </c>
      <c r="X672" s="169">
        <f t="shared" ref="X672:X735" ca="1" si="60">IF(AND(C672="Smelter not listed",OR(LEN(D672)=0,LEN(E672)=0)),1,0)</f>
        <v>0</v>
      </c>
      <c r="AB672" s="311" t="str">
        <f t="shared" si="57"/>
        <v/>
      </c>
      <c r="AC672" s="169" t="str">
        <f t="shared" si="58"/>
        <v/>
      </c>
      <c r="AD672" s="169" t="str">
        <f t="shared" si="59"/>
        <v/>
      </c>
    </row>
    <row r="673" spans="1:30" s="169" customFormat="1" ht="20.25">
      <c r="A673" s="154"/>
      <c r="B673" s="301"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3" t="str">
        <f ca="1">IF(ISERROR($V673),"",OFFSET('Smelter Look-up'!$G$4,$V673-4,0))</f>
        <v/>
      </c>
      <c r="I673" s="204" t="str">
        <f ca="1">IF(ISERROR($V673),"",OFFSET('Smelter Look-up'!$H$4,$V673-4,0))</f>
        <v/>
      </c>
      <c r="J673" s="204" t="str">
        <f ca="1">IF(ISERROR($V673),"",OFFSET('Smelter Look-up'!$I$4,$V673-4,0))</f>
        <v/>
      </c>
      <c r="K673" s="149"/>
      <c r="L673" s="149"/>
      <c r="M673" s="149"/>
      <c r="N673" s="149"/>
      <c r="O673" s="149"/>
      <c r="P673" s="206"/>
      <c r="Q673" s="150"/>
      <c r="R673" s="148" t="str">
        <f ca="1">IF(ISERROR($V673),"",OFFSET('Smelter Look-up'!$C$4,$V673-4,0)&amp;"")</f>
        <v/>
      </c>
      <c r="S673" s="154" t="str">
        <f t="shared" ref="S673:S736" ca="1" si="61">IF(B673="","",IF(ISERROR(MATCH($E673,CL,0)),"Unknown",INDIRECT("'C'!$A$"&amp;MATCH($E673,CL,0)+1)))</f>
        <v/>
      </c>
      <c r="T673" s="154" t="str">
        <f ca="1">IF(B673="","",IF(ISERROR(MATCH($J673,SorP!$B$1:$B$6261,0)),"",INDIRECT("'SorP'!$A$"&amp;MATCH($S673&amp;$J673,SorP!C:C,0))))</f>
        <v/>
      </c>
      <c r="U673" s="167"/>
      <c r="V673" s="168" t="e">
        <f>IF(C673="",NA(),MATCH($B673&amp;$C673,'Smelter Look-up'!$J:$J,0))</f>
        <v>#N/A</v>
      </c>
      <c r="X673" s="169">
        <f t="shared" ca="1" si="60"/>
        <v>0</v>
      </c>
      <c r="AB673" s="311" t="str">
        <f t="shared" si="57"/>
        <v/>
      </c>
      <c r="AC673" s="169" t="str">
        <f t="shared" si="58"/>
        <v/>
      </c>
      <c r="AD673" s="169" t="str">
        <f t="shared" si="59"/>
        <v/>
      </c>
    </row>
    <row r="674" spans="1:30" s="169" customFormat="1" ht="20.25">
      <c r="A674" s="154"/>
      <c r="B674" s="301"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3" t="str">
        <f ca="1">IF(ISERROR($V674),"",OFFSET('Smelter Look-up'!$G$4,$V674-4,0))</f>
        <v/>
      </c>
      <c r="I674" s="204" t="str">
        <f ca="1">IF(ISERROR($V674),"",OFFSET('Smelter Look-up'!$H$4,$V674-4,0))</f>
        <v/>
      </c>
      <c r="J674" s="204" t="str">
        <f ca="1">IF(ISERROR($V674),"",OFFSET('Smelter Look-up'!$I$4,$V674-4,0))</f>
        <v/>
      </c>
      <c r="K674" s="149"/>
      <c r="L674" s="149"/>
      <c r="M674" s="149"/>
      <c r="N674" s="149"/>
      <c r="O674" s="149"/>
      <c r="P674" s="206"/>
      <c r="Q674" s="150"/>
      <c r="R674" s="148" t="str">
        <f ca="1">IF(ISERROR($V674),"",OFFSET('Smelter Look-up'!$C$4,$V674-4,0)&amp;"")</f>
        <v/>
      </c>
      <c r="S674" s="154" t="str">
        <f t="shared" ca="1" si="61"/>
        <v/>
      </c>
      <c r="T674" s="154" t="str">
        <f ca="1">IF(B674="","",IF(ISERROR(MATCH($J674,SorP!$B$1:$B$6261,0)),"",INDIRECT("'SorP'!$A$"&amp;MATCH($S674&amp;$J674,SorP!C:C,0))))</f>
        <v/>
      </c>
      <c r="U674" s="167"/>
      <c r="V674" s="168" t="e">
        <f>IF(C674="",NA(),MATCH($B674&amp;$C674,'Smelter Look-up'!$J:$J,0))</f>
        <v>#N/A</v>
      </c>
      <c r="X674" s="169">
        <f t="shared" ca="1" si="60"/>
        <v>0</v>
      </c>
      <c r="AB674" s="311" t="str">
        <f t="shared" si="57"/>
        <v/>
      </c>
      <c r="AC674" s="169" t="str">
        <f t="shared" si="58"/>
        <v/>
      </c>
      <c r="AD674" s="169" t="str">
        <f t="shared" si="59"/>
        <v/>
      </c>
    </row>
    <row r="675" spans="1:30" s="169" customFormat="1" ht="20.25">
      <c r="A675" s="154"/>
      <c r="B675" s="301"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3" t="str">
        <f ca="1">IF(ISERROR($V675),"",OFFSET('Smelter Look-up'!$G$4,$V675-4,0))</f>
        <v/>
      </c>
      <c r="I675" s="204" t="str">
        <f ca="1">IF(ISERROR($V675),"",OFFSET('Smelter Look-up'!$H$4,$V675-4,0))</f>
        <v/>
      </c>
      <c r="J675" s="204" t="str">
        <f ca="1">IF(ISERROR($V675),"",OFFSET('Smelter Look-up'!$I$4,$V675-4,0))</f>
        <v/>
      </c>
      <c r="K675" s="149"/>
      <c r="L675" s="149"/>
      <c r="M675" s="149"/>
      <c r="N675" s="149"/>
      <c r="O675" s="149"/>
      <c r="P675" s="206"/>
      <c r="Q675" s="150"/>
      <c r="R675" s="148" t="str">
        <f ca="1">IF(ISERROR($V675),"",OFFSET('Smelter Look-up'!$C$4,$V675-4,0)&amp;"")</f>
        <v/>
      </c>
      <c r="S675" s="154" t="str">
        <f t="shared" ca="1" si="61"/>
        <v/>
      </c>
      <c r="T675" s="154" t="str">
        <f ca="1">IF(B675="","",IF(ISERROR(MATCH($J675,SorP!$B$1:$B$6261,0)),"",INDIRECT("'SorP'!$A$"&amp;MATCH($S675&amp;$J675,SorP!C:C,0))))</f>
        <v/>
      </c>
      <c r="U675" s="167"/>
      <c r="V675" s="168" t="e">
        <f>IF(C675="",NA(),MATCH($B675&amp;$C675,'Smelter Look-up'!$J:$J,0))</f>
        <v>#N/A</v>
      </c>
      <c r="X675" s="169">
        <f t="shared" ca="1" si="60"/>
        <v>0</v>
      </c>
      <c r="AB675" s="311" t="str">
        <f t="shared" si="57"/>
        <v/>
      </c>
      <c r="AC675" s="169" t="str">
        <f t="shared" si="58"/>
        <v/>
      </c>
      <c r="AD675" s="169" t="str">
        <f t="shared" si="59"/>
        <v/>
      </c>
    </row>
    <row r="676" spans="1:30" s="169" customFormat="1" ht="20.25">
      <c r="A676" s="154"/>
      <c r="B676" s="301"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3" t="str">
        <f ca="1">IF(ISERROR($V676),"",OFFSET('Smelter Look-up'!$G$4,$V676-4,0))</f>
        <v/>
      </c>
      <c r="I676" s="204" t="str">
        <f ca="1">IF(ISERROR($V676),"",OFFSET('Smelter Look-up'!$H$4,$V676-4,0))</f>
        <v/>
      </c>
      <c r="J676" s="204" t="str">
        <f ca="1">IF(ISERROR($V676),"",OFFSET('Smelter Look-up'!$I$4,$V676-4,0))</f>
        <v/>
      </c>
      <c r="K676" s="149"/>
      <c r="L676" s="149"/>
      <c r="M676" s="149"/>
      <c r="N676" s="149"/>
      <c r="O676" s="149"/>
      <c r="P676" s="206"/>
      <c r="Q676" s="150"/>
      <c r="R676" s="148" t="str">
        <f ca="1">IF(ISERROR($V676),"",OFFSET('Smelter Look-up'!$C$4,$V676-4,0)&amp;"")</f>
        <v/>
      </c>
      <c r="S676" s="154" t="str">
        <f t="shared" ca="1" si="61"/>
        <v/>
      </c>
      <c r="T676" s="154" t="str">
        <f ca="1">IF(B676="","",IF(ISERROR(MATCH($J676,SorP!$B$1:$B$6261,0)),"",INDIRECT("'SorP'!$A$"&amp;MATCH($S676&amp;$J676,SorP!C:C,0))))</f>
        <v/>
      </c>
      <c r="U676" s="167"/>
      <c r="V676" s="168" t="e">
        <f>IF(C676="",NA(),MATCH($B676&amp;$C676,'Smelter Look-up'!$J:$J,0))</f>
        <v>#N/A</v>
      </c>
      <c r="X676" s="169">
        <f t="shared" ca="1" si="60"/>
        <v>0</v>
      </c>
      <c r="AB676" s="311" t="str">
        <f t="shared" si="57"/>
        <v/>
      </c>
      <c r="AC676" s="169" t="str">
        <f t="shared" si="58"/>
        <v/>
      </c>
      <c r="AD676" s="169" t="str">
        <f t="shared" si="59"/>
        <v/>
      </c>
    </row>
    <row r="677" spans="1:30" s="169" customFormat="1" ht="20.25">
      <c r="A677" s="154"/>
      <c r="B677" s="301"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3" t="str">
        <f ca="1">IF(ISERROR($V677),"",OFFSET('Smelter Look-up'!$G$4,$V677-4,0))</f>
        <v/>
      </c>
      <c r="I677" s="204" t="str">
        <f ca="1">IF(ISERROR($V677),"",OFFSET('Smelter Look-up'!$H$4,$V677-4,0))</f>
        <v/>
      </c>
      <c r="J677" s="204" t="str">
        <f ca="1">IF(ISERROR($V677),"",OFFSET('Smelter Look-up'!$I$4,$V677-4,0))</f>
        <v/>
      </c>
      <c r="K677" s="149"/>
      <c r="L677" s="149"/>
      <c r="M677" s="149"/>
      <c r="N677" s="149"/>
      <c r="O677" s="149"/>
      <c r="P677" s="206"/>
      <c r="Q677" s="150"/>
      <c r="R677" s="148" t="str">
        <f ca="1">IF(ISERROR($V677),"",OFFSET('Smelter Look-up'!$C$4,$V677-4,0)&amp;"")</f>
        <v/>
      </c>
      <c r="S677" s="154" t="str">
        <f t="shared" ca="1" si="61"/>
        <v/>
      </c>
      <c r="T677" s="154" t="str">
        <f ca="1">IF(B677="","",IF(ISERROR(MATCH($J677,SorP!$B$1:$B$6261,0)),"",INDIRECT("'SorP'!$A$"&amp;MATCH($S677&amp;$J677,SorP!C:C,0))))</f>
        <v/>
      </c>
      <c r="U677" s="167"/>
      <c r="V677" s="168" t="e">
        <f>IF(C677="",NA(),MATCH($B677&amp;$C677,'Smelter Look-up'!$J:$J,0))</f>
        <v>#N/A</v>
      </c>
      <c r="X677" s="169">
        <f t="shared" ca="1" si="60"/>
        <v>0</v>
      </c>
      <c r="AB677" s="311" t="str">
        <f t="shared" si="57"/>
        <v/>
      </c>
      <c r="AC677" s="169" t="str">
        <f t="shared" si="58"/>
        <v/>
      </c>
      <c r="AD677" s="169" t="str">
        <f t="shared" si="59"/>
        <v/>
      </c>
    </row>
    <row r="678" spans="1:30" s="169" customFormat="1" ht="20.25">
      <c r="A678" s="154"/>
      <c r="B678" s="301"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3" t="str">
        <f ca="1">IF(ISERROR($V678),"",OFFSET('Smelter Look-up'!$G$4,$V678-4,0))</f>
        <v/>
      </c>
      <c r="I678" s="204" t="str">
        <f ca="1">IF(ISERROR($V678),"",OFFSET('Smelter Look-up'!$H$4,$V678-4,0))</f>
        <v/>
      </c>
      <c r="J678" s="204" t="str">
        <f ca="1">IF(ISERROR($V678),"",OFFSET('Smelter Look-up'!$I$4,$V678-4,0))</f>
        <v/>
      </c>
      <c r="K678" s="149"/>
      <c r="L678" s="149"/>
      <c r="M678" s="149"/>
      <c r="N678" s="149"/>
      <c r="O678" s="149"/>
      <c r="P678" s="206"/>
      <c r="Q678" s="150"/>
      <c r="R678" s="148" t="str">
        <f ca="1">IF(ISERROR($V678),"",OFFSET('Smelter Look-up'!$C$4,$V678-4,0)&amp;"")</f>
        <v/>
      </c>
      <c r="S678" s="154" t="str">
        <f t="shared" ca="1" si="61"/>
        <v/>
      </c>
      <c r="T678" s="154" t="str">
        <f ca="1">IF(B678="","",IF(ISERROR(MATCH($J678,SorP!$B$1:$B$6261,0)),"",INDIRECT("'SorP'!$A$"&amp;MATCH($S678&amp;$J678,SorP!C:C,0))))</f>
        <v/>
      </c>
      <c r="U678" s="167"/>
      <c r="V678" s="168" t="e">
        <f>IF(C678="",NA(),MATCH($B678&amp;$C678,'Smelter Look-up'!$J:$J,0))</f>
        <v>#N/A</v>
      </c>
      <c r="X678" s="169">
        <f t="shared" ca="1" si="60"/>
        <v>0</v>
      </c>
      <c r="AB678" s="311" t="str">
        <f t="shared" si="57"/>
        <v/>
      </c>
      <c r="AC678" s="169" t="str">
        <f t="shared" si="58"/>
        <v/>
      </c>
      <c r="AD678" s="169" t="str">
        <f t="shared" si="59"/>
        <v/>
      </c>
    </row>
    <row r="679" spans="1:30" s="169" customFormat="1" ht="20.25">
      <c r="A679" s="154"/>
      <c r="B679" s="301"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3" t="str">
        <f ca="1">IF(ISERROR($V679),"",OFFSET('Smelter Look-up'!$G$4,$V679-4,0))</f>
        <v/>
      </c>
      <c r="I679" s="204" t="str">
        <f ca="1">IF(ISERROR($V679),"",OFFSET('Smelter Look-up'!$H$4,$V679-4,0))</f>
        <v/>
      </c>
      <c r="J679" s="204" t="str">
        <f ca="1">IF(ISERROR($V679),"",OFFSET('Smelter Look-up'!$I$4,$V679-4,0))</f>
        <v/>
      </c>
      <c r="K679" s="149"/>
      <c r="L679" s="149"/>
      <c r="M679" s="149"/>
      <c r="N679" s="149"/>
      <c r="O679" s="149"/>
      <c r="P679" s="206"/>
      <c r="Q679" s="150"/>
      <c r="R679" s="148" t="str">
        <f ca="1">IF(ISERROR($V679),"",OFFSET('Smelter Look-up'!$C$4,$V679-4,0)&amp;"")</f>
        <v/>
      </c>
      <c r="S679" s="154" t="str">
        <f t="shared" ca="1" si="61"/>
        <v/>
      </c>
      <c r="T679" s="154" t="str">
        <f ca="1">IF(B679="","",IF(ISERROR(MATCH($J679,SorP!$B$1:$B$6261,0)),"",INDIRECT("'SorP'!$A$"&amp;MATCH($S679&amp;$J679,SorP!C:C,0))))</f>
        <v/>
      </c>
      <c r="U679" s="167"/>
      <c r="V679" s="168" t="e">
        <f>IF(C679="",NA(),MATCH($B679&amp;$C679,'Smelter Look-up'!$J:$J,0))</f>
        <v>#N/A</v>
      </c>
      <c r="X679" s="169">
        <f t="shared" ca="1" si="60"/>
        <v>0</v>
      </c>
      <c r="AB679" s="311" t="str">
        <f t="shared" ref="AB679:AB742" si="62">IF(C679="","",B679)</f>
        <v/>
      </c>
      <c r="AC679" s="169" t="str">
        <f t="shared" ref="AC679:AC742" si="63">B679</f>
        <v/>
      </c>
      <c r="AD679" s="169" t="str">
        <f t="shared" ref="AD679:AD742" si="64">IF(C679="Smelter not listed",D679,C679)</f>
        <v/>
      </c>
    </row>
    <row r="680" spans="1:30" s="169" customFormat="1" ht="20.25">
      <c r="A680" s="154"/>
      <c r="B680" s="301"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3" t="str">
        <f ca="1">IF(ISERROR($V680),"",OFFSET('Smelter Look-up'!$G$4,$V680-4,0))</f>
        <v/>
      </c>
      <c r="I680" s="204" t="str">
        <f ca="1">IF(ISERROR($V680),"",OFFSET('Smelter Look-up'!$H$4,$V680-4,0))</f>
        <v/>
      </c>
      <c r="J680" s="204" t="str">
        <f ca="1">IF(ISERROR($V680),"",OFFSET('Smelter Look-up'!$I$4,$V680-4,0))</f>
        <v/>
      </c>
      <c r="K680" s="149"/>
      <c r="L680" s="149"/>
      <c r="M680" s="149"/>
      <c r="N680" s="149"/>
      <c r="O680" s="149"/>
      <c r="P680" s="206"/>
      <c r="Q680" s="150"/>
      <c r="R680" s="148" t="str">
        <f ca="1">IF(ISERROR($V680),"",OFFSET('Smelter Look-up'!$C$4,$V680-4,0)&amp;"")</f>
        <v/>
      </c>
      <c r="S680" s="154" t="str">
        <f t="shared" ca="1" si="61"/>
        <v/>
      </c>
      <c r="T680" s="154" t="str">
        <f ca="1">IF(B680="","",IF(ISERROR(MATCH($J680,SorP!$B$1:$B$6261,0)),"",INDIRECT("'SorP'!$A$"&amp;MATCH($S680&amp;$J680,SorP!C:C,0))))</f>
        <v/>
      </c>
      <c r="U680" s="167"/>
      <c r="V680" s="168" t="e">
        <f>IF(C680="",NA(),MATCH($B680&amp;$C680,'Smelter Look-up'!$J:$J,0))</f>
        <v>#N/A</v>
      </c>
      <c r="X680" s="169">
        <f t="shared" ca="1" si="60"/>
        <v>0</v>
      </c>
      <c r="AB680" s="311" t="str">
        <f t="shared" si="62"/>
        <v/>
      </c>
      <c r="AC680" s="169" t="str">
        <f t="shared" si="63"/>
        <v/>
      </c>
      <c r="AD680" s="169" t="str">
        <f t="shared" si="64"/>
        <v/>
      </c>
    </row>
    <row r="681" spans="1:30" s="169" customFormat="1" ht="20.25">
      <c r="A681" s="154"/>
      <c r="B681" s="301"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3" t="str">
        <f ca="1">IF(ISERROR($V681),"",OFFSET('Smelter Look-up'!$G$4,$V681-4,0))</f>
        <v/>
      </c>
      <c r="I681" s="204" t="str">
        <f ca="1">IF(ISERROR($V681),"",OFFSET('Smelter Look-up'!$H$4,$V681-4,0))</f>
        <v/>
      </c>
      <c r="J681" s="204" t="str">
        <f ca="1">IF(ISERROR($V681),"",OFFSET('Smelter Look-up'!$I$4,$V681-4,0))</f>
        <v/>
      </c>
      <c r="K681" s="149"/>
      <c r="L681" s="149"/>
      <c r="M681" s="149"/>
      <c r="N681" s="149"/>
      <c r="O681" s="149"/>
      <c r="P681" s="206"/>
      <c r="Q681" s="150"/>
      <c r="R681" s="148" t="str">
        <f ca="1">IF(ISERROR($V681),"",OFFSET('Smelter Look-up'!$C$4,$V681-4,0)&amp;"")</f>
        <v/>
      </c>
      <c r="S681" s="154" t="str">
        <f t="shared" ca="1" si="61"/>
        <v/>
      </c>
      <c r="T681" s="154" t="str">
        <f ca="1">IF(B681="","",IF(ISERROR(MATCH($J681,SorP!$B$1:$B$6261,0)),"",INDIRECT("'SorP'!$A$"&amp;MATCH($S681&amp;$J681,SorP!C:C,0))))</f>
        <v/>
      </c>
      <c r="U681" s="167"/>
      <c r="V681" s="168" t="e">
        <f>IF(C681="",NA(),MATCH($B681&amp;$C681,'Smelter Look-up'!$J:$J,0))</f>
        <v>#N/A</v>
      </c>
      <c r="X681" s="169">
        <f t="shared" ca="1" si="60"/>
        <v>0</v>
      </c>
      <c r="AB681" s="311" t="str">
        <f t="shared" si="62"/>
        <v/>
      </c>
      <c r="AC681" s="169" t="str">
        <f t="shared" si="63"/>
        <v/>
      </c>
      <c r="AD681" s="169" t="str">
        <f t="shared" si="64"/>
        <v/>
      </c>
    </row>
    <row r="682" spans="1:30" s="169" customFormat="1" ht="20.25">
      <c r="A682" s="154"/>
      <c r="B682" s="301"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3" t="str">
        <f ca="1">IF(ISERROR($V682),"",OFFSET('Smelter Look-up'!$G$4,$V682-4,0))</f>
        <v/>
      </c>
      <c r="I682" s="204" t="str">
        <f ca="1">IF(ISERROR($V682),"",OFFSET('Smelter Look-up'!$H$4,$V682-4,0))</f>
        <v/>
      </c>
      <c r="J682" s="204" t="str">
        <f ca="1">IF(ISERROR($V682),"",OFFSET('Smelter Look-up'!$I$4,$V682-4,0))</f>
        <v/>
      </c>
      <c r="K682" s="149"/>
      <c r="L682" s="149"/>
      <c r="M682" s="149"/>
      <c r="N682" s="149"/>
      <c r="O682" s="149"/>
      <c r="P682" s="206"/>
      <c r="Q682" s="150"/>
      <c r="R682" s="148" t="str">
        <f ca="1">IF(ISERROR($V682),"",OFFSET('Smelter Look-up'!$C$4,$V682-4,0)&amp;"")</f>
        <v/>
      </c>
      <c r="S682" s="154" t="str">
        <f t="shared" ca="1" si="61"/>
        <v/>
      </c>
      <c r="T682" s="154" t="str">
        <f ca="1">IF(B682="","",IF(ISERROR(MATCH($J682,SorP!$B$1:$B$6261,0)),"",INDIRECT("'SorP'!$A$"&amp;MATCH($S682&amp;$J682,SorP!C:C,0))))</f>
        <v/>
      </c>
      <c r="U682" s="167"/>
      <c r="V682" s="168" t="e">
        <f>IF(C682="",NA(),MATCH($B682&amp;$C682,'Smelter Look-up'!$J:$J,0))</f>
        <v>#N/A</v>
      </c>
      <c r="X682" s="169">
        <f t="shared" ca="1" si="60"/>
        <v>0</v>
      </c>
      <c r="AB682" s="311" t="str">
        <f t="shared" si="62"/>
        <v/>
      </c>
      <c r="AC682" s="169" t="str">
        <f t="shared" si="63"/>
        <v/>
      </c>
      <c r="AD682" s="169" t="str">
        <f t="shared" si="64"/>
        <v/>
      </c>
    </row>
    <row r="683" spans="1:30" s="169" customFormat="1" ht="20.25">
      <c r="A683" s="154"/>
      <c r="B683" s="301"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3" t="str">
        <f ca="1">IF(ISERROR($V683),"",OFFSET('Smelter Look-up'!$G$4,$V683-4,0))</f>
        <v/>
      </c>
      <c r="I683" s="204" t="str">
        <f ca="1">IF(ISERROR($V683),"",OFFSET('Smelter Look-up'!$H$4,$V683-4,0))</f>
        <v/>
      </c>
      <c r="J683" s="204" t="str">
        <f ca="1">IF(ISERROR($V683),"",OFFSET('Smelter Look-up'!$I$4,$V683-4,0))</f>
        <v/>
      </c>
      <c r="K683" s="149"/>
      <c r="L683" s="149"/>
      <c r="M683" s="149"/>
      <c r="N683" s="149"/>
      <c r="O683" s="149"/>
      <c r="P683" s="206"/>
      <c r="Q683" s="150"/>
      <c r="R683" s="148" t="str">
        <f ca="1">IF(ISERROR($V683),"",OFFSET('Smelter Look-up'!$C$4,$V683-4,0)&amp;"")</f>
        <v/>
      </c>
      <c r="S683" s="154" t="str">
        <f t="shared" ca="1" si="61"/>
        <v/>
      </c>
      <c r="T683" s="154" t="str">
        <f ca="1">IF(B683="","",IF(ISERROR(MATCH($J683,SorP!$B$1:$B$6261,0)),"",INDIRECT("'SorP'!$A$"&amp;MATCH($S683&amp;$J683,SorP!C:C,0))))</f>
        <v/>
      </c>
      <c r="U683" s="167"/>
      <c r="V683" s="168" t="e">
        <f>IF(C683="",NA(),MATCH($B683&amp;$C683,'Smelter Look-up'!$J:$J,0))</f>
        <v>#N/A</v>
      </c>
      <c r="X683" s="169">
        <f t="shared" ca="1" si="60"/>
        <v>0</v>
      </c>
      <c r="AB683" s="311" t="str">
        <f t="shared" si="62"/>
        <v/>
      </c>
      <c r="AC683" s="169" t="str">
        <f t="shared" si="63"/>
        <v/>
      </c>
      <c r="AD683" s="169" t="str">
        <f t="shared" si="64"/>
        <v/>
      </c>
    </row>
    <row r="684" spans="1:30" s="169" customFormat="1" ht="20.25">
      <c r="A684" s="154"/>
      <c r="B684" s="301"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3" t="str">
        <f ca="1">IF(ISERROR($V684),"",OFFSET('Smelter Look-up'!$G$4,$V684-4,0))</f>
        <v/>
      </c>
      <c r="I684" s="204" t="str">
        <f ca="1">IF(ISERROR($V684),"",OFFSET('Smelter Look-up'!$H$4,$V684-4,0))</f>
        <v/>
      </c>
      <c r="J684" s="204" t="str">
        <f ca="1">IF(ISERROR($V684),"",OFFSET('Smelter Look-up'!$I$4,$V684-4,0))</f>
        <v/>
      </c>
      <c r="K684" s="149"/>
      <c r="L684" s="149"/>
      <c r="M684" s="149"/>
      <c r="N684" s="149"/>
      <c r="O684" s="149"/>
      <c r="P684" s="206"/>
      <c r="Q684" s="150"/>
      <c r="R684" s="148" t="str">
        <f ca="1">IF(ISERROR($V684),"",OFFSET('Smelter Look-up'!$C$4,$V684-4,0)&amp;"")</f>
        <v/>
      </c>
      <c r="S684" s="154" t="str">
        <f t="shared" ca="1" si="61"/>
        <v/>
      </c>
      <c r="T684" s="154" t="str">
        <f ca="1">IF(B684="","",IF(ISERROR(MATCH($J684,SorP!$B$1:$B$6261,0)),"",INDIRECT("'SorP'!$A$"&amp;MATCH($S684&amp;$J684,SorP!C:C,0))))</f>
        <v/>
      </c>
      <c r="U684" s="167"/>
      <c r="V684" s="168" t="e">
        <f>IF(C684="",NA(),MATCH($B684&amp;$C684,'Smelter Look-up'!$J:$J,0))</f>
        <v>#N/A</v>
      </c>
      <c r="X684" s="169">
        <f t="shared" ca="1" si="60"/>
        <v>0</v>
      </c>
      <c r="AB684" s="311" t="str">
        <f t="shared" si="62"/>
        <v/>
      </c>
      <c r="AC684" s="169" t="str">
        <f t="shared" si="63"/>
        <v/>
      </c>
      <c r="AD684" s="169" t="str">
        <f t="shared" si="64"/>
        <v/>
      </c>
    </row>
    <row r="685" spans="1:30" s="169" customFormat="1" ht="20.25">
      <c r="A685" s="154"/>
      <c r="B685" s="301"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3" t="str">
        <f ca="1">IF(ISERROR($V685),"",OFFSET('Smelter Look-up'!$G$4,$V685-4,0))</f>
        <v/>
      </c>
      <c r="I685" s="204" t="str">
        <f ca="1">IF(ISERROR($V685),"",OFFSET('Smelter Look-up'!$H$4,$V685-4,0))</f>
        <v/>
      </c>
      <c r="J685" s="204" t="str">
        <f ca="1">IF(ISERROR($V685),"",OFFSET('Smelter Look-up'!$I$4,$V685-4,0))</f>
        <v/>
      </c>
      <c r="K685" s="149"/>
      <c r="L685" s="149"/>
      <c r="M685" s="149"/>
      <c r="N685" s="149"/>
      <c r="O685" s="149"/>
      <c r="P685" s="206"/>
      <c r="Q685" s="150"/>
      <c r="R685" s="148" t="str">
        <f ca="1">IF(ISERROR($V685),"",OFFSET('Smelter Look-up'!$C$4,$V685-4,0)&amp;"")</f>
        <v/>
      </c>
      <c r="S685" s="154" t="str">
        <f t="shared" ca="1" si="61"/>
        <v/>
      </c>
      <c r="T685" s="154" t="str">
        <f ca="1">IF(B685="","",IF(ISERROR(MATCH($J685,SorP!$B$1:$B$6261,0)),"",INDIRECT("'SorP'!$A$"&amp;MATCH($S685&amp;$J685,SorP!C:C,0))))</f>
        <v/>
      </c>
      <c r="U685" s="167"/>
      <c r="V685" s="168" t="e">
        <f>IF(C685="",NA(),MATCH($B685&amp;$C685,'Smelter Look-up'!$J:$J,0))</f>
        <v>#N/A</v>
      </c>
      <c r="X685" s="169">
        <f t="shared" ca="1" si="60"/>
        <v>0</v>
      </c>
      <c r="AB685" s="311" t="str">
        <f t="shared" si="62"/>
        <v/>
      </c>
      <c r="AC685" s="169" t="str">
        <f t="shared" si="63"/>
        <v/>
      </c>
      <c r="AD685" s="169" t="str">
        <f t="shared" si="64"/>
        <v/>
      </c>
    </row>
    <row r="686" spans="1:30" s="169" customFormat="1" ht="20.25">
      <c r="A686" s="154"/>
      <c r="B686" s="301"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3" t="str">
        <f ca="1">IF(ISERROR($V686),"",OFFSET('Smelter Look-up'!$G$4,$V686-4,0))</f>
        <v/>
      </c>
      <c r="I686" s="204" t="str">
        <f ca="1">IF(ISERROR($V686),"",OFFSET('Smelter Look-up'!$H$4,$V686-4,0))</f>
        <v/>
      </c>
      <c r="J686" s="204" t="str">
        <f ca="1">IF(ISERROR($V686),"",OFFSET('Smelter Look-up'!$I$4,$V686-4,0))</f>
        <v/>
      </c>
      <c r="K686" s="149"/>
      <c r="L686" s="149"/>
      <c r="M686" s="149"/>
      <c r="N686" s="149"/>
      <c r="O686" s="149"/>
      <c r="P686" s="206"/>
      <c r="Q686" s="150"/>
      <c r="R686" s="148" t="str">
        <f ca="1">IF(ISERROR($V686),"",OFFSET('Smelter Look-up'!$C$4,$V686-4,0)&amp;"")</f>
        <v/>
      </c>
      <c r="S686" s="154" t="str">
        <f t="shared" ca="1" si="61"/>
        <v/>
      </c>
      <c r="T686" s="154" t="str">
        <f ca="1">IF(B686="","",IF(ISERROR(MATCH($J686,SorP!$B$1:$B$6261,0)),"",INDIRECT("'SorP'!$A$"&amp;MATCH($S686&amp;$J686,SorP!C:C,0))))</f>
        <v/>
      </c>
      <c r="U686" s="167"/>
      <c r="V686" s="168" t="e">
        <f>IF(C686="",NA(),MATCH($B686&amp;$C686,'Smelter Look-up'!$J:$J,0))</f>
        <v>#N/A</v>
      </c>
      <c r="X686" s="169">
        <f t="shared" ca="1" si="60"/>
        <v>0</v>
      </c>
      <c r="AB686" s="311" t="str">
        <f t="shared" si="62"/>
        <v/>
      </c>
      <c r="AC686" s="169" t="str">
        <f t="shared" si="63"/>
        <v/>
      </c>
      <c r="AD686" s="169" t="str">
        <f t="shared" si="64"/>
        <v/>
      </c>
    </row>
    <row r="687" spans="1:30" s="169" customFormat="1" ht="20.25">
      <c r="A687" s="154"/>
      <c r="B687" s="301"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3" t="str">
        <f ca="1">IF(ISERROR($V687),"",OFFSET('Smelter Look-up'!$G$4,$V687-4,0))</f>
        <v/>
      </c>
      <c r="I687" s="204" t="str">
        <f ca="1">IF(ISERROR($V687),"",OFFSET('Smelter Look-up'!$H$4,$V687-4,0))</f>
        <v/>
      </c>
      <c r="J687" s="204" t="str">
        <f ca="1">IF(ISERROR($V687),"",OFFSET('Smelter Look-up'!$I$4,$V687-4,0))</f>
        <v/>
      </c>
      <c r="K687" s="149"/>
      <c r="L687" s="149"/>
      <c r="M687" s="149"/>
      <c r="N687" s="149"/>
      <c r="O687" s="149"/>
      <c r="P687" s="206"/>
      <c r="Q687" s="150"/>
      <c r="R687" s="148" t="str">
        <f ca="1">IF(ISERROR($V687),"",OFFSET('Smelter Look-up'!$C$4,$V687-4,0)&amp;"")</f>
        <v/>
      </c>
      <c r="S687" s="154" t="str">
        <f t="shared" ca="1" si="61"/>
        <v/>
      </c>
      <c r="T687" s="154" t="str">
        <f ca="1">IF(B687="","",IF(ISERROR(MATCH($J687,SorP!$B$1:$B$6261,0)),"",INDIRECT("'SorP'!$A$"&amp;MATCH($S687&amp;$J687,SorP!C:C,0))))</f>
        <v/>
      </c>
      <c r="U687" s="167"/>
      <c r="V687" s="168" t="e">
        <f>IF(C687="",NA(),MATCH($B687&amp;$C687,'Smelter Look-up'!$J:$J,0))</f>
        <v>#N/A</v>
      </c>
      <c r="X687" s="169">
        <f t="shared" ca="1" si="60"/>
        <v>0</v>
      </c>
      <c r="AB687" s="311" t="str">
        <f t="shared" si="62"/>
        <v/>
      </c>
      <c r="AC687" s="169" t="str">
        <f t="shared" si="63"/>
        <v/>
      </c>
      <c r="AD687" s="169" t="str">
        <f t="shared" si="64"/>
        <v/>
      </c>
    </row>
    <row r="688" spans="1:30" s="169" customFormat="1" ht="20.25">
      <c r="A688" s="154"/>
      <c r="B688" s="301"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3" t="str">
        <f ca="1">IF(ISERROR($V688),"",OFFSET('Smelter Look-up'!$G$4,$V688-4,0))</f>
        <v/>
      </c>
      <c r="I688" s="204" t="str">
        <f ca="1">IF(ISERROR($V688),"",OFFSET('Smelter Look-up'!$H$4,$V688-4,0))</f>
        <v/>
      </c>
      <c r="J688" s="204" t="str">
        <f ca="1">IF(ISERROR($V688),"",OFFSET('Smelter Look-up'!$I$4,$V688-4,0))</f>
        <v/>
      </c>
      <c r="K688" s="149"/>
      <c r="L688" s="149"/>
      <c r="M688" s="149"/>
      <c r="N688" s="149"/>
      <c r="O688" s="149"/>
      <c r="P688" s="206"/>
      <c r="Q688" s="150"/>
      <c r="R688" s="148" t="str">
        <f ca="1">IF(ISERROR($V688),"",OFFSET('Smelter Look-up'!$C$4,$V688-4,0)&amp;"")</f>
        <v/>
      </c>
      <c r="S688" s="154" t="str">
        <f t="shared" ca="1" si="61"/>
        <v/>
      </c>
      <c r="T688" s="154" t="str">
        <f ca="1">IF(B688="","",IF(ISERROR(MATCH($J688,SorP!$B$1:$B$6261,0)),"",INDIRECT("'SorP'!$A$"&amp;MATCH($S688&amp;$J688,SorP!C:C,0))))</f>
        <v/>
      </c>
      <c r="U688" s="167"/>
      <c r="V688" s="168" t="e">
        <f>IF(C688="",NA(),MATCH($B688&amp;$C688,'Smelter Look-up'!$J:$J,0))</f>
        <v>#N/A</v>
      </c>
      <c r="X688" s="169">
        <f t="shared" ca="1" si="60"/>
        <v>0</v>
      </c>
      <c r="AB688" s="311" t="str">
        <f t="shared" si="62"/>
        <v/>
      </c>
      <c r="AC688" s="169" t="str">
        <f t="shared" si="63"/>
        <v/>
      </c>
      <c r="AD688" s="169" t="str">
        <f t="shared" si="64"/>
        <v/>
      </c>
    </row>
    <row r="689" spans="1:30" s="169" customFormat="1" ht="20.25">
      <c r="A689" s="154"/>
      <c r="B689" s="301"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3" t="str">
        <f ca="1">IF(ISERROR($V689),"",OFFSET('Smelter Look-up'!$G$4,$V689-4,0))</f>
        <v/>
      </c>
      <c r="I689" s="204" t="str">
        <f ca="1">IF(ISERROR($V689),"",OFFSET('Smelter Look-up'!$H$4,$V689-4,0))</f>
        <v/>
      </c>
      <c r="J689" s="204" t="str">
        <f ca="1">IF(ISERROR($V689),"",OFFSET('Smelter Look-up'!$I$4,$V689-4,0))</f>
        <v/>
      </c>
      <c r="K689" s="149"/>
      <c r="L689" s="149"/>
      <c r="M689" s="149"/>
      <c r="N689" s="149"/>
      <c r="O689" s="149"/>
      <c r="P689" s="206"/>
      <c r="Q689" s="150"/>
      <c r="R689" s="148" t="str">
        <f ca="1">IF(ISERROR($V689),"",OFFSET('Smelter Look-up'!$C$4,$V689-4,0)&amp;"")</f>
        <v/>
      </c>
      <c r="S689" s="154" t="str">
        <f t="shared" ca="1" si="61"/>
        <v/>
      </c>
      <c r="T689" s="154" t="str">
        <f ca="1">IF(B689="","",IF(ISERROR(MATCH($J689,SorP!$B$1:$B$6261,0)),"",INDIRECT("'SorP'!$A$"&amp;MATCH($S689&amp;$J689,SorP!C:C,0))))</f>
        <v/>
      </c>
      <c r="U689" s="167"/>
      <c r="V689" s="168" t="e">
        <f>IF(C689="",NA(),MATCH($B689&amp;$C689,'Smelter Look-up'!$J:$J,0))</f>
        <v>#N/A</v>
      </c>
      <c r="X689" s="169">
        <f t="shared" ca="1" si="60"/>
        <v>0</v>
      </c>
      <c r="AB689" s="311" t="str">
        <f t="shared" si="62"/>
        <v/>
      </c>
      <c r="AC689" s="169" t="str">
        <f t="shared" si="63"/>
        <v/>
      </c>
      <c r="AD689" s="169" t="str">
        <f t="shared" si="64"/>
        <v/>
      </c>
    </row>
    <row r="690" spans="1:30" s="169" customFormat="1" ht="20.25">
      <c r="A690" s="154"/>
      <c r="B690" s="301"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3" t="str">
        <f ca="1">IF(ISERROR($V690),"",OFFSET('Smelter Look-up'!$G$4,$V690-4,0))</f>
        <v/>
      </c>
      <c r="I690" s="204" t="str">
        <f ca="1">IF(ISERROR($V690),"",OFFSET('Smelter Look-up'!$H$4,$V690-4,0))</f>
        <v/>
      </c>
      <c r="J690" s="204" t="str">
        <f ca="1">IF(ISERROR($V690),"",OFFSET('Smelter Look-up'!$I$4,$V690-4,0))</f>
        <v/>
      </c>
      <c r="K690" s="149"/>
      <c r="L690" s="149"/>
      <c r="M690" s="149"/>
      <c r="N690" s="149"/>
      <c r="O690" s="149"/>
      <c r="P690" s="206"/>
      <c r="Q690" s="150"/>
      <c r="R690" s="148" t="str">
        <f ca="1">IF(ISERROR($V690),"",OFFSET('Smelter Look-up'!$C$4,$V690-4,0)&amp;"")</f>
        <v/>
      </c>
      <c r="S690" s="154" t="str">
        <f t="shared" ca="1" si="61"/>
        <v/>
      </c>
      <c r="T690" s="154" t="str">
        <f ca="1">IF(B690="","",IF(ISERROR(MATCH($J690,SorP!$B$1:$B$6261,0)),"",INDIRECT("'SorP'!$A$"&amp;MATCH($S690&amp;$J690,SorP!C:C,0))))</f>
        <v/>
      </c>
      <c r="U690" s="167"/>
      <c r="V690" s="168" t="e">
        <f>IF(C690="",NA(),MATCH($B690&amp;$C690,'Smelter Look-up'!$J:$J,0))</f>
        <v>#N/A</v>
      </c>
      <c r="X690" s="169">
        <f t="shared" ca="1" si="60"/>
        <v>0</v>
      </c>
      <c r="AB690" s="311" t="str">
        <f t="shared" si="62"/>
        <v/>
      </c>
      <c r="AC690" s="169" t="str">
        <f t="shared" si="63"/>
        <v/>
      </c>
      <c r="AD690" s="169" t="str">
        <f t="shared" si="64"/>
        <v/>
      </c>
    </row>
    <row r="691" spans="1:30" s="169" customFormat="1" ht="20.25">
      <c r="A691" s="154"/>
      <c r="B691" s="301"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3" t="str">
        <f ca="1">IF(ISERROR($V691),"",OFFSET('Smelter Look-up'!$G$4,$V691-4,0))</f>
        <v/>
      </c>
      <c r="I691" s="204" t="str">
        <f ca="1">IF(ISERROR($V691),"",OFFSET('Smelter Look-up'!$H$4,$V691-4,0))</f>
        <v/>
      </c>
      <c r="J691" s="204" t="str">
        <f ca="1">IF(ISERROR($V691),"",OFFSET('Smelter Look-up'!$I$4,$V691-4,0))</f>
        <v/>
      </c>
      <c r="K691" s="149"/>
      <c r="L691" s="149"/>
      <c r="M691" s="149"/>
      <c r="N691" s="149"/>
      <c r="O691" s="149"/>
      <c r="P691" s="206"/>
      <c r="Q691" s="150"/>
      <c r="R691" s="148" t="str">
        <f ca="1">IF(ISERROR($V691),"",OFFSET('Smelter Look-up'!$C$4,$V691-4,0)&amp;"")</f>
        <v/>
      </c>
      <c r="S691" s="154" t="str">
        <f t="shared" ca="1" si="61"/>
        <v/>
      </c>
      <c r="T691" s="154" t="str">
        <f ca="1">IF(B691="","",IF(ISERROR(MATCH($J691,SorP!$B$1:$B$6261,0)),"",INDIRECT("'SorP'!$A$"&amp;MATCH($S691&amp;$J691,SorP!C:C,0))))</f>
        <v/>
      </c>
      <c r="U691" s="167"/>
      <c r="V691" s="168" t="e">
        <f>IF(C691="",NA(),MATCH($B691&amp;$C691,'Smelter Look-up'!$J:$J,0))</f>
        <v>#N/A</v>
      </c>
      <c r="X691" s="169">
        <f t="shared" ca="1" si="60"/>
        <v>0</v>
      </c>
      <c r="AB691" s="311" t="str">
        <f t="shared" si="62"/>
        <v/>
      </c>
      <c r="AC691" s="169" t="str">
        <f t="shared" si="63"/>
        <v/>
      </c>
      <c r="AD691" s="169" t="str">
        <f t="shared" si="64"/>
        <v/>
      </c>
    </row>
    <row r="692" spans="1:30" s="169" customFormat="1" ht="20.25">
      <c r="A692" s="154"/>
      <c r="B692" s="301"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3" t="str">
        <f ca="1">IF(ISERROR($V692),"",OFFSET('Smelter Look-up'!$G$4,$V692-4,0))</f>
        <v/>
      </c>
      <c r="I692" s="204" t="str">
        <f ca="1">IF(ISERROR($V692),"",OFFSET('Smelter Look-up'!$H$4,$V692-4,0))</f>
        <v/>
      </c>
      <c r="J692" s="204" t="str">
        <f ca="1">IF(ISERROR($V692),"",OFFSET('Smelter Look-up'!$I$4,$V692-4,0))</f>
        <v/>
      </c>
      <c r="K692" s="149"/>
      <c r="L692" s="149"/>
      <c r="M692" s="149"/>
      <c r="N692" s="149"/>
      <c r="O692" s="149"/>
      <c r="P692" s="206"/>
      <c r="Q692" s="150"/>
      <c r="R692" s="148" t="str">
        <f ca="1">IF(ISERROR($V692),"",OFFSET('Smelter Look-up'!$C$4,$V692-4,0)&amp;"")</f>
        <v/>
      </c>
      <c r="S692" s="154" t="str">
        <f t="shared" ca="1" si="61"/>
        <v/>
      </c>
      <c r="T692" s="154" t="str">
        <f ca="1">IF(B692="","",IF(ISERROR(MATCH($J692,SorP!$B$1:$B$6261,0)),"",INDIRECT("'SorP'!$A$"&amp;MATCH($S692&amp;$J692,SorP!C:C,0))))</f>
        <v/>
      </c>
      <c r="U692" s="167"/>
      <c r="V692" s="168" t="e">
        <f>IF(C692="",NA(),MATCH($B692&amp;$C692,'Smelter Look-up'!$J:$J,0))</f>
        <v>#N/A</v>
      </c>
      <c r="X692" s="169">
        <f t="shared" ca="1" si="60"/>
        <v>0</v>
      </c>
      <c r="AB692" s="311" t="str">
        <f t="shared" si="62"/>
        <v/>
      </c>
      <c r="AC692" s="169" t="str">
        <f t="shared" si="63"/>
        <v/>
      </c>
      <c r="AD692" s="169" t="str">
        <f t="shared" si="64"/>
        <v/>
      </c>
    </row>
    <row r="693" spans="1:30" s="169" customFormat="1" ht="20.25">
      <c r="A693" s="154"/>
      <c r="B693" s="301"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3" t="str">
        <f ca="1">IF(ISERROR($V693),"",OFFSET('Smelter Look-up'!$G$4,$V693-4,0))</f>
        <v/>
      </c>
      <c r="I693" s="204" t="str">
        <f ca="1">IF(ISERROR($V693),"",OFFSET('Smelter Look-up'!$H$4,$V693-4,0))</f>
        <v/>
      </c>
      <c r="J693" s="204" t="str">
        <f ca="1">IF(ISERROR($V693),"",OFFSET('Smelter Look-up'!$I$4,$V693-4,0))</f>
        <v/>
      </c>
      <c r="K693" s="149"/>
      <c r="L693" s="149"/>
      <c r="M693" s="149"/>
      <c r="N693" s="149"/>
      <c r="O693" s="149"/>
      <c r="P693" s="206"/>
      <c r="Q693" s="150"/>
      <c r="R693" s="148" t="str">
        <f ca="1">IF(ISERROR($V693),"",OFFSET('Smelter Look-up'!$C$4,$V693-4,0)&amp;"")</f>
        <v/>
      </c>
      <c r="S693" s="154" t="str">
        <f t="shared" ca="1" si="61"/>
        <v/>
      </c>
      <c r="T693" s="154" t="str">
        <f ca="1">IF(B693="","",IF(ISERROR(MATCH($J693,SorP!$B$1:$B$6261,0)),"",INDIRECT("'SorP'!$A$"&amp;MATCH($S693&amp;$J693,SorP!C:C,0))))</f>
        <v/>
      </c>
      <c r="U693" s="167"/>
      <c r="V693" s="168" t="e">
        <f>IF(C693="",NA(),MATCH($B693&amp;$C693,'Smelter Look-up'!$J:$J,0))</f>
        <v>#N/A</v>
      </c>
      <c r="X693" s="169">
        <f t="shared" ca="1" si="60"/>
        <v>0</v>
      </c>
      <c r="AB693" s="311" t="str">
        <f t="shared" si="62"/>
        <v/>
      </c>
      <c r="AC693" s="169" t="str">
        <f t="shared" si="63"/>
        <v/>
      </c>
      <c r="AD693" s="169" t="str">
        <f t="shared" si="64"/>
        <v/>
      </c>
    </row>
    <row r="694" spans="1:30" s="169" customFormat="1" ht="20.25">
      <c r="A694" s="154"/>
      <c r="B694" s="301"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3" t="str">
        <f ca="1">IF(ISERROR($V694),"",OFFSET('Smelter Look-up'!$G$4,$V694-4,0))</f>
        <v/>
      </c>
      <c r="I694" s="204" t="str">
        <f ca="1">IF(ISERROR($V694),"",OFFSET('Smelter Look-up'!$H$4,$V694-4,0))</f>
        <v/>
      </c>
      <c r="J694" s="204" t="str">
        <f ca="1">IF(ISERROR($V694),"",OFFSET('Smelter Look-up'!$I$4,$V694-4,0))</f>
        <v/>
      </c>
      <c r="K694" s="149"/>
      <c r="L694" s="149"/>
      <c r="M694" s="149"/>
      <c r="N694" s="149"/>
      <c r="O694" s="149"/>
      <c r="P694" s="206"/>
      <c r="Q694" s="150"/>
      <c r="R694" s="148" t="str">
        <f ca="1">IF(ISERROR($V694),"",OFFSET('Smelter Look-up'!$C$4,$V694-4,0)&amp;"")</f>
        <v/>
      </c>
      <c r="S694" s="154" t="str">
        <f t="shared" ca="1" si="61"/>
        <v/>
      </c>
      <c r="T694" s="154" t="str">
        <f ca="1">IF(B694="","",IF(ISERROR(MATCH($J694,SorP!$B$1:$B$6261,0)),"",INDIRECT("'SorP'!$A$"&amp;MATCH($S694&amp;$J694,SorP!C:C,0))))</f>
        <v/>
      </c>
      <c r="U694" s="167"/>
      <c r="V694" s="168" t="e">
        <f>IF(C694="",NA(),MATCH($B694&amp;$C694,'Smelter Look-up'!$J:$J,0))</f>
        <v>#N/A</v>
      </c>
      <c r="X694" s="169">
        <f t="shared" ca="1" si="60"/>
        <v>0</v>
      </c>
      <c r="AB694" s="311" t="str">
        <f t="shared" si="62"/>
        <v/>
      </c>
      <c r="AC694" s="169" t="str">
        <f t="shared" si="63"/>
        <v/>
      </c>
      <c r="AD694" s="169" t="str">
        <f t="shared" si="64"/>
        <v/>
      </c>
    </row>
    <row r="695" spans="1:30" s="169" customFormat="1" ht="20.25">
      <c r="A695" s="154"/>
      <c r="B695" s="301"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3" t="str">
        <f ca="1">IF(ISERROR($V695),"",OFFSET('Smelter Look-up'!$G$4,$V695-4,0))</f>
        <v/>
      </c>
      <c r="I695" s="204" t="str">
        <f ca="1">IF(ISERROR($V695),"",OFFSET('Smelter Look-up'!$H$4,$V695-4,0))</f>
        <v/>
      </c>
      <c r="J695" s="204" t="str">
        <f ca="1">IF(ISERROR($V695),"",OFFSET('Smelter Look-up'!$I$4,$V695-4,0))</f>
        <v/>
      </c>
      <c r="K695" s="149"/>
      <c r="L695" s="149"/>
      <c r="M695" s="149"/>
      <c r="N695" s="149"/>
      <c r="O695" s="149"/>
      <c r="P695" s="206"/>
      <c r="Q695" s="150"/>
      <c r="R695" s="148" t="str">
        <f ca="1">IF(ISERROR($V695),"",OFFSET('Smelter Look-up'!$C$4,$V695-4,0)&amp;"")</f>
        <v/>
      </c>
      <c r="S695" s="154" t="str">
        <f t="shared" ca="1" si="61"/>
        <v/>
      </c>
      <c r="T695" s="154" t="str">
        <f ca="1">IF(B695="","",IF(ISERROR(MATCH($J695,SorP!$B$1:$B$6261,0)),"",INDIRECT("'SorP'!$A$"&amp;MATCH($S695&amp;$J695,SorP!C:C,0))))</f>
        <v/>
      </c>
      <c r="U695" s="167"/>
      <c r="V695" s="168" t="e">
        <f>IF(C695="",NA(),MATCH($B695&amp;$C695,'Smelter Look-up'!$J:$J,0))</f>
        <v>#N/A</v>
      </c>
      <c r="X695" s="169">
        <f t="shared" ca="1" si="60"/>
        <v>0</v>
      </c>
      <c r="AB695" s="311" t="str">
        <f t="shared" si="62"/>
        <v/>
      </c>
      <c r="AC695" s="169" t="str">
        <f t="shared" si="63"/>
        <v/>
      </c>
      <c r="AD695" s="169" t="str">
        <f t="shared" si="64"/>
        <v/>
      </c>
    </row>
    <row r="696" spans="1:30" s="169" customFormat="1" ht="20.25">
      <c r="A696" s="154"/>
      <c r="B696" s="301"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3" t="str">
        <f ca="1">IF(ISERROR($V696),"",OFFSET('Smelter Look-up'!$G$4,$V696-4,0))</f>
        <v/>
      </c>
      <c r="I696" s="204" t="str">
        <f ca="1">IF(ISERROR($V696),"",OFFSET('Smelter Look-up'!$H$4,$V696-4,0))</f>
        <v/>
      </c>
      <c r="J696" s="204" t="str">
        <f ca="1">IF(ISERROR($V696),"",OFFSET('Smelter Look-up'!$I$4,$V696-4,0))</f>
        <v/>
      </c>
      <c r="K696" s="149"/>
      <c r="L696" s="149"/>
      <c r="M696" s="149"/>
      <c r="N696" s="149"/>
      <c r="O696" s="149"/>
      <c r="P696" s="206"/>
      <c r="Q696" s="150"/>
      <c r="R696" s="148" t="str">
        <f ca="1">IF(ISERROR($V696),"",OFFSET('Smelter Look-up'!$C$4,$V696-4,0)&amp;"")</f>
        <v/>
      </c>
      <c r="S696" s="154" t="str">
        <f t="shared" ca="1" si="61"/>
        <v/>
      </c>
      <c r="T696" s="154" t="str">
        <f ca="1">IF(B696="","",IF(ISERROR(MATCH($J696,SorP!$B$1:$B$6261,0)),"",INDIRECT("'SorP'!$A$"&amp;MATCH($S696&amp;$J696,SorP!C:C,0))))</f>
        <v/>
      </c>
      <c r="U696" s="167"/>
      <c r="V696" s="168" t="e">
        <f>IF(C696="",NA(),MATCH($B696&amp;$C696,'Smelter Look-up'!$J:$J,0))</f>
        <v>#N/A</v>
      </c>
      <c r="X696" s="169">
        <f t="shared" ca="1" si="60"/>
        <v>0</v>
      </c>
      <c r="AB696" s="311" t="str">
        <f t="shared" si="62"/>
        <v/>
      </c>
      <c r="AC696" s="169" t="str">
        <f t="shared" si="63"/>
        <v/>
      </c>
      <c r="AD696" s="169" t="str">
        <f t="shared" si="64"/>
        <v/>
      </c>
    </row>
    <row r="697" spans="1:30" s="169" customFormat="1" ht="20.25">
      <c r="A697" s="154"/>
      <c r="B697" s="301"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3" t="str">
        <f ca="1">IF(ISERROR($V697),"",OFFSET('Smelter Look-up'!$G$4,$V697-4,0))</f>
        <v/>
      </c>
      <c r="I697" s="204" t="str">
        <f ca="1">IF(ISERROR($V697),"",OFFSET('Smelter Look-up'!$H$4,$V697-4,0))</f>
        <v/>
      </c>
      <c r="J697" s="204" t="str">
        <f ca="1">IF(ISERROR($V697),"",OFFSET('Smelter Look-up'!$I$4,$V697-4,0))</f>
        <v/>
      </c>
      <c r="K697" s="149"/>
      <c r="L697" s="149"/>
      <c r="M697" s="149"/>
      <c r="N697" s="149"/>
      <c r="O697" s="149"/>
      <c r="P697" s="206"/>
      <c r="Q697" s="150"/>
      <c r="R697" s="148" t="str">
        <f ca="1">IF(ISERROR($V697),"",OFFSET('Smelter Look-up'!$C$4,$V697-4,0)&amp;"")</f>
        <v/>
      </c>
      <c r="S697" s="154" t="str">
        <f t="shared" ca="1" si="61"/>
        <v/>
      </c>
      <c r="T697" s="154" t="str">
        <f ca="1">IF(B697="","",IF(ISERROR(MATCH($J697,SorP!$B$1:$B$6261,0)),"",INDIRECT("'SorP'!$A$"&amp;MATCH($S697&amp;$J697,SorP!C:C,0))))</f>
        <v/>
      </c>
      <c r="U697" s="167"/>
      <c r="V697" s="168" t="e">
        <f>IF(C697="",NA(),MATCH($B697&amp;$C697,'Smelter Look-up'!$J:$J,0))</f>
        <v>#N/A</v>
      </c>
      <c r="X697" s="169">
        <f t="shared" ca="1" si="60"/>
        <v>0</v>
      </c>
      <c r="AB697" s="311" t="str">
        <f t="shared" si="62"/>
        <v/>
      </c>
      <c r="AC697" s="169" t="str">
        <f t="shared" si="63"/>
        <v/>
      </c>
      <c r="AD697" s="169" t="str">
        <f t="shared" si="64"/>
        <v/>
      </c>
    </row>
    <row r="698" spans="1:30" s="169" customFormat="1" ht="20.25">
      <c r="A698" s="154"/>
      <c r="B698" s="301"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3" t="str">
        <f ca="1">IF(ISERROR($V698),"",OFFSET('Smelter Look-up'!$G$4,$V698-4,0))</f>
        <v/>
      </c>
      <c r="I698" s="204" t="str">
        <f ca="1">IF(ISERROR($V698),"",OFFSET('Smelter Look-up'!$H$4,$V698-4,0))</f>
        <v/>
      </c>
      <c r="J698" s="204" t="str">
        <f ca="1">IF(ISERROR($V698),"",OFFSET('Smelter Look-up'!$I$4,$V698-4,0))</f>
        <v/>
      </c>
      <c r="K698" s="149"/>
      <c r="L698" s="149"/>
      <c r="M698" s="149"/>
      <c r="N698" s="149"/>
      <c r="O698" s="149"/>
      <c r="P698" s="206"/>
      <c r="Q698" s="150"/>
      <c r="R698" s="148" t="str">
        <f ca="1">IF(ISERROR($V698),"",OFFSET('Smelter Look-up'!$C$4,$V698-4,0)&amp;"")</f>
        <v/>
      </c>
      <c r="S698" s="154" t="str">
        <f t="shared" ca="1" si="61"/>
        <v/>
      </c>
      <c r="T698" s="154" t="str">
        <f ca="1">IF(B698="","",IF(ISERROR(MATCH($J698,SorP!$B$1:$B$6261,0)),"",INDIRECT("'SorP'!$A$"&amp;MATCH($S698&amp;$J698,SorP!C:C,0))))</f>
        <v/>
      </c>
      <c r="U698" s="167"/>
      <c r="V698" s="168" t="e">
        <f>IF(C698="",NA(),MATCH($B698&amp;$C698,'Smelter Look-up'!$J:$J,0))</f>
        <v>#N/A</v>
      </c>
      <c r="X698" s="169">
        <f t="shared" ca="1" si="60"/>
        <v>0</v>
      </c>
      <c r="AB698" s="311" t="str">
        <f t="shared" si="62"/>
        <v/>
      </c>
      <c r="AC698" s="169" t="str">
        <f t="shared" si="63"/>
        <v/>
      </c>
      <c r="AD698" s="169" t="str">
        <f t="shared" si="64"/>
        <v/>
      </c>
    </row>
    <row r="699" spans="1:30" s="169" customFormat="1" ht="20.25">
      <c r="A699" s="154"/>
      <c r="B699" s="301"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3" t="str">
        <f ca="1">IF(ISERROR($V699),"",OFFSET('Smelter Look-up'!$G$4,$V699-4,0))</f>
        <v/>
      </c>
      <c r="I699" s="204" t="str">
        <f ca="1">IF(ISERROR($V699),"",OFFSET('Smelter Look-up'!$H$4,$V699-4,0))</f>
        <v/>
      </c>
      <c r="J699" s="204" t="str">
        <f ca="1">IF(ISERROR($V699),"",OFFSET('Smelter Look-up'!$I$4,$V699-4,0))</f>
        <v/>
      </c>
      <c r="K699" s="149"/>
      <c r="L699" s="149"/>
      <c r="M699" s="149"/>
      <c r="N699" s="149"/>
      <c r="O699" s="149"/>
      <c r="P699" s="206"/>
      <c r="Q699" s="150"/>
      <c r="R699" s="148" t="str">
        <f ca="1">IF(ISERROR($V699),"",OFFSET('Smelter Look-up'!$C$4,$V699-4,0)&amp;"")</f>
        <v/>
      </c>
      <c r="S699" s="154" t="str">
        <f t="shared" ca="1" si="61"/>
        <v/>
      </c>
      <c r="T699" s="154" t="str">
        <f ca="1">IF(B699="","",IF(ISERROR(MATCH($J699,SorP!$B$1:$B$6261,0)),"",INDIRECT("'SorP'!$A$"&amp;MATCH($S699&amp;$J699,SorP!C:C,0))))</f>
        <v/>
      </c>
      <c r="U699" s="167"/>
      <c r="V699" s="168" t="e">
        <f>IF(C699="",NA(),MATCH($B699&amp;$C699,'Smelter Look-up'!$J:$J,0))</f>
        <v>#N/A</v>
      </c>
      <c r="X699" s="169">
        <f t="shared" ca="1" si="60"/>
        <v>0</v>
      </c>
      <c r="AB699" s="311" t="str">
        <f t="shared" si="62"/>
        <v/>
      </c>
      <c r="AC699" s="169" t="str">
        <f t="shared" si="63"/>
        <v/>
      </c>
      <c r="AD699" s="169" t="str">
        <f t="shared" si="64"/>
        <v/>
      </c>
    </row>
    <row r="700" spans="1:30" s="169" customFormat="1" ht="20.25">
      <c r="A700" s="154"/>
      <c r="B700" s="301"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3" t="str">
        <f ca="1">IF(ISERROR($V700),"",OFFSET('Smelter Look-up'!$G$4,$V700-4,0))</f>
        <v/>
      </c>
      <c r="I700" s="204" t="str">
        <f ca="1">IF(ISERROR($V700),"",OFFSET('Smelter Look-up'!$H$4,$V700-4,0))</f>
        <v/>
      </c>
      <c r="J700" s="204" t="str">
        <f ca="1">IF(ISERROR($V700),"",OFFSET('Smelter Look-up'!$I$4,$V700-4,0))</f>
        <v/>
      </c>
      <c r="K700" s="149"/>
      <c r="L700" s="149"/>
      <c r="M700" s="149"/>
      <c r="N700" s="149"/>
      <c r="O700" s="149"/>
      <c r="P700" s="206"/>
      <c r="Q700" s="150"/>
      <c r="R700" s="148" t="str">
        <f ca="1">IF(ISERROR($V700),"",OFFSET('Smelter Look-up'!$C$4,$V700-4,0)&amp;"")</f>
        <v/>
      </c>
      <c r="S700" s="154" t="str">
        <f t="shared" ca="1" si="61"/>
        <v/>
      </c>
      <c r="T700" s="154" t="str">
        <f ca="1">IF(B700="","",IF(ISERROR(MATCH($J700,SorP!$B$1:$B$6261,0)),"",INDIRECT("'SorP'!$A$"&amp;MATCH($S700&amp;$J700,SorP!C:C,0))))</f>
        <v/>
      </c>
      <c r="U700" s="167"/>
      <c r="V700" s="168" t="e">
        <f>IF(C700="",NA(),MATCH($B700&amp;$C700,'Smelter Look-up'!$J:$J,0))</f>
        <v>#N/A</v>
      </c>
      <c r="X700" s="169">
        <f t="shared" ca="1" si="60"/>
        <v>0</v>
      </c>
      <c r="AB700" s="311" t="str">
        <f t="shared" si="62"/>
        <v/>
      </c>
      <c r="AC700" s="169" t="str">
        <f t="shared" si="63"/>
        <v/>
      </c>
      <c r="AD700" s="169" t="str">
        <f t="shared" si="64"/>
        <v/>
      </c>
    </row>
    <row r="701" spans="1:30" s="169" customFormat="1" ht="20.25">
      <c r="A701" s="154"/>
      <c r="B701" s="301"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3" t="str">
        <f ca="1">IF(ISERROR($V701),"",OFFSET('Smelter Look-up'!$G$4,$V701-4,0))</f>
        <v/>
      </c>
      <c r="I701" s="204" t="str">
        <f ca="1">IF(ISERROR($V701),"",OFFSET('Smelter Look-up'!$H$4,$V701-4,0))</f>
        <v/>
      </c>
      <c r="J701" s="204" t="str">
        <f ca="1">IF(ISERROR($V701),"",OFFSET('Smelter Look-up'!$I$4,$V701-4,0))</f>
        <v/>
      </c>
      <c r="K701" s="149"/>
      <c r="L701" s="149"/>
      <c r="M701" s="149"/>
      <c r="N701" s="149"/>
      <c r="O701" s="149"/>
      <c r="P701" s="206"/>
      <c r="Q701" s="150"/>
      <c r="R701" s="148" t="str">
        <f ca="1">IF(ISERROR($V701),"",OFFSET('Smelter Look-up'!$C$4,$V701-4,0)&amp;"")</f>
        <v/>
      </c>
      <c r="S701" s="154" t="str">
        <f t="shared" ca="1" si="61"/>
        <v/>
      </c>
      <c r="T701" s="154" t="str">
        <f ca="1">IF(B701="","",IF(ISERROR(MATCH($J701,SorP!$B$1:$B$6261,0)),"",INDIRECT("'SorP'!$A$"&amp;MATCH($S701&amp;$J701,SorP!C:C,0))))</f>
        <v/>
      </c>
      <c r="U701" s="167"/>
      <c r="V701" s="168" t="e">
        <f>IF(C701="",NA(),MATCH($B701&amp;$C701,'Smelter Look-up'!$J:$J,0))</f>
        <v>#N/A</v>
      </c>
      <c r="X701" s="169">
        <f t="shared" ca="1" si="60"/>
        <v>0</v>
      </c>
      <c r="AB701" s="311" t="str">
        <f t="shared" si="62"/>
        <v/>
      </c>
      <c r="AC701" s="169" t="str">
        <f t="shared" si="63"/>
        <v/>
      </c>
      <c r="AD701" s="169" t="str">
        <f t="shared" si="64"/>
        <v/>
      </c>
    </row>
    <row r="702" spans="1:30" s="169" customFormat="1" ht="20.25">
      <c r="A702" s="154"/>
      <c r="B702" s="301"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3" t="str">
        <f ca="1">IF(ISERROR($V702),"",OFFSET('Smelter Look-up'!$G$4,$V702-4,0))</f>
        <v/>
      </c>
      <c r="I702" s="204" t="str">
        <f ca="1">IF(ISERROR($V702),"",OFFSET('Smelter Look-up'!$H$4,$V702-4,0))</f>
        <v/>
      </c>
      <c r="J702" s="204" t="str">
        <f ca="1">IF(ISERROR($V702),"",OFFSET('Smelter Look-up'!$I$4,$V702-4,0))</f>
        <v/>
      </c>
      <c r="K702" s="149"/>
      <c r="L702" s="149"/>
      <c r="M702" s="149"/>
      <c r="N702" s="149"/>
      <c r="O702" s="149"/>
      <c r="P702" s="206"/>
      <c r="Q702" s="150"/>
      <c r="R702" s="148" t="str">
        <f ca="1">IF(ISERROR($V702),"",OFFSET('Smelter Look-up'!$C$4,$V702-4,0)&amp;"")</f>
        <v/>
      </c>
      <c r="S702" s="154" t="str">
        <f t="shared" ca="1" si="61"/>
        <v/>
      </c>
      <c r="T702" s="154" t="str">
        <f ca="1">IF(B702="","",IF(ISERROR(MATCH($J702,SorP!$B$1:$B$6261,0)),"",INDIRECT("'SorP'!$A$"&amp;MATCH($S702&amp;$J702,SorP!C:C,0))))</f>
        <v/>
      </c>
      <c r="U702" s="167"/>
      <c r="V702" s="168" t="e">
        <f>IF(C702="",NA(),MATCH($B702&amp;$C702,'Smelter Look-up'!$J:$J,0))</f>
        <v>#N/A</v>
      </c>
      <c r="X702" s="169">
        <f t="shared" ca="1" si="60"/>
        <v>0</v>
      </c>
      <c r="AB702" s="311" t="str">
        <f t="shared" si="62"/>
        <v/>
      </c>
      <c r="AC702" s="169" t="str">
        <f t="shared" si="63"/>
        <v/>
      </c>
      <c r="AD702" s="169" t="str">
        <f t="shared" si="64"/>
        <v/>
      </c>
    </row>
    <row r="703" spans="1:30" s="169" customFormat="1" ht="20.25">
      <c r="A703" s="154"/>
      <c r="B703" s="301"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3" t="str">
        <f ca="1">IF(ISERROR($V703),"",OFFSET('Smelter Look-up'!$G$4,$V703-4,0))</f>
        <v/>
      </c>
      <c r="I703" s="204" t="str">
        <f ca="1">IF(ISERROR($V703),"",OFFSET('Smelter Look-up'!$H$4,$V703-4,0))</f>
        <v/>
      </c>
      <c r="J703" s="204" t="str">
        <f ca="1">IF(ISERROR($V703),"",OFFSET('Smelter Look-up'!$I$4,$V703-4,0))</f>
        <v/>
      </c>
      <c r="K703" s="149"/>
      <c r="L703" s="149"/>
      <c r="M703" s="149"/>
      <c r="N703" s="149"/>
      <c r="O703" s="149"/>
      <c r="P703" s="206"/>
      <c r="Q703" s="150"/>
      <c r="R703" s="148" t="str">
        <f ca="1">IF(ISERROR($V703),"",OFFSET('Smelter Look-up'!$C$4,$V703-4,0)&amp;"")</f>
        <v/>
      </c>
      <c r="S703" s="154" t="str">
        <f t="shared" ca="1" si="61"/>
        <v/>
      </c>
      <c r="T703" s="154" t="str">
        <f ca="1">IF(B703="","",IF(ISERROR(MATCH($J703,SorP!$B$1:$B$6261,0)),"",INDIRECT("'SorP'!$A$"&amp;MATCH($S703&amp;$J703,SorP!C:C,0))))</f>
        <v/>
      </c>
      <c r="U703" s="167"/>
      <c r="V703" s="168" t="e">
        <f>IF(C703="",NA(),MATCH($B703&amp;$C703,'Smelter Look-up'!$J:$J,0))</f>
        <v>#N/A</v>
      </c>
      <c r="X703" s="169">
        <f t="shared" ca="1" si="60"/>
        <v>0</v>
      </c>
      <c r="AB703" s="311" t="str">
        <f t="shared" si="62"/>
        <v/>
      </c>
      <c r="AC703" s="169" t="str">
        <f t="shared" si="63"/>
        <v/>
      </c>
      <c r="AD703" s="169" t="str">
        <f t="shared" si="64"/>
        <v/>
      </c>
    </row>
    <row r="704" spans="1:30" s="169" customFormat="1" ht="20.25">
      <c r="A704" s="154"/>
      <c r="B704" s="301"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3" t="str">
        <f ca="1">IF(ISERROR($V704),"",OFFSET('Smelter Look-up'!$G$4,$V704-4,0))</f>
        <v/>
      </c>
      <c r="I704" s="204" t="str">
        <f ca="1">IF(ISERROR($V704),"",OFFSET('Smelter Look-up'!$H$4,$V704-4,0))</f>
        <v/>
      </c>
      <c r="J704" s="204" t="str">
        <f ca="1">IF(ISERROR($V704),"",OFFSET('Smelter Look-up'!$I$4,$V704-4,0))</f>
        <v/>
      </c>
      <c r="K704" s="149"/>
      <c r="L704" s="149"/>
      <c r="M704" s="149"/>
      <c r="N704" s="149"/>
      <c r="O704" s="149"/>
      <c r="P704" s="206"/>
      <c r="Q704" s="150"/>
      <c r="R704" s="148" t="str">
        <f ca="1">IF(ISERROR($V704),"",OFFSET('Smelter Look-up'!$C$4,$V704-4,0)&amp;"")</f>
        <v/>
      </c>
      <c r="S704" s="154" t="str">
        <f t="shared" ca="1" si="61"/>
        <v/>
      </c>
      <c r="T704" s="154" t="str">
        <f ca="1">IF(B704="","",IF(ISERROR(MATCH($J704,SorP!$B$1:$B$6261,0)),"",INDIRECT("'SorP'!$A$"&amp;MATCH($S704&amp;$J704,SorP!C:C,0))))</f>
        <v/>
      </c>
      <c r="U704" s="167"/>
      <c r="V704" s="168" t="e">
        <f>IF(C704="",NA(),MATCH($B704&amp;$C704,'Smelter Look-up'!$J:$J,0))</f>
        <v>#N/A</v>
      </c>
      <c r="X704" s="169">
        <f t="shared" ca="1" si="60"/>
        <v>0</v>
      </c>
      <c r="AB704" s="311" t="str">
        <f t="shared" si="62"/>
        <v/>
      </c>
      <c r="AC704" s="169" t="str">
        <f t="shared" si="63"/>
        <v/>
      </c>
      <c r="AD704" s="169" t="str">
        <f t="shared" si="64"/>
        <v/>
      </c>
    </row>
    <row r="705" spans="1:30" s="169" customFormat="1" ht="20.25">
      <c r="A705" s="154"/>
      <c r="B705" s="301"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3" t="str">
        <f ca="1">IF(ISERROR($V705),"",OFFSET('Smelter Look-up'!$G$4,$V705-4,0))</f>
        <v/>
      </c>
      <c r="I705" s="204" t="str">
        <f ca="1">IF(ISERROR($V705),"",OFFSET('Smelter Look-up'!$H$4,$V705-4,0))</f>
        <v/>
      </c>
      <c r="J705" s="204" t="str">
        <f ca="1">IF(ISERROR($V705),"",OFFSET('Smelter Look-up'!$I$4,$V705-4,0))</f>
        <v/>
      </c>
      <c r="K705" s="149"/>
      <c r="L705" s="149"/>
      <c r="M705" s="149"/>
      <c r="N705" s="149"/>
      <c r="O705" s="149"/>
      <c r="P705" s="206"/>
      <c r="Q705" s="150"/>
      <c r="R705" s="148" t="str">
        <f ca="1">IF(ISERROR($V705),"",OFFSET('Smelter Look-up'!$C$4,$V705-4,0)&amp;"")</f>
        <v/>
      </c>
      <c r="S705" s="154" t="str">
        <f t="shared" ca="1" si="61"/>
        <v/>
      </c>
      <c r="T705" s="154" t="str">
        <f ca="1">IF(B705="","",IF(ISERROR(MATCH($J705,SorP!$B$1:$B$6261,0)),"",INDIRECT("'SorP'!$A$"&amp;MATCH($S705&amp;$J705,SorP!C:C,0))))</f>
        <v/>
      </c>
      <c r="U705" s="167"/>
      <c r="V705" s="168" t="e">
        <f>IF(C705="",NA(),MATCH($B705&amp;$C705,'Smelter Look-up'!$J:$J,0))</f>
        <v>#N/A</v>
      </c>
      <c r="X705" s="169">
        <f t="shared" ca="1" si="60"/>
        <v>0</v>
      </c>
      <c r="AB705" s="311" t="str">
        <f t="shared" si="62"/>
        <v/>
      </c>
      <c r="AC705" s="169" t="str">
        <f t="shared" si="63"/>
        <v/>
      </c>
      <c r="AD705" s="169" t="str">
        <f t="shared" si="64"/>
        <v/>
      </c>
    </row>
    <row r="706" spans="1:30" s="169" customFormat="1" ht="20.25">
      <c r="A706" s="154"/>
      <c r="B706" s="301"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3" t="str">
        <f ca="1">IF(ISERROR($V706),"",OFFSET('Smelter Look-up'!$G$4,$V706-4,0))</f>
        <v/>
      </c>
      <c r="I706" s="204" t="str">
        <f ca="1">IF(ISERROR($V706),"",OFFSET('Smelter Look-up'!$H$4,$V706-4,0))</f>
        <v/>
      </c>
      <c r="J706" s="204" t="str">
        <f ca="1">IF(ISERROR($V706),"",OFFSET('Smelter Look-up'!$I$4,$V706-4,0))</f>
        <v/>
      </c>
      <c r="K706" s="149"/>
      <c r="L706" s="149"/>
      <c r="M706" s="149"/>
      <c r="N706" s="149"/>
      <c r="O706" s="149"/>
      <c r="P706" s="206"/>
      <c r="Q706" s="150"/>
      <c r="R706" s="148" t="str">
        <f ca="1">IF(ISERROR($V706),"",OFFSET('Smelter Look-up'!$C$4,$V706-4,0)&amp;"")</f>
        <v/>
      </c>
      <c r="S706" s="154" t="str">
        <f t="shared" ca="1" si="61"/>
        <v/>
      </c>
      <c r="T706" s="154" t="str">
        <f ca="1">IF(B706="","",IF(ISERROR(MATCH($J706,SorP!$B$1:$B$6261,0)),"",INDIRECT("'SorP'!$A$"&amp;MATCH($S706&amp;$J706,SorP!C:C,0))))</f>
        <v/>
      </c>
      <c r="U706" s="167"/>
      <c r="V706" s="168" t="e">
        <f>IF(C706="",NA(),MATCH($B706&amp;$C706,'Smelter Look-up'!$J:$J,0))</f>
        <v>#N/A</v>
      </c>
      <c r="X706" s="169">
        <f t="shared" ca="1" si="60"/>
        <v>0</v>
      </c>
      <c r="AB706" s="311" t="str">
        <f t="shared" si="62"/>
        <v/>
      </c>
      <c r="AC706" s="169" t="str">
        <f t="shared" si="63"/>
        <v/>
      </c>
      <c r="AD706" s="169" t="str">
        <f t="shared" si="64"/>
        <v/>
      </c>
    </row>
    <row r="707" spans="1:30" s="169" customFormat="1" ht="20.25">
      <c r="A707" s="154"/>
      <c r="B707" s="301"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3" t="str">
        <f ca="1">IF(ISERROR($V707),"",OFFSET('Smelter Look-up'!$G$4,$V707-4,0))</f>
        <v/>
      </c>
      <c r="I707" s="204" t="str">
        <f ca="1">IF(ISERROR($V707),"",OFFSET('Smelter Look-up'!$H$4,$V707-4,0))</f>
        <v/>
      </c>
      <c r="J707" s="204" t="str">
        <f ca="1">IF(ISERROR($V707),"",OFFSET('Smelter Look-up'!$I$4,$V707-4,0))</f>
        <v/>
      </c>
      <c r="K707" s="149"/>
      <c r="L707" s="149"/>
      <c r="M707" s="149"/>
      <c r="N707" s="149"/>
      <c r="O707" s="149"/>
      <c r="P707" s="206"/>
      <c r="Q707" s="150"/>
      <c r="R707" s="148" t="str">
        <f ca="1">IF(ISERROR($V707),"",OFFSET('Smelter Look-up'!$C$4,$V707-4,0)&amp;"")</f>
        <v/>
      </c>
      <c r="S707" s="154" t="str">
        <f t="shared" ca="1" si="61"/>
        <v/>
      </c>
      <c r="T707" s="154" t="str">
        <f ca="1">IF(B707="","",IF(ISERROR(MATCH($J707,SorP!$B$1:$B$6261,0)),"",INDIRECT("'SorP'!$A$"&amp;MATCH($S707&amp;$J707,SorP!C:C,0))))</f>
        <v/>
      </c>
      <c r="U707" s="167"/>
      <c r="V707" s="168" t="e">
        <f>IF(C707="",NA(),MATCH($B707&amp;$C707,'Smelter Look-up'!$J:$J,0))</f>
        <v>#N/A</v>
      </c>
      <c r="X707" s="169">
        <f t="shared" ca="1" si="60"/>
        <v>0</v>
      </c>
      <c r="AB707" s="311" t="str">
        <f t="shared" si="62"/>
        <v/>
      </c>
      <c r="AC707" s="169" t="str">
        <f t="shared" si="63"/>
        <v/>
      </c>
      <c r="AD707" s="169" t="str">
        <f t="shared" si="64"/>
        <v/>
      </c>
    </row>
    <row r="708" spans="1:30" s="169" customFormat="1" ht="20.25">
      <c r="A708" s="154"/>
      <c r="B708" s="301"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3" t="str">
        <f ca="1">IF(ISERROR($V708),"",OFFSET('Smelter Look-up'!$G$4,$V708-4,0))</f>
        <v/>
      </c>
      <c r="I708" s="204" t="str">
        <f ca="1">IF(ISERROR($V708),"",OFFSET('Smelter Look-up'!$H$4,$V708-4,0))</f>
        <v/>
      </c>
      <c r="J708" s="204" t="str">
        <f ca="1">IF(ISERROR($V708),"",OFFSET('Smelter Look-up'!$I$4,$V708-4,0))</f>
        <v/>
      </c>
      <c r="K708" s="149"/>
      <c r="L708" s="149"/>
      <c r="M708" s="149"/>
      <c r="N708" s="149"/>
      <c r="O708" s="149"/>
      <c r="P708" s="206"/>
      <c r="Q708" s="150"/>
      <c r="R708" s="148" t="str">
        <f ca="1">IF(ISERROR($V708),"",OFFSET('Smelter Look-up'!$C$4,$V708-4,0)&amp;"")</f>
        <v/>
      </c>
      <c r="S708" s="154" t="str">
        <f t="shared" ca="1" si="61"/>
        <v/>
      </c>
      <c r="T708" s="154" t="str">
        <f ca="1">IF(B708="","",IF(ISERROR(MATCH($J708,SorP!$B$1:$B$6261,0)),"",INDIRECT("'SorP'!$A$"&amp;MATCH($S708&amp;$J708,SorP!C:C,0))))</f>
        <v/>
      </c>
      <c r="U708" s="167"/>
      <c r="V708" s="168" t="e">
        <f>IF(C708="",NA(),MATCH($B708&amp;$C708,'Smelter Look-up'!$J:$J,0))</f>
        <v>#N/A</v>
      </c>
      <c r="X708" s="169">
        <f t="shared" ca="1" si="60"/>
        <v>0</v>
      </c>
      <c r="AB708" s="311" t="str">
        <f t="shared" si="62"/>
        <v/>
      </c>
      <c r="AC708" s="169" t="str">
        <f t="shared" si="63"/>
        <v/>
      </c>
      <c r="AD708" s="169" t="str">
        <f t="shared" si="64"/>
        <v/>
      </c>
    </row>
    <row r="709" spans="1:30" s="169" customFormat="1" ht="20.25">
      <c r="A709" s="154"/>
      <c r="B709" s="301"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3" t="str">
        <f ca="1">IF(ISERROR($V709),"",OFFSET('Smelter Look-up'!$G$4,$V709-4,0))</f>
        <v/>
      </c>
      <c r="I709" s="204" t="str">
        <f ca="1">IF(ISERROR($V709),"",OFFSET('Smelter Look-up'!$H$4,$V709-4,0))</f>
        <v/>
      </c>
      <c r="J709" s="204" t="str">
        <f ca="1">IF(ISERROR($V709),"",OFFSET('Smelter Look-up'!$I$4,$V709-4,0))</f>
        <v/>
      </c>
      <c r="K709" s="149"/>
      <c r="L709" s="149"/>
      <c r="M709" s="149"/>
      <c r="N709" s="149"/>
      <c r="O709" s="149"/>
      <c r="P709" s="206"/>
      <c r="Q709" s="150"/>
      <c r="R709" s="148" t="str">
        <f ca="1">IF(ISERROR($V709),"",OFFSET('Smelter Look-up'!$C$4,$V709-4,0)&amp;"")</f>
        <v/>
      </c>
      <c r="S709" s="154" t="str">
        <f t="shared" ca="1" si="61"/>
        <v/>
      </c>
      <c r="T709" s="154" t="str">
        <f ca="1">IF(B709="","",IF(ISERROR(MATCH($J709,SorP!$B$1:$B$6261,0)),"",INDIRECT("'SorP'!$A$"&amp;MATCH($S709&amp;$J709,SorP!C:C,0))))</f>
        <v/>
      </c>
      <c r="U709" s="167"/>
      <c r="V709" s="168" t="e">
        <f>IF(C709="",NA(),MATCH($B709&amp;$C709,'Smelter Look-up'!$J:$J,0))</f>
        <v>#N/A</v>
      </c>
      <c r="X709" s="169">
        <f t="shared" ca="1" si="60"/>
        <v>0</v>
      </c>
      <c r="AB709" s="311" t="str">
        <f t="shared" si="62"/>
        <v/>
      </c>
      <c r="AC709" s="169" t="str">
        <f t="shared" si="63"/>
        <v/>
      </c>
      <c r="AD709" s="169" t="str">
        <f t="shared" si="64"/>
        <v/>
      </c>
    </row>
    <row r="710" spans="1:30" s="169" customFormat="1" ht="20.25">
      <c r="A710" s="154"/>
      <c r="B710" s="301"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3" t="str">
        <f ca="1">IF(ISERROR($V710),"",OFFSET('Smelter Look-up'!$G$4,$V710-4,0))</f>
        <v/>
      </c>
      <c r="I710" s="204" t="str">
        <f ca="1">IF(ISERROR($V710),"",OFFSET('Smelter Look-up'!$H$4,$V710-4,0))</f>
        <v/>
      </c>
      <c r="J710" s="204" t="str">
        <f ca="1">IF(ISERROR($V710),"",OFFSET('Smelter Look-up'!$I$4,$V710-4,0))</f>
        <v/>
      </c>
      <c r="K710" s="149"/>
      <c r="L710" s="149"/>
      <c r="M710" s="149"/>
      <c r="N710" s="149"/>
      <c r="O710" s="149"/>
      <c r="P710" s="206"/>
      <c r="Q710" s="150"/>
      <c r="R710" s="148" t="str">
        <f ca="1">IF(ISERROR($V710),"",OFFSET('Smelter Look-up'!$C$4,$V710-4,0)&amp;"")</f>
        <v/>
      </c>
      <c r="S710" s="154" t="str">
        <f t="shared" ca="1" si="61"/>
        <v/>
      </c>
      <c r="T710" s="154" t="str">
        <f ca="1">IF(B710="","",IF(ISERROR(MATCH($J710,SorP!$B$1:$B$6261,0)),"",INDIRECT("'SorP'!$A$"&amp;MATCH($S710&amp;$J710,SorP!C:C,0))))</f>
        <v/>
      </c>
      <c r="U710" s="167"/>
      <c r="V710" s="168" t="e">
        <f>IF(C710="",NA(),MATCH($B710&amp;$C710,'Smelter Look-up'!$J:$J,0))</f>
        <v>#N/A</v>
      </c>
      <c r="X710" s="169">
        <f t="shared" ca="1" si="60"/>
        <v>0</v>
      </c>
      <c r="AB710" s="311" t="str">
        <f t="shared" si="62"/>
        <v/>
      </c>
      <c r="AC710" s="169" t="str">
        <f t="shared" si="63"/>
        <v/>
      </c>
      <c r="AD710" s="169" t="str">
        <f t="shared" si="64"/>
        <v/>
      </c>
    </row>
    <row r="711" spans="1:30" s="169" customFormat="1" ht="20.25">
      <c r="A711" s="154"/>
      <c r="B711" s="301"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3" t="str">
        <f ca="1">IF(ISERROR($V711),"",OFFSET('Smelter Look-up'!$G$4,$V711-4,0))</f>
        <v/>
      </c>
      <c r="I711" s="204" t="str">
        <f ca="1">IF(ISERROR($V711),"",OFFSET('Smelter Look-up'!$H$4,$V711-4,0))</f>
        <v/>
      </c>
      <c r="J711" s="204" t="str">
        <f ca="1">IF(ISERROR($V711),"",OFFSET('Smelter Look-up'!$I$4,$V711-4,0))</f>
        <v/>
      </c>
      <c r="K711" s="149"/>
      <c r="L711" s="149"/>
      <c r="M711" s="149"/>
      <c r="N711" s="149"/>
      <c r="O711" s="149"/>
      <c r="P711" s="206"/>
      <c r="Q711" s="150"/>
      <c r="R711" s="148" t="str">
        <f ca="1">IF(ISERROR($V711),"",OFFSET('Smelter Look-up'!$C$4,$V711-4,0)&amp;"")</f>
        <v/>
      </c>
      <c r="S711" s="154" t="str">
        <f t="shared" ca="1" si="61"/>
        <v/>
      </c>
      <c r="T711" s="154" t="str">
        <f ca="1">IF(B711="","",IF(ISERROR(MATCH($J711,SorP!$B$1:$B$6261,0)),"",INDIRECT("'SorP'!$A$"&amp;MATCH($S711&amp;$J711,SorP!C:C,0))))</f>
        <v/>
      </c>
      <c r="U711" s="167"/>
      <c r="V711" s="168" t="e">
        <f>IF(C711="",NA(),MATCH($B711&amp;$C711,'Smelter Look-up'!$J:$J,0))</f>
        <v>#N/A</v>
      </c>
      <c r="X711" s="169">
        <f t="shared" ca="1" si="60"/>
        <v>0</v>
      </c>
      <c r="AB711" s="311" t="str">
        <f t="shared" si="62"/>
        <v/>
      </c>
      <c r="AC711" s="169" t="str">
        <f t="shared" si="63"/>
        <v/>
      </c>
      <c r="AD711" s="169" t="str">
        <f t="shared" si="64"/>
        <v/>
      </c>
    </row>
    <row r="712" spans="1:30" s="169" customFormat="1" ht="20.25">
      <c r="A712" s="154"/>
      <c r="B712" s="301"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3" t="str">
        <f ca="1">IF(ISERROR($V712),"",OFFSET('Smelter Look-up'!$G$4,$V712-4,0))</f>
        <v/>
      </c>
      <c r="I712" s="204" t="str">
        <f ca="1">IF(ISERROR($V712),"",OFFSET('Smelter Look-up'!$H$4,$V712-4,0))</f>
        <v/>
      </c>
      <c r="J712" s="204" t="str">
        <f ca="1">IF(ISERROR($V712),"",OFFSET('Smelter Look-up'!$I$4,$V712-4,0))</f>
        <v/>
      </c>
      <c r="K712" s="149"/>
      <c r="L712" s="149"/>
      <c r="M712" s="149"/>
      <c r="N712" s="149"/>
      <c r="O712" s="149"/>
      <c r="P712" s="206"/>
      <c r="Q712" s="150"/>
      <c r="R712" s="148" t="str">
        <f ca="1">IF(ISERROR($V712),"",OFFSET('Smelter Look-up'!$C$4,$V712-4,0)&amp;"")</f>
        <v/>
      </c>
      <c r="S712" s="154" t="str">
        <f t="shared" ca="1" si="61"/>
        <v/>
      </c>
      <c r="T712" s="154" t="str">
        <f ca="1">IF(B712="","",IF(ISERROR(MATCH($J712,SorP!$B$1:$B$6261,0)),"",INDIRECT("'SorP'!$A$"&amp;MATCH($S712&amp;$J712,SorP!C:C,0))))</f>
        <v/>
      </c>
      <c r="U712" s="167"/>
      <c r="V712" s="168" t="e">
        <f>IF(C712="",NA(),MATCH($B712&amp;$C712,'Smelter Look-up'!$J:$J,0))</f>
        <v>#N/A</v>
      </c>
      <c r="X712" s="169">
        <f t="shared" ca="1" si="60"/>
        <v>0</v>
      </c>
      <c r="AB712" s="311" t="str">
        <f t="shared" si="62"/>
        <v/>
      </c>
      <c r="AC712" s="169" t="str">
        <f t="shared" si="63"/>
        <v/>
      </c>
      <c r="AD712" s="169" t="str">
        <f t="shared" si="64"/>
        <v/>
      </c>
    </row>
    <row r="713" spans="1:30" s="169" customFormat="1" ht="20.25">
      <c r="A713" s="154"/>
      <c r="B713" s="301"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3" t="str">
        <f ca="1">IF(ISERROR($V713),"",OFFSET('Smelter Look-up'!$G$4,$V713-4,0))</f>
        <v/>
      </c>
      <c r="I713" s="204" t="str">
        <f ca="1">IF(ISERROR($V713),"",OFFSET('Smelter Look-up'!$H$4,$V713-4,0))</f>
        <v/>
      </c>
      <c r="J713" s="204" t="str">
        <f ca="1">IF(ISERROR($V713),"",OFFSET('Smelter Look-up'!$I$4,$V713-4,0))</f>
        <v/>
      </c>
      <c r="K713" s="149"/>
      <c r="L713" s="149"/>
      <c r="M713" s="149"/>
      <c r="N713" s="149"/>
      <c r="O713" s="149"/>
      <c r="P713" s="206"/>
      <c r="Q713" s="150"/>
      <c r="R713" s="148" t="str">
        <f ca="1">IF(ISERROR($V713),"",OFFSET('Smelter Look-up'!$C$4,$V713-4,0)&amp;"")</f>
        <v/>
      </c>
      <c r="S713" s="154" t="str">
        <f t="shared" ca="1" si="61"/>
        <v/>
      </c>
      <c r="T713" s="154" t="str">
        <f ca="1">IF(B713="","",IF(ISERROR(MATCH($J713,SorP!$B$1:$B$6261,0)),"",INDIRECT("'SorP'!$A$"&amp;MATCH($S713&amp;$J713,SorP!C:C,0))))</f>
        <v/>
      </c>
      <c r="U713" s="167"/>
      <c r="V713" s="168" t="e">
        <f>IF(C713="",NA(),MATCH($B713&amp;$C713,'Smelter Look-up'!$J:$J,0))</f>
        <v>#N/A</v>
      </c>
      <c r="X713" s="169">
        <f t="shared" ca="1" si="60"/>
        <v>0</v>
      </c>
      <c r="AB713" s="311" t="str">
        <f t="shared" si="62"/>
        <v/>
      </c>
      <c r="AC713" s="169" t="str">
        <f t="shared" si="63"/>
        <v/>
      </c>
      <c r="AD713" s="169" t="str">
        <f t="shared" si="64"/>
        <v/>
      </c>
    </row>
    <row r="714" spans="1:30" s="169" customFormat="1" ht="20.25">
      <c r="A714" s="154"/>
      <c r="B714" s="301"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3" t="str">
        <f ca="1">IF(ISERROR($V714),"",OFFSET('Smelter Look-up'!$G$4,$V714-4,0))</f>
        <v/>
      </c>
      <c r="I714" s="204" t="str">
        <f ca="1">IF(ISERROR($V714),"",OFFSET('Smelter Look-up'!$H$4,$V714-4,0))</f>
        <v/>
      </c>
      <c r="J714" s="204" t="str">
        <f ca="1">IF(ISERROR($V714),"",OFFSET('Smelter Look-up'!$I$4,$V714-4,0))</f>
        <v/>
      </c>
      <c r="K714" s="149"/>
      <c r="L714" s="149"/>
      <c r="M714" s="149"/>
      <c r="N714" s="149"/>
      <c r="O714" s="149"/>
      <c r="P714" s="206"/>
      <c r="Q714" s="150"/>
      <c r="R714" s="148" t="str">
        <f ca="1">IF(ISERROR($V714),"",OFFSET('Smelter Look-up'!$C$4,$V714-4,0)&amp;"")</f>
        <v/>
      </c>
      <c r="S714" s="154" t="str">
        <f t="shared" ca="1" si="61"/>
        <v/>
      </c>
      <c r="T714" s="154" t="str">
        <f ca="1">IF(B714="","",IF(ISERROR(MATCH($J714,SorP!$B$1:$B$6261,0)),"",INDIRECT("'SorP'!$A$"&amp;MATCH($S714&amp;$J714,SorP!C:C,0))))</f>
        <v/>
      </c>
      <c r="U714" s="167"/>
      <c r="V714" s="168" t="e">
        <f>IF(C714="",NA(),MATCH($B714&amp;$C714,'Smelter Look-up'!$J:$J,0))</f>
        <v>#N/A</v>
      </c>
      <c r="X714" s="169">
        <f t="shared" ca="1" si="60"/>
        <v>0</v>
      </c>
      <c r="AB714" s="311" t="str">
        <f t="shared" si="62"/>
        <v/>
      </c>
      <c r="AC714" s="169" t="str">
        <f t="shared" si="63"/>
        <v/>
      </c>
      <c r="AD714" s="169" t="str">
        <f t="shared" si="64"/>
        <v/>
      </c>
    </row>
    <row r="715" spans="1:30" s="169" customFormat="1" ht="20.25">
      <c r="A715" s="154"/>
      <c r="B715" s="301"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3" t="str">
        <f ca="1">IF(ISERROR($V715),"",OFFSET('Smelter Look-up'!$G$4,$V715-4,0))</f>
        <v/>
      </c>
      <c r="I715" s="204" t="str">
        <f ca="1">IF(ISERROR($V715),"",OFFSET('Smelter Look-up'!$H$4,$V715-4,0))</f>
        <v/>
      </c>
      <c r="J715" s="204" t="str">
        <f ca="1">IF(ISERROR($V715),"",OFFSET('Smelter Look-up'!$I$4,$V715-4,0))</f>
        <v/>
      </c>
      <c r="K715" s="149"/>
      <c r="L715" s="149"/>
      <c r="M715" s="149"/>
      <c r="N715" s="149"/>
      <c r="O715" s="149"/>
      <c r="P715" s="206"/>
      <c r="Q715" s="150"/>
      <c r="R715" s="148" t="str">
        <f ca="1">IF(ISERROR($V715),"",OFFSET('Smelter Look-up'!$C$4,$V715-4,0)&amp;"")</f>
        <v/>
      </c>
      <c r="S715" s="154" t="str">
        <f t="shared" ca="1" si="61"/>
        <v/>
      </c>
      <c r="T715" s="154" t="str">
        <f ca="1">IF(B715="","",IF(ISERROR(MATCH($J715,SorP!$B$1:$B$6261,0)),"",INDIRECT("'SorP'!$A$"&amp;MATCH($S715&amp;$J715,SorP!C:C,0))))</f>
        <v/>
      </c>
      <c r="U715" s="167"/>
      <c r="V715" s="168" t="e">
        <f>IF(C715="",NA(),MATCH($B715&amp;$C715,'Smelter Look-up'!$J:$J,0))</f>
        <v>#N/A</v>
      </c>
      <c r="X715" s="169">
        <f t="shared" ca="1" si="60"/>
        <v>0</v>
      </c>
      <c r="AB715" s="311" t="str">
        <f t="shared" si="62"/>
        <v/>
      </c>
      <c r="AC715" s="169" t="str">
        <f t="shared" si="63"/>
        <v/>
      </c>
      <c r="AD715" s="169" t="str">
        <f t="shared" si="64"/>
        <v/>
      </c>
    </row>
    <row r="716" spans="1:30" s="169" customFormat="1" ht="20.25">
      <c r="A716" s="154"/>
      <c r="B716" s="301"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3" t="str">
        <f ca="1">IF(ISERROR($V716),"",OFFSET('Smelter Look-up'!$G$4,$V716-4,0))</f>
        <v/>
      </c>
      <c r="I716" s="204" t="str">
        <f ca="1">IF(ISERROR($V716),"",OFFSET('Smelter Look-up'!$H$4,$V716-4,0))</f>
        <v/>
      </c>
      <c r="J716" s="204" t="str">
        <f ca="1">IF(ISERROR($V716),"",OFFSET('Smelter Look-up'!$I$4,$V716-4,0))</f>
        <v/>
      </c>
      <c r="K716" s="149"/>
      <c r="L716" s="149"/>
      <c r="M716" s="149"/>
      <c r="N716" s="149"/>
      <c r="O716" s="149"/>
      <c r="P716" s="206"/>
      <c r="Q716" s="150"/>
      <c r="R716" s="148" t="str">
        <f ca="1">IF(ISERROR($V716),"",OFFSET('Smelter Look-up'!$C$4,$V716-4,0)&amp;"")</f>
        <v/>
      </c>
      <c r="S716" s="154" t="str">
        <f t="shared" ca="1" si="61"/>
        <v/>
      </c>
      <c r="T716" s="154" t="str">
        <f ca="1">IF(B716="","",IF(ISERROR(MATCH($J716,SorP!$B$1:$B$6261,0)),"",INDIRECT("'SorP'!$A$"&amp;MATCH($S716&amp;$J716,SorP!C:C,0))))</f>
        <v/>
      </c>
      <c r="U716" s="167"/>
      <c r="V716" s="168" t="e">
        <f>IF(C716="",NA(),MATCH($B716&amp;$C716,'Smelter Look-up'!$J:$J,0))</f>
        <v>#N/A</v>
      </c>
      <c r="X716" s="169">
        <f t="shared" ca="1" si="60"/>
        <v>0</v>
      </c>
      <c r="AB716" s="311" t="str">
        <f t="shared" si="62"/>
        <v/>
      </c>
      <c r="AC716" s="169" t="str">
        <f t="shared" si="63"/>
        <v/>
      </c>
      <c r="AD716" s="169" t="str">
        <f t="shared" si="64"/>
        <v/>
      </c>
    </row>
    <row r="717" spans="1:30" s="169" customFormat="1" ht="20.25">
      <c r="A717" s="154"/>
      <c r="B717" s="301"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3" t="str">
        <f ca="1">IF(ISERROR($V717),"",OFFSET('Smelter Look-up'!$G$4,$V717-4,0))</f>
        <v/>
      </c>
      <c r="I717" s="204" t="str">
        <f ca="1">IF(ISERROR($V717),"",OFFSET('Smelter Look-up'!$H$4,$V717-4,0))</f>
        <v/>
      </c>
      <c r="J717" s="204" t="str">
        <f ca="1">IF(ISERROR($V717),"",OFFSET('Smelter Look-up'!$I$4,$V717-4,0))</f>
        <v/>
      </c>
      <c r="K717" s="149"/>
      <c r="L717" s="149"/>
      <c r="M717" s="149"/>
      <c r="N717" s="149"/>
      <c r="O717" s="149"/>
      <c r="P717" s="206"/>
      <c r="Q717" s="150"/>
      <c r="R717" s="148" t="str">
        <f ca="1">IF(ISERROR($V717),"",OFFSET('Smelter Look-up'!$C$4,$V717-4,0)&amp;"")</f>
        <v/>
      </c>
      <c r="S717" s="154" t="str">
        <f t="shared" ca="1" si="61"/>
        <v/>
      </c>
      <c r="T717" s="154" t="str">
        <f ca="1">IF(B717="","",IF(ISERROR(MATCH($J717,SorP!$B$1:$B$6261,0)),"",INDIRECT("'SorP'!$A$"&amp;MATCH($S717&amp;$J717,SorP!C:C,0))))</f>
        <v/>
      </c>
      <c r="U717" s="167"/>
      <c r="V717" s="168" t="e">
        <f>IF(C717="",NA(),MATCH($B717&amp;$C717,'Smelter Look-up'!$J:$J,0))</f>
        <v>#N/A</v>
      </c>
      <c r="X717" s="169">
        <f t="shared" ca="1" si="60"/>
        <v>0</v>
      </c>
      <c r="AB717" s="311" t="str">
        <f t="shared" si="62"/>
        <v/>
      </c>
      <c r="AC717" s="169" t="str">
        <f t="shared" si="63"/>
        <v/>
      </c>
      <c r="AD717" s="169" t="str">
        <f t="shared" si="64"/>
        <v/>
      </c>
    </row>
    <row r="718" spans="1:30" s="169" customFormat="1" ht="20.25">
      <c r="A718" s="154"/>
      <c r="B718" s="301"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3" t="str">
        <f ca="1">IF(ISERROR($V718),"",OFFSET('Smelter Look-up'!$G$4,$V718-4,0))</f>
        <v/>
      </c>
      <c r="I718" s="204" t="str">
        <f ca="1">IF(ISERROR($V718),"",OFFSET('Smelter Look-up'!$H$4,$V718-4,0))</f>
        <v/>
      </c>
      <c r="J718" s="204" t="str">
        <f ca="1">IF(ISERROR($V718),"",OFFSET('Smelter Look-up'!$I$4,$V718-4,0))</f>
        <v/>
      </c>
      <c r="K718" s="149"/>
      <c r="L718" s="149"/>
      <c r="M718" s="149"/>
      <c r="N718" s="149"/>
      <c r="O718" s="149"/>
      <c r="P718" s="206"/>
      <c r="Q718" s="150"/>
      <c r="R718" s="148" t="str">
        <f ca="1">IF(ISERROR($V718),"",OFFSET('Smelter Look-up'!$C$4,$V718-4,0)&amp;"")</f>
        <v/>
      </c>
      <c r="S718" s="154" t="str">
        <f t="shared" ca="1" si="61"/>
        <v/>
      </c>
      <c r="T718" s="154" t="str">
        <f ca="1">IF(B718="","",IF(ISERROR(MATCH($J718,SorP!$B$1:$B$6261,0)),"",INDIRECT("'SorP'!$A$"&amp;MATCH($S718&amp;$J718,SorP!C:C,0))))</f>
        <v/>
      </c>
      <c r="U718" s="167"/>
      <c r="V718" s="168" t="e">
        <f>IF(C718="",NA(),MATCH($B718&amp;$C718,'Smelter Look-up'!$J:$J,0))</f>
        <v>#N/A</v>
      </c>
      <c r="X718" s="169">
        <f t="shared" ca="1" si="60"/>
        <v>0</v>
      </c>
      <c r="AB718" s="311" t="str">
        <f t="shared" si="62"/>
        <v/>
      </c>
      <c r="AC718" s="169" t="str">
        <f t="shared" si="63"/>
        <v/>
      </c>
      <c r="AD718" s="169" t="str">
        <f t="shared" si="64"/>
        <v/>
      </c>
    </row>
    <row r="719" spans="1:30" s="169" customFormat="1" ht="20.25">
      <c r="A719" s="154"/>
      <c r="B719" s="301"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3" t="str">
        <f ca="1">IF(ISERROR($V719),"",OFFSET('Smelter Look-up'!$G$4,$V719-4,0))</f>
        <v/>
      </c>
      <c r="I719" s="204" t="str">
        <f ca="1">IF(ISERROR($V719),"",OFFSET('Smelter Look-up'!$H$4,$V719-4,0))</f>
        <v/>
      </c>
      <c r="J719" s="204" t="str">
        <f ca="1">IF(ISERROR($V719),"",OFFSET('Smelter Look-up'!$I$4,$V719-4,0))</f>
        <v/>
      </c>
      <c r="K719" s="149"/>
      <c r="L719" s="149"/>
      <c r="M719" s="149"/>
      <c r="N719" s="149"/>
      <c r="O719" s="149"/>
      <c r="P719" s="206"/>
      <c r="Q719" s="150"/>
      <c r="R719" s="148" t="str">
        <f ca="1">IF(ISERROR($V719),"",OFFSET('Smelter Look-up'!$C$4,$V719-4,0)&amp;"")</f>
        <v/>
      </c>
      <c r="S719" s="154" t="str">
        <f t="shared" ca="1" si="61"/>
        <v/>
      </c>
      <c r="T719" s="154" t="str">
        <f ca="1">IF(B719="","",IF(ISERROR(MATCH($J719,SorP!$B$1:$B$6261,0)),"",INDIRECT("'SorP'!$A$"&amp;MATCH($S719&amp;$J719,SorP!C:C,0))))</f>
        <v/>
      </c>
      <c r="U719" s="167"/>
      <c r="V719" s="168" t="e">
        <f>IF(C719="",NA(),MATCH($B719&amp;$C719,'Smelter Look-up'!$J:$J,0))</f>
        <v>#N/A</v>
      </c>
      <c r="X719" s="169">
        <f t="shared" ca="1" si="60"/>
        <v>0</v>
      </c>
      <c r="AB719" s="311" t="str">
        <f t="shared" si="62"/>
        <v/>
      </c>
      <c r="AC719" s="169" t="str">
        <f t="shared" si="63"/>
        <v/>
      </c>
      <c r="AD719" s="169" t="str">
        <f t="shared" si="64"/>
        <v/>
      </c>
    </row>
    <row r="720" spans="1:30" s="169" customFormat="1" ht="20.25">
      <c r="A720" s="154"/>
      <c r="B720" s="301"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3" t="str">
        <f ca="1">IF(ISERROR($V720),"",OFFSET('Smelter Look-up'!$G$4,$V720-4,0))</f>
        <v/>
      </c>
      <c r="I720" s="204" t="str">
        <f ca="1">IF(ISERROR($V720),"",OFFSET('Smelter Look-up'!$H$4,$V720-4,0))</f>
        <v/>
      </c>
      <c r="J720" s="204" t="str">
        <f ca="1">IF(ISERROR($V720),"",OFFSET('Smelter Look-up'!$I$4,$V720-4,0))</f>
        <v/>
      </c>
      <c r="K720" s="149"/>
      <c r="L720" s="149"/>
      <c r="M720" s="149"/>
      <c r="N720" s="149"/>
      <c r="O720" s="149"/>
      <c r="P720" s="206"/>
      <c r="Q720" s="150"/>
      <c r="R720" s="148" t="str">
        <f ca="1">IF(ISERROR($V720),"",OFFSET('Smelter Look-up'!$C$4,$V720-4,0)&amp;"")</f>
        <v/>
      </c>
      <c r="S720" s="154" t="str">
        <f t="shared" ca="1" si="61"/>
        <v/>
      </c>
      <c r="T720" s="154" t="str">
        <f ca="1">IF(B720="","",IF(ISERROR(MATCH($J720,SorP!$B$1:$B$6261,0)),"",INDIRECT("'SorP'!$A$"&amp;MATCH($S720&amp;$J720,SorP!C:C,0))))</f>
        <v/>
      </c>
      <c r="U720" s="167"/>
      <c r="V720" s="168" t="e">
        <f>IF(C720="",NA(),MATCH($B720&amp;$C720,'Smelter Look-up'!$J:$J,0))</f>
        <v>#N/A</v>
      </c>
      <c r="X720" s="169">
        <f t="shared" ca="1" si="60"/>
        <v>0</v>
      </c>
      <c r="AB720" s="311" t="str">
        <f t="shared" si="62"/>
        <v/>
      </c>
      <c r="AC720" s="169" t="str">
        <f t="shared" si="63"/>
        <v/>
      </c>
      <c r="AD720" s="169" t="str">
        <f t="shared" si="64"/>
        <v/>
      </c>
    </row>
    <row r="721" spans="1:30" s="169" customFormat="1" ht="20.25">
      <c r="A721" s="154"/>
      <c r="B721" s="301"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3" t="str">
        <f ca="1">IF(ISERROR($V721),"",OFFSET('Smelter Look-up'!$G$4,$V721-4,0))</f>
        <v/>
      </c>
      <c r="I721" s="204" t="str">
        <f ca="1">IF(ISERROR($V721),"",OFFSET('Smelter Look-up'!$H$4,$V721-4,0))</f>
        <v/>
      </c>
      <c r="J721" s="204" t="str">
        <f ca="1">IF(ISERROR($V721),"",OFFSET('Smelter Look-up'!$I$4,$V721-4,0))</f>
        <v/>
      </c>
      <c r="K721" s="149"/>
      <c r="L721" s="149"/>
      <c r="M721" s="149"/>
      <c r="N721" s="149"/>
      <c r="O721" s="149"/>
      <c r="P721" s="206"/>
      <c r="Q721" s="150"/>
      <c r="R721" s="148" t="str">
        <f ca="1">IF(ISERROR($V721),"",OFFSET('Smelter Look-up'!$C$4,$V721-4,0)&amp;"")</f>
        <v/>
      </c>
      <c r="S721" s="154" t="str">
        <f t="shared" ca="1" si="61"/>
        <v/>
      </c>
      <c r="T721" s="154" t="str">
        <f ca="1">IF(B721="","",IF(ISERROR(MATCH($J721,SorP!$B$1:$B$6261,0)),"",INDIRECT("'SorP'!$A$"&amp;MATCH($S721&amp;$J721,SorP!C:C,0))))</f>
        <v/>
      </c>
      <c r="U721" s="167"/>
      <c r="V721" s="168" t="e">
        <f>IF(C721="",NA(),MATCH($B721&amp;$C721,'Smelter Look-up'!$J:$J,0))</f>
        <v>#N/A</v>
      </c>
      <c r="X721" s="169">
        <f t="shared" ca="1" si="60"/>
        <v>0</v>
      </c>
      <c r="AB721" s="311" t="str">
        <f t="shared" si="62"/>
        <v/>
      </c>
      <c r="AC721" s="169" t="str">
        <f t="shared" si="63"/>
        <v/>
      </c>
      <c r="AD721" s="169" t="str">
        <f t="shared" si="64"/>
        <v/>
      </c>
    </row>
    <row r="722" spans="1:30" s="169" customFormat="1" ht="20.25">
      <c r="A722" s="154"/>
      <c r="B722" s="301"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3" t="str">
        <f ca="1">IF(ISERROR($V722),"",OFFSET('Smelter Look-up'!$G$4,$V722-4,0))</f>
        <v/>
      </c>
      <c r="I722" s="204" t="str">
        <f ca="1">IF(ISERROR($V722),"",OFFSET('Smelter Look-up'!$H$4,$V722-4,0))</f>
        <v/>
      </c>
      <c r="J722" s="204" t="str">
        <f ca="1">IF(ISERROR($V722),"",OFFSET('Smelter Look-up'!$I$4,$V722-4,0))</f>
        <v/>
      </c>
      <c r="K722" s="149"/>
      <c r="L722" s="149"/>
      <c r="M722" s="149"/>
      <c r="N722" s="149"/>
      <c r="O722" s="149"/>
      <c r="P722" s="206"/>
      <c r="Q722" s="150"/>
      <c r="R722" s="148" t="str">
        <f ca="1">IF(ISERROR($V722),"",OFFSET('Smelter Look-up'!$C$4,$V722-4,0)&amp;"")</f>
        <v/>
      </c>
      <c r="S722" s="154" t="str">
        <f t="shared" ca="1" si="61"/>
        <v/>
      </c>
      <c r="T722" s="154" t="str">
        <f ca="1">IF(B722="","",IF(ISERROR(MATCH($J722,SorP!$B$1:$B$6261,0)),"",INDIRECT("'SorP'!$A$"&amp;MATCH($S722&amp;$J722,SorP!C:C,0))))</f>
        <v/>
      </c>
      <c r="U722" s="167"/>
      <c r="V722" s="168" t="e">
        <f>IF(C722="",NA(),MATCH($B722&amp;$C722,'Smelter Look-up'!$J:$J,0))</f>
        <v>#N/A</v>
      </c>
      <c r="X722" s="169">
        <f t="shared" ca="1" si="60"/>
        <v>0</v>
      </c>
      <c r="AB722" s="311" t="str">
        <f t="shared" si="62"/>
        <v/>
      </c>
      <c r="AC722" s="169" t="str">
        <f t="shared" si="63"/>
        <v/>
      </c>
      <c r="AD722" s="169" t="str">
        <f t="shared" si="64"/>
        <v/>
      </c>
    </row>
    <row r="723" spans="1:30" s="169" customFormat="1" ht="20.25">
      <c r="A723" s="154"/>
      <c r="B723" s="301"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3" t="str">
        <f ca="1">IF(ISERROR($V723),"",OFFSET('Smelter Look-up'!$G$4,$V723-4,0))</f>
        <v/>
      </c>
      <c r="I723" s="204" t="str">
        <f ca="1">IF(ISERROR($V723),"",OFFSET('Smelter Look-up'!$H$4,$V723-4,0))</f>
        <v/>
      </c>
      <c r="J723" s="204" t="str">
        <f ca="1">IF(ISERROR($V723),"",OFFSET('Smelter Look-up'!$I$4,$V723-4,0))</f>
        <v/>
      </c>
      <c r="K723" s="149"/>
      <c r="L723" s="149"/>
      <c r="M723" s="149"/>
      <c r="N723" s="149"/>
      <c r="O723" s="149"/>
      <c r="P723" s="206"/>
      <c r="Q723" s="150"/>
      <c r="R723" s="148" t="str">
        <f ca="1">IF(ISERROR($V723),"",OFFSET('Smelter Look-up'!$C$4,$V723-4,0)&amp;"")</f>
        <v/>
      </c>
      <c r="S723" s="154" t="str">
        <f t="shared" ca="1" si="61"/>
        <v/>
      </c>
      <c r="T723" s="154" t="str">
        <f ca="1">IF(B723="","",IF(ISERROR(MATCH($J723,SorP!$B$1:$B$6261,0)),"",INDIRECT("'SorP'!$A$"&amp;MATCH($S723&amp;$J723,SorP!C:C,0))))</f>
        <v/>
      </c>
      <c r="U723" s="167"/>
      <c r="V723" s="168" t="e">
        <f>IF(C723="",NA(),MATCH($B723&amp;$C723,'Smelter Look-up'!$J:$J,0))</f>
        <v>#N/A</v>
      </c>
      <c r="X723" s="169">
        <f t="shared" ca="1" si="60"/>
        <v>0</v>
      </c>
      <c r="AB723" s="311" t="str">
        <f t="shared" si="62"/>
        <v/>
      </c>
      <c r="AC723" s="169" t="str">
        <f t="shared" si="63"/>
        <v/>
      </c>
      <c r="AD723" s="169" t="str">
        <f t="shared" si="64"/>
        <v/>
      </c>
    </row>
    <row r="724" spans="1:30" s="169" customFormat="1" ht="20.25">
      <c r="A724" s="154"/>
      <c r="B724" s="301"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3" t="str">
        <f ca="1">IF(ISERROR($V724),"",OFFSET('Smelter Look-up'!$G$4,$V724-4,0))</f>
        <v/>
      </c>
      <c r="I724" s="204" t="str">
        <f ca="1">IF(ISERROR($V724),"",OFFSET('Smelter Look-up'!$H$4,$V724-4,0))</f>
        <v/>
      </c>
      <c r="J724" s="204" t="str">
        <f ca="1">IF(ISERROR($V724),"",OFFSET('Smelter Look-up'!$I$4,$V724-4,0))</f>
        <v/>
      </c>
      <c r="K724" s="149"/>
      <c r="L724" s="149"/>
      <c r="M724" s="149"/>
      <c r="N724" s="149"/>
      <c r="O724" s="149"/>
      <c r="P724" s="206"/>
      <c r="Q724" s="150"/>
      <c r="R724" s="148" t="str">
        <f ca="1">IF(ISERROR($V724),"",OFFSET('Smelter Look-up'!$C$4,$V724-4,0)&amp;"")</f>
        <v/>
      </c>
      <c r="S724" s="154" t="str">
        <f t="shared" ca="1" si="61"/>
        <v/>
      </c>
      <c r="T724" s="154" t="str">
        <f ca="1">IF(B724="","",IF(ISERROR(MATCH($J724,SorP!$B$1:$B$6261,0)),"",INDIRECT("'SorP'!$A$"&amp;MATCH($S724&amp;$J724,SorP!C:C,0))))</f>
        <v/>
      </c>
      <c r="U724" s="167"/>
      <c r="V724" s="168" t="e">
        <f>IF(C724="",NA(),MATCH($B724&amp;$C724,'Smelter Look-up'!$J:$J,0))</f>
        <v>#N/A</v>
      </c>
      <c r="X724" s="169">
        <f t="shared" ca="1" si="60"/>
        <v>0</v>
      </c>
      <c r="AB724" s="311" t="str">
        <f t="shared" si="62"/>
        <v/>
      </c>
      <c r="AC724" s="169" t="str">
        <f t="shared" si="63"/>
        <v/>
      </c>
      <c r="AD724" s="169" t="str">
        <f t="shared" si="64"/>
        <v/>
      </c>
    </row>
    <row r="725" spans="1:30" s="169" customFormat="1" ht="20.25">
      <c r="A725" s="154"/>
      <c r="B725" s="301"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3" t="str">
        <f ca="1">IF(ISERROR($V725),"",OFFSET('Smelter Look-up'!$G$4,$V725-4,0))</f>
        <v/>
      </c>
      <c r="I725" s="204" t="str">
        <f ca="1">IF(ISERROR($V725),"",OFFSET('Smelter Look-up'!$H$4,$V725-4,0))</f>
        <v/>
      </c>
      <c r="J725" s="204" t="str">
        <f ca="1">IF(ISERROR($V725),"",OFFSET('Smelter Look-up'!$I$4,$V725-4,0))</f>
        <v/>
      </c>
      <c r="K725" s="149"/>
      <c r="L725" s="149"/>
      <c r="M725" s="149"/>
      <c r="N725" s="149"/>
      <c r="O725" s="149"/>
      <c r="P725" s="206"/>
      <c r="Q725" s="150"/>
      <c r="R725" s="148" t="str">
        <f ca="1">IF(ISERROR($V725),"",OFFSET('Smelter Look-up'!$C$4,$V725-4,0)&amp;"")</f>
        <v/>
      </c>
      <c r="S725" s="154" t="str">
        <f t="shared" ca="1" si="61"/>
        <v/>
      </c>
      <c r="T725" s="154" t="str">
        <f ca="1">IF(B725="","",IF(ISERROR(MATCH($J725,SorP!$B$1:$B$6261,0)),"",INDIRECT("'SorP'!$A$"&amp;MATCH($S725&amp;$J725,SorP!C:C,0))))</f>
        <v/>
      </c>
      <c r="U725" s="167"/>
      <c r="V725" s="168" t="e">
        <f>IF(C725="",NA(),MATCH($B725&amp;$C725,'Smelter Look-up'!$J:$J,0))</f>
        <v>#N/A</v>
      </c>
      <c r="X725" s="169">
        <f t="shared" ca="1" si="60"/>
        <v>0</v>
      </c>
      <c r="AB725" s="311" t="str">
        <f t="shared" si="62"/>
        <v/>
      </c>
      <c r="AC725" s="169" t="str">
        <f t="shared" si="63"/>
        <v/>
      </c>
      <c r="AD725" s="169" t="str">
        <f t="shared" si="64"/>
        <v/>
      </c>
    </row>
    <row r="726" spans="1:30" s="169" customFormat="1" ht="20.25">
      <c r="A726" s="154"/>
      <c r="B726" s="301"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3" t="str">
        <f ca="1">IF(ISERROR($V726),"",OFFSET('Smelter Look-up'!$G$4,$V726-4,0))</f>
        <v/>
      </c>
      <c r="I726" s="204" t="str">
        <f ca="1">IF(ISERROR($V726),"",OFFSET('Smelter Look-up'!$H$4,$V726-4,0))</f>
        <v/>
      </c>
      <c r="J726" s="204" t="str">
        <f ca="1">IF(ISERROR($V726),"",OFFSET('Smelter Look-up'!$I$4,$V726-4,0))</f>
        <v/>
      </c>
      <c r="K726" s="149"/>
      <c r="L726" s="149"/>
      <c r="M726" s="149"/>
      <c r="N726" s="149"/>
      <c r="O726" s="149"/>
      <c r="P726" s="206"/>
      <c r="Q726" s="150"/>
      <c r="R726" s="148" t="str">
        <f ca="1">IF(ISERROR($V726),"",OFFSET('Smelter Look-up'!$C$4,$V726-4,0)&amp;"")</f>
        <v/>
      </c>
      <c r="S726" s="154" t="str">
        <f t="shared" ca="1" si="61"/>
        <v/>
      </c>
      <c r="T726" s="154" t="str">
        <f ca="1">IF(B726="","",IF(ISERROR(MATCH($J726,SorP!$B$1:$B$6261,0)),"",INDIRECT("'SorP'!$A$"&amp;MATCH($S726&amp;$J726,SorP!C:C,0))))</f>
        <v/>
      </c>
      <c r="U726" s="167"/>
      <c r="V726" s="168" t="e">
        <f>IF(C726="",NA(),MATCH($B726&amp;$C726,'Smelter Look-up'!$J:$J,0))</f>
        <v>#N/A</v>
      </c>
      <c r="X726" s="169">
        <f t="shared" ca="1" si="60"/>
        <v>0</v>
      </c>
      <c r="AB726" s="311" t="str">
        <f t="shared" si="62"/>
        <v/>
      </c>
      <c r="AC726" s="169" t="str">
        <f t="shared" si="63"/>
        <v/>
      </c>
      <c r="AD726" s="169" t="str">
        <f t="shared" si="64"/>
        <v/>
      </c>
    </row>
    <row r="727" spans="1:30" s="169" customFormat="1" ht="20.25">
      <c r="A727" s="154"/>
      <c r="B727" s="301"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3" t="str">
        <f ca="1">IF(ISERROR($V727),"",OFFSET('Smelter Look-up'!$G$4,$V727-4,0))</f>
        <v/>
      </c>
      <c r="I727" s="204" t="str">
        <f ca="1">IF(ISERROR($V727),"",OFFSET('Smelter Look-up'!$H$4,$V727-4,0))</f>
        <v/>
      </c>
      <c r="J727" s="204" t="str">
        <f ca="1">IF(ISERROR($V727),"",OFFSET('Smelter Look-up'!$I$4,$V727-4,0))</f>
        <v/>
      </c>
      <c r="K727" s="149"/>
      <c r="L727" s="149"/>
      <c r="M727" s="149"/>
      <c r="N727" s="149"/>
      <c r="O727" s="149"/>
      <c r="P727" s="206"/>
      <c r="Q727" s="150"/>
      <c r="R727" s="148" t="str">
        <f ca="1">IF(ISERROR($V727),"",OFFSET('Smelter Look-up'!$C$4,$V727-4,0)&amp;"")</f>
        <v/>
      </c>
      <c r="S727" s="154" t="str">
        <f t="shared" ca="1" si="61"/>
        <v/>
      </c>
      <c r="T727" s="154" t="str">
        <f ca="1">IF(B727="","",IF(ISERROR(MATCH($J727,SorP!$B$1:$B$6261,0)),"",INDIRECT("'SorP'!$A$"&amp;MATCH($S727&amp;$J727,SorP!C:C,0))))</f>
        <v/>
      </c>
      <c r="U727" s="167"/>
      <c r="V727" s="168" t="e">
        <f>IF(C727="",NA(),MATCH($B727&amp;$C727,'Smelter Look-up'!$J:$J,0))</f>
        <v>#N/A</v>
      </c>
      <c r="X727" s="169">
        <f t="shared" ca="1" si="60"/>
        <v>0</v>
      </c>
      <c r="AB727" s="311" t="str">
        <f t="shared" si="62"/>
        <v/>
      </c>
      <c r="AC727" s="169" t="str">
        <f t="shared" si="63"/>
        <v/>
      </c>
      <c r="AD727" s="169" t="str">
        <f t="shared" si="64"/>
        <v/>
      </c>
    </row>
    <row r="728" spans="1:30" s="169" customFormat="1" ht="20.25">
      <c r="A728" s="154"/>
      <c r="B728" s="301"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3" t="str">
        <f ca="1">IF(ISERROR($V728),"",OFFSET('Smelter Look-up'!$G$4,$V728-4,0))</f>
        <v/>
      </c>
      <c r="I728" s="204" t="str">
        <f ca="1">IF(ISERROR($V728),"",OFFSET('Smelter Look-up'!$H$4,$V728-4,0))</f>
        <v/>
      </c>
      <c r="J728" s="204" t="str">
        <f ca="1">IF(ISERROR($V728),"",OFFSET('Smelter Look-up'!$I$4,$V728-4,0))</f>
        <v/>
      </c>
      <c r="K728" s="149"/>
      <c r="L728" s="149"/>
      <c r="M728" s="149"/>
      <c r="N728" s="149"/>
      <c r="O728" s="149"/>
      <c r="P728" s="206"/>
      <c r="Q728" s="150"/>
      <c r="R728" s="148" t="str">
        <f ca="1">IF(ISERROR($V728),"",OFFSET('Smelter Look-up'!$C$4,$V728-4,0)&amp;"")</f>
        <v/>
      </c>
      <c r="S728" s="154" t="str">
        <f t="shared" ca="1" si="61"/>
        <v/>
      </c>
      <c r="T728" s="154" t="str">
        <f ca="1">IF(B728="","",IF(ISERROR(MATCH($J728,SorP!$B$1:$B$6261,0)),"",INDIRECT("'SorP'!$A$"&amp;MATCH($S728&amp;$J728,SorP!C:C,0))))</f>
        <v/>
      </c>
      <c r="U728" s="167"/>
      <c r="V728" s="168" t="e">
        <f>IF(C728="",NA(),MATCH($B728&amp;$C728,'Smelter Look-up'!$J:$J,0))</f>
        <v>#N/A</v>
      </c>
      <c r="X728" s="169">
        <f t="shared" ca="1" si="60"/>
        <v>0</v>
      </c>
      <c r="AB728" s="311" t="str">
        <f t="shared" si="62"/>
        <v/>
      </c>
      <c r="AC728" s="169" t="str">
        <f t="shared" si="63"/>
        <v/>
      </c>
      <c r="AD728" s="169" t="str">
        <f t="shared" si="64"/>
        <v/>
      </c>
    </row>
    <row r="729" spans="1:30" s="169" customFormat="1" ht="20.25">
      <c r="A729" s="154"/>
      <c r="B729" s="301"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3" t="str">
        <f ca="1">IF(ISERROR($V729),"",OFFSET('Smelter Look-up'!$G$4,$V729-4,0))</f>
        <v/>
      </c>
      <c r="I729" s="204" t="str">
        <f ca="1">IF(ISERROR($V729),"",OFFSET('Smelter Look-up'!$H$4,$V729-4,0))</f>
        <v/>
      </c>
      <c r="J729" s="204" t="str">
        <f ca="1">IF(ISERROR($V729),"",OFFSET('Smelter Look-up'!$I$4,$V729-4,0))</f>
        <v/>
      </c>
      <c r="K729" s="149"/>
      <c r="L729" s="149"/>
      <c r="M729" s="149"/>
      <c r="N729" s="149"/>
      <c r="O729" s="149"/>
      <c r="P729" s="206"/>
      <c r="Q729" s="150"/>
      <c r="R729" s="148" t="str">
        <f ca="1">IF(ISERROR($V729),"",OFFSET('Smelter Look-up'!$C$4,$V729-4,0)&amp;"")</f>
        <v/>
      </c>
      <c r="S729" s="154" t="str">
        <f t="shared" ca="1" si="61"/>
        <v/>
      </c>
      <c r="T729" s="154" t="str">
        <f ca="1">IF(B729="","",IF(ISERROR(MATCH($J729,SorP!$B$1:$B$6261,0)),"",INDIRECT("'SorP'!$A$"&amp;MATCH($S729&amp;$J729,SorP!C:C,0))))</f>
        <v/>
      </c>
      <c r="U729" s="167"/>
      <c r="V729" s="168" t="e">
        <f>IF(C729="",NA(),MATCH($B729&amp;$C729,'Smelter Look-up'!$J:$J,0))</f>
        <v>#N/A</v>
      </c>
      <c r="X729" s="169">
        <f t="shared" ca="1" si="60"/>
        <v>0</v>
      </c>
      <c r="AB729" s="311" t="str">
        <f t="shared" si="62"/>
        <v/>
      </c>
      <c r="AC729" s="169" t="str">
        <f t="shared" si="63"/>
        <v/>
      </c>
      <c r="AD729" s="169" t="str">
        <f t="shared" si="64"/>
        <v/>
      </c>
    </row>
    <row r="730" spans="1:30" s="169" customFormat="1" ht="20.25">
      <c r="A730" s="154"/>
      <c r="B730" s="301"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3" t="str">
        <f ca="1">IF(ISERROR($V730),"",OFFSET('Smelter Look-up'!$G$4,$V730-4,0))</f>
        <v/>
      </c>
      <c r="I730" s="204" t="str">
        <f ca="1">IF(ISERROR($V730),"",OFFSET('Smelter Look-up'!$H$4,$V730-4,0))</f>
        <v/>
      </c>
      <c r="J730" s="204" t="str">
        <f ca="1">IF(ISERROR($V730),"",OFFSET('Smelter Look-up'!$I$4,$V730-4,0))</f>
        <v/>
      </c>
      <c r="K730" s="149"/>
      <c r="L730" s="149"/>
      <c r="M730" s="149"/>
      <c r="N730" s="149"/>
      <c r="O730" s="149"/>
      <c r="P730" s="206"/>
      <c r="Q730" s="150"/>
      <c r="R730" s="148" t="str">
        <f ca="1">IF(ISERROR($V730),"",OFFSET('Smelter Look-up'!$C$4,$V730-4,0)&amp;"")</f>
        <v/>
      </c>
      <c r="S730" s="154" t="str">
        <f t="shared" ca="1" si="61"/>
        <v/>
      </c>
      <c r="T730" s="154" t="str">
        <f ca="1">IF(B730="","",IF(ISERROR(MATCH($J730,SorP!$B$1:$B$6261,0)),"",INDIRECT("'SorP'!$A$"&amp;MATCH($S730&amp;$J730,SorP!C:C,0))))</f>
        <v/>
      </c>
      <c r="U730" s="167"/>
      <c r="V730" s="168" t="e">
        <f>IF(C730="",NA(),MATCH($B730&amp;$C730,'Smelter Look-up'!$J:$J,0))</f>
        <v>#N/A</v>
      </c>
      <c r="X730" s="169">
        <f t="shared" ca="1" si="60"/>
        <v>0</v>
      </c>
      <c r="AB730" s="311" t="str">
        <f t="shared" si="62"/>
        <v/>
      </c>
      <c r="AC730" s="169" t="str">
        <f t="shared" si="63"/>
        <v/>
      </c>
      <c r="AD730" s="169" t="str">
        <f t="shared" si="64"/>
        <v/>
      </c>
    </row>
    <row r="731" spans="1:30" s="169" customFormat="1" ht="20.25">
      <c r="A731" s="154"/>
      <c r="B731" s="301"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3" t="str">
        <f ca="1">IF(ISERROR($V731),"",OFFSET('Smelter Look-up'!$G$4,$V731-4,0))</f>
        <v/>
      </c>
      <c r="I731" s="204" t="str">
        <f ca="1">IF(ISERROR($V731),"",OFFSET('Smelter Look-up'!$H$4,$V731-4,0))</f>
        <v/>
      </c>
      <c r="J731" s="204" t="str">
        <f ca="1">IF(ISERROR($V731),"",OFFSET('Smelter Look-up'!$I$4,$V731-4,0))</f>
        <v/>
      </c>
      <c r="K731" s="149"/>
      <c r="L731" s="149"/>
      <c r="M731" s="149"/>
      <c r="N731" s="149"/>
      <c r="O731" s="149"/>
      <c r="P731" s="206"/>
      <c r="Q731" s="150"/>
      <c r="R731" s="148" t="str">
        <f ca="1">IF(ISERROR($V731),"",OFFSET('Smelter Look-up'!$C$4,$V731-4,0)&amp;"")</f>
        <v/>
      </c>
      <c r="S731" s="154" t="str">
        <f t="shared" ca="1" si="61"/>
        <v/>
      </c>
      <c r="T731" s="154" t="str">
        <f ca="1">IF(B731="","",IF(ISERROR(MATCH($J731,SorP!$B$1:$B$6261,0)),"",INDIRECT("'SorP'!$A$"&amp;MATCH($S731&amp;$J731,SorP!C:C,0))))</f>
        <v/>
      </c>
      <c r="U731" s="167"/>
      <c r="V731" s="168" t="e">
        <f>IF(C731="",NA(),MATCH($B731&amp;$C731,'Smelter Look-up'!$J:$J,0))</f>
        <v>#N/A</v>
      </c>
      <c r="X731" s="169">
        <f t="shared" ca="1" si="60"/>
        <v>0</v>
      </c>
      <c r="AB731" s="311" t="str">
        <f t="shared" si="62"/>
        <v/>
      </c>
      <c r="AC731" s="169" t="str">
        <f t="shared" si="63"/>
        <v/>
      </c>
      <c r="AD731" s="169" t="str">
        <f t="shared" si="64"/>
        <v/>
      </c>
    </row>
    <row r="732" spans="1:30" s="169" customFormat="1" ht="20.25">
      <c r="A732" s="154"/>
      <c r="B732" s="301"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3" t="str">
        <f ca="1">IF(ISERROR($V732),"",OFFSET('Smelter Look-up'!$G$4,$V732-4,0))</f>
        <v/>
      </c>
      <c r="I732" s="204" t="str">
        <f ca="1">IF(ISERROR($V732),"",OFFSET('Smelter Look-up'!$H$4,$V732-4,0))</f>
        <v/>
      </c>
      <c r="J732" s="204" t="str">
        <f ca="1">IF(ISERROR($V732),"",OFFSET('Smelter Look-up'!$I$4,$V732-4,0))</f>
        <v/>
      </c>
      <c r="K732" s="149"/>
      <c r="L732" s="149"/>
      <c r="M732" s="149"/>
      <c r="N732" s="149"/>
      <c r="O732" s="149"/>
      <c r="P732" s="206"/>
      <c r="Q732" s="150"/>
      <c r="R732" s="148" t="str">
        <f ca="1">IF(ISERROR($V732),"",OFFSET('Smelter Look-up'!$C$4,$V732-4,0)&amp;"")</f>
        <v/>
      </c>
      <c r="S732" s="154" t="str">
        <f t="shared" ca="1" si="61"/>
        <v/>
      </c>
      <c r="T732" s="154" t="str">
        <f ca="1">IF(B732="","",IF(ISERROR(MATCH($J732,SorP!$B$1:$B$6261,0)),"",INDIRECT("'SorP'!$A$"&amp;MATCH($S732&amp;$J732,SorP!C:C,0))))</f>
        <v/>
      </c>
      <c r="U732" s="167"/>
      <c r="V732" s="168" t="e">
        <f>IF(C732="",NA(),MATCH($B732&amp;$C732,'Smelter Look-up'!$J:$J,0))</f>
        <v>#N/A</v>
      </c>
      <c r="X732" s="169">
        <f t="shared" ca="1" si="60"/>
        <v>0</v>
      </c>
      <c r="AB732" s="311" t="str">
        <f t="shared" si="62"/>
        <v/>
      </c>
      <c r="AC732" s="169" t="str">
        <f t="shared" si="63"/>
        <v/>
      </c>
      <c r="AD732" s="169" t="str">
        <f t="shared" si="64"/>
        <v/>
      </c>
    </row>
    <row r="733" spans="1:30" s="169" customFormat="1" ht="20.25">
      <c r="A733" s="154"/>
      <c r="B733" s="301"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3" t="str">
        <f ca="1">IF(ISERROR($V733),"",OFFSET('Smelter Look-up'!$G$4,$V733-4,0))</f>
        <v/>
      </c>
      <c r="I733" s="204" t="str">
        <f ca="1">IF(ISERROR($V733),"",OFFSET('Smelter Look-up'!$H$4,$V733-4,0))</f>
        <v/>
      </c>
      <c r="J733" s="204" t="str">
        <f ca="1">IF(ISERROR($V733),"",OFFSET('Smelter Look-up'!$I$4,$V733-4,0))</f>
        <v/>
      </c>
      <c r="K733" s="149"/>
      <c r="L733" s="149"/>
      <c r="M733" s="149"/>
      <c r="N733" s="149"/>
      <c r="O733" s="149"/>
      <c r="P733" s="206"/>
      <c r="Q733" s="150"/>
      <c r="R733" s="148" t="str">
        <f ca="1">IF(ISERROR($V733),"",OFFSET('Smelter Look-up'!$C$4,$V733-4,0)&amp;"")</f>
        <v/>
      </c>
      <c r="S733" s="154" t="str">
        <f t="shared" ca="1" si="61"/>
        <v/>
      </c>
      <c r="T733" s="154" t="str">
        <f ca="1">IF(B733="","",IF(ISERROR(MATCH($J733,SorP!$B$1:$B$6261,0)),"",INDIRECT("'SorP'!$A$"&amp;MATCH($S733&amp;$J733,SorP!C:C,0))))</f>
        <v/>
      </c>
      <c r="U733" s="167"/>
      <c r="V733" s="168" t="e">
        <f>IF(C733="",NA(),MATCH($B733&amp;$C733,'Smelter Look-up'!$J:$J,0))</f>
        <v>#N/A</v>
      </c>
      <c r="X733" s="169">
        <f t="shared" ca="1" si="60"/>
        <v>0</v>
      </c>
      <c r="AB733" s="311" t="str">
        <f t="shared" si="62"/>
        <v/>
      </c>
      <c r="AC733" s="169" t="str">
        <f t="shared" si="63"/>
        <v/>
      </c>
      <c r="AD733" s="169" t="str">
        <f t="shared" si="64"/>
        <v/>
      </c>
    </row>
    <row r="734" spans="1:30" s="169" customFormat="1" ht="20.25">
      <c r="A734" s="154"/>
      <c r="B734" s="301"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3" t="str">
        <f ca="1">IF(ISERROR($V734),"",OFFSET('Smelter Look-up'!$G$4,$V734-4,0))</f>
        <v/>
      </c>
      <c r="I734" s="204" t="str">
        <f ca="1">IF(ISERROR($V734),"",OFFSET('Smelter Look-up'!$H$4,$V734-4,0))</f>
        <v/>
      </c>
      <c r="J734" s="204" t="str">
        <f ca="1">IF(ISERROR($V734),"",OFFSET('Smelter Look-up'!$I$4,$V734-4,0))</f>
        <v/>
      </c>
      <c r="K734" s="149"/>
      <c r="L734" s="149"/>
      <c r="M734" s="149"/>
      <c r="N734" s="149"/>
      <c r="O734" s="149"/>
      <c r="P734" s="206"/>
      <c r="Q734" s="150"/>
      <c r="R734" s="148" t="str">
        <f ca="1">IF(ISERROR($V734),"",OFFSET('Smelter Look-up'!$C$4,$V734-4,0)&amp;"")</f>
        <v/>
      </c>
      <c r="S734" s="154" t="str">
        <f t="shared" ca="1" si="61"/>
        <v/>
      </c>
      <c r="T734" s="154" t="str">
        <f ca="1">IF(B734="","",IF(ISERROR(MATCH($J734,SorP!$B$1:$B$6261,0)),"",INDIRECT("'SorP'!$A$"&amp;MATCH($S734&amp;$J734,SorP!C:C,0))))</f>
        <v/>
      </c>
      <c r="U734" s="167"/>
      <c r="V734" s="168" t="e">
        <f>IF(C734="",NA(),MATCH($B734&amp;$C734,'Smelter Look-up'!$J:$J,0))</f>
        <v>#N/A</v>
      </c>
      <c r="X734" s="169">
        <f t="shared" ca="1" si="60"/>
        <v>0</v>
      </c>
      <c r="AB734" s="311" t="str">
        <f t="shared" si="62"/>
        <v/>
      </c>
      <c r="AC734" s="169" t="str">
        <f t="shared" si="63"/>
        <v/>
      </c>
      <c r="AD734" s="169" t="str">
        <f t="shared" si="64"/>
        <v/>
      </c>
    </row>
    <row r="735" spans="1:30" s="169" customFormat="1" ht="20.25">
      <c r="A735" s="154"/>
      <c r="B735" s="301"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3" t="str">
        <f ca="1">IF(ISERROR($V735),"",OFFSET('Smelter Look-up'!$G$4,$V735-4,0))</f>
        <v/>
      </c>
      <c r="I735" s="204" t="str">
        <f ca="1">IF(ISERROR($V735),"",OFFSET('Smelter Look-up'!$H$4,$V735-4,0))</f>
        <v/>
      </c>
      <c r="J735" s="204" t="str">
        <f ca="1">IF(ISERROR($V735),"",OFFSET('Smelter Look-up'!$I$4,$V735-4,0))</f>
        <v/>
      </c>
      <c r="K735" s="149"/>
      <c r="L735" s="149"/>
      <c r="M735" s="149"/>
      <c r="N735" s="149"/>
      <c r="O735" s="149"/>
      <c r="P735" s="206"/>
      <c r="Q735" s="150"/>
      <c r="R735" s="148" t="str">
        <f ca="1">IF(ISERROR($V735),"",OFFSET('Smelter Look-up'!$C$4,$V735-4,0)&amp;"")</f>
        <v/>
      </c>
      <c r="S735" s="154" t="str">
        <f t="shared" ca="1" si="61"/>
        <v/>
      </c>
      <c r="T735" s="154" t="str">
        <f ca="1">IF(B735="","",IF(ISERROR(MATCH($J735,SorP!$B$1:$B$6261,0)),"",INDIRECT("'SorP'!$A$"&amp;MATCH($S735&amp;$J735,SorP!C:C,0))))</f>
        <v/>
      </c>
      <c r="U735" s="167"/>
      <c r="V735" s="168" t="e">
        <f>IF(C735="",NA(),MATCH($B735&amp;$C735,'Smelter Look-up'!$J:$J,0))</f>
        <v>#N/A</v>
      </c>
      <c r="X735" s="169">
        <f t="shared" ca="1" si="60"/>
        <v>0</v>
      </c>
      <c r="AB735" s="311" t="str">
        <f t="shared" si="62"/>
        <v/>
      </c>
      <c r="AC735" s="169" t="str">
        <f t="shared" si="63"/>
        <v/>
      </c>
      <c r="AD735" s="169" t="str">
        <f t="shared" si="64"/>
        <v/>
      </c>
    </row>
    <row r="736" spans="1:30" s="169" customFormat="1" ht="20.25">
      <c r="A736" s="154"/>
      <c r="B736" s="301"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3" t="str">
        <f ca="1">IF(ISERROR($V736),"",OFFSET('Smelter Look-up'!$G$4,$V736-4,0))</f>
        <v/>
      </c>
      <c r="I736" s="204" t="str">
        <f ca="1">IF(ISERROR($V736),"",OFFSET('Smelter Look-up'!$H$4,$V736-4,0))</f>
        <v/>
      </c>
      <c r="J736" s="204" t="str">
        <f ca="1">IF(ISERROR($V736),"",OFFSET('Smelter Look-up'!$I$4,$V736-4,0))</f>
        <v/>
      </c>
      <c r="K736" s="149"/>
      <c r="L736" s="149"/>
      <c r="M736" s="149"/>
      <c r="N736" s="149"/>
      <c r="O736" s="149"/>
      <c r="P736" s="206"/>
      <c r="Q736" s="150"/>
      <c r="R736" s="148" t="str">
        <f ca="1">IF(ISERROR($V736),"",OFFSET('Smelter Look-up'!$C$4,$V736-4,0)&amp;"")</f>
        <v/>
      </c>
      <c r="S736" s="154" t="str">
        <f t="shared" ca="1" si="61"/>
        <v/>
      </c>
      <c r="T736" s="154" t="str">
        <f ca="1">IF(B736="","",IF(ISERROR(MATCH($J736,SorP!$B$1:$B$6261,0)),"",INDIRECT("'SorP'!$A$"&amp;MATCH($S736&amp;$J736,SorP!C:C,0))))</f>
        <v/>
      </c>
      <c r="U736" s="167"/>
      <c r="V736" s="168" t="e">
        <f>IF(C736="",NA(),MATCH($B736&amp;$C736,'Smelter Look-up'!$J:$J,0))</f>
        <v>#N/A</v>
      </c>
      <c r="X736" s="169">
        <f t="shared" ref="X736:X799" ca="1" si="65">IF(AND(C736="Smelter not listed",OR(LEN(D736)=0,LEN(E736)=0)),1,0)</f>
        <v>0</v>
      </c>
      <c r="AB736" s="311" t="str">
        <f t="shared" si="62"/>
        <v/>
      </c>
      <c r="AC736" s="169" t="str">
        <f t="shared" si="63"/>
        <v/>
      </c>
      <c r="AD736" s="169" t="str">
        <f t="shared" si="64"/>
        <v/>
      </c>
    </row>
    <row r="737" spans="1:30" s="169" customFormat="1" ht="20.25">
      <c r="A737" s="154"/>
      <c r="B737" s="301"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3" t="str">
        <f ca="1">IF(ISERROR($V737),"",OFFSET('Smelter Look-up'!$G$4,$V737-4,0))</f>
        <v/>
      </c>
      <c r="I737" s="204" t="str">
        <f ca="1">IF(ISERROR($V737),"",OFFSET('Smelter Look-up'!$H$4,$V737-4,0))</f>
        <v/>
      </c>
      <c r="J737" s="204" t="str">
        <f ca="1">IF(ISERROR($V737),"",OFFSET('Smelter Look-up'!$I$4,$V737-4,0))</f>
        <v/>
      </c>
      <c r="K737" s="149"/>
      <c r="L737" s="149"/>
      <c r="M737" s="149"/>
      <c r="N737" s="149"/>
      <c r="O737" s="149"/>
      <c r="P737" s="206"/>
      <c r="Q737" s="150"/>
      <c r="R737" s="148" t="str">
        <f ca="1">IF(ISERROR($V737),"",OFFSET('Smelter Look-up'!$C$4,$V737-4,0)&amp;"")</f>
        <v/>
      </c>
      <c r="S737" s="154" t="str">
        <f t="shared" ref="S737:S800" ca="1" si="66">IF(B737="","",IF(ISERROR(MATCH($E737,CL,0)),"Unknown",INDIRECT("'C'!$A$"&amp;MATCH($E737,CL,0)+1)))</f>
        <v/>
      </c>
      <c r="T737" s="154" t="str">
        <f ca="1">IF(B737="","",IF(ISERROR(MATCH($J737,SorP!$B$1:$B$6261,0)),"",INDIRECT("'SorP'!$A$"&amp;MATCH($S737&amp;$J737,SorP!C:C,0))))</f>
        <v/>
      </c>
      <c r="U737" s="167"/>
      <c r="V737" s="168" t="e">
        <f>IF(C737="",NA(),MATCH($B737&amp;$C737,'Smelter Look-up'!$J:$J,0))</f>
        <v>#N/A</v>
      </c>
      <c r="X737" s="169">
        <f t="shared" ca="1" si="65"/>
        <v>0</v>
      </c>
      <c r="AB737" s="311" t="str">
        <f t="shared" si="62"/>
        <v/>
      </c>
      <c r="AC737" s="169" t="str">
        <f t="shared" si="63"/>
        <v/>
      </c>
      <c r="AD737" s="169" t="str">
        <f t="shared" si="64"/>
        <v/>
      </c>
    </row>
    <row r="738" spans="1:30" s="169" customFormat="1" ht="20.25">
      <c r="A738" s="154"/>
      <c r="B738" s="301"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3" t="str">
        <f ca="1">IF(ISERROR($V738),"",OFFSET('Smelter Look-up'!$G$4,$V738-4,0))</f>
        <v/>
      </c>
      <c r="I738" s="204" t="str">
        <f ca="1">IF(ISERROR($V738),"",OFFSET('Smelter Look-up'!$H$4,$V738-4,0))</f>
        <v/>
      </c>
      <c r="J738" s="204" t="str">
        <f ca="1">IF(ISERROR($V738),"",OFFSET('Smelter Look-up'!$I$4,$V738-4,0))</f>
        <v/>
      </c>
      <c r="K738" s="149"/>
      <c r="L738" s="149"/>
      <c r="M738" s="149"/>
      <c r="N738" s="149"/>
      <c r="O738" s="149"/>
      <c r="P738" s="206"/>
      <c r="Q738" s="150"/>
      <c r="R738" s="148" t="str">
        <f ca="1">IF(ISERROR($V738),"",OFFSET('Smelter Look-up'!$C$4,$V738-4,0)&amp;"")</f>
        <v/>
      </c>
      <c r="S738" s="154" t="str">
        <f t="shared" ca="1" si="66"/>
        <v/>
      </c>
      <c r="T738" s="154" t="str">
        <f ca="1">IF(B738="","",IF(ISERROR(MATCH($J738,SorP!$B$1:$B$6261,0)),"",INDIRECT("'SorP'!$A$"&amp;MATCH($S738&amp;$J738,SorP!C:C,0))))</f>
        <v/>
      </c>
      <c r="U738" s="167"/>
      <c r="V738" s="168" t="e">
        <f>IF(C738="",NA(),MATCH($B738&amp;$C738,'Smelter Look-up'!$J:$J,0))</f>
        <v>#N/A</v>
      </c>
      <c r="X738" s="169">
        <f t="shared" ca="1" si="65"/>
        <v>0</v>
      </c>
      <c r="AB738" s="311" t="str">
        <f t="shared" si="62"/>
        <v/>
      </c>
      <c r="AC738" s="169" t="str">
        <f t="shared" si="63"/>
        <v/>
      </c>
      <c r="AD738" s="169" t="str">
        <f t="shared" si="64"/>
        <v/>
      </c>
    </row>
    <row r="739" spans="1:30" s="169" customFormat="1" ht="20.25">
      <c r="A739" s="154"/>
      <c r="B739" s="301"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3" t="str">
        <f ca="1">IF(ISERROR($V739),"",OFFSET('Smelter Look-up'!$G$4,$V739-4,0))</f>
        <v/>
      </c>
      <c r="I739" s="204" t="str">
        <f ca="1">IF(ISERROR($V739),"",OFFSET('Smelter Look-up'!$H$4,$V739-4,0))</f>
        <v/>
      </c>
      <c r="J739" s="204" t="str">
        <f ca="1">IF(ISERROR($V739),"",OFFSET('Smelter Look-up'!$I$4,$V739-4,0))</f>
        <v/>
      </c>
      <c r="K739" s="149"/>
      <c r="L739" s="149"/>
      <c r="M739" s="149"/>
      <c r="N739" s="149"/>
      <c r="O739" s="149"/>
      <c r="P739" s="206"/>
      <c r="Q739" s="150"/>
      <c r="R739" s="148" t="str">
        <f ca="1">IF(ISERROR($V739),"",OFFSET('Smelter Look-up'!$C$4,$V739-4,0)&amp;"")</f>
        <v/>
      </c>
      <c r="S739" s="154" t="str">
        <f t="shared" ca="1" si="66"/>
        <v/>
      </c>
      <c r="T739" s="154" t="str">
        <f ca="1">IF(B739="","",IF(ISERROR(MATCH($J739,SorP!$B$1:$B$6261,0)),"",INDIRECT("'SorP'!$A$"&amp;MATCH($S739&amp;$J739,SorP!C:C,0))))</f>
        <v/>
      </c>
      <c r="U739" s="167"/>
      <c r="V739" s="168" t="e">
        <f>IF(C739="",NA(),MATCH($B739&amp;$C739,'Smelter Look-up'!$J:$J,0))</f>
        <v>#N/A</v>
      </c>
      <c r="X739" s="169">
        <f t="shared" ca="1" si="65"/>
        <v>0</v>
      </c>
      <c r="AB739" s="311" t="str">
        <f t="shared" si="62"/>
        <v/>
      </c>
      <c r="AC739" s="169" t="str">
        <f t="shared" si="63"/>
        <v/>
      </c>
      <c r="AD739" s="169" t="str">
        <f t="shared" si="64"/>
        <v/>
      </c>
    </row>
    <row r="740" spans="1:30" s="169" customFormat="1" ht="20.25">
      <c r="A740" s="154"/>
      <c r="B740" s="301"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3" t="str">
        <f ca="1">IF(ISERROR($V740),"",OFFSET('Smelter Look-up'!$G$4,$V740-4,0))</f>
        <v/>
      </c>
      <c r="I740" s="204" t="str">
        <f ca="1">IF(ISERROR($V740),"",OFFSET('Smelter Look-up'!$H$4,$V740-4,0))</f>
        <v/>
      </c>
      <c r="J740" s="204" t="str">
        <f ca="1">IF(ISERROR($V740),"",OFFSET('Smelter Look-up'!$I$4,$V740-4,0))</f>
        <v/>
      </c>
      <c r="K740" s="149"/>
      <c r="L740" s="149"/>
      <c r="M740" s="149"/>
      <c r="N740" s="149"/>
      <c r="O740" s="149"/>
      <c r="P740" s="206"/>
      <c r="Q740" s="150"/>
      <c r="R740" s="148" t="str">
        <f ca="1">IF(ISERROR($V740),"",OFFSET('Smelter Look-up'!$C$4,$V740-4,0)&amp;"")</f>
        <v/>
      </c>
      <c r="S740" s="154" t="str">
        <f t="shared" ca="1" si="66"/>
        <v/>
      </c>
      <c r="T740" s="154" t="str">
        <f ca="1">IF(B740="","",IF(ISERROR(MATCH($J740,SorP!$B$1:$B$6261,0)),"",INDIRECT("'SorP'!$A$"&amp;MATCH($S740&amp;$J740,SorP!C:C,0))))</f>
        <v/>
      </c>
      <c r="U740" s="167"/>
      <c r="V740" s="168" t="e">
        <f>IF(C740="",NA(),MATCH($B740&amp;$C740,'Smelter Look-up'!$J:$J,0))</f>
        <v>#N/A</v>
      </c>
      <c r="X740" s="169">
        <f t="shared" ca="1" si="65"/>
        <v>0</v>
      </c>
      <c r="AB740" s="311" t="str">
        <f t="shared" si="62"/>
        <v/>
      </c>
      <c r="AC740" s="169" t="str">
        <f t="shared" si="63"/>
        <v/>
      </c>
      <c r="AD740" s="169" t="str">
        <f t="shared" si="64"/>
        <v/>
      </c>
    </row>
    <row r="741" spans="1:30" s="169" customFormat="1" ht="20.25">
      <c r="A741" s="154"/>
      <c r="B741" s="301"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3" t="str">
        <f ca="1">IF(ISERROR($V741),"",OFFSET('Smelter Look-up'!$G$4,$V741-4,0))</f>
        <v/>
      </c>
      <c r="I741" s="204" t="str">
        <f ca="1">IF(ISERROR($V741),"",OFFSET('Smelter Look-up'!$H$4,$V741-4,0))</f>
        <v/>
      </c>
      <c r="J741" s="204" t="str">
        <f ca="1">IF(ISERROR($V741),"",OFFSET('Smelter Look-up'!$I$4,$V741-4,0))</f>
        <v/>
      </c>
      <c r="K741" s="149"/>
      <c r="L741" s="149"/>
      <c r="M741" s="149"/>
      <c r="N741" s="149"/>
      <c r="O741" s="149"/>
      <c r="P741" s="206"/>
      <c r="Q741" s="150"/>
      <c r="R741" s="148" t="str">
        <f ca="1">IF(ISERROR($V741),"",OFFSET('Smelter Look-up'!$C$4,$V741-4,0)&amp;"")</f>
        <v/>
      </c>
      <c r="S741" s="154" t="str">
        <f t="shared" ca="1" si="66"/>
        <v/>
      </c>
      <c r="T741" s="154" t="str">
        <f ca="1">IF(B741="","",IF(ISERROR(MATCH($J741,SorP!$B$1:$B$6261,0)),"",INDIRECT("'SorP'!$A$"&amp;MATCH($S741&amp;$J741,SorP!C:C,0))))</f>
        <v/>
      </c>
      <c r="U741" s="167"/>
      <c r="V741" s="168" t="e">
        <f>IF(C741="",NA(),MATCH($B741&amp;$C741,'Smelter Look-up'!$J:$J,0))</f>
        <v>#N/A</v>
      </c>
      <c r="X741" s="169">
        <f t="shared" ca="1" si="65"/>
        <v>0</v>
      </c>
      <c r="AB741" s="311" t="str">
        <f t="shared" si="62"/>
        <v/>
      </c>
      <c r="AC741" s="169" t="str">
        <f t="shared" si="63"/>
        <v/>
      </c>
      <c r="AD741" s="169" t="str">
        <f t="shared" si="64"/>
        <v/>
      </c>
    </row>
    <row r="742" spans="1:30" s="169" customFormat="1" ht="20.25">
      <c r="A742" s="154"/>
      <c r="B742" s="301"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3" t="str">
        <f ca="1">IF(ISERROR($V742),"",OFFSET('Smelter Look-up'!$G$4,$V742-4,0))</f>
        <v/>
      </c>
      <c r="I742" s="204" t="str">
        <f ca="1">IF(ISERROR($V742),"",OFFSET('Smelter Look-up'!$H$4,$V742-4,0))</f>
        <v/>
      </c>
      <c r="J742" s="204" t="str">
        <f ca="1">IF(ISERROR($V742),"",OFFSET('Smelter Look-up'!$I$4,$V742-4,0))</f>
        <v/>
      </c>
      <c r="K742" s="149"/>
      <c r="L742" s="149"/>
      <c r="M742" s="149"/>
      <c r="N742" s="149"/>
      <c r="O742" s="149"/>
      <c r="P742" s="206"/>
      <c r="Q742" s="150"/>
      <c r="R742" s="148" t="str">
        <f ca="1">IF(ISERROR($V742),"",OFFSET('Smelter Look-up'!$C$4,$V742-4,0)&amp;"")</f>
        <v/>
      </c>
      <c r="S742" s="154" t="str">
        <f t="shared" ca="1" si="66"/>
        <v/>
      </c>
      <c r="T742" s="154" t="str">
        <f ca="1">IF(B742="","",IF(ISERROR(MATCH($J742,SorP!$B$1:$B$6261,0)),"",INDIRECT("'SorP'!$A$"&amp;MATCH($S742&amp;$J742,SorP!C:C,0))))</f>
        <v/>
      </c>
      <c r="U742" s="167"/>
      <c r="V742" s="168" t="e">
        <f>IF(C742="",NA(),MATCH($B742&amp;$C742,'Smelter Look-up'!$J:$J,0))</f>
        <v>#N/A</v>
      </c>
      <c r="X742" s="169">
        <f t="shared" ca="1" si="65"/>
        <v>0</v>
      </c>
      <c r="AB742" s="311" t="str">
        <f t="shared" si="62"/>
        <v/>
      </c>
      <c r="AC742" s="169" t="str">
        <f t="shared" si="63"/>
        <v/>
      </c>
      <c r="AD742" s="169" t="str">
        <f t="shared" si="64"/>
        <v/>
      </c>
    </row>
    <row r="743" spans="1:30" s="169" customFormat="1" ht="20.25">
      <c r="A743" s="154"/>
      <c r="B743" s="301"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3" t="str">
        <f ca="1">IF(ISERROR($V743),"",OFFSET('Smelter Look-up'!$G$4,$V743-4,0))</f>
        <v/>
      </c>
      <c r="I743" s="204" t="str">
        <f ca="1">IF(ISERROR($V743),"",OFFSET('Smelter Look-up'!$H$4,$V743-4,0))</f>
        <v/>
      </c>
      <c r="J743" s="204" t="str">
        <f ca="1">IF(ISERROR($V743),"",OFFSET('Smelter Look-up'!$I$4,$V743-4,0))</f>
        <v/>
      </c>
      <c r="K743" s="149"/>
      <c r="L743" s="149"/>
      <c r="M743" s="149"/>
      <c r="N743" s="149"/>
      <c r="O743" s="149"/>
      <c r="P743" s="206"/>
      <c r="Q743" s="150"/>
      <c r="R743" s="148" t="str">
        <f ca="1">IF(ISERROR($V743),"",OFFSET('Smelter Look-up'!$C$4,$V743-4,0)&amp;"")</f>
        <v/>
      </c>
      <c r="S743" s="154" t="str">
        <f t="shared" ca="1" si="66"/>
        <v/>
      </c>
      <c r="T743" s="154" t="str">
        <f ca="1">IF(B743="","",IF(ISERROR(MATCH($J743,SorP!$B$1:$B$6261,0)),"",INDIRECT("'SorP'!$A$"&amp;MATCH($S743&amp;$J743,SorP!C:C,0))))</f>
        <v/>
      </c>
      <c r="U743" s="167"/>
      <c r="V743" s="168" t="e">
        <f>IF(C743="",NA(),MATCH($B743&amp;$C743,'Smelter Look-up'!$J:$J,0))</f>
        <v>#N/A</v>
      </c>
      <c r="X743" s="169">
        <f t="shared" ca="1" si="65"/>
        <v>0</v>
      </c>
      <c r="AB743" s="311" t="str">
        <f t="shared" ref="AB743:AB806" si="67">IF(C743="","",B743)</f>
        <v/>
      </c>
      <c r="AC743" s="169" t="str">
        <f t="shared" ref="AC743:AC806" si="68">B743</f>
        <v/>
      </c>
      <c r="AD743" s="169" t="str">
        <f t="shared" ref="AD743:AD806" si="69">IF(C743="Smelter not listed",D743,C743)</f>
        <v/>
      </c>
    </row>
    <row r="744" spans="1:30" s="169" customFormat="1" ht="20.25">
      <c r="A744" s="154"/>
      <c r="B744" s="301"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3" t="str">
        <f ca="1">IF(ISERROR($V744),"",OFFSET('Smelter Look-up'!$G$4,$V744-4,0))</f>
        <v/>
      </c>
      <c r="I744" s="204" t="str">
        <f ca="1">IF(ISERROR($V744),"",OFFSET('Smelter Look-up'!$H$4,$V744-4,0))</f>
        <v/>
      </c>
      <c r="J744" s="204" t="str">
        <f ca="1">IF(ISERROR($V744),"",OFFSET('Smelter Look-up'!$I$4,$V744-4,0))</f>
        <v/>
      </c>
      <c r="K744" s="149"/>
      <c r="L744" s="149"/>
      <c r="M744" s="149"/>
      <c r="N744" s="149"/>
      <c r="O744" s="149"/>
      <c r="P744" s="206"/>
      <c r="Q744" s="150"/>
      <c r="R744" s="148" t="str">
        <f ca="1">IF(ISERROR($V744),"",OFFSET('Smelter Look-up'!$C$4,$V744-4,0)&amp;"")</f>
        <v/>
      </c>
      <c r="S744" s="154" t="str">
        <f t="shared" ca="1" si="66"/>
        <v/>
      </c>
      <c r="T744" s="154" t="str">
        <f ca="1">IF(B744="","",IF(ISERROR(MATCH($J744,SorP!$B$1:$B$6261,0)),"",INDIRECT("'SorP'!$A$"&amp;MATCH($S744&amp;$J744,SorP!C:C,0))))</f>
        <v/>
      </c>
      <c r="U744" s="167"/>
      <c r="V744" s="168" t="e">
        <f>IF(C744="",NA(),MATCH($B744&amp;$C744,'Smelter Look-up'!$J:$J,0))</f>
        <v>#N/A</v>
      </c>
      <c r="X744" s="169">
        <f t="shared" ca="1" si="65"/>
        <v>0</v>
      </c>
      <c r="AB744" s="311" t="str">
        <f t="shared" si="67"/>
        <v/>
      </c>
      <c r="AC744" s="169" t="str">
        <f t="shared" si="68"/>
        <v/>
      </c>
      <c r="AD744" s="169" t="str">
        <f t="shared" si="69"/>
        <v/>
      </c>
    </row>
    <row r="745" spans="1:30" s="169" customFormat="1" ht="20.25">
      <c r="A745" s="154"/>
      <c r="B745" s="301"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3" t="str">
        <f ca="1">IF(ISERROR($V745),"",OFFSET('Smelter Look-up'!$G$4,$V745-4,0))</f>
        <v/>
      </c>
      <c r="I745" s="204" t="str">
        <f ca="1">IF(ISERROR($V745),"",OFFSET('Smelter Look-up'!$H$4,$V745-4,0))</f>
        <v/>
      </c>
      <c r="J745" s="204" t="str">
        <f ca="1">IF(ISERROR($V745),"",OFFSET('Smelter Look-up'!$I$4,$V745-4,0))</f>
        <v/>
      </c>
      <c r="K745" s="149"/>
      <c r="L745" s="149"/>
      <c r="M745" s="149"/>
      <c r="N745" s="149"/>
      <c r="O745" s="149"/>
      <c r="P745" s="206"/>
      <c r="Q745" s="150"/>
      <c r="R745" s="148" t="str">
        <f ca="1">IF(ISERROR($V745),"",OFFSET('Smelter Look-up'!$C$4,$V745-4,0)&amp;"")</f>
        <v/>
      </c>
      <c r="S745" s="154" t="str">
        <f t="shared" ca="1" si="66"/>
        <v/>
      </c>
      <c r="T745" s="154" t="str">
        <f ca="1">IF(B745="","",IF(ISERROR(MATCH($J745,SorP!$B$1:$B$6261,0)),"",INDIRECT("'SorP'!$A$"&amp;MATCH($S745&amp;$J745,SorP!C:C,0))))</f>
        <v/>
      </c>
      <c r="U745" s="167"/>
      <c r="V745" s="168" t="e">
        <f>IF(C745="",NA(),MATCH($B745&amp;$C745,'Smelter Look-up'!$J:$J,0))</f>
        <v>#N/A</v>
      </c>
      <c r="X745" s="169">
        <f t="shared" ca="1" si="65"/>
        <v>0</v>
      </c>
      <c r="AB745" s="311" t="str">
        <f t="shared" si="67"/>
        <v/>
      </c>
      <c r="AC745" s="169" t="str">
        <f t="shared" si="68"/>
        <v/>
      </c>
      <c r="AD745" s="169" t="str">
        <f t="shared" si="69"/>
        <v/>
      </c>
    </row>
    <row r="746" spans="1:30" s="169" customFormat="1" ht="20.25">
      <c r="A746" s="154"/>
      <c r="B746" s="301"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3" t="str">
        <f ca="1">IF(ISERROR($V746),"",OFFSET('Smelter Look-up'!$G$4,$V746-4,0))</f>
        <v/>
      </c>
      <c r="I746" s="204" t="str">
        <f ca="1">IF(ISERROR($V746),"",OFFSET('Smelter Look-up'!$H$4,$V746-4,0))</f>
        <v/>
      </c>
      <c r="J746" s="204" t="str">
        <f ca="1">IF(ISERROR($V746),"",OFFSET('Smelter Look-up'!$I$4,$V746-4,0))</f>
        <v/>
      </c>
      <c r="K746" s="149"/>
      <c r="L746" s="149"/>
      <c r="M746" s="149"/>
      <c r="N746" s="149"/>
      <c r="O746" s="149"/>
      <c r="P746" s="206"/>
      <c r="Q746" s="150"/>
      <c r="R746" s="148" t="str">
        <f ca="1">IF(ISERROR($V746),"",OFFSET('Smelter Look-up'!$C$4,$V746-4,0)&amp;"")</f>
        <v/>
      </c>
      <c r="S746" s="154" t="str">
        <f t="shared" ca="1" si="66"/>
        <v/>
      </c>
      <c r="T746" s="154" t="str">
        <f ca="1">IF(B746="","",IF(ISERROR(MATCH($J746,SorP!$B$1:$B$6261,0)),"",INDIRECT("'SorP'!$A$"&amp;MATCH($S746&amp;$J746,SorP!C:C,0))))</f>
        <v/>
      </c>
      <c r="U746" s="167"/>
      <c r="V746" s="168" t="e">
        <f>IF(C746="",NA(),MATCH($B746&amp;$C746,'Smelter Look-up'!$J:$J,0))</f>
        <v>#N/A</v>
      </c>
      <c r="X746" s="169">
        <f t="shared" ca="1" si="65"/>
        <v>0</v>
      </c>
      <c r="AB746" s="311" t="str">
        <f t="shared" si="67"/>
        <v/>
      </c>
      <c r="AC746" s="169" t="str">
        <f t="shared" si="68"/>
        <v/>
      </c>
      <c r="AD746" s="169" t="str">
        <f t="shared" si="69"/>
        <v/>
      </c>
    </row>
    <row r="747" spans="1:30" s="169" customFormat="1" ht="20.25">
      <c r="A747" s="154"/>
      <c r="B747" s="301"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3" t="str">
        <f ca="1">IF(ISERROR($V747),"",OFFSET('Smelter Look-up'!$G$4,$V747-4,0))</f>
        <v/>
      </c>
      <c r="I747" s="204" t="str">
        <f ca="1">IF(ISERROR($V747),"",OFFSET('Smelter Look-up'!$H$4,$V747-4,0))</f>
        <v/>
      </c>
      <c r="J747" s="204" t="str">
        <f ca="1">IF(ISERROR($V747),"",OFFSET('Smelter Look-up'!$I$4,$V747-4,0))</f>
        <v/>
      </c>
      <c r="K747" s="149"/>
      <c r="L747" s="149"/>
      <c r="M747" s="149"/>
      <c r="N747" s="149"/>
      <c r="O747" s="149"/>
      <c r="P747" s="206"/>
      <c r="Q747" s="150"/>
      <c r="R747" s="148" t="str">
        <f ca="1">IF(ISERROR($V747),"",OFFSET('Smelter Look-up'!$C$4,$V747-4,0)&amp;"")</f>
        <v/>
      </c>
      <c r="S747" s="154" t="str">
        <f t="shared" ca="1" si="66"/>
        <v/>
      </c>
      <c r="T747" s="154" t="str">
        <f ca="1">IF(B747="","",IF(ISERROR(MATCH($J747,SorP!$B$1:$B$6261,0)),"",INDIRECT("'SorP'!$A$"&amp;MATCH($S747&amp;$J747,SorP!C:C,0))))</f>
        <v/>
      </c>
      <c r="U747" s="167"/>
      <c r="V747" s="168" t="e">
        <f>IF(C747="",NA(),MATCH($B747&amp;$C747,'Smelter Look-up'!$J:$J,0))</f>
        <v>#N/A</v>
      </c>
      <c r="X747" s="169">
        <f t="shared" ca="1" si="65"/>
        <v>0</v>
      </c>
      <c r="AB747" s="311" t="str">
        <f t="shared" si="67"/>
        <v/>
      </c>
      <c r="AC747" s="169" t="str">
        <f t="shared" si="68"/>
        <v/>
      </c>
      <c r="AD747" s="169" t="str">
        <f t="shared" si="69"/>
        <v/>
      </c>
    </row>
    <row r="748" spans="1:30" s="169" customFormat="1" ht="20.25">
      <c r="A748" s="154"/>
      <c r="B748" s="301"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3" t="str">
        <f ca="1">IF(ISERROR($V748),"",OFFSET('Smelter Look-up'!$G$4,$V748-4,0))</f>
        <v/>
      </c>
      <c r="I748" s="204" t="str">
        <f ca="1">IF(ISERROR($V748),"",OFFSET('Smelter Look-up'!$H$4,$V748-4,0))</f>
        <v/>
      </c>
      <c r="J748" s="204" t="str">
        <f ca="1">IF(ISERROR($V748),"",OFFSET('Smelter Look-up'!$I$4,$V748-4,0))</f>
        <v/>
      </c>
      <c r="K748" s="149"/>
      <c r="L748" s="149"/>
      <c r="M748" s="149"/>
      <c r="N748" s="149"/>
      <c r="O748" s="149"/>
      <c r="P748" s="206"/>
      <c r="Q748" s="150"/>
      <c r="R748" s="148" t="str">
        <f ca="1">IF(ISERROR($V748),"",OFFSET('Smelter Look-up'!$C$4,$V748-4,0)&amp;"")</f>
        <v/>
      </c>
      <c r="S748" s="154" t="str">
        <f t="shared" ca="1" si="66"/>
        <v/>
      </c>
      <c r="T748" s="154" t="str">
        <f ca="1">IF(B748="","",IF(ISERROR(MATCH($J748,SorP!$B$1:$B$6261,0)),"",INDIRECT("'SorP'!$A$"&amp;MATCH($S748&amp;$J748,SorP!C:C,0))))</f>
        <v/>
      </c>
      <c r="U748" s="167"/>
      <c r="V748" s="168" t="e">
        <f>IF(C748="",NA(),MATCH($B748&amp;$C748,'Smelter Look-up'!$J:$J,0))</f>
        <v>#N/A</v>
      </c>
      <c r="X748" s="169">
        <f t="shared" ca="1" si="65"/>
        <v>0</v>
      </c>
      <c r="AB748" s="311" t="str">
        <f t="shared" si="67"/>
        <v/>
      </c>
      <c r="AC748" s="169" t="str">
        <f t="shared" si="68"/>
        <v/>
      </c>
      <c r="AD748" s="169" t="str">
        <f t="shared" si="69"/>
        <v/>
      </c>
    </row>
    <row r="749" spans="1:30" s="169" customFormat="1" ht="20.25">
      <c r="A749" s="154"/>
      <c r="B749" s="301"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3" t="str">
        <f ca="1">IF(ISERROR($V749),"",OFFSET('Smelter Look-up'!$G$4,$V749-4,0))</f>
        <v/>
      </c>
      <c r="I749" s="204" t="str">
        <f ca="1">IF(ISERROR($V749),"",OFFSET('Smelter Look-up'!$H$4,$V749-4,0))</f>
        <v/>
      </c>
      <c r="J749" s="204" t="str">
        <f ca="1">IF(ISERROR($V749),"",OFFSET('Smelter Look-up'!$I$4,$V749-4,0))</f>
        <v/>
      </c>
      <c r="K749" s="149"/>
      <c r="L749" s="149"/>
      <c r="M749" s="149"/>
      <c r="N749" s="149"/>
      <c r="O749" s="149"/>
      <c r="P749" s="206"/>
      <c r="Q749" s="150"/>
      <c r="R749" s="148" t="str">
        <f ca="1">IF(ISERROR($V749),"",OFFSET('Smelter Look-up'!$C$4,$V749-4,0)&amp;"")</f>
        <v/>
      </c>
      <c r="S749" s="154" t="str">
        <f t="shared" ca="1" si="66"/>
        <v/>
      </c>
      <c r="T749" s="154" t="str">
        <f ca="1">IF(B749="","",IF(ISERROR(MATCH($J749,SorP!$B$1:$B$6261,0)),"",INDIRECT("'SorP'!$A$"&amp;MATCH($S749&amp;$J749,SorP!C:C,0))))</f>
        <v/>
      </c>
      <c r="U749" s="167"/>
      <c r="V749" s="168" t="e">
        <f>IF(C749="",NA(),MATCH($B749&amp;$C749,'Smelter Look-up'!$J:$J,0))</f>
        <v>#N/A</v>
      </c>
      <c r="X749" s="169">
        <f t="shared" ca="1" si="65"/>
        <v>0</v>
      </c>
      <c r="AB749" s="311" t="str">
        <f t="shared" si="67"/>
        <v/>
      </c>
      <c r="AC749" s="169" t="str">
        <f t="shared" si="68"/>
        <v/>
      </c>
      <c r="AD749" s="169" t="str">
        <f t="shared" si="69"/>
        <v/>
      </c>
    </row>
    <row r="750" spans="1:30" s="169" customFormat="1" ht="20.25">
      <c r="A750" s="154"/>
      <c r="B750" s="301"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3" t="str">
        <f ca="1">IF(ISERROR($V750),"",OFFSET('Smelter Look-up'!$G$4,$V750-4,0))</f>
        <v/>
      </c>
      <c r="I750" s="204" t="str">
        <f ca="1">IF(ISERROR($V750),"",OFFSET('Smelter Look-up'!$H$4,$V750-4,0))</f>
        <v/>
      </c>
      <c r="J750" s="204" t="str">
        <f ca="1">IF(ISERROR($V750),"",OFFSET('Smelter Look-up'!$I$4,$V750-4,0))</f>
        <v/>
      </c>
      <c r="K750" s="149"/>
      <c r="L750" s="149"/>
      <c r="M750" s="149"/>
      <c r="N750" s="149"/>
      <c r="O750" s="149"/>
      <c r="P750" s="206"/>
      <c r="Q750" s="150"/>
      <c r="R750" s="148" t="str">
        <f ca="1">IF(ISERROR($V750),"",OFFSET('Smelter Look-up'!$C$4,$V750-4,0)&amp;"")</f>
        <v/>
      </c>
      <c r="S750" s="154" t="str">
        <f t="shared" ca="1" si="66"/>
        <v/>
      </c>
      <c r="T750" s="154" t="str">
        <f ca="1">IF(B750="","",IF(ISERROR(MATCH($J750,SorP!$B$1:$B$6261,0)),"",INDIRECT("'SorP'!$A$"&amp;MATCH($S750&amp;$J750,SorP!C:C,0))))</f>
        <v/>
      </c>
      <c r="U750" s="167"/>
      <c r="V750" s="168" t="e">
        <f>IF(C750="",NA(),MATCH($B750&amp;$C750,'Smelter Look-up'!$J:$J,0))</f>
        <v>#N/A</v>
      </c>
      <c r="X750" s="169">
        <f t="shared" ca="1" si="65"/>
        <v>0</v>
      </c>
      <c r="AB750" s="311" t="str">
        <f t="shared" si="67"/>
        <v/>
      </c>
      <c r="AC750" s="169" t="str">
        <f t="shared" si="68"/>
        <v/>
      </c>
      <c r="AD750" s="169" t="str">
        <f t="shared" si="69"/>
        <v/>
      </c>
    </row>
    <row r="751" spans="1:30" s="169" customFormat="1" ht="20.25">
      <c r="A751" s="154"/>
      <c r="B751" s="301"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3" t="str">
        <f ca="1">IF(ISERROR($V751),"",OFFSET('Smelter Look-up'!$G$4,$V751-4,0))</f>
        <v/>
      </c>
      <c r="I751" s="204" t="str">
        <f ca="1">IF(ISERROR($V751),"",OFFSET('Smelter Look-up'!$H$4,$V751-4,0))</f>
        <v/>
      </c>
      <c r="J751" s="204" t="str">
        <f ca="1">IF(ISERROR($V751),"",OFFSET('Smelter Look-up'!$I$4,$V751-4,0))</f>
        <v/>
      </c>
      <c r="K751" s="149"/>
      <c r="L751" s="149"/>
      <c r="M751" s="149"/>
      <c r="N751" s="149"/>
      <c r="O751" s="149"/>
      <c r="P751" s="206"/>
      <c r="Q751" s="150"/>
      <c r="R751" s="148" t="str">
        <f ca="1">IF(ISERROR($V751),"",OFFSET('Smelter Look-up'!$C$4,$V751-4,0)&amp;"")</f>
        <v/>
      </c>
      <c r="S751" s="154" t="str">
        <f t="shared" ca="1" si="66"/>
        <v/>
      </c>
      <c r="T751" s="154" t="str">
        <f ca="1">IF(B751="","",IF(ISERROR(MATCH($J751,SorP!$B$1:$B$6261,0)),"",INDIRECT("'SorP'!$A$"&amp;MATCH($S751&amp;$J751,SorP!C:C,0))))</f>
        <v/>
      </c>
      <c r="U751" s="167"/>
      <c r="V751" s="168" t="e">
        <f>IF(C751="",NA(),MATCH($B751&amp;$C751,'Smelter Look-up'!$J:$J,0))</f>
        <v>#N/A</v>
      </c>
      <c r="X751" s="169">
        <f t="shared" ca="1" si="65"/>
        <v>0</v>
      </c>
      <c r="AB751" s="311" t="str">
        <f t="shared" si="67"/>
        <v/>
      </c>
      <c r="AC751" s="169" t="str">
        <f t="shared" si="68"/>
        <v/>
      </c>
      <c r="AD751" s="169" t="str">
        <f t="shared" si="69"/>
        <v/>
      </c>
    </row>
    <row r="752" spans="1:30" s="169" customFormat="1" ht="20.25">
      <c r="A752" s="154"/>
      <c r="B752" s="301"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3" t="str">
        <f ca="1">IF(ISERROR($V752),"",OFFSET('Smelter Look-up'!$G$4,$V752-4,0))</f>
        <v/>
      </c>
      <c r="I752" s="204" t="str">
        <f ca="1">IF(ISERROR($V752),"",OFFSET('Smelter Look-up'!$H$4,$V752-4,0))</f>
        <v/>
      </c>
      <c r="J752" s="204" t="str">
        <f ca="1">IF(ISERROR($V752),"",OFFSET('Smelter Look-up'!$I$4,$V752-4,0))</f>
        <v/>
      </c>
      <c r="K752" s="149"/>
      <c r="L752" s="149"/>
      <c r="M752" s="149"/>
      <c r="N752" s="149"/>
      <c r="O752" s="149"/>
      <c r="P752" s="206"/>
      <c r="Q752" s="150"/>
      <c r="R752" s="148" t="str">
        <f ca="1">IF(ISERROR($V752),"",OFFSET('Smelter Look-up'!$C$4,$V752-4,0)&amp;"")</f>
        <v/>
      </c>
      <c r="S752" s="154" t="str">
        <f t="shared" ca="1" si="66"/>
        <v/>
      </c>
      <c r="T752" s="154" t="str">
        <f ca="1">IF(B752="","",IF(ISERROR(MATCH($J752,SorP!$B$1:$B$6261,0)),"",INDIRECT("'SorP'!$A$"&amp;MATCH($S752&amp;$J752,SorP!C:C,0))))</f>
        <v/>
      </c>
      <c r="U752" s="167"/>
      <c r="V752" s="168" t="e">
        <f>IF(C752="",NA(),MATCH($B752&amp;$C752,'Smelter Look-up'!$J:$J,0))</f>
        <v>#N/A</v>
      </c>
      <c r="X752" s="169">
        <f t="shared" ca="1" si="65"/>
        <v>0</v>
      </c>
      <c r="AB752" s="311" t="str">
        <f t="shared" si="67"/>
        <v/>
      </c>
      <c r="AC752" s="169" t="str">
        <f t="shared" si="68"/>
        <v/>
      </c>
      <c r="AD752" s="169" t="str">
        <f t="shared" si="69"/>
        <v/>
      </c>
    </row>
    <row r="753" spans="1:30" s="169" customFormat="1" ht="20.25">
      <c r="A753" s="154"/>
      <c r="B753" s="301"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3" t="str">
        <f ca="1">IF(ISERROR($V753),"",OFFSET('Smelter Look-up'!$G$4,$V753-4,0))</f>
        <v/>
      </c>
      <c r="I753" s="204" t="str">
        <f ca="1">IF(ISERROR($V753),"",OFFSET('Smelter Look-up'!$H$4,$V753-4,0))</f>
        <v/>
      </c>
      <c r="J753" s="204" t="str">
        <f ca="1">IF(ISERROR($V753),"",OFFSET('Smelter Look-up'!$I$4,$V753-4,0))</f>
        <v/>
      </c>
      <c r="K753" s="149"/>
      <c r="L753" s="149"/>
      <c r="M753" s="149"/>
      <c r="N753" s="149"/>
      <c r="O753" s="149"/>
      <c r="P753" s="206"/>
      <c r="Q753" s="150"/>
      <c r="R753" s="148" t="str">
        <f ca="1">IF(ISERROR($V753),"",OFFSET('Smelter Look-up'!$C$4,$V753-4,0)&amp;"")</f>
        <v/>
      </c>
      <c r="S753" s="154" t="str">
        <f t="shared" ca="1" si="66"/>
        <v/>
      </c>
      <c r="T753" s="154" t="str">
        <f ca="1">IF(B753="","",IF(ISERROR(MATCH($J753,SorP!$B$1:$B$6261,0)),"",INDIRECT("'SorP'!$A$"&amp;MATCH($S753&amp;$J753,SorP!C:C,0))))</f>
        <v/>
      </c>
      <c r="U753" s="167"/>
      <c r="V753" s="168" t="e">
        <f>IF(C753="",NA(),MATCH($B753&amp;$C753,'Smelter Look-up'!$J:$J,0))</f>
        <v>#N/A</v>
      </c>
      <c r="X753" s="169">
        <f t="shared" ca="1" si="65"/>
        <v>0</v>
      </c>
      <c r="AB753" s="311" t="str">
        <f t="shared" si="67"/>
        <v/>
      </c>
      <c r="AC753" s="169" t="str">
        <f t="shared" si="68"/>
        <v/>
      </c>
      <c r="AD753" s="169" t="str">
        <f t="shared" si="69"/>
        <v/>
      </c>
    </row>
    <row r="754" spans="1:30" s="169" customFormat="1" ht="20.25">
      <c r="A754" s="154"/>
      <c r="B754" s="301"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3" t="str">
        <f ca="1">IF(ISERROR($V754),"",OFFSET('Smelter Look-up'!$G$4,$V754-4,0))</f>
        <v/>
      </c>
      <c r="I754" s="204" t="str">
        <f ca="1">IF(ISERROR($V754),"",OFFSET('Smelter Look-up'!$H$4,$V754-4,0))</f>
        <v/>
      </c>
      <c r="J754" s="204" t="str">
        <f ca="1">IF(ISERROR($V754),"",OFFSET('Smelter Look-up'!$I$4,$V754-4,0))</f>
        <v/>
      </c>
      <c r="K754" s="149"/>
      <c r="L754" s="149"/>
      <c r="M754" s="149"/>
      <c r="N754" s="149"/>
      <c r="O754" s="149"/>
      <c r="P754" s="206"/>
      <c r="Q754" s="150"/>
      <c r="R754" s="148" t="str">
        <f ca="1">IF(ISERROR($V754),"",OFFSET('Smelter Look-up'!$C$4,$V754-4,0)&amp;"")</f>
        <v/>
      </c>
      <c r="S754" s="154" t="str">
        <f t="shared" ca="1" si="66"/>
        <v/>
      </c>
      <c r="T754" s="154" t="str">
        <f ca="1">IF(B754="","",IF(ISERROR(MATCH($J754,SorP!$B$1:$B$6261,0)),"",INDIRECT("'SorP'!$A$"&amp;MATCH($S754&amp;$J754,SorP!C:C,0))))</f>
        <v/>
      </c>
      <c r="U754" s="167"/>
      <c r="V754" s="168" t="e">
        <f>IF(C754="",NA(),MATCH($B754&amp;$C754,'Smelter Look-up'!$J:$J,0))</f>
        <v>#N/A</v>
      </c>
      <c r="X754" s="169">
        <f t="shared" ca="1" si="65"/>
        <v>0</v>
      </c>
      <c r="AB754" s="311" t="str">
        <f t="shared" si="67"/>
        <v/>
      </c>
      <c r="AC754" s="169" t="str">
        <f t="shared" si="68"/>
        <v/>
      </c>
      <c r="AD754" s="169" t="str">
        <f t="shared" si="69"/>
        <v/>
      </c>
    </row>
    <row r="755" spans="1:30" s="169" customFormat="1" ht="20.25">
      <c r="A755" s="154"/>
      <c r="B755" s="301"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3" t="str">
        <f ca="1">IF(ISERROR($V755),"",OFFSET('Smelter Look-up'!$G$4,$V755-4,0))</f>
        <v/>
      </c>
      <c r="I755" s="204" t="str">
        <f ca="1">IF(ISERROR($V755),"",OFFSET('Smelter Look-up'!$H$4,$V755-4,0))</f>
        <v/>
      </c>
      <c r="J755" s="204" t="str">
        <f ca="1">IF(ISERROR($V755),"",OFFSET('Smelter Look-up'!$I$4,$V755-4,0))</f>
        <v/>
      </c>
      <c r="K755" s="149"/>
      <c r="L755" s="149"/>
      <c r="M755" s="149"/>
      <c r="N755" s="149"/>
      <c r="O755" s="149"/>
      <c r="P755" s="206"/>
      <c r="Q755" s="150"/>
      <c r="R755" s="148" t="str">
        <f ca="1">IF(ISERROR($V755),"",OFFSET('Smelter Look-up'!$C$4,$V755-4,0)&amp;"")</f>
        <v/>
      </c>
      <c r="S755" s="154" t="str">
        <f t="shared" ca="1" si="66"/>
        <v/>
      </c>
      <c r="T755" s="154" t="str">
        <f ca="1">IF(B755="","",IF(ISERROR(MATCH($J755,SorP!$B$1:$B$6261,0)),"",INDIRECT("'SorP'!$A$"&amp;MATCH($S755&amp;$J755,SorP!C:C,0))))</f>
        <v/>
      </c>
      <c r="U755" s="167"/>
      <c r="V755" s="168" t="e">
        <f>IF(C755="",NA(),MATCH($B755&amp;$C755,'Smelter Look-up'!$J:$J,0))</f>
        <v>#N/A</v>
      </c>
      <c r="X755" s="169">
        <f t="shared" ca="1" si="65"/>
        <v>0</v>
      </c>
      <c r="AB755" s="311" t="str">
        <f t="shared" si="67"/>
        <v/>
      </c>
      <c r="AC755" s="169" t="str">
        <f t="shared" si="68"/>
        <v/>
      </c>
      <c r="AD755" s="169" t="str">
        <f t="shared" si="69"/>
        <v/>
      </c>
    </row>
    <row r="756" spans="1:30" s="169" customFormat="1" ht="20.25">
      <c r="A756" s="154"/>
      <c r="B756" s="301"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3" t="str">
        <f ca="1">IF(ISERROR($V756),"",OFFSET('Smelter Look-up'!$G$4,$V756-4,0))</f>
        <v/>
      </c>
      <c r="I756" s="204" t="str">
        <f ca="1">IF(ISERROR($V756),"",OFFSET('Smelter Look-up'!$H$4,$V756-4,0))</f>
        <v/>
      </c>
      <c r="J756" s="204" t="str">
        <f ca="1">IF(ISERROR($V756),"",OFFSET('Smelter Look-up'!$I$4,$V756-4,0))</f>
        <v/>
      </c>
      <c r="K756" s="149"/>
      <c r="L756" s="149"/>
      <c r="M756" s="149"/>
      <c r="N756" s="149"/>
      <c r="O756" s="149"/>
      <c r="P756" s="206"/>
      <c r="Q756" s="150"/>
      <c r="R756" s="148" t="str">
        <f ca="1">IF(ISERROR($V756),"",OFFSET('Smelter Look-up'!$C$4,$V756-4,0)&amp;"")</f>
        <v/>
      </c>
      <c r="S756" s="154" t="str">
        <f t="shared" ca="1" si="66"/>
        <v/>
      </c>
      <c r="T756" s="154" t="str">
        <f ca="1">IF(B756="","",IF(ISERROR(MATCH($J756,SorP!$B$1:$B$6261,0)),"",INDIRECT("'SorP'!$A$"&amp;MATCH($S756&amp;$J756,SorP!C:C,0))))</f>
        <v/>
      </c>
      <c r="U756" s="167"/>
      <c r="V756" s="168" t="e">
        <f>IF(C756="",NA(),MATCH($B756&amp;$C756,'Smelter Look-up'!$J:$J,0))</f>
        <v>#N/A</v>
      </c>
      <c r="X756" s="169">
        <f t="shared" ca="1" si="65"/>
        <v>0</v>
      </c>
      <c r="AB756" s="311" t="str">
        <f t="shared" si="67"/>
        <v/>
      </c>
      <c r="AC756" s="169" t="str">
        <f t="shared" si="68"/>
        <v/>
      </c>
      <c r="AD756" s="169" t="str">
        <f t="shared" si="69"/>
        <v/>
      </c>
    </row>
    <row r="757" spans="1:30" s="169" customFormat="1" ht="20.25">
      <c r="A757" s="154"/>
      <c r="B757" s="301"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3" t="str">
        <f ca="1">IF(ISERROR($V757),"",OFFSET('Smelter Look-up'!$G$4,$V757-4,0))</f>
        <v/>
      </c>
      <c r="I757" s="204" t="str">
        <f ca="1">IF(ISERROR($V757),"",OFFSET('Smelter Look-up'!$H$4,$V757-4,0))</f>
        <v/>
      </c>
      <c r="J757" s="204" t="str">
        <f ca="1">IF(ISERROR($V757),"",OFFSET('Smelter Look-up'!$I$4,$V757-4,0))</f>
        <v/>
      </c>
      <c r="K757" s="149"/>
      <c r="L757" s="149"/>
      <c r="M757" s="149"/>
      <c r="N757" s="149"/>
      <c r="O757" s="149"/>
      <c r="P757" s="206"/>
      <c r="Q757" s="150"/>
      <c r="R757" s="148" t="str">
        <f ca="1">IF(ISERROR($V757),"",OFFSET('Smelter Look-up'!$C$4,$V757-4,0)&amp;"")</f>
        <v/>
      </c>
      <c r="S757" s="154" t="str">
        <f t="shared" ca="1" si="66"/>
        <v/>
      </c>
      <c r="T757" s="154" t="str">
        <f ca="1">IF(B757="","",IF(ISERROR(MATCH($J757,SorP!$B$1:$B$6261,0)),"",INDIRECT("'SorP'!$A$"&amp;MATCH($S757&amp;$J757,SorP!C:C,0))))</f>
        <v/>
      </c>
      <c r="U757" s="167"/>
      <c r="V757" s="168" t="e">
        <f>IF(C757="",NA(),MATCH($B757&amp;$C757,'Smelter Look-up'!$J:$J,0))</f>
        <v>#N/A</v>
      </c>
      <c r="X757" s="169">
        <f t="shared" ca="1" si="65"/>
        <v>0</v>
      </c>
      <c r="AB757" s="311" t="str">
        <f t="shared" si="67"/>
        <v/>
      </c>
      <c r="AC757" s="169" t="str">
        <f t="shared" si="68"/>
        <v/>
      </c>
      <c r="AD757" s="169" t="str">
        <f t="shared" si="69"/>
        <v/>
      </c>
    </row>
    <row r="758" spans="1:30" s="169" customFormat="1" ht="20.25">
      <c r="A758" s="154"/>
      <c r="B758" s="301"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3" t="str">
        <f ca="1">IF(ISERROR($V758),"",OFFSET('Smelter Look-up'!$G$4,$V758-4,0))</f>
        <v/>
      </c>
      <c r="I758" s="204" t="str">
        <f ca="1">IF(ISERROR($V758),"",OFFSET('Smelter Look-up'!$H$4,$V758-4,0))</f>
        <v/>
      </c>
      <c r="J758" s="204" t="str">
        <f ca="1">IF(ISERROR($V758),"",OFFSET('Smelter Look-up'!$I$4,$V758-4,0))</f>
        <v/>
      </c>
      <c r="K758" s="149"/>
      <c r="L758" s="149"/>
      <c r="M758" s="149"/>
      <c r="N758" s="149"/>
      <c r="O758" s="149"/>
      <c r="P758" s="206"/>
      <c r="Q758" s="150"/>
      <c r="R758" s="148" t="str">
        <f ca="1">IF(ISERROR($V758),"",OFFSET('Smelter Look-up'!$C$4,$V758-4,0)&amp;"")</f>
        <v/>
      </c>
      <c r="S758" s="154" t="str">
        <f t="shared" ca="1" si="66"/>
        <v/>
      </c>
      <c r="T758" s="154" t="str">
        <f ca="1">IF(B758="","",IF(ISERROR(MATCH($J758,SorP!$B$1:$B$6261,0)),"",INDIRECT("'SorP'!$A$"&amp;MATCH($S758&amp;$J758,SorP!C:C,0))))</f>
        <v/>
      </c>
      <c r="U758" s="167"/>
      <c r="V758" s="168" t="e">
        <f>IF(C758="",NA(),MATCH($B758&amp;$C758,'Smelter Look-up'!$J:$J,0))</f>
        <v>#N/A</v>
      </c>
      <c r="X758" s="169">
        <f t="shared" ca="1" si="65"/>
        <v>0</v>
      </c>
      <c r="AB758" s="311" t="str">
        <f t="shared" si="67"/>
        <v/>
      </c>
      <c r="AC758" s="169" t="str">
        <f t="shared" si="68"/>
        <v/>
      </c>
      <c r="AD758" s="169" t="str">
        <f t="shared" si="69"/>
        <v/>
      </c>
    </row>
    <row r="759" spans="1:30" s="169" customFormat="1" ht="20.25">
      <c r="A759" s="154"/>
      <c r="B759" s="301"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3" t="str">
        <f ca="1">IF(ISERROR($V759),"",OFFSET('Smelter Look-up'!$G$4,$V759-4,0))</f>
        <v/>
      </c>
      <c r="I759" s="204" t="str">
        <f ca="1">IF(ISERROR($V759),"",OFFSET('Smelter Look-up'!$H$4,$V759-4,0))</f>
        <v/>
      </c>
      <c r="J759" s="204" t="str">
        <f ca="1">IF(ISERROR($V759),"",OFFSET('Smelter Look-up'!$I$4,$V759-4,0))</f>
        <v/>
      </c>
      <c r="K759" s="149"/>
      <c r="L759" s="149"/>
      <c r="M759" s="149"/>
      <c r="N759" s="149"/>
      <c r="O759" s="149"/>
      <c r="P759" s="206"/>
      <c r="Q759" s="150"/>
      <c r="R759" s="148" t="str">
        <f ca="1">IF(ISERROR($V759),"",OFFSET('Smelter Look-up'!$C$4,$V759-4,0)&amp;"")</f>
        <v/>
      </c>
      <c r="S759" s="154" t="str">
        <f t="shared" ca="1" si="66"/>
        <v/>
      </c>
      <c r="T759" s="154" t="str">
        <f ca="1">IF(B759="","",IF(ISERROR(MATCH($J759,SorP!$B$1:$B$6261,0)),"",INDIRECT("'SorP'!$A$"&amp;MATCH($S759&amp;$J759,SorP!C:C,0))))</f>
        <v/>
      </c>
      <c r="U759" s="167"/>
      <c r="V759" s="168" t="e">
        <f>IF(C759="",NA(),MATCH($B759&amp;$C759,'Smelter Look-up'!$J:$J,0))</f>
        <v>#N/A</v>
      </c>
      <c r="X759" s="169">
        <f t="shared" ca="1" si="65"/>
        <v>0</v>
      </c>
      <c r="AB759" s="311" t="str">
        <f t="shared" si="67"/>
        <v/>
      </c>
      <c r="AC759" s="169" t="str">
        <f t="shared" si="68"/>
        <v/>
      </c>
      <c r="AD759" s="169" t="str">
        <f t="shared" si="69"/>
        <v/>
      </c>
    </row>
    <row r="760" spans="1:30" s="169" customFormat="1" ht="20.25">
      <c r="A760" s="154"/>
      <c r="B760" s="301"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3" t="str">
        <f ca="1">IF(ISERROR($V760),"",OFFSET('Smelter Look-up'!$G$4,$V760-4,0))</f>
        <v/>
      </c>
      <c r="I760" s="204" t="str">
        <f ca="1">IF(ISERROR($V760),"",OFFSET('Smelter Look-up'!$H$4,$V760-4,0))</f>
        <v/>
      </c>
      <c r="J760" s="204" t="str">
        <f ca="1">IF(ISERROR($V760),"",OFFSET('Smelter Look-up'!$I$4,$V760-4,0))</f>
        <v/>
      </c>
      <c r="K760" s="149"/>
      <c r="L760" s="149"/>
      <c r="M760" s="149"/>
      <c r="N760" s="149"/>
      <c r="O760" s="149"/>
      <c r="P760" s="206"/>
      <c r="Q760" s="150"/>
      <c r="R760" s="148" t="str">
        <f ca="1">IF(ISERROR($V760),"",OFFSET('Smelter Look-up'!$C$4,$V760-4,0)&amp;"")</f>
        <v/>
      </c>
      <c r="S760" s="154" t="str">
        <f t="shared" ca="1" si="66"/>
        <v/>
      </c>
      <c r="T760" s="154" t="str">
        <f ca="1">IF(B760="","",IF(ISERROR(MATCH($J760,SorP!$B$1:$B$6261,0)),"",INDIRECT("'SorP'!$A$"&amp;MATCH($S760&amp;$J760,SorP!C:C,0))))</f>
        <v/>
      </c>
      <c r="U760" s="167"/>
      <c r="V760" s="168" t="e">
        <f>IF(C760="",NA(),MATCH($B760&amp;$C760,'Smelter Look-up'!$J:$J,0))</f>
        <v>#N/A</v>
      </c>
      <c r="X760" s="169">
        <f t="shared" ca="1" si="65"/>
        <v>0</v>
      </c>
      <c r="AB760" s="311" t="str">
        <f t="shared" si="67"/>
        <v/>
      </c>
      <c r="AC760" s="169" t="str">
        <f t="shared" si="68"/>
        <v/>
      </c>
      <c r="AD760" s="169" t="str">
        <f t="shared" si="69"/>
        <v/>
      </c>
    </row>
    <row r="761" spans="1:30" s="169" customFormat="1" ht="20.25">
      <c r="A761" s="154"/>
      <c r="B761" s="301"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3" t="str">
        <f ca="1">IF(ISERROR($V761),"",OFFSET('Smelter Look-up'!$G$4,$V761-4,0))</f>
        <v/>
      </c>
      <c r="I761" s="204" t="str">
        <f ca="1">IF(ISERROR($V761),"",OFFSET('Smelter Look-up'!$H$4,$V761-4,0))</f>
        <v/>
      </c>
      <c r="J761" s="204" t="str">
        <f ca="1">IF(ISERROR($V761),"",OFFSET('Smelter Look-up'!$I$4,$V761-4,0))</f>
        <v/>
      </c>
      <c r="K761" s="149"/>
      <c r="L761" s="149"/>
      <c r="M761" s="149"/>
      <c r="N761" s="149"/>
      <c r="O761" s="149"/>
      <c r="P761" s="206"/>
      <c r="Q761" s="150"/>
      <c r="R761" s="148" t="str">
        <f ca="1">IF(ISERROR($V761),"",OFFSET('Smelter Look-up'!$C$4,$V761-4,0)&amp;"")</f>
        <v/>
      </c>
      <c r="S761" s="154" t="str">
        <f t="shared" ca="1" si="66"/>
        <v/>
      </c>
      <c r="T761" s="154" t="str">
        <f ca="1">IF(B761="","",IF(ISERROR(MATCH($J761,SorP!$B$1:$B$6261,0)),"",INDIRECT("'SorP'!$A$"&amp;MATCH($S761&amp;$J761,SorP!C:C,0))))</f>
        <v/>
      </c>
      <c r="U761" s="167"/>
      <c r="V761" s="168" t="e">
        <f>IF(C761="",NA(),MATCH($B761&amp;$C761,'Smelter Look-up'!$J:$J,0))</f>
        <v>#N/A</v>
      </c>
      <c r="X761" s="169">
        <f t="shared" ca="1" si="65"/>
        <v>0</v>
      </c>
      <c r="AB761" s="311" t="str">
        <f t="shared" si="67"/>
        <v/>
      </c>
      <c r="AC761" s="169" t="str">
        <f t="shared" si="68"/>
        <v/>
      </c>
      <c r="AD761" s="169" t="str">
        <f t="shared" si="69"/>
        <v/>
      </c>
    </row>
    <row r="762" spans="1:30" s="169" customFormat="1" ht="20.25">
      <c r="A762" s="154"/>
      <c r="B762" s="301"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3" t="str">
        <f ca="1">IF(ISERROR($V762),"",OFFSET('Smelter Look-up'!$G$4,$V762-4,0))</f>
        <v/>
      </c>
      <c r="I762" s="204" t="str">
        <f ca="1">IF(ISERROR($V762),"",OFFSET('Smelter Look-up'!$H$4,$V762-4,0))</f>
        <v/>
      </c>
      <c r="J762" s="204" t="str">
        <f ca="1">IF(ISERROR($V762),"",OFFSET('Smelter Look-up'!$I$4,$V762-4,0))</f>
        <v/>
      </c>
      <c r="K762" s="149"/>
      <c r="L762" s="149"/>
      <c r="M762" s="149"/>
      <c r="N762" s="149"/>
      <c r="O762" s="149"/>
      <c r="P762" s="206"/>
      <c r="Q762" s="150"/>
      <c r="R762" s="148" t="str">
        <f ca="1">IF(ISERROR($V762),"",OFFSET('Smelter Look-up'!$C$4,$V762-4,0)&amp;"")</f>
        <v/>
      </c>
      <c r="S762" s="154" t="str">
        <f t="shared" ca="1" si="66"/>
        <v/>
      </c>
      <c r="T762" s="154" t="str">
        <f ca="1">IF(B762="","",IF(ISERROR(MATCH($J762,SorP!$B$1:$B$6261,0)),"",INDIRECT("'SorP'!$A$"&amp;MATCH($S762&amp;$J762,SorP!C:C,0))))</f>
        <v/>
      </c>
      <c r="U762" s="167"/>
      <c r="V762" s="168" t="e">
        <f>IF(C762="",NA(),MATCH($B762&amp;$C762,'Smelter Look-up'!$J:$J,0))</f>
        <v>#N/A</v>
      </c>
      <c r="X762" s="169">
        <f t="shared" ca="1" si="65"/>
        <v>0</v>
      </c>
      <c r="AB762" s="311" t="str">
        <f t="shared" si="67"/>
        <v/>
      </c>
      <c r="AC762" s="169" t="str">
        <f t="shared" si="68"/>
        <v/>
      </c>
      <c r="AD762" s="169" t="str">
        <f t="shared" si="69"/>
        <v/>
      </c>
    </row>
    <row r="763" spans="1:30" s="169" customFormat="1" ht="20.25">
      <c r="A763" s="154"/>
      <c r="B763" s="301"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3" t="str">
        <f ca="1">IF(ISERROR($V763),"",OFFSET('Smelter Look-up'!$G$4,$V763-4,0))</f>
        <v/>
      </c>
      <c r="I763" s="204" t="str">
        <f ca="1">IF(ISERROR($V763),"",OFFSET('Smelter Look-up'!$H$4,$V763-4,0))</f>
        <v/>
      </c>
      <c r="J763" s="204" t="str">
        <f ca="1">IF(ISERROR($V763),"",OFFSET('Smelter Look-up'!$I$4,$V763-4,0))</f>
        <v/>
      </c>
      <c r="K763" s="149"/>
      <c r="L763" s="149"/>
      <c r="M763" s="149"/>
      <c r="N763" s="149"/>
      <c r="O763" s="149"/>
      <c r="P763" s="206"/>
      <c r="Q763" s="150"/>
      <c r="R763" s="148" t="str">
        <f ca="1">IF(ISERROR($V763),"",OFFSET('Smelter Look-up'!$C$4,$V763-4,0)&amp;"")</f>
        <v/>
      </c>
      <c r="S763" s="154" t="str">
        <f t="shared" ca="1" si="66"/>
        <v/>
      </c>
      <c r="T763" s="154" t="str">
        <f ca="1">IF(B763="","",IF(ISERROR(MATCH($J763,SorP!$B$1:$B$6261,0)),"",INDIRECT("'SorP'!$A$"&amp;MATCH($S763&amp;$J763,SorP!C:C,0))))</f>
        <v/>
      </c>
      <c r="U763" s="167"/>
      <c r="V763" s="168" t="e">
        <f>IF(C763="",NA(),MATCH($B763&amp;$C763,'Smelter Look-up'!$J:$J,0))</f>
        <v>#N/A</v>
      </c>
      <c r="X763" s="169">
        <f t="shared" ca="1" si="65"/>
        <v>0</v>
      </c>
      <c r="AB763" s="311" t="str">
        <f t="shared" si="67"/>
        <v/>
      </c>
      <c r="AC763" s="169" t="str">
        <f t="shared" si="68"/>
        <v/>
      </c>
      <c r="AD763" s="169" t="str">
        <f t="shared" si="69"/>
        <v/>
      </c>
    </row>
    <row r="764" spans="1:30" s="169" customFormat="1" ht="20.25">
      <c r="A764" s="154"/>
      <c r="B764" s="301"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3" t="str">
        <f ca="1">IF(ISERROR($V764),"",OFFSET('Smelter Look-up'!$G$4,$V764-4,0))</f>
        <v/>
      </c>
      <c r="I764" s="204" t="str">
        <f ca="1">IF(ISERROR($V764),"",OFFSET('Smelter Look-up'!$H$4,$V764-4,0))</f>
        <v/>
      </c>
      <c r="J764" s="204" t="str">
        <f ca="1">IF(ISERROR($V764),"",OFFSET('Smelter Look-up'!$I$4,$V764-4,0))</f>
        <v/>
      </c>
      <c r="K764" s="149"/>
      <c r="L764" s="149"/>
      <c r="M764" s="149"/>
      <c r="N764" s="149"/>
      <c r="O764" s="149"/>
      <c r="P764" s="206"/>
      <c r="Q764" s="150"/>
      <c r="R764" s="148" t="str">
        <f ca="1">IF(ISERROR($V764),"",OFFSET('Smelter Look-up'!$C$4,$V764-4,0)&amp;"")</f>
        <v/>
      </c>
      <c r="S764" s="154" t="str">
        <f t="shared" ca="1" si="66"/>
        <v/>
      </c>
      <c r="T764" s="154" t="str">
        <f ca="1">IF(B764="","",IF(ISERROR(MATCH($J764,SorP!$B$1:$B$6261,0)),"",INDIRECT("'SorP'!$A$"&amp;MATCH($S764&amp;$J764,SorP!C:C,0))))</f>
        <v/>
      </c>
      <c r="U764" s="167"/>
      <c r="V764" s="168" t="e">
        <f>IF(C764="",NA(),MATCH($B764&amp;$C764,'Smelter Look-up'!$J:$J,0))</f>
        <v>#N/A</v>
      </c>
      <c r="X764" s="169">
        <f t="shared" ca="1" si="65"/>
        <v>0</v>
      </c>
      <c r="AB764" s="311" t="str">
        <f t="shared" si="67"/>
        <v/>
      </c>
      <c r="AC764" s="169" t="str">
        <f t="shared" si="68"/>
        <v/>
      </c>
      <c r="AD764" s="169" t="str">
        <f t="shared" si="69"/>
        <v/>
      </c>
    </row>
    <row r="765" spans="1:30" s="169" customFormat="1" ht="20.25">
      <c r="A765" s="154"/>
      <c r="B765" s="301"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3" t="str">
        <f ca="1">IF(ISERROR($V765),"",OFFSET('Smelter Look-up'!$G$4,$V765-4,0))</f>
        <v/>
      </c>
      <c r="I765" s="204" t="str">
        <f ca="1">IF(ISERROR($V765),"",OFFSET('Smelter Look-up'!$H$4,$V765-4,0))</f>
        <v/>
      </c>
      <c r="J765" s="204" t="str">
        <f ca="1">IF(ISERROR($V765),"",OFFSET('Smelter Look-up'!$I$4,$V765-4,0))</f>
        <v/>
      </c>
      <c r="K765" s="149"/>
      <c r="L765" s="149"/>
      <c r="M765" s="149"/>
      <c r="N765" s="149"/>
      <c r="O765" s="149"/>
      <c r="P765" s="206"/>
      <c r="Q765" s="150"/>
      <c r="R765" s="148" t="str">
        <f ca="1">IF(ISERROR($V765),"",OFFSET('Smelter Look-up'!$C$4,$V765-4,0)&amp;"")</f>
        <v/>
      </c>
      <c r="S765" s="154" t="str">
        <f t="shared" ca="1" si="66"/>
        <v/>
      </c>
      <c r="T765" s="154" t="str">
        <f ca="1">IF(B765="","",IF(ISERROR(MATCH($J765,SorP!$B$1:$B$6261,0)),"",INDIRECT("'SorP'!$A$"&amp;MATCH($S765&amp;$J765,SorP!C:C,0))))</f>
        <v/>
      </c>
      <c r="U765" s="167"/>
      <c r="V765" s="168" t="e">
        <f>IF(C765="",NA(),MATCH($B765&amp;$C765,'Smelter Look-up'!$J:$J,0))</f>
        <v>#N/A</v>
      </c>
      <c r="X765" s="169">
        <f t="shared" ca="1" si="65"/>
        <v>0</v>
      </c>
      <c r="AB765" s="311" t="str">
        <f t="shared" si="67"/>
        <v/>
      </c>
      <c r="AC765" s="169" t="str">
        <f t="shared" si="68"/>
        <v/>
      </c>
      <c r="AD765" s="169" t="str">
        <f t="shared" si="69"/>
        <v/>
      </c>
    </row>
    <row r="766" spans="1:30" s="169" customFormat="1" ht="20.25">
      <c r="A766" s="154"/>
      <c r="B766" s="301"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3" t="str">
        <f ca="1">IF(ISERROR($V766),"",OFFSET('Smelter Look-up'!$G$4,$V766-4,0))</f>
        <v/>
      </c>
      <c r="I766" s="204" t="str">
        <f ca="1">IF(ISERROR($V766),"",OFFSET('Smelter Look-up'!$H$4,$V766-4,0))</f>
        <v/>
      </c>
      <c r="J766" s="204" t="str">
        <f ca="1">IF(ISERROR($V766),"",OFFSET('Smelter Look-up'!$I$4,$V766-4,0))</f>
        <v/>
      </c>
      <c r="K766" s="149"/>
      <c r="L766" s="149"/>
      <c r="M766" s="149"/>
      <c r="N766" s="149"/>
      <c r="O766" s="149"/>
      <c r="P766" s="206"/>
      <c r="Q766" s="150"/>
      <c r="R766" s="148" t="str">
        <f ca="1">IF(ISERROR($V766),"",OFFSET('Smelter Look-up'!$C$4,$V766-4,0)&amp;"")</f>
        <v/>
      </c>
      <c r="S766" s="154" t="str">
        <f t="shared" ca="1" si="66"/>
        <v/>
      </c>
      <c r="T766" s="154" t="str">
        <f ca="1">IF(B766="","",IF(ISERROR(MATCH($J766,SorP!$B$1:$B$6261,0)),"",INDIRECT("'SorP'!$A$"&amp;MATCH($S766&amp;$J766,SorP!C:C,0))))</f>
        <v/>
      </c>
      <c r="U766" s="167"/>
      <c r="V766" s="168" t="e">
        <f>IF(C766="",NA(),MATCH($B766&amp;$C766,'Smelter Look-up'!$J:$J,0))</f>
        <v>#N/A</v>
      </c>
      <c r="X766" s="169">
        <f t="shared" ca="1" si="65"/>
        <v>0</v>
      </c>
      <c r="AB766" s="311" t="str">
        <f t="shared" si="67"/>
        <v/>
      </c>
      <c r="AC766" s="169" t="str">
        <f t="shared" si="68"/>
        <v/>
      </c>
      <c r="AD766" s="169" t="str">
        <f t="shared" si="69"/>
        <v/>
      </c>
    </row>
    <row r="767" spans="1:30" s="169" customFormat="1" ht="20.25">
      <c r="A767" s="154"/>
      <c r="B767" s="301"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3" t="str">
        <f ca="1">IF(ISERROR($V767),"",OFFSET('Smelter Look-up'!$G$4,$V767-4,0))</f>
        <v/>
      </c>
      <c r="I767" s="204" t="str">
        <f ca="1">IF(ISERROR($V767),"",OFFSET('Smelter Look-up'!$H$4,$V767-4,0))</f>
        <v/>
      </c>
      <c r="J767" s="204" t="str">
        <f ca="1">IF(ISERROR($V767),"",OFFSET('Smelter Look-up'!$I$4,$V767-4,0))</f>
        <v/>
      </c>
      <c r="K767" s="149"/>
      <c r="L767" s="149"/>
      <c r="M767" s="149"/>
      <c r="N767" s="149"/>
      <c r="O767" s="149"/>
      <c r="P767" s="206"/>
      <c r="Q767" s="150"/>
      <c r="R767" s="148" t="str">
        <f ca="1">IF(ISERROR($V767),"",OFFSET('Smelter Look-up'!$C$4,$V767-4,0)&amp;"")</f>
        <v/>
      </c>
      <c r="S767" s="154" t="str">
        <f t="shared" ca="1" si="66"/>
        <v/>
      </c>
      <c r="T767" s="154" t="str">
        <f ca="1">IF(B767="","",IF(ISERROR(MATCH($J767,SorP!$B$1:$B$6261,0)),"",INDIRECT("'SorP'!$A$"&amp;MATCH($S767&amp;$J767,SorP!C:C,0))))</f>
        <v/>
      </c>
      <c r="U767" s="167"/>
      <c r="V767" s="168" t="e">
        <f>IF(C767="",NA(),MATCH($B767&amp;$C767,'Smelter Look-up'!$J:$J,0))</f>
        <v>#N/A</v>
      </c>
      <c r="X767" s="169">
        <f t="shared" ca="1" si="65"/>
        <v>0</v>
      </c>
      <c r="AB767" s="311" t="str">
        <f t="shared" si="67"/>
        <v/>
      </c>
      <c r="AC767" s="169" t="str">
        <f t="shared" si="68"/>
        <v/>
      </c>
      <c r="AD767" s="169" t="str">
        <f t="shared" si="69"/>
        <v/>
      </c>
    </row>
    <row r="768" spans="1:30" s="169" customFormat="1" ht="20.25">
      <c r="A768" s="154"/>
      <c r="B768" s="301"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3" t="str">
        <f ca="1">IF(ISERROR($V768),"",OFFSET('Smelter Look-up'!$G$4,$V768-4,0))</f>
        <v/>
      </c>
      <c r="I768" s="204" t="str">
        <f ca="1">IF(ISERROR($V768),"",OFFSET('Smelter Look-up'!$H$4,$V768-4,0))</f>
        <v/>
      </c>
      <c r="J768" s="204" t="str">
        <f ca="1">IF(ISERROR($V768),"",OFFSET('Smelter Look-up'!$I$4,$V768-4,0))</f>
        <v/>
      </c>
      <c r="K768" s="149"/>
      <c r="L768" s="149"/>
      <c r="M768" s="149"/>
      <c r="N768" s="149"/>
      <c r="O768" s="149"/>
      <c r="P768" s="206"/>
      <c r="Q768" s="150"/>
      <c r="R768" s="148" t="str">
        <f ca="1">IF(ISERROR($V768),"",OFFSET('Smelter Look-up'!$C$4,$V768-4,0)&amp;"")</f>
        <v/>
      </c>
      <c r="S768" s="154" t="str">
        <f t="shared" ca="1" si="66"/>
        <v/>
      </c>
      <c r="T768" s="154" t="str">
        <f ca="1">IF(B768="","",IF(ISERROR(MATCH($J768,SorP!$B$1:$B$6261,0)),"",INDIRECT("'SorP'!$A$"&amp;MATCH($S768&amp;$J768,SorP!C:C,0))))</f>
        <v/>
      </c>
      <c r="U768" s="167"/>
      <c r="V768" s="168" t="e">
        <f>IF(C768="",NA(),MATCH($B768&amp;$C768,'Smelter Look-up'!$J:$J,0))</f>
        <v>#N/A</v>
      </c>
      <c r="X768" s="169">
        <f t="shared" ca="1" si="65"/>
        <v>0</v>
      </c>
      <c r="AB768" s="311" t="str">
        <f t="shared" si="67"/>
        <v/>
      </c>
      <c r="AC768" s="169" t="str">
        <f t="shared" si="68"/>
        <v/>
      </c>
      <c r="AD768" s="169" t="str">
        <f t="shared" si="69"/>
        <v/>
      </c>
    </row>
    <row r="769" spans="1:30" s="169" customFormat="1" ht="20.25">
      <c r="A769" s="154"/>
      <c r="B769" s="301"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3" t="str">
        <f ca="1">IF(ISERROR($V769),"",OFFSET('Smelter Look-up'!$G$4,$V769-4,0))</f>
        <v/>
      </c>
      <c r="I769" s="204" t="str">
        <f ca="1">IF(ISERROR($V769),"",OFFSET('Smelter Look-up'!$H$4,$V769-4,0))</f>
        <v/>
      </c>
      <c r="J769" s="204" t="str">
        <f ca="1">IF(ISERROR($V769),"",OFFSET('Smelter Look-up'!$I$4,$V769-4,0))</f>
        <v/>
      </c>
      <c r="K769" s="149"/>
      <c r="L769" s="149"/>
      <c r="M769" s="149"/>
      <c r="N769" s="149"/>
      <c r="O769" s="149"/>
      <c r="P769" s="206"/>
      <c r="Q769" s="150"/>
      <c r="R769" s="148" t="str">
        <f ca="1">IF(ISERROR($V769),"",OFFSET('Smelter Look-up'!$C$4,$V769-4,0)&amp;"")</f>
        <v/>
      </c>
      <c r="S769" s="154" t="str">
        <f t="shared" ca="1" si="66"/>
        <v/>
      </c>
      <c r="T769" s="154" t="str">
        <f ca="1">IF(B769="","",IF(ISERROR(MATCH($J769,SorP!$B$1:$B$6261,0)),"",INDIRECT("'SorP'!$A$"&amp;MATCH($S769&amp;$J769,SorP!C:C,0))))</f>
        <v/>
      </c>
      <c r="U769" s="167"/>
      <c r="V769" s="168" t="e">
        <f>IF(C769="",NA(),MATCH($B769&amp;$C769,'Smelter Look-up'!$J:$J,0))</f>
        <v>#N/A</v>
      </c>
      <c r="X769" s="169">
        <f t="shared" ca="1" si="65"/>
        <v>0</v>
      </c>
      <c r="AB769" s="311" t="str">
        <f t="shared" si="67"/>
        <v/>
      </c>
      <c r="AC769" s="169" t="str">
        <f t="shared" si="68"/>
        <v/>
      </c>
      <c r="AD769" s="169" t="str">
        <f t="shared" si="69"/>
        <v/>
      </c>
    </row>
    <row r="770" spans="1:30" s="169" customFormat="1" ht="20.25">
      <c r="A770" s="154"/>
      <c r="B770" s="301"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3" t="str">
        <f ca="1">IF(ISERROR($V770),"",OFFSET('Smelter Look-up'!$G$4,$V770-4,0))</f>
        <v/>
      </c>
      <c r="I770" s="204" t="str">
        <f ca="1">IF(ISERROR($V770),"",OFFSET('Smelter Look-up'!$H$4,$V770-4,0))</f>
        <v/>
      </c>
      <c r="J770" s="204" t="str">
        <f ca="1">IF(ISERROR($V770),"",OFFSET('Smelter Look-up'!$I$4,$V770-4,0))</f>
        <v/>
      </c>
      <c r="K770" s="149"/>
      <c r="L770" s="149"/>
      <c r="M770" s="149"/>
      <c r="N770" s="149"/>
      <c r="O770" s="149"/>
      <c r="P770" s="206"/>
      <c r="Q770" s="150"/>
      <c r="R770" s="148" t="str">
        <f ca="1">IF(ISERROR($V770),"",OFFSET('Smelter Look-up'!$C$4,$V770-4,0)&amp;"")</f>
        <v/>
      </c>
      <c r="S770" s="154" t="str">
        <f t="shared" ca="1" si="66"/>
        <v/>
      </c>
      <c r="T770" s="154" t="str">
        <f ca="1">IF(B770="","",IF(ISERROR(MATCH($J770,SorP!$B$1:$B$6261,0)),"",INDIRECT("'SorP'!$A$"&amp;MATCH($S770&amp;$J770,SorP!C:C,0))))</f>
        <v/>
      </c>
      <c r="U770" s="167"/>
      <c r="V770" s="168" t="e">
        <f>IF(C770="",NA(),MATCH($B770&amp;$C770,'Smelter Look-up'!$J:$J,0))</f>
        <v>#N/A</v>
      </c>
      <c r="X770" s="169">
        <f t="shared" ca="1" si="65"/>
        <v>0</v>
      </c>
      <c r="AB770" s="311" t="str">
        <f t="shared" si="67"/>
        <v/>
      </c>
      <c r="AC770" s="169" t="str">
        <f t="shared" si="68"/>
        <v/>
      </c>
      <c r="AD770" s="169" t="str">
        <f t="shared" si="69"/>
        <v/>
      </c>
    </row>
    <row r="771" spans="1:30" s="169" customFormat="1" ht="20.25">
      <c r="A771" s="154"/>
      <c r="B771" s="301"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3" t="str">
        <f ca="1">IF(ISERROR($V771),"",OFFSET('Smelter Look-up'!$G$4,$V771-4,0))</f>
        <v/>
      </c>
      <c r="I771" s="204" t="str">
        <f ca="1">IF(ISERROR($V771),"",OFFSET('Smelter Look-up'!$H$4,$V771-4,0))</f>
        <v/>
      </c>
      <c r="J771" s="204" t="str">
        <f ca="1">IF(ISERROR($V771),"",OFFSET('Smelter Look-up'!$I$4,$V771-4,0))</f>
        <v/>
      </c>
      <c r="K771" s="149"/>
      <c r="L771" s="149"/>
      <c r="M771" s="149"/>
      <c r="N771" s="149"/>
      <c r="O771" s="149"/>
      <c r="P771" s="206"/>
      <c r="Q771" s="150"/>
      <c r="R771" s="148" t="str">
        <f ca="1">IF(ISERROR($V771),"",OFFSET('Smelter Look-up'!$C$4,$V771-4,0)&amp;"")</f>
        <v/>
      </c>
      <c r="S771" s="154" t="str">
        <f t="shared" ca="1" si="66"/>
        <v/>
      </c>
      <c r="T771" s="154" t="str">
        <f ca="1">IF(B771="","",IF(ISERROR(MATCH($J771,SorP!$B$1:$B$6261,0)),"",INDIRECT("'SorP'!$A$"&amp;MATCH($S771&amp;$J771,SorP!C:C,0))))</f>
        <v/>
      </c>
      <c r="U771" s="167"/>
      <c r="V771" s="168" t="e">
        <f>IF(C771="",NA(),MATCH($B771&amp;$C771,'Smelter Look-up'!$J:$J,0))</f>
        <v>#N/A</v>
      </c>
      <c r="X771" s="169">
        <f t="shared" ca="1" si="65"/>
        <v>0</v>
      </c>
      <c r="AB771" s="311" t="str">
        <f t="shared" si="67"/>
        <v/>
      </c>
      <c r="AC771" s="169" t="str">
        <f t="shared" si="68"/>
        <v/>
      </c>
      <c r="AD771" s="169" t="str">
        <f t="shared" si="69"/>
        <v/>
      </c>
    </row>
    <row r="772" spans="1:30" s="169" customFormat="1" ht="20.25">
      <c r="A772" s="154"/>
      <c r="B772" s="301"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3" t="str">
        <f ca="1">IF(ISERROR($V772),"",OFFSET('Smelter Look-up'!$G$4,$V772-4,0))</f>
        <v/>
      </c>
      <c r="I772" s="204" t="str">
        <f ca="1">IF(ISERROR($V772),"",OFFSET('Smelter Look-up'!$H$4,$V772-4,0))</f>
        <v/>
      </c>
      <c r="J772" s="204" t="str">
        <f ca="1">IF(ISERROR($V772),"",OFFSET('Smelter Look-up'!$I$4,$V772-4,0))</f>
        <v/>
      </c>
      <c r="K772" s="149"/>
      <c r="L772" s="149"/>
      <c r="M772" s="149"/>
      <c r="N772" s="149"/>
      <c r="O772" s="149"/>
      <c r="P772" s="206"/>
      <c r="Q772" s="150"/>
      <c r="R772" s="148" t="str">
        <f ca="1">IF(ISERROR($V772),"",OFFSET('Smelter Look-up'!$C$4,$V772-4,0)&amp;"")</f>
        <v/>
      </c>
      <c r="S772" s="154" t="str">
        <f t="shared" ca="1" si="66"/>
        <v/>
      </c>
      <c r="T772" s="154" t="str">
        <f ca="1">IF(B772="","",IF(ISERROR(MATCH($J772,SorP!$B$1:$B$6261,0)),"",INDIRECT("'SorP'!$A$"&amp;MATCH($S772&amp;$J772,SorP!C:C,0))))</f>
        <v/>
      </c>
      <c r="U772" s="167"/>
      <c r="V772" s="168" t="e">
        <f>IF(C772="",NA(),MATCH($B772&amp;$C772,'Smelter Look-up'!$J:$J,0))</f>
        <v>#N/A</v>
      </c>
      <c r="X772" s="169">
        <f t="shared" ca="1" si="65"/>
        <v>0</v>
      </c>
      <c r="AB772" s="311" t="str">
        <f t="shared" si="67"/>
        <v/>
      </c>
      <c r="AC772" s="169" t="str">
        <f t="shared" si="68"/>
        <v/>
      </c>
      <c r="AD772" s="169" t="str">
        <f t="shared" si="69"/>
        <v/>
      </c>
    </row>
    <row r="773" spans="1:30" s="169" customFormat="1" ht="20.25">
      <c r="A773" s="154"/>
      <c r="B773" s="301"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3" t="str">
        <f ca="1">IF(ISERROR($V773),"",OFFSET('Smelter Look-up'!$G$4,$V773-4,0))</f>
        <v/>
      </c>
      <c r="I773" s="204" t="str">
        <f ca="1">IF(ISERROR($V773),"",OFFSET('Smelter Look-up'!$H$4,$V773-4,0))</f>
        <v/>
      </c>
      <c r="J773" s="204" t="str">
        <f ca="1">IF(ISERROR($V773),"",OFFSET('Smelter Look-up'!$I$4,$V773-4,0))</f>
        <v/>
      </c>
      <c r="K773" s="149"/>
      <c r="L773" s="149"/>
      <c r="M773" s="149"/>
      <c r="N773" s="149"/>
      <c r="O773" s="149"/>
      <c r="P773" s="206"/>
      <c r="Q773" s="150"/>
      <c r="R773" s="148" t="str">
        <f ca="1">IF(ISERROR($V773),"",OFFSET('Smelter Look-up'!$C$4,$V773-4,0)&amp;"")</f>
        <v/>
      </c>
      <c r="S773" s="154" t="str">
        <f t="shared" ca="1" si="66"/>
        <v/>
      </c>
      <c r="T773" s="154" t="str">
        <f ca="1">IF(B773="","",IF(ISERROR(MATCH($J773,SorP!$B$1:$B$6261,0)),"",INDIRECT("'SorP'!$A$"&amp;MATCH($S773&amp;$J773,SorP!C:C,0))))</f>
        <v/>
      </c>
      <c r="U773" s="167"/>
      <c r="V773" s="168" t="e">
        <f>IF(C773="",NA(),MATCH($B773&amp;$C773,'Smelter Look-up'!$J:$J,0))</f>
        <v>#N/A</v>
      </c>
      <c r="X773" s="169">
        <f t="shared" ca="1" si="65"/>
        <v>0</v>
      </c>
      <c r="AB773" s="311" t="str">
        <f t="shared" si="67"/>
        <v/>
      </c>
      <c r="AC773" s="169" t="str">
        <f t="shared" si="68"/>
        <v/>
      </c>
      <c r="AD773" s="169" t="str">
        <f t="shared" si="69"/>
        <v/>
      </c>
    </row>
    <row r="774" spans="1:30" s="169" customFormat="1" ht="20.25">
      <c r="A774" s="154"/>
      <c r="B774" s="301"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3" t="str">
        <f ca="1">IF(ISERROR($V774),"",OFFSET('Smelter Look-up'!$G$4,$V774-4,0))</f>
        <v/>
      </c>
      <c r="I774" s="204" t="str">
        <f ca="1">IF(ISERROR($V774),"",OFFSET('Smelter Look-up'!$H$4,$V774-4,0))</f>
        <v/>
      </c>
      <c r="J774" s="204" t="str">
        <f ca="1">IF(ISERROR($V774),"",OFFSET('Smelter Look-up'!$I$4,$V774-4,0))</f>
        <v/>
      </c>
      <c r="K774" s="149"/>
      <c r="L774" s="149"/>
      <c r="M774" s="149"/>
      <c r="N774" s="149"/>
      <c r="O774" s="149"/>
      <c r="P774" s="206"/>
      <c r="Q774" s="150"/>
      <c r="R774" s="148" t="str">
        <f ca="1">IF(ISERROR($V774),"",OFFSET('Smelter Look-up'!$C$4,$V774-4,0)&amp;"")</f>
        <v/>
      </c>
      <c r="S774" s="154" t="str">
        <f t="shared" ca="1" si="66"/>
        <v/>
      </c>
      <c r="T774" s="154" t="str">
        <f ca="1">IF(B774="","",IF(ISERROR(MATCH($J774,SorP!$B$1:$B$6261,0)),"",INDIRECT("'SorP'!$A$"&amp;MATCH($S774&amp;$J774,SorP!C:C,0))))</f>
        <v/>
      </c>
      <c r="U774" s="167"/>
      <c r="V774" s="168" t="e">
        <f>IF(C774="",NA(),MATCH($B774&amp;$C774,'Smelter Look-up'!$J:$J,0))</f>
        <v>#N/A</v>
      </c>
      <c r="X774" s="169">
        <f t="shared" ca="1" si="65"/>
        <v>0</v>
      </c>
      <c r="AB774" s="311" t="str">
        <f t="shared" si="67"/>
        <v/>
      </c>
      <c r="AC774" s="169" t="str">
        <f t="shared" si="68"/>
        <v/>
      </c>
      <c r="AD774" s="169" t="str">
        <f t="shared" si="69"/>
        <v/>
      </c>
    </row>
    <row r="775" spans="1:30" s="169" customFormat="1" ht="20.25">
      <c r="A775" s="154"/>
      <c r="B775" s="301"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3" t="str">
        <f ca="1">IF(ISERROR($V775),"",OFFSET('Smelter Look-up'!$G$4,$V775-4,0))</f>
        <v/>
      </c>
      <c r="I775" s="204" t="str">
        <f ca="1">IF(ISERROR($V775),"",OFFSET('Smelter Look-up'!$H$4,$V775-4,0))</f>
        <v/>
      </c>
      <c r="J775" s="204" t="str">
        <f ca="1">IF(ISERROR($V775),"",OFFSET('Smelter Look-up'!$I$4,$V775-4,0))</f>
        <v/>
      </c>
      <c r="K775" s="149"/>
      <c r="L775" s="149"/>
      <c r="M775" s="149"/>
      <c r="N775" s="149"/>
      <c r="O775" s="149"/>
      <c r="P775" s="206"/>
      <c r="Q775" s="150"/>
      <c r="R775" s="148" t="str">
        <f ca="1">IF(ISERROR($V775),"",OFFSET('Smelter Look-up'!$C$4,$V775-4,0)&amp;"")</f>
        <v/>
      </c>
      <c r="S775" s="154" t="str">
        <f t="shared" ca="1" si="66"/>
        <v/>
      </c>
      <c r="T775" s="154" t="str">
        <f ca="1">IF(B775="","",IF(ISERROR(MATCH($J775,SorP!$B$1:$B$6261,0)),"",INDIRECT("'SorP'!$A$"&amp;MATCH($S775&amp;$J775,SorP!C:C,0))))</f>
        <v/>
      </c>
      <c r="U775" s="167"/>
      <c r="V775" s="168" t="e">
        <f>IF(C775="",NA(),MATCH($B775&amp;$C775,'Smelter Look-up'!$J:$J,0))</f>
        <v>#N/A</v>
      </c>
      <c r="X775" s="169">
        <f t="shared" ca="1" si="65"/>
        <v>0</v>
      </c>
      <c r="AB775" s="311" t="str">
        <f t="shared" si="67"/>
        <v/>
      </c>
      <c r="AC775" s="169" t="str">
        <f t="shared" si="68"/>
        <v/>
      </c>
      <c r="AD775" s="169" t="str">
        <f t="shared" si="69"/>
        <v/>
      </c>
    </row>
    <row r="776" spans="1:30" s="169" customFormat="1" ht="20.25">
      <c r="A776" s="154"/>
      <c r="B776" s="301"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3" t="str">
        <f ca="1">IF(ISERROR($V776),"",OFFSET('Smelter Look-up'!$G$4,$V776-4,0))</f>
        <v/>
      </c>
      <c r="I776" s="204" t="str">
        <f ca="1">IF(ISERROR($V776),"",OFFSET('Smelter Look-up'!$H$4,$V776-4,0))</f>
        <v/>
      </c>
      <c r="J776" s="204" t="str">
        <f ca="1">IF(ISERROR($V776),"",OFFSET('Smelter Look-up'!$I$4,$V776-4,0))</f>
        <v/>
      </c>
      <c r="K776" s="149"/>
      <c r="L776" s="149"/>
      <c r="M776" s="149"/>
      <c r="N776" s="149"/>
      <c r="O776" s="149"/>
      <c r="P776" s="206"/>
      <c r="Q776" s="150"/>
      <c r="R776" s="148" t="str">
        <f ca="1">IF(ISERROR($V776),"",OFFSET('Smelter Look-up'!$C$4,$V776-4,0)&amp;"")</f>
        <v/>
      </c>
      <c r="S776" s="154" t="str">
        <f t="shared" ca="1" si="66"/>
        <v/>
      </c>
      <c r="T776" s="154" t="str">
        <f ca="1">IF(B776="","",IF(ISERROR(MATCH($J776,SorP!$B$1:$B$6261,0)),"",INDIRECT("'SorP'!$A$"&amp;MATCH($S776&amp;$J776,SorP!C:C,0))))</f>
        <v/>
      </c>
      <c r="U776" s="167"/>
      <c r="V776" s="168" t="e">
        <f>IF(C776="",NA(),MATCH($B776&amp;$C776,'Smelter Look-up'!$J:$J,0))</f>
        <v>#N/A</v>
      </c>
      <c r="X776" s="169">
        <f t="shared" ca="1" si="65"/>
        <v>0</v>
      </c>
      <c r="AB776" s="311" t="str">
        <f t="shared" si="67"/>
        <v/>
      </c>
      <c r="AC776" s="169" t="str">
        <f t="shared" si="68"/>
        <v/>
      </c>
      <c r="AD776" s="169" t="str">
        <f t="shared" si="69"/>
        <v/>
      </c>
    </row>
    <row r="777" spans="1:30" s="169" customFormat="1" ht="20.25">
      <c r="A777" s="154"/>
      <c r="B777" s="301"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3" t="str">
        <f ca="1">IF(ISERROR($V777),"",OFFSET('Smelter Look-up'!$G$4,$V777-4,0))</f>
        <v/>
      </c>
      <c r="I777" s="204" t="str">
        <f ca="1">IF(ISERROR($V777),"",OFFSET('Smelter Look-up'!$H$4,$V777-4,0))</f>
        <v/>
      </c>
      <c r="J777" s="204" t="str">
        <f ca="1">IF(ISERROR($V777),"",OFFSET('Smelter Look-up'!$I$4,$V777-4,0))</f>
        <v/>
      </c>
      <c r="K777" s="149"/>
      <c r="L777" s="149"/>
      <c r="M777" s="149"/>
      <c r="N777" s="149"/>
      <c r="O777" s="149"/>
      <c r="P777" s="206"/>
      <c r="Q777" s="150"/>
      <c r="R777" s="148" t="str">
        <f ca="1">IF(ISERROR($V777),"",OFFSET('Smelter Look-up'!$C$4,$V777-4,0)&amp;"")</f>
        <v/>
      </c>
      <c r="S777" s="154" t="str">
        <f t="shared" ca="1" si="66"/>
        <v/>
      </c>
      <c r="T777" s="154" t="str">
        <f ca="1">IF(B777="","",IF(ISERROR(MATCH($J777,SorP!$B$1:$B$6261,0)),"",INDIRECT("'SorP'!$A$"&amp;MATCH($S777&amp;$J777,SorP!C:C,0))))</f>
        <v/>
      </c>
      <c r="U777" s="167"/>
      <c r="V777" s="168" t="e">
        <f>IF(C777="",NA(),MATCH($B777&amp;$C777,'Smelter Look-up'!$J:$J,0))</f>
        <v>#N/A</v>
      </c>
      <c r="X777" s="169">
        <f t="shared" ca="1" si="65"/>
        <v>0</v>
      </c>
      <c r="AB777" s="311" t="str">
        <f t="shared" si="67"/>
        <v/>
      </c>
      <c r="AC777" s="169" t="str">
        <f t="shared" si="68"/>
        <v/>
      </c>
      <c r="AD777" s="169" t="str">
        <f t="shared" si="69"/>
        <v/>
      </c>
    </row>
    <row r="778" spans="1:30" s="169" customFormat="1" ht="20.25">
      <c r="A778" s="154"/>
      <c r="B778" s="301"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3" t="str">
        <f ca="1">IF(ISERROR($V778),"",OFFSET('Smelter Look-up'!$G$4,$V778-4,0))</f>
        <v/>
      </c>
      <c r="I778" s="204" t="str">
        <f ca="1">IF(ISERROR($V778),"",OFFSET('Smelter Look-up'!$H$4,$V778-4,0))</f>
        <v/>
      </c>
      <c r="J778" s="204" t="str">
        <f ca="1">IF(ISERROR($V778),"",OFFSET('Smelter Look-up'!$I$4,$V778-4,0))</f>
        <v/>
      </c>
      <c r="K778" s="149"/>
      <c r="L778" s="149"/>
      <c r="M778" s="149"/>
      <c r="N778" s="149"/>
      <c r="O778" s="149"/>
      <c r="P778" s="206"/>
      <c r="Q778" s="150"/>
      <c r="R778" s="148" t="str">
        <f ca="1">IF(ISERROR($V778),"",OFFSET('Smelter Look-up'!$C$4,$V778-4,0)&amp;"")</f>
        <v/>
      </c>
      <c r="S778" s="154" t="str">
        <f t="shared" ca="1" si="66"/>
        <v/>
      </c>
      <c r="T778" s="154" t="str">
        <f ca="1">IF(B778="","",IF(ISERROR(MATCH($J778,SorP!$B$1:$B$6261,0)),"",INDIRECT("'SorP'!$A$"&amp;MATCH($S778&amp;$J778,SorP!C:C,0))))</f>
        <v/>
      </c>
      <c r="U778" s="167"/>
      <c r="V778" s="168" t="e">
        <f>IF(C778="",NA(),MATCH($B778&amp;$C778,'Smelter Look-up'!$J:$J,0))</f>
        <v>#N/A</v>
      </c>
      <c r="X778" s="169">
        <f t="shared" ca="1" si="65"/>
        <v>0</v>
      </c>
      <c r="AB778" s="311" t="str">
        <f t="shared" si="67"/>
        <v/>
      </c>
      <c r="AC778" s="169" t="str">
        <f t="shared" si="68"/>
        <v/>
      </c>
      <c r="AD778" s="169" t="str">
        <f t="shared" si="69"/>
        <v/>
      </c>
    </row>
    <row r="779" spans="1:30" s="169" customFormat="1" ht="20.25">
      <c r="A779" s="154"/>
      <c r="B779" s="301"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3" t="str">
        <f ca="1">IF(ISERROR($V779),"",OFFSET('Smelter Look-up'!$G$4,$V779-4,0))</f>
        <v/>
      </c>
      <c r="I779" s="204" t="str">
        <f ca="1">IF(ISERROR($V779),"",OFFSET('Smelter Look-up'!$H$4,$V779-4,0))</f>
        <v/>
      </c>
      <c r="J779" s="204" t="str">
        <f ca="1">IF(ISERROR($V779),"",OFFSET('Smelter Look-up'!$I$4,$V779-4,0))</f>
        <v/>
      </c>
      <c r="K779" s="149"/>
      <c r="L779" s="149"/>
      <c r="M779" s="149"/>
      <c r="N779" s="149"/>
      <c r="O779" s="149"/>
      <c r="P779" s="206"/>
      <c r="Q779" s="150"/>
      <c r="R779" s="148" t="str">
        <f ca="1">IF(ISERROR($V779),"",OFFSET('Smelter Look-up'!$C$4,$V779-4,0)&amp;"")</f>
        <v/>
      </c>
      <c r="S779" s="154" t="str">
        <f t="shared" ca="1" si="66"/>
        <v/>
      </c>
      <c r="T779" s="154" t="str">
        <f ca="1">IF(B779="","",IF(ISERROR(MATCH($J779,SorP!$B$1:$B$6261,0)),"",INDIRECT("'SorP'!$A$"&amp;MATCH($S779&amp;$J779,SorP!C:C,0))))</f>
        <v/>
      </c>
      <c r="U779" s="167"/>
      <c r="V779" s="168" t="e">
        <f>IF(C779="",NA(),MATCH($B779&amp;$C779,'Smelter Look-up'!$J:$J,0))</f>
        <v>#N/A</v>
      </c>
      <c r="X779" s="169">
        <f t="shared" ca="1" si="65"/>
        <v>0</v>
      </c>
      <c r="AB779" s="311" t="str">
        <f t="shared" si="67"/>
        <v/>
      </c>
      <c r="AC779" s="169" t="str">
        <f t="shared" si="68"/>
        <v/>
      </c>
      <c r="AD779" s="169" t="str">
        <f t="shared" si="69"/>
        <v/>
      </c>
    </row>
    <row r="780" spans="1:30" s="169" customFormat="1" ht="20.25">
      <c r="A780" s="154"/>
      <c r="B780" s="301"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3" t="str">
        <f ca="1">IF(ISERROR($V780),"",OFFSET('Smelter Look-up'!$G$4,$V780-4,0))</f>
        <v/>
      </c>
      <c r="I780" s="204" t="str">
        <f ca="1">IF(ISERROR($V780),"",OFFSET('Smelter Look-up'!$H$4,$V780-4,0))</f>
        <v/>
      </c>
      <c r="J780" s="204" t="str">
        <f ca="1">IF(ISERROR($V780),"",OFFSET('Smelter Look-up'!$I$4,$V780-4,0))</f>
        <v/>
      </c>
      <c r="K780" s="149"/>
      <c r="L780" s="149"/>
      <c r="M780" s="149"/>
      <c r="N780" s="149"/>
      <c r="O780" s="149"/>
      <c r="P780" s="206"/>
      <c r="Q780" s="150"/>
      <c r="R780" s="148" t="str">
        <f ca="1">IF(ISERROR($V780),"",OFFSET('Smelter Look-up'!$C$4,$V780-4,0)&amp;"")</f>
        <v/>
      </c>
      <c r="S780" s="154" t="str">
        <f t="shared" ca="1" si="66"/>
        <v/>
      </c>
      <c r="T780" s="154" t="str">
        <f ca="1">IF(B780="","",IF(ISERROR(MATCH($J780,SorP!$B$1:$B$6261,0)),"",INDIRECT("'SorP'!$A$"&amp;MATCH($S780&amp;$J780,SorP!C:C,0))))</f>
        <v/>
      </c>
      <c r="U780" s="167"/>
      <c r="V780" s="168" t="e">
        <f>IF(C780="",NA(),MATCH($B780&amp;$C780,'Smelter Look-up'!$J:$J,0))</f>
        <v>#N/A</v>
      </c>
      <c r="X780" s="169">
        <f t="shared" ca="1" si="65"/>
        <v>0</v>
      </c>
      <c r="AB780" s="311" t="str">
        <f t="shared" si="67"/>
        <v/>
      </c>
      <c r="AC780" s="169" t="str">
        <f t="shared" si="68"/>
        <v/>
      </c>
      <c r="AD780" s="169" t="str">
        <f t="shared" si="69"/>
        <v/>
      </c>
    </row>
    <row r="781" spans="1:30" s="169" customFormat="1" ht="20.25">
      <c r="A781" s="154"/>
      <c r="B781" s="301"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3" t="str">
        <f ca="1">IF(ISERROR($V781),"",OFFSET('Smelter Look-up'!$G$4,$V781-4,0))</f>
        <v/>
      </c>
      <c r="I781" s="204" t="str">
        <f ca="1">IF(ISERROR($V781),"",OFFSET('Smelter Look-up'!$H$4,$V781-4,0))</f>
        <v/>
      </c>
      <c r="J781" s="204" t="str">
        <f ca="1">IF(ISERROR($V781),"",OFFSET('Smelter Look-up'!$I$4,$V781-4,0))</f>
        <v/>
      </c>
      <c r="K781" s="149"/>
      <c r="L781" s="149"/>
      <c r="M781" s="149"/>
      <c r="N781" s="149"/>
      <c r="O781" s="149"/>
      <c r="P781" s="206"/>
      <c r="Q781" s="150"/>
      <c r="R781" s="148" t="str">
        <f ca="1">IF(ISERROR($V781),"",OFFSET('Smelter Look-up'!$C$4,$V781-4,0)&amp;"")</f>
        <v/>
      </c>
      <c r="S781" s="154" t="str">
        <f t="shared" ca="1" si="66"/>
        <v/>
      </c>
      <c r="T781" s="154" t="str">
        <f ca="1">IF(B781="","",IF(ISERROR(MATCH($J781,SorP!$B$1:$B$6261,0)),"",INDIRECT("'SorP'!$A$"&amp;MATCH($S781&amp;$J781,SorP!C:C,0))))</f>
        <v/>
      </c>
      <c r="U781" s="167"/>
      <c r="V781" s="168" t="e">
        <f>IF(C781="",NA(),MATCH($B781&amp;$C781,'Smelter Look-up'!$J:$J,0))</f>
        <v>#N/A</v>
      </c>
      <c r="X781" s="169">
        <f t="shared" ca="1" si="65"/>
        <v>0</v>
      </c>
      <c r="AB781" s="311" t="str">
        <f t="shared" si="67"/>
        <v/>
      </c>
      <c r="AC781" s="169" t="str">
        <f t="shared" si="68"/>
        <v/>
      </c>
      <c r="AD781" s="169" t="str">
        <f t="shared" si="69"/>
        <v/>
      </c>
    </row>
    <row r="782" spans="1:30" s="169" customFormat="1" ht="20.25">
      <c r="A782" s="154"/>
      <c r="B782" s="301"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3" t="str">
        <f ca="1">IF(ISERROR($V782),"",OFFSET('Smelter Look-up'!$G$4,$V782-4,0))</f>
        <v/>
      </c>
      <c r="I782" s="204" t="str">
        <f ca="1">IF(ISERROR($V782),"",OFFSET('Smelter Look-up'!$H$4,$V782-4,0))</f>
        <v/>
      </c>
      <c r="J782" s="204" t="str">
        <f ca="1">IF(ISERROR($V782),"",OFFSET('Smelter Look-up'!$I$4,$V782-4,0))</f>
        <v/>
      </c>
      <c r="K782" s="149"/>
      <c r="L782" s="149"/>
      <c r="M782" s="149"/>
      <c r="N782" s="149"/>
      <c r="O782" s="149"/>
      <c r="P782" s="206"/>
      <c r="Q782" s="150"/>
      <c r="R782" s="148" t="str">
        <f ca="1">IF(ISERROR($V782),"",OFFSET('Smelter Look-up'!$C$4,$V782-4,0)&amp;"")</f>
        <v/>
      </c>
      <c r="S782" s="154" t="str">
        <f t="shared" ca="1" si="66"/>
        <v/>
      </c>
      <c r="T782" s="154" t="str">
        <f ca="1">IF(B782="","",IF(ISERROR(MATCH($J782,SorP!$B$1:$B$6261,0)),"",INDIRECT("'SorP'!$A$"&amp;MATCH($S782&amp;$J782,SorP!C:C,0))))</f>
        <v/>
      </c>
      <c r="U782" s="167"/>
      <c r="V782" s="168" t="e">
        <f>IF(C782="",NA(),MATCH($B782&amp;$C782,'Smelter Look-up'!$J:$J,0))</f>
        <v>#N/A</v>
      </c>
      <c r="X782" s="169">
        <f t="shared" ca="1" si="65"/>
        <v>0</v>
      </c>
      <c r="AB782" s="311" t="str">
        <f t="shared" si="67"/>
        <v/>
      </c>
      <c r="AC782" s="169" t="str">
        <f t="shared" si="68"/>
        <v/>
      </c>
      <c r="AD782" s="169" t="str">
        <f t="shared" si="69"/>
        <v/>
      </c>
    </row>
    <row r="783" spans="1:30" s="169" customFormat="1" ht="20.25">
      <c r="A783" s="154"/>
      <c r="B783" s="301"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3" t="str">
        <f ca="1">IF(ISERROR($V783),"",OFFSET('Smelter Look-up'!$G$4,$V783-4,0))</f>
        <v/>
      </c>
      <c r="I783" s="204" t="str">
        <f ca="1">IF(ISERROR($V783),"",OFFSET('Smelter Look-up'!$H$4,$V783-4,0))</f>
        <v/>
      </c>
      <c r="J783" s="204" t="str">
        <f ca="1">IF(ISERROR($V783),"",OFFSET('Smelter Look-up'!$I$4,$V783-4,0))</f>
        <v/>
      </c>
      <c r="K783" s="149"/>
      <c r="L783" s="149"/>
      <c r="M783" s="149"/>
      <c r="N783" s="149"/>
      <c r="O783" s="149"/>
      <c r="P783" s="206"/>
      <c r="Q783" s="150"/>
      <c r="R783" s="148" t="str">
        <f ca="1">IF(ISERROR($V783),"",OFFSET('Smelter Look-up'!$C$4,$V783-4,0)&amp;"")</f>
        <v/>
      </c>
      <c r="S783" s="154" t="str">
        <f t="shared" ca="1" si="66"/>
        <v/>
      </c>
      <c r="T783" s="154" t="str">
        <f ca="1">IF(B783="","",IF(ISERROR(MATCH($J783,SorP!$B$1:$B$6261,0)),"",INDIRECT("'SorP'!$A$"&amp;MATCH($S783&amp;$J783,SorP!C:C,0))))</f>
        <v/>
      </c>
      <c r="U783" s="167"/>
      <c r="V783" s="168" t="e">
        <f>IF(C783="",NA(),MATCH($B783&amp;$C783,'Smelter Look-up'!$J:$J,0))</f>
        <v>#N/A</v>
      </c>
      <c r="X783" s="169">
        <f t="shared" ca="1" si="65"/>
        <v>0</v>
      </c>
      <c r="AB783" s="311" t="str">
        <f t="shared" si="67"/>
        <v/>
      </c>
      <c r="AC783" s="169" t="str">
        <f t="shared" si="68"/>
        <v/>
      </c>
      <c r="AD783" s="169" t="str">
        <f t="shared" si="69"/>
        <v/>
      </c>
    </row>
    <row r="784" spans="1:30" s="169" customFormat="1" ht="20.25">
      <c r="A784" s="154"/>
      <c r="B784" s="301"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3" t="str">
        <f ca="1">IF(ISERROR($V784),"",OFFSET('Smelter Look-up'!$G$4,$V784-4,0))</f>
        <v/>
      </c>
      <c r="I784" s="204" t="str">
        <f ca="1">IF(ISERROR($V784),"",OFFSET('Smelter Look-up'!$H$4,$V784-4,0))</f>
        <v/>
      </c>
      <c r="J784" s="204" t="str">
        <f ca="1">IF(ISERROR($V784),"",OFFSET('Smelter Look-up'!$I$4,$V784-4,0))</f>
        <v/>
      </c>
      <c r="K784" s="149"/>
      <c r="L784" s="149"/>
      <c r="M784" s="149"/>
      <c r="N784" s="149"/>
      <c r="O784" s="149"/>
      <c r="P784" s="206"/>
      <c r="Q784" s="150"/>
      <c r="R784" s="148" t="str">
        <f ca="1">IF(ISERROR($V784),"",OFFSET('Smelter Look-up'!$C$4,$V784-4,0)&amp;"")</f>
        <v/>
      </c>
      <c r="S784" s="154" t="str">
        <f t="shared" ca="1" si="66"/>
        <v/>
      </c>
      <c r="T784" s="154" t="str">
        <f ca="1">IF(B784="","",IF(ISERROR(MATCH($J784,SorP!$B$1:$B$6261,0)),"",INDIRECT("'SorP'!$A$"&amp;MATCH($S784&amp;$J784,SorP!C:C,0))))</f>
        <v/>
      </c>
      <c r="U784" s="167"/>
      <c r="V784" s="168" t="e">
        <f>IF(C784="",NA(),MATCH($B784&amp;$C784,'Smelter Look-up'!$J:$J,0))</f>
        <v>#N/A</v>
      </c>
      <c r="X784" s="169">
        <f t="shared" ca="1" si="65"/>
        <v>0</v>
      </c>
      <c r="AB784" s="311" t="str">
        <f t="shared" si="67"/>
        <v/>
      </c>
      <c r="AC784" s="169" t="str">
        <f t="shared" si="68"/>
        <v/>
      </c>
      <c r="AD784" s="169" t="str">
        <f t="shared" si="69"/>
        <v/>
      </c>
    </row>
    <row r="785" spans="1:30" s="169" customFormat="1" ht="20.25">
      <c r="A785" s="154"/>
      <c r="B785" s="301"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3" t="str">
        <f ca="1">IF(ISERROR($V785),"",OFFSET('Smelter Look-up'!$G$4,$V785-4,0))</f>
        <v/>
      </c>
      <c r="I785" s="204" t="str">
        <f ca="1">IF(ISERROR($V785),"",OFFSET('Smelter Look-up'!$H$4,$V785-4,0))</f>
        <v/>
      </c>
      <c r="J785" s="204" t="str">
        <f ca="1">IF(ISERROR($V785),"",OFFSET('Smelter Look-up'!$I$4,$V785-4,0))</f>
        <v/>
      </c>
      <c r="K785" s="149"/>
      <c r="L785" s="149"/>
      <c r="M785" s="149"/>
      <c r="N785" s="149"/>
      <c r="O785" s="149"/>
      <c r="P785" s="206"/>
      <c r="Q785" s="150"/>
      <c r="R785" s="148" t="str">
        <f ca="1">IF(ISERROR($V785),"",OFFSET('Smelter Look-up'!$C$4,$V785-4,0)&amp;"")</f>
        <v/>
      </c>
      <c r="S785" s="154" t="str">
        <f t="shared" ca="1" si="66"/>
        <v/>
      </c>
      <c r="T785" s="154" t="str">
        <f ca="1">IF(B785="","",IF(ISERROR(MATCH($J785,SorP!$B$1:$B$6261,0)),"",INDIRECT("'SorP'!$A$"&amp;MATCH($S785&amp;$J785,SorP!C:C,0))))</f>
        <v/>
      </c>
      <c r="U785" s="167"/>
      <c r="V785" s="168" t="e">
        <f>IF(C785="",NA(),MATCH($B785&amp;$C785,'Smelter Look-up'!$J:$J,0))</f>
        <v>#N/A</v>
      </c>
      <c r="X785" s="169">
        <f t="shared" ca="1" si="65"/>
        <v>0</v>
      </c>
      <c r="AB785" s="311" t="str">
        <f t="shared" si="67"/>
        <v/>
      </c>
      <c r="AC785" s="169" t="str">
        <f t="shared" si="68"/>
        <v/>
      </c>
      <c r="AD785" s="169" t="str">
        <f t="shared" si="69"/>
        <v/>
      </c>
    </row>
    <row r="786" spans="1:30" s="169" customFormat="1" ht="20.25">
      <c r="A786" s="154"/>
      <c r="B786" s="301"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3" t="str">
        <f ca="1">IF(ISERROR($V786),"",OFFSET('Smelter Look-up'!$G$4,$V786-4,0))</f>
        <v/>
      </c>
      <c r="I786" s="204" t="str">
        <f ca="1">IF(ISERROR($V786),"",OFFSET('Smelter Look-up'!$H$4,$V786-4,0))</f>
        <v/>
      </c>
      <c r="J786" s="204" t="str">
        <f ca="1">IF(ISERROR($V786),"",OFFSET('Smelter Look-up'!$I$4,$V786-4,0))</f>
        <v/>
      </c>
      <c r="K786" s="149"/>
      <c r="L786" s="149"/>
      <c r="M786" s="149"/>
      <c r="N786" s="149"/>
      <c r="O786" s="149"/>
      <c r="P786" s="206"/>
      <c r="Q786" s="150"/>
      <c r="R786" s="148" t="str">
        <f ca="1">IF(ISERROR($V786),"",OFFSET('Smelter Look-up'!$C$4,$V786-4,0)&amp;"")</f>
        <v/>
      </c>
      <c r="S786" s="154" t="str">
        <f t="shared" ca="1" si="66"/>
        <v/>
      </c>
      <c r="T786" s="154" t="str">
        <f ca="1">IF(B786="","",IF(ISERROR(MATCH($J786,SorP!$B$1:$B$6261,0)),"",INDIRECT("'SorP'!$A$"&amp;MATCH($S786&amp;$J786,SorP!C:C,0))))</f>
        <v/>
      </c>
      <c r="U786" s="167"/>
      <c r="V786" s="168" t="e">
        <f>IF(C786="",NA(),MATCH($B786&amp;$C786,'Smelter Look-up'!$J:$J,0))</f>
        <v>#N/A</v>
      </c>
      <c r="X786" s="169">
        <f t="shared" ca="1" si="65"/>
        <v>0</v>
      </c>
      <c r="AB786" s="311" t="str">
        <f t="shared" si="67"/>
        <v/>
      </c>
      <c r="AC786" s="169" t="str">
        <f t="shared" si="68"/>
        <v/>
      </c>
      <c r="AD786" s="169" t="str">
        <f t="shared" si="69"/>
        <v/>
      </c>
    </row>
    <row r="787" spans="1:30" s="169" customFormat="1" ht="20.25">
      <c r="A787" s="154"/>
      <c r="B787" s="301"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3" t="str">
        <f ca="1">IF(ISERROR($V787),"",OFFSET('Smelter Look-up'!$G$4,$V787-4,0))</f>
        <v/>
      </c>
      <c r="I787" s="204" t="str">
        <f ca="1">IF(ISERROR($V787),"",OFFSET('Smelter Look-up'!$H$4,$V787-4,0))</f>
        <v/>
      </c>
      <c r="J787" s="204" t="str">
        <f ca="1">IF(ISERROR($V787),"",OFFSET('Smelter Look-up'!$I$4,$V787-4,0))</f>
        <v/>
      </c>
      <c r="K787" s="149"/>
      <c r="L787" s="149"/>
      <c r="M787" s="149"/>
      <c r="N787" s="149"/>
      <c r="O787" s="149"/>
      <c r="P787" s="206"/>
      <c r="Q787" s="150"/>
      <c r="R787" s="148" t="str">
        <f ca="1">IF(ISERROR($V787),"",OFFSET('Smelter Look-up'!$C$4,$V787-4,0)&amp;"")</f>
        <v/>
      </c>
      <c r="S787" s="154" t="str">
        <f t="shared" ca="1" si="66"/>
        <v/>
      </c>
      <c r="T787" s="154" t="str">
        <f ca="1">IF(B787="","",IF(ISERROR(MATCH($J787,SorP!$B$1:$B$6261,0)),"",INDIRECT("'SorP'!$A$"&amp;MATCH($S787&amp;$J787,SorP!C:C,0))))</f>
        <v/>
      </c>
      <c r="U787" s="167"/>
      <c r="V787" s="168" t="e">
        <f>IF(C787="",NA(),MATCH($B787&amp;$C787,'Smelter Look-up'!$J:$J,0))</f>
        <v>#N/A</v>
      </c>
      <c r="X787" s="169">
        <f t="shared" ca="1" si="65"/>
        <v>0</v>
      </c>
      <c r="AB787" s="311" t="str">
        <f t="shared" si="67"/>
        <v/>
      </c>
      <c r="AC787" s="169" t="str">
        <f t="shared" si="68"/>
        <v/>
      </c>
      <c r="AD787" s="169" t="str">
        <f t="shared" si="69"/>
        <v/>
      </c>
    </row>
    <row r="788" spans="1:30" s="169" customFormat="1" ht="20.25">
      <c r="A788" s="154"/>
      <c r="B788" s="301"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3" t="str">
        <f ca="1">IF(ISERROR($V788),"",OFFSET('Smelter Look-up'!$G$4,$V788-4,0))</f>
        <v/>
      </c>
      <c r="I788" s="204" t="str">
        <f ca="1">IF(ISERROR($V788),"",OFFSET('Smelter Look-up'!$H$4,$V788-4,0))</f>
        <v/>
      </c>
      <c r="J788" s="204" t="str">
        <f ca="1">IF(ISERROR($V788),"",OFFSET('Smelter Look-up'!$I$4,$V788-4,0))</f>
        <v/>
      </c>
      <c r="K788" s="149"/>
      <c r="L788" s="149"/>
      <c r="M788" s="149"/>
      <c r="N788" s="149"/>
      <c r="O788" s="149"/>
      <c r="P788" s="206"/>
      <c r="Q788" s="150"/>
      <c r="R788" s="148" t="str">
        <f ca="1">IF(ISERROR($V788),"",OFFSET('Smelter Look-up'!$C$4,$V788-4,0)&amp;"")</f>
        <v/>
      </c>
      <c r="S788" s="154" t="str">
        <f t="shared" ca="1" si="66"/>
        <v/>
      </c>
      <c r="T788" s="154" t="str">
        <f ca="1">IF(B788="","",IF(ISERROR(MATCH($J788,SorP!$B$1:$B$6261,0)),"",INDIRECT("'SorP'!$A$"&amp;MATCH($S788&amp;$J788,SorP!C:C,0))))</f>
        <v/>
      </c>
      <c r="U788" s="167"/>
      <c r="V788" s="168" t="e">
        <f>IF(C788="",NA(),MATCH($B788&amp;$C788,'Smelter Look-up'!$J:$J,0))</f>
        <v>#N/A</v>
      </c>
      <c r="X788" s="169">
        <f t="shared" ca="1" si="65"/>
        <v>0</v>
      </c>
      <c r="AB788" s="311" t="str">
        <f t="shared" si="67"/>
        <v/>
      </c>
      <c r="AC788" s="169" t="str">
        <f t="shared" si="68"/>
        <v/>
      </c>
      <c r="AD788" s="169" t="str">
        <f t="shared" si="69"/>
        <v/>
      </c>
    </row>
    <row r="789" spans="1:30" s="169" customFormat="1" ht="20.25">
      <c r="A789" s="154"/>
      <c r="B789" s="301"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3" t="str">
        <f ca="1">IF(ISERROR($V789),"",OFFSET('Smelter Look-up'!$G$4,$V789-4,0))</f>
        <v/>
      </c>
      <c r="I789" s="204" t="str">
        <f ca="1">IF(ISERROR($V789),"",OFFSET('Smelter Look-up'!$H$4,$V789-4,0))</f>
        <v/>
      </c>
      <c r="J789" s="204" t="str">
        <f ca="1">IF(ISERROR($V789),"",OFFSET('Smelter Look-up'!$I$4,$V789-4,0))</f>
        <v/>
      </c>
      <c r="K789" s="149"/>
      <c r="L789" s="149"/>
      <c r="M789" s="149"/>
      <c r="N789" s="149"/>
      <c r="O789" s="149"/>
      <c r="P789" s="206"/>
      <c r="Q789" s="150"/>
      <c r="R789" s="148" t="str">
        <f ca="1">IF(ISERROR($V789),"",OFFSET('Smelter Look-up'!$C$4,$V789-4,0)&amp;"")</f>
        <v/>
      </c>
      <c r="S789" s="154" t="str">
        <f t="shared" ca="1" si="66"/>
        <v/>
      </c>
      <c r="T789" s="154" t="str">
        <f ca="1">IF(B789="","",IF(ISERROR(MATCH($J789,SorP!$B$1:$B$6261,0)),"",INDIRECT("'SorP'!$A$"&amp;MATCH($S789&amp;$J789,SorP!C:C,0))))</f>
        <v/>
      </c>
      <c r="U789" s="167"/>
      <c r="V789" s="168" t="e">
        <f>IF(C789="",NA(),MATCH($B789&amp;$C789,'Smelter Look-up'!$J:$J,0))</f>
        <v>#N/A</v>
      </c>
      <c r="X789" s="169">
        <f t="shared" ca="1" si="65"/>
        <v>0</v>
      </c>
      <c r="AB789" s="311" t="str">
        <f t="shared" si="67"/>
        <v/>
      </c>
      <c r="AC789" s="169" t="str">
        <f t="shared" si="68"/>
        <v/>
      </c>
      <c r="AD789" s="169" t="str">
        <f t="shared" si="69"/>
        <v/>
      </c>
    </row>
    <row r="790" spans="1:30" s="169" customFormat="1" ht="20.25">
      <c r="A790" s="154"/>
      <c r="B790" s="301"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3" t="str">
        <f ca="1">IF(ISERROR($V790),"",OFFSET('Smelter Look-up'!$G$4,$V790-4,0))</f>
        <v/>
      </c>
      <c r="I790" s="204" t="str">
        <f ca="1">IF(ISERROR($V790),"",OFFSET('Smelter Look-up'!$H$4,$V790-4,0))</f>
        <v/>
      </c>
      <c r="J790" s="204" t="str">
        <f ca="1">IF(ISERROR($V790),"",OFFSET('Smelter Look-up'!$I$4,$V790-4,0))</f>
        <v/>
      </c>
      <c r="K790" s="149"/>
      <c r="L790" s="149"/>
      <c r="M790" s="149"/>
      <c r="N790" s="149"/>
      <c r="O790" s="149"/>
      <c r="P790" s="206"/>
      <c r="Q790" s="150"/>
      <c r="R790" s="148" t="str">
        <f ca="1">IF(ISERROR($V790),"",OFFSET('Smelter Look-up'!$C$4,$V790-4,0)&amp;"")</f>
        <v/>
      </c>
      <c r="S790" s="154" t="str">
        <f t="shared" ca="1" si="66"/>
        <v/>
      </c>
      <c r="T790" s="154" t="str">
        <f ca="1">IF(B790="","",IF(ISERROR(MATCH($J790,SorP!$B$1:$B$6261,0)),"",INDIRECT("'SorP'!$A$"&amp;MATCH($S790&amp;$J790,SorP!C:C,0))))</f>
        <v/>
      </c>
      <c r="U790" s="167"/>
      <c r="V790" s="168" t="e">
        <f>IF(C790="",NA(),MATCH($B790&amp;$C790,'Smelter Look-up'!$J:$J,0))</f>
        <v>#N/A</v>
      </c>
      <c r="X790" s="169">
        <f t="shared" ca="1" si="65"/>
        <v>0</v>
      </c>
      <c r="AB790" s="311" t="str">
        <f t="shared" si="67"/>
        <v/>
      </c>
      <c r="AC790" s="169" t="str">
        <f t="shared" si="68"/>
        <v/>
      </c>
      <c r="AD790" s="169" t="str">
        <f t="shared" si="69"/>
        <v/>
      </c>
    </row>
    <row r="791" spans="1:30" s="169" customFormat="1" ht="20.25">
      <c r="A791" s="154"/>
      <c r="B791" s="301"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3" t="str">
        <f ca="1">IF(ISERROR($V791),"",OFFSET('Smelter Look-up'!$G$4,$V791-4,0))</f>
        <v/>
      </c>
      <c r="I791" s="204" t="str">
        <f ca="1">IF(ISERROR($V791),"",OFFSET('Smelter Look-up'!$H$4,$V791-4,0))</f>
        <v/>
      </c>
      <c r="J791" s="204" t="str">
        <f ca="1">IF(ISERROR($V791),"",OFFSET('Smelter Look-up'!$I$4,$V791-4,0))</f>
        <v/>
      </c>
      <c r="K791" s="149"/>
      <c r="L791" s="149"/>
      <c r="M791" s="149"/>
      <c r="N791" s="149"/>
      <c r="O791" s="149"/>
      <c r="P791" s="206"/>
      <c r="Q791" s="150"/>
      <c r="R791" s="148" t="str">
        <f ca="1">IF(ISERROR($V791),"",OFFSET('Smelter Look-up'!$C$4,$V791-4,0)&amp;"")</f>
        <v/>
      </c>
      <c r="S791" s="154" t="str">
        <f t="shared" ca="1" si="66"/>
        <v/>
      </c>
      <c r="T791" s="154" t="str">
        <f ca="1">IF(B791="","",IF(ISERROR(MATCH($J791,SorP!$B$1:$B$6261,0)),"",INDIRECT("'SorP'!$A$"&amp;MATCH($S791&amp;$J791,SorP!C:C,0))))</f>
        <v/>
      </c>
      <c r="U791" s="167"/>
      <c r="V791" s="168" t="e">
        <f>IF(C791="",NA(),MATCH($B791&amp;$C791,'Smelter Look-up'!$J:$J,0))</f>
        <v>#N/A</v>
      </c>
      <c r="X791" s="169">
        <f t="shared" ca="1" si="65"/>
        <v>0</v>
      </c>
      <c r="AB791" s="311" t="str">
        <f t="shared" si="67"/>
        <v/>
      </c>
      <c r="AC791" s="169" t="str">
        <f t="shared" si="68"/>
        <v/>
      </c>
      <c r="AD791" s="169" t="str">
        <f t="shared" si="69"/>
        <v/>
      </c>
    </row>
    <row r="792" spans="1:30" s="169" customFormat="1" ht="20.25">
      <c r="A792" s="154"/>
      <c r="B792" s="301"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3" t="str">
        <f ca="1">IF(ISERROR($V792),"",OFFSET('Smelter Look-up'!$G$4,$V792-4,0))</f>
        <v/>
      </c>
      <c r="I792" s="204" t="str">
        <f ca="1">IF(ISERROR($V792),"",OFFSET('Smelter Look-up'!$H$4,$V792-4,0))</f>
        <v/>
      </c>
      <c r="J792" s="204" t="str">
        <f ca="1">IF(ISERROR($V792),"",OFFSET('Smelter Look-up'!$I$4,$V792-4,0))</f>
        <v/>
      </c>
      <c r="K792" s="149"/>
      <c r="L792" s="149"/>
      <c r="M792" s="149"/>
      <c r="N792" s="149"/>
      <c r="O792" s="149"/>
      <c r="P792" s="206"/>
      <c r="Q792" s="150"/>
      <c r="R792" s="148" t="str">
        <f ca="1">IF(ISERROR($V792),"",OFFSET('Smelter Look-up'!$C$4,$V792-4,0)&amp;"")</f>
        <v/>
      </c>
      <c r="S792" s="154" t="str">
        <f t="shared" ca="1" si="66"/>
        <v/>
      </c>
      <c r="T792" s="154" t="str">
        <f ca="1">IF(B792="","",IF(ISERROR(MATCH($J792,SorP!$B$1:$B$6261,0)),"",INDIRECT("'SorP'!$A$"&amp;MATCH($S792&amp;$J792,SorP!C:C,0))))</f>
        <v/>
      </c>
      <c r="U792" s="167"/>
      <c r="V792" s="168" t="e">
        <f>IF(C792="",NA(),MATCH($B792&amp;$C792,'Smelter Look-up'!$J:$J,0))</f>
        <v>#N/A</v>
      </c>
      <c r="X792" s="169">
        <f t="shared" ca="1" si="65"/>
        <v>0</v>
      </c>
      <c r="AB792" s="311" t="str">
        <f t="shared" si="67"/>
        <v/>
      </c>
      <c r="AC792" s="169" t="str">
        <f t="shared" si="68"/>
        <v/>
      </c>
      <c r="AD792" s="169" t="str">
        <f t="shared" si="69"/>
        <v/>
      </c>
    </row>
    <row r="793" spans="1:30" s="169" customFormat="1" ht="20.25">
      <c r="A793" s="154"/>
      <c r="B793" s="301"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3" t="str">
        <f ca="1">IF(ISERROR($V793),"",OFFSET('Smelter Look-up'!$G$4,$V793-4,0))</f>
        <v/>
      </c>
      <c r="I793" s="204" t="str">
        <f ca="1">IF(ISERROR($V793),"",OFFSET('Smelter Look-up'!$H$4,$V793-4,0))</f>
        <v/>
      </c>
      <c r="J793" s="204" t="str">
        <f ca="1">IF(ISERROR($V793),"",OFFSET('Smelter Look-up'!$I$4,$V793-4,0))</f>
        <v/>
      </c>
      <c r="K793" s="149"/>
      <c r="L793" s="149"/>
      <c r="M793" s="149"/>
      <c r="N793" s="149"/>
      <c r="O793" s="149"/>
      <c r="P793" s="206"/>
      <c r="Q793" s="150"/>
      <c r="R793" s="148" t="str">
        <f ca="1">IF(ISERROR($V793),"",OFFSET('Smelter Look-up'!$C$4,$V793-4,0)&amp;"")</f>
        <v/>
      </c>
      <c r="S793" s="154" t="str">
        <f t="shared" ca="1" si="66"/>
        <v/>
      </c>
      <c r="T793" s="154" t="str">
        <f ca="1">IF(B793="","",IF(ISERROR(MATCH($J793,SorP!$B$1:$B$6261,0)),"",INDIRECT("'SorP'!$A$"&amp;MATCH($S793&amp;$J793,SorP!C:C,0))))</f>
        <v/>
      </c>
      <c r="U793" s="167"/>
      <c r="V793" s="168" t="e">
        <f>IF(C793="",NA(),MATCH($B793&amp;$C793,'Smelter Look-up'!$J:$J,0))</f>
        <v>#N/A</v>
      </c>
      <c r="X793" s="169">
        <f t="shared" ca="1" si="65"/>
        <v>0</v>
      </c>
      <c r="AB793" s="311" t="str">
        <f t="shared" si="67"/>
        <v/>
      </c>
      <c r="AC793" s="169" t="str">
        <f t="shared" si="68"/>
        <v/>
      </c>
      <c r="AD793" s="169" t="str">
        <f t="shared" si="69"/>
        <v/>
      </c>
    </row>
    <row r="794" spans="1:30" s="169" customFormat="1" ht="20.25">
      <c r="A794" s="154"/>
      <c r="B794" s="301"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3" t="str">
        <f ca="1">IF(ISERROR($V794),"",OFFSET('Smelter Look-up'!$G$4,$V794-4,0))</f>
        <v/>
      </c>
      <c r="I794" s="204" t="str">
        <f ca="1">IF(ISERROR($V794),"",OFFSET('Smelter Look-up'!$H$4,$V794-4,0))</f>
        <v/>
      </c>
      <c r="J794" s="204" t="str">
        <f ca="1">IF(ISERROR($V794),"",OFFSET('Smelter Look-up'!$I$4,$V794-4,0))</f>
        <v/>
      </c>
      <c r="K794" s="149"/>
      <c r="L794" s="149"/>
      <c r="M794" s="149"/>
      <c r="N794" s="149"/>
      <c r="O794" s="149"/>
      <c r="P794" s="206"/>
      <c r="Q794" s="150"/>
      <c r="R794" s="148" t="str">
        <f ca="1">IF(ISERROR($V794),"",OFFSET('Smelter Look-up'!$C$4,$V794-4,0)&amp;"")</f>
        <v/>
      </c>
      <c r="S794" s="154" t="str">
        <f t="shared" ca="1" si="66"/>
        <v/>
      </c>
      <c r="T794" s="154" t="str">
        <f ca="1">IF(B794="","",IF(ISERROR(MATCH($J794,SorP!$B$1:$B$6261,0)),"",INDIRECT("'SorP'!$A$"&amp;MATCH($S794&amp;$J794,SorP!C:C,0))))</f>
        <v/>
      </c>
      <c r="U794" s="167"/>
      <c r="V794" s="168" t="e">
        <f>IF(C794="",NA(),MATCH($B794&amp;$C794,'Smelter Look-up'!$J:$J,0))</f>
        <v>#N/A</v>
      </c>
      <c r="X794" s="169">
        <f t="shared" ca="1" si="65"/>
        <v>0</v>
      </c>
      <c r="AB794" s="311" t="str">
        <f t="shared" si="67"/>
        <v/>
      </c>
      <c r="AC794" s="169" t="str">
        <f t="shared" si="68"/>
        <v/>
      </c>
      <c r="AD794" s="169" t="str">
        <f t="shared" si="69"/>
        <v/>
      </c>
    </row>
    <row r="795" spans="1:30" s="169" customFormat="1" ht="20.25">
      <c r="A795" s="154"/>
      <c r="B795" s="301"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3" t="str">
        <f ca="1">IF(ISERROR($V795),"",OFFSET('Smelter Look-up'!$G$4,$V795-4,0))</f>
        <v/>
      </c>
      <c r="I795" s="204" t="str">
        <f ca="1">IF(ISERROR($V795),"",OFFSET('Smelter Look-up'!$H$4,$V795-4,0))</f>
        <v/>
      </c>
      <c r="J795" s="204" t="str">
        <f ca="1">IF(ISERROR($V795),"",OFFSET('Smelter Look-up'!$I$4,$V795-4,0))</f>
        <v/>
      </c>
      <c r="K795" s="149"/>
      <c r="L795" s="149"/>
      <c r="M795" s="149"/>
      <c r="N795" s="149"/>
      <c r="O795" s="149"/>
      <c r="P795" s="206"/>
      <c r="Q795" s="150"/>
      <c r="R795" s="148" t="str">
        <f ca="1">IF(ISERROR($V795),"",OFFSET('Smelter Look-up'!$C$4,$V795-4,0)&amp;"")</f>
        <v/>
      </c>
      <c r="S795" s="154" t="str">
        <f t="shared" ca="1" si="66"/>
        <v/>
      </c>
      <c r="T795" s="154" t="str">
        <f ca="1">IF(B795="","",IF(ISERROR(MATCH($J795,SorP!$B$1:$B$6261,0)),"",INDIRECT("'SorP'!$A$"&amp;MATCH($S795&amp;$J795,SorP!C:C,0))))</f>
        <v/>
      </c>
      <c r="U795" s="167"/>
      <c r="V795" s="168" t="e">
        <f>IF(C795="",NA(),MATCH($B795&amp;$C795,'Smelter Look-up'!$J:$J,0))</f>
        <v>#N/A</v>
      </c>
      <c r="X795" s="169">
        <f t="shared" ca="1" si="65"/>
        <v>0</v>
      </c>
      <c r="AB795" s="311" t="str">
        <f t="shared" si="67"/>
        <v/>
      </c>
      <c r="AC795" s="169" t="str">
        <f t="shared" si="68"/>
        <v/>
      </c>
      <c r="AD795" s="169" t="str">
        <f t="shared" si="69"/>
        <v/>
      </c>
    </row>
    <row r="796" spans="1:30" s="169" customFormat="1" ht="20.25">
      <c r="A796" s="154"/>
      <c r="B796" s="301"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3" t="str">
        <f ca="1">IF(ISERROR($V796),"",OFFSET('Smelter Look-up'!$G$4,$V796-4,0))</f>
        <v/>
      </c>
      <c r="I796" s="204" t="str">
        <f ca="1">IF(ISERROR($V796),"",OFFSET('Smelter Look-up'!$H$4,$V796-4,0))</f>
        <v/>
      </c>
      <c r="J796" s="204" t="str">
        <f ca="1">IF(ISERROR($V796),"",OFFSET('Smelter Look-up'!$I$4,$V796-4,0))</f>
        <v/>
      </c>
      <c r="K796" s="149"/>
      <c r="L796" s="149"/>
      <c r="M796" s="149"/>
      <c r="N796" s="149"/>
      <c r="O796" s="149"/>
      <c r="P796" s="206"/>
      <c r="Q796" s="150"/>
      <c r="R796" s="148" t="str">
        <f ca="1">IF(ISERROR($V796),"",OFFSET('Smelter Look-up'!$C$4,$V796-4,0)&amp;"")</f>
        <v/>
      </c>
      <c r="S796" s="154" t="str">
        <f t="shared" ca="1" si="66"/>
        <v/>
      </c>
      <c r="T796" s="154" t="str">
        <f ca="1">IF(B796="","",IF(ISERROR(MATCH($J796,SorP!$B$1:$B$6261,0)),"",INDIRECT("'SorP'!$A$"&amp;MATCH($S796&amp;$J796,SorP!C:C,0))))</f>
        <v/>
      </c>
      <c r="U796" s="167"/>
      <c r="V796" s="168" t="e">
        <f>IF(C796="",NA(),MATCH($B796&amp;$C796,'Smelter Look-up'!$J:$J,0))</f>
        <v>#N/A</v>
      </c>
      <c r="X796" s="169">
        <f t="shared" ca="1" si="65"/>
        <v>0</v>
      </c>
      <c r="AB796" s="311" t="str">
        <f t="shared" si="67"/>
        <v/>
      </c>
      <c r="AC796" s="169" t="str">
        <f t="shared" si="68"/>
        <v/>
      </c>
      <c r="AD796" s="169" t="str">
        <f t="shared" si="69"/>
        <v/>
      </c>
    </row>
    <row r="797" spans="1:30" s="169" customFormat="1" ht="20.25">
      <c r="A797" s="154"/>
      <c r="B797" s="301"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3" t="str">
        <f ca="1">IF(ISERROR($V797),"",OFFSET('Smelter Look-up'!$G$4,$V797-4,0))</f>
        <v/>
      </c>
      <c r="I797" s="204" t="str">
        <f ca="1">IF(ISERROR($V797),"",OFFSET('Smelter Look-up'!$H$4,$V797-4,0))</f>
        <v/>
      </c>
      <c r="J797" s="204" t="str">
        <f ca="1">IF(ISERROR($V797),"",OFFSET('Smelter Look-up'!$I$4,$V797-4,0))</f>
        <v/>
      </c>
      <c r="K797" s="149"/>
      <c r="L797" s="149"/>
      <c r="M797" s="149"/>
      <c r="N797" s="149"/>
      <c r="O797" s="149"/>
      <c r="P797" s="206"/>
      <c r="Q797" s="150"/>
      <c r="R797" s="148" t="str">
        <f ca="1">IF(ISERROR($V797),"",OFFSET('Smelter Look-up'!$C$4,$V797-4,0)&amp;"")</f>
        <v/>
      </c>
      <c r="S797" s="154" t="str">
        <f t="shared" ca="1" si="66"/>
        <v/>
      </c>
      <c r="T797" s="154" t="str">
        <f ca="1">IF(B797="","",IF(ISERROR(MATCH($J797,SorP!$B$1:$B$6261,0)),"",INDIRECT("'SorP'!$A$"&amp;MATCH($S797&amp;$J797,SorP!C:C,0))))</f>
        <v/>
      </c>
      <c r="U797" s="167"/>
      <c r="V797" s="168" t="e">
        <f>IF(C797="",NA(),MATCH($B797&amp;$C797,'Smelter Look-up'!$J:$J,0))</f>
        <v>#N/A</v>
      </c>
      <c r="X797" s="169">
        <f t="shared" ca="1" si="65"/>
        <v>0</v>
      </c>
      <c r="AB797" s="311" t="str">
        <f t="shared" si="67"/>
        <v/>
      </c>
      <c r="AC797" s="169" t="str">
        <f t="shared" si="68"/>
        <v/>
      </c>
      <c r="AD797" s="169" t="str">
        <f t="shared" si="69"/>
        <v/>
      </c>
    </row>
    <row r="798" spans="1:30" s="169" customFormat="1" ht="20.25">
      <c r="A798" s="154"/>
      <c r="B798" s="301"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3" t="str">
        <f ca="1">IF(ISERROR($V798),"",OFFSET('Smelter Look-up'!$G$4,$V798-4,0))</f>
        <v/>
      </c>
      <c r="I798" s="204" t="str">
        <f ca="1">IF(ISERROR($V798),"",OFFSET('Smelter Look-up'!$H$4,$V798-4,0))</f>
        <v/>
      </c>
      <c r="J798" s="204" t="str">
        <f ca="1">IF(ISERROR($V798),"",OFFSET('Smelter Look-up'!$I$4,$V798-4,0))</f>
        <v/>
      </c>
      <c r="K798" s="149"/>
      <c r="L798" s="149"/>
      <c r="M798" s="149"/>
      <c r="N798" s="149"/>
      <c r="O798" s="149"/>
      <c r="P798" s="206"/>
      <c r="Q798" s="150"/>
      <c r="R798" s="148" t="str">
        <f ca="1">IF(ISERROR($V798),"",OFFSET('Smelter Look-up'!$C$4,$V798-4,0)&amp;"")</f>
        <v/>
      </c>
      <c r="S798" s="154" t="str">
        <f t="shared" ca="1" si="66"/>
        <v/>
      </c>
      <c r="T798" s="154" t="str">
        <f ca="1">IF(B798="","",IF(ISERROR(MATCH($J798,SorP!$B$1:$B$6261,0)),"",INDIRECT("'SorP'!$A$"&amp;MATCH($S798&amp;$J798,SorP!C:C,0))))</f>
        <v/>
      </c>
      <c r="U798" s="167"/>
      <c r="V798" s="168" t="e">
        <f>IF(C798="",NA(),MATCH($B798&amp;$C798,'Smelter Look-up'!$J:$J,0))</f>
        <v>#N/A</v>
      </c>
      <c r="X798" s="169">
        <f t="shared" ca="1" si="65"/>
        <v>0</v>
      </c>
      <c r="AB798" s="311" t="str">
        <f t="shared" si="67"/>
        <v/>
      </c>
      <c r="AC798" s="169" t="str">
        <f t="shared" si="68"/>
        <v/>
      </c>
      <c r="AD798" s="169" t="str">
        <f t="shared" si="69"/>
        <v/>
      </c>
    </row>
    <row r="799" spans="1:30" s="169" customFormat="1" ht="20.25">
      <c r="A799" s="154"/>
      <c r="B799" s="301"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3" t="str">
        <f ca="1">IF(ISERROR($V799),"",OFFSET('Smelter Look-up'!$G$4,$V799-4,0))</f>
        <v/>
      </c>
      <c r="I799" s="204" t="str">
        <f ca="1">IF(ISERROR($V799),"",OFFSET('Smelter Look-up'!$H$4,$V799-4,0))</f>
        <v/>
      </c>
      <c r="J799" s="204" t="str">
        <f ca="1">IF(ISERROR($V799),"",OFFSET('Smelter Look-up'!$I$4,$V799-4,0))</f>
        <v/>
      </c>
      <c r="K799" s="149"/>
      <c r="L799" s="149"/>
      <c r="M799" s="149"/>
      <c r="N799" s="149"/>
      <c r="O799" s="149"/>
      <c r="P799" s="206"/>
      <c r="Q799" s="150"/>
      <c r="R799" s="148" t="str">
        <f ca="1">IF(ISERROR($V799),"",OFFSET('Smelter Look-up'!$C$4,$V799-4,0)&amp;"")</f>
        <v/>
      </c>
      <c r="S799" s="154" t="str">
        <f t="shared" ca="1" si="66"/>
        <v/>
      </c>
      <c r="T799" s="154" t="str">
        <f ca="1">IF(B799="","",IF(ISERROR(MATCH($J799,SorP!$B$1:$B$6261,0)),"",INDIRECT("'SorP'!$A$"&amp;MATCH($S799&amp;$J799,SorP!C:C,0))))</f>
        <v/>
      </c>
      <c r="U799" s="167"/>
      <c r="V799" s="168" t="e">
        <f>IF(C799="",NA(),MATCH($B799&amp;$C799,'Smelter Look-up'!$J:$J,0))</f>
        <v>#N/A</v>
      </c>
      <c r="X799" s="169">
        <f t="shared" ca="1" si="65"/>
        <v>0</v>
      </c>
      <c r="AB799" s="311" t="str">
        <f t="shared" si="67"/>
        <v/>
      </c>
      <c r="AC799" s="169" t="str">
        <f t="shared" si="68"/>
        <v/>
      </c>
      <c r="AD799" s="169" t="str">
        <f t="shared" si="69"/>
        <v/>
      </c>
    </row>
    <row r="800" spans="1:30" s="169" customFormat="1" ht="20.25">
      <c r="A800" s="154"/>
      <c r="B800" s="301"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3" t="str">
        <f ca="1">IF(ISERROR($V800),"",OFFSET('Smelter Look-up'!$G$4,$V800-4,0))</f>
        <v/>
      </c>
      <c r="I800" s="204" t="str">
        <f ca="1">IF(ISERROR($V800),"",OFFSET('Smelter Look-up'!$H$4,$V800-4,0))</f>
        <v/>
      </c>
      <c r="J800" s="204" t="str">
        <f ca="1">IF(ISERROR($V800),"",OFFSET('Smelter Look-up'!$I$4,$V800-4,0))</f>
        <v/>
      </c>
      <c r="K800" s="149"/>
      <c r="L800" s="149"/>
      <c r="M800" s="149"/>
      <c r="N800" s="149"/>
      <c r="O800" s="149"/>
      <c r="P800" s="206"/>
      <c r="Q800" s="150"/>
      <c r="R800" s="148" t="str">
        <f ca="1">IF(ISERROR($V800),"",OFFSET('Smelter Look-up'!$C$4,$V800-4,0)&amp;"")</f>
        <v/>
      </c>
      <c r="S800" s="154" t="str">
        <f t="shared" ca="1" si="66"/>
        <v/>
      </c>
      <c r="T800" s="154" t="str">
        <f ca="1">IF(B800="","",IF(ISERROR(MATCH($J800,SorP!$B$1:$B$6261,0)),"",INDIRECT("'SorP'!$A$"&amp;MATCH($S800&amp;$J800,SorP!C:C,0))))</f>
        <v/>
      </c>
      <c r="U800" s="167"/>
      <c r="V800" s="168" t="e">
        <f>IF(C800="",NA(),MATCH($B800&amp;$C800,'Smelter Look-up'!$J:$J,0))</f>
        <v>#N/A</v>
      </c>
      <c r="X800" s="169">
        <f t="shared" ref="X800:X863" ca="1" si="70">IF(AND(C800="Smelter not listed",OR(LEN(D800)=0,LEN(E800)=0)),1,0)</f>
        <v>0</v>
      </c>
      <c r="AB800" s="311" t="str">
        <f t="shared" si="67"/>
        <v/>
      </c>
      <c r="AC800" s="169" t="str">
        <f t="shared" si="68"/>
        <v/>
      </c>
      <c r="AD800" s="169" t="str">
        <f t="shared" si="69"/>
        <v/>
      </c>
    </row>
    <row r="801" spans="1:30" s="169" customFormat="1" ht="20.25">
      <c r="A801" s="154"/>
      <c r="B801" s="301"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3" t="str">
        <f ca="1">IF(ISERROR($V801),"",OFFSET('Smelter Look-up'!$G$4,$V801-4,0))</f>
        <v/>
      </c>
      <c r="I801" s="204" t="str">
        <f ca="1">IF(ISERROR($V801),"",OFFSET('Smelter Look-up'!$H$4,$V801-4,0))</f>
        <v/>
      </c>
      <c r="J801" s="204" t="str">
        <f ca="1">IF(ISERROR($V801),"",OFFSET('Smelter Look-up'!$I$4,$V801-4,0))</f>
        <v/>
      </c>
      <c r="K801" s="149"/>
      <c r="L801" s="149"/>
      <c r="M801" s="149"/>
      <c r="N801" s="149"/>
      <c r="O801" s="149"/>
      <c r="P801" s="206"/>
      <c r="Q801" s="150"/>
      <c r="R801" s="148" t="str">
        <f ca="1">IF(ISERROR($V801),"",OFFSET('Smelter Look-up'!$C$4,$V801-4,0)&amp;"")</f>
        <v/>
      </c>
      <c r="S801" s="154" t="str">
        <f t="shared" ref="S801:S864" ca="1" si="71">IF(B801="","",IF(ISERROR(MATCH($E801,CL,0)),"Unknown",INDIRECT("'C'!$A$"&amp;MATCH($E801,CL,0)+1)))</f>
        <v/>
      </c>
      <c r="T801" s="154" t="str">
        <f ca="1">IF(B801="","",IF(ISERROR(MATCH($J801,SorP!$B$1:$B$6261,0)),"",INDIRECT("'SorP'!$A$"&amp;MATCH($S801&amp;$J801,SorP!C:C,0))))</f>
        <v/>
      </c>
      <c r="U801" s="167"/>
      <c r="V801" s="168" t="e">
        <f>IF(C801="",NA(),MATCH($B801&amp;$C801,'Smelter Look-up'!$J:$J,0))</f>
        <v>#N/A</v>
      </c>
      <c r="X801" s="169">
        <f t="shared" ca="1" si="70"/>
        <v>0</v>
      </c>
      <c r="AB801" s="311" t="str">
        <f t="shared" si="67"/>
        <v/>
      </c>
      <c r="AC801" s="169" t="str">
        <f t="shared" si="68"/>
        <v/>
      </c>
      <c r="AD801" s="169" t="str">
        <f t="shared" si="69"/>
        <v/>
      </c>
    </row>
    <row r="802" spans="1:30" s="169" customFormat="1" ht="20.25">
      <c r="A802" s="154"/>
      <c r="B802" s="301"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3" t="str">
        <f ca="1">IF(ISERROR($V802),"",OFFSET('Smelter Look-up'!$G$4,$V802-4,0))</f>
        <v/>
      </c>
      <c r="I802" s="204" t="str">
        <f ca="1">IF(ISERROR($V802),"",OFFSET('Smelter Look-up'!$H$4,$V802-4,0))</f>
        <v/>
      </c>
      <c r="J802" s="204" t="str">
        <f ca="1">IF(ISERROR($V802),"",OFFSET('Smelter Look-up'!$I$4,$V802-4,0))</f>
        <v/>
      </c>
      <c r="K802" s="149"/>
      <c r="L802" s="149"/>
      <c r="M802" s="149"/>
      <c r="N802" s="149"/>
      <c r="O802" s="149"/>
      <c r="P802" s="206"/>
      <c r="Q802" s="150"/>
      <c r="R802" s="148" t="str">
        <f ca="1">IF(ISERROR($V802),"",OFFSET('Smelter Look-up'!$C$4,$V802-4,0)&amp;"")</f>
        <v/>
      </c>
      <c r="S802" s="154" t="str">
        <f t="shared" ca="1" si="71"/>
        <v/>
      </c>
      <c r="T802" s="154" t="str">
        <f ca="1">IF(B802="","",IF(ISERROR(MATCH($J802,SorP!$B$1:$B$6261,0)),"",INDIRECT("'SorP'!$A$"&amp;MATCH($S802&amp;$J802,SorP!C:C,0))))</f>
        <v/>
      </c>
      <c r="U802" s="167"/>
      <c r="V802" s="168" t="e">
        <f>IF(C802="",NA(),MATCH($B802&amp;$C802,'Smelter Look-up'!$J:$J,0))</f>
        <v>#N/A</v>
      </c>
      <c r="X802" s="169">
        <f t="shared" ca="1" si="70"/>
        <v>0</v>
      </c>
      <c r="AB802" s="311" t="str">
        <f t="shared" si="67"/>
        <v/>
      </c>
      <c r="AC802" s="169" t="str">
        <f t="shared" si="68"/>
        <v/>
      </c>
      <c r="AD802" s="169" t="str">
        <f t="shared" si="69"/>
        <v/>
      </c>
    </row>
    <row r="803" spans="1:30" s="169" customFormat="1" ht="20.25">
      <c r="A803" s="154"/>
      <c r="B803" s="301"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3" t="str">
        <f ca="1">IF(ISERROR($V803),"",OFFSET('Smelter Look-up'!$G$4,$V803-4,0))</f>
        <v/>
      </c>
      <c r="I803" s="204" t="str">
        <f ca="1">IF(ISERROR($V803),"",OFFSET('Smelter Look-up'!$H$4,$V803-4,0))</f>
        <v/>
      </c>
      <c r="J803" s="204" t="str">
        <f ca="1">IF(ISERROR($V803),"",OFFSET('Smelter Look-up'!$I$4,$V803-4,0))</f>
        <v/>
      </c>
      <c r="K803" s="149"/>
      <c r="L803" s="149"/>
      <c r="M803" s="149"/>
      <c r="N803" s="149"/>
      <c r="O803" s="149"/>
      <c r="P803" s="206"/>
      <c r="Q803" s="150"/>
      <c r="R803" s="148" t="str">
        <f ca="1">IF(ISERROR($V803),"",OFFSET('Smelter Look-up'!$C$4,$V803-4,0)&amp;"")</f>
        <v/>
      </c>
      <c r="S803" s="154" t="str">
        <f t="shared" ca="1" si="71"/>
        <v/>
      </c>
      <c r="T803" s="154" t="str">
        <f ca="1">IF(B803="","",IF(ISERROR(MATCH($J803,SorP!$B$1:$B$6261,0)),"",INDIRECT("'SorP'!$A$"&amp;MATCH($S803&amp;$J803,SorP!C:C,0))))</f>
        <v/>
      </c>
      <c r="U803" s="167"/>
      <c r="V803" s="168" t="e">
        <f>IF(C803="",NA(),MATCH($B803&amp;$C803,'Smelter Look-up'!$J:$J,0))</f>
        <v>#N/A</v>
      </c>
      <c r="X803" s="169">
        <f t="shared" ca="1" si="70"/>
        <v>0</v>
      </c>
      <c r="AB803" s="311" t="str">
        <f t="shared" si="67"/>
        <v/>
      </c>
      <c r="AC803" s="169" t="str">
        <f t="shared" si="68"/>
        <v/>
      </c>
      <c r="AD803" s="169" t="str">
        <f t="shared" si="69"/>
        <v/>
      </c>
    </row>
    <row r="804" spans="1:30" s="169" customFormat="1" ht="20.25">
      <c r="A804" s="154"/>
      <c r="B804" s="301"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3" t="str">
        <f ca="1">IF(ISERROR($V804),"",OFFSET('Smelter Look-up'!$G$4,$V804-4,0))</f>
        <v/>
      </c>
      <c r="I804" s="204" t="str">
        <f ca="1">IF(ISERROR($V804),"",OFFSET('Smelter Look-up'!$H$4,$V804-4,0))</f>
        <v/>
      </c>
      <c r="J804" s="204" t="str">
        <f ca="1">IF(ISERROR($V804),"",OFFSET('Smelter Look-up'!$I$4,$V804-4,0))</f>
        <v/>
      </c>
      <c r="K804" s="149"/>
      <c r="L804" s="149"/>
      <c r="M804" s="149"/>
      <c r="N804" s="149"/>
      <c r="O804" s="149"/>
      <c r="P804" s="206"/>
      <c r="Q804" s="150"/>
      <c r="R804" s="148" t="str">
        <f ca="1">IF(ISERROR($V804),"",OFFSET('Smelter Look-up'!$C$4,$V804-4,0)&amp;"")</f>
        <v/>
      </c>
      <c r="S804" s="154" t="str">
        <f t="shared" ca="1" si="71"/>
        <v/>
      </c>
      <c r="T804" s="154" t="str">
        <f ca="1">IF(B804="","",IF(ISERROR(MATCH($J804,SorP!$B$1:$B$6261,0)),"",INDIRECT("'SorP'!$A$"&amp;MATCH($S804&amp;$J804,SorP!C:C,0))))</f>
        <v/>
      </c>
      <c r="U804" s="167"/>
      <c r="V804" s="168" t="e">
        <f>IF(C804="",NA(),MATCH($B804&amp;$C804,'Smelter Look-up'!$J:$J,0))</f>
        <v>#N/A</v>
      </c>
      <c r="X804" s="169">
        <f t="shared" ca="1" si="70"/>
        <v>0</v>
      </c>
      <c r="AB804" s="311" t="str">
        <f t="shared" si="67"/>
        <v/>
      </c>
      <c r="AC804" s="169" t="str">
        <f t="shared" si="68"/>
        <v/>
      </c>
      <c r="AD804" s="169" t="str">
        <f t="shared" si="69"/>
        <v/>
      </c>
    </row>
    <row r="805" spans="1:30" s="169" customFormat="1" ht="20.25">
      <c r="A805" s="154"/>
      <c r="B805" s="301"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3" t="str">
        <f ca="1">IF(ISERROR($V805),"",OFFSET('Smelter Look-up'!$G$4,$V805-4,0))</f>
        <v/>
      </c>
      <c r="I805" s="204" t="str">
        <f ca="1">IF(ISERROR($V805),"",OFFSET('Smelter Look-up'!$H$4,$V805-4,0))</f>
        <v/>
      </c>
      <c r="J805" s="204" t="str">
        <f ca="1">IF(ISERROR($V805),"",OFFSET('Smelter Look-up'!$I$4,$V805-4,0))</f>
        <v/>
      </c>
      <c r="K805" s="149"/>
      <c r="L805" s="149"/>
      <c r="M805" s="149"/>
      <c r="N805" s="149"/>
      <c r="O805" s="149"/>
      <c r="P805" s="206"/>
      <c r="Q805" s="150"/>
      <c r="R805" s="148" t="str">
        <f ca="1">IF(ISERROR($V805),"",OFFSET('Smelter Look-up'!$C$4,$V805-4,0)&amp;"")</f>
        <v/>
      </c>
      <c r="S805" s="154" t="str">
        <f t="shared" ca="1" si="71"/>
        <v/>
      </c>
      <c r="T805" s="154" t="str">
        <f ca="1">IF(B805="","",IF(ISERROR(MATCH($J805,SorP!$B$1:$B$6261,0)),"",INDIRECT("'SorP'!$A$"&amp;MATCH($S805&amp;$J805,SorP!C:C,0))))</f>
        <v/>
      </c>
      <c r="U805" s="167"/>
      <c r="V805" s="168" t="e">
        <f>IF(C805="",NA(),MATCH($B805&amp;$C805,'Smelter Look-up'!$J:$J,0))</f>
        <v>#N/A</v>
      </c>
      <c r="X805" s="169">
        <f t="shared" ca="1" si="70"/>
        <v>0</v>
      </c>
      <c r="AB805" s="311" t="str">
        <f t="shared" si="67"/>
        <v/>
      </c>
      <c r="AC805" s="169" t="str">
        <f t="shared" si="68"/>
        <v/>
      </c>
      <c r="AD805" s="169" t="str">
        <f t="shared" si="69"/>
        <v/>
      </c>
    </row>
    <row r="806" spans="1:30" s="169" customFormat="1" ht="20.25">
      <c r="A806" s="154"/>
      <c r="B806" s="301"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3" t="str">
        <f ca="1">IF(ISERROR($V806),"",OFFSET('Smelter Look-up'!$G$4,$V806-4,0))</f>
        <v/>
      </c>
      <c r="I806" s="204" t="str">
        <f ca="1">IF(ISERROR($V806),"",OFFSET('Smelter Look-up'!$H$4,$V806-4,0))</f>
        <v/>
      </c>
      <c r="J806" s="204" t="str">
        <f ca="1">IF(ISERROR($V806),"",OFFSET('Smelter Look-up'!$I$4,$V806-4,0))</f>
        <v/>
      </c>
      <c r="K806" s="149"/>
      <c r="L806" s="149"/>
      <c r="M806" s="149"/>
      <c r="N806" s="149"/>
      <c r="O806" s="149"/>
      <c r="P806" s="206"/>
      <c r="Q806" s="150"/>
      <c r="R806" s="148" t="str">
        <f ca="1">IF(ISERROR($V806),"",OFFSET('Smelter Look-up'!$C$4,$V806-4,0)&amp;"")</f>
        <v/>
      </c>
      <c r="S806" s="154" t="str">
        <f t="shared" ca="1" si="71"/>
        <v/>
      </c>
      <c r="T806" s="154" t="str">
        <f ca="1">IF(B806="","",IF(ISERROR(MATCH($J806,SorP!$B$1:$B$6261,0)),"",INDIRECT("'SorP'!$A$"&amp;MATCH($S806&amp;$J806,SorP!C:C,0))))</f>
        <v/>
      </c>
      <c r="U806" s="167"/>
      <c r="V806" s="168" t="e">
        <f>IF(C806="",NA(),MATCH($B806&amp;$C806,'Smelter Look-up'!$J:$J,0))</f>
        <v>#N/A</v>
      </c>
      <c r="X806" s="169">
        <f t="shared" ca="1" si="70"/>
        <v>0</v>
      </c>
      <c r="AB806" s="311" t="str">
        <f t="shared" si="67"/>
        <v/>
      </c>
      <c r="AC806" s="169" t="str">
        <f t="shared" si="68"/>
        <v/>
      </c>
      <c r="AD806" s="169" t="str">
        <f t="shared" si="69"/>
        <v/>
      </c>
    </row>
    <row r="807" spans="1:30" s="169" customFormat="1" ht="20.25">
      <c r="A807" s="154"/>
      <c r="B807" s="301"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3" t="str">
        <f ca="1">IF(ISERROR($V807),"",OFFSET('Smelter Look-up'!$G$4,$V807-4,0))</f>
        <v/>
      </c>
      <c r="I807" s="204" t="str">
        <f ca="1">IF(ISERROR($V807),"",OFFSET('Smelter Look-up'!$H$4,$V807-4,0))</f>
        <v/>
      </c>
      <c r="J807" s="204" t="str">
        <f ca="1">IF(ISERROR($V807),"",OFFSET('Smelter Look-up'!$I$4,$V807-4,0))</f>
        <v/>
      </c>
      <c r="K807" s="149"/>
      <c r="L807" s="149"/>
      <c r="M807" s="149"/>
      <c r="N807" s="149"/>
      <c r="O807" s="149"/>
      <c r="P807" s="206"/>
      <c r="Q807" s="150"/>
      <c r="R807" s="148" t="str">
        <f ca="1">IF(ISERROR($V807),"",OFFSET('Smelter Look-up'!$C$4,$V807-4,0)&amp;"")</f>
        <v/>
      </c>
      <c r="S807" s="154" t="str">
        <f t="shared" ca="1" si="71"/>
        <v/>
      </c>
      <c r="T807" s="154" t="str">
        <f ca="1">IF(B807="","",IF(ISERROR(MATCH($J807,SorP!$B$1:$B$6261,0)),"",INDIRECT("'SorP'!$A$"&amp;MATCH($S807&amp;$J807,SorP!C:C,0))))</f>
        <v/>
      </c>
      <c r="U807" s="167"/>
      <c r="V807" s="168" t="e">
        <f>IF(C807="",NA(),MATCH($B807&amp;$C807,'Smelter Look-up'!$J:$J,0))</f>
        <v>#N/A</v>
      </c>
      <c r="X807" s="169">
        <f t="shared" ca="1" si="70"/>
        <v>0</v>
      </c>
      <c r="AB807" s="311" t="str">
        <f t="shared" ref="AB807:AB870" si="72">IF(C807="","",B807)</f>
        <v/>
      </c>
      <c r="AC807" s="169" t="str">
        <f t="shared" ref="AC807:AC870" si="73">B807</f>
        <v/>
      </c>
      <c r="AD807" s="169" t="str">
        <f t="shared" ref="AD807:AD870" si="74">IF(C807="Smelter not listed",D807,C807)</f>
        <v/>
      </c>
    </row>
    <row r="808" spans="1:30" s="169" customFormat="1" ht="20.25">
      <c r="A808" s="154"/>
      <c r="B808" s="301"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3" t="str">
        <f ca="1">IF(ISERROR($V808),"",OFFSET('Smelter Look-up'!$G$4,$V808-4,0))</f>
        <v/>
      </c>
      <c r="I808" s="204" t="str">
        <f ca="1">IF(ISERROR($V808),"",OFFSET('Smelter Look-up'!$H$4,$V808-4,0))</f>
        <v/>
      </c>
      <c r="J808" s="204" t="str">
        <f ca="1">IF(ISERROR($V808),"",OFFSET('Smelter Look-up'!$I$4,$V808-4,0))</f>
        <v/>
      </c>
      <c r="K808" s="149"/>
      <c r="L808" s="149"/>
      <c r="M808" s="149"/>
      <c r="N808" s="149"/>
      <c r="O808" s="149"/>
      <c r="P808" s="206"/>
      <c r="Q808" s="150"/>
      <c r="R808" s="148" t="str">
        <f ca="1">IF(ISERROR($V808),"",OFFSET('Smelter Look-up'!$C$4,$V808-4,0)&amp;"")</f>
        <v/>
      </c>
      <c r="S808" s="154" t="str">
        <f t="shared" ca="1" si="71"/>
        <v/>
      </c>
      <c r="T808" s="154" t="str">
        <f ca="1">IF(B808="","",IF(ISERROR(MATCH($J808,SorP!$B$1:$B$6261,0)),"",INDIRECT("'SorP'!$A$"&amp;MATCH($S808&amp;$J808,SorP!C:C,0))))</f>
        <v/>
      </c>
      <c r="U808" s="167"/>
      <c r="V808" s="168" t="e">
        <f>IF(C808="",NA(),MATCH($B808&amp;$C808,'Smelter Look-up'!$J:$J,0))</f>
        <v>#N/A</v>
      </c>
      <c r="X808" s="169">
        <f t="shared" ca="1" si="70"/>
        <v>0</v>
      </c>
      <c r="AB808" s="311" t="str">
        <f t="shared" si="72"/>
        <v/>
      </c>
      <c r="AC808" s="169" t="str">
        <f t="shared" si="73"/>
        <v/>
      </c>
      <c r="AD808" s="169" t="str">
        <f t="shared" si="74"/>
        <v/>
      </c>
    </row>
    <row r="809" spans="1:30" s="169" customFormat="1" ht="20.25">
      <c r="A809" s="154"/>
      <c r="B809" s="301"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3" t="str">
        <f ca="1">IF(ISERROR($V809),"",OFFSET('Smelter Look-up'!$G$4,$V809-4,0))</f>
        <v/>
      </c>
      <c r="I809" s="204" t="str">
        <f ca="1">IF(ISERROR($V809),"",OFFSET('Smelter Look-up'!$H$4,$V809-4,0))</f>
        <v/>
      </c>
      <c r="J809" s="204" t="str">
        <f ca="1">IF(ISERROR($V809),"",OFFSET('Smelter Look-up'!$I$4,$V809-4,0))</f>
        <v/>
      </c>
      <c r="K809" s="149"/>
      <c r="L809" s="149"/>
      <c r="M809" s="149"/>
      <c r="N809" s="149"/>
      <c r="O809" s="149"/>
      <c r="P809" s="206"/>
      <c r="Q809" s="150"/>
      <c r="R809" s="148" t="str">
        <f ca="1">IF(ISERROR($V809),"",OFFSET('Smelter Look-up'!$C$4,$V809-4,0)&amp;"")</f>
        <v/>
      </c>
      <c r="S809" s="154" t="str">
        <f t="shared" ca="1" si="71"/>
        <v/>
      </c>
      <c r="T809" s="154" t="str">
        <f ca="1">IF(B809="","",IF(ISERROR(MATCH($J809,SorP!$B$1:$B$6261,0)),"",INDIRECT("'SorP'!$A$"&amp;MATCH($S809&amp;$J809,SorP!C:C,0))))</f>
        <v/>
      </c>
      <c r="U809" s="167"/>
      <c r="V809" s="168" t="e">
        <f>IF(C809="",NA(),MATCH($B809&amp;$C809,'Smelter Look-up'!$J:$J,0))</f>
        <v>#N/A</v>
      </c>
      <c r="X809" s="169">
        <f t="shared" ca="1" si="70"/>
        <v>0</v>
      </c>
      <c r="AB809" s="311" t="str">
        <f t="shared" si="72"/>
        <v/>
      </c>
      <c r="AC809" s="169" t="str">
        <f t="shared" si="73"/>
        <v/>
      </c>
      <c r="AD809" s="169" t="str">
        <f t="shared" si="74"/>
        <v/>
      </c>
    </row>
    <row r="810" spans="1:30" s="169" customFormat="1" ht="20.25">
      <c r="A810" s="154"/>
      <c r="B810" s="301"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3" t="str">
        <f ca="1">IF(ISERROR($V810),"",OFFSET('Smelter Look-up'!$G$4,$V810-4,0))</f>
        <v/>
      </c>
      <c r="I810" s="204" t="str">
        <f ca="1">IF(ISERROR($V810),"",OFFSET('Smelter Look-up'!$H$4,$V810-4,0))</f>
        <v/>
      </c>
      <c r="J810" s="204" t="str">
        <f ca="1">IF(ISERROR($V810),"",OFFSET('Smelter Look-up'!$I$4,$V810-4,0))</f>
        <v/>
      </c>
      <c r="K810" s="149"/>
      <c r="L810" s="149"/>
      <c r="M810" s="149"/>
      <c r="N810" s="149"/>
      <c r="O810" s="149"/>
      <c r="P810" s="206"/>
      <c r="Q810" s="150"/>
      <c r="R810" s="148" t="str">
        <f ca="1">IF(ISERROR($V810),"",OFFSET('Smelter Look-up'!$C$4,$V810-4,0)&amp;"")</f>
        <v/>
      </c>
      <c r="S810" s="154" t="str">
        <f t="shared" ca="1" si="71"/>
        <v/>
      </c>
      <c r="T810" s="154" t="str">
        <f ca="1">IF(B810="","",IF(ISERROR(MATCH($J810,SorP!$B$1:$B$6261,0)),"",INDIRECT("'SorP'!$A$"&amp;MATCH($S810&amp;$J810,SorP!C:C,0))))</f>
        <v/>
      </c>
      <c r="U810" s="167"/>
      <c r="V810" s="168" t="e">
        <f>IF(C810="",NA(),MATCH($B810&amp;$C810,'Smelter Look-up'!$J:$J,0))</f>
        <v>#N/A</v>
      </c>
      <c r="X810" s="169">
        <f t="shared" ca="1" si="70"/>
        <v>0</v>
      </c>
      <c r="AB810" s="311" t="str">
        <f t="shared" si="72"/>
        <v/>
      </c>
      <c r="AC810" s="169" t="str">
        <f t="shared" si="73"/>
        <v/>
      </c>
      <c r="AD810" s="169" t="str">
        <f t="shared" si="74"/>
        <v/>
      </c>
    </row>
    <row r="811" spans="1:30" s="169" customFormat="1" ht="20.25">
      <c r="A811" s="154"/>
      <c r="B811" s="301"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3" t="str">
        <f ca="1">IF(ISERROR($V811),"",OFFSET('Smelter Look-up'!$G$4,$V811-4,0))</f>
        <v/>
      </c>
      <c r="I811" s="204" t="str">
        <f ca="1">IF(ISERROR($V811),"",OFFSET('Smelter Look-up'!$H$4,$V811-4,0))</f>
        <v/>
      </c>
      <c r="J811" s="204" t="str">
        <f ca="1">IF(ISERROR($V811),"",OFFSET('Smelter Look-up'!$I$4,$V811-4,0))</f>
        <v/>
      </c>
      <c r="K811" s="149"/>
      <c r="L811" s="149"/>
      <c r="M811" s="149"/>
      <c r="N811" s="149"/>
      <c r="O811" s="149"/>
      <c r="P811" s="206"/>
      <c r="Q811" s="150"/>
      <c r="R811" s="148" t="str">
        <f ca="1">IF(ISERROR($V811),"",OFFSET('Smelter Look-up'!$C$4,$V811-4,0)&amp;"")</f>
        <v/>
      </c>
      <c r="S811" s="154" t="str">
        <f t="shared" ca="1" si="71"/>
        <v/>
      </c>
      <c r="T811" s="154" t="str">
        <f ca="1">IF(B811="","",IF(ISERROR(MATCH($J811,SorP!$B$1:$B$6261,0)),"",INDIRECT("'SorP'!$A$"&amp;MATCH($S811&amp;$J811,SorP!C:C,0))))</f>
        <v/>
      </c>
      <c r="U811" s="167"/>
      <c r="V811" s="168" t="e">
        <f>IF(C811="",NA(),MATCH($B811&amp;$C811,'Smelter Look-up'!$J:$J,0))</f>
        <v>#N/A</v>
      </c>
      <c r="X811" s="169">
        <f t="shared" ca="1" si="70"/>
        <v>0</v>
      </c>
      <c r="AB811" s="311" t="str">
        <f t="shared" si="72"/>
        <v/>
      </c>
      <c r="AC811" s="169" t="str">
        <f t="shared" si="73"/>
        <v/>
      </c>
      <c r="AD811" s="169" t="str">
        <f t="shared" si="74"/>
        <v/>
      </c>
    </row>
    <row r="812" spans="1:30" s="169" customFormat="1" ht="20.25">
      <c r="A812" s="154"/>
      <c r="B812" s="301"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3" t="str">
        <f ca="1">IF(ISERROR($V812),"",OFFSET('Smelter Look-up'!$G$4,$V812-4,0))</f>
        <v/>
      </c>
      <c r="I812" s="204" t="str">
        <f ca="1">IF(ISERROR($V812),"",OFFSET('Smelter Look-up'!$H$4,$V812-4,0))</f>
        <v/>
      </c>
      <c r="J812" s="204" t="str">
        <f ca="1">IF(ISERROR($V812),"",OFFSET('Smelter Look-up'!$I$4,$V812-4,0))</f>
        <v/>
      </c>
      <c r="K812" s="149"/>
      <c r="L812" s="149"/>
      <c r="M812" s="149"/>
      <c r="N812" s="149"/>
      <c r="O812" s="149"/>
      <c r="P812" s="206"/>
      <c r="Q812" s="150"/>
      <c r="R812" s="148" t="str">
        <f ca="1">IF(ISERROR($V812),"",OFFSET('Smelter Look-up'!$C$4,$V812-4,0)&amp;"")</f>
        <v/>
      </c>
      <c r="S812" s="154" t="str">
        <f t="shared" ca="1" si="71"/>
        <v/>
      </c>
      <c r="T812" s="154" t="str">
        <f ca="1">IF(B812="","",IF(ISERROR(MATCH($J812,SorP!$B$1:$B$6261,0)),"",INDIRECT("'SorP'!$A$"&amp;MATCH($S812&amp;$J812,SorP!C:C,0))))</f>
        <v/>
      </c>
      <c r="U812" s="167"/>
      <c r="V812" s="168" t="e">
        <f>IF(C812="",NA(),MATCH($B812&amp;$C812,'Smelter Look-up'!$J:$J,0))</f>
        <v>#N/A</v>
      </c>
      <c r="X812" s="169">
        <f t="shared" ca="1" si="70"/>
        <v>0</v>
      </c>
      <c r="AB812" s="311" t="str">
        <f t="shared" si="72"/>
        <v/>
      </c>
      <c r="AC812" s="169" t="str">
        <f t="shared" si="73"/>
        <v/>
      </c>
      <c r="AD812" s="169" t="str">
        <f t="shared" si="74"/>
        <v/>
      </c>
    </row>
    <row r="813" spans="1:30" s="169" customFormat="1" ht="20.25">
      <c r="A813" s="154"/>
      <c r="B813" s="301"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3" t="str">
        <f ca="1">IF(ISERROR($V813),"",OFFSET('Smelter Look-up'!$G$4,$V813-4,0))</f>
        <v/>
      </c>
      <c r="I813" s="204" t="str">
        <f ca="1">IF(ISERROR($V813),"",OFFSET('Smelter Look-up'!$H$4,$V813-4,0))</f>
        <v/>
      </c>
      <c r="J813" s="204" t="str">
        <f ca="1">IF(ISERROR($V813),"",OFFSET('Smelter Look-up'!$I$4,$V813-4,0))</f>
        <v/>
      </c>
      <c r="K813" s="149"/>
      <c r="L813" s="149"/>
      <c r="M813" s="149"/>
      <c r="N813" s="149"/>
      <c r="O813" s="149"/>
      <c r="P813" s="206"/>
      <c r="Q813" s="150"/>
      <c r="R813" s="148" t="str">
        <f ca="1">IF(ISERROR($V813),"",OFFSET('Smelter Look-up'!$C$4,$V813-4,0)&amp;"")</f>
        <v/>
      </c>
      <c r="S813" s="154" t="str">
        <f t="shared" ca="1" si="71"/>
        <v/>
      </c>
      <c r="T813" s="154" t="str">
        <f ca="1">IF(B813="","",IF(ISERROR(MATCH($J813,SorP!$B$1:$B$6261,0)),"",INDIRECT("'SorP'!$A$"&amp;MATCH($S813&amp;$J813,SorP!C:C,0))))</f>
        <v/>
      </c>
      <c r="U813" s="167"/>
      <c r="V813" s="168" t="e">
        <f>IF(C813="",NA(),MATCH($B813&amp;$C813,'Smelter Look-up'!$J:$J,0))</f>
        <v>#N/A</v>
      </c>
      <c r="X813" s="169">
        <f t="shared" ca="1" si="70"/>
        <v>0</v>
      </c>
      <c r="AB813" s="311" t="str">
        <f t="shared" si="72"/>
        <v/>
      </c>
      <c r="AC813" s="169" t="str">
        <f t="shared" si="73"/>
        <v/>
      </c>
      <c r="AD813" s="169" t="str">
        <f t="shared" si="74"/>
        <v/>
      </c>
    </row>
    <row r="814" spans="1:30" s="169" customFormat="1" ht="20.25">
      <c r="A814" s="154"/>
      <c r="B814" s="301"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3" t="str">
        <f ca="1">IF(ISERROR($V814),"",OFFSET('Smelter Look-up'!$G$4,$V814-4,0))</f>
        <v/>
      </c>
      <c r="I814" s="204" t="str">
        <f ca="1">IF(ISERROR($V814),"",OFFSET('Smelter Look-up'!$H$4,$V814-4,0))</f>
        <v/>
      </c>
      <c r="J814" s="204" t="str">
        <f ca="1">IF(ISERROR($V814),"",OFFSET('Smelter Look-up'!$I$4,$V814-4,0))</f>
        <v/>
      </c>
      <c r="K814" s="149"/>
      <c r="L814" s="149"/>
      <c r="M814" s="149"/>
      <c r="N814" s="149"/>
      <c r="O814" s="149"/>
      <c r="P814" s="206"/>
      <c r="Q814" s="150"/>
      <c r="R814" s="148" t="str">
        <f ca="1">IF(ISERROR($V814),"",OFFSET('Smelter Look-up'!$C$4,$V814-4,0)&amp;"")</f>
        <v/>
      </c>
      <c r="S814" s="154" t="str">
        <f t="shared" ca="1" si="71"/>
        <v/>
      </c>
      <c r="T814" s="154" t="str">
        <f ca="1">IF(B814="","",IF(ISERROR(MATCH($J814,SorP!$B$1:$B$6261,0)),"",INDIRECT("'SorP'!$A$"&amp;MATCH($S814&amp;$J814,SorP!C:C,0))))</f>
        <v/>
      </c>
      <c r="U814" s="167"/>
      <c r="V814" s="168" t="e">
        <f>IF(C814="",NA(),MATCH($B814&amp;$C814,'Smelter Look-up'!$J:$J,0))</f>
        <v>#N/A</v>
      </c>
      <c r="X814" s="169">
        <f t="shared" ca="1" si="70"/>
        <v>0</v>
      </c>
      <c r="AB814" s="311" t="str">
        <f t="shared" si="72"/>
        <v/>
      </c>
      <c r="AC814" s="169" t="str">
        <f t="shared" si="73"/>
        <v/>
      </c>
      <c r="AD814" s="169" t="str">
        <f t="shared" si="74"/>
        <v/>
      </c>
    </row>
    <row r="815" spans="1:30" s="169" customFormat="1" ht="20.25">
      <c r="A815" s="154"/>
      <c r="B815" s="301"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3" t="str">
        <f ca="1">IF(ISERROR($V815),"",OFFSET('Smelter Look-up'!$G$4,$V815-4,0))</f>
        <v/>
      </c>
      <c r="I815" s="204" t="str">
        <f ca="1">IF(ISERROR($V815),"",OFFSET('Smelter Look-up'!$H$4,$V815-4,0))</f>
        <v/>
      </c>
      <c r="J815" s="204" t="str">
        <f ca="1">IF(ISERROR($V815),"",OFFSET('Smelter Look-up'!$I$4,$V815-4,0))</f>
        <v/>
      </c>
      <c r="K815" s="149"/>
      <c r="L815" s="149"/>
      <c r="M815" s="149"/>
      <c r="N815" s="149"/>
      <c r="O815" s="149"/>
      <c r="P815" s="206"/>
      <c r="Q815" s="150"/>
      <c r="R815" s="148" t="str">
        <f ca="1">IF(ISERROR($V815),"",OFFSET('Smelter Look-up'!$C$4,$V815-4,0)&amp;"")</f>
        <v/>
      </c>
      <c r="S815" s="154" t="str">
        <f t="shared" ca="1" si="71"/>
        <v/>
      </c>
      <c r="T815" s="154" t="str">
        <f ca="1">IF(B815="","",IF(ISERROR(MATCH($J815,SorP!$B$1:$B$6261,0)),"",INDIRECT("'SorP'!$A$"&amp;MATCH($S815&amp;$J815,SorP!C:C,0))))</f>
        <v/>
      </c>
      <c r="U815" s="167"/>
      <c r="V815" s="168" t="e">
        <f>IF(C815="",NA(),MATCH($B815&amp;$C815,'Smelter Look-up'!$J:$J,0))</f>
        <v>#N/A</v>
      </c>
      <c r="X815" s="169">
        <f t="shared" ca="1" si="70"/>
        <v>0</v>
      </c>
      <c r="AB815" s="311" t="str">
        <f t="shared" si="72"/>
        <v/>
      </c>
      <c r="AC815" s="169" t="str">
        <f t="shared" si="73"/>
        <v/>
      </c>
      <c r="AD815" s="169" t="str">
        <f t="shared" si="74"/>
        <v/>
      </c>
    </row>
    <row r="816" spans="1:30" s="169" customFormat="1" ht="20.25">
      <c r="A816" s="154"/>
      <c r="B816" s="301"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3" t="str">
        <f ca="1">IF(ISERROR($V816),"",OFFSET('Smelter Look-up'!$G$4,$V816-4,0))</f>
        <v/>
      </c>
      <c r="I816" s="204" t="str">
        <f ca="1">IF(ISERROR($V816),"",OFFSET('Smelter Look-up'!$H$4,$V816-4,0))</f>
        <v/>
      </c>
      <c r="J816" s="204" t="str">
        <f ca="1">IF(ISERROR($V816),"",OFFSET('Smelter Look-up'!$I$4,$V816-4,0))</f>
        <v/>
      </c>
      <c r="K816" s="149"/>
      <c r="L816" s="149"/>
      <c r="M816" s="149"/>
      <c r="N816" s="149"/>
      <c r="O816" s="149"/>
      <c r="P816" s="206"/>
      <c r="Q816" s="150"/>
      <c r="R816" s="148" t="str">
        <f ca="1">IF(ISERROR($V816),"",OFFSET('Smelter Look-up'!$C$4,$V816-4,0)&amp;"")</f>
        <v/>
      </c>
      <c r="S816" s="154" t="str">
        <f t="shared" ca="1" si="71"/>
        <v/>
      </c>
      <c r="T816" s="154" t="str">
        <f ca="1">IF(B816="","",IF(ISERROR(MATCH($J816,SorP!$B$1:$B$6261,0)),"",INDIRECT("'SorP'!$A$"&amp;MATCH($S816&amp;$J816,SorP!C:C,0))))</f>
        <v/>
      </c>
      <c r="U816" s="167"/>
      <c r="V816" s="168" t="e">
        <f>IF(C816="",NA(),MATCH($B816&amp;$C816,'Smelter Look-up'!$J:$J,0))</f>
        <v>#N/A</v>
      </c>
      <c r="X816" s="169">
        <f t="shared" ca="1" si="70"/>
        <v>0</v>
      </c>
      <c r="AB816" s="311" t="str">
        <f t="shared" si="72"/>
        <v/>
      </c>
      <c r="AC816" s="169" t="str">
        <f t="shared" si="73"/>
        <v/>
      </c>
      <c r="AD816" s="169" t="str">
        <f t="shared" si="74"/>
        <v/>
      </c>
    </row>
    <row r="817" spans="1:30" s="169" customFormat="1" ht="20.25">
      <c r="A817" s="154"/>
      <c r="B817" s="301"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3" t="str">
        <f ca="1">IF(ISERROR($V817),"",OFFSET('Smelter Look-up'!$G$4,$V817-4,0))</f>
        <v/>
      </c>
      <c r="I817" s="204" t="str">
        <f ca="1">IF(ISERROR($V817),"",OFFSET('Smelter Look-up'!$H$4,$V817-4,0))</f>
        <v/>
      </c>
      <c r="J817" s="204" t="str">
        <f ca="1">IF(ISERROR($V817),"",OFFSET('Smelter Look-up'!$I$4,$V817-4,0))</f>
        <v/>
      </c>
      <c r="K817" s="149"/>
      <c r="L817" s="149"/>
      <c r="M817" s="149"/>
      <c r="N817" s="149"/>
      <c r="O817" s="149"/>
      <c r="P817" s="206"/>
      <c r="Q817" s="150"/>
      <c r="R817" s="148" t="str">
        <f ca="1">IF(ISERROR($V817),"",OFFSET('Smelter Look-up'!$C$4,$V817-4,0)&amp;"")</f>
        <v/>
      </c>
      <c r="S817" s="154" t="str">
        <f t="shared" ca="1" si="71"/>
        <v/>
      </c>
      <c r="T817" s="154" t="str">
        <f ca="1">IF(B817="","",IF(ISERROR(MATCH($J817,SorP!$B$1:$B$6261,0)),"",INDIRECT("'SorP'!$A$"&amp;MATCH($S817&amp;$J817,SorP!C:C,0))))</f>
        <v/>
      </c>
      <c r="U817" s="167"/>
      <c r="V817" s="168" t="e">
        <f>IF(C817="",NA(),MATCH($B817&amp;$C817,'Smelter Look-up'!$J:$J,0))</f>
        <v>#N/A</v>
      </c>
      <c r="X817" s="169">
        <f t="shared" ca="1" si="70"/>
        <v>0</v>
      </c>
      <c r="AB817" s="311" t="str">
        <f t="shared" si="72"/>
        <v/>
      </c>
      <c r="AC817" s="169" t="str">
        <f t="shared" si="73"/>
        <v/>
      </c>
      <c r="AD817" s="169" t="str">
        <f t="shared" si="74"/>
        <v/>
      </c>
    </row>
    <row r="818" spans="1:30" s="169" customFormat="1" ht="20.25">
      <c r="A818" s="154"/>
      <c r="B818" s="301"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3" t="str">
        <f ca="1">IF(ISERROR($V818),"",OFFSET('Smelter Look-up'!$G$4,$V818-4,0))</f>
        <v/>
      </c>
      <c r="I818" s="204" t="str">
        <f ca="1">IF(ISERROR($V818),"",OFFSET('Smelter Look-up'!$H$4,$V818-4,0))</f>
        <v/>
      </c>
      <c r="J818" s="204" t="str">
        <f ca="1">IF(ISERROR($V818),"",OFFSET('Smelter Look-up'!$I$4,$V818-4,0))</f>
        <v/>
      </c>
      <c r="K818" s="149"/>
      <c r="L818" s="149"/>
      <c r="M818" s="149"/>
      <c r="N818" s="149"/>
      <c r="O818" s="149"/>
      <c r="P818" s="206"/>
      <c r="Q818" s="150"/>
      <c r="R818" s="148" t="str">
        <f ca="1">IF(ISERROR($V818),"",OFFSET('Smelter Look-up'!$C$4,$V818-4,0)&amp;"")</f>
        <v/>
      </c>
      <c r="S818" s="154" t="str">
        <f t="shared" ca="1" si="71"/>
        <v/>
      </c>
      <c r="T818" s="154" t="str">
        <f ca="1">IF(B818="","",IF(ISERROR(MATCH($J818,SorP!$B$1:$B$6261,0)),"",INDIRECT("'SorP'!$A$"&amp;MATCH($S818&amp;$J818,SorP!C:C,0))))</f>
        <v/>
      </c>
      <c r="U818" s="167"/>
      <c r="V818" s="168" t="e">
        <f>IF(C818="",NA(),MATCH($B818&amp;$C818,'Smelter Look-up'!$J:$J,0))</f>
        <v>#N/A</v>
      </c>
      <c r="X818" s="169">
        <f t="shared" ca="1" si="70"/>
        <v>0</v>
      </c>
      <c r="AB818" s="311" t="str">
        <f t="shared" si="72"/>
        <v/>
      </c>
      <c r="AC818" s="169" t="str">
        <f t="shared" si="73"/>
        <v/>
      </c>
      <c r="AD818" s="169" t="str">
        <f t="shared" si="74"/>
        <v/>
      </c>
    </row>
    <row r="819" spans="1:30" s="169" customFormat="1" ht="20.25">
      <c r="A819" s="154"/>
      <c r="B819" s="301"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3" t="str">
        <f ca="1">IF(ISERROR($V819),"",OFFSET('Smelter Look-up'!$G$4,$V819-4,0))</f>
        <v/>
      </c>
      <c r="I819" s="204" t="str">
        <f ca="1">IF(ISERROR($V819),"",OFFSET('Smelter Look-up'!$H$4,$V819-4,0))</f>
        <v/>
      </c>
      <c r="J819" s="204" t="str">
        <f ca="1">IF(ISERROR($V819),"",OFFSET('Smelter Look-up'!$I$4,$V819-4,0))</f>
        <v/>
      </c>
      <c r="K819" s="149"/>
      <c r="L819" s="149"/>
      <c r="M819" s="149"/>
      <c r="N819" s="149"/>
      <c r="O819" s="149"/>
      <c r="P819" s="206"/>
      <c r="Q819" s="150"/>
      <c r="R819" s="148" t="str">
        <f ca="1">IF(ISERROR($V819),"",OFFSET('Smelter Look-up'!$C$4,$V819-4,0)&amp;"")</f>
        <v/>
      </c>
      <c r="S819" s="154" t="str">
        <f t="shared" ca="1" si="71"/>
        <v/>
      </c>
      <c r="T819" s="154" t="str">
        <f ca="1">IF(B819="","",IF(ISERROR(MATCH($J819,SorP!$B$1:$B$6261,0)),"",INDIRECT("'SorP'!$A$"&amp;MATCH($S819&amp;$J819,SorP!C:C,0))))</f>
        <v/>
      </c>
      <c r="U819" s="167"/>
      <c r="V819" s="168" t="e">
        <f>IF(C819="",NA(),MATCH($B819&amp;$C819,'Smelter Look-up'!$J:$J,0))</f>
        <v>#N/A</v>
      </c>
      <c r="X819" s="169">
        <f t="shared" ca="1" si="70"/>
        <v>0</v>
      </c>
      <c r="AB819" s="311" t="str">
        <f t="shared" si="72"/>
        <v/>
      </c>
      <c r="AC819" s="169" t="str">
        <f t="shared" si="73"/>
        <v/>
      </c>
      <c r="AD819" s="169" t="str">
        <f t="shared" si="74"/>
        <v/>
      </c>
    </row>
    <row r="820" spans="1:30" s="169" customFormat="1" ht="20.25">
      <c r="A820" s="154"/>
      <c r="B820" s="301"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3" t="str">
        <f ca="1">IF(ISERROR($V820),"",OFFSET('Smelter Look-up'!$G$4,$V820-4,0))</f>
        <v/>
      </c>
      <c r="I820" s="204" t="str">
        <f ca="1">IF(ISERROR($V820),"",OFFSET('Smelter Look-up'!$H$4,$V820-4,0))</f>
        <v/>
      </c>
      <c r="J820" s="204" t="str">
        <f ca="1">IF(ISERROR($V820),"",OFFSET('Smelter Look-up'!$I$4,$V820-4,0))</f>
        <v/>
      </c>
      <c r="K820" s="149"/>
      <c r="L820" s="149"/>
      <c r="M820" s="149"/>
      <c r="N820" s="149"/>
      <c r="O820" s="149"/>
      <c r="P820" s="206"/>
      <c r="Q820" s="150"/>
      <c r="R820" s="148" t="str">
        <f ca="1">IF(ISERROR($V820),"",OFFSET('Smelter Look-up'!$C$4,$V820-4,0)&amp;"")</f>
        <v/>
      </c>
      <c r="S820" s="154" t="str">
        <f t="shared" ca="1" si="71"/>
        <v/>
      </c>
      <c r="T820" s="154" t="str">
        <f ca="1">IF(B820="","",IF(ISERROR(MATCH($J820,SorP!$B$1:$B$6261,0)),"",INDIRECT("'SorP'!$A$"&amp;MATCH($S820&amp;$J820,SorP!C:C,0))))</f>
        <v/>
      </c>
      <c r="U820" s="167"/>
      <c r="V820" s="168" t="e">
        <f>IF(C820="",NA(),MATCH($B820&amp;$C820,'Smelter Look-up'!$J:$J,0))</f>
        <v>#N/A</v>
      </c>
      <c r="X820" s="169">
        <f t="shared" ca="1" si="70"/>
        <v>0</v>
      </c>
      <c r="AB820" s="311" t="str">
        <f t="shared" si="72"/>
        <v/>
      </c>
      <c r="AC820" s="169" t="str">
        <f t="shared" si="73"/>
        <v/>
      </c>
      <c r="AD820" s="169" t="str">
        <f t="shared" si="74"/>
        <v/>
      </c>
    </row>
    <row r="821" spans="1:30" s="169" customFormat="1" ht="20.25">
      <c r="A821" s="154"/>
      <c r="B821" s="301"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3" t="str">
        <f ca="1">IF(ISERROR($V821),"",OFFSET('Smelter Look-up'!$G$4,$V821-4,0))</f>
        <v/>
      </c>
      <c r="I821" s="204" t="str">
        <f ca="1">IF(ISERROR($V821),"",OFFSET('Smelter Look-up'!$H$4,$V821-4,0))</f>
        <v/>
      </c>
      <c r="J821" s="204" t="str">
        <f ca="1">IF(ISERROR($V821),"",OFFSET('Smelter Look-up'!$I$4,$V821-4,0))</f>
        <v/>
      </c>
      <c r="K821" s="149"/>
      <c r="L821" s="149"/>
      <c r="M821" s="149"/>
      <c r="N821" s="149"/>
      <c r="O821" s="149"/>
      <c r="P821" s="206"/>
      <c r="Q821" s="150"/>
      <c r="R821" s="148" t="str">
        <f ca="1">IF(ISERROR($V821),"",OFFSET('Smelter Look-up'!$C$4,$V821-4,0)&amp;"")</f>
        <v/>
      </c>
      <c r="S821" s="154" t="str">
        <f t="shared" ca="1" si="71"/>
        <v/>
      </c>
      <c r="T821" s="154" t="str">
        <f ca="1">IF(B821="","",IF(ISERROR(MATCH($J821,SorP!$B$1:$B$6261,0)),"",INDIRECT("'SorP'!$A$"&amp;MATCH($S821&amp;$J821,SorP!C:C,0))))</f>
        <v/>
      </c>
      <c r="U821" s="167"/>
      <c r="V821" s="168" t="e">
        <f>IF(C821="",NA(),MATCH($B821&amp;$C821,'Smelter Look-up'!$J:$J,0))</f>
        <v>#N/A</v>
      </c>
      <c r="X821" s="169">
        <f t="shared" ca="1" si="70"/>
        <v>0</v>
      </c>
      <c r="AB821" s="311" t="str">
        <f t="shared" si="72"/>
        <v/>
      </c>
      <c r="AC821" s="169" t="str">
        <f t="shared" si="73"/>
        <v/>
      </c>
      <c r="AD821" s="169" t="str">
        <f t="shared" si="74"/>
        <v/>
      </c>
    </row>
    <row r="822" spans="1:30" s="169" customFormat="1" ht="20.25">
      <c r="A822" s="154"/>
      <c r="B822" s="301"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3" t="str">
        <f ca="1">IF(ISERROR($V822),"",OFFSET('Smelter Look-up'!$G$4,$V822-4,0))</f>
        <v/>
      </c>
      <c r="I822" s="204" t="str">
        <f ca="1">IF(ISERROR($V822),"",OFFSET('Smelter Look-up'!$H$4,$V822-4,0))</f>
        <v/>
      </c>
      <c r="J822" s="204" t="str">
        <f ca="1">IF(ISERROR($V822),"",OFFSET('Smelter Look-up'!$I$4,$V822-4,0))</f>
        <v/>
      </c>
      <c r="K822" s="149"/>
      <c r="L822" s="149"/>
      <c r="M822" s="149"/>
      <c r="N822" s="149"/>
      <c r="O822" s="149"/>
      <c r="P822" s="206"/>
      <c r="Q822" s="150"/>
      <c r="R822" s="148" t="str">
        <f ca="1">IF(ISERROR($V822),"",OFFSET('Smelter Look-up'!$C$4,$V822-4,0)&amp;"")</f>
        <v/>
      </c>
      <c r="S822" s="154" t="str">
        <f t="shared" ca="1" si="71"/>
        <v/>
      </c>
      <c r="T822" s="154" t="str">
        <f ca="1">IF(B822="","",IF(ISERROR(MATCH($J822,SorP!$B$1:$B$6261,0)),"",INDIRECT("'SorP'!$A$"&amp;MATCH($S822&amp;$J822,SorP!C:C,0))))</f>
        <v/>
      </c>
      <c r="U822" s="167"/>
      <c r="V822" s="168" t="e">
        <f>IF(C822="",NA(),MATCH($B822&amp;$C822,'Smelter Look-up'!$J:$J,0))</f>
        <v>#N/A</v>
      </c>
      <c r="X822" s="169">
        <f t="shared" ca="1" si="70"/>
        <v>0</v>
      </c>
      <c r="AB822" s="311" t="str">
        <f t="shared" si="72"/>
        <v/>
      </c>
      <c r="AC822" s="169" t="str">
        <f t="shared" si="73"/>
        <v/>
      </c>
      <c r="AD822" s="169" t="str">
        <f t="shared" si="74"/>
        <v/>
      </c>
    </row>
    <row r="823" spans="1:30" s="169" customFormat="1" ht="20.25">
      <c r="A823" s="154"/>
      <c r="B823" s="301"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3" t="str">
        <f ca="1">IF(ISERROR($V823),"",OFFSET('Smelter Look-up'!$G$4,$V823-4,0))</f>
        <v/>
      </c>
      <c r="I823" s="204" t="str">
        <f ca="1">IF(ISERROR($V823),"",OFFSET('Smelter Look-up'!$H$4,$V823-4,0))</f>
        <v/>
      </c>
      <c r="J823" s="204" t="str">
        <f ca="1">IF(ISERROR($V823),"",OFFSET('Smelter Look-up'!$I$4,$V823-4,0))</f>
        <v/>
      </c>
      <c r="K823" s="149"/>
      <c r="L823" s="149"/>
      <c r="M823" s="149"/>
      <c r="N823" s="149"/>
      <c r="O823" s="149"/>
      <c r="P823" s="206"/>
      <c r="Q823" s="150"/>
      <c r="R823" s="148" t="str">
        <f ca="1">IF(ISERROR($V823),"",OFFSET('Smelter Look-up'!$C$4,$V823-4,0)&amp;"")</f>
        <v/>
      </c>
      <c r="S823" s="154" t="str">
        <f t="shared" ca="1" si="71"/>
        <v/>
      </c>
      <c r="T823" s="154" t="str">
        <f ca="1">IF(B823="","",IF(ISERROR(MATCH($J823,SorP!$B$1:$B$6261,0)),"",INDIRECT("'SorP'!$A$"&amp;MATCH($S823&amp;$J823,SorP!C:C,0))))</f>
        <v/>
      </c>
      <c r="U823" s="167"/>
      <c r="V823" s="168" t="e">
        <f>IF(C823="",NA(),MATCH($B823&amp;$C823,'Smelter Look-up'!$J:$J,0))</f>
        <v>#N/A</v>
      </c>
      <c r="X823" s="169">
        <f t="shared" ca="1" si="70"/>
        <v>0</v>
      </c>
      <c r="AB823" s="311" t="str">
        <f t="shared" si="72"/>
        <v/>
      </c>
      <c r="AC823" s="169" t="str">
        <f t="shared" si="73"/>
        <v/>
      </c>
      <c r="AD823" s="169" t="str">
        <f t="shared" si="74"/>
        <v/>
      </c>
    </row>
    <row r="824" spans="1:30" s="169" customFormat="1" ht="20.25">
      <c r="A824" s="154"/>
      <c r="B824" s="301"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3" t="str">
        <f ca="1">IF(ISERROR($V824),"",OFFSET('Smelter Look-up'!$G$4,$V824-4,0))</f>
        <v/>
      </c>
      <c r="I824" s="204" t="str">
        <f ca="1">IF(ISERROR($V824),"",OFFSET('Smelter Look-up'!$H$4,$V824-4,0))</f>
        <v/>
      </c>
      <c r="J824" s="204" t="str">
        <f ca="1">IF(ISERROR($V824),"",OFFSET('Smelter Look-up'!$I$4,$V824-4,0))</f>
        <v/>
      </c>
      <c r="K824" s="149"/>
      <c r="L824" s="149"/>
      <c r="M824" s="149"/>
      <c r="N824" s="149"/>
      <c r="O824" s="149"/>
      <c r="P824" s="206"/>
      <c r="Q824" s="150"/>
      <c r="R824" s="148" t="str">
        <f ca="1">IF(ISERROR($V824),"",OFFSET('Smelter Look-up'!$C$4,$V824-4,0)&amp;"")</f>
        <v/>
      </c>
      <c r="S824" s="154" t="str">
        <f t="shared" ca="1" si="71"/>
        <v/>
      </c>
      <c r="T824" s="154" t="str">
        <f ca="1">IF(B824="","",IF(ISERROR(MATCH($J824,SorP!$B$1:$B$6261,0)),"",INDIRECT("'SorP'!$A$"&amp;MATCH($S824&amp;$J824,SorP!C:C,0))))</f>
        <v/>
      </c>
      <c r="U824" s="167"/>
      <c r="V824" s="168" t="e">
        <f>IF(C824="",NA(),MATCH($B824&amp;$C824,'Smelter Look-up'!$J:$J,0))</f>
        <v>#N/A</v>
      </c>
      <c r="X824" s="169">
        <f t="shared" ca="1" si="70"/>
        <v>0</v>
      </c>
      <c r="AB824" s="311" t="str">
        <f t="shared" si="72"/>
        <v/>
      </c>
      <c r="AC824" s="169" t="str">
        <f t="shared" si="73"/>
        <v/>
      </c>
      <c r="AD824" s="169" t="str">
        <f t="shared" si="74"/>
        <v/>
      </c>
    </row>
    <row r="825" spans="1:30" s="169" customFormat="1" ht="20.25">
      <c r="A825" s="154"/>
      <c r="B825" s="301"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3" t="str">
        <f ca="1">IF(ISERROR($V825),"",OFFSET('Smelter Look-up'!$G$4,$V825-4,0))</f>
        <v/>
      </c>
      <c r="I825" s="204" t="str">
        <f ca="1">IF(ISERROR($V825),"",OFFSET('Smelter Look-up'!$H$4,$V825-4,0))</f>
        <v/>
      </c>
      <c r="J825" s="204" t="str">
        <f ca="1">IF(ISERROR($V825),"",OFFSET('Smelter Look-up'!$I$4,$V825-4,0))</f>
        <v/>
      </c>
      <c r="K825" s="149"/>
      <c r="L825" s="149"/>
      <c r="M825" s="149"/>
      <c r="N825" s="149"/>
      <c r="O825" s="149"/>
      <c r="P825" s="206"/>
      <c r="Q825" s="150"/>
      <c r="R825" s="148" t="str">
        <f ca="1">IF(ISERROR($V825),"",OFFSET('Smelter Look-up'!$C$4,$V825-4,0)&amp;"")</f>
        <v/>
      </c>
      <c r="S825" s="154" t="str">
        <f t="shared" ca="1" si="71"/>
        <v/>
      </c>
      <c r="T825" s="154" t="str">
        <f ca="1">IF(B825="","",IF(ISERROR(MATCH($J825,SorP!$B$1:$B$6261,0)),"",INDIRECT("'SorP'!$A$"&amp;MATCH($S825&amp;$J825,SorP!C:C,0))))</f>
        <v/>
      </c>
      <c r="U825" s="167"/>
      <c r="V825" s="168" t="e">
        <f>IF(C825="",NA(),MATCH($B825&amp;$C825,'Smelter Look-up'!$J:$J,0))</f>
        <v>#N/A</v>
      </c>
      <c r="X825" s="169">
        <f t="shared" ca="1" si="70"/>
        <v>0</v>
      </c>
      <c r="AB825" s="311" t="str">
        <f t="shared" si="72"/>
        <v/>
      </c>
      <c r="AC825" s="169" t="str">
        <f t="shared" si="73"/>
        <v/>
      </c>
      <c r="AD825" s="169" t="str">
        <f t="shared" si="74"/>
        <v/>
      </c>
    </row>
    <row r="826" spans="1:30" s="169" customFormat="1" ht="20.25">
      <c r="A826" s="154"/>
      <c r="B826" s="301"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3" t="str">
        <f ca="1">IF(ISERROR($V826),"",OFFSET('Smelter Look-up'!$G$4,$V826-4,0))</f>
        <v/>
      </c>
      <c r="I826" s="204" t="str">
        <f ca="1">IF(ISERROR($V826),"",OFFSET('Smelter Look-up'!$H$4,$V826-4,0))</f>
        <v/>
      </c>
      <c r="J826" s="204" t="str">
        <f ca="1">IF(ISERROR($V826),"",OFFSET('Smelter Look-up'!$I$4,$V826-4,0))</f>
        <v/>
      </c>
      <c r="K826" s="149"/>
      <c r="L826" s="149"/>
      <c r="M826" s="149"/>
      <c r="N826" s="149"/>
      <c r="O826" s="149"/>
      <c r="P826" s="206"/>
      <c r="Q826" s="150"/>
      <c r="R826" s="148" t="str">
        <f ca="1">IF(ISERROR($V826),"",OFFSET('Smelter Look-up'!$C$4,$V826-4,0)&amp;"")</f>
        <v/>
      </c>
      <c r="S826" s="154" t="str">
        <f t="shared" ca="1" si="71"/>
        <v/>
      </c>
      <c r="T826" s="154" t="str">
        <f ca="1">IF(B826="","",IF(ISERROR(MATCH($J826,SorP!$B$1:$B$6261,0)),"",INDIRECT("'SorP'!$A$"&amp;MATCH($S826&amp;$J826,SorP!C:C,0))))</f>
        <v/>
      </c>
      <c r="U826" s="167"/>
      <c r="V826" s="168" t="e">
        <f>IF(C826="",NA(),MATCH($B826&amp;$C826,'Smelter Look-up'!$J:$J,0))</f>
        <v>#N/A</v>
      </c>
      <c r="X826" s="169">
        <f t="shared" ca="1" si="70"/>
        <v>0</v>
      </c>
      <c r="AB826" s="311" t="str">
        <f t="shared" si="72"/>
        <v/>
      </c>
      <c r="AC826" s="169" t="str">
        <f t="shared" si="73"/>
        <v/>
      </c>
      <c r="AD826" s="169" t="str">
        <f t="shared" si="74"/>
        <v/>
      </c>
    </row>
    <row r="827" spans="1:30" s="169" customFormat="1" ht="20.25">
      <c r="A827" s="154"/>
      <c r="B827" s="301"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3" t="str">
        <f ca="1">IF(ISERROR($V827),"",OFFSET('Smelter Look-up'!$G$4,$V827-4,0))</f>
        <v/>
      </c>
      <c r="I827" s="204" t="str">
        <f ca="1">IF(ISERROR($V827),"",OFFSET('Smelter Look-up'!$H$4,$V827-4,0))</f>
        <v/>
      </c>
      <c r="J827" s="204" t="str">
        <f ca="1">IF(ISERROR($V827),"",OFFSET('Smelter Look-up'!$I$4,$V827-4,0))</f>
        <v/>
      </c>
      <c r="K827" s="149"/>
      <c r="L827" s="149"/>
      <c r="M827" s="149"/>
      <c r="N827" s="149"/>
      <c r="O827" s="149"/>
      <c r="P827" s="206"/>
      <c r="Q827" s="150"/>
      <c r="R827" s="148" t="str">
        <f ca="1">IF(ISERROR($V827),"",OFFSET('Smelter Look-up'!$C$4,$V827-4,0)&amp;"")</f>
        <v/>
      </c>
      <c r="S827" s="154" t="str">
        <f t="shared" ca="1" si="71"/>
        <v/>
      </c>
      <c r="T827" s="154" t="str">
        <f ca="1">IF(B827="","",IF(ISERROR(MATCH($J827,SorP!$B$1:$B$6261,0)),"",INDIRECT("'SorP'!$A$"&amp;MATCH($S827&amp;$J827,SorP!C:C,0))))</f>
        <v/>
      </c>
      <c r="U827" s="167"/>
      <c r="V827" s="168" t="e">
        <f>IF(C827="",NA(),MATCH($B827&amp;$C827,'Smelter Look-up'!$J:$J,0))</f>
        <v>#N/A</v>
      </c>
      <c r="X827" s="169">
        <f t="shared" ca="1" si="70"/>
        <v>0</v>
      </c>
      <c r="AB827" s="311" t="str">
        <f t="shared" si="72"/>
        <v/>
      </c>
      <c r="AC827" s="169" t="str">
        <f t="shared" si="73"/>
        <v/>
      </c>
      <c r="AD827" s="169" t="str">
        <f t="shared" si="74"/>
        <v/>
      </c>
    </row>
    <row r="828" spans="1:30" s="169" customFormat="1" ht="20.25">
      <c r="A828" s="154"/>
      <c r="B828" s="301"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3" t="str">
        <f ca="1">IF(ISERROR($V828),"",OFFSET('Smelter Look-up'!$G$4,$V828-4,0))</f>
        <v/>
      </c>
      <c r="I828" s="204" t="str">
        <f ca="1">IF(ISERROR($V828),"",OFFSET('Smelter Look-up'!$H$4,$V828-4,0))</f>
        <v/>
      </c>
      <c r="J828" s="204" t="str">
        <f ca="1">IF(ISERROR($V828),"",OFFSET('Smelter Look-up'!$I$4,$V828-4,0))</f>
        <v/>
      </c>
      <c r="K828" s="149"/>
      <c r="L828" s="149"/>
      <c r="M828" s="149"/>
      <c r="N828" s="149"/>
      <c r="O828" s="149"/>
      <c r="P828" s="206"/>
      <c r="Q828" s="150"/>
      <c r="R828" s="148" t="str">
        <f ca="1">IF(ISERROR($V828),"",OFFSET('Smelter Look-up'!$C$4,$V828-4,0)&amp;"")</f>
        <v/>
      </c>
      <c r="S828" s="154" t="str">
        <f t="shared" ca="1" si="71"/>
        <v/>
      </c>
      <c r="T828" s="154" t="str">
        <f ca="1">IF(B828="","",IF(ISERROR(MATCH($J828,SorP!$B$1:$B$6261,0)),"",INDIRECT("'SorP'!$A$"&amp;MATCH($S828&amp;$J828,SorP!C:C,0))))</f>
        <v/>
      </c>
      <c r="U828" s="167"/>
      <c r="V828" s="168" t="e">
        <f>IF(C828="",NA(),MATCH($B828&amp;$C828,'Smelter Look-up'!$J:$J,0))</f>
        <v>#N/A</v>
      </c>
      <c r="X828" s="169">
        <f t="shared" ca="1" si="70"/>
        <v>0</v>
      </c>
      <c r="AB828" s="311" t="str">
        <f t="shared" si="72"/>
        <v/>
      </c>
      <c r="AC828" s="169" t="str">
        <f t="shared" si="73"/>
        <v/>
      </c>
      <c r="AD828" s="169" t="str">
        <f t="shared" si="74"/>
        <v/>
      </c>
    </row>
    <row r="829" spans="1:30" s="169" customFormat="1" ht="20.25">
      <c r="A829" s="154"/>
      <c r="B829" s="301"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3" t="str">
        <f ca="1">IF(ISERROR($V829),"",OFFSET('Smelter Look-up'!$G$4,$V829-4,0))</f>
        <v/>
      </c>
      <c r="I829" s="204" t="str">
        <f ca="1">IF(ISERROR($V829),"",OFFSET('Smelter Look-up'!$H$4,$V829-4,0))</f>
        <v/>
      </c>
      <c r="J829" s="204" t="str">
        <f ca="1">IF(ISERROR($V829),"",OFFSET('Smelter Look-up'!$I$4,$V829-4,0))</f>
        <v/>
      </c>
      <c r="K829" s="149"/>
      <c r="L829" s="149"/>
      <c r="M829" s="149"/>
      <c r="N829" s="149"/>
      <c r="O829" s="149"/>
      <c r="P829" s="206"/>
      <c r="Q829" s="150"/>
      <c r="R829" s="148" t="str">
        <f ca="1">IF(ISERROR($V829),"",OFFSET('Smelter Look-up'!$C$4,$V829-4,0)&amp;"")</f>
        <v/>
      </c>
      <c r="S829" s="154" t="str">
        <f t="shared" ca="1" si="71"/>
        <v/>
      </c>
      <c r="T829" s="154" t="str">
        <f ca="1">IF(B829="","",IF(ISERROR(MATCH($J829,SorP!$B$1:$B$6261,0)),"",INDIRECT("'SorP'!$A$"&amp;MATCH($S829&amp;$J829,SorP!C:C,0))))</f>
        <v/>
      </c>
      <c r="U829" s="167"/>
      <c r="V829" s="168" t="e">
        <f>IF(C829="",NA(),MATCH($B829&amp;$C829,'Smelter Look-up'!$J:$J,0))</f>
        <v>#N/A</v>
      </c>
      <c r="X829" s="169">
        <f t="shared" ca="1" si="70"/>
        <v>0</v>
      </c>
      <c r="AB829" s="311" t="str">
        <f t="shared" si="72"/>
        <v/>
      </c>
      <c r="AC829" s="169" t="str">
        <f t="shared" si="73"/>
        <v/>
      </c>
      <c r="AD829" s="169" t="str">
        <f t="shared" si="74"/>
        <v/>
      </c>
    </row>
    <row r="830" spans="1:30" s="169" customFormat="1" ht="20.25">
      <c r="A830" s="154"/>
      <c r="B830" s="301"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3" t="str">
        <f ca="1">IF(ISERROR($V830),"",OFFSET('Smelter Look-up'!$G$4,$V830-4,0))</f>
        <v/>
      </c>
      <c r="I830" s="204" t="str">
        <f ca="1">IF(ISERROR($V830),"",OFFSET('Smelter Look-up'!$H$4,$V830-4,0))</f>
        <v/>
      </c>
      <c r="J830" s="204" t="str">
        <f ca="1">IF(ISERROR($V830),"",OFFSET('Smelter Look-up'!$I$4,$V830-4,0))</f>
        <v/>
      </c>
      <c r="K830" s="149"/>
      <c r="L830" s="149"/>
      <c r="M830" s="149"/>
      <c r="N830" s="149"/>
      <c r="O830" s="149"/>
      <c r="P830" s="206"/>
      <c r="Q830" s="150"/>
      <c r="R830" s="148" t="str">
        <f ca="1">IF(ISERROR($V830),"",OFFSET('Smelter Look-up'!$C$4,$V830-4,0)&amp;"")</f>
        <v/>
      </c>
      <c r="S830" s="154" t="str">
        <f t="shared" ca="1" si="71"/>
        <v/>
      </c>
      <c r="T830" s="154" t="str">
        <f ca="1">IF(B830="","",IF(ISERROR(MATCH($J830,SorP!$B$1:$B$6261,0)),"",INDIRECT("'SorP'!$A$"&amp;MATCH($S830&amp;$J830,SorP!C:C,0))))</f>
        <v/>
      </c>
      <c r="U830" s="167"/>
      <c r="V830" s="168" t="e">
        <f>IF(C830="",NA(),MATCH($B830&amp;$C830,'Smelter Look-up'!$J:$J,0))</f>
        <v>#N/A</v>
      </c>
      <c r="X830" s="169">
        <f t="shared" ca="1" si="70"/>
        <v>0</v>
      </c>
      <c r="AB830" s="311" t="str">
        <f t="shared" si="72"/>
        <v/>
      </c>
      <c r="AC830" s="169" t="str">
        <f t="shared" si="73"/>
        <v/>
      </c>
      <c r="AD830" s="169" t="str">
        <f t="shared" si="74"/>
        <v/>
      </c>
    </row>
    <row r="831" spans="1:30" s="169" customFormat="1" ht="20.25">
      <c r="A831" s="154"/>
      <c r="B831" s="301"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3" t="str">
        <f ca="1">IF(ISERROR($V831),"",OFFSET('Smelter Look-up'!$G$4,$V831-4,0))</f>
        <v/>
      </c>
      <c r="I831" s="204" t="str">
        <f ca="1">IF(ISERROR($V831),"",OFFSET('Smelter Look-up'!$H$4,$V831-4,0))</f>
        <v/>
      </c>
      <c r="J831" s="204" t="str">
        <f ca="1">IF(ISERROR($V831),"",OFFSET('Smelter Look-up'!$I$4,$V831-4,0))</f>
        <v/>
      </c>
      <c r="K831" s="149"/>
      <c r="L831" s="149"/>
      <c r="M831" s="149"/>
      <c r="N831" s="149"/>
      <c r="O831" s="149"/>
      <c r="P831" s="206"/>
      <c r="Q831" s="150"/>
      <c r="R831" s="148" t="str">
        <f ca="1">IF(ISERROR($V831),"",OFFSET('Smelter Look-up'!$C$4,$V831-4,0)&amp;"")</f>
        <v/>
      </c>
      <c r="S831" s="154" t="str">
        <f t="shared" ca="1" si="71"/>
        <v/>
      </c>
      <c r="T831" s="154" t="str">
        <f ca="1">IF(B831="","",IF(ISERROR(MATCH($J831,SorP!$B$1:$B$6261,0)),"",INDIRECT("'SorP'!$A$"&amp;MATCH($S831&amp;$J831,SorP!C:C,0))))</f>
        <v/>
      </c>
      <c r="U831" s="167"/>
      <c r="V831" s="168" t="e">
        <f>IF(C831="",NA(),MATCH($B831&amp;$C831,'Smelter Look-up'!$J:$J,0))</f>
        <v>#N/A</v>
      </c>
      <c r="X831" s="169">
        <f t="shared" ca="1" si="70"/>
        <v>0</v>
      </c>
      <c r="AB831" s="311" t="str">
        <f t="shared" si="72"/>
        <v/>
      </c>
      <c r="AC831" s="169" t="str">
        <f t="shared" si="73"/>
        <v/>
      </c>
      <c r="AD831" s="169" t="str">
        <f t="shared" si="74"/>
        <v/>
      </c>
    </row>
    <row r="832" spans="1:30" s="169" customFormat="1" ht="20.25">
      <c r="A832" s="154"/>
      <c r="B832" s="301"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3" t="str">
        <f ca="1">IF(ISERROR($V832),"",OFFSET('Smelter Look-up'!$G$4,$V832-4,0))</f>
        <v/>
      </c>
      <c r="I832" s="204" t="str">
        <f ca="1">IF(ISERROR($V832),"",OFFSET('Smelter Look-up'!$H$4,$V832-4,0))</f>
        <v/>
      </c>
      <c r="J832" s="204" t="str">
        <f ca="1">IF(ISERROR($V832),"",OFFSET('Smelter Look-up'!$I$4,$V832-4,0))</f>
        <v/>
      </c>
      <c r="K832" s="149"/>
      <c r="L832" s="149"/>
      <c r="M832" s="149"/>
      <c r="N832" s="149"/>
      <c r="O832" s="149"/>
      <c r="P832" s="206"/>
      <c r="Q832" s="150"/>
      <c r="R832" s="148" t="str">
        <f ca="1">IF(ISERROR($V832),"",OFFSET('Smelter Look-up'!$C$4,$V832-4,0)&amp;"")</f>
        <v/>
      </c>
      <c r="S832" s="154" t="str">
        <f t="shared" ca="1" si="71"/>
        <v/>
      </c>
      <c r="T832" s="154" t="str">
        <f ca="1">IF(B832="","",IF(ISERROR(MATCH($J832,SorP!$B$1:$B$6261,0)),"",INDIRECT("'SorP'!$A$"&amp;MATCH($S832&amp;$J832,SorP!C:C,0))))</f>
        <v/>
      </c>
      <c r="U832" s="167"/>
      <c r="V832" s="168" t="e">
        <f>IF(C832="",NA(),MATCH($B832&amp;$C832,'Smelter Look-up'!$J:$J,0))</f>
        <v>#N/A</v>
      </c>
      <c r="X832" s="169">
        <f t="shared" ca="1" si="70"/>
        <v>0</v>
      </c>
      <c r="AB832" s="311" t="str">
        <f t="shared" si="72"/>
        <v/>
      </c>
      <c r="AC832" s="169" t="str">
        <f t="shared" si="73"/>
        <v/>
      </c>
      <c r="AD832" s="169" t="str">
        <f t="shared" si="74"/>
        <v/>
      </c>
    </row>
    <row r="833" spans="1:30" s="169" customFormat="1" ht="20.25">
      <c r="A833" s="154"/>
      <c r="B833" s="301"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3" t="str">
        <f ca="1">IF(ISERROR($V833),"",OFFSET('Smelter Look-up'!$G$4,$V833-4,0))</f>
        <v/>
      </c>
      <c r="I833" s="204" t="str">
        <f ca="1">IF(ISERROR($V833),"",OFFSET('Smelter Look-up'!$H$4,$V833-4,0))</f>
        <v/>
      </c>
      <c r="J833" s="204" t="str">
        <f ca="1">IF(ISERROR($V833),"",OFFSET('Smelter Look-up'!$I$4,$V833-4,0))</f>
        <v/>
      </c>
      <c r="K833" s="149"/>
      <c r="L833" s="149"/>
      <c r="M833" s="149"/>
      <c r="N833" s="149"/>
      <c r="O833" s="149"/>
      <c r="P833" s="206"/>
      <c r="Q833" s="150"/>
      <c r="R833" s="148" t="str">
        <f ca="1">IF(ISERROR($V833),"",OFFSET('Smelter Look-up'!$C$4,$V833-4,0)&amp;"")</f>
        <v/>
      </c>
      <c r="S833" s="154" t="str">
        <f t="shared" ca="1" si="71"/>
        <v/>
      </c>
      <c r="T833" s="154" t="str">
        <f ca="1">IF(B833="","",IF(ISERROR(MATCH($J833,SorP!$B$1:$B$6261,0)),"",INDIRECT("'SorP'!$A$"&amp;MATCH($S833&amp;$J833,SorP!C:C,0))))</f>
        <v/>
      </c>
      <c r="U833" s="167"/>
      <c r="V833" s="168" t="e">
        <f>IF(C833="",NA(),MATCH($B833&amp;$C833,'Smelter Look-up'!$J:$J,0))</f>
        <v>#N/A</v>
      </c>
      <c r="X833" s="169">
        <f t="shared" ca="1" si="70"/>
        <v>0</v>
      </c>
      <c r="AB833" s="311" t="str">
        <f t="shared" si="72"/>
        <v/>
      </c>
      <c r="AC833" s="169" t="str">
        <f t="shared" si="73"/>
        <v/>
      </c>
      <c r="AD833" s="169" t="str">
        <f t="shared" si="74"/>
        <v/>
      </c>
    </row>
    <row r="834" spans="1:30" s="169" customFormat="1" ht="20.25">
      <c r="A834" s="154"/>
      <c r="B834" s="301"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3" t="str">
        <f ca="1">IF(ISERROR($V834),"",OFFSET('Smelter Look-up'!$G$4,$V834-4,0))</f>
        <v/>
      </c>
      <c r="I834" s="204" t="str">
        <f ca="1">IF(ISERROR($V834),"",OFFSET('Smelter Look-up'!$H$4,$V834-4,0))</f>
        <v/>
      </c>
      <c r="J834" s="204" t="str">
        <f ca="1">IF(ISERROR($V834),"",OFFSET('Smelter Look-up'!$I$4,$V834-4,0))</f>
        <v/>
      </c>
      <c r="K834" s="149"/>
      <c r="L834" s="149"/>
      <c r="M834" s="149"/>
      <c r="N834" s="149"/>
      <c r="O834" s="149"/>
      <c r="P834" s="206"/>
      <c r="Q834" s="150"/>
      <c r="R834" s="148" t="str">
        <f ca="1">IF(ISERROR($V834),"",OFFSET('Smelter Look-up'!$C$4,$V834-4,0)&amp;"")</f>
        <v/>
      </c>
      <c r="S834" s="154" t="str">
        <f t="shared" ca="1" si="71"/>
        <v/>
      </c>
      <c r="T834" s="154" t="str">
        <f ca="1">IF(B834="","",IF(ISERROR(MATCH($J834,SorP!$B$1:$B$6261,0)),"",INDIRECT("'SorP'!$A$"&amp;MATCH($S834&amp;$J834,SorP!C:C,0))))</f>
        <v/>
      </c>
      <c r="U834" s="167"/>
      <c r="V834" s="168" t="e">
        <f>IF(C834="",NA(),MATCH($B834&amp;$C834,'Smelter Look-up'!$J:$J,0))</f>
        <v>#N/A</v>
      </c>
      <c r="X834" s="169">
        <f t="shared" ca="1" si="70"/>
        <v>0</v>
      </c>
      <c r="AB834" s="311" t="str">
        <f t="shared" si="72"/>
        <v/>
      </c>
      <c r="AC834" s="169" t="str">
        <f t="shared" si="73"/>
        <v/>
      </c>
      <c r="AD834" s="169" t="str">
        <f t="shared" si="74"/>
        <v/>
      </c>
    </row>
    <row r="835" spans="1:30" s="169" customFormat="1" ht="20.25">
      <c r="A835" s="154"/>
      <c r="B835" s="301"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3" t="str">
        <f ca="1">IF(ISERROR($V835),"",OFFSET('Smelter Look-up'!$G$4,$V835-4,0))</f>
        <v/>
      </c>
      <c r="I835" s="204" t="str">
        <f ca="1">IF(ISERROR($V835),"",OFFSET('Smelter Look-up'!$H$4,$V835-4,0))</f>
        <v/>
      </c>
      <c r="J835" s="204" t="str">
        <f ca="1">IF(ISERROR($V835),"",OFFSET('Smelter Look-up'!$I$4,$V835-4,0))</f>
        <v/>
      </c>
      <c r="K835" s="149"/>
      <c r="L835" s="149"/>
      <c r="M835" s="149"/>
      <c r="N835" s="149"/>
      <c r="O835" s="149"/>
      <c r="P835" s="206"/>
      <c r="Q835" s="150"/>
      <c r="R835" s="148" t="str">
        <f ca="1">IF(ISERROR($V835),"",OFFSET('Smelter Look-up'!$C$4,$V835-4,0)&amp;"")</f>
        <v/>
      </c>
      <c r="S835" s="154" t="str">
        <f t="shared" ca="1" si="71"/>
        <v/>
      </c>
      <c r="T835" s="154" t="str">
        <f ca="1">IF(B835="","",IF(ISERROR(MATCH($J835,SorP!$B$1:$B$6261,0)),"",INDIRECT("'SorP'!$A$"&amp;MATCH($S835&amp;$J835,SorP!C:C,0))))</f>
        <v/>
      </c>
      <c r="U835" s="167"/>
      <c r="V835" s="168" t="e">
        <f>IF(C835="",NA(),MATCH($B835&amp;$C835,'Smelter Look-up'!$J:$J,0))</f>
        <v>#N/A</v>
      </c>
      <c r="X835" s="169">
        <f t="shared" ca="1" si="70"/>
        <v>0</v>
      </c>
      <c r="AB835" s="311" t="str">
        <f t="shared" si="72"/>
        <v/>
      </c>
      <c r="AC835" s="169" t="str">
        <f t="shared" si="73"/>
        <v/>
      </c>
      <c r="AD835" s="169" t="str">
        <f t="shared" si="74"/>
        <v/>
      </c>
    </row>
    <row r="836" spans="1:30" s="169" customFormat="1" ht="20.25">
      <c r="A836" s="154"/>
      <c r="B836" s="301"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3" t="str">
        <f ca="1">IF(ISERROR($V836),"",OFFSET('Smelter Look-up'!$G$4,$V836-4,0))</f>
        <v/>
      </c>
      <c r="I836" s="204" t="str">
        <f ca="1">IF(ISERROR($V836),"",OFFSET('Smelter Look-up'!$H$4,$V836-4,0))</f>
        <v/>
      </c>
      <c r="J836" s="204" t="str">
        <f ca="1">IF(ISERROR($V836),"",OFFSET('Smelter Look-up'!$I$4,$V836-4,0))</f>
        <v/>
      </c>
      <c r="K836" s="149"/>
      <c r="L836" s="149"/>
      <c r="M836" s="149"/>
      <c r="N836" s="149"/>
      <c r="O836" s="149"/>
      <c r="P836" s="206"/>
      <c r="Q836" s="150"/>
      <c r="R836" s="148" t="str">
        <f ca="1">IF(ISERROR($V836),"",OFFSET('Smelter Look-up'!$C$4,$V836-4,0)&amp;"")</f>
        <v/>
      </c>
      <c r="S836" s="154" t="str">
        <f t="shared" ca="1" si="71"/>
        <v/>
      </c>
      <c r="T836" s="154" t="str">
        <f ca="1">IF(B836="","",IF(ISERROR(MATCH($J836,SorP!$B$1:$B$6261,0)),"",INDIRECT("'SorP'!$A$"&amp;MATCH($S836&amp;$J836,SorP!C:C,0))))</f>
        <v/>
      </c>
      <c r="U836" s="167"/>
      <c r="V836" s="168" t="e">
        <f>IF(C836="",NA(),MATCH($B836&amp;$C836,'Smelter Look-up'!$J:$J,0))</f>
        <v>#N/A</v>
      </c>
      <c r="X836" s="169">
        <f t="shared" ca="1" si="70"/>
        <v>0</v>
      </c>
      <c r="AB836" s="311" t="str">
        <f t="shared" si="72"/>
        <v/>
      </c>
      <c r="AC836" s="169" t="str">
        <f t="shared" si="73"/>
        <v/>
      </c>
      <c r="AD836" s="169" t="str">
        <f t="shared" si="74"/>
        <v/>
      </c>
    </row>
    <row r="837" spans="1:30" s="169" customFormat="1" ht="20.25">
      <c r="A837" s="154"/>
      <c r="B837" s="301"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3" t="str">
        <f ca="1">IF(ISERROR($V837),"",OFFSET('Smelter Look-up'!$G$4,$V837-4,0))</f>
        <v/>
      </c>
      <c r="I837" s="204" t="str">
        <f ca="1">IF(ISERROR($V837),"",OFFSET('Smelter Look-up'!$H$4,$V837-4,0))</f>
        <v/>
      </c>
      <c r="J837" s="204" t="str">
        <f ca="1">IF(ISERROR($V837),"",OFFSET('Smelter Look-up'!$I$4,$V837-4,0))</f>
        <v/>
      </c>
      <c r="K837" s="149"/>
      <c r="L837" s="149"/>
      <c r="M837" s="149"/>
      <c r="N837" s="149"/>
      <c r="O837" s="149"/>
      <c r="P837" s="206"/>
      <c r="Q837" s="150"/>
      <c r="R837" s="148" t="str">
        <f ca="1">IF(ISERROR($V837),"",OFFSET('Smelter Look-up'!$C$4,$V837-4,0)&amp;"")</f>
        <v/>
      </c>
      <c r="S837" s="154" t="str">
        <f t="shared" ca="1" si="71"/>
        <v/>
      </c>
      <c r="T837" s="154" t="str">
        <f ca="1">IF(B837="","",IF(ISERROR(MATCH($J837,SorP!$B$1:$B$6261,0)),"",INDIRECT("'SorP'!$A$"&amp;MATCH($S837&amp;$J837,SorP!C:C,0))))</f>
        <v/>
      </c>
      <c r="U837" s="167"/>
      <c r="V837" s="168" t="e">
        <f>IF(C837="",NA(),MATCH($B837&amp;$C837,'Smelter Look-up'!$J:$J,0))</f>
        <v>#N/A</v>
      </c>
      <c r="X837" s="169">
        <f t="shared" ca="1" si="70"/>
        <v>0</v>
      </c>
      <c r="AB837" s="311" t="str">
        <f t="shared" si="72"/>
        <v/>
      </c>
      <c r="AC837" s="169" t="str">
        <f t="shared" si="73"/>
        <v/>
      </c>
      <c r="AD837" s="169" t="str">
        <f t="shared" si="74"/>
        <v/>
      </c>
    </row>
    <row r="838" spans="1:30" s="169" customFormat="1" ht="20.25">
      <c r="A838" s="154"/>
      <c r="B838" s="301"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3" t="str">
        <f ca="1">IF(ISERROR($V838),"",OFFSET('Smelter Look-up'!$G$4,$V838-4,0))</f>
        <v/>
      </c>
      <c r="I838" s="204" t="str">
        <f ca="1">IF(ISERROR($V838),"",OFFSET('Smelter Look-up'!$H$4,$V838-4,0))</f>
        <v/>
      </c>
      <c r="J838" s="204" t="str">
        <f ca="1">IF(ISERROR($V838),"",OFFSET('Smelter Look-up'!$I$4,$V838-4,0))</f>
        <v/>
      </c>
      <c r="K838" s="149"/>
      <c r="L838" s="149"/>
      <c r="M838" s="149"/>
      <c r="N838" s="149"/>
      <c r="O838" s="149"/>
      <c r="P838" s="206"/>
      <c r="Q838" s="150"/>
      <c r="R838" s="148" t="str">
        <f ca="1">IF(ISERROR($V838),"",OFFSET('Smelter Look-up'!$C$4,$V838-4,0)&amp;"")</f>
        <v/>
      </c>
      <c r="S838" s="154" t="str">
        <f t="shared" ca="1" si="71"/>
        <v/>
      </c>
      <c r="T838" s="154" t="str">
        <f ca="1">IF(B838="","",IF(ISERROR(MATCH($J838,SorP!$B$1:$B$6261,0)),"",INDIRECT("'SorP'!$A$"&amp;MATCH($S838&amp;$J838,SorP!C:C,0))))</f>
        <v/>
      </c>
      <c r="U838" s="167"/>
      <c r="V838" s="168" t="e">
        <f>IF(C838="",NA(),MATCH($B838&amp;$C838,'Smelter Look-up'!$J:$J,0))</f>
        <v>#N/A</v>
      </c>
      <c r="X838" s="169">
        <f t="shared" ca="1" si="70"/>
        <v>0</v>
      </c>
      <c r="AB838" s="311" t="str">
        <f t="shared" si="72"/>
        <v/>
      </c>
      <c r="AC838" s="169" t="str">
        <f t="shared" si="73"/>
        <v/>
      </c>
      <c r="AD838" s="169" t="str">
        <f t="shared" si="74"/>
        <v/>
      </c>
    </row>
    <row r="839" spans="1:30" s="169" customFormat="1" ht="20.25">
      <c r="A839" s="154"/>
      <c r="B839" s="301"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3" t="str">
        <f ca="1">IF(ISERROR($V839),"",OFFSET('Smelter Look-up'!$G$4,$V839-4,0))</f>
        <v/>
      </c>
      <c r="I839" s="204" t="str">
        <f ca="1">IF(ISERROR($V839),"",OFFSET('Smelter Look-up'!$H$4,$V839-4,0))</f>
        <v/>
      </c>
      <c r="J839" s="204" t="str">
        <f ca="1">IF(ISERROR($V839),"",OFFSET('Smelter Look-up'!$I$4,$V839-4,0))</f>
        <v/>
      </c>
      <c r="K839" s="149"/>
      <c r="L839" s="149"/>
      <c r="M839" s="149"/>
      <c r="N839" s="149"/>
      <c r="O839" s="149"/>
      <c r="P839" s="206"/>
      <c r="Q839" s="150"/>
      <c r="R839" s="148" t="str">
        <f ca="1">IF(ISERROR($V839),"",OFFSET('Smelter Look-up'!$C$4,$V839-4,0)&amp;"")</f>
        <v/>
      </c>
      <c r="S839" s="154" t="str">
        <f t="shared" ca="1" si="71"/>
        <v/>
      </c>
      <c r="T839" s="154" t="str">
        <f ca="1">IF(B839="","",IF(ISERROR(MATCH($J839,SorP!$B$1:$B$6261,0)),"",INDIRECT("'SorP'!$A$"&amp;MATCH($S839&amp;$J839,SorP!C:C,0))))</f>
        <v/>
      </c>
      <c r="U839" s="167"/>
      <c r="V839" s="168" t="e">
        <f>IF(C839="",NA(),MATCH($B839&amp;$C839,'Smelter Look-up'!$J:$J,0))</f>
        <v>#N/A</v>
      </c>
      <c r="X839" s="169">
        <f t="shared" ca="1" si="70"/>
        <v>0</v>
      </c>
      <c r="AB839" s="311" t="str">
        <f t="shared" si="72"/>
        <v/>
      </c>
      <c r="AC839" s="169" t="str">
        <f t="shared" si="73"/>
        <v/>
      </c>
      <c r="AD839" s="169" t="str">
        <f t="shared" si="74"/>
        <v/>
      </c>
    </row>
    <row r="840" spans="1:30" s="169" customFormat="1" ht="20.25">
      <c r="A840" s="154"/>
      <c r="B840" s="301"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3" t="str">
        <f ca="1">IF(ISERROR($V840),"",OFFSET('Smelter Look-up'!$G$4,$V840-4,0))</f>
        <v/>
      </c>
      <c r="I840" s="204" t="str">
        <f ca="1">IF(ISERROR($V840),"",OFFSET('Smelter Look-up'!$H$4,$V840-4,0))</f>
        <v/>
      </c>
      <c r="J840" s="204" t="str">
        <f ca="1">IF(ISERROR($V840),"",OFFSET('Smelter Look-up'!$I$4,$V840-4,0))</f>
        <v/>
      </c>
      <c r="K840" s="149"/>
      <c r="L840" s="149"/>
      <c r="M840" s="149"/>
      <c r="N840" s="149"/>
      <c r="O840" s="149"/>
      <c r="P840" s="206"/>
      <c r="Q840" s="150"/>
      <c r="R840" s="148" t="str">
        <f ca="1">IF(ISERROR($V840),"",OFFSET('Smelter Look-up'!$C$4,$V840-4,0)&amp;"")</f>
        <v/>
      </c>
      <c r="S840" s="154" t="str">
        <f t="shared" ca="1" si="71"/>
        <v/>
      </c>
      <c r="T840" s="154" t="str">
        <f ca="1">IF(B840="","",IF(ISERROR(MATCH($J840,SorP!$B$1:$B$6261,0)),"",INDIRECT("'SorP'!$A$"&amp;MATCH($S840&amp;$J840,SorP!C:C,0))))</f>
        <v/>
      </c>
      <c r="U840" s="167"/>
      <c r="V840" s="168" t="e">
        <f>IF(C840="",NA(),MATCH($B840&amp;$C840,'Smelter Look-up'!$J:$J,0))</f>
        <v>#N/A</v>
      </c>
      <c r="X840" s="169">
        <f t="shared" ca="1" si="70"/>
        <v>0</v>
      </c>
      <c r="AB840" s="311" t="str">
        <f t="shared" si="72"/>
        <v/>
      </c>
      <c r="AC840" s="169" t="str">
        <f t="shared" si="73"/>
        <v/>
      </c>
      <c r="AD840" s="169" t="str">
        <f t="shared" si="74"/>
        <v/>
      </c>
    </row>
    <row r="841" spans="1:30" s="169" customFormat="1" ht="20.25">
      <c r="A841" s="154"/>
      <c r="B841" s="301"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3" t="str">
        <f ca="1">IF(ISERROR($V841),"",OFFSET('Smelter Look-up'!$G$4,$V841-4,0))</f>
        <v/>
      </c>
      <c r="I841" s="204" t="str">
        <f ca="1">IF(ISERROR($V841),"",OFFSET('Smelter Look-up'!$H$4,$V841-4,0))</f>
        <v/>
      </c>
      <c r="J841" s="204" t="str">
        <f ca="1">IF(ISERROR($V841),"",OFFSET('Smelter Look-up'!$I$4,$V841-4,0))</f>
        <v/>
      </c>
      <c r="K841" s="149"/>
      <c r="L841" s="149"/>
      <c r="M841" s="149"/>
      <c r="N841" s="149"/>
      <c r="O841" s="149"/>
      <c r="P841" s="206"/>
      <c r="Q841" s="150"/>
      <c r="R841" s="148" t="str">
        <f ca="1">IF(ISERROR($V841),"",OFFSET('Smelter Look-up'!$C$4,$V841-4,0)&amp;"")</f>
        <v/>
      </c>
      <c r="S841" s="154" t="str">
        <f t="shared" ca="1" si="71"/>
        <v/>
      </c>
      <c r="T841" s="154" t="str">
        <f ca="1">IF(B841="","",IF(ISERROR(MATCH($J841,SorP!$B$1:$B$6261,0)),"",INDIRECT("'SorP'!$A$"&amp;MATCH($S841&amp;$J841,SorP!C:C,0))))</f>
        <v/>
      </c>
      <c r="U841" s="167"/>
      <c r="V841" s="168" t="e">
        <f>IF(C841="",NA(),MATCH($B841&amp;$C841,'Smelter Look-up'!$J:$J,0))</f>
        <v>#N/A</v>
      </c>
      <c r="X841" s="169">
        <f t="shared" ca="1" si="70"/>
        <v>0</v>
      </c>
      <c r="AB841" s="311" t="str">
        <f t="shared" si="72"/>
        <v/>
      </c>
      <c r="AC841" s="169" t="str">
        <f t="shared" si="73"/>
        <v/>
      </c>
      <c r="AD841" s="169" t="str">
        <f t="shared" si="74"/>
        <v/>
      </c>
    </row>
    <row r="842" spans="1:30" s="169" customFormat="1" ht="20.25">
      <c r="A842" s="154"/>
      <c r="B842" s="301"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3" t="str">
        <f ca="1">IF(ISERROR($V842),"",OFFSET('Smelter Look-up'!$G$4,$V842-4,0))</f>
        <v/>
      </c>
      <c r="I842" s="204" t="str">
        <f ca="1">IF(ISERROR($V842),"",OFFSET('Smelter Look-up'!$H$4,$V842-4,0))</f>
        <v/>
      </c>
      <c r="J842" s="204" t="str">
        <f ca="1">IF(ISERROR($V842),"",OFFSET('Smelter Look-up'!$I$4,$V842-4,0))</f>
        <v/>
      </c>
      <c r="K842" s="149"/>
      <c r="L842" s="149"/>
      <c r="M842" s="149"/>
      <c r="N842" s="149"/>
      <c r="O842" s="149"/>
      <c r="P842" s="206"/>
      <c r="Q842" s="150"/>
      <c r="R842" s="148" t="str">
        <f ca="1">IF(ISERROR($V842),"",OFFSET('Smelter Look-up'!$C$4,$V842-4,0)&amp;"")</f>
        <v/>
      </c>
      <c r="S842" s="154" t="str">
        <f t="shared" ca="1" si="71"/>
        <v/>
      </c>
      <c r="T842" s="154" t="str">
        <f ca="1">IF(B842="","",IF(ISERROR(MATCH($J842,SorP!$B$1:$B$6261,0)),"",INDIRECT("'SorP'!$A$"&amp;MATCH($S842&amp;$J842,SorP!C:C,0))))</f>
        <v/>
      </c>
      <c r="U842" s="167"/>
      <c r="V842" s="168" t="e">
        <f>IF(C842="",NA(),MATCH($B842&amp;$C842,'Smelter Look-up'!$J:$J,0))</f>
        <v>#N/A</v>
      </c>
      <c r="X842" s="169">
        <f t="shared" ca="1" si="70"/>
        <v>0</v>
      </c>
      <c r="AB842" s="311" t="str">
        <f t="shared" si="72"/>
        <v/>
      </c>
      <c r="AC842" s="169" t="str">
        <f t="shared" si="73"/>
        <v/>
      </c>
      <c r="AD842" s="169" t="str">
        <f t="shared" si="74"/>
        <v/>
      </c>
    </row>
    <row r="843" spans="1:30" s="169" customFormat="1" ht="20.25">
      <c r="A843" s="154"/>
      <c r="B843" s="301"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3" t="str">
        <f ca="1">IF(ISERROR($V843),"",OFFSET('Smelter Look-up'!$G$4,$V843-4,0))</f>
        <v/>
      </c>
      <c r="I843" s="204" t="str">
        <f ca="1">IF(ISERROR($V843),"",OFFSET('Smelter Look-up'!$H$4,$V843-4,0))</f>
        <v/>
      </c>
      <c r="J843" s="204" t="str">
        <f ca="1">IF(ISERROR($V843),"",OFFSET('Smelter Look-up'!$I$4,$V843-4,0))</f>
        <v/>
      </c>
      <c r="K843" s="149"/>
      <c r="L843" s="149"/>
      <c r="M843" s="149"/>
      <c r="N843" s="149"/>
      <c r="O843" s="149"/>
      <c r="P843" s="206"/>
      <c r="Q843" s="150"/>
      <c r="R843" s="148" t="str">
        <f ca="1">IF(ISERROR($V843),"",OFFSET('Smelter Look-up'!$C$4,$V843-4,0)&amp;"")</f>
        <v/>
      </c>
      <c r="S843" s="154" t="str">
        <f t="shared" ca="1" si="71"/>
        <v/>
      </c>
      <c r="T843" s="154" t="str">
        <f ca="1">IF(B843="","",IF(ISERROR(MATCH($J843,SorP!$B$1:$B$6261,0)),"",INDIRECT("'SorP'!$A$"&amp;MATCH($S843&amp;$J843,SorP!C:C,0))))</f>
        <v/>
      </c>
      <c r="U843" s="167"/>
      <c r="V843" s="168" t="e">
        <f>IF(C843="",NA(),MATCH($B843&amp;$C843,'Smelter Look-up'!$J:$J,0))</f>
        <v>#N/A</v>
      </c>
      <c r="X843" s="169">
        <f t="shared" ca="1" si="70"/>
        <v>0</v>
      </c>
      <c r="AB843" s="311" t="str">
        <f t="shared" si="72"/>
        <v/>
      </c>
      <c r="AC843" s="169" t="str">
        <f t="shared" si="73"/>
        <v/>
      </c>
      <c r="AD843" s="169" t="str">
        <f t="shared" si="74"/>
        <v/>
      </c>
    </row>
    <row r="844" spans="1:30" s="169" customFormat="1" ht="20.25">
      <c r="A844" s="154"/>
      <c r="B844" s="301"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3" t="str">
        <f ca="1">IF(ISERROR($V844),"",OFFSET('Smelter Look-up'!$G$4,$V844-4,0))</f>
        <v/>
      </c>
      <c r="I844" s="204" t="str">
        <f ca="1">IF(ISERROR($V844),"",OFFSET('Smelter Look-up'!$H$4,$V844-4,0))</f>
        <v/>
      </c>
      <c r="J844" s="204" t="str">
        <f ca="1">IF(ISERROR($V844),"",OFFSET('Smelter Look-up'!$I$4,$V844-4,0))</f>
        <v/>
      </c>
      <c r="K844" s="149"/>
      <c r="L844" s="149"/>
      <c r="M844" s="149"/>
      <c r="N844" s="149"/>
      <c r="O844" s="149"/>
      <c r="P844" s="206"/>
      <c r="Q844" s="150"/>
      <c r="R844" s="148" t="str">
        <f ca="1">IF(ISERROR($V844),"",OFFSET('Smelter Look-up'!$C$4,$V844-4,0)&amp;"")</f>
        <v/>
      </c>
      <c r="S844" s="154" t="str">
        <f t="shared" ca="1" si="71"/>
        <v/>
      </c>
      <c r="T844" s="154" t="str">
        <f ca="1">IF(B844="","",IF(ISERROR(MATCH($J844,SorP!$B$1:$B$6261,0)),"",INDIRECT("'SorP'!$A$"&amp;MATCH($S844&amp;$J844,SorP!C:C,0))))</f>
        <v/>
      </c>
      <c r="U844" s="167"/>
      <c r="V844" s="168" t="e">
        <f>IF(C844="",NA(),MATCH($B844&amp;$C844,'Smelter Look-up'!$J:$J,0))</f>
        <v>#N/A</v>
      </c>
      <c r="X844" s="169">
        <f t="shared" ca="1" si="70"/>
        <v>0</v>
      </c>
      <c r="AB844" s="311" t="str">
        <f t="shared" si="72"/>
        <v/>
      </c>
      <c r="AC844" s="169" t="str">
        <f t="shared" si="73"/>
        <v/>
      </c>
      <c r="AD844" s="169" t="str">
        <f t="shared" si="74"/>
        <v/>
      </c>
    </row>
    <row r="845" spans="1:30" s="169" customFormat="1" ht="20.25">
      <c r="A845" s="154"/>
      <c r="B845" s="301"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3" t="str">
        <f ca="1">IF(ISERROR($V845),"",OFFSET('Smelter Look-up'!$G$4,$V845-4,0))</f>
        <v/>
      </c>
      <c r="I845" s="204" t="str">
        <f ca="1">IF(ISERROR($V845),"",OFFSET('Smelter Look-up'!$H$4,$V845-4,0))</f>
        <v/>
      </c>
      <c r="J845" s="204" t="str">
        <f ca="1">IF(ISERROR($V845),"",OFFSET('Smelter Look-up'!$I$4,$V845-4,0))</f>
        <v/>
      </c>
      <c r="K845" s="149"/>
      <c r="L845" s="149"/>
      <c r="M845" s="149"/>
      <c r="N845" s="149"/>
      <c r="O845" s="149"/>
      <c r="P845" s="206"/>
      <c r="Q845" s="150"/>
      <c r="R845" s="148" t="str">
        <f ca="1">IF(ISERROR($V845),"",OFFSET('Smelter Look-up'!$C$4,$V845-4,0)&amp;"")</f>
        <v/>
      </c>
      <c r="S845" s="154" t="str">
        <f t="shared" ca="1" si="71"/>
        <v/>
      </c>
      <c r="T845" s="154" t="str">
        <f ca="1">IF(B845="","",IF(ISERROR(MATCH($J845,SorP!$B$1:$B$6261,0)),"",INDIRECT("'SorP'!$A$"&amp;MATCH($S845&amp;$J845,SorP!C:C,0))))</f>
        <v/>
      </c>
      <c r="U845" s="167"/>
      <c r="V845" s="168" t="e">
        <f>IF(C845="",NA(),MATCH($B845&amp;$C845,'Smelter Look-up'!$J:$J,0))</f>
        <v>#N/A</v>
      </c>
      <c r="X845" s="169">
        <f t="shared" ca="1" si="70"/>
        <v>0</v>
      </c>
      <c r="AB845" s="311" t="str">
        <f t="shared" si="72"/>
        <v/>
      </c>
      <c r="AC845" s="169" t="str">
        <f t="shared" si="73"/>
        <v/>
      </c>
      <c r="AD845" s="169" t="str">
        <f t="shared" si="74"/>
        <v/>
      </c>
    </row>
    <row r="846" spans="1:30" s="169" customFormat="1" ht="20.25">
      <c r="A846" s="154"/>
      <c r="B846" s="301"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3" t="str">
        <f ca="1">IF(ISERROR($V846),"",OFFSET('Smelter Look-up'!$G$4,$V846-4,0))</f>
        <v/>
      </c>
      <c r="I846" s="204" t="str">
        <f ca="1">IF(ISERROR($V846),"",OFFSET('Smelter Look-up'!$H$4,$V846-4,0))</f>
        <v/>
      </c>
      <c r="J846" s="204" t="str">
        <f ca="1">IF(ISERROR($V846),"",OFFSET('Smelter Look-up'!$I$4,$V846-4,0))</f>
        <v/>
      </c>
      <c r="K846" s="149"/>
      <c r="L846" s="149"/>
      <c r="M846" s="149"/>
      <c r="N846" s="149"/>
      <c r="O846" s="149"/>
      <c r="P846" s="206"/>
      <c r="Q846" s="150"/>
      <c r="R846" s="148" t="str">
        <f ca="1">IF(ISERROR($V846),"",OFFSET('Smelter Look-up'!$C$4,$V846-4,0)&amp;"")</f>
        <v/>
      </c>
      <c r="S846" s="154" t="str">
        <f t="shared" ca="1" si="71"/>
        <v/>
      </c>
      <c r="T846" s="154" t="str">
        <f ca="1">IF(B846="","",IF(ISERROR(MATCH($J846,SorP!$B$1:$B$6261,0)),"",INDIRECT("'SorP'!$A$"&amp;MATCH($S846&amp;$J846,SorP!C:C,0))))</f>
        <v/>
      </c>
      <c r="U846" s="167"/>
      <c r="V846" s="168" t="e">
        <f>IF(C846="",NA(),MATCH($B846&amp;$C846,'Smelter Look-up'!$J:$J,0))</f>
        <v>#N/A</v>
      </c>
      <c r="X846" s="169">
        <f t="shared" ca="1" si="70"/>
        <v>0</v>
      </c>
      <c r="AB846" s="311" t="str">
        <f t="shared" si="72"/>
        <v/>
      </c>
      <c r="AC846" s="169" t="str">
        <f t="shared" si="73"/>
        <v/>
      </c>
      <c r="AD846" s="169" t="str">
        <f t="shared" si="74"/>
        <v/>
      </c>
    </row>
    <row r="847" spans="1:30" s="169" customFormat="1" ht="20.25">
      <c r="A847" s="154"/>
      <c r="B847" s="301"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3" t="str">
        <f ca="1">IF(ISERROR($V847),"",OFFSET('Smelter Look-up'!$G$4,$V847-4,0))</f>
        <v/>
      </c>
      <c r="I847" s="204" t="str">
        <f ca="1">IF(ISERROR($V847),"",OFFSET('Smelter Look-up'!$H$4,$V847-4,0))</f>
        <v/>
      </c>
      <c r="J847" s="204" t="str">
        <f ca="1">IF(ISERROR($V847),"",OFFSET('Smelter Look-up'!$I$4,$V847-4,0))</f>
        <v/>
      </c>
      <c r="K847" s="149"/>
      <c r="L847" s="149"/>
      <c r="M847" s="149"/>
      <c r="N847" s="149"/>
      <c r="O847" s="149"/>
      <c r="P847" s="206"/>
      <c r="Q847" s="150"/>
      <c r="R847" s="148" t="str">
        <f ca="1">IF(ISERROR($V847),"",OFFSET('Smelter Look-up'!$C$4,$V847-4,0)&amp;"")</f>
        <v/>
      </c>
      <c r="S847" s="154" t="str">
        <f t="shared" ca="1" si="71"/>
        <v/>
      </c>
      <c r="T847" s="154" t="str">
        <f ca="1">IF(B847="","",IF(ISERROR(MATCH($J847,SorP!$B$1:$B$6261,0)),"",INDIRECT("'SorP'!$A$"&amp;MATCH($S847&amp;$J847,SorP!C:C,0))))</f>
        <v/>
      </c>
      <c r="U847" s="167"/>
      <c r="V847" s="168" t="e">
        <f>IF(C847="",NA(),MATCH($B847&amp;$C847,'Smelter Look-up'!$J:$J,0))</f>
        <v>#N/A</v>
      </c>
      <c r="X847" s="169">
        <f t="shared" ca="1" si="70"/>
        <v>0</v>
      </c>
      <c r="AB847" s="311" t="str">
        <f t="shared" si="72"/>
        <v/>
      </c>
      <c r="AC847" s="169" t="str">
        <f t="shared" si="73"/>
        <v/>
      </c>
      <c r="AD847" s="169" t="str">
        <f t="shared" si="74"/>
        <v/>
      </c>
    </row>
    <row r="848" spans="1:30" s="169" customFormat="1" ht="20.25">
      <c r="A848" s="154"/>
      <c r="B848" s="301"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3" t="str">
        <f ca="1">IF(ISERROR($V848),"",OFFSET('Smelter Look-up'!$G$4,$V848-4,0))</f>
        <v/>
      </c>
      <c r="I848" s="204" t="str">
        <f ca="1">IF(ISERROR($V848),"",OFFSET('Smelter Look-up'!$H$4,$V848-4,0))</f>
        <v/>
      </c>
      <c r="J848" s="204" t="str">
        <f ca="1">IF(ISERROR($V848),"",OFFSET('Smelter Look-up'!$I$4,$V848-4,0))</f>
        <v/>
      </c>
      <c r="K848" s="149"/>
      <c r="L848" s="149"/>
      <c r="M848" s="149"/>
      <c r="N848" s="149"/>
      <c r="O848" s="149"/>
      <c r="P848" s="206"/>
      <c r="Q848" s="150"/>
      <c r="R848" s="148" t="str">
        <f ca="1">IF(ISERROR($V848),"",OFFSET('Smelter Look-up'!$C$4,$V848-4,0)&amp;"")</f>
        <v/>
      </c>
      <c r="S848" s="154" t="str">
        <f t="shared" ca="1" si="71"/>
        <v/>
      </c>
      <c r="T848" s="154" t="str">
        <f ca="1">IF(B848="","",IF(ISERROR(MATCH($J848,SorP!$B$1:$B$6261,0)),"",INDIRECT("'SorP'!$A$"&amp;MATCH($S848&amp;$J848,SorP!C:C,0))))</f>
        <v/>
      </c>
      <c r="U848" s="167"/>
      <c r="V848" s="168" t="e">
        <f>IF(C848="",NA(),MATCH($B848&amp;$C848,'Smelter Look-up'!$J:$J,0))</f>
        <v>#N/A</v>
      </c>
      <c r="X848" s="169">
        <f t="shared" ca="1" si="70"/>
        <v>0</v>
      </c>
      <c r="AB848" s="311" t="str">
        <f t="shared" si="72"/>
        <v/>
      </c>
      <c r="AC848" s="169" t="str">
        <f t="shared" si="73"/>
        <v/>
      </c>
      <c r="AD848" s="169" t="str">
        <f t="shared" si="74"/>
        <v/>
      </c>
    </row>
    <row r="849" spans="1:30" s="169" customFormat="1" ht="20.25">
      <c r="A849" s="154"/>
      <c r="B849" s="301"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3" t="str">
        <f ca="1">IF(ISERROR($V849),"",OFFSET('Smelter Look-up'!$G$4,$V849-4,0))</f>
        <v/>
      </c>
      <c r="I849" s="204" t="str">
        <f ca="1">IF(ISERROR($V849),"",OFFSET('Smelter Look-up'!$H$4,$V849-4,0))</f>
        <v/>
      </c>
      <c r="J849" s="204" t="str">
        <f ca="1">IF(ISERROR($V849),"",OFFSET('Smelter Look-up'!$I$4,$V849-4,0))</f>
        <v/>
      </c>
      <c r="K849" s="149"/>
      <c r="L849" s="149"/>
      <c r="M849" s="149"/>
      <c r="N849" s="149"/>
      <c r="O849" s="149"/>
      <c r="P849" s="206"/>
      <c r="Q849" s="150"/>
      <c r="R849" s="148" t="str">
        <f ca="1">IF(ISERROR($V849),"",OFFSET('Smelter Look-up'!$C$4,$V849-4,0)&amp;"")</f>
        <v/>
      </c>
      <c r="S849" s="154" t="str">
        <f t="shared" ca="1" si="71"/>
        <v/>
      </c>
      <c r="T849" s="154" t="str">
        <f ca="1">IF(B849="","",IF(ISERROR(MATCH($J849,SorP!$B$1:$B$6261,0)),"",INDIRECT("'SorP'!$A$"&amp;MATCH($S849&amp;$J849,SorP!C:C,0))))</f>
        <v/>
      </c>
      <c r="U849" s="167"/>
      <c r="V849" s="168" t="e">
        <f>IF(C849="",NA(),MATCH($B849&amp;$C849,'Smelter Look-up'!$J:$J,0))</f>
        <v>#N/A</v>
      </c>
      <c r="X849" s="169">
        <f t="shared" ca="1" si="70"/>
        <v>0</v>
      </c>
      <c r="AB849" s="311" t="str">
        <f t="shared" si="72"/>
        <v/>
      </c>
      <c r="AC849" s="169" t="str">
        <f t="shared" si="73"/>
        <v/>
      </c>
      <c r="AD849" s="169" t="str">
        <f t="shared" si="74"/>
        <v/>
      </c>
    </row>
    <row r="850" spans="1:30" s="169" customFormat="1" ht="20.25">
      <c r="A850" s="154"/>
      <c r="B850" s="301"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3" t="str">
        <f ca="1">IF(ISERROR($V850),"",OFFSET('Smelter Look-up'!$G$4,$V850-4,0))</f>
        <v/>
      </c>
      <c r="I850" s="204" t="str">
        <f ca="1">IF(ISERROR($V850),"",OFFSET('Smelter Look-up'!$H$4,$V850-4,0))</f>
        <v/>
      </c>
      <c r="J850" s="204" t="str">
        <f ca="1">IF(ISERROR($V850),"",OFFSET('Smelter Look-up'!$I$4,$V850-4,0))</f>
        <v/>
      </c>
      <c r="K850" s="149"/>
      <c r="L850" s="149"/>
      <c r="M850" s="149"/>
      <c r="N850" s="149"/>
      <c r="O850" s="149"/>
      <c r="P850" s="206"/>
      <c r="Q850" s="150"/>
      <c r="R850" s="148" t="str">
        <f ca="1">IF(ISERROR($V850),"",OFFSET('Smelter Look-up'!$C$4,$V850-4,0)&amp;"")</f>
        <v/>
      </c>
      <c r="S850" s="154" t="str">
        <f t="shared" ca="1" si="71"/>
        <v/>
      </c>
      <c r="T850" s="154" t="str">
        <f ca="1">IF(B850="","",IF(ISERROR(MATCH($J850,SorP!$B$1:$B$6261,0)),"",INDIRECT("'SorP'!$A$"&amp;MATCH($S850&amp;$J850,SorP!C:C,0))))</f>
        <v/>
      </c>
      <c r="U850" s="167"/>
      <c r="V850" s="168" t="e">
        <f>IF(C850="",NA(),MATCH($B850&amp;$C850,'Smelter Look-up'!$J:$J,0))</f>
        <v>#N/A</v>
      </c>
      <c r="X850" s="169">
        <f t="shared" ca="1" si="70"/>
        <v>0</v>
      </c>
      <c r="AB850" s="311" t="str">
        <f t="shared" si="72"/>
        <v/>
      </c>
      <c r="AC850" s="169" t="str">
        <f t="shared" si="73"/>
        <v/>
      </c>
      <c r="AD850" s="169" t="str">
        <f t="shared" si="74"/>
        <v/>
      </c>
    </row>
    <row r="851" spans="1:30" s="169" customFormat="1" ht="20.25">
      <c r="A851" s="154"/>
      <c r="B851" s="301"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3" t="str">
        <f ca="1">IF(ISERROR($V851),"",OFFSET('Smelter Look-up'!$G$4,$V851-4,0))</f>
        <v/>
      </c>
      <c r="I851" s="204" t="str">
        <f ca="1">IF(ISERROR($V851),"",OFFSET('Smelter Look-up'!$H$4,$V851-4,0))</f>
        <v/>
      </c>
      <c r="J851" s="204" t="str">
        <f ca="1">IF(ISERROR($V851),"",OFFSET('Smelter Look-up'!$I$4,$V851-4,0))</f>
        <v/>
      </c>
      <c r="K851" s="149"/>
      <c r="L851" s="149"/>
      <c r="M851" s="149"/>
      <c r="N851" s="149"/>
      <c r="O851" s="149"/>
      <c r="P851" s="206"/>
      <c r="Q851" s="150"/>
      <c r="R851" s="148" t="str">
        <f ca="1">IF(ISERROR($V851),"",OFFSET('Smelter Look-up'!$C$4,$V851-4,0)&amp;"")</f>
        <v/>
      </c>
      <c r="S851" s="154" t="str">
        <f t="shared" ca="1" si="71"/>
        <v/>
      </c>
      <c r="T851" s="154" t="str">
        <f ca="1">IF(B851="","",IF(ISERROR(MATCH($J851,SorP!$B$1:$B$6261,0)),"",INDIRECT("'SorP'!$A$"&amp;MATCH($S851&amp;$J851,SorP!C:C,0))))</f>
        <v/>
      </c>
      <c r="U851" s="167"/>
      <c r="V851" s="168" t="e">
        <f>IF(C851="",NA(),MATCH($B851&amp;$C851,'Smelter Look-up'!$J:$J,0))</f>
        <v>#N/A</v>
      </c>
      <c r="X851" s="169">
        <f t="shared" ca="1" si="70"/>
        <v>0</v>
      </c>
      <c r="AB851" s="311" t="str">
        <f t="shared" si="72"/>
        <v/>
      </c>
      <c r="AC851" s="169" t="str">
        <f t="shared" si="73"/>
        <v/>
      </c>
      <c r="AD851" s="169" t="str">
        <f t="shared" si="74"/>
        <v/>
      </c>
    </row>
    <row r="852" spans="1:30" s="169" customFormat="1" ht="20.25">
      <c r="A852" s="154"/>
      <c r="B852" s="301"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3" t="str">
        <f ca="1">IF(ISERROR($V852),"",OFFSET('Smelter Look-up'!$G$4,$V852-4,0))</f>
        <v/>
      </c>
      <c r="I852" s="204" t="str">
        <f ca="1">IF(ISERROR($V852),"",OFFSET('Smelter Look-up'!$H$4,$V852-4,0))</f>
        <v/>
      </c>
      <c r="J852" s="204" t="str">
        <f ca="1">IF(ISERROR($V852),"",OFFSET('Smelter Look-up'!$I$4,$V852-4,0))</f>
        <v/>
      </c>
      <c r="K852" s="149"/>
      <c r="L852" s="149"/>
      <c r="M852" s="149"/>
      <c r="N852" s="149"/>
      <c r="O852" s="149"/>
      <c r="P852" s="206"/>
      <c r="Q852" s="150"/>
      <c r="R852" s="148" t="str">
        <f ca="1">IF(ISERROR($V852),"",OFFSET('Smelter Look-up'!$C$4,$V852-4,0)&amp;"")</f>
        <v/>
      </c>
      <c r="S852" s="154" t="str">
        <f t="shared" ca="1" si="71"/>
        <v/>
      </c>
      <c r="T852" s="154" t="str">
        <f ca="1">IF(B852="","",IF(ISERROR(MATCH($J852,SorP!$B$1:$B$6261,0)),"",INDIRECT("'SorP'!$A$"&amp;MATCH($S852&amp;$J852,SorP!C:C,0))))</f>
        <v/>
      </c>
      <c r="U852" s="167"/>
      <c r="V852" s="168" t="e">
        <f>IF(C852="",NA(),MATCH($B852&amp;$C852,'Smelter Look-up'!$J:$J,0))</f>
        <v>#N/A</v>
      </c>
      <c r="X852" s="169">
        <f t="shared" ca="1" si="70"/>
        <v>0</v>
      </c>
      <c r="AB852" s="311" t="str">
        <f t="shared" si="72"/>
        <v/>
      </c>
      <c r="AC852" s="169" t="str">
        <f t="shared" si="73"/>
        <v/>
      </c>
      <c r="AD852" s="169" t="str">
        <f t="shared" si="74"/>
        <v/>
      </c>
    </row>
    <row r="853" spans="1:30" s="169" customFormat="1" ht="20.25">
      <c r="A853" s="154"/>
      <c r="B853" s="301"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3" t="str">
        <f ca="1">IF(ISERROR($V853),"",OFFSET('Smelter Look-up'!$G$4,$V853-4,0))</f>
        <v/>
      </c>
      <c r="I853" s="204" t="str">
        <f ca="1">IF(ISERROR($V853),"",OFFSET('Smelter Look-up'!$H$4,$V853-4,0))</f>
        <v/>
      </c>
      <c r="J853" s="204" t="str">
        <f ca="1">IF(ISERROR($V853),"",OFFSET('Smelter Look-up'!$I$4,$V853-4,0))</f>
        <v/>
      </c>
      <c r="K853" s="149"/>
      <c r="L853" s="149"/>
      <c r="M853" s="149"/>
      <c r="N853" s="149"/>
      <c r="O853" s="149"/>
      <c r="P853" s="206"/>
      <c r="Q853" s="150"/>
      <c r="R853" s="148" t="str">
        <f ca="1">IF(ISERROR($V853),"",OFFSET('Smelter Look-up'!$C$4,$V853-4,0)&amp;"")</f>
        <v/>
      </c>
      <c r="S853" s="154" t="str">
        <f t="shared" ca="1" si="71"/>
        <v/>
      </c>
      <c r="T853" s="154" t="str">
        <f ca="1">IF(B853="","",IF(ISERROR(MATCH($J853,SorP!$B$1:$B$6261,0)),"",INDIRECT("'SorP'!$A$"&amp;MATCH($S853&amp;$J853,SorP!C:C,0))))</f>
        <v/>
      </c>
      <c r="U853" s="167"/>
      <c r="V853" s="168" t="e">
        <f>IF(C853="",NA(),MATCH($B853&amp;$C853,'Smelter Look-up'!$J:$J,0))</f>
        <v>#N/A</v>
      </c>
      <c r="X853" s="169">
        <f t="shared" ca="1" si="70"/>
        <v>0</v>
      </c>
      <c r="AB853" s="311" t="str">
        <f t="shared" si="72"/>
        <v/>
      </c>
      <c r="AC853" s="169" t="str">
        <f t="shared" si="73"/>
        <v/>
      </c>
      <c r="AD853" s="169" t="str">
        <f t="shared" si="74"/>
        <v/>
      </c>
    </row>
    <row r="854" spans="1:30" s="169" customFormat="1" ht="20.25">
      <c r="A854" s="154"/>
      <c r="B854" s="301"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3" t="str">
        <f ca="1">IF(ISERROR($V854),"",OFFSET('Smelter Look-up'!$G$4,$V854-4,0))</f>
        <v/>
      </c>
      <c r="I854" s="204" t="str">
        <f ca="1">IF(ISERROR($V854),"",OFFSET('Smelter Look-up'!$H$4,$V854-4,0))</f>
        <v/>
      </c>
      <c r="J854" s="204" t="str">
        <f ca="1">IF(ISERROR($V854),"",OFFSET('Smelter Look-up'!$I$4,$V854-4,0))</f>
        <v/>
      </c>
      <c r="K854" s="149"/>
      <c r="L854" s="149"/>
      <c r="M854" s="149"/>
      <c r="N854" s="149"/>
      <c r="O854" s="149"/>
      <c r="P854" s="206"/>
      <c r="Q854" s="150"/>
      <c r="R854" s="148" t="str">
        <f ca="1">IF(ISERROR($V854),"",OFFSET('Smelter Look-up'!$C$4,$V854-4,0)&amp;"")</f>
        <v/>
      </c>
      <c r="S854" s="154" t="str">
        <f t="shared" ca="1" si="71"/>
        <v/>
      </c>
      <c r="T854" s="154" t="str">
        <f ca="1">IF(B854="","",IF(ISERROR(MATCH($J854,SorP!$B$1:$B$6261,0)),"",INDIRECT("'SorP'!$A$"&amp;MATCH($S854&amp;$J854,SorP!C:C,0))))</f>
        <v/>
      </c>
      <c r="U854" s="167"/>
      <c r="V854" s="168" t="e">
        <f>IF(C854="",NA(),MATCH($B854&amp;$C854,'Smelter Look-up'!$J:$J,0))</f>
        <v>#N/A</v>
      </c>
      <c r="X854" s="169">
        <f t="shared" ca="1" si="70"/>
        <v>0</v>
      </c>
      <c r="AB854" s="311" t="str">
        <f t="shared" si="72"/>
        <v/>
      </c>
      <c r="AC854" s="169" t="str">
        <f t="shared" si="73"/>
        <v/>
      </c>
      <c r="AD854" s="169" t="str">
        <f t="shared" si="74"/>
        <v/>
      </c>
    </row>
    <row r="855" spans="1:30" s="169" customFormat="1" ht="20.25">
      <c r="A855" s="154"/>
      <c r="B855" s="301"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3" t="str">
        <f ca="1">IF(ISERROR($V855),"",OFFSET('Smelter Look-up'!$G$4,$V855-4,0))</f>
        <v/>
      </c>
      <c r="I855" s="204" t="str">
        <f ca="1">IF(ISERROR($V855),"",OFFSET('Smelter Look-up'!$H$4,$V855-4,0))</f>
        <v/>
      </c>
      <c r="J855" s="204" t="str">
        <f ca="1">IF(ISERROR($V855),"",OFFSET('Smelter Look-up'!$I$4,$V855-4,0))</f>
        <v/>
      </c>
      <c r="K855" s="149"/>
      <c r="L855" s="149"/>
      <c r="M855" s="149"/>
      <c r="N855" s="149"/>
      <c r="O855" s="149"/>
      <c r="P855" s="206"/>
      <c r="Q855" s="150"/>
      <c r="R855" s="148" t="str">
        <f ca="1">IF(ISERROR($V855),"",OFFSET('Smelter Look-up'!$C$4,$V855-4,0)&amp;"")</f>
        <v/>
      </c>
      <c r="S855" s="154" t="str">
        <f t="shared" ca="1" si="71"/>
        <v/>
      </c>
      <c r="T855" s="154" t="str">
        <f ca="1">IF(B855="","",IF(ISERROR(MATCH($J855,SorP!$B$1:$B$6261,0)),"",INDIRECT("'SorP'!$A$"&amp;MATCH($S855&amp;$J855,SorP!C:C,0))))</f>
        <v/>
      </c>
      <c r="U855" s="167"/>
      <c r="V855" s="168" t="e">
        <f>IF(C855="",NA(),MATCH($B855&amp;$C855,'Smelter Look-up'!$J:$J,0))</f>
        <v>#N/A</v>
      </c>
      <c r="X855" s="169">
        <f t="shared" ca="1" si="70"/>
        <v>0</v>
      </c>
      <c r="AB855" s="311" t="str">
        <f t="shared" si="72"/>
        <v/>
      </c>
      <c r="AC855" s="169" t="str">
        <f t="shared" si="73"/>
        <v/>
      </c>
      <c r="AD855" s="169" t="str">
        <f t="shared" si="74"/>
        <v/>
      </c>
    </row>
    <row r="856" spans="1:30" s="169" customFormat="1" ht="20.25">
      <c r="A856" s="154"/>
      <c r="B856" s="301"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3" t="str">
        <f ca="1">IF(ISERROR($V856),"",OFFSET('Smelter Look-up'!$G$4,$V856-4,0))</f>
        <v/>
      </c>
      <c r="I856" s="204" t="str">
        <f ca="1">IF(ISERROR($V856),"",OFFSET('Smelter Look-up'!$H$4,$V856-4,0))</f>
        <v/>
      </c>
      <c r="J856" s="204" t="str">
        <f ca="1">IF(ISERROR($V856),"",OFFSET('Smelter Look-up'!$I$4,$V856-4,0))</f>
        <v/>
      </c>
      <c r="K856" s="149"/>
      <c r="L856" s="149"/>
      <c r="M856" s="149"/>
      <c r="N856" s="149"/>
      <c r="O856" s="149"/>
      <c r="P856" s="206"/>
      <c r="Q856" s="150"/>
      <c r="R856" s="148" t="str">
        <f ca="1">IF(ISERROR($V856),"",OFFSET('Smelter Look-up'!$C$4,$V856-4,0)&amp;"")</f>
        <v/>
      </c>
      <c r="S856" s="154" t="str">
        <f t="shared" ca="1" si="71"/>
        <v/>
      </c>
      <c r="T856" s="154" t="str">
        <f ca="1">IF(B856="","",IF(ISERROR(MATCH($J856,SorP!$B$1:$B$6261,0)),"",INDIRECT("'SorP'!$A$"&amp;MATCH($S856&amp;$J856,SorP!C:C,0))))</f>
        <v/>
      </c>
      <c r="U856" s="167"/>
      <c r="V856" s="168" t="e">
        <f>IF(C856="",NA(),MATCH($B856&amp;$C856,'Smelter Look-up'!$J:$J,0))</f>
        <v>#N/A</v>
      </c>
      <c r="X856" s="169">
        <f t="shared" ca="1" si="70"/>
        <v>0</v>
      </c>
      <c r="AB856" s="311" t="str">
        <f t="shared" si="72"/>
        <v/>
      </c>
      <c r="AC856" s="169" t="str">
        <f t="shared" si="73"/>
        <v/>
      </c>
      <c r="AD856" s="169" t="str">
        <f t="shared" si="74"/>
        <v/>
      </c>
    </row>
    <row r="857" spans="1:30" s="169" customFormat="1" ht="20.25">
      <c r="A857" s="154"/>
      <c r="B857" s="301"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3" t="str">
        <f ca="1">IF(ISERROR($V857),"",OFFSET('Smelter Look-up'!$G$4,$V857-4,0))</f>
        <v/>
      </c>
      <c r="I857" s="204" t="str">
        <f ca="1">IF(ISERROR($V857),"",OFFSET('Smelter Look-up'!$H$4,$V857-4,0))</f>
        <v/>
      </c>
      <c r="J857" s="204" t="str">
        <f ca="1">IF(ISERROR($V857),"",OFFSET('Smelter Look-up'!$I$4,$V857-4,0))</f>
        <v/>
      </c>
      <c r="K857" s="149"/>
      <c r="L857" s="149"/>
      <c r="M857" s="149"/>
      <c r="N857" s="149"/>
      <c r="O857" s="149"/>
      <c r="P857" s="206"/>
      <c r="Q857" s="150"/>
      <c r="R857" s="148" t="str">
        <f ca="1">IF(ISERROR($V857),"",OFFSET('Smelter Look-up'!$C$4,$V857-4,0)&amp;"")</f>
        <v/>
      </c>
      <c r="S857" s="154" t="str">
        <f t="shared" ca="1" si="71"/>
        <v/>
      </c>
      <c r="T857" s="154" t="str">
        <f ca="1">IF(B857="","",IF(ISERROR(MATCH($J857,SorP!$B$1:$B$6261,0)),"",INDIRECT("'SorP'!$A$"&amp;MATCH($S857&amp;$J857,SorP!C:C,0))))</f>
        <v/>
      </c>
      <c r="U857" s="167"/>
      <c r="V857" s="168" t="e">
        <f>IF(C857="",NA(),MATCH($B857&amp;$C857,'Smelter Look-up'!$J:$J,0))</f>
        <v>#N/A</v>
      </c>
      <c r="X857" s="169">
        <f t="shared" ca="1" si="70"/>
        <v>0</v>
      </c>
      <c r="AB857" s="311" t="str">
        <f t="shared" si="72"/>
        <v/>
      </c>
      <c r="AC857" s="169" t="str">
        <f t="shared" si="73"/>
        <v/>
      </c>
      <c r="AD857" s="169" t="str">
        <f t="shared" si="74"/>
        <v/>
      </c>
    </row>
    <row r="858" spans="1:30" s="169" customFormat="1" ht="20.25">
      <c r="A858" s="154"/>
      <c r="B858" s="301"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3" t="str">
        <f ca="1">IF(ISERROR($V858),"",OFFSET('Smelter Look-up'!$G$4,$V858-4,0))</f>
        <v/>
      </c>
      <c r="I858" s="204" t="str">
        <f ca="1">IF(ISERROR($V858),"",OFFSET('Smelter Look-up'!$H$4,$V858-4,0))</f>
        <v/>
      </c>
      <c r="J858" s="204" t="str">
        <f ca="1">IF(ISERROR($V858),"",OFFSET('Smelter Look-up'!$I$4,$V858-4,0))</f>
        <v/>
      </c>
      <c r="K858" s="149"/>
      <c r="L858" s="149"/>
      <c r="M858" s="149"/>
      <c r="N858" s="149"/>
      <c r="O858" s="149"/>
      <c r="P858" s="206"/>
      <c r="Q858" s="150"/>
      <c r="R858" s="148" t="str">
        <f ca="1">IF(ISERROR($V858),"",OFFSET('Smelter Look-up'!$C$4,$V858-4,0)&amp;"")</f>
        <v/>
      </c>
      <c r="S858" s="154" t="str">
        <f t="shared" ca="1" si="71"/>
        <v/>
      </c>
      <c r="T858" s="154" t="str">
        <f ca="1">IF(B858="","",IF(ISERROR(MATCH($J858,SorP!$B$1:$B$6261,0)),"",INDIRECT("'SorP'!$A$"&amp;MATCH($S858&amp;$J858,SorP!C:C,0))))</f>
        <v/>
      </c>
      <c r="U858" s="167"/>
      <c r="V858" s="168" t="e">
        <f>IF(C858="",NA(),MATCH($B858&amp;$C858,'Smelter Look-up'!$J:$J,0))</f>
        <v>#N/A</v>
      </c>
      <c r="X858" s="169">
        <f t="shared" ca="1" si="70"/>
        <v>0</v>
      </c>
      <c r="AB858" s="311" t="str">
        <f t="shared" si="72"/>
        <v/>
      </c>
      <c r="AC858" s="169" t="str">
        <f t="shared" si="73"/>
        <v/>
      </c>
      <c r="AD858" s="169" t="str">
        <f t="shared" si="74"/>
        <v/>
      </c>
    </row>
    <row r="859" spans="1:30" s="169" customFormat="1" ht="20.25">
      <c r="A859" s="154"/>
      <c r="B859" s="301"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3" t="str">
        <f ca="1">IF(ISERROR($V859),"",OFFSET('Smelter Look-up'!$G$4,$V859-4,0))</f>
        <v/>
      </c>
      <c r="I859" s="204" t="str">
        <f ca="1">IF(ISERROR($V859),"",OFFSET('Smelter Look-up'!$H$4,$V859-4,0))</f>
        <v/>
      </c>
      <c r="J859" s="204" t="str">
        <f ca="1">IF(ISERROR($V859),"",OFFSET('Smelter Look-up'!$I$4,$V859-4,0))</f>
        <v/>
      </c>
      <c r="K859" s="149"/>
      <c r="L859" s="149"/>
      <c r="M859" s="149"/>
      <c r="N859" s="149"/>
      <c r="O859" s="149"/>
      <c r="P859" s="206"/>
      <c r="Q859" s="150"/>
      <c r="R859" s="148" t="str">
        <f ca="1">IF(ISERROR($V859),"",OFFSET('Smelter Look-up'!$C$4,$V859-4,0)&amp;"")</f>
        <v/>
      </c>
      <c r="S859" s="154" t="str">
        <f t="shared" ca="1" si="71"/>
        <v/>
      </c>
      <c r="T859" s="154" t="str">
        <f ca="1">IF(B859="","",IF(ISERROR(MATCH($J859,SorP!$B$1:$B$6261,0)),"",INDIRECT("'SorP'!$A$"&amp;MATCH($S859&amp;$J859,SorP!C:C,0))))</f>
        <v/>
      </c>
      <c r="U859" s="167"/>
      <c r="V859" s="168" t="e">
        <f>IF(C859="",NA(),MATCH($B859&amp;$C859,'Smelter Look-up'!$J:$J,0))</f>
        <v>#N/A</v>
      </c>
      <c r="X859" s="169">
        <f t="shared" ca="1" si="70"/>
        <v>0</v>
      </c>
      <c r="AB859" s="311" t="str">
        <f t="shared" si="72"/>
        <v/>
      </c>
      <c r="AC859" s="169" t="str">
        <f t="shared" si="73"/>
        <v/>
      </c>
      <c r="AD859" s="169" t="str">
        <f t="shared" si="74"/>
        <v/>
      </c>
    </row>
    <row r="860" spans="1:30" s="169" customFormat="1" ht="20.25">
      <c r="A860" s="154"/>
      <c r="B860" s="301"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3" t="str">
        <f ca="1">IF(ISERROR($V860),"",OFFSET('Smelter Look-up'!$G$4,$V860-4,0))</f>
        <v/>
      </c>
      <c r="I860" s="204" t="str">
        <f ca="1">IF(ISERROR($V860),"",OFFSET('Smelter Look-up'!$H$4,$V860-4,0))</f>
        <v/>
      </c>
      <c r="J860" s="204" t="str">
        <f ca="1">IF(ISERROR($V860),"",OFFSET('Smelter Look-up'!$I$4,$V860-4,0))</f>
        <v/>
      </c>
      <c r="K860" s="149"/>
      <c r="L860" s="149"/>
      <c r="M860" s="149"/>
      <c r="N860" s="149"/>
      <c r="O860" s="149"/>
      <c r="P860" s="206"/>
      <c r="Q860" s="150"/>
      <c r="R860" s="148" t="str">
        <f ca="1">IF(ISERROR($V860),"",OFFSET('Smelter Look-up'!$C$4,$V860-4,0)&amp;"")</f>
        <v/>
      </c>
      <c r="S860" s="154" t="str">
        <f t="shared" ca="1" si="71"/>
        <v/>
      </c>
      <c r="T860" s="154" t="str">
        <f ca="1">IF(B860="","",IF(ISERROR(MATCH($J860,SorP!$B$1:$B$6261,0)),"",INDIRECT("'SorP'!$A$"&amp;MATCH($S860&amp;$J860,SorP!C:C,0))))</f>
        <v/>
      </c>
      <c r="U860" s="167"/>
      <c r="V860" s="168" t="e">
        <f>IF(C860="",NA(),MATCH($B860&amp;$C860,'Smelter Look-up'!$J:$J,0))</f>
        <v>#N/A</v>
      </c>
      <c r="X860" s="169">
        <f t="shared" ca="1" si="70"/>
        <v>0</v>
      </c>
      <c r="AB860" s="311" t="str">
        <f t="shared" si="72"/>
        <v/>
      </c>
      <c r="AC860" s="169" t="str">
        <f t="shared" si="73"/>
        <v/>
      </c>
      <c r="AD860" s="169" t="str">
        <f t="shared" si="74"/>
        <v/>
      </c>
    </row>
    <row r="861" spans="1:30" s="169" customFormat="1" ht="20.25">
      <c r="A861" s="154"/>
      <c r="B861" s="301"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3" t="str">
        <f ca="1">IF(ISERROR($V861),"",OFFSET('Smelter Look-up'!$G$4,$V861-4,0))</f>
        <v/>
      </c>
      <c r="I861" s="204" t="str">
        <f ca="1">IF(ISERROR($V861),"",OFFSET('Smelter Look-up'!$H$4,$V861-4,0))</f>
        <v/>
      </c>
      <c r="J861" s="204" t="str">
        <f ca="1">IF(ISERROR($V861),"",OFFSET('Smelter Look-up'!$I$4,$V861-4,0))</f>
        <v/>
      </c>
      <c r="K861" s="149"/>
      <c r="L861" s="149"/>
      <c r="M861" s="149"/>
      <c r="N861" s="149"/>
      <c r="O861" s="149"/>
      <c r="P861" s="206"/>
      <c r="Q861" s="150"/>
      <c r="R861" s="148" t="str">
        <f ca="1">IF(ISERROR($V861),"",OFFSET('Smelter Look-up'!$C$4,$V861-4,0)&amp;"")</f>
        <v/>
      </c>
      <c r="S861" s="154" t="str">
        <f t="shared" ca="1" si="71"/>
        <v/>
      </c>
      <c r="T861" s="154" t="str">
        <f ca="1">IF(B861="","",IF(ISERROR(MATCH($J861,SorP!$B$1:$B$6261,0)),"",INDIRECT("'SorP'!$A$"&amp;MATCH($S861&amp;$J861,SorP!C:C,0))))</f>
        <v/>
      </c>
      <c r="U861" s="167"/>
      <c r="V861" s="168" t="e">
        <f>IF(C861="",NA(),MATCH($B861&amp;$C861,'Smelter Look-up'!$J:$J,0))</f>
        <v>#N/A</v>
      </c>
      <c r="X861" s="169">
        <f t="shared" ca="1" si="70"/>
        <v>0</v>
      </c>
      <c r="AB861" s="311" t="str">
        <f t="shared" si="72"/>
        <v/>
      </c>
      <c r="AC861" s="169" t="str">
        <f t="shared" si="73"/>
        <v/>
      </c>
      <c r="AD861" s="169" t="str">
        <f t="shared" si="74"/>
        <v/>
      </c>
    </row>
    <row r="862" spans="1:30" s="169" customFormat="1" ht="20.25">
      <c r="A862" s="154"/>
      <c r="B862" s="301"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3" t="str">
        <f ca="1">IF(ISERROR($V862),"",OFFSET('Smelter Look-up'!$G$4,$V862-4,0))</f>
        <v/>
      </c>
      <c r="I862" s="204" t="str">
        <f ca="1">IF(ISERROR($V862),"",OFFSET('Smelter Look-up'!$H$4,$V862-4,0))</f>
        <v/>
      </c>
      <c r="J862" s="204" t="str">
        <f ca="1">IF(ISERROR($V862),"",OFFSET('Smelter Look-up'!$I$4,$V862-4,0))</f>
        <v/>
      </c>
      <c r="K862" s="149"/>
      <c r="L862" s="149"/>
      <c r="M862" s="149"/>
      <c r="N862" s="149"/>
      <c r="O862" s="149"/>
      <c r="P862" s="206"/>
      <c r="Q862" s="150"/>
      <c r="R862" s="148" t="str">
        <f ca="1">IF(ISERROR($V862),"",OFFSET('Smelter Look-up'!$C$4,$V862-4,0)&amp;"")</f>
        <v/>
      </c>
      <c r="S862" s="154" t="str">
        <f t="shared" ca="1" si="71"/>
        <v/>
      </c>
      <c r="T862" s="154" t="str">
        <f ca="1">IF(B862="","",IF(ISERROR(MATCH($J862,SorP!$B$1:$B$6261,0)),"",INDIRECT("'SorP'!$A$"&amp;MATCH($S862&amp;$J862,SorP!C:C,0))))</f>
        <v/>
      </c>
      <c r="U862" s="167"/>
      <c r="V862" s="168" t="e">
        <f>IF(C862="",NA(),MATCH($B862&amp;$C862,'Smelter Look-up'!$J:$J,0))</f>
        <v>#N/A</v>
      </c>
      <c r="X862" s="169">
        <f t="shared" ca="1" si="70"/>
        <v>0</v>
      </c>
      <c r="AB862" s="311" t="str">
        <f t="shared" si="72"/>
        <v/>
      </c>
      <c r="AC862" s="169" t="str">
        <f t="shared" si="73"/>
        <v/>
      </c>
      <c r="AD862" s="169" t="str">
        <f t="shared" si="74"/>
        <v/>
      </c>
    </row>
    <row r="863" spans="1:30" s="169" customFormat="1" ht="20.25">
      <c r="A863" s="154"/>
      <c r="B863" s="301"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3" t="str">
        <f ca="1">IF(ISERROR($V863),"",OFFSET('Smelter Look-up'!$G$4,$V863-4,0))</f>
        <v/>
      </c>
      <c r="I863" s="204" t="str">
        <f ca="1">IF(ISERROR($V863),"",OFFSET('Smelter Look-up'!$H$4,$V863-4,0))</f>
        <v/>
      </c>
      <c r="J863" s="204" t="str">
        <f ca="1">IF(ISERROR($V863),"",OFFSET('Smelter Look-up'!$I$4,$V863-4,0))</f>
        <v/>
      </c>
      <c r="K863" s="149"/>
      <c r="L863" s="149"/>
      <c r="M863" s="149"/>
      <c r="N863" s="149"/>
      <c r="O863" s="149"/>
      <c r="P863" s="206"/>
      <c r="Q863" s="150"/>
      <c r="R863" s="148" t="str">
        <f ca="1">IF(ISERROR($V863),"",OFFSET('Smelter Look-up'!$C$4,$V863-4,0)&amp;"")</f>
        <v/>
      </c>
      <c r="S863" s="154" t="str">
        <f t="shared" ca="1" si="71"/>
        <v/>
      </c>
      <c r="T863" s="154" t="str">
        <f ca="1">IF(B863="","",IF(ISERROR(MATCH($J863,SorP!$B$1:$B$6261,0)),"",INDIRECT("'SorP'!$A$"&amp;MATCH($S863&amp;$J863,SorP!C:C,0))))</f>
        <v/>
      </c>
      <c r="U863" s="167"/>
      <c r="V863" s="168" t="e">
        <f>IF(C863="",NA(),MATCH($B863&amp;$C863,'Smelter Look-up'!$J:$J,0))</f>
        <v>#N/A</v>
      </c>
      <c r="X863" s="169">
        <f t="shared" ca="1" si="70"/>
        <v>0</v>
      </c>
      <c r="AB863" s="311" t="str">
        <f t="shared" si="72"/>
        <v/>
      </c>
      <c r="AC863" s="169" t="str">
        <f t="shared" si="73"/>
        <v/>
      </c>
      <c r="AD863" s="169" t="str">
        <f t="shared" si="74"/>
        <v/>
      </c>
    </row>
    <row r="864" spans="1:30" s="169" customFormat="1" ht="20.25">
      <c r="A864" s="154"/>
      <c r="B864" s="301"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3" t="str">
        <f ca="1">IF(ISERROR($V864),"",OFFSET('Smelter Look-up'!$G$4,$V864-4,0))</f>
        <v/>
      </c>
      <c r="I864" s="204" t="str">
        <f ca="1">IF(ISERROR($V864),"",OFFSET('Smelter Look-up'!$H$4,$V864-4,0))</f>
        <v/>
      </c>
      <c r="J864" s="204" t="str">
        <f ca="1">IF(ISERROR($V864),"",OFFSET('Smelter Look-up'!$I$4,$V864-4,0))</f>
        <v/>
      </c>
      <c r="K864" s="149"/>
      <c r="L864" s="149"/>
      <c r="M864" s="149"/>
      <c r="N864" s="149"/>
      <c r="O864" s="149"/>
      <c r="P864" s="206"/>
      <c r="Q864" s="150"/>
      <c r="R864" s="148" t="str">
        <f ca="1">IF(ISERROR($V864),"",OFFSET('Smelter Look-up'!$C$4,$V864-4,0)&amp;"")</f>
        <v/>
      </c>
      <c r="S864" s="154" t="str">
        <f t="shared" ca="1" si="71"/>
        <v/>
      </c>
      <c r="T864" s="154" t="str">
        <f ca="1">IF(B864="","",IF(ISERROR(MATCH($J864,SorP!$B$1:$B$6261,0)),"",INDIRECT("'SorP'!$A$"&amp;MATCH($S864&amp;$J864,SorP!C:C,0))))</f>
        <v/>
      </c>
      <c r="U864" s="167"/>
      <c r="V864" s="168" t="e">
        <f>IF(C864="",NA(),MATCH($B864&amp;$C864,'Smelter Look-up'!$J:$J,0))</f>
        <v>#N/A</v>
      </c>
      <c r="X864" s="169">
        <f t="shared" ref="X864:X927" ca="1" si="75">IF(AND(C864="Smelter not listed",OR(LEN(D864)=0,LEN(E864)=0)),1,0)</f>
        <v>0</v>
      </c>
      <c r="AB864" s="311" t="str">
        <f t="shared" si="72"/>
        <v/>
      </c>
      <c r="AC864" s="169" t="str">
        <f t="shared" si="73"/>
        <v/>
      </c>
      <c r="AD864" s="169" t="str">
        <f t="shared" si="74"/>
        <v/>
      </c>
    </row>
    <row r="865" spans="1:30" s="169" customFormat="1" ht="20.25">
      <c r="A865" s="154"/>
      <c r="B865" s="301"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3" t="str">
        <f ca="1">IF(ISERROR($V865),"",OFFSET('Smelter Look-up'!$G$4,$V865-4,0))</f>
        <v/>
      </c>
      <c r="I865" s="204" t="str">
        <f ca="1">IF(ISERROR($V865),"",OFFSET('Smelter Look-up'!$H$4,$V865-4,0))</f>
        <v/>
      </c>
      <c r="J865" s="204" t="str">
        <f ca="1">IF(ISERROR($V865),"",OFFSET('Smelter Look-up'!$I$4,$V865-4,0))</f>
        <v/>
      </c>
      <c r="K865" s="149"/>
      <c r="L865" s="149"/>
      <c r="M865" s="149"/>
      <c r="N865" s="149"/>
      <c r="O865" s="149"/>
      <c r="P865" s="206"/>
      <c r="Q865" s="150"/>
      <c r="R865" s="148" t="str">
        <f ca="1">IF(ISERROR($V865),"",OFFSET('Smelter Look-up'!$C$4,$V865-4,0)&amp;"")</f>
        <v/>
      </c>
      <c r="S865" s="154" t="str">
        <f t="shared" ref="S865:S928" ca="1" si="76">IF(B865="","",IF(ISERROR(MATCH($E865,CL,0)),"Unknown",INDIRECT("'C'!$A$"&amp;MATCH($E865,CL,0)+1)))</f>
        <v/>
      </c>
      <c r="T865" s="154" t="str">
        <f ca="1">IF(B865="","",IF(ISERROR(MATCH($J865,SorP!$B$1:$B$6261,0)),"",INDIRECT("'SorP'!$A$"&amp;MATCH($S865&amp;$J865,SorP!C:C,0))))</f>
        <v/>
      </c>
      <c r="U865" s="167"/>
      <c r="V865" s="168" t="e">
        <f>IF(C865="",NA(),MATCH($B865&amp;$C865,'Smelter Look-up'!$J:$J,0))</f>
        <v>#N/A</v>
      </c>
      <c r="X865" s="169">
        <f t="shared" ca="1" si="75"/>
        <v>0</v>
      </c>
      <c r="AB865" s="311" t="str">
        <f t="shared" si="72"/>
        <v/>
      </c>
      <c r="AC865" s="169" t="str">
        <f t="shared" si="73"/>
        <v/>
      </c>
      <c r="AD865" s="169" t="str">
        <f t="shared" si="74"/>
        <v/>
      </c>
    </row>
    <row r="866" spans="1:30" s="169" customFormat="1" ht="20.25">
      <c r="A866" s="154"/>
      <c r="B866" s="301"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3" t="str">
        <f ca="1">IF(ISERROR($V866),"",OFFSET('Smelter Look-up'!$G$4,$V866-4,0))</f>
        <v/>
      </c>
      <c r="I866" s="204" t="str">
        <f ca="1">IF(ISERROR($V866),"",OFFSET('Smelter Look-up'!$H$4,$V866-4,0))</f>
        <v/>
      </c>
      <c r="J866" s="204" t="str">
        <f ca="1">IF(ISERROR($V866),"",OFFSET('Smelter Look-up'!$I$4,$V866-4,0))</f>
        <v/>
      </c>
      <c r="K866" s="149"/>
      <c r="L866" s="149"/>
      <c r="M866" s="149"/>
      <c r="N866" s="149"/>
      <c r="O866" s="149"/>
      <c r="P866" s="206"/>
      <c r="Q866" s="150"/>
      <c r="R866" s="148" t="str">
        <f ca="1">IF(ISERROR($V866),"",OFFSET('Smelter Look-up'!$C$4,$V866-4,0)&amp;"")</f>
        <v/>
      </c>
      <c r="S866" s="154" t="str">
        <f t="shared" ca="1" si="76"/>
        <v/>
      </c>
      <c r="T866" s="154" t="str">
        <f ca="1">IF(B866="","",IF(ISERROR(MATCH($J866,SorP!$B$1:$B$6261,0)),"",INDIRECT("'SorP'!$A$"&amp;MATCH($S866&amp;$J866,SorP!C:C,0))))</f>
        <v/>
      </c>
      <c r="U866" s="167"/>
      <c r="V866" s="168" t="e">
        <f>IF(C866="",NA(),MATCH($B866&amp;$C866,'Smelter Look-up'!$J:$J,0))</f>
        <v>#N/A</v>
      </c>
      <c r="X866" s="169">
        <f t="shared" ca="1" si="75"/>
        <v>0</v>
      </c>
      <c r="AB866" s="311" t="str">
        <f t="shared" si="72"/>
        <v/>
      </c>
      <c r="AC866" s="169" t="str">
        <f t="shared" si="73"/>
        <v/>
      </c>
      <c r="AD866" s="169" t="str">
        <f t="shared" si="74"/>
        <v/>
      </c>
    </row>
    <row r="867" spans="1:30" s="169" customFormat="1" ht="20.25">
      <c r="A867" s="154"/>
      <c r="B867" s="301"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3" t="str">
        <f ca="1">IF(ISERROR($V867),"",OFFSET('Smelter Look-up'!$G$4,$V867-4,0))</f>
        <v/>
      </c>
      <c r="I867" s="204" t="str">
        <f ca="1">IF(ISERROR($V867),"",OFFSET('Smelter Look-up'!$H$4,$V867-4,0))</f>
        <v/>
      </c>
      <c r="J867" s="204" t="str">
        <f ca="1">IF(ISERROR($V867),"",OFFSET('Smelter Look-up'!$I$4,$V867-4,0))</f>
        <v/>
      </c>
      <c r="K867" s="149"/>
      <c r="L867" s="149"/>
      <c r="M867" s="149"/>
      <c r="N867" s="149"/>
      <c r="O867" s="149"/>
      <c r="P867" s="206"/>
      <c r="Q867" s="150"/>
      <c r="R867" s="148" t="str">
        <f ca="1">IF(ISERROR($V867),"",OFFSET('Smelter Look-up'!$C$4,$V867-4,0)&amp;"")</f>
        <v/>
      </c>
      <c r="S867" s="154" t="str">
        <f t="shared" ca="1" si="76"/>
        <v/>
      </c>
      <c r="T867" s="154" t="str">
        <f ca="1">IF(B867="","",IF(ISERROR(MATCH($J867,SorP!$B$1:$B$6261,0)),"",INDIRECT("'SorP'!$A$"&amp;MATCH($S867&amp;$J867,SorP!C:C,0))))</f>
        <v/>
      </c>
      <c r="U867" s="167"/>
      <c r="V867" s="168" t="e">
        <f>IF(C867="",NA(),MATCH($B867&amp;$C867,'Smelter Look-up'!$J:$J,0))</f>
        <v>#N/A</v>
      </c>
      <c r="X867" s="169">
        <f t="shared" ca="1" si="75"/>
        <v>0</v>
      </c>
      <c r="AB867" s="311" t="str">
        <f t="shared" si="72"/>
        <v/>
      </c>
      <c r="AC867" s="169" t="str">
        <f t="shared" si="73"/>
        <v/>
      </c>
      <c r="AD867" s="169" t="str">
        <f t="shared" si="74"/>
        <v/>
      </c>
    </row>
    <row r="868" spans="1:30" s="169" customFormat="1" ht="20.25">
      <c r="A868" s="154"/>
      <c r="B868" s="301"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3" t="str">
        <f ca="1">IF(ISERROR($V868),"",OFFSET('Smelter Look-up'!$G$4,$V868-4,0))</f>
        <v/>
      </c>
      <c r="I868" s="204" t="str">
        <f ca="1">IF(ISERROR($V868),"",OFFSET('Smelter Look-up'!$H$4,$V868-4,0))</f>
        <v/>
      </c>
      <c r="J868" s="204" t="str">
        <f ca="1">IF(ISERROR($V868),"",OFFSET('Smelter Look-up'!$I$4,$V868-4,0))</f>
        <v/>
      </c>
      <c r="K868" s="149"/>
      <c r="L868" s="149"/>
      <c r="M868" s="149"/>
      <c r="N868" s="149"/>
      <c r="O868" s="149"/>
      <c r="P868" s="206"/>
      <c r="Q868" s="150"/>
      <c r="R868" s="148" t="str">
        <f ca="1">IF(ISERROR($V868),"",OFFSET('Smelter Look-up'!$C$4,$V868-4,0)&amp;"")</f>
        <v/>
      </c>
      <c r="S868" s="154" t="str">
        <f t="shared" ca="1" si="76"/>
        <v/>
      </c>
      <c r="T868" s="154" t="str">
        <f ca="1">IF(B868="","",IF(ISERROR(MATCH($J868,SorP!$B$1:$B$6261,0)),"",INDIRECT("'SorP'!$A$"&amp;MATCH($S868&amp;$J868,SorP!C:C,0))))</f>
        <v/>
      </c>
      <c r="U868" s="167"/>
      <c r="V868" s="168" t="e">
        <f>IF(C868="",NA(),MATCH($B868&amp;$C868,'Smelter Look-up'!$J:$J,0))</f>
        <v>#N/A</v>
      </c>
      <c r="X868" s="169">
        <f t="shared" ca="1" si="75"/>
        <v>0</v>
      </c>
      <c r="AB868" s="311" t="str">
        <f t="shared" si="72"/>
        <v/>
      </c>
      <c r="AC868" s="169" t="str">
        <f t="shared" si="73"/>
        <v/>
      </c>
      <c r="AD868" s="169" t="str">
        <f t="shared" si="74"/>
        <v/>
      </c>
    </row>
    <row r="869" spans="1:30" s="169" customFormat="1" ht="20.25">
      <c r="A869" s="154"/>
      <c r="B869" s="301"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3" t="str">
        <f ca="1">IF(ISERROR($V869),"",OFFSET('Smelter Look-up'!$G$4,$V869-4,0))</f>
        <v/>
      </c>
      <c r="I869" s="204" t="str">
        <f ca="1">IF(ISERROR($V869),"",OFFSET('Smelter Look-up'!$H$4,$V869-4,0))</f>
        <v/>
      </c>
      <c r="J869" s="204" t="str">
        <f ca="1">IF(ISERROR($V869),"",OFFSET('Smelter Look-up'!$I$4,$V869-4,0))</f>
        <v/>
      </c>
      <c r="K869" s="149"/>
      <c r="L869" s="149"/>
      <c r="M869" s="149"/>
      <c r="N869" s="149"/>
      <c r="O869" s="149"/>
      <c r="P869" s="206"/>
      <c r="Q869" s="150"/>
      <c r="R869" s="148" t="str">
        <f ca="1">IF(ISERROR($V869),"",OFFSET('Smelter Look-up'!$C$4,$V869-4,0)&amp;"")</f>
        <v/>
      </c>
      <c r="S869" s="154" t="str">
        <f t="shared" ca="1" si="76"/>
        <v/>
      </c>
      <c r="T869" s="154" t="str">
        <f ca="1">IF(B869="","",IF(ISERROR(MATCH($J869,SorP!$B$1:$B$6261,0)),"",INDIRECT("'SorP'!$A$"&amp;MATCH($S869&amp;$J869,SorP!C:C,0))))</f>
        <v/>
      </c>
      <c r="U869" s="167"/>
      <c r="V869" s="168" t="e">
        <f>IF(C869="",NA(),MATCH($B869&amp;$C869,'Smelter Look-up'!$J:$J,0))</f>
        <v>#N/A</v>
      </c>
      <c r="X869" s="169">
        <f t="shared" ca="1" si="75"/>
        <v>0</v>
      </c>
      <c r="AB869" s="311" t="str">
        <f t="shared" si="72"/>
        <v/>
      </c>
      <c r="AC869" s="169" t="str">
        <f t="shared" si="73"/>
        <v/>
      </c>
      <c r="AD869" s="169" t="str">
        <f t="shared" si="74"/>
        <v/>
      </c>
    </row>
    <row r="870" spans="1:30" s="169" customFormat="1" ht="20.25">
      <c r="A870" s="154"/>
      <c r="B870" s="301"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3" t="str">
        <f ca="1">IF(ISERROR($V870),"",OFFSET('Smelter Look-up'!$G$4,$V870-4,0))</f>
        <v/>
      </c>
      <c r="I870" s="204" t="str">
        <f ca="1">IF(ISERROR($V870),"",OFFSET('Smelter Look-up'!$H$4,$V870-4,0))</f>
        <v/>
      </c>
      <c r="J870" s="204" t="str">
        <f ca="1">IF(ISERROR($V870),"",OFFSET('Smelter Look-up'!$I$4,$V870-4,0))</f>
        <v/>
      </c>
      <c r="K870" s="149"/>
      <c r="L870" s="149"/>
      <c r="M870" s="149"/>
      <c r="N870" s="149"/>
      <c r="O870" s="149"/>
      <c r="P870" s="206"/>
      <c r="Q870" s="150"/>
      <c r="R870" s="148" t="str">
        <f ca="1">IF(ISERROR($V870),"",OFFSET('Smelter Look-up'!$C$4,$V870-4,0)&amp;"")</f>
        <v/>
      </c>
      <c r="S870" s="154" t="str">
        <f t="shared" ca="1" si="76"/>
        <v/>
      </c>
      <c r="T870" s="154" t="str">
        <f ca="1">IF(B870="","",IF(ISERROR(MATCH($J870,SorP!$B$1:$B$6261,0)),"",INDIRECT("'SorP'!$A$"&amp;MATCH($S870&amp;$J870,SorP!C:C,0))))</f>
        <v/>
      </c>
      <c r="U870" s="167"/>
      <c r="V870" s="168" t="e">
        <f>IF(C870="",NA(),MATCH($B870&amp;$C870,'Smelter Look-up'!$J:$J,0))</f>
        <v>#N/A</v>
      </c>
      <c r="X870" s="169">
        <f t="shared" ca="1" si="75"/>
        <v>0</v>
      </c>
      <c r="AB870" s="311" t="str">
        <f t="shared" si="72"/>
        <v/>
      </c>
      <c r="AC870" s="169" t="str">
        <f t="shared" si="73"/>
        <v/>
      </c>
      <c r="AD870" s="169" t="str">
        <f t="shared" si="74"/>
        <v/>
      </c>
    </row>
    <row r="871" spans="1:30" s="169" customFormat="1" ht="20.25">
      <c r="A871" s="154"/>
      <c r="B871" s="301"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3" t="str">
        <f ca="1">IF(ISERROR($V871),"",OFFSET('Smelter Look-up'!$G$4,$V871-4,0))</f>
        <v/>
      </c>
      <c r="I871" s="204" t="str">
        <f ca="1">IF(ISERROR($V871),"",OFFSET('Smelter Look-up'!$H$4,$V871-4,0))</f>
        <v/>
      </c>
      <c r="J871" s="204" t="str">
        <f ca="1">IF(ISERROR($V871),"",OFFSET('Smelter Look-up'!$I$4,$V871-4,0))</f>
        <v/>
      </c>
      <c r="K871" s="149"/>
      <c r="L871" s="149"/>
      <c r="M871" s="149"/>
      <c r="N871" s="149"/>
      <c r="O871" s="149"/>
      <c r="P871" s="206"/>
      <c r="Q871" s="150"/>
      <c r="R871" s="148" t="str">
        <f ca="1">IF(ISERROR($V871),"",OFFSET('Smelter Look-up'!$C$4,$V871-4,0)&amp;"")</f>
        <v/>
      </c>
      <c r="S871" s="154" t="str">
        <f t="shared" ca="1" si="76"/>
        <v/>
      </c>
      <c r="T871" s="154" t="str">
        <f ca="1">IF(B871="","",IF(ISERROR(MATCH($J871,SorP!$B$1:$B$6261,0)),"",INDIRECT("'SorP'!$A$"&amp;MATCH($S871&amp;$J871,SorP!C:C,0))))</f>
        <v/>
      </c>
      <c r="U871" s="167"/>
      <c r="V871" s="168" t="e">
        <f>IF(C871="",NA(),MATCH($B871&amp;$C871,'Smelter Look-up'!$J:$J,0))</f>
        <v>#N/A</v>
      </c>
      <c r="X871" s="169">
        <f t="shared" ca="1" si="75"/>
        <v>0</v>
      </c>
      <c r="AB871" s="311" t="str">
        <f t="shared" ref="AB871:AB934" si="77">IF(C871="","",B871)</f>
        <v/>
      </c>
      <c r="AC871" s="169" t="str">
        <f t="shared" ref="AC871:AC934" si="78">B871</f>
        <v/>
      </c>
      <c r="AD871" s="169" t="str">
        <f t="shared" ref="AD871:AD934" si="79">IF(C871="Smelter not listed",D871,C871)</f>
        <v/>
      </c>
    </row>
    <row r="872" spans="1:30" s="169" customFormat="1" ht="20.25">
      <c r="A872" s="154"/>
      <c r="B872" s="301"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3" t="str">
        <f ca="1">IF(ISERROR($V872),"",OFFSET('Smelter Look-up'!$G$4,$V872-4,0))</f>
        <v/>
      </c>
      <c r="I872" s="204" t="str">
        <f ca="1">IF(ISERROR($V872),"",OFFSET('Smelter Look-up'!$H$4,$V872-4,0))</f>
        <v/>
      </c>
      <c r="J872" s="204" t="str">
        <f ca="1">IF(ISERROR($V872),"",OFFSET('Smelter Look-up'!$I$4,$V872-4,0))</f>
        <v/>
      </c>
      <c r="K872" s="149"/>
      <c r="L872" s="149"/>
      <c r="M872" s="149"/>
      <c r="N872" s="149"/>
      <c r="O872" s="149"/>
      <c r="P872" s="206"/>
      <c r="Q872" s="150"/>
      <c r="R872" s="148" t="str">
        <f ca="1">IF(ISERROR($V872),"",OFFSET('Smelter Look-up'!$C$4,$V872-4,0)&amp;"")</f>
        <v/>
      </c>
      <c r="S872" s="154" t="str">
        <f t="shared" ca="1" si="76"/>
        <v/>
      </c>
      <c r="T872" s="154" t="str">
        <f ca="1">IF(B872="","",IF(ISERROR(MATCH($J872,SorP!$B$1:$B$6261,0)),"",INDIRECT("'SorP'!$A$"&amp;MATCH($S872&amp;$J872,SorP!C:C,0))))</f>
        <v/>
      </c>
      <c r="U872" s="167"/>
      <c r="V872" s="168" t="e">
        <f>IF(C872="",NA(),MATCH($B872&amp;$C872,'Smelter Look-up'!$J:$J,0))</f>
        <v>#N/A</v>
      </c>
      <c r="X872" s="169">
        <f t="shared" ca="1" si="75"/>
        <v>0</v>
      </c>
      <c r="AB872" s="311" t="str">
        <f t="shared" si="77"/>
        <v/>
      </c>
      <c r="AC872" s="169" t="str">
        <f t="shared" si="78"/>
        <v/>
      </c>
      <c r="AD872" s="169" t="str">
        <f t="shared" si="79"/>
        <v/>
      </c>
    </row>
    <row r="873" spans="1:30" s="169" customFormat="1" ht="20.25">
      <c r="A873" s="154"/>
      <c r="B873" s="301"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3" t="str">
        <f ca="1">IF(ISERROR($V873),"",OFFSET('Smelter Look-up'!$G$4,$V873-4,0))</f>
        <v/>
      </c>
      <c r="I873" s="204" t="str">
        <f ca="1">IF(ISERROR($V873),"",OFFSET('Smelter Look-up'!$H$4,$V873-4,0))</f>
        <v/>
      </c>
      <c r="J873" s="204" t="str">
        <f ca="1">IF(ISERROR($V873),"",OFFSET('Smelter Look-up'!$I$4,$V873-4,0))</f>
        <v/>
      </c>
      <c r="K873" s="149"/>
      <c r="L873" s="149"/>
      <c r="M873" s="149"/>
      <c r="N873" s="149"/>
      <c r="O873" s="149"/>
      <c r="P873" s="206"/>
      <c r="Q873" s="150"/>
      <c r="R873" s="148" t="str">
        <f ca="1">IF(ISERROR($V873),"",OFFSET('Smelter Look-up'!$C$4,$V873-4,0)&amp;"")</f>
        <v/>
      </c>
      <c r="S873" s="154" t="str">
        <f t="shared" ca="1" si="76"/>
        <v/>
      </c>
      <c r="T873" s="154" t="str">
        <f ca="1">IF(B873="","",IF(ISERROR(MATCH($J873,SorP!$B$1:$B$6261,0)),"",INDIRECT("'SorP'!$A$"&amp;MATCH($S873&amp;$J873,SorP!C:C,0))))</f>
        <v/>
      </c>
      <c r="U873" s="167"/>
      <c r="V873" s="168" t="e">
        <f>IF(C873="",NA(),MATCH($B873&amp;$C873,'Smelter Look-up'!$J:$J,0))</f>
        <v>#N/A</v>
      </c>
      <c r="X873" s="169">
        <f t="shared" ca="1" si="75"/>
        <v>0</v>
      </c>
      <c r="AB873" s="311" t="str">
        <f t="shared" si="77"/>
        <v/>
      </c>
      <c r="AC873" s="169" t="str">
        <f t="shared" si="78"/>
        <v/>
      </c>
      <c r="AD873" s="169" t="str">
        <f t="shared" si="79"/>
        <v/>
      </c>
    </row>
    <row r="874" spans="1:30" s="169" customFormat="1" ht="20.25">
      <c r="A874" s="154"/>
      <c r="B874" s="301"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3" t="str">
        <f ca="1">IF(ISERROR($V874),"",OFFSET('Smelter Look-up'!$G$4,$V874-4,0))</f>
        <v/>
      </c>
      <c r="I874" s="204" t="str">
        <f ca="1">IF(ISERROR($V874),"",OFFSET('Smelter Look-up'!$H$4,$V874-4,0))</f>
        <v/>
      </c>
      <c r="J874" s="204" t="str">
        <f ca="1">IF(ISERROR($V874),"",OFFSET('Smelter Look-up'!$I$4,$V874-4,0))</f>
        <v/>
      </c>
      <c r="K874" s="149"/>
      <c r="L874" s="149"/>
      <c r="M874" s="149"/>
      <c r="N874" s="149"/>
      <c r="O874" s="149"/>
      <c r="P874" s="206"/>
      <c r="Q874" s="150"/>
      <c r="R874" s="148" t="str">
        <f ca="1">IF(ISERROR($V874),"",OFFSET('Smelter Look-up'!$C$4,$V874-4,0)&amp;"")</f>
        <v/>
      </c>
      <c r="S874" s="154" t="str">
        <f t="shared" ca="1" si="76"/>
        <v/>
      </c>
      <c r="T874" s="154" t="str">
        <f ca="1">IF(B874="","",IF(ISERROR(MATCH($J874,SorP!$B$1:$B$6261,0)),"",INDIRECT("'SorP'!$A$"&amp;MATCH($S874&amp;$J874,SorP!C:C,0))))</f>
        <v/>
      </c>
      <c r="U874" s="167"/>
      <c r="V874" s="168" t="e">
        <f>IF(C874="",NA(),MATCH($B874&amp;$C874,'Smelter Look-up'!$J:$J,0))</f>
        <v>#N/A</v>
      </c>
      <c r="X874" s="169">
        <f t="shared" ca="1" si="75"/>
        <v>0</v>
      </c>
      <c r="AB874" s="311" t="str">
        <f t="shared" si="77"/>
        <v/>
      </c>
      <c r="AC874" s="169" t="str">
        <f t="shared" si="78"/>
        <v/>
      </c>
      <c r="AD874" s="169" t="str">
        <f t="shared" si="79"/>
        <v/>
      </c>
    </row>
    <row r="875" spans="1:30" s="169" customFormat="1" ht="20.25">
      <c r="A875" s="154"/>
      <c r="B875" s="301"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3" t="str">
        <f ca="1">IF(ISERROR($V875),"",OFFSET('Smelter Look-up'!$G$4,$V875-4,0))</f>
        <v/>
      </c>
      <c r="I875" s="204" t="str">
        <f ca="1">IF(ISERROR($V875),"",OFFSET('Smelter Look-up'!$H$4,$V875-4,0))</f>
        <v/>
      </c>
      <c r="J875" s="204" t="str">
        <f ca="1">IF(ISERROR($V875),"",OFFSET('Smelter Look-up'!$I$4,$V875-4,0))</f>
        <v/>
      </c>
      <c r="K875" s="149"/>
      <c r="L875" s="149"/>
      <c r="M875" s="149"/>
      <c r="N875" s="149"/>
      <c r="O875" s="149"/>
      <c r="P875" s="206"/>
      <c r="Q875" s="150"/>
      <c r="R875" s="148" t="str">
        <f ca="1">IF(ISERROR($V875),"",OFFSET('Smelter Look-up'!$C$4,$V875-4,0)&amp;"")</f>
        <v/>
      </c>
      <c r="S875" s="154" t="str">
        <f t="shared" ca="1" si="76"/>
        <v/>
      </c>
      <c r="T875" s="154" t="str">
        <f ca="1">IF(B875="","",IF(ISERROR(MATCH($J875,SorP!$B$1:$B$6261,0)),"",INDIRECT("'SorP'!$A$"&amp;MATCH($S875&amp;$J875,SorP!C:C,0))))</f>
        <v/>
      </c>
      <c r="U875" s="167"/>
      <c r="V875" s="168" t="e">
        <f>IF(C875="",NA(),MATCH($B875&amp;$C875,'Smelter Look-up'!$J:$J,0))</f>
        <v>#N/A</v>
      </c>
      <c r="X875" s="169">
        <f t="shared" ca="1" si="75"/>
        <v>0</v>
      </c>
      <c r="AB875" s="311" t="str">
        <f t="shared" si="77"/>
        <v/>
      </c>
      <c r="AC875" s="169" t="str">
        <f t="shared" si="78"/>
        <v/>
      </c>
      <c r="AD875" s="169" t="str">
        <f t="shared" si="79"/>
        <v/>
      </c>
    </row>
    <row r="876" spans="1:30" s="169" customFormat="1" ht="20.25">
      <c r="A876" s="154"/>
      <c r="B876" s="301"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3" t="str">
        <f ca="1">IF(ISERROR($V876),"",OFFSET('Smelter Look-up'!$G$4,$V876-4,0))</f>
        <v/>
      </c>
      <c r="I876" s="204" t="str">
        <f ca="1">IF(ISERROR($V876),"",OFFSET('Smelter Look-up'!$H$4,$V876-4,0))</f>
        <v/>
      </c>
      <c r="J876" s="204" t="str">
        <f ca="1">IF(ISERROR($V876),"",OFFSET('Smelter Look-up'!$I$4,$V876-4,0))</f>
        <v/>
      </c>
      <c r="K876" s="149"/>
      <c r="L876" s="149"/>
      <c r="M876" s="149"/>
      <c r="N876" s="149"/>
      <c r="O876" s="149"/>
      <c r="P876" s="206"/>
      <c r="Q876" s="150"/>
      <c r="R876" s="148" t="str">
        <f ca="1">IF(ISERROR($V876),"",OFFSET('Smelter Look-up'!$C$4,$V876-4,0)&amp;"")</f>
        <v/>
      </c>
      <c r="S876" s="154" t="str">
        <f t="shared" ca="1" si="76"/>
        <v/>
      </c>
      <c r="T876" s="154" t="str">
        <f ca="1">IF(B876="","",IF(ISERROR(MATCH($J876,SorP!$B$1:$B$6261,0)),"",INDIRECT("'SorP'!$A$"&amp;MATCH($S876&amp;$J876,SorP!C:C,0))))</f>
        <v/>
      </c>
      <c r="U876" s="167"/>
      <c r="V876" s="168" t="e">
        <f>IF(C876="",NA(),MATCH($B876&amp;$C876,'Smelter Look-up'!$J:$J,0))</f>
        <v>#N/A</v>
      </c>
      <c r="X876" s="169">
        <f t="shared" ca="1" si="75"/>
        <v>0</v>
      </c>
      <c r="AB876" s="311" t="str">
        <f t="shared" si="77"/>
        <v/>
      </c>
      <c r="AC876" s="169" t="str">
        <f t="shared" si="78"/>
        <v/>
      </c>
      <c r="AD876" s="169" t="str">
        <f t="shared" si="79"/>
        <v/>
      </c>
    </row>
    <row r="877" spans="1:30" s="169" customFormat="1" ht="20.25">
      <c r="A877" s="154"/>
      <c r="B877" s="301"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3" t="str">
        <f ca="1">IF(ISERROR($V877),"",OFFSET('Smelter Look-up'!$G$4,$V877-4,0))</f>
        <v/>
      </c>
      <c r="I877" s="204" t="str">
        <f ca="1">IF(ISERROR($V877),"",OFFSET('Smelter Look-up'!$H$4,$V877-4,0))</f>
        <v/>
      </c>
      <c r="J877" s="204" t="str">
        <f ca="1">IF(ISERROR($V877),"",OFFSET('Smelter Look-up'!$I$4,$V877-4,0))</f>
        <v/>
      </c>
      <c r="K877" s="149"/>
      <c r="L877" s="149"/>
      <c r="M877" s="149"/>
      <c r="N877" s="149"/>
      <c r="O877" s="149"/>
      <c r="P877" s="206"/>
      <c r="Q877" s="150"/>
      <c r="R877" s="148" t="str">
        <f ca="1">IF(ISERROR($V877),"",OFFSET('Smelter Look-up'!$C$4,$V877-4,0)&amp;"")</f>
        <v/>
      </c>
      <c r="S877" s="154" t="str">
        <f t="shared" ca="1" si="76"/>
        <v/>
      </c>
      <c r="T877" s="154" t="str">
        <f ca="1">IF(B877="","",IF(ISERROR(MATCH($J877,SorP!$B$1:$B$6261,0)),"",INDIRECT("'SorP'!$A$"&amp;MATCH($S877&amp;$J877,SorP!C:C,0))))</f>
        <v/>
      </c>
      <c r="U877" s="167"/>
      <c r="V877" s="168" t="e">
        <f>IF(C877="",NA(),MATCH($B877&amp;$C877,'Smelter Look-up'!$J:$J,0))</f>
        <v>#N/A</v>
      </c>
      <c r="X877" s="169">
        <f t="shared" ca="1" si="75"/>
        <v>0</v>
      </c>
      <c r="AB877" s="311" t="str">
        <f t="shared" si="77"/>
        <v/>
      </c>
      <c r="AC877" s="169" t="str">
        <f t="shared" si="78"/>
        <v/>
      </c>
      <c r="AD877" s="169" t="str">
        <f t="shared" si="79"/>
        <v/>
      </c>
    </row>
    <row r="878" spans="1:30" s="169" customFormat="1" ht="20.25">
      <c r="A878" s="154"/>
      <c r="B878" s="301"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3" t="str">
        <f ca="1">IF(ISERROR($V878),"",OFFSET('Smelter Look-up'!$G$4,$V878-4,0))</f>
        <v/>
      </c>
      <c r="I878" s="204" t="str">
        <f ca="1">IF(ISERROR($V878),"",OFFSET('Smelter Look-up'!$H$4,$V878-4,0))</f>
        <v/>
      </c>
      <c r="J878" s="204" t="str">
        <f ca="1">IF(ISERROR($V878),"",OFFSET('Smelter Look-up'!$I$4,$V878-4,0))</f>
        <v/>
      </c>
      <c r="K878" s="149"/>
      <c r="L878" s="149"/>
      <c r="M878" s="149"/>
      <c r="N878" s="149"/>
      <c r="O878" s="149"/>
      <c r="P878" s="206"/>
      <c r="Q878" s="150"/>
      <c r="R878" s="148" t="str">
        <f ca="1">IF(ISERROR($V878),"",OFFSET('Smelter Look-up'!$C$4,$V878-4,0)&amp;"")</f>
        <v/>
      </c>
      <c r="S878" s="154" t="str">
        <f t="shared" ca="1" si="76"/>
        <v/>
      </c>
      <c r="T878" s="154" t="str">
        <f ca="1">IF(B878="","",IF(ISERROR(MATCH($J878,SorP!$B$1:$B$6261,0)),"",INDIRECT("'SorP'!$A$"&amp;MATCH($S878&amp;$J878,SorP!C:C,0))))</f>
        <v/>
      </c>
      <c r="U878" s="167"/>
      <c r="V878" s="168" t="e">
        <f>IF(C878="",NA(),MATCH($B878&amp;$C878,'Smelter Look-up'!$J:$J,0))</f>
        <v>#N/A</v>
      </c>
      <c r="X878" s="169">
        <f t="shared" ca="1" si="75"/>
        <v>0</v>
      </c>
      <c r="AB878" s="311" t="str">
        <f t="shared" si="77"/>
        <v/>
      </c>
      <c r="AC878" s="169" t="str">
        <f t="shared" si="78"/>
        <v/>
      </c>
      <c r="AD878" s="169" t="str">
        <f t="shared" si="79"/>
        <v/>
      </c>
    </row>
    <row r="879" spans="1:30" s="169" customFormat="1" ht="20.25">
      <c r="A879" s="154"/>
      <c r="B879" s="301"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3" t="str">
        <f ca="1">IF(ISERROR($V879),"",OFFSET('Smelter Look-up'!$G$4,$V879-4,0))</f>
        <v/>
      </c>
      <c r="I879" s="204" t="str">
        <f ca="1">IF(ISERROR($V879),"",OFFSET('Smelter Look-up'!$H$4,$V879-4,0))</f>
        <v/>
      </c>
      <c r="J879" s="204" t="str">
        <f ca="1">IF(ISERROR($V879),"",OFFSET('Smelter Look-up'!$I$4,$V879-4,0))</f>
        <v/>
      </c>
      <c r="K879" s="149"/>
      <c r="L879" s="149"/>
      <c r="M879" s="149"/>
      <c r="N879" s="149"/>
      <c r="O879" s="149"/>
      <c r="P879" s="206"/>
      <c r="Q879" s="150"/>
      <c r="R879" s="148" t="str">
        <f ca="1">IF(ISERROR($V879),"",OFFSET('Smelter Look-up'!$C$4,$V879-4,0)&amp;"")</f>
        <v/>
      </c>
      <c r="S879" s="154" t="str">
        <f t="shared" ca="1" si="76"/>
        <v/>
      </c>
      <c r="T879" s="154" t="str">
        <f ca="1">IF(B879="","",IF(ISERROR(MATCH($J879,SorP!$B$1:$B$6261,0)),"",INDIRECT("'SorP'!$A$"&amp;MATCH($S879&amp;$J879,SorP!C:C,0))))</f>
        <v/>
      </c>
      <c r="U879" s="167"/>
      <c r="V879" s="168" t="e">
        <f>IF(C879="",NA(),MATCH($B879&amp;$C879,'Smelter Look-up'!$J:$J,0))</f>
        <v>#N/A</v>
      </c>
      <c r="X879" s="169">
        <f t="shared" ca="1" si="75"/>
        <v>0</v>
      </c>
      <c r="AB879" s="311" t="str">
        <f t="shared" si="77"/>
        <v/>
      </c>
      <c r="AC879" s="169" t="str">
        <f t="shared" si="78"/>
        <v/>
      </c>
      <c r="AD879" s="169" t="str">
        <f t="shared" si="79"/>
        <v/>
      </c>
    </row>
    <row r="880" spans="1:30" s="169" customFormat="1" ht="20.25">
      <c r="A880" s="154"/>
      <c r="B880" s="301"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3" t="str">
        <f ca="1">IF(ISERROR($V880),"",OFFSET('Smelter Look-up'!$G$4,$V880-4,0))</f>
        <v/>
      </c>
      <c r="I880" s="204" t="str">
        <f ca="1">IF(ISERROR($V880),"",OFFSET('Smelter Look-up'!$H$4,$V880-4,0))</f>
        <v/>
      </c>
      <c r="J880" s="204" t="str">
        <f ca="1">IF(ISERROR($V880),"",OFFSET('Smelter Look-up'!$I$4,$V880-4,0))</f>
        <v/>
      </c>
      <c r="K880" s="149"/>
      <c r="L880" s="149"/>
      <c r="M880" s="149"/>
      <c r="N880" s="149"/>
      <c r="O880" s="149"/>
      <c r="P880" s="206"/>
      <c r="Q880" s="150"/>
      <c r="R880" s="148" t="str">
        <f ca="1">IF(ISERROR($V880),"",OFFSET('Smelter Look-up'!$C$4,$V880-4,0)&amp;"")</f>
        <v/>
      </c>
      <c r="S880" s="154" t="str">
        <f t="shared" ca="1" si="76"/>
        <v/>
      </c>
      <c r="T880" s="154" t="str">
        <f ca="1">IF(B880="","",IF(ISERROR(MATCH($J880,SorP!$B$1:$B$6261,0)),"",INDIRECT("'SorP'!$A$"&amp;MATCH($S880&amp;$J880,SorP!C:C,0))))</f>
        <v/>
      </c>
      <c r="U880" s="167"/>
      <c r="V880" s="168" t="e">
        <f>IF(C880="",NA(),MATCH($B880&amp;$C880,'Smelter Look-up'!$J:$J,0))</f>
        <v>#N/A</v>
      </c>
      <c r="X880" s="169">
        <f t="shared" ca="1" si="75"/>
        <v>0</v>
      </c>
      <c r="AB880" s="311" t="str">
        <f t="shared" si="77"/>
        <v/>
      </c>
      <c r="AC880" s="169" t="str">
        <f t="shared" si="78"/>
        <v/>
      </c>
      <c r="AD880" s="169" t="str">
        <f t="shared" si="79"/>
        <v/>
      </c>
    </row>
    <row r="881" spans="1:30" s="169" customFormat="1" ht="20.25">
      <c r="A881" s="154"/>
      <c r="B881" s="301"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3" t="str">
        <f ca="1">IF(ISERROR($V881),"",OFFSET('Smelter Look-up'!$G$4,$V881-4,0))</f>
        <v/>
      </c>
      <c r="I881" s="204" t="str">
        <f ca="1">IF(ISERROR($V881),"",OFFSET('Smelter Look-up'!$H$4,$V881-4,0))</f>
        <v/>
      </c>
      <c r="J881" s="204" t="str">
        <f ca="1">IF(ISERROR($V881),"",OFFSET('Smelter Look-up'!$I$4,$V881-4,0))</f>
        <v/>
      </c>
      <c r="K881" s="149"/>
      <c r="L881" s="149"/>
      <c r="M881" s="149"/>
      <c r="N881" s="149"/>
      <c r="O881" s="149"/>
      <c r="P881" s="206"/>
      <c r="Q881" s="150"/>
      <c r="R881" s="148" t="str">
        <f ca="1">IF(ISERROR($V881),"",OFFSET('Smelter Look-up'!$C$4,$V881-4,0)&amp;"")</f>
        <v/>
      </c>
      <c r="S881" s="154" t="str">
        <f t="shared" ca="1" si="76"/>
        <v/>
      </c>
      <c r="T881" s="154" t="str">
        <f ca="1">IF(B881="","",IF(ISERROR(MATCH($J881,SorP!$B$1:$B$6261,0)),"",INDIRECT("'SorP'!$A$"&amp;MATCH($S881&amp;$J881,SorP!C:C,0))))</f>
        <v/>
      </c>
      <c r="U881" s="167"/>
      <c r="V881" s="168" t="e">
        <f>IF(C881="",NA(),MATCH($B881&amp;$C881,'Smelter Look-up'!$J:$J,0))</f>
        <v>#N/A</v>
      </c>
      <c r="X881" s="169">
        <f t="shared" ca="1" si="75"/>
        <v>0</v>
      </c>
      <c r="AB881" s="311" t="str">
        <f t="shared" si="77"/>
        <v/>
      </c>
      <c r="AC881" s="169" t="str">
        <f t="shared" si="78"/>
        <v/>
      </c>
      <c r="AD881" s="169" t="str">
        <f t="shared" si="79"/>
        <v/>
      </c>
    </row>
    <row r="882" spans="1:30" s="169" customFormat="1" ht="20.25">
      <c r="A882" s="154"/>
      <c r="B882" s="301"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3" t="str">
        <f ca="1">IF(ISERROR($V882),"",OFFSET('Smelter Look-up'!$G$4,$V882-4,0))</f>
        <v/>
      </c>
      <c r="I882" s="204" t="str">
        <f ca="1">IF(ISERROR($V882),"",OFFSET('Smelter Look-up'!$H$4,$V882-4,0))</f>
        <v/>
      </c>
      <c r="J882" s="204" t="str">
        <f ca="1">IF(ISERROR($V882),"",OFFSET('Smelter Look-up'!$I$4,$V882-4,0))</f>
        <v/>
      </c>
      <c r="K882" s="149"/>
      <c r="L882" s="149"/>
      <c r="M882" s="149"/>
      <c r="N882" s="149"/>
      <c r="O882" s="149"/>
      <c r="P882" s="206"/>
      <c r="Q882" s="150"/>
      <c r="R882" s="148" t="str">
        <f ca="1">IF(ISERROR($V882),"",OFFSET('Smelter Look-up'!$C$4,$V882-4,0)&amp;"")</f>
        <v/>
      </c>
      <c r="S882" s="154" t="str">
        <f t="shared" ca="1" si="76"/>
        <v/>
      </c>
      <c r="T882" s="154" t="str">
        <f ca="1">IF(B882="","",IF(ISERROR(MATCH($J882,SorP!$B$1:$B$6261,0)),"",INDIRECT("'SorP'!$A$"&amp;MATCH($S882&amp;$J882,SorP!C:C,0))))</f>
        <v/>
      </c>
      <c r="U882" s="167"/>
      <c r="V882" s="168" t="e">
        <f>IF(C882="",NA(),MATCH($B882&amp;$C882,'Smelter Look-up'!$J:$J,0))</f>
        <v>#N/A</v>
      </c>
      <c r="X882" s="169">
        <f t="shared" ca="1" si="75"/>
        <v>0</v>
      </c>
      <c r="AB882" s="311" t="str">
        <f t="shared" si="77"/>
        <v/>
      </c>
      <c r="AC882" s="169" t="str">
        <f t="shared" si="78"/>
        <v/>
      </c>
      <c r="AD882" s="169" t="str">
        <f t="shared" si="79"/>
        <v/>
      </c>
    </row>
    <row r="883" spans="1:30" s="169" customFormat="1" ht="20.25">
      <c r="A883" s="154"/>
      <c r="B883" s="301"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3" t="str">
        <f ca="1">IF(ISERROR($V883),"",OFFSET('Smelter Look-up'!$G$4,$V883-4,0))</f>
        <v/>
      </c>
      <c r="I883" s="204" t="str">
        <f ca="1">IF(ISERROR($V883),"",OFFSET('Smelter Look-up'!$H$4,$V883-4,0))</f>
        <v/>
      </c>
      <c r="J883" s="204" t="str">
        <f ca="1">IF(ISERROR($V883),"",OFFSET('Smelter Look-up'!$I$4,$V883-4,0))</f>
        <v/>
      </c>
      <c r="K883" s="149"/>
      <c r="L883" s="149"/>
      <c r="M883" s="149"/>
      <c r="N883" s="149"/>
      <c r="O883" s="149"/>
      <c r="P883" s="206"/>
      <c r="Q883" s="150"/>
      <c r="R883" s="148" t="str">
        <f ca="1">IF(ISERROR($V883),"",OFFSET('Smelter Look-up'!$C$4,$V883-4,0)&amp;"")</f>
        <v/>
      </c>
      <c r="S883" s="154" t="str">
        <f t="shared" ca="1" si="76"/>
        <v/>
      </c>
      <c r="T883" s="154" t="str">
        <f ca="1">IF(B883="","",IF(ISERROR(MATCH($J883,SorP!$B$1:$B$6261,0)),"",INDIRECT("'SorP'!$A$"&amp;MATCH($S883&amp;$J883,SorP!C:C,0))))</f>
        <v/>
      </c>
      <c r="U883" s="167"/>
      <c r="V883" s="168" t="e">
        <f>IF(C883="",NA(),MATCH($B883&amp;$C883,'Smelter Look-up'!$J:$J,0))</f>
        <v>#N/A</v>
      </c>
      <c r="X883" s="169">
        <f t="shared" ca="1" si="75"/>
        <v>0</v>
      </c>
      <c r="AB883" s="311" t="str">
        <f t="shared" si="77"/>
        <v/>
      </c>
      <c r="AC883" s="169" t="str">
        <f t="shared" si="78"/>
        <v/>
      </c>
      <c r="AD883" s="169" t="str">
        <f t="shared" si="79"/>
        <v/>
      </c>
    </row>
    <row r="884" spans="1:30" s="169" customFormat="1" ht="20.25">
      <c r="A884" s="154"/>
      <c r="B884" s="301"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3" t="str">
        <f ca="1">IF(ISERROR($V884),"",OFFSET('Smelter Look-up'!$G$4,$V884-4,0))</f>
        <v/>
      </c>
      <c r="I884" s="204" t="str">
        <f ca="1">IF(ISERROR($V884),"",OFFSET('Smelter Look-up'!$H$4,$V884-4,0))</f>
        <v/>
      </c>
      <c r="J884" s="204" t="str">
        <f ca="1">IF(ISERROR($V884),"",OFFSET('Smelter Look-up'!$I$4,$V884-4,0))</f>
        <v/>
      </c>
      <c r="K884" s="149"/>
      <c r="L884" s="149"/>
      <c r="M884" s="149"/>
      <c r="N884" s="149"/>
      <c r="O884" s="149"/>
      <c r="P884" s="206"/>
      <c r="Q884" s="150"/>
      <c r="R884" s="148" t="str">
        <f ca="1">IF(ISERROR($V884),"",OFFSET('Smelter Look-up'!$C$4,$V884-4,0)&amp;"")</f>
        <v/>
      </c>
      <c r="S884" s="154" t="str">
        <f t="shared" ca="1" si="76"/>
        <v/>
      </c>
      <c r="T884" s="154" t="str">
        <f ca="1">IF(B884="","",IF(ISERROR(MATCH($J884,SorP!$B$1:$B$6261,0)),"",INDIRECT("'SorP'!$A$"&amp;MATCH($S884&amp;$J884,SorP!C:C,0))))</f>
        <v/>
      </c>
      <c r="U884" s="167"/>
      <c r="V884" s="168" t="e">
        <f>IF(C884="",NA(),MATCH($B884&amp;$C884,'Smelter Look-up'!$J:$J,0))</f>
        <v>#N/A</v>
      </c>
      <c r="X884" s="169">
        <f t="shared" ca="1" si="75"/>
        <v>0</v>
      </c>
      <c r="AB884" s="311" t="str">
        <f t="shared" si="77"/>
        <v/>
      </c>
      <c r="AC884" s="169" t="str">
        <f t="shared" si="78"/>
        <v/>
      </c>
      <c r="AD884" s="169" t="str">
        <f t="shared" si="79"/>
        <v/>
      </c>
    </row>
    <row r="885" spans="1:30" s="169" customFormat="1" ht="20.25">
      <c r="A885" s="154"/>
      <c r="B885" s="301"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3" t="str">
        <f ca="1">IF(ISERROR($V885),"",OFFSET('Smelter Look-up'!$G$4,$V885-4,0))</f>
        <v/>
      </c>
      <c r="I885" s="204" t="str">
        <f ca="1">IF(ISERROR($V885),"",OFFSET('Smelter Look-up'!$H$4,$V885-4,0))</f>
        <v/>
      </c>
      <c r="J885" s="204" t="str">
        <f ca="1">IF(ISERROR($V885),"",OFFSET('Smelter Look-up'!$I$4,$V885-4,0))</f>
        <v/>
      </c>
      <c r="K885" s="149"/>
      <c r="L885" s="149"/>
      <c r="M885" s="149"/>
      <c r="N885" s="149"/>
      <c r="O885" s="149"/>
      <c r="P885" s="206"/>
      <c r="Q885" s="150"/>
      <c r="R885" s="148" t="str">
        <f ca="1">IF(ISERROR($V885),"",OFFSET('Smelter Look-up'!$C$4,$V885-4,0)&amp;"")</f>
        <v/>
      </c>
      <c r="S885" s="154" t="str">
        <f t="shared" ca="1" si="76"/>
        <v/>
      </c>
      <c r="T885" s="154" t="str">
        <f ca="1">IF(B885="","",IF(ISERROR(MATCH($J885,SorP!$B$1:$B$6261,0)),"",INDIRECT("'SorP'!$A$"&amp;MATCH($S885&amp;$J885,SorP!C:C,0))))</f>
        <v/>
      </c>
      <c r="U885" s="167"/>
      <c r="V885" s="168" t="e">
        <f>IF(C885="",NA(),MATCH($B885&amp;$C885,'Smelter Look-up'!$J:$J,0))</f>
        <v>#N/A</v>
      </c>
      <c r="X885" s="169">
        <f t="shared" ca="1" si="75"/>
        <v>0</v>
      </c>
      <c r="AB885" s="311" t="str">
        <f t="shared" si="77"/>
        <v/>
      </c>
      <c r="AC885" s="169" t="str">
        <f t="shared" si="78"/>
        <v/>
      </c>
      <c r="AD885" s="169" t="str">
        <f t="shared" si="79"/>
        <v/>
      </c>
    </row>
    <row r="886" spans="1:30" s="169" customFormat="1" ht="20.25">
      <c r="A886" s="154"/>
      <c r="B886" s="301"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3" t="str">
        <f ca="1">IF(ISERROR($V886),"",OFFSET('Smelter Look-up'!$G$4,$V886-4,0))</f>
        <v/>
      </c>
      <c r="I886" s="204" t="str">
        <f ca="1">IF(ISERROR($V886),"",OFFSET('Smelter Look-up'!$H$4,$V886-4,0))</f>
        <v/>
      </c>
      <c r="J886" s="204" t="str">
        <f ca="1">IF(ISERROR($V886),"",OFFSET('Smelter Look-up'!$I$4,$V886-4,0))</f>
        <v/>
      </c>
      <c r="K886" s="149"/>
      <c r="L886" s="149"/>
      <c r="M886" s="149"/>
      <c r="N886" s="149"/>
      <c r="O886" s="149"/>
      <c r="P886" s="206"/>
      <c r="Q886" s="150"/>
      <c r="R886" s="148" t="str">
        <f ca="1">IF(ISERROR($V886),"",OFFSET('Smelter Look-up'!$C$4,$V886-4,0)&amp;"")</f>
        <v/>
      </c>
      <c r="S886" s="154" t="str">
        <f t="shared" ca="1" si="76"/>
        <v/>
      </c>
      <c r="T886" s="154" t="str">
        <f ca="1">IF(B886="","",IF(ISERROR(MATCH($J886,SorP!$B$1:$B$6261,0)),"",INDIRECT("'SorP'!$A$"&amp;MATCH($S886&amp;$J886,SorP!C:C,0))))</f>
        <v/>
      </c>
      <c r="U886" s="167"/>
      <c r="V886" s="168" t="e">
        <f>IF(C886="",NA(),MATCH($B886&amp;$C886,'Smelter Look-up'!$J:$J,0))</f>
        <v>#N/A</v>
      </c>
      <c r="X886" s="169">
        <f t="shared" ca="1" si="75"/>
        <v>0</v>
      </c>
      <c r="AB886" s="311" t="str">
        <f t="shared" si="77"/>
        <v/>
      </c>
      <c r="AC886" s="169" t="str">
        <f t="shared" si="78"/>
        <v/>
      </c>
      <c r="AD886" s="169" t="str">
        <f t="shared" si="79"/>
        <v/>
      </c>
    </row>
    <row r="887" spans="1:30" s="169" customFormat="1" ht="20.25">
      <c r="A887" s="154"/>
      <c r="B887" s="301"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3" t="str">
        <f ca="1">IF(ISERROR($V887),"",OFFSET('Smelter Look-up'!$G$4,$V887-4,0))</f>
        <v/>
      </c>
      <c r="I887" s="204" t="str">
        <f ca="1">IF(ISERROR($V887),"",OFFSET('Smelter Look-up'!$H$4,$V887-4,0))</f>
        <v/>
      </c>
      <c r="J887" s="204" t="str">
        <f ca="1">IF(ISERROR($V887),"",OFFSET('Smelter Look-up'!$I$4,$V887-4,0))</f>
        <v/>
      </c>
      <c r="K887" s="149"/>
      <c r="L887" s="149"/>
      <c r="M887" s="149"/>
      <c r="N887" s="149"/>
      <c r="O887" s="149"/>
      <c r="P887" s="206"/>
      <c r="Q887" s="150"/>
      <c r="R887" s="148" t="str">
        <f ca="1">IF(ISERROR($V887),"",OFFSET('Smelter Look-up'!$C$4,$V887-4,0)&amp;"")</f>
        <v/>
      </c>
      <c r="S887" s="154" t="str">
        <f t="shared" ca="1" si="76"/>
        <v/>
      </c>
      <c r="T887" s="154" t="str">
        <f ca="1">IF(B887="","",IF(ISERROR(MATCH($J887,SorP!$B$1:$B$6261,0)),"",INDIRECT("'SorP'!$A$"&amp;MATCH($S887&amp;$J887,SorP!C:C,0))))</f>
        <v/>
      </c>
      <c r="U887" s="167"/>
      <c r="V887" s="168" t="e">
        <f>IF(C887="",NA(),MATCH($B887&amp;$C887,'Smelter Look-up'!$J:$J,0))</f>
        <v>#N/A</v>
      </c>
      <c r="X887" s="169">
        <f t="shared" ca="1" si="75"/>
        <v>0</v>
      </c>
      <c r="AB887" s="311" t="str">
        <f t="shared" si="77"/>
        <v/>
      </c>
      <c r="AC887" s="169" t="str">
        <f t="shared" si="78"/>
        <v/>
      </c>
      <c r="AD887" s="169" t="str">
        <f t="shared" si="79"/>
        <v/>
      </c>
    </row>
    <row r="888" spans="1:30" s="169" customFormat="1" ht="20.25">
      <c r="A888" s="154"/>
      <c r="B888" s="301"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3" t="str">
        <f ca="1">IF(ISERROR($V888),"",OFFSET('Smelter Look-up'!$G$4,$V888-4,0))</f>
        <v/>
      </c>
      <c r="I888" s="204" t="str">
        <f ca="1">IF(ISERROR($V888),"",OFFSET('Smelter Look-up'!$H$4,$V888-4,0))</f>
        <v/>
      </c>
      <c r="J888" s="204" t="str">
        <f ca="1">IF(ISERROR($V888),"",OFFSET('Smelter Look-up'!$I$4,$V888-4,0))</f>
        <v/>
      </c>
      <c r="K888" s="149"/>
      <c r="L888" s="149"/>
      <c r="M888" s="149"/>
      <c r="N888" s="149"/>
      <c r="O888" s="149"/>
      <c r="P888" s="206"/>
      <c r="Q888" s="150"/>
      <c r="R888" s="148" t="str">
        <f ca="1">IF(ISERROR($V888),"",OFFSET('Smelter Look-up'!$C$4,$V888-4,0)&amp;"")</f>
        <v/>
      </c>
      <c r="S888" s="154" t="str">
        <f t="shared" ca="1" si="76"/>
        <v/>
      </c>
      <c r="T888" s="154" t="str">
        <f ca="1">IF(B888="","",IF(ISERROR(MATCH($J888,SorP!$B$1:$B$6261,0)),"",INDIRECT("'SorP'!$A$"&amp;MATCH($S888&amp;$J888,SorP!C:C,0))))</f>
        <v/>
      </c>
      <c r="U888" s="167"/>
      <c r="V888" s="168" t="e">
        <f>IF(C888="",NA(),MATCH($B888&amp;$C888,'Smelter Look-up'!$J:$J,0))</f>
        <v>#N/A</v>
      </c>
      <c r="X888" s="169">
        <f t="shared" ca="1" si="75"/>
        <v>0</v>
      </c>
      <c r="AB888" s="311" t="str">
        <f t="shared" si="77"/>
        <v/>
      </c>
      <c r="AC888" s="169" t="str">
        <f t="shared" si="78"/>
        <v/>
      </c>
      <c r="AD888" s="169" t="str">
        <f t="shared" si="79"/>
        <v/>
      </c>
    </row>
    <row r="889" spans="1:30" s="169" customFormat="1" ht="20.25">
      <c r="A889" s="154"/>
      <c r="B889" s="301"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3" t="str">
        <f ca="1">IF(ISERROR($V889),"",OFFSET('Smelter Look-up'!$G$4,$V889-4,0))</f>
        <v/>
      </c>
      <c r="I889" s="204" t="str">
        <f ca="1">IF(ISERROR($V889),"",OFFSET('Smelter Look-up'!$H$4,$V889-4,0))</f>
        <v/>
      </c>
      <c r="J889" s="204" t="str">
        <f ca="1">IF(ISERROR($V889),"",OFFSET('Smelter Look-up'!$I$4,$V889-4,0))</f>
        <v/>
      </c>
      <c r="K889" s="149"/>
      <c r="L889" s="149"/>
      <c r="M889" s="149"/>
      <c r="N889" s="149"/>
      <c r="O889" s="149"/>
      <c r="P889" s="206"/>
      <c r="Q889" s="150"/>
      <c r="R889" s="148" t="str">
        <f ca="1">IF(ISERROR($V889),"",OFFSET('Smelter Look-up'!$C$4,$V889-4,0)&amp;"")</f>
        <v/>
      </c>
      <c r="S889" s="154" t="str">
        <f t="shared" ca="1" si="76"/>
        <v/>
      </c>
      <c r="T889" s="154" t="str">
        <f ca="1">IF(B889="","",IF(ISERROR(MATCH($J889,SorP!$B$1:$B$6261,0)),"",INDIRECT("'SorP'!$A$"&amp;MATCH($S889&amp;$J889,SorP!C:C,0))))</f>
        <v/>
      </c>
      <c r="U889" s="167"/>
      <c r="V889" s="168" t="e">
        <f>IF(C889="",NA(),MATCH($B889&amp;$C889,'Smelter Look-up'!$J:$J,0))</f>
        <v>#N/A</v>
      </c>
      <c r="X889" s="169">
        <f t="shared" ca="1" si="75"/>
        <v>0</v>
      </c>
      <c r="AB889" s="311" t="str">
        <f t="shared" si="77"/>
        <v/>
      </c>
      <c r="AC889" s="169" t="str">
        <f t="shared" si="78"/>
        <v/>
      </c>
      <c r="AD889" s="169" t="str">
        <f t="shared" si="79"/>
        <v/>
      </c>
    </row>
    <row r="890" spans="1:30" s="169" customFormat="1" ht="20.25">
      <c r="A890" s="154"/>
      <c r="B890" s="301"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3" t="str">
        <f ca="1">IF(ISERROR($V890),"",OFFSET('Smelter Look-up'!$G$4,$V890-4,0))</f>
        <v/>
      </c>
      <c r="I890" s="204" t="str">
        <f ca="1">IF(ISERROR($V890),"",OFFSET('Smelter Look-up'!$H$4,$V890-4,0))</f>
        <v/>
      </c>
      <c r="J890" s="204" t="str">
        <f ca="1">IF(ISERROR($V890),"",OFFSET('Smelter Look-up'!$I$4,$V890-4,0))</f>
        <v/>
      </c>
      <c r="K890" s="149"/>
      <c r="L890" s="149"/>
      <c r="M890" s="149"/>
      <c r="N890" s="149"/>
      <c r="O890" s="149"/>
      <c r="P890" s="206"/>
      <c r="Q890" s="150"/>
      <c r="R890" s="148" t="str">
        <f ca="1">IF(ISERROR($V890),"",OFFSET('Smelter Look-up'!$C$4,$V890-4,0)&amp;"")</f>
        <v/>
      </c>
      <c r="S890" s="154" t="str">
        <f t="shared" ca="1" si="76"/>
        <v/>
      </c>
      <c r="T890" s="154" t="str">
        <f ca="1">IF(B890="","",IF(ISERROR(MATCH($J890,SorP!$B$1:$B$6261,0)),"",INDIRECT("'SorP'!$A$"&amp;MATCH($S890&amp;$J890,SorP!C:C,0))))</f>
        <v/>
      </c>
      <c r="U890" s="167"/>
      <c r="V890" s="168" t="e">
        <f>IF(C890="",NA(),MATCH($B890&amp;$C890,'Smelter Look-up'!$J:$J,0))</f>
        <v>#N/A</v>
      </c>
      <c r="X890" s="169">
        <f t="shared" ca="1" si="75"/>
        <v>0</v>
      </c>
      <c r="AB890" s="311" t="str">
        <f t="shared" si="77"/>
        <v/>
      </c>
      <c r="AC890" s="169" t="str">
        <f t="shared" si="78"/>
        <v/>
      </c>
      <c r="AD890" s="169" t="str">
        <f t="shared" si="79"/>
        <v/>
      </c>
    </row>
    <row r="891" spans="1:30" s="169" customFormat="1" ht="20.25">
      <c r="A891" s="154"/>
      <c r="B891" s="301"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3" t="str">
        <f ca="1">IF(ISERROR($V891),"",OFFSET('Smelter Look-up'!$G$4,$V891-4,0))</f>
        <v/>
      </c>
      <c r="I891" s="204" t="str">
        <f ca="1">IF(ISERROR($V891),"",OFFSET('Smelter Look-up'!$H$4,$V891-4,0))</f>
        <v/>
      </c>
      <c r="J891" s="204" t="str">
        <f ca="1">IF(ISERROR($V891),"",OFFSET('Smelter Look-up'!$I$4,$V891-4,0))</f>
        <v/>
      </c>
      <c r="K891" s="149"/>
      <c r="L891" s="149"/>
      <c r="M891" s="149"/>
      <c r="N891" s="149"/>
      <c r="O891" s="149"/>
      <c r="P891" s="206"/>
      <c r="Q891" s="150"/>
      <c r="R891" s="148" t="str">
        <f ca="1">IF(ISERROR($V891),"",OFFSET('Smelter Look-up'!$C$4,$V891-4,0)&amp;"")</f>
        <v/>
      </c>
      <c r="S891" s="154" t="str">
        <f t="shared" ca="1" si="76"/>
        <v/>
      </c>
      <c r="T891" s="154" t="str">
        <f ca="1">IF(B891="","",IF(ISERROR(MATCH($J891,SorP!$B$1:$B$6261,0)),"",INDIRECT("'SorP'!$A$"&amp;MATCH($S891&amp;$J891,SorP!C:C,0))))</f>
        <v/>
      </c>
      <c r="U891" s="167"/>
      <c r="V891" s="168" t="e">
        <f>IF(C891="",NA(),MATCH($B891&amp;$C891,'Smelter Look-up'!$J:$J,0))</f>
        <v>#N/A</v>
      </c>
      <c r="X891" s="169">
        <f t="shared" ca="1" si="75"/>
        <v>0</v>
      </c>
      <c r="AB891" s="311" t="str">
        <f t="shared" si="77"/>
        <v/>
      </c>
      <c r="AC891" s="169" t="str">
        <f t="shared" si="78"/>
        <v/>
      </c>
      <c r="AD891" s="169" t="str">
        <f t="shared" si="79"/>
        <v/>
      </c>
    </row>
    <row r="892" spans="1:30" s="169" customFormat="1" ht="20.25">
      <c r="A892" s="154"/>
      <c r="B892" s="301"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3" t="str">
        <f ca="1">IF(ISERROR($V892),"",OFFSET('Smelter Look-up'!$G$4,$V892-4,0))</f>
        <v/>
      </c>
      <c r="I892" s="204" t="str">
        <f ca="1">IF(ISERROR($V892),"",OFFSET('Smelter Look-up'!$H$4,$V892-4,0))</f>
        <v/>
      </c>
      <c r="J892" s="204" t="str">
        <f ca="1">IF(ISERROR($V892),"",OFFSET('Smelter Look-up'!$I$4,$V892-4,0))</f>
        <v/>
      </c>
      <c r="K892" s="149"/>
      <c r="L892" s="149"/>
      <c r="M892" s="149"/>
      <c r="N892" s="149"/>
      <c r="O892" s="149"/>
      <c r="P892" s="206"/>
      <c r="Q892" s="150"/>
      <c r="R892" s="148" t="str">
        <f ca="1">IF(ISERROR($V892),"",OFFSET('Smelter Look-up'!$C$4,$V892-4,0)&amp;"")</f>
        <v/>
      </c>
      <c r="S892" s="154" t="str">
        <f t="shared" ca="1" si="76"/>
        <v/>
      </c>
      <c r="T892" s="154" t="str">
        <f ca="1">IF(B892="","",IF(ISERROR(MATCH($J892,SorP!$B$1:$B$6261,0)),"",INDIRECT("'SorP'!$A$"&amp;MATCH($S892&amp;$J892,SorP!C:C,0))))</f>
        <v/>
      </c>
      <c r="U892" s="167"/>
      <c r="V892" s="168" t="e">
        <f>IF(C892="",NA(),MATCH($B892&amp;$C892,'Smelter Look-up'!$J:$J,0))</f>
        <v>#N/A</v>
      </c>
      <c r="X892" s="169">
        <f t="shared" ca="1" si="75"/>
        <v>0</v>
      </c>
      <c r="AB892" s="311" t="str">
        <f t="shared" si="77"/>
        <v/>
      </c>
      <c r="AC892" s="169" t="str">
        <f t="shared" si="78"/>
        <v/>
      </c>
      <c r="AD892" s="169" t="str">
        <f t="shared" si="79"/>
        <v/>
      </c>
    </row>
    <row r="893" spans="1:30" s="169" customFormat="1" ht="20.25">
      <c r="A893" s="154"/>
      <c r="B893" s="301"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3" t="str">
        <f ca="1">IF(ISERROR($V893),"",OFFSET('Smelter Look-up'!$G$4,$V893-4,0))</f>
        <v/>
      </c>
      <c r="I893" s="204" t="str">
        <f ca="1">IF(ISERROR($V893),"",OFFSET('Smelter Look-up'!$H$4,$V893-4,0))</f>
        <v/>
      </c>
      <c r="J893" s="204" t="str">
        <f ca="1">IF(ISERROR($V893),"",OFFSET('Smelter Look-up'!$I$4,$V893-4,0))</f>
        <v/>
      </c>
      <c r="K893" s="149"/>
      <c r="L893" s="149"/>
      <c r="M893" s="149"/>
      <c r="N893" s="149"/>
      <c r="O893" s="149"/>
      <c r="P893" s="206"/>
      <c r="Q893" s="150"/>
      <c r="R893" s="148" t="str">
        <f ca="1">IF(ISERROR($V893),"",OFFSET('Smelter Look-up'!$C$4,$V893-4,0)&amp;"")</f>
        <v/>
      </c>
      <c r="S893" s="154" t="str">
        <f t="shared" ca="1" si="76"/>
        <v/>
      </c>
      <c r="T893" s="154" t="str">
        <f ca="1">IF(B893="","",IF(ISERROR(MATCH($J893,SorP!$B$1:$B$6261,0)),"",INDIRECT("'SorP'!$A$"&amp;MATCH($S893&amp;$J893,SorP!C:C,0))))</f>
        <v/>
      </c>
      <c r="U893" s="167"/>
      <c r="V893" s="168" t="e">
        <f>IF(C893="",NA(),MATCH($B893&amp;$C893,'Smelter Look-up'!$J:$J,0))</f>
        <v>#N/A</v>
      </c>
      <c r="X893" s="169">
        <f t="shared" ca="1" si="75"/>
        <v>0</v>
      </c>
      <c r="AB893" s="311" t="str">
        <f t="shared" si="77"/>
        <v/>
      </c>
      <c r="AC893" s="169" t="str">
        <f t="shared" si="78"/>
        <v/>
      </c>
      <c r="AD893" s="169" t="str">
        <f t="shared" si="79"/>
        <v/>
      </c>
    </row>
    <row r="894" spans="1:30" s="169" customFormat="1" ht="20.25">
      <c r="A894" s="154"/>
      <c r="B894" s="301"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3" t="str">
        <f ca="1">IF(ISERROR($V894),"",OFFSET('Smelter Look-up'!$G$4,$V894-4,0))</f>
        <v/>
      </c>
      <c r="I894" s="204" t="str">
        <f ca="1">IF(ISERROR($V894),"",OFFSET('Smelter Look-up'!$H$4,$V894-4,0))</f>
        <v/>
      </c>
      <c r="J894" s="204" t="str">
        <f ca="1">IF(ISERROR($V894),"",OFFSET('Smelter Look-up'!$I$4,$V894-4,0))</f>
        <v/>
      </c>
      <c r="K894" s="149"/>
      <c r="L894" s="149"/>
      <c r="M894" s="149"/>
      <c r="N894" s="149"/>
      <c r="O894" s="149"/>
      <c r="P894" s="206"/>
      <c r="Q894" s="150"/>
      <c r="R894" s="148" t="str">
        <f ca="1">IF(ISERROR($V894),"",OFFSET('Smelter Look-up'!$C$4,$V894-4,0)&amp;"")</f>
        <v/>
      </c>
      <c r="S894" s="154" t="str">
        <f t="shared" ca="1" si="76"/>
        <v/>
      </c>
      <c r="T894" s="154" t="str">
        <f ca="1">IF(B894="","",IF(ISERROR(MATCH($J894,SorP!$B$1:$B$6261,0)),"",INDIRECT("'SorP'!$A$"&amp;MATCH($S894&amp;$J894,SorP!C:C,0))))</f>
        <v/>
      </c>
      <c r="U894" s="167"/>
      <c r="V894" s="168" t="e">
        <f>IF(C894="",NA(),MATCH($B894&amp;$C894,'Smelter Look-up'!$J:$J,0))</f>
        <v>#N/A</v>
      </c>
      <c r="X894" s="169">
        <f t="shared" ca="1" si="75"/>
        <v>0</v>
      </c>
      <c r="AB894" s="311" t="str">
        <f t="shared" si="77"/>
        <v/>
      </c>
      <c r="AC894" s="169" t="str">
        <f t="shared" si="78"/>
        <v/>
      </c>
      <c r="AD894" s="169" t="str">
        <f t="shared" si="79"/>
        <v/>
      </c>
    </row>
    <row r="895" spans="1:30" s="169" customFormat="1" ht="20.25">
      <c r="A895" s="154"/>
      <c r="B895" s="301"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3" t="str">
        <f ca="1">IF(ISERROR($V895),"",OFFSET('Smelter Look-up'!$G$4,$V895-4,0))</f>
        <v/>
      </c>
      <c r="I895" s="204" t="str">
        <f ca="1">IF(ISERROR($V895),"",OFFSET('Smelter Look-up'!$H$4,$V895-4,0))</f>
        <v/>
      </c>
      <c r="J895" s="204" t="str">
        <f ca="1">IF(ISERROR($V895),"",OFFSET('Smelter Look-up'!$I$4,$V895-4,0))</f>
        <v/>
      </c>
      <c r="K895" s="149"/>
      <c r="L895" s="149"/>
      <c r="M895" s="149"/>
      <c r="N895" s="149"/>
      <c r="O895" s="149"/>
      <c r="P895" s="206"/>
      <c r="Q895" s="150"/>
      <c r="R895" s="148" t="str">
        <f ca="1">IF(ISERROR($V895),"",OFFSET('Smelter Look-up'!$C$4,$V895-4,0)&amp;"")</f>
        <v/>
      </c>
      <c r="S895" s="154" t="str">
        <f t="shared" ca="1" si="76"/>
        <v/>
      </c>
      <c r="T895" s="154" t="str">
        <f ca="1">IF(B895="","",IF(ISERROR(MATCH($J895,SorP!$B$1:$B$6261,0)),"",INDIRECT("'SorP'!$A$"&amp;MATCH($S895&amp;$J895,SorP!C:C,0))))</f>
        <v/>
      </c>
      <c r="U895" s="167"/>
      <c r="V895" s="168" t="e">
        <f>IF(C895="",NA(),MATCH($B895&amp;$C895,'Smelter Look-up'!$J:$J,0))</f>
        <v>#N/A</v>
      </c>
      <c r="X895" s="169">
        <f t="shared" ca="1" si="75"/>
        <v>0</v>
      </c>
      <c r="AB895" s="311" t="str">
        <f t="shared" si="77"/>
        <v/>
      </c>
      <c r="AC895" s="169" t="str">
        <f t="shared" si="78"/>
        <v/>
      </c>
      <c r="AD895" s="169" t="str">
        <f t="shared" si="79"/>
        <v/>
      </c>
    </row>
    <row r="896" spans="1:30" s="169" customFormat="1" ht="20.25">
      <c r="A896" s="154"/>
      <c r="B896" s="301"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3" t="str">
        <f ca="1">IF(ISERROR($V896),"",OFFSET('Smelter Look-up'!$G$4,$V896-4,0))</f>
        <v/>
      </c>
      <c r="I896" s="204" t="str">
        <f ca="1">IF(ISERROR($V896),"",OFFSET('Smelter Look-up'!$H$4,$V896-4,0))</f>
        <v/>
      </c>
      <c r="J896" s="204" t="str">
        <f ca="1">IF(ISERROR($V896),"",OFFSET('Smelter Look-up'!$I$4,$V896-4,0))</f>
        <v/>
      </c>
      <c r="K896" s="149"/>
      <c r="L896" s="149"/>
      <c r="M896" s="149"/>
      <c r="N896" s="149"/>
      <c r="O896" s="149"/>
      <c r="P896" s="206"/>
      <c r="Q896" s="150"/>
      <c r="R896" s="148" t="str">
        <f ca="1">IF(ISERROR($V896),"",OFFSET('Smelter Look-up'!$C$4,$V896-4,0)&amp;"")</f>
        <v/>
      </c>
      <c r="S896" s="154" t="str">
        <f t="shared" ca="1" si="76"/>
        <v/>
      </c>
      <c r="T896" s="154" t="str">
        <f ca="1">IF(B896="","",IF(ISERROR(MATCH($J896,SorP!$B$1:$B$6261,0)),"",INDIRECT("'SorP'!$A$"&amp;MATCH($S896&amp;$J896,SorP!C:C,0))))</f>
        <v/>
      </c>
      <c r="U896" s="167"/>
      <c r="V896" s="168" t="e">
        <f>IF(C896="",NA(),MATCH($B896&amp;$C896,'Smelter Look-up'!$J:$J,0))</f>
        <v>#N/A</v>
      </c>
      <c r="X896" s="169">
        <f t="shared" ca="1" si="75"/>
        <v>0</v>
      </c>
      <c r="AB896" s="311" t="str">
        <f t="shared" si="77"/>
        <v/>
      </c>
      <c r="AC896" s="169" t="str">
        <f t="shared" si="78"/>
        <v/>
      </c>
      <c r="AD896" s="169" t="str">
        <f t="shared" si="79"/>
        <v/>
      </c>
    </row>
    <row r="897" spans="1:30" s="169" customFormat="1" ht="20.25">
      <c r="A897" s="154"/>
      <c r="B897" s="301"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3" t="str">
        <f ca="1">IF(ISERROR($V897),"",OFFSET('Smelter Look-up'!$G$4,$V897-4,0))</f>
        <v/>
      </c>
      <c r="I897" s="204" t="str">
        <f ca="1">IF(ISERROR($V897),"",OFFSET('Smelter Look-up'!$H$4,$V897-4,0))</f>
        <v/>
      </c>
      <c r="J897" s="204" t="str">
        <f ca="1">IF(ISERROR($V897),"",OFFSET('Smelter Look-up'!$I$4,$V897-4,0))</f>
        <v/>
      </c>
      <c r="K897" s="149"/>
      <c r="L897" s="149"/>
      <c r="M897" s="149"/>
      <c r="N897" s="149"/>
      <c r="O897" s="149"/>
      <c r="P897" s="206"/>
      <c r="Q897" s="150"/>
      <c r="R897" s="148" t="str">
        <f ca="1">IF(ISERROR($V897),"",OFFSET('Smelter Look-up'!$C$4,$V897-4,0)&amp;"")</f>
        <v/>
      </c>
      <c r="S897" s="154" t="str">
        <f t="shared" ca="1" si="76"/>
        <v/>
      </c>
      <c r="T897" s="154" t="str">
        <f ca="1">IF(B897="","",IF(ISERROR(MATCH($J897,SorP!$B$1:$B$6261,0)),"",INDIRECT("'SorP'!$A$"&amp;MATCH($S897&amp;$J897,SorP!C:C,0))))</f>
        <v/>
      </c>
      <c r="U897" s="167"/>
      <c r="V897" s="168" t="e">
        <f>IF(C897="",NA(),MATCH($B897&amp;$C897,'Smelter Look-up'!$J:$J,0))</f>
        <v>#N/A</v>
      </c>
      <c r="X897" s="169">
        <f t="shared" ca="1" si="75"/>
        <v>0</v>
      </c>
      <c r="AB897" s="311" t="str">
        <f t="shared" si="77"/>
        <v/>
      </c>
      <c r="AC897" s="169" t="str">
        <f t="shared" si="78"/>
        <v/>
      </c>
      <c r="AD897" s="169" t="str">
        <f t="shared" si="79"/>
        <v/>
      </c>
    </row>
    <row r="898" spans="1:30" s="169" customFormat="1" ht="20.25">
      <c r="A898" s="154"/>
      <c r="B898" s="301"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3" t="str">
        <f ca="1">IF(ISERROR($V898),"",OFFSET('Smelter Look-up'!$G$4,$V898-4,0))</f>
        <v/>
      </c>
      <c r="I898" s="204" t="str">
        <f ca="1">IF(ISERROR($V898),"",OFFSET('Smelter Look-up'!$H$4,$V898-4,0))</f>
        <v/>
      </c>
      <c r="J898" s="204" t="str">
        <f ca="1">IF(ISERROR($V898),"",OFFSET('Smelter Look-up'!$I$4,$V898-4,0))</f>
        <v/>
      </c>
      <c r="K898" s="149"/>
      <c r="L898" s="149"/>
      <c r="M898" s="149"/>
      <c r="N898" s="149"/>
      <c r="O898" s="149"/>
      <c r="P898" s="206"/>
      <c r="Q898" s="150"/>
      <c r="R898" s="148" t="str">
        <f ca="1">IF(ISERROR($V898),"",OFFSET('Smelter Look-up'!$C$4,$V898-4,0)&amp;"")</f>
        <v/>
      </c>
      <c r="S898" s="154" t="str">
        <f t="shared" ca="1" si="76"/>
        <v/>
      </c>
      <c r="T898" s="154" t="str">
        <f ca="1">IF(B898="","",IF(ISERROR(MATCH($J898,SorP!$B$1:$B$6261,0)),"",INDIRECT("'SorP'!$A$"&amp;MATCH($S898&amp;$J898,SorP!C:C,0))))</f>
        <v/>
      </c>
      <c r="U898" s="167"/>
      <c r="V898" s="168" t="e">
        <f>IF(C898="",NA(),MATCH($B898&amp;$C898,'Smelter Look-up'!$J:$J,0))</f>
        <v>#N/A</v>
      </c>
      <c r="X898" s="169">
        <f t="shared" ca="1" si="75"/>
        <v>0</v>
      </c>
      <c r="AB898" s="311" t="str">
        <f t="shared" si="77"/>
        <v/>
      </c>
      <c r="AC898" s="169" t="str">
        <f t="shared" si="78"/>
        <v/>
      </c>
      <c r="AD898" s="169" t="str">
        <f t="shared" si="79"/>
        <v/>
      </c>
    </row>
    <row r="899" spans="1:30" s="169" customFormat="1" ht="20.25">
      <c r="A899" s="154"/>
      <c r="B899" s="301"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3" t="str">
        <f ca="1">IF(ISERROR($V899),"",OFFSET('Smelter Look-up'!$G$4,$V899-4,0))</f>
        <v/>
      </c>
      <c r="I899" s="204" t="str">
        <f ca="1">IF(ISERROR($V899),"",OFFSET('Smelter Look-up'!$H$4,$V899-4,0))</f>
        <v/>
      </c>
      <c r="J899" s="204" t="str">
        <f ca="1">IF(ISERROR($V899),"",OFFSET('Smelter Look-up'!$I$4,$V899-4,0))</f>
        <v/>
      </c>
      <c r="K899" s="149"/>
      <c r="L899" s="149"/>
      <c r="M899" s="149"/>
      <c r="N899" s="149"/>
      <c r="O899" s="149"/>
      <c r="P899" s="206"/>
      <c r="Q899" s="150"/>
      <c r="R899" s="148" t="str">
        <f ca="1">IF(ISERROR($V899),"",OFFSET('Smelter Look-up'!$C$4,$V899-4,0)&amp;"")</f>
        <v/>
      </c>
      <c r="S899" s="154" t="str">
        <f t="shared" ca="1" si="76"/>
        <v/>
      </c>
      <c r="T899" s="154" t="str">
        <f ca="1">IF(B899="","",IF(ISERROR(MATCH($J899,SorP!$B$1:$B$6261,0)),"",INDIRECT("'SorP'!$A$"&amp;MATCH($S899&amp;$J899,SorP!C:C,0))))</f>
        <v/>
      </c>
      <c r="U899" s="167"/>
      <c r="V899" s="168" t="e">
        <f>IF(C899="",NA(),MATCH($B899&amp;$C899,'Smelter Look-up'!$J:$J,0))</f>
        <v>#N/A</v>
      </c>
      <c r="X899" s="169">
        <f t="shared" ca="1" si="75"/>
        <v>0</v>
      </c>
      <c r="AB899" s="311" t="str">
        <f t="shared" si="77"/>
        <v/>
      </c>
      <c r="AC899" s="169" t="str">
        <f t="shared" si="78"/>
        <v/>
      </c>
      <c r="AD899" s="169" t="str">
        <f t="shared" si="79"/>
        <v/>
      </c>
    </row>
    <row r="900" spans="1:30" s="169" customFormat="1" ht="20.25">
      <c r="A900" s="154"/>
      <c r="B900" s="301"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3" t="str">
        <f ca="1">IF(ISERROR($V900),"",OFFSET('Smelter Look-up'!$G$4,$V900-4,0))</f>
        <v/>
      </c>
      <c r="I900" s="204" t="str">
        <f ca="1">IF(ISERROR($V900),"",OFFSET('Smelter Look-up'!$H$4,$V900-4,0))</f>
        <v/>
      </c>
      <c r="J900" s="204" t="str">
        <f ca="1">IF(ISERROR($V900),"",OFFSET('Smelter Look-up'!$I$4,$V900-4,0))</f>
        <v/>
      </c>
      <c r="K900" s="149"/>
      <c r="L900" s="149"/>
      <c r="M900" s="149"/>
      <c r="N900" s="149"/>
      <c r="O900" s="149"/>
      <c r="P900" s="206"/>
      <c r="Q900" s="150"/>
      <c r="R900" s="148" t="str">
        <f ca="1">IF(ISERROR($V900),"",OFFSET('Smelter Look-up'!$C$4,$V900-4,0)&amp;"")</f>
        <v/>
      </c>
      <c r="S900" s="154" t="str">
        <f t="shared" ca="1" si="76"/>
        <v/>
      </c>
      <c r="T900" s="154" t="str">
        <f ca="1">IF(B900="","",IF(ISERROR(MATCH($J900,SorP!$B$1:$B$6261,0)),"",INDIRECT("'SorP'!$A$"&amp;MATCH($S900&amp;$J900,SorP!C:C,0))))</f>
        <v/>
      </c>
      <c r="U900" s="167"/>
      <c r="V900" s="168" t="e">
        <f>IF(C900="",NA(),MATCH($B900&amp;$C900,'Smelter Look-up'!$J:$J,0))</f>
        <v>#N/A</v>
      </c>
      <c r="X900" s="169">
        <f t="shared" ca="1" si="75"/>
        <v>0</v>
      </c>
      <c r="AB900" s="311" t="str">
        <f t="shared" si="77"/>
        <v/>
      </c>
      <c r="AC900" s="169" t="str">
        <f t="shared" si="78"/>
        <v/>
      </c>
      <c r="AD900" s="169" t="str">
        <f t="shared" si="79"/>
        <v/>
      </c>
    </row>
    <row r="901" spans="1:30" s="169" customFormat="1" ht="20.25">
      <c r="A901" s="154"/>
      <c r="B901" s="301"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3" t="str">
        <f ca="1">IF(ISERROR($V901),"",OFFSET('Smelter Look-up'!$G$4,$V901-4,0))</f>
        <v/>
      </c>
      <c r="I901" s="204" t="str">
        <f ca="1">IF(ISERROR($V901),"",OFFSET('Smelter Look-up'!$H$4,$V901-4,0))</f>
        <v/>
      </c>
      <c r="J901" s="204" t="str">
        <f ca="1">IF(ISERROR($V901),"",OFFSET('Smelter Look-up'!$I$4,$V901-4,0))</f>
        <v/>
      </c>
      <c r="K901" s="149"/>
      <c r="L901" s="149"/>
      <c r="M901" s="149"/>
      <c r="N901" s="149"/>
      <c r="O901" s="149"/>
      <c r="P901" s="206"/>
      <c r="Q901" s="150"/>
      <c r="R901" s="148" t="str">
        <f ca="1">IF(ISERROR($V901),"",OFFSET('Smelter Look-up'!$C$4,$V901-4,0)&amp;"")</f>
        <v/>
      </c>
      <c r="S901" s="154" t="str">
        <f t="shared" ca="1" si="76"/>
        <v/>
      </c>
      <c r="T901" s="154" t="str">
        <f ca="1">IF(B901="","",IF(ISERROR(MATCH($J901,SorP!$B$1:$B$6261,0)),"",INDIRECT("'SorP'!$A$"&amp;MATCH($S901&amp;$J901,SorP!C:C,0))))</f>
        <v/>
      </c>
      <c r="U901" s="167"/>
      <c r="V901" s="168" t="e">
        <f>IF(C901="",NA(),MATCH($B901&amp;$C901,'Smelter Look-up'!$J:$J,0))</f>
        <v>#N/A</v>
      </c>
      <c r="X901" s="169">
        <f t="shared" ca="1" si="75"/>
        <v>0</v>
      </c>
      <c r="AB901" s="311" t="str">
        <f t="shared" si="77"/>
        <v/>
      </c>
      <c r="AC901" s="169" t="str">
        <f t="shared" si="78"/>
        <v/>
      </c>
      <c r="AD901" s="169" t="str">
        <f t="shared" si="79"/>
        <v/>
      </c>
    </row>
    <row r="902" spans="1:30" s="169" customFormat="1" ht="20.25">
      <c r="A902" s="154"/>
      <c r="B902" s="301"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3" t="str">
        <f ca="1">IF(ISERROR($V902),"",OFFSET('Smelter Look-up'!$G$4,$V902-4,0))</f>
        <v/>
      </c>
      <c r="I902" s="204" t="str">
        <f ca="1">IF(ISERROR($V902),"",OFFSET('Smelter Look-up'!$H$4,$V902-4,0))</f>
        <v/>
      </c>
      <c r="J902" s="204" t="str">
        <f ca="1">IF(ISERROR($V902),"",OFFSET('Smelter Look-up'!$I$4,$V902-4,0))</f>
        <v/>
      </c>
      <c r="K902" s="149"/>
      <c r="L902" s="149"/>
      <c r="M902" s="149"/>
      <c r="N902" s="149"/>
      <c r="O902" s="149"/>
      <c r="P902" s="206"/>
      <c r="Q902" s="150"/>
      <c r="R902" s="148" t="str">
        <f ca="1">IF(ISERROR($V902),"",OFFSET('Smelter Look-up'!$C$4,$V902-4,0)&amp;"")</f>
        <v/>
      </c>
      <c r="S902" s="154" t="str">
        <f t="shared" ca="1" si="76"/>
        <v/>
      </c>
      <c r="T902" s="154" t="str">
        <f ca="1">IF(B902="","",IF(ISERROR(MATCH($J902,SorP!$B$1:$B$6261,0)),"",INDIRECT("'SorP'!$A$"&amp;MATCH($S902&amp;$J902,SorP!C:C,0))))</f>
        <v/>
      </c>
      <c r="U902" s="167"/>
      <c r="V902" s="168" t="e">
        <f>IF(C902="",NA(),MATCH($B902&amp;$C902,'Smelter Look-up'!$J:$J,0))</f>
        <v>#N/A</v>
      </c>
      <c r="X902" s="169">
        <f t="shared" ca="1" si="75"/>
        <v>0</v>
      </c>
      <c r="AB902" s="311" t="str">
        <f t="shared" si="77"/>
        <v/>
      </c>
      <c r="AC902" s="169" t="str">
        <f t="shared" si="78"/>
        <v/>
      </c>
      <c r="AD902" s="169" t="str">
        <f t="shared" si="79"/>
        <v/>
      </c>
    </row>
    <row r="903" spans="1:30" s="169" customFormat="1" ht="20.25">
      <c r="A903" s="154"/>
      <c r="B903" s="301"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3" t="str">
        <f ca="1">IF(ISERROR($V903),"",OFFSET('Smelter Look-up'!$G$4,$V903-4,0))</f>
        <v/>
      </c>
      <c r="I903" s="204" t="str">
        <f ca="1">IF(ISERROR($V903),"",OFFSET('Smelter Look-up'!$H$4,$V903-4,0))</f>
        <v/>
      </c>
      <c r="J903" s="204" t="str">
        <f ca="1">IF(ISERROR($V903),"",OFFSET('Smelter Look-up'!$I$4,$V903-4,0))</f>
        <v/>
      </c>
      <c r="K903" s="149"/>
      <c r="L903" s="149"/>
      <c r="M903" s="149"/>
      <c r="N903" s="149"/>
      <c r="O903" s="149"/>
      <c r="P903" s="206"/>
      <c r="Q903" s="150"/>
      <c r="R903" s="148" t="str">
        <f ca="1">IF(ISERROR($V903),"",OFFSET('Smelter Look-up'!$C$4,$V903-4,0)&amp;"")</f>
        <v/>
      </c>
      <c r="S903" s="154" t="str">
        <f t="shared" ca="1" si="76"/>
        <v/>
      </c>
      <c r="T903" s="154" t="str">
        <f ca="1">IF(B903="","",IF(ISERROR(MATCH($J903,SorP!$B$1:$B$6261,0)),"",INDIRECT("'SorP'!$A$"&amp;MATCH($S903&amp;$J903,SorP!C:C,0))))</f>
        <v/>
      </c>
      <c r="U903" s="167"/>
      <c r="V903" s="168" t="e">
        <f>IF(C903="",NA(),MATCH($B903&amp;$C903,'Smelter Look-up'!$J:$J,0))</f>
        <v>#N/A</v>
      </c>
      <c r="X903" s="169">
        <f t="shared" ca="1" si="75"/>
        <v>0</v>
      </c>
      <c r="AB903" s="311" t="str">
        <f t="shared" si="77"/>
        <v/>
      </c>
      <c r="AC903" s="169" t="str">
        <f t="shared" si="78"/>
        <v/>
      </c>
      <c r="AD903" s="169" t="str">
        <f t="shared" si="79"/>
        <v/>
      </c>
    </row>
    <row r="904" spans="1:30" s="169" customFormat="1" ht="20.25">
      <c r="A904" s="154"/>
      <c r="B904" s="301"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3" t="str">
        <f ca="1">IF(ISERROR($V904),"",OFFSET('Smelter Look-up'!$G$4,$V904-4,0))</f>
        <v/>
      </c>
      <c r="I904" s="204" t="str">
        <f ca="1">IF(ISERROR($V904),"",OFFSET('Smelter Look-up'!$H$4,$V904-4,0))</f>
        <v/>
      </c>
      <c r="J904" s="204" t="str">
        <f ca="1">IF(ISERROR($V904),"",OFFSET('Smelter Look-up'!$I$4,$V904-4,0))</f>
        <v/>
      </c>
      <c r="K904" s="149"/>
      <c r="L904" s="149"/>
      <c r="M904" s="149"/>
      <c r="N904" s="149"/>
      <c r="O904" s="149"/>
      <c r="P904" s="206"/>
      <c r="Q904" s="150"/>
      <c r="R904" s="148" t="str">
        <f ca="1">IF(ISERROR($V904),"",OFFSET('Smelter Look-up'!$C$4,$V904-4,0)&amp;"")</f>
        <v/>
      </c>
      <c r="S904" s="154" t="str">
        <f t="shared" ca="1" si="76"/>
        <v/>
      </c>
      <c r="T904" s="154" t="str">
        <f ca="1">IF(B904="","",IF(ISERROR(MATCH($J904,SorP!$B$1:$B$6261,0)),"",INDIRECT("'SorP'!$A$"&amp;MATCH($S904&amp;$J904,SorP!C:C,0))))</f>
        <v/>
      </c>
      <c r="U904" s="167"/>
      <c r="V904" s="168" t="e">
        <f>IF(C904="",NA(),MATCH($B904&amp;$C904,'Smelter Look-up'!$J:$J,0))</f>
        <v>#N/A</v>
      </c>
      <c r="X904" s="169">
        <f t="shared" ca="1" si="75"/>
        <v>0</v>
      </c>
      <c r="AB904" s="311" t="str">
        <f t="shared" si="77"/>
        <v/>
      </c>
      <c r="AC904" s="169" t="str">
        <f t="shared" si="78"/>
        <v/>
      </c>
      <c r="AD904" s="169" t="str">
        <f t="shared" si="79"/>
        <v/>
      </c>
    </row>
    <row r="905" spans="1:30" s="169" customFormat="1" ht="20.25">
      <c r="A905" s="154"/>
      <c r="B905" s="301"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3" t="str">
        <f ca="1">IF(ISERROR($V905),"",OFFSET('Smelter Look-up'!$G$4,$V905-4,0))</f>
        <v/>
      </c>
      <c r="I905" s="204" t="str">
        <f ca="1">IF(ISERROR($V905),"",OFFSET('Smelter Look-up'!$H$4,$V905-4,0))</f>
        <v/>
      </c>
      <c r="J905" s="204" t="str">
        <f ca="1">IF(ISERROR($V905),"",OFFSET('Smelter Look-up'!$I$4,$V905-4,0))</f>
        <v/>
      </c>
      <c r="K905" s="149"/>
      <c r="L905" s="149"/>
      <c r="M905" s="149"/>
      <c r="N905" s="149"/>
      <c r="O905" s="149"/>
      <c r="P905" s="206"/>
      <c r="Q905" s="150"/>
      <c r="R905" s="148" t="str">
        <f ca="1">IF(ISERROR($V905),"",OFFSET('Smelter Look-up'!$C$4,$V905-4,0)&amp;"")</f>
        <v/>
      </c>
      <c r="S905" s="154" t="str">
        <f t="shared" ca="1" si="76"/>
        <v/>
      </c>
      <c r="T905" s="154" t="str">
        <f ca="1">IF(B905="","",IF(ISERROR(MATCH($J905,SorP!$B$1:$B$6261,0)),"",INDIRECT("'SorP'!$A$"&amp;MATCH($S905&amp;$J905,SorP!C:C,0))))</f>
        <v/>
      </c>
      <c r="U905" s="167"/>
      <c r="V905" s="168" t="e">
        <f>IF(C905="",NA(),MATCH($B905&amp;$C905,'Smelter Look-up'!$J:$J,0))</f>
        <v>#N/A</v>
      </c>
      <c r="X905" s="169">
        <f t="shared" ca="1" si="75"/>
        <v>0</v>
      </c>
      <c r="AB905" s="311" t="str">
        <f t="shared" si="77"/>
        <v/>
      </c>
      <c r="AC905" s="169" t="str">
        <f t="shared" si="78"/>
        <v/>
      </c>
      <c r="AD905" s="169" t="str">
        <f t="shared" si="79"/>
        <v/>
      </c>
    </row>
    <row r="906" spans="1:30" s="169" customFormat="1" ht="20.25">
      <c r="A906" s="154"/>
      <c r="B906" s="301"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3" t="str">
        <f ca="1">IF(ISERROR($V906),"",OFFSET('Smelter Look-up'!$G$4,$V906-4,0))</f>
        <v/>
      </c>
      <c r="I906" s="204" t="str">
        <f ca="1">IF(ISERROR($V906),"",OFFSET('Smelter Look-up'!$H$4,$V906-4,0))</f>
        <v/>
      </c>
      <c r="J906" s="204" t="str">
        <f ca="1">IF(ISERROR($V906),"",OFFSET('Smelter Look-up'!$I$4,$V906-4,0))</f>
        <v/>
      </c>
      <c r="K906" s="149"/>
      <c r="L906" s="149"/>
      <c r="M906" s="149"/>
      <c r="N906" s="149"/>
      <c r="O906" s="149"/>
      <c r="P906" s="206"/>
      <c r="Q906" s="150"/>
      <c r="R906" s="148" t="str">
        <f ca="1">IF(ISERROR($V906),"",OFFSET('Smelter Look-up'!$C$4,$V906-4,0)&amp;"")</f>
        <v/>
      </c>
      <c r="S906" s="154" t="str">
        <f t="shared" ca="1" si="76"/>
        <v/>
      </c>
      <c r="T906" s="154" t="str">
        <f ca="1">IF(B906="","",IF(ISERROR(MATCH($J906,SorP!$B$1:$B$6261,0)),"",INDIRECT("'SorP'!$A$"&amp;MATCH($S906&amp;$J906,SorP!C:C,0))))</f>
        <v/>
      </c>
      <c r="U906" s="167"/>
      <c r="V906" s="168" t="e">
        <f>IF(C906="",NA(),MATCH($B906&amp;$C906,'Smelter Look-up'!$J:$J,0))</f>
        <v>#N/A</v>
      </c>
      <c r="X906" s="169">
        <f t="shared" ca="1" si="75"/>
        <v>0</v>
      </c>
      <c r="AB906" s="311" t="str">
        <f t="shared" si="77"/>
        <v/>
      </c>
      <c r="AC906" s="169" t="str">
        <f t="shared" si="78"/>
        <v/>
      </c>
      <c r="AD906" s="169" t="str">
        <f t="shared" si="79"/>
        <v/>
      </c>
    </row>
    <row r="907" spans="1:30" s="169" customFormat="1" ht="20.25">
      <c r="A907" s="154"/>
      <c r="B907" s="301"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3" t="str">
        <f ca="1">IF(ISERROR($V907),"",OFFSET('Smelter Look-up'!$G$4,$V907-4,0))</f>
        <v/>
      </c>
      <c r="I907" s="204" t="str">
        <f ca="1">IF(ISERROR($V907),"",OFFSET('Smelter Look-up'!$H$4,$V907-4,0))</f>
        <v/>
      </c>
      <c r="J907" s="204" t="str">
        <f ca="1">IF(ISERROR($V907),"",OFFSET('Smelter Look-up'!$I$4,$V907-4,0))</f>
        <v/>
      </c>
      <c r="K907" s="149"/>
      <c r="L907" s="149"/>
      <c r="M907" s="149"/>
      <c r="N907" s="149"/>
      <c r="O907" s="149"/>
      <c r="P907" s="206"/>
      <c r="Q907" s="150"/>
      <c r="R907" s="148" t="str">
        <f ca="1">IF(ISERROR($V907),"",OFFSET('Smelter Look-up'!$C$4,$V907-4,0)&amp;"")</f>
        <v/>
      </c>
      <c r="S907" s="154" t="str">
        <f t="shared" ca="1" si="76"/>
        <v/>
      </c>
      <c r="T907" s="154" t="str">
        <f ca="1">IF(B907="","",IF(ISERROR(MATCH($J907,SorP!$B$1:$B$6261,0)),"",INDIRECT("'SorP'!$A$"&amp;MATCH($S907&amp;$J907,SorP!C:C,0))))</f>
        <v/>
      </c>
      <c r="U907" s="167"/>
      <c r="V907" s="168" t="e">
        <f>IF(C907="",NA(),MATCH($B907&amp;$C907,'Smelter Look-up'!$J:$J,0))</f>
        <v>#N/A</v>
      </c>
      <c r="X907" s="169">
        <f t="shared" ca="1" si="75"/>
        <v>0</v>
      </c>
      <c r="AB907" s="311" t="str">
        <f t="shared" si="77"/>
        <v/>
      </c>
      <c r="AC907" s="169" t="str">
        <f t="shared" si="78"/>
        <v/>
      </c>
      <c r="AD907" s="169" t="str">
        <f t="shared" si="79"/>
        <v/>
      </c>
    </row>
    <row r="908" spans="1:30" s="169" customFormat="1" ht="20.25">
      <c r="A908" s="154"/>
      <c r="B908" s="301"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3" t="str">
        <f ca="1">IF(ISERROR($V908),"",OFFSET('Smelter Look-up'!$G$4,$V908-4,0))</f>
        <v/>
      </c>
      <c r="I908" s="204" t="str">
        <f ca="1">IF(ISERROR($V908),"",OFFSET('Smelter Look-up'!$H$4,$V908-4,0))</f>
        <v/>
      </c>
      <c r="J908" s="204" t="str">
        <f ca="1">IF(ISERROR($V908),"",OFFSET('Smelter Look-up'!$I$4,$V908-4,0))</f>
        <v/>
      </c>
      <c r="K908" s="149"/>
      <c r="L908" s="149"/>
      <c r="M908" s="149"/>
      <c r="N908" s="149"/>
      <c r="O908" s="149"/>
      <c r="P908" s="206"/>
      <c r="Q908" s="150"/>
      <c r="R908" s="148" t="str">
        <f ca="1">IF(ISERROR($V908),"",OFFSET('Smelter Look-up'!$C$4,$V908-4,0)&amp;"")</f>
        <v/>
      </c>
      <c r="S908" s="154" t="str">
        <f t="shared" ca="1" si="76"/>
        <v/>
      </c>
      <c r="T908" s="154" t="str">
        <f ca="1">IF(B908="","",IF(ISERROR(MATCH($J908,SorP!$B$1:$B$6261,0)),"",INDIRECT("'SorP'!$A$"&amp;MATCH($S908&amp;$J908,SorP!C:C,0))))</f>
        <v/>
      </c>
      <c r="U908" s="167"/>
      <c r="V908" s="168" t="e">
        <f>IF(C908="",NA(),MATCH($B908&amp;$C908,'Smelter Look-up'!$J:$J,0))</f>
        <v>#N/A</v>
      </c>
      <c r="X908" s="169">
        <f t="shared" ca="1" si="75"/>
        <v>0</v>
      </c>
      <c r="AB908" s="311" t="str">
        <f t="shared" si="77"/>
        <v/>
      </c>
      <c r="AC908" s="169" t="str">
        <f t="shared" si="78"/>
        <v/>
      </c>
      <c r="AD908" s="169" t="str">
        <f t="shared" si="79"/>
        <v/>
      </c>
    </row>
    <row r="909" spans="1:30" s="169" customFormat="1" ht="20.25">
      <c r="A909" s="154"/>
      <c r="B909" s="301"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3" t="str">
        <f ca="1">IF(ISERROR($V909),"",OFFSET('Smelter Look-up'!$G$4,$V909-4,0))</f>
        <v/>
      </c>
      <c r="I909" s="204" t="str">
        <f ca="1">IF(ISERROR($V909),"",OFFSET('Smelter Look-up'!$H$4,$V909-4,0))</f>
        <v/>
      </c>
      <c r="J909" s="204" t="str">
        <f ca="1">IF(ISERROR($V909),"",OFFSET('Smelter Look-up'!$I$4,$V909-4,0))</f>
        <v/>
      </c>
      <c r="K909" s="149"/>
      <c r="L909" s="149"/>
      <c r="M909" s="149"/>
      <c r="N909" s="149"/>
      <c r="O909" s="149"/>
      <c r="P909" s="206"/>
      <c r="Q909" s="150"/>
      <c r="R909" s="148" t="str">
        <f ca="1">IF(ISERROR($V909),"",OFFSET('Smelter Look-up'!$C$4,$V909-4,0)&amp;"")</f>
        <v/>
      </c>
      <c r="S909" s="154" t="str">
        <f t="shared" ca="1" si="76"/>
        <v/>
      </c>
      <c r="T909" s="154" t="str">
        <f ca="1">IF(B909="","",IF(ISERROR(MATCH($J909,SorP!$B$1:$B$6261,0)),"",INDIRECT("'SorP'!$A$"&amp;MATCH($S909&amp;$J909,SorP!C:C,0))))</f>
        <v/>
      </c>
      <c r="U909" s="167"/>
      <c r="V909" s="168" t="e">
        <f>IF(C909="",NA(),MATCH($B909&amp;$C909,'Smelter Look-up'!$J:$J,0))</f>
        <v>#N/A</v>
      </c>
      <c r="X909" s="169">
        <f t="shared" ca="1" si="75"/>
        <v>0</v>
      </c>
      <c r="AB909" s="311" t="str">
        <f t="shared" si="77"/>
        <v/>
      </c>
      <c r="AC909" s="169" t="str">
        <f t="shared" si="78"/>
        <v/>
      </c>
      <c r="AD909" s="169" t="str">
        <f t="shared" si="79"/>
        <v/>
      </c>
    </row>
    <row r="910" spans="1:30" s="169" customFormat="1" ht="20.25">
      <c r="A910" s="154"/>
      <c r="B910" s="301"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3" t="str">
        <f ca="1">IF(ISERROR($V910),"",OFFSET('Smelter Look-up'!$G$4,$V910-4,0))</f>
        <v/>
      </c>
      <c r="I910" s="204" t="str">
        <f ca="1">IF(ISERROR($V910),"",OFFSET('Smelter Look-up'!$H$4,$V910-4,0))</f>
        <v/>
      </c>
      <c r="J910" s="204" t="str">
        <f ca="1">IF(ISERROR($V910),"",OFFSET('Smelter Look-up'!$I$4,$V910-4,0))</f>
        <v/>
      </c>
      <c r="K910" s="149"/>
      <c r="L910" s="149"/>
      <c r="M910" s="149"/>
      <c r="N910" s="149"/>
      <c r="O910" s="149"/>
      <c r="P910" s="206"/>
      <c r="Q910" s="150"/>
      <c r="R910" s="148" t="str">
        <f ca="1">IF(ISERROR($V910),"",OFFSET('Smelter Look-up'!$C$4,$V910-4,0)&amp;"")</f>
        <v/>
      </c>
      <c r="S910" s="154" t="str">
        <f t="shared" ca="1" si="76"/>
        <v/>
      </c>
      <c r="T910" s="154" t="str">
        <f ca="1">IF(B910="","",IF(ISERROR(MATCH($J910,SorP!$B$1:$B$6261,0)),"",INDIRECT("'SorP'!$A$"&amp;MATCH($S910&amp;$J910,SorP!C:C,0))))</f>
        <v/>
      </c>
      <c r="U910" s="167"/>
      <c r="V910" s="168" t="e">
        <f>IF(C910="",NA(),MATCH($B910&amp;$C910,'Smelter Look-up'!$J:$J,0))</f>
        <v>#N/A</v>
      </c>
      <c r="X910" s="169">
        <f t="shared" ca="1" si="75"/>
        <v>0</v>
      </c>
      <c r="AB910" s="311" t="str">
        <f t="shared" si="77"/>
        <v/>
      </c>
      <c r="AC910" s="169" t="str">
        <f t="shared" si="78"/>
        <v/>
      </c>
      <c r="AD910" s="169" t="str">
        <f t="shared" si="79"/>
        <v/>
      </c>
    </row>
    <row r="911" spans="1:30" s="169" customFormat="1" ht="20.25">
      <c r="A911" s="154"/>
      <c r="B911" s="301"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3" t="str">
        <f ca="1">IF(ISERROR($V911),"",OFFSET('Smelter Look-up'!$G$4,$V911-4,0))</f>
        <v/>
      </c>
      <c r="I911" s="204" t="str">
        <f ca="1">IF(ISERROR($V911),"",OFFSET('Smelter Look-up'!$H$4,$V911-4,0))</f>
        <v/>
      </c>
      <c r="J911" s="204" t="str">
        <f ca="1">IF(ISERROR($V911),"",OFFSET('Smelter Look-up'!$I$4,$V911-4,0))</f>
        <v/>
      </c>
      <c r="K911" s="149"/>
      <c r="L911" s="149"/>
      <c r="M911" s="149"/>
      <c r="N911" s="149"/>
      <c r="O911" s="149"/>
      <c r="P911" s="206"/>
      <c r="Q911" s="150"/>
      <c r="R911" s="148" t="str">
        <f ca="1">IF(ISERROR($V911),"",OFFSET('Smelter Look-up'!$C$4,$V911-4,0)&amp;"")</f>
        <v/>
      </c>
      <c r="S911" s="154" t="str">
        <f t="shared" ca="1" si="76"/>
        <v/>
      </c>
      <c r="T911" s="154" t="str">
        <f ca="1">IF(B911="","",IF(ISERROR(MATCH($J911,SorP!$B$1:$B$6261,0)),"",INDIRECT("'SorP'!$A$"&amp;MATCH($S911&amp;$J911,SorP!C:C,0))))</f>
        <v/>
      </c>
      <c r="U911" s="167"/>
      <c r="V911" s="168" t="e">
        <f>IF(C911="",NA(),MATCH($B911&amp;$C911,'Smelter Look-up'!$J:$J,0))</f>
        <v>#N/A</v>
      </c>
      <c r="X911" s="169">
        <f t="shared" ca="1" si="75"/>
        <v>0</v>
      </c>
      <c r="AB911" s="311" t="str">
        <f t="shared" si="77"/>
        <v/>
      </c>
      <c r="AC911" s="169" t="str">
        <f t="shared" si="78"/>
        <v/>
      </c>
      <c r="AD911" s="169" t="str">
        <f t="shared" si="79"/>
        <v/>
      </c>
    </row>
    <row r="912" spans="1:30" s="169" customFormat="1" ht="20.25">
      <c r="A912" s="154"/>
      <c r="B912" s="301"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3" t="str">
        <f ca="1">IF(ISERROR($V912),"",OFFSET('Smelter Look-up'!$G$4,$V912-4,0))</f>
        <v/>
      </c>
      <c r="I912" s="204" t="str">
        <f ca="1">IF(ISERROR($V912),"",OFFSET('Smelter Look-up'!$H$4,$V912-4,0))</f>
        <v/>
      </c>
      <c r="J912" s="204" t="str">
        <f ca="1">IF(ISERROR($V912),"",OFFSET('Smelter Look-up'!$I$4,$V912-4,0))</f>
        <v/>
      </c>
      <c r="K912" s="149"/>
      <c r="L912" s="149"/>
      <c r="M912" s="149"/>
      <c r="N912" s="149"/>
      <c r="O912" s="149"/>
      <c r="P912" s="206"/>
      <c r="Q912" s="150"/>
      <c r="R912" s="148" t="str">
        <f ca="1">IF(ISERROR($V912),"",OFFSET('Smelter Look-up'!$C$4,$V912-4,0)&amp;"")</f>
        <v/>
      </c>
      <c r="S912" s="154" t="str">
        <f t="shared" ca="1" si="76"/>
        <v/>
      </c>
      <c r="T912" s="154" t="str">
        <f ca="1">IF(B912="","",IF(ISERROR(MATCH($J912,SorP!$B$1:$B$6261,0)),"",INDIRECT("'SorP'!$A$"&amp;MATCH($S912&amp;$J912,SorP!C:C,0))))</f>
        <v/>
      </c>
      <c r="U912" s="167"/>
      <c r="V912" s="168" t="e">
        <f>IF(C912="",NA(),MATCH($B912&amp;$C912,'Smelter Look-up'!$J:$J,0))</f>
        <v>#N/A</v>
      </c>
      <c r="X912" s="169">
        <f t="shared" ca="1" si="75"/>
        <v>0</v>
      </c>
      <c r="AB912" s="311" t="str">
        <f t="shared" si="77"/>
        <v/>
      </c>
      <c r="AC912" s="169" t="str">
        <f t="shared" si="78"/>
        <v/>
      </c>
      <c r="AD912" s="169" t="str">
        <f t="shared" si="79"/>
        <v/>
      </c>
    </row>
    <row r="913" spans="1:30" s="169" customFormat="1" ht="20.25">
      <c r="A913" s="154"/>
      <c r="B913" s="301"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3" t="str">
        <f ca="1">IF(ISERROR($V913),"",OFFSET('Smelter Look-up'!$G$4,$V913-4,0))</f>
        <v/>
      </c>
      <c r="I913" s="204" t="str">
        <f ca="1">IF(ISERROR($V913),"",OFFSET('Smelter Look-up'!$H$4,$V913-4,0))</f>
        <v/>
      </c>
      <c r="J913" s="204" t="str">
        <f ca="1">IF(ISERROR($V913),"",OFFSET('Smelter Look-up'!$I$4,$V913-4,0))</f>
        <v/>
      </c>
      <c r="K913" s="149"/>
      <c r="L913" s="149"/>
      <c r="M913" s="149"/>
      <c r="N913" s="149"/>
      <c r="O913" s="149"/>
      <c r="P913" s="206"/>
      <c r="Q913" s="150"/>
      <c r="R913" s="148" t="str">
        <f ca="1">IF(ISERROR($V913),"",OFFSET('Smelter Look-up'!$C$4,$V913-4,0)&amp;"")</f>
        <v/>
      </c>
      <c r="S913" s="154" t="str">
        <f t="shared" ca="1" si="76"/>
        <v/>
      </c>
      <c r="T913" s="154" t="str">
        <f ca="1">IF(B913="","",IF(ISERROR(MATCH($J913,SorP!$B$1:$B$6261,0)),"",INDIRECT("'SorP'!$A$"&amp;MATCH($S913&amp;$J913,SorP!C:C,0))))</f>
        <v/>
      </c>
      <c r="U913" s="167"/>
      <c r="V913" s="168" t="e">
        <f>IF(C913="",NA(),MATCH($B913&amp;$C913,'Smelter Look-up'!$J:$J,0))</f>
        <v>#N/A</v>
      </c>
      <c r="X913" s="169">
        <f t="shared" ca="1" si="75"/>
        <v>0</v>
      </c>
      <c r="AB913" s="311" t="str">
        <f t="shared" si="77"/>
        <v/>
      </c>
      <c r="AC913" s="169" t="str">
        <f t="shared" si="78"/>
        <v/>
      </c>
      <c r="AD913" s="169" t="str">
        <f t="shared" si="79"/>
        <v/>
      </c>
    </row>
    <row r="914" spans="1:30" s="169" customFormat="1" ht="20.25">
      <c r="A914" s="154"/>
      <c r="B914" s="301"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3" t="str">
        <f ca="1">IF(ISERROR($V914),"",OFFSET('Smelter Look-up'!$G$4,$V914-4,0))</f>
        <v/>
      </c>
      <c r="I914" s="204" t="str">
        <f ca="1">IF(ISERROR($V914),"",OFFSET('Smelter Look-up'!$H$4,$V914-4,0))</f>
        <v/>
      </c>
      <c r="J914" s="204" t="str">
        <f ca="1">IF(ISERROR($V914),"",OFFSET('Smelter Look-up'!$I$4,$V914-4,0))</f>
        <v/>
      </c>
      <c r="K914" s="149"/>
      <c r="L914" s="149"/>
      <c r="M914" s="149"/>
      <c r="N914" s="149"/>
      <c r="O914" s="149"/>
      <c r="P914" s="206"/>
      <c r="Q914" s="150"/>
      <c r="R914" s="148" t="str">
        <f ca="1">IF(ISERROR($V914),"",OFFSET('Smelter Look-up'!$C$4,$V914-4,0)&amp;"")</f>
        <v/>
      </c>
      <c r="S914" s="154" t="str">
        <f t="shared" ca="1" si="76"/>
        <v/>
      </c>
      <c r="T914" s="154" t="str">
        <f ca="1">IF(B914="","",IF(ISERROR(MATCH($J914,SorP!$B$1:$B$6261,0)),"",INDIRECT("'SorP'!$A$"&amp;MATCH($S914&amp;$J914,SorP!C:C,0))))</f>
        <v/>
      </c>
      <c r="U914" s="167"/>
      <c r="V914" s="168" t="e">
        <f>IF(C914="",NA(),MATCH($B914&amp;$C914,'Smelter Look-up'!$J:$J,0))</f>
        <v>#N/A</v>
      </c>
      <c r="X914" s="169">
        <f t="shared" ca="1" si="75"/>
        <v>0</v>
      </c>
      <c r="AB914" s="311" t="str">
        <f t="shared" si="77"/>
        <v/>
      </c>
      <c r="AC914" s="169" t="str">
        <f t="shared" si="78"/>
        <v/>
      </c>
      <c r="AD914" s="169" t="str">
        <f t="shared" si="79"/>
        <v/>
      </c>
    </row>
    <row r="915" spans="1:30" s="169" customFormat="1" ht="20.25">
      <c r="A915" s="154"/>
      <c r="B915" s="301"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3" t="str">
        <f ca="1">IF(ISERROR($V915),"",OFFSET('Smelter Look-up'!$G$4,$V915-4,0))</f>
        <v/>
      </c>
      <c r="I915" s="204" t="str">
        <f ca="1">IF(ISERROR($V915),"",OFFSET('Smelter Look-up'!$H$4,$V915-4,0))</f>
        <v/>
      </c>
      <c r="J915" s="204" t="str">
        <f ca="1">IF(ISERROR($V915),"",OFFSET('Smelter Look-up'!$I$4,$V915-4,0))</f>
        <v/>
      </c>
      <c r="K915" s="149"/>
      <c r="L915" s="149"/>
      <c r="M915" s="149"/>
      <c r="N915" s="149"/>
      <c r="O915" s="149"/>
      <c r="P915" s="206"/>
      <c r="Q915" s="150"/>
      <c r="R915" s="148" t="str">
        <f ca="1">IF(ISERROR($V915),"",OFFSET('Smelter Look-up'!$C$4,$V915-4,0)&amp;"")</f>
        <v/>
      </c>
      <c r="S915" s="154" t="str">
        <f t="shared" ca="1" si="76"/>
        <v/>
      </c>
      <c r="T915" s="154" t="str">
        <f ca="1">IF(B915="","",IF(ISERROR(MATCH($J915,SorP!$B$1:$B$6261,0)),"",INDIRECT("'SorP'!$A$"&amp;MATCH($S915&amp;$J915,SorP!C:C,0))))</f>
        <v/>
      </c>
      <c r="U915" s="167"/>
      <c r="V915" s="168" t="e">
        <f>IF(C915="",NA(),MATCH($B915&amp;$C915,'Smelter Look-up'!$J:$J,0))</f>
        <v>#N/A</v>
      </c>
      <c r="X915" s="169">
        <f t="shared" ca="1" si="75"/>
        <v>0</v>
      </c>
      <c r="AB915" s="311" t="str">
        <f t="shared" si="77"/>
        <v/>
      </c>
      <c r="AC915" s="169" t="str">
        <f t="shared" si="78"/>
        <v/>
      </c>
      <c r="AD915" s="169" t="str">
        <f t="shared" si="79"/>
        <v/>
      </c>
    </row>
    <row r="916" spans="1:30" s="169" customFormat="1" ht="20.25">
      <c r="A916" s="154"/>
      <c r="B916" s="301"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3" t="str">
        <f ca="1">IF(ISERROR($V916),"",OFFSET('Smelter Look-up'!$G$4,$V916-4,0))</f>
        <v/>
      </c>
      <c r="I916" s="204" t="str">
        <f ca="1">IF(ISERROR($V916),"",OFFSET('Smelter Look-up'!$H$4,$V916-4,0))</f>
        <v/>
      </c>
      <c r="J916" s="204" t="str">
        <f ca="1">IF(ISERROR($V916),"",OFFSET('Smelter Look-up'!$I$4,$V916-4,0))</f>
        <v/>
      </c>
      <c r="K916" s="149"/>
      <c r="L916" s="149"/>
      <c r="M916" s="149"/>
      <c r="N916" s="149"/>
      <c r="O916" s="149"/>
      <c r="P916" s="206"/>
      <c r="Q916" s="150"/>
      <c r="R916" s="148" t="str">
        <f ca="1">IF(ISERROR($V916),"",OFFSET('Smelter Look-up'!$C$4,$V916-4,0)&amp;"")</f>
        <v/>
      </c>
      <c r="S916" s="154" t="str">
        <f t="shared" ca="1" si="76"/>
        <v/>
      </c>
      <c r="T916" s="154" t="str">
        <f ca="1">IF(B916="","",IF(ISERROR(MATCH($J916,SorP!$B$1:$B$6261,0)),"",INDIRECT("'SorP'!$A$"&amp;MATCH($S916&amp;$J916,SorP!C:C,0))))</f>
        <v/>
      </c>
      <c r="U916" s="167"/>
      <c r="V916" s="168" t="e">
        <f>IF(C916="",NA(),MATCH($B916&amp;$C916,'Smelter Look-up'!$J:$J,0))</f>
        <v>#N/A</v>
      </c>
      <c r="X916" s="169">
        <f t="shared" ca="1" si="75"/>
        <v>0</v>
      </c>
      <c r="AB916" s="311" t="str">
        <f t="shared" si="77"/>
        <v/>
      </c>
      <c r="AC916" s="169" t="str">
        <f t="shared" si="78"/>
        <v/>
      </c>
      <c r="AD916" s="169" t="str">
        <f t="shared" si="79"/>
        <v/>
      </c>
    </row>
    <row r="917" spans="1:30" s="169" customFormat="1" ht="20.25">
      <c r="A917" s="154"/>
      <c r="B917" s="301"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3" t="str">
        <f ca="1">IF(ISERROR($V917),"",OFFSET('Smelter Look-up'!$G$4,$V917-4,0))</f>
        <v/>
      </c>
      <c r="I917" s="204" t="str">
        <f ca="1">IF(ISERROR($V917),"",OFFSET('Smelter Look-up'!$H$4,$V917-4,0))</f>
        <v/>
      </c>
      <c r="J917" s="204" t="str">
        <f ca="1">IF(ISERROR($V917),"",OFFSET('Smelter Look-up'!$I$4,$V917-4,0))</f>
        <v/>
      </c>
      <c r="K917" s="149"/>
      <c r="L917" s="149"/>
      <c r="M917" s="149"/>
      <c r="N917" s="149"/>
      <c r="O917" s="149"/>
      <c r="P917" s="206"/>
      <c r="Q917" s="150"/>
      <c r="R917" s="148" t="str">
        <f ca="1">IF(ISERROR($V917),"",OFFSET('Smelter Look-up'!$C$4,$V917-4,0)&amp;"")</f>
        <v/>
      </c>
      <c r="S917" s="154" t="str">
        <f t="shared" ca="1" si="76"/>
        <v/>
      </c>
      <c r="T917" s="154" t="str">
        <f ca="1">IF(B917="","",IF(ISERROR(MATCH($J917,SorP!$B$1:$B$6261,0)),"",INDIRECT("'SorP'!$A$"&amp;MATCH($S917&amp;$J917,SorP!C:C,0))))</f>
        <v/>
      </c>
      <c r="U917" s="167"/>
      <c r="V917" s="168" t="e">
        <f>IF(C917="",NA(),MATCH($B917&amp;$C917,'Smelter Look-up'!$J:$J,0))</f>
        <v>#N/A</v>
      </c>
      <c r="X917" s="169">
        <f t="shared" ca="1" si="75"/>
        <v>0</v>
      </c>
      <c r="AB917" s="311" t="str">
        <f t="shared" si="77"/>
        <v/>
      </c>
      <c r="AC917" s="169" t="str">
        <f t="shared" si="78"/>
        <v/>
      </c>
      <c r="AD917" s="169" t="str">
        <f t="shared" si="79"/>
        <v/>
      </c>
    </row>
    <row r="918" spans="1:30" s="169" customFormat="1" ht="20.25">
      <c r="A918" s="154"/>
      <c r="B918" s="301"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3" t="str">
        <f ca="1">IF(ISERROR($V918),"",OFFSET('Smelter Look-up'!$G$4,$V918-4,0))</f>
        <v/>
      </c>
      <c r="I918" s="204" t="str">
        <f ca="1">IF(ISERROR($V918),"",OFFSET('Smelter Look-up'!$H$4,$V918-4,0))</f>
        <v/>
      </c>
      <c r="J918" s="204" t="str">
        <f ca="1">IF(ISERROR($V918),"",OFFSET('Smelter Look-up'!$I$4,$V918-4,0))</f>
        <v/>
      </c>
      <c r="K918" s="149"/>
      <c r="L918" s="149"/>
      <c r="M918" s="149"/>
      <c r="N918" s="149"/>
      <c r="O918" s="149"/>
      <c r="P918" s="206"/>
      <c r="Q918" s="150"/>
      <c r="R918" s="148" t="str">
        <f ca="1">IF(ISERROR($V918),"",OFFSET('Smelter Look-up'!$C$4,$V918-4,0)&amp;"")</f>
        <v/>
      </c>
      <c r="S918" s="154" t="str">
        <f t="shared" ca="1" si="76"/>
        <v/>
      </c>
      <c r="T918" s="154" t="str">
        <f ca="1">IF(B918="","",IF(ISERROR(MATCH($J918,SorP!$B$1:$B$6261,0)),"",INDIRECT("'SorP'!$A$"&amp;MATCH($S918&amp;$J918,SorP!C:C,0))))</f>
        <v/>
      </c>
      <c r="U918" s="167"/>
      <c r="V918" s="168" t="e">
        <f>IF(C918="",NA(),MATCH($B918&amp;$C918,'Smelter Look-up'!$J:$J,0))</f>
        <v>#N/A</v>
      </c>
      <c r="X918" s="169">
        <f t="shared" ca="1" si="75"/>
        <v>0</v>
      </c>
      <c r="AB918" s="311" t="str">
        <f t="shared" si="77"/>
        <v/>
      </c>
      <c r="AC918" s="169" t="str">
        <f t="shared" si="78"/>
        <v/>
      </c>
      <c r="AD918" s="169" t="str">
        <f t="shared" si="79"/>
        <v/>
      </c>
    </row>
    <row r="919" spans="1:30" s="169" customFormat="1" ht="20.25">
      <c r="A919" s="154"/>
      <c r="B919" s="301"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3" t="str">
        <f ca="1">IF(ISERROR($V919),"",OFFSET('Smelter Look-up'!$G$4,$V919-4,0))</f>
        <v/>
      </c>
      <c r="I919" s="204" t="str">
        <f ca="1">IF(ISERROR($V919),"",OFFSET('Smelter Look-up'!$H$4,$V919-4,0))</f>
        <v/>
      </c>
      <c r="J919" s="204" t="str">
        <f ca="1">IF(ISERROR($V919),"",OFFSET('Smelter Look-up'!$I$4,$V919-4,0))</f>
        <v/>
      </c>
      <c r="K919" s="149"/>
      <c r="L919" s="149"/>
      <c r="M919" s="149"/>
      <c r="N919" s="149"/>
      <c r="O919" s="149"/>
      <c r="P919" s="206"/>
      <c r="Q919" s="150"/>
      <c r="R919" s="148" t="str">
        <f ca="1">IF(ISERROR($V919),"",OFFSET('Smelter Look-up'!$C$4,$V919-4,0)&amp;"")</f>
        <v/>
      </c>
      <c r="S919" s="154" t="str">
        <f t="shared" ca="1" si="76"/>
        <v/>
      </c>
      <c r="T919" s="154" t="str">
        <f ca="1">IF(B919="","",IF(ISERROR(MATCH($J919,SorP!$B$1:$B$6261,0)),"",INDIRECT("'SorP'!$A$"&amp;MATCH($S919&amp;$J919,SorP!C:C,0))))</f>
        <v/>
      </c>
      <c r="U919" s="167"/>
      <c r="V919" s="168" t="e">
        <f>IF(C919="",NA(),MATCH($B919&amp;$C919,'Smelter Look-up'!$J:$J,0))</f>
        <v>#N/A</v>
      </c>
      <c r="X919" s="169">
        <f t="shared" ca="1" si="75"/>
        <v>0</v>
      </c>
      <c r="AB919" s="311" t="str">
        <f t="shared" si="77"/>
        <v/>
      </c>
      <c r="AC919" s="169" t="str">
        <f t="shared" si="78"/>
        <v/>
      </c>
      <c r="AD919" s="169" t="str">
        <f t="shared" si="79"/>
        <v/>
      </c>
    </row>
    <row r="920" spans="1:30" s="169" customFormat="1" ht="20.25">
      <c r="A920" s="154"/>
      <c r="B920" s="301"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3" t="str">
        <f ca="1">IF(ISERROR($V920),"",OFFSET('Smelter Look-up'!$G$4,$V920-4,0))</f>
        <v/>
      </c>
      <c r="I920" s="204" t="str">
        <f ca="1">IF(ISERROR($V920),"",OFFSET('Smelter Look-up'!$H$4,$V920-4,0))</f>
        <v/>
      </c>
      <c r="J920" s="204" t="str">
        <f ca="1">IF(ISERROR($V920),"",OFFSET('Smelter Look-up'!$I$4,$V920-4,0))</f>
        <v/>
      </c>
      <c r="K920" s="149"/>
      <c r="L920" s="149"/>
      <c r="M920" s="149"/>
      <c r="N920" s="149"/>
      <c r="O920" s="149"/>
      <c r="P920" s="206"/>
      <c r="Q920" s="150"/>
      <c r="R920" s="148" t="str">
        <f ca="1">IF(ISERROR($V920),"",OFFSET('Smelter Look-up'!$C$4,$V920-4,0)&amp;"")</f>
        <v/>
      </c>
      <c r="S920" s="154" t="str">
        <f t="shared" ca="1" si="76"/>
        <v/>
      </c>
      <c r="T920" s="154" t="str">
        <f ca="1">IF(B920="","",IF(ISERROR(MATCH($J920,SorP!$B$1:$B$6261,0)),"",INDIRECT("'SorP'!$A$"&amp;MATCH($S920&amp;$J920,SorP!C:C,0))))</f>
        <v/>
      </c>
      <c r="U920" s="167"/>
      <c r="V920" s="168" t="e">
        <f>IF(C920="",NA(),MATCH($B920&amp;$C920,'Smelter Look-up'!$J:$J,0))</f>
        <v>#N/A</v>
      </c>
      <c r="X920" s="169">
        <f t="shared" ca="1" si="75"/>
        <v>0</v>
      </c>
      <c r="AB920" s="311" t="str">
        <f t="shared" si="77"/>
        <v/>
      </c>
      <c r="AC920" s="169" t="str">
        <f t="shared" si="78"/>
        <v/>
      </c>
      <c r="AD920" s="169" t="str">
        <f t="shared" si="79"/>
        <v/>
      </c>
    </row>
    <row r="921" spans="1:30" s="169" customFormat="1" ht="20.25">
      <c r="A921" s="154"/>
      <c r="B921" s="301"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3" t="str">
        <f ca="1">IF(ISERROR($V921),"",OFFSET('Smelter Look-up'!$G$4,$V921-4,0))</f>
        <v/>
      </c>
      <c r="I921" s="204" t="str">
        <f ca="1">IF(ISERROR($V921),"",OFFSET('Smelter Look-up'!$H$4,$V921-4,0))</f>
        <v/>
      </c>
      <c r="J921" s="204" t="str">
        <f ca="1">IF(ISERROR($V921),"",OFFSET('Smelter Look-up'!$I$4,$V921-4,0))</f>
        <v/>
      </c>
      <c r="K921" s="149"/>
      <c r="L921" s="149"/>
      <c r="M921" s="149"/>
      <c r="N921" s="149"/>
      <c r="O921" s="149"/>
      <c r="P921" s="206"/>
      <c r="Q921" s="150"/>
      <c r="R921" s="148" t="str">
        <f ca="1">IF(ISERROR($V921),"",OFFSET('Smelter Look-up'!$C$4,$V921-4,0)&amp;"")</f>
        <v/>
      </c>
      <c r="S921" s="154" t="str">
        <f t="shared" ca="1" si="76"/>
        <v/>
      </c>
      <c r="T921" s="154" t="str">
        <f ca="1">IF(B921="","",IF(ISERROR(MATCH($J921,SorP!$B$1:$B$6261,0)),"",INDIRECT("'SorP'!$A$"&amp;MATCH($S921&amp;$J921,SorP!C:C,0))))</f>
        <v/>
      </c>
      <c r="U921" s="167"/>
      <c r="V921" s="168" t="e">
        <f>IF(C921="",NA(),MATCH($B921&amp;$C921,'Smelter Look-up'!$J:$J,0))</f>
        <v>#N/A</v>
      </c>
      <c r="X921" s="169">
        <f t="shared" ca="1" si="75"/>
        <v>0</v>
      </c>
      <c r="AB921" s="311" t="str">
        <f t="shared" si="77"/>
        <v/>
      </c>
      <c r="AC921" s="169" t="str">
        <f t="shared" si="78"/>
        <v/>
      </c>
      <c r="AD921" s="169" t="str">
        <f t="shared" si="79"/>
        <v/>
      </c>
    </row>
    <row r="922" spans="1:30" s="169" customFormat="1" ht="20.25">
      <c r="A922" s="154"/>
      <c r="B922" s="301"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3" t="str">
        <f ca="1">IF(ISERROR($V922),"",OFFSET('Smelter Look-up'!$G$4,$V922-4,0))</f>
        <v/>
      </c>
      <c r="I922" s="204" t="str">
        <f ca="1">IF(ISERROR($V922),"",OFFSET('Smelter Look-up'!$H$4,$V922-4,0))</f>
        <v/>
      </c>
      <c r="J922" s="204" t="str">
        <f ca="1">IF(ISERROR($V922),"",OFFSET('Smelter Look-up'!$I$4,$V922-4,0))</f>
        <v/>
      </c>
      <c r="K922" s="149"/>
      <c r="L922" s="149"/>
      <c r="M922" s="149"/>
      <c r="N922" s="149"/>
      <c r="O922" s="149"/>
      <c r="P922" s="206"/>
      <c r="Q922" s="150"/>
      <c r="R922" s="148" t="str">
        <f ca="1">IF(ISERROR($V922),"",OFFSET('Smelter Look-up'!$C$4,$V922-4,0)&amp;"")</f>
        <v/>
      </c>
      <c r="S922" s="154" t="str">
        <f t="shared" ca="1" si="76"/>
        <v/>
      </c>
      <c r="T922" s="154" t="str">
        <f ca="1">IF(B922="","",IF(ISERROR(MATCH($J922,SorP!$B$1:$B$6261,0)),"",INDIRECT("'SorP'!$A$"&amp;MATCH($S922&amp;$J922,SorP!C:C,0))))</f>
        <v/>
      </c>
      <c r="U922" s="167"/>
      <c r="V922" s="168" t="e">
        <f>IF(C922="",NA(),MATCH($B922&amp;$C922,'Smelter Look-up'!$J:$J,0))</f>
        <v>#N/A</v>
      </c>
      <c r="X922" s="169">
        <f t="shared" ca="1" si="75"/>
        <v>0</v>
      </c>
      <c r="AB922" s="311" t="str">
        <f t="shared" si="77"/>
        <v/>
      </c>
      <c r="AC922" s="169" t="str">
        <f t="shared" si="78"/>
        <v/>
      </c>
      <c r="AD922" s="169" t="str">
        <f t="shared" si="79"/>
        <v/>
      </c>
    </row>
    <row r="923" spans="1:30" s="169" customFormat="1" ht="20.25">
      <c r="A923" s="154"/>
      <c r="B923" s="301"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3" t="str">
        <f ca="1">IF(ISERROR($V923),"",OFFSET('Smelter Look-up'!$G$4,$V923-4,0))</f>
        <v/>
      </c>
      <c r="I923" s="204" t="str">
        <f ca="1">IF(ISERROR($V923),"",OFFSET('Smelter Look-up'!$H$4,$V923-4,0))</f>
        <v/>
      </c>
      <c r="J923" s="204" t="str">
        <f ca="1">IF(ISERROR($V923),"",OFFSET('Smelter Look-up'!$I$4,$V923-4,0))</f>
        <v/>
      </c>
      <c r="K923" s="149"/>
      <c r="L923" s="149"/>
      <c r="M923" s="149"/>
      <c r="N923" s="149"/>
      <c r="O923" s="149"/>
      <c r="P923" s="206"/>
      <c r="Q923" s="150"/>
      <c r="R923" s="148" t="str">
        <f ca="1">IF(ISERROR($V923),"",OFFSET('Smelter Look-up'!$C$4,$V923-4,0)&amp;"")</f>
        <v/>
      </c>
      <c r="S923" s="154" t="str">
        <f t="shared" ca="1" si="76"/>
        <v/>
      </c>
      <c r="T923" s="154" t="str">
        <f ca="1">IF(B923="","",IF(ISERROR(MATCH($J923,SorP!$B$1:$B$6261,0)),"",INDIRECT("'SorP'!$A$"&amp;MATCH($S923&amp;$J923,SorP!C:C,0))))</f>
        <v/>
      </c>
      <c r="U923" s="167"/>
      <c r="V923" s="168" t="e">
        <f>IF(C923="",NA(),MATCH($B923&amp;$C923,'Smelter Look-up'!$J:$J,0))</f>
        <v>#N/A</v>
      </c>
      <c r="X923" s="169">
        <f t="shared" ca="1" si="75"/>
        <v>0</v>
      </c>
      <c r="AB923" s="311" t="str">
        <f t="shared" si="77"/>
        <v/>
      </c>
      <c r="AC923" s="169" t="str">
        <f t="shared" si="78"/>
        <v/>
      </c>
      <c r="AD923" s="169" t="str">
        <f t="shared" si="79"/>
        <v/>
      </c>
    </row>
    <row r="924" spans="1:30" s="169" customFormat="1" ht="20.25">
      <c r="A924" s="154"/>
      <c r="B924" s="301"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3" t="str">
        <f ca="1">IF(ISERROR($V924),"",OFFSET('Smelter Look-up'!$G$4,$V924-4,0))</f>
        <v/>
      </c>
      <c r="I924" s="204" t="str">
        <f ca="1">IF(ISERROR($V924),"",OFFSET('Smelter Look-up'!$H$4,$V924-4,0))</f>
        <v/>
      </c>
      <c r="J924" s="204" t="str">
        <f ca="1">IF(ISERROR($V924),"",OFFSET('Smelter Look-up'!$I$4,$V924-4,0))</f>
        <v/>
      </c>
      <c r="K924" s="149"/>
      <c r="L924" s="149"/>
      <c r="M924" s="149"/>
      <c r="N924" s="149"/>
      <c r="O924" s="149"/>
      <c r="P924" s="206"/>
      <c r="Q924" s="150"/>
      <c r="R924" s="148" t="str">
        <f ca="1">IF(ISERROR($V924),"",OFFSET('Smelter Look-up'!$C$4,$V924-4,0)&amp;"")</f>
        <v/>
      </c>
      <c r="S924" s="154" t="str">
        <f t="shared" ca="1" si="76"/>
        <v/>
      </c>
      <c r="T924" s="154" t="str">
        <f ca="1">IF(B924="","",IF(ISERROR(MATCH($J924,SorP!$B$1:$B$6261,0)),"",INDIRECT("'SorP'!$A$"&amp;MATCH($S924&amp;$J924,SorP!C:C,0))))</f>
        <v/>
      </c>
      <c r="U924" s="167"/>
      <c r="V924" s="168" t="e">
        <f>IF(C924="",NA(),MATCH($B924&amp;$C924,'Smelter Look-up'!$J:$J,0))</f>
        <v>#N/A</v>
      </c>
      <c r="X924" s="169">
        <f t="shared" ca="1" si="75"/>
        <v>0</v>
      </c>
      <c r="AB924" s="311" t="str">
        <f t="shared" si="77"/>
        <v/>
      </c>
      <c r="AC924" s="169" t="str">
        <f t="shared" si="78"/>
        <v/>
      </c>
      <c r="AD924" s="169" t="str">
        <f t="shared" si="79"/>
        <v/>
      </c>
    </row>
    <row r="925" spans="1:30" s="169" customFormat="1" ht="20.25">
      <c r="A925" s="154"/>
      <c r="B925" s="301"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3" t="str">
        <f ca="1">IF(ISERROR($V925),"",OFFSET('Smelter Look-up'!$G$4,$V925-4,0))</f>
        <v/>
      </c>
      <c r="I925" s="204" t="str">
        <f ca="1">IF(ISERROR($V925),"",OFFSET('Smelter Look-up'!$H$4,$V925-4,0))</f>
        <v/>
      </c>
      <c r="J925" s="204" t="str">
        <f ca="1">IF(ISERROR($V925),"",OFFSET('Smelter Look-up'!$I$4,$V925-4,0))</f>
        <v/>
      </c>
      <c r="K925" s="149"/>
      <c r="L925" s="149"/>
      <c r="M925" s="149"/>
      <c r="N925" s="149"/>
      <c r="O925" s="149"/>
      <c r="P925" s="206"/>
      <c r="Q925" s="150"/>
      <c r="R925" s="148" t="str">
        <f ca="1">IF(ISERROR($V925),"",OFFSET('Smelter Look-up'!$C$4,$V925-4,0)&amp;"")</f>
        <v/>
      </c>
      <c r="S925" s="154" t="str">
        <f t="shared" ca="1" si="76"/>
        <v/>
      </c>
      <c r="T925" s="154" t="str">
        <f ca="1">IF(B925="","",IF(ISERROR(MATCH($J925,SorP!$B$1:$B$6261,0)),"",INDIRECT("'SorP'!$A$"&amp;MATCH($S925&amp;$J925,SorP!C:C,0))))</f>
        <v/>
      </c>
      <c r="U925" s="167"/>
      <c r="V925" s="168" t="e">
        <f>IF(C925="",NA(),MATCH($B925&amp;$C925,'Smelter Look-up'!$J:$J,0))</f>
        <v>#N/A</v>
      </c>
      <c r="X925" s="169">
        <f t="shared" ca="1" si="75"/>
        <v>0</v>
      </c>
      <c r="AB925" s="311" t="str">
        <f t="shared" si="77"/>
        <v/>
      </c>
      <c r="AC925" s="169" t="str">
        <f t="shared" si="78"/>
        <v/>
      </c>
      <c r="AD925" s="169" t="str">
        <f t="shared" si="79"/>
        <v/>
      </c>
    </row>
    <row r="926" spans="1:30" s="169" customFormat="1" ht="20.25">
      <c r="A926" s="154"/>
      <c r="B926" s="301"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3" t="str">
        <f ca="1">IF(ISERROR($V926),"",OFFSET('Smelter Look-up'!$G$4,$V926-4,0))</f>
        <v/>
      </c>
      <c r="I926" s="204" t="str">
        <f ca="1">IF(ISERROR($V926),"",OFFSET('Smelter Look-up'!$H$4,$V926-4,0))</f>
        <v/>
      </c>
      <c r="J926" s="204" t="str">
        <f ca="1">IF(ISERROR($V926),"",OFFSET('Smelter Look-up'!$I$4,$V926-4,0))</f>
        <v/>
      </c>
      <c r="K926" s="149"/>
      <c r="L926" s="149"/>
      <c r="M926" s="149"/>
      <c r="N926" s="149"/>
      <c r="O926" s="149"/>
      <c r="P926" s="206"/>
      <c r="Q926" s="150"/>
      <c r="R926" s="148" t="str">
        <f ca="1">IF(ISERROR($V926),"",OFFSET('Smelter Look-up'!$C$4,$V926-4,0)&amp;"")</f>
        <v/>
      </c>
      <c r="S926" s="154" t="str">
        <f t="shared" ca="1" si="76"/>
        <v/>
      </c>
      <c r="T926" s="154" t="str">
        <f ca="1">IF(B926="","",IF(ISERROR(MATCH($J926,SorP!$B$1:$B$6261,0)),"",INDIRECT("'SorP'!$A$"&amp;MATCH($S926&amp;$J926,SorP!C:C,0))))</f>
        <v/>
      </c>
      <c r="U926" s="167"/>
      <c r="V926" s="168" t="e">
        <f>IF(C926="",NA(),MATCH($B926&amp;$C926,'Smelter Look-up'!$J:$J,0))</f>
        <v>#N/A</v>
      </c>
      <c r="X926" s="169">
        <f t="shared" ca="1" si="75"/>
        <v>0</v>
      </c>
      <c r="AB926" s="311" t="str">
        <f t="shared" si="77"/>
        <v/>
      </c>
      <c r="AC926" s="169" t="str">
        <f t="shared" si="78"/>
        <v/>
      </c>
      <c r="AD926" s="169" t="str">
        <f t="shared" si="79"/>
        <v/>
      </c>
    </row>
    <row r="927" spans="1:30" s="169" customFormat="1" ht="20.25">
      <c r="A927" s="154"/>
      <c r="B927" s="301"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3" t="str">
        <f ca="1">IF(ISERROR($V927),"",OFFSET('Smelter Look-up'!$G$4,$V927-4,0))</f>
        <v/>
      </c>
      <c r="I927" s="204" t="str">
        <f ca="1">IF(ISERROR($V927),"",OFFSET('Smelter Look-up'!$H$4,$V927-4,0))</f>
        <v/>
      </c>
      <c r="J927" s="204" t="str">
        <f ca="1">IF(ISERROR($V927),"",OFFSET('Smelter Look-up'!$I$4,$V927-4,0))</f>
        <v/>
      </c>
      <c r="K927" s="149"/>
      <c r="L927" s="149"/>
      <c r="M927" s="149"/>
      <c r="N927" s="149"/>
      <c r="O927" s="149"/>
      <c r="P927" s="206"/>
      <c r="Q927" s="150"/>
      <c r="R927" s="148" t="str">
        <f ca="1">IF(ISERROR($V927),"",OFFSET('Smelter Look-up'!$C$4,$V927-4,0)&amp;"")</f>
        <v/>
      </c>
      <c r="S927" s="154" t="str">
        <f t="shared" ca="1" si="76"/>
        <v/>
      </c>
      <c r="T927" s="154" t="str">
        <f ca="1">IF(B927="","",IF(ISERROR(MATCH($J927,SorP!$B$1:$B$6261,0)),"",INDIRECT("'SorP'!$A$"&amp;MATCH($S927&amp;$J927,SorP!C:C,0))))</f>
        <v/>
      </c>
      <c r="U927" s="167"/>
      <c r="V927" s="168" t="e">
        <f>IF(C927="",NA(),MATCH($B927&amp;$C927,'Smelter Look-up'!$J:$J,0))</f>
        <v>#N/A</v>
      </c>
      <c r="X927" s="169">
        <f t="shared" ca="1" si="75"/>
        <v>0</v>
      </c>
      <c r="AB927" s="311" t="str">
        <f t="shared" si="77"/>
        <v/>
      </c>
      <c r="AC927" s="169" t="str">
        <f t="shared" si="78"/>
        <v/>
      </c>
      <c r="AD927" s="169" t="str">
        <f t="shared" si="79"/>
        <v/>
      </c>
    </row>
    <row r="928" spans="1:30" s="169" customFormat="1" ht="20.25">
      <c r="A928" s="154"/>
      <c r="B928" s="301"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3" t="str">
        <f ca="1">IF(ISERROR($V928),"",OFFSET('Smelter Look-up'!$G$4,$V928-4,0))</f>
        <v/>
      </c>
      <c r="I928" s="204" t="str">
        <f ca="1">IF(ISERROR($V928),"",OFFSET('Smelter Look-up'!$H$4,$V928-4,0))</f>
        <v/>
      </c>
      <c r="J928" s="204" t="str">
        <f ca="1">IF(ISERROR($V928),"",OFFSET('Smelter Look-up'!$I$4,$V928-4,0))</f>
        <v/>
      </c>
      <c r="K928" s="149"/>
      <c r="L928" s="149"/>
      <c r="M928" s="149"/>
      <c r="N928" s="149"/>
      <c r="O928" s="149"/>
      <c r="P928" s="206"/>
      <c r="Q928" s="150"/>
      <c r="R928" s="148" t="str">
        <f ca="1">IF(ISERROR($V928),"",OFFSET('Smelter Look-up'!$C$4,$V928-4,0)&amp;"")</f>
        <v/>
      </c>
      <c r="S928" s="154" t="str">
        <f t="shared" ca="1" si="76"/>
        <v/>
      </c>
      <c r="T928" s="154" t="str">
        <f ca="1">IF(B928="","",IF(ISERROR(MATCH($J928,SorP!$B$1:$B$6261,0)),"",INDIRECT("'SorP'!$A$"&amp;MATCH($S928&amp;$J928,SorP!C:C,0))))</f>
        <v/>
      </c>
      <c r="U928" s="167"/>
      <c r="V928" s="168" t="e">
        <f>IF(C928="",NA(),MATCH($B928&amp;$C928,'Smelter Look-up'!$J:$J,0))</f>
        <v>#N/A</v>
      </c>
      <c r="X928" s="169">
        <f t="shared" ref="X928:X991" ca="1" si="80">IF(AND(C928="Smelter not listed",OR(LEN(D928)=0,LEN(E928)=0)),1,0)</f>
        <v>0</v>
      </c>
      <c r="AB928" s="311" t="str">
        <f t="shared" si="77"/>
        <v/>
      </c>
      <c r="AC928" s="169" t="str">
        <f t="shared" si="78"/>
        <v/>
      </c>
      <c r="AD928" s="169" t="str">
        <f t="shared" si="79"/>
        <v/>
      </c>
    </row>
    <row r="929" spans="1:30" s="169" customFormat="1" ht="20.25">
      <c r="A929" s="154"/>
      <c r="B929" s="301"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3" t="str">
        <f ca="1">IF(ISERROR($V929),"",OFFSET('Smelter Look-up'!$G$4,$V929-4,0))</f>
        <v/>
      </c>
      <c r="I929" s="204" t="str">
        <f ca="1">IF(ISERROR($V929),"",OFFSET('Smelter Look-up'!$H$4,$V929-4,0))</f>
        <v/>
      </c>
      <c r="J929" s="204" t="str">
        <f ca="1">IF(ISERROR($V929),"",OFFSET('Smelter Look-up'!$I$4,$V929-4,0))</f>
        <v/>
      </c>
      <c r="K929" s="149"/>
      <c r="L929" s="149"/>
      <c r="M929" s="149"/>
      <c r="N929" s="149"/>
      <c r="O929" s="149"/>
      <c r="P929" s="206"/>
      <c r="Q929" s="150"/>
      <c r="R929" s="148" t="str">
        <f ca="1">IF(ISERROR($V929),"",OFFSET('Smelter Look-up'!$C$4,$V929-4,0)&amp;"")</f>
        <v/>
      </c>
      <c r="S929" s="154" t="str">
        <f t="shared" ref="S929:S992" ca="1" si="81">IF(B929="","",IF(ISERROR(MATCH($E929,CL,0)),"Unknown",INDIRECT("'C'!$A$"&amp;MATCH($E929,CL,0)+1)))</f>
        <v/>
      </c>
      <c r="T929" s="154" t="str">
        <f ca="1">IF(B929="","",IF(ISERROR(MATCH($J929,SorP!$B$1:$B$6261,0)),"",INDIRECT("'SorP'!$A$"&amp;MATCH($S929&amp;$J929,SorP!C:C,0))))</f>
        <v/>
      </c>
      <c r="U929" s="167"/>
      <c r="V929" s="168" t="e">
        <f>IF(C929="",NA(),MATCH($B929&amp;$C929,'Smelter Look-up'!$J:$J,0))</f>
        <v>#N/A</v>
      </c>
      <c r="X929" s="169">
        <f t="shared" ca="1" si="80"/>
        <v>0</v>
      </c>
      <c r="AB929" s="311" t="str">
        <f t="shared" si="77"/>
        <v/>
      </c>
      <c r="AC929" s="169" t="str">
        <f t="shared" si="78"/>
        <v/>
      </c>
      <c r="AD929" s="169" t="str">
        <f t="shared" si="79"/>
        <v/>
      </c>
    </row>
    <row r="930" spans="1:30" s="169" customFormat="1" ht="20.25">
      <c r="A930" s="154"/>
      <c r="B930" s="301"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3" t="str">
        <f ca="1">IF(ISERROR($V930),"",OFFSET('Smelter Look-up'!$G$4,$V930-4,0))</f>
        <v/>
      </c>
      <c r="I930" s="204" t="str">
        <f ca="1">IF(ISERROR($V930),"",OFFSET('Smelter Look-up'!$H$4,$V930-4,0))</f>
        <v/>
      </c>
      <c r="J930" s="204" t="str">
        <f ca="1">IF(ISERROR($V930),"",OFFSET('Smelter Look-up'!$I$4,$V930-4,0))</f>
        <v/>
      </c>
      <c r="K930" s="149"/>
      <c r="L930" s="149"/>
      <c r="M930" s="149"/>
      <c r="N930" s="149"/>
      <c r="O930" s="149"/>
      <c r="P930" s="206"/>
      <c r="Q930" s="150"/>
      <c r="R930" s="148" t="str">
        <f ca="1">IF(ISERROR($V930),"",OFFSET('Smelter Look-up'!$C$4,$V930-4,0)&amp;"")</f>
        <v/>
      </c>
      <c r="S930" s="154" t="str">
        <f t="shared" ca="1" si="81"/>
        <v/>
      </c>
      <c r="T930" s="154" t="str">
        <f ca="1">IF(B930="","",IF(ISERROR(MATCH($J930,SorP!$B$1:$B$6261,0)),"",INDIRECT("'SorP'!$A$"&amp;MATCH($S930&amp;$J930,SorP!C:C,0))))</f>
        <v/>
      </c>
      <c r="U930" s="167"/>
      <c r="V930" s="168" t="e">
        <f>IF(C930="",NA(),MATCH($B930&amp;$C930,'Smelter Look-up'!$J:$J,0))</f>
        <v>#N/A</v>
      </c>
      <c r="X930" s="169">
        <f t="shared" ca="1" si="80"/>
        <v>0</v>
      </c>
      <c r="AB930" s="311" t="str">
        <f t="shared" si="77"/>
        <v/>
      </c>
      <c r="AC930" s="169" t="str">
        <f t="shared" si="78"/>
        <v/>
      </c>
      <c r="AD930" s="169" t="str">
        <f t="shared" si="79"/>
        <v/>
      </c>
    </row>
    <row r="931" spans="1:30" s="169" customFormat="1" ht="20.25">
      <c r="A931" s="154"/>
      <c r="B931" s="301"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3" t="str">
        <f ca="1">IF(ISERROR($V931),"",OFFSET('Smelter Look-up'!$G$4,$V931-4,0))</f>
        <v/>
      </c>
      <c r="I931" s="204" t="str">
        <f ca="1">IF(ISERROR($V931),"",OFFSET('Smelter Look-up'!$H$4,$V931-4,0))</f>
        <v/>
      </c>
      <c r="J931" s="204" t="str">
        <f ca="1">IF(ISERROR($V931),"",OFFSET('Smelter Look-up'!$I$4,$V931-4,0))</f>
        <v/>
      </c>
      <c r="K931" s="149"/>
      <c r="L931" s="149"/>
      <c r="M931" s="149"/>
      <c r="N931" s="149"/>
      <c r="O931" s="149"/>
      <c r="P931" s="206"/>
      <c r="Q931" s="150"/>
      <c r="R931" s="148" t="str">
        <f ca="1">IF(ISERROR($V931),"",OFFSET('Smelter Look-up'!$C$4,$V931-4,0)&amp;"")</f>
        <v/>
      </c>
      <c r="S931" s="154" t="str">
        <f t="shared" ca="1" si="81"/>
        <v/>
      </c>
      <c r="T931" s="154" t="str">
        <f ca="1">IF(B931="","",IF(ISERROR(MATCH($J931,SorP!$B$1:$B$6261,0)),"",INDIRECT("'SorP'!$A$"&amp;MATCH($S931&amp;$J931,SorP!C:C,0))))</f>
        <v/>
      </c>
      <c r="U931" s="167"/>
      <c r="V931" s="168" t="e">
        <f>IF(C931="",NA(),MATCH($B931&amp;$C931,'Smelter Look-up'!$J:$J,0))</f>
        <v>#N/A</v>
      </c>
      <c r="X931" s="169">
        <f t="shared" ca="1" si="80"/>
        <v>0</v>
      </c>
      <c r="AB931" s="311" t="str">
        <f t="shared" si="77"/>
        <v/>
      </c>
      <c r="AC931" s="169" t="str">
        <f t="shared" si="78"/>
        <v/>
      </c>
      <c r="AD931" s="169" t="str">
        <f t="shared" si="79"/>
        <v/>
      </c>
    </row>
    <row r="932" spans="1:30" s="169" customFormat="1" ht="20.25">
      <c r="A932" s="154"/>
      <c r="B932" s="301"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3" t="str">
        <f ca="1">IF(ISERROR($V932),"",OFFSET('Smelter Look-up'!$G$4,$V932-4,0))</f>
        <v/>
      </c>
      <c r="I932" s="204" t="str">
        <f ca="1">IF(ISERROR($V932),"",OFFSET('Smelter Look-up'!$H$4,$V932-4,0))</f>
        <v/>
      </c>
      <c r="J932" s="204" t="str">
        <f ca="1">IF(ISERROR($V932),"",OFFSET('Smelter Look-up'!$I$4,$V932-4,0))</f>
        <v/>
      </c>
      <c r="K932" s="149"/>
      <c r="L932" s="149"/>
      <c r="M932" s="149"/>
      <c r="N932" s="149"/>
      <c r="O932" s="149"/>
      <c r="P932" s="206"/>
      <c r="Q932" s="150"/>
      <c r="R932" s="148" t="str">
        <f ca="1">IF(ISERROR($V932),"",OFFSET('Smelter Look-up'!$C$4,$V932-4,0)&amp;"")</f>
        <v/>
      </c>
      <c r="S932" s="154" t="str">
        <f t="shared" ca="1" si="81"/>
        <v/>
      </c>
      <c r="T932" s="154" t="str">
        <f ca="1">IF(B932="","",IF(ISERROR(MATCH($J932,SorP!$B$1:$B$6261,0)),"",INDIRECT("'SorP'!$A$"&amp;MATCH($S932&amp;$J932,SorP!C:C,0))))</f>
        <v/>
      </c>
      <c r="U932" s="167"/>
      <c r="V932" s="168" t="e">
        <f>IF(C932="",NA(),MATCH($B932&amp;$C932,'Smelter Look-up'!$J:$J,0))</f>
        <v>#N/A</v>
      </c>
      <c r="X932" s="169">
        <f t="shared" ca="1" si="80"/>
        <v>0</v>
      </c>
      <c r="AB932" s="311" t="str">
        <f t="shared" si="77"/>
        <v/>
      </c>
      <c r="AC932" s="169" t="str">
        <f t="shared" si="78"/>
        <v/>
      </c>
      <c r="AD932" s="169" t="str">
        <f t="shared" si="79"/>
        <v/>
      </c>
    </row>
    <row r="933" spans="1:30" s="169" customFormat="1" ht="20.25">
      <c r="A933" s="154"/>
      <c r="B933" s="301"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3" t="str">
        <f ca="1">IF(ISERROR($V933),"",OFFSET('Smelter Look-up'!$G$4,$V933-4,0))</f>
        <v/>
      </c>
      <c r="I933" s="204" t="str">
        <f ca="1">IF(ISERROR($V933),"",OFFSET('Smelter Look-up'!$H$4,$V933-4,0))</f>
        <v/>
      </c>
      <c r="J933" s="204" t="str">
        <f ca="1">IF(ISERROR($V933),"",OFFSET('Smelter Look-up'!$I$4,$V933-4,0))</f>
        <v/>
      </c>
      <c r="K933" s="149"/>
      <c r="L933" s="149"/>
      <c r="M933" s="149"/>
      <c r="N933" s="149"/>
      <c r="O933" s="149"/>
      <c r="P933" s="206"/>
      <c r="Q933" s="150"/>
      <c r="R933" s="148" t="str">
        <f ca="1">IF(ISERROR($V933),"",OFFSET('Smelter Look-up'!$C$4,$V933-4,0)&amp;"")</f>
        <v/>
      </c>
      <c r="S933" s="154" t="str">
        <f t="shared" ca="1" si="81"/>
        <v/>
      </c>
      <c r="T933" s="154" t="str">
        <f ca="1">IF(B933="","",IF(ISERROR(MATCH($J933,SorP!$B$1:$B$6261,0)),"",INDIRECT("'SorP'!$A$"&amp;MATCH($S933&amp;$J933,SorP!C:C,0))))</f>
        <v/>
      </c>
      <c r="U933" s="167"/>
      <c r="V933" s="168" t="e">
        <f>IF(C933="",NA(),MATCH($B933&amp;$C933,'Smelter Look-up'!$J:$J,0))</f>
        <v>#N/A</v>
      </c>
      <c r="X933" s="169">
        <f t="shared" ca="1" si="80"/>
        <v>0</v>
      </c>
      <c r="AB933" s="311" t="str">
        <f t="shared" si="77"/>
        <v/>
      </c>
      <c r="AC933" s="169" t="str">
        <f t="shared" si="78"/>
        <v/>
      </c>
      <c r="AD933" s="169" t="str">
        <f t="shared" si="79"/>
        <v/>
      </c>
    </row>
    <row r="934" spans="1:30" s="169" customFormat="1" ht="20.25">
      <c r="A934" s="154"/>
      <c r="B934" s="301"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3" t="str">
        <f ca="1">IF(ISERROR($V934),"",OFFSET('Smelter Look-up'!$G$4,$V934-4,0))</f>
        <v/>
      </c>
      <c r="I934" s="204" t="str">
        <f ca="1">IF(ISERROR($V934),"",OFFSET('Smelter Look-up'!$H$4,$V934-4,0))</f>
        <v/>
      </c>
      <c r="J934" s="204" t="str">
        <f ca="1">IF(ISERROR($V934),"",OFFSET('Smelter Look-up'!$I$4,$V934-4,0))</f>
        <v/>
      </c>
      <c r="K934" s="149"/>
      <c r="L934" s="149"/>
      <c r="M934" s="149"/>
      <c r="N934" s="149"/>
      <c r="O934" s="149"/>
      <c r="P934" s="206"/>
      <c r="Q934" s="150"/>
      <c r="R934" s="148" t="str">
        <f ca="1">IF(ISERROR($V934),"",OFFSET('Smelter Look-up'!$C$4,$V934-4,0)&amp;"")</f>
        <v/>
      </c>
      <c r="S934" s="154" t="str">
        <f t="shared" ca="1" si="81"/>
        <v/>
      </c>
      <c r="T934" s="154" t="str">
        <f ca="1">IF(B934="","",IF(ISERROR(MATCH($J934,SorP!$B$1:$B$6261,0)),"",INDIRECT("'SorP'!$A$"&amp;MATCH($S934&amp;$J934,SorP!C:C,0))))</f>
        <v/>
      </c>
      <c r="U934" s="167"/>
      <c r="V934" s="168" t="e">
        <f>IF(C934="",NA(),MATCH($B934&amp;$C934,'Smelter Look-up'!$J:$J,0))</f>
        <v>#N/A</v>
      </c>
      <c r="X934" s="169">
        <f t="shared" ca="1" si="80"/>
        <v>0</v>
      </c>
      <c r="AB934" s="311" t="str">
        <f t="shared" si="77"/>
        <v/>
      </c>
      <c r="AC934" s="169" t="str">
        <f t="shared" si="78"/>
        <v/>
      </c>
      <c r="AD934" s="169" t="str">
        <f t="shared" si="79"/>
        <v/>
      </c>
    </row>
    <row r="935" spans="1:30" s="169" customFormat="1" ht="20.25">
      <c r="A935" s="154"/>
      <c r="B935" s="301"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3" t="str">
        <f ca="1">IF(ISERROR($V935),"",OFFSET('Smelter Look-up'!$G$4,$V935-4,0))</f>
        <v/>
      </c>
      <c r="I935" s="204" t="str">
        <f ca="1">IF(ISERROR($V935),"",OFFSET('Smelter Look-up'!$H$4,$V935-4,0))</f>
        <v/>
      </c>
      <c r="J935" s="204" t="str">
        <f ca="1">IF(ISERROR($V935),"",OFFSET('Smelter Look-up'!$I$4,$V935-4,0))</f>
        <v/>
      </c>
      <c r="K935" s="149"/>
      <c r="L935" s="149"/>
      <c r="M935" s="149"/>
      <c r="N935" s="149"/>
      <c r="O935" s="149"/>
      <c r="P935" s="206"/>
      <c r="Q935" s="150"/>
      <c r="R935" s="148" t="str">
        <f ca="1">IF(ISERROR($V935),"",OFFSET('Smelter Look-up'!$C$4,$V935-4,0)&amp;"")</f>
        <v/>
      </c>
      <c r="S935" s="154" t="str">
        <f t="shared" ca="1" si="81"/>
        <v/>
      </c>
      <c r="T935" s="154" t="str">
        <f ca="1">IF(B935="","",IF(ISERROR(MATCH($J935,SorP!$B$1:$B$6261,0)),"",INDIRECT("'SorP'!$A$"&amp;MATCH($S935&amp;$J935,SorP!C:C,0))))</f>
        <v/>
      </c>
      <c r="U935" s="167"/>
      <c r="V935" s="168" t="e">
        <f>IF(C935="",NA(),MATCH($B935&amp;$C935,'Smelter Look-up'!$J:$J,0))</f>
        <v>#N/A</v>
      </c>
      <c r="X935" s="169">
        <f t="shared" ca="1" si="80"/>
        <v>0</v>
      </c>
      <c r="AB935" s="311" t="str">
        <f t="shared" ref="AB935:AB998" si="82">IF(C935="","",B935)</f>
        <v/>
      </c>
      <c r="AC935" s="169" t="str">
        <f t="shared" ref="AC935:AC998" si="83">B935</f>
        <v/>
      </c>
      <c r="AD935" s="169" t="str">
        <f t="shared" ref="AD935:AD998" si="84">IF(C935="Smelter not listed",D935,C935)</f>
        <v/>
      </c>
    </row>
    <row r="936" spans="1:30" s="169" customFormat="1" ht="20.25">
      <c r="A936" s="154"/>
      <c r="B936" s="301"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3" t="str">
        <f ca="1">IF(ISERROR($V936),"",OFFSET('Smelter Look-up'!$G$4,$V936-4,0))</f>
        <v/>
      </c>
      <c r="I936" s="204" t="str">
        <f ca="1">IF(ISERROR($V936),"",OFFSET('Smelter Look-up'!$H$4,$V936-4,0))</f>
        <v/>
      </c>
      <c r="J936" s="204" t="str">
        <f ca="1">IF(ISERROR($V936),"",OFFSET('Smelter Look-up'!$I$4,$V936-4,0))</f>
        <v/>
      </c>
      <c r="K936" s="149"/>
      <c r="L936" s="149"/>
      <c r="M936" s="149"/>
      <c r="N936" s="149"/>
      <c r="O936" s="149"/>
      <c r="P936" s="206"/>
      <c r="Q936" s="150"/>
      <c r="R936" s="148" t="str">
        <f ca="1">IF(ISERROR($V936),"",OFFSET('Smelter Look-up'!$C$4,$V936-4,0)&amp;"")</f>
        <v/>
      </c>
      <c r="S936" s="154" t="str">
        <f t="shared" ca="1" si="81"/>
        <v/>
      </c>
      <c r="T936" s="154" t="str">
        <f ca="1">IF(B936="","",IF(ISERROR(MATCH($J936,SorP!$B$1:$B$6261,0)),"",INDIRECT("'SorP'!$A$"&amp;MATCH($S936&amp;$J936,SorP!C:C,0))))</f>
        <v/>
      </c>
      <c r="U936" s="167"/>
      <c r="V936" s="168" t="e">
        <f>IF(C936="",NA(),MATCH($B936&amp;$C936,'Smelter Look-up'!$J:$J,0))</f>
        <v>#N/A</v>
      </c>
      <c r="X936" s="169">
        <f t="shared" ca="1" si="80"/>
        <v>0</v>
      </c>
      <c r="AB936" s="311" t="str">
        <f t="shared" si="82"/>
        <v/>
      </c>
      <c r="AC936" s="169" t="str">
        <f t="shared" si="83"/>
        <v/>
      </c>
      <c r="AD936" s="169" t="str">
        <f t="shared" si="84"/>
        <v/>
      </c>
    </row>
    <row r="937" spans="1:30" s="169" customFormat="1" ht="20.25">
      <c r="A937" s="154"/>
      <c r="B937" s="301"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3" t="str">
        <f ca="1">IF(ISERROR($V937),"",OFFSET('Smelter Look-up'!$G$4,$V937-4,0))</f>
        <v/>
      </c>
      <c r="I937" s="204" t="str">
        <f ca="1">IF(ISERROR($V937),"",OFFSET('Smelter Look-up'!$H$4,$V937-4,0))</f>
        <v/>
      </c>
      <c r="J937" s="204" t="str">
        <f ca="1">IF(ISERROR($V937),"",OFFSET('Smelter Look-up'!$I$4,$V937-4,0))</f>
        <v/>
      </c>
      <c r="K937" s="149"/>
      <c r="L937" s="149"/>
      <c r="M937" s="149"/>
      <c r="N937" s="149"/>
      <c r="O937" s="149"/>
      <c r="P937" s="206"/>
      <c r="Q937" s="150"/>
      <c r="R937" s="148" t="str">
        <f ca="1">IF(ISERROR($V937),"",OFFSET('Smelter Look-up'!$C$4,$V937-4,0)&amp;"")</f>
        <v/>
      </c>
      <c r="S937" s="154" t="str">
        <f t="shared" ca="1" si="81"/>
        <v/>
      </c>
      <c r="T937" s="154" t="str">
        <f ca="1">IF(B937="","",IF(ISERROR(MATCH($J937,SorP!$B$1:$B$6261,0)),"",INDIRECT("'SorP'!$A$"&amp;MATCH($S937&amp;$J937,SorP!C:C,0))))</f>
        <v/>
      </c>
      <c r="U937" s="167"/>
      <c r="V937" s="168" t="e">
        <f>IF(C937="",NA(),MATCH($B937&amp;$C937,'Smelter Look-up'!$J:$J,0))</f>
        <v>#N/A</v>
      </c>
      <c r="X937" s="169">
        <f t="shared" ca="1" si="80"/>
        <v>0</v>
      </c>
      <c r="AB937" s="311" t="str">
        <f t="shared" si="82"/>
        <v/>
      </c>
      <c r="AC937" s="169" t="str">
        <f t="shared" si="83"/>
        <v/>
      </c>
      <c r="AD937" s="169" t="str">
        <f t="shared" si="84"/>
        <v/>
      </c>
    </row>
    <row r="938" spans="1:30" s="169" customFormat="1" ht="20.25">
      <c r="A938" s="154"/>
      <c r="B938" s="301"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3" t="str">
        <f ca="1">IF(ISERROR($V938),"",OFFSET('Smelter Look-up'!$G$4,$V938-4,0))</f>
        <v/>
      </c>
      <c r="I938" s="204" t="str">
        <f ca="1">IF(ISERROR($V938),"",OFFSET('Smelter Look-up'!$H$4,$V938-4,0))</f>
        <v/>
      </c>
      <c r="J938" s="204" t="str">
        <f ca="1">IF(ISERROR($V938),"",OFFSET('Smelter Look-up'!$I$4,$V938-4,0))</f>
        <v/>
      </c>
      <c r="K938" s="149"/>
      <c r="L938" s="149"/>
      <c r="M938" s="149"/>
      <c r="N938" s="149"/>
      <c r="O938" s="149"/>
      <c r="P938" s="206"/>
      <c r="Q938" s="150"/>
      <c r="R938" s="148" t="str">
        <f ca="1">IF(ISERROR($V938),"",OFFSET('Smelter Look-up'!$C$4,$V938-4,0)&amp;"")</f>
        <v/>
      </c>
      <c r="S938" s="154" t="str">
        <f t="shared" ca="1" si="81"/>
        <v/>
      </c>
      <c r="T938" s="154" t="str">
        <f ca="1">IF(B938="","",IF(ISERROR(MATCH($J938,SorP!$B$1:$B$6261,0)),"",INDIRECT("'SorP'!$A$"&amp;MATCH($S938&amp;$J938,SorP!C:C,0))))</f>
        <v/>
      </c>
      <c r="U938" s="167"/>
      <c r="V938" s="168" t="e">
        <f>IF(C938="",NA(),MATCH($B938&amp;$C938,'Smelter Look-up'!$J:$J,0))</f>
        <v>#N/A</v>
      </c>
      <c r="X938" s="169">
        <f t="shared" ca="1" si="80"/>
        <v>0</v>
      </c>
      <c r="AB938" s="311" t="str">
        <f t="shared" si="82"/>
        <v/>
      </c>
      <c r="AC938" s="169" t="str">
        <f t="shared" si="83"/>
        <v/>
      </c>
      <c r="AD938" s="169" t="str">
        <f t="shared" si="84"/>
        <v/>
      </c>
    </row>
    <row r="939" spans="1:30" s="169" customFormat="1" ht="20.25">
      <c r="A939" s="154"/>
      <c r="B939" s="301"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3" t="str">
        <f ca="1">IF(ISERROR($V939),"",OFFSET('Smelter Look-up'!$G$4,$V939-4,0))</f>
        <v/>
      </c>
      <c r="I939" s="204" t="str">
        <f ca="1">IF(ISERROR($V939),"",OFFSET('Smelter Look-up'!$H$4,$V939-4,0))</f>
        <v/>
      </c>
      <c r="J939" s="204" t="str">
        <f ca="1">IF(ISERROR($V939),"",OFFSET('Smelter Look-up'!$I$4,$V939-4,0))</f>
        <v/>
      </c>
      <c r="K939" s="149"/>
      <c r="L939" s="149"/>
      <c r="M939" s="149"/>
      <c r="N939" s="149"/>
      <c r="O939" s="149"/>
      <c r="P939" s="206"/>
      <c r="Q939" s="150"/>
      <c r="R939" s="148" t="str">
        <f ca="1">IF(ISERROR($V939),"",OFFSET('Smelter Look-up'!$C$4,$V939-4,0)&amp;"")</f>
        <v/>
      </c>
      <c r="S939" s="154" t="str">
        <f t="shared" ca="1" si="81"/>
        <v/>
      </c>
      <c r="T939" s="154" t="str">
        <f ca="1">IF(B939="","",IF(ISERROR(MATCH($J939,SorP!$B$1:$B$6261,0)),"",INDIRECT("'SorP'!$A$"&amp;MATCH($S939&amp;$J939,SorP!C:C,0))))</f>
        <v/>
      </c>
      <c r="U939" s="167"/>
      <c r="V939" s="168" t="e">
        <f>IF(C939="",NA(),MATCH($B939&amp;$C939,'Smelter Look-up'!$J:$J,0))</f>
        <v>#N/A</v>
      </c>
      <c r="X939" s="169">
        <f t="shared" ca="1" si="80"/>
        <v>0</v>
      </c>
      <c r="AB939" s="311" t="str">
        <f t="shared" si="82"/>
        <v/>
      </c>
      <c r="AC939" s="169" t="str">
        <f t="shared" si="83"/>
        <v/>
      </c>
      <c r="AD939" s="169" t="str">
        <f t="shared" si="84"/>
        <v/>
      </c>
    </row>
    <row r="940" spans="1:30" s="169" customFormat="1" ht="20.25">
      <c r="A940" s="154"/>
      <c r="B940" s="301"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3" t="str">
        <f ca="1">IF(ISERROR($V940),"",OFFSET('Smelter Look-up'!$G$4,$V940-4,0))</f>
        <v/>
      </c>
      <c r="I940" s="204" t="str">
        <f ca="1">IF(ISERROR($V940),"",OFFSET('Smelter Look-up'!$H$4,$V940-4,0))</f>
        <v/>
      </c>
      <c r="J940" s="204" t="str">
        <f ca="1">IF(ISERROR($V940),"",OFFSET('Smelter Look-up'!$I$4,$V940-4,0))</f>
        <v/>
      </c>
      <c r="K940" s="149"/>
      <c r="L940" s="149"/>
      <c r="M940" s="149"/>
      <c r="N940" s="149"/>
      <c r="O940" s="149"/>
      <c r="P940" s="206"/>
      <c r="Q940" s="150"/>
      <c r="R940" s="148" t="str">
        <f ca="1">IF(ISERROR($V940),"",OFFSET('Smelter Look-up'!$C$4,$V940-4,0)&amp;"")</f>
        <v/>
      </c>
      <c r="S940" s="154" t="str">
        <f t="shared" ca="1" si="81"/>
        <v/>
      </c>
      <c r="T940" s="154" t="str">
        <f ca="1">IF(B940="","",IF(ISERROR(MATCH($J940,SorP!$B$1:$B$6261,0)),"",INDIRECT("'SorP'!$A$"&amp;MATCH($S940&amp;$J940,SorP!C:C,0))))</f>
        <v/>
      </c>
      <c r="U940" s="167"/>
      <c r="V940" s="168" t="e">
        <f>IF(C940="",NA(),MATCH($B940&amp;$C940,'Smelter Look-up'!$J:$J,0))</f>
        <v>#N/A</v>
      </c>
      <c r="X940" s="169">
        <f t="shared" ca="1" si="80"/>
        <v>0</v>
      </c>
      <c r="AB940" s="311" t="str">
        <f t="shared" si="82"/>
        <v/>
      </c>
      <c r="AC940" s="169" t="str">
        <f t="shared" si="83"/>
        <v/>
      </c>
      <c r="AD940" s="169" t="str">
        <f t="shared" si="84"/>
        <v/>
      </c>
    </row>
    <row r="941" spans="1:30" s="169" customFormat="1" ht="20.25">
      <c r="A941" s="154"/>
      <c r="B941" s="301"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3" t="str">
        <f ca="1">IF(ISERROR($V941),"",OFFSET('Smelter Look-up'!$G$4,$V941-4,0))</f>
        <v/>
      </c>
      <c r="I941" s="204" t="str">
        <f ca="1">IF(ISERROR($V941),"",OFFSET('Smelter Look-up'!$H$4,$V941-4,0))</f>
        <v/>
      </c>
      <c r="J941" s="204" t="str">
        <f ca="1">IF(ISERROR($V941),"",OFFSET('Smelter Look-up'!$I$4,$V941-4,0))</f>
        <v/>
      </c>
      <c r="K941" s="149"/>
      <c r="L941" s="149"/>
      <c r="M941" s="149"/>
      <c r="N941" s="149"/>
      <c r="O941" s="149"/>
      <c r="P941" s="206"/>
      <c r="Q941" s="150"/>
      <c r="R941" s="148" t="str">
        <f ca="1">IF(ISERROR($V941),"",OFFSET('Smelter Look-up'!$C$4,$V941-4,0)&amp;"")</f>
        <v/>
      </c>
      <c r="S941" s="154" t="str">
        <f t="shared" ca="1" si="81"/>
        <v/>
      </c>
      <c r="T941" s="154" t="str">
        <f ca="1">IF(B941="","",IF(ISERROR(MATCH($J941,SorP!$B$1:$B$6261,0)),"",INDIRECT("'SorP'!$A$"&amp;MATCH($S941&amp;$J941,SorP!C:C,0))))</f>
        <v/>
      </c>
      <c r="U941" s="167"/>
      <c r="V941" s="168" t="e">
        <f>IF(C941="",NA(),MATCH($B941&amp;$C941,'Smelter Look-up'!$J:$J,0))</f>
        <v>#N/A</v>
      </c>
      <c r="X941" s="169">
        <f t="shared" ca="1" si="80"/>
        <v>0</v>
      </c>
      <c r="AB941" s="311" t="str">
        <f t="shared" si="82"/>
        <v/>
      </c>
      <c r="AC941" s="169" t="str">
        <f t="shared" si="83"/>
        <v/>
      </c>
      <c r="AD941" s="169" t="str">
        <f t="shared" si="84"/>
        <v/>
      </c>
    </row>
    <row r="942" spans="1:30" s="169" customFormat="1" ht="20.25">
      <c r="A942" s="154"/>
      <c r="B942" s="301"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3" t="str">
        <f ca="1">IF(ISERROR($V942),"",OFFSET('Smelter Look-up'!$G$4,$V942-4,0))</f>
        <v/>
      </c>
      <c r="I942" s="204" t="str">
        <f ca="1">IF(ISERROR($V942),"",OFFSET('Smelter Look-up'!$H$4,$V942-4,0))</f>
        <v/>
      </c>
      <c r="J942" s="204" t="str">
        <f ca="1">IF(ISERROR($V942),"",OFFSET('Smelter Look-up'!$I$4,$V942-4,0))</f>
        <v/>
      </c>
      <c r="K942" s="149"/>
      <c r="L942" s="149"/>
      <c r="M942" s="149"/>
      <c r="N942" s="149"/>
      <c r="O942" s="149"/>
      <c r="P942" s="206"/>
      <c r="Q942" s="150"/>
      <c r="R942" s="148" t="str">
        <f ca="1">IF(ISERROR($V942),"",OFFSET('Smelter Look-up'!$C$4,$V942-4,0)&amp;"")</f>
        <v/>
      </c>
      <c r="S942" s="154" t="str">
        <f t="shared" ca="1" si="81"/>
        <v/>
      </c>
      <c r="T942" s="154" t="str">
        <f ca="1">IF(B942="","",IF(ISERROR(MATCH($J942,SorP!$B$1:$B$6261,0)),"",INDIRECT("'SorP'!$A$"&amp;MATCH($S942&amp;$J942,SorP!C:C,0))))</f>
        <v/>
      </c>
      <c r="U942" s="167"/>
      <c r="V942" s="168" t="e">
        <f>IF(C942="",NA(),MATCH($B942&amp;$C942,'Smelter Look-up'!$J:$J,0))</f>
        <v>#N/A</v>
      </c>
      <c r="X942" s="169">
        <f t="shared" ca="1" si="80"/>
        <v>0</v>
      </c>
      <c r="AB942" s="311" t="str">
        <f t="shared" si="82"/>
        <v/>
      </c>
      <c r="AC942" s="169" t="str">
        <f t="shared" si="83"/>
        <v/>
      </c>
      <c r="AD942" s="169" t="str">
        <f t="shared" si="84"/>
        <v/>
      </c>
    </row>
    <row r="943" spans="1:30" s="169" customFormat="1" ht="20.25">
      <c r="A943" s="154"/>
      <c r="B943" s="301"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3" t="str">
        <f ca="1">IF(ISERROR($V943),"",OFFSET('Smelter Look-up'!$G$4,$V943-4,0))</f>
        <v/>
      </c>
      <c r="I943" s="204" t="str">
        <f ca="1">IF(ISERROR($V943),"",OFFSET('Smelter Look-up'!$H$4,$V943-4,0))</f>
        <v/>
      </c>
      <c r="J943" s="204" t="str">
        <f ca="1">IF(ISERROR($V943),"",OFFSET('Smelter Look-up'!$I$4,$V943-4,0))</f>
        <v/>
      </c>
      <c r="K943" s="149"/>
      <c r="L943" s="149"/>
      <c r="M943" s="149"/>
      <c r="N943" s="149"/>
      <c r="O943" s="149"/>
      <c r="P943" s="206"/>
      <c r="Q943" s="150"/>
      <c r="R943" s="148" t="str">
        <f ca="1">IF(ISERROR($V943),"",OFFSET('Smelter Look-up'!$C$4,$V943-4,0)&amp;"")</f>
        <v/>
      </c>
      <c r="S943" s="154" t="str">
        <f t="shared" ca="1" si="81"/>
        <v/>
      </c>
      <c r="T943" s="154" t="str">
        <f ca="1">IF(B943="","",IF(ISERROR(MATCH($J943,SorP!$B$1:$B$6261,0)),"",INDIRECT("'SorP'!$A$"&amp;MATCH($S943&amp;$J943,SorP!C:C,0))))</f>
        <v/>
      </c>
      <c r="U943" s="167"/>
      <c r="V943" s="168" t="e">
        <f>IF(C943="",NA(),MATCH($B943&amp;$C943,'Smelter Look-up'!$J:$J,0))</f>
        <v>#N/A</v>
      </c>
      <c r="X943" s="169">
        <f t="shared" ca="1" si="80"/>
        <v>0</v>
      </c>
      <c r="AB943" s="311" t="str">
        <f t="shared" si="82"/>
        <v/>
      </c>
      <c r="AC943" s="169" t="str">
        <f t="shared" si="83"/>
        <v/>
      </c>
      <c r="AD943" s="169" t="str">
        <f t="shared" si="84"/>
        <v/>
      </c>
    </row>
    <row r="944" spans="1:30" s="169" customFormat="1" ht="20.25">
      <c r="A944" s="154"/>
      <c r="B944" s="301"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3" t="str">
        <f ca="1">IF(ISERROR($V944),"",OFFSET('Smelter Look-up'!$G$4,$V944-4,0))</f>
        <v/>
      </c>
      <c r="I944" s="204" t="str">
        <f ca="1">IF(ISERROR($V944),"",OFFSET('Smelter Look-up'!$H$4,$V944-4,0))</f>
        <v/>
      </c>
      <c r="J944" s="204" t="str">
        <f ca="1">IF(ISERROR($V944),"",OFFSET('Smelter Look-up'!$I$4,$V944-4,0))</f>
        <v/>
      </c>
      <c r="K944" s="149"/>
      <c r="L944" s="149"/>
      <c r="M944" s="149"/>
      <c r="N944" s="149"/>
      <c r="O944" s="149"/>
      <c r="P944" s="206"/>
      <c r="Q944" s="150"/>
      <c r="R944" s="148" t="str">
        <f ca="1">IF(ISERROR($V944),"",OFFSET('Smelter Look-up'!$C$4,$V944-4,0)&amp;"")</f>
        <v/>
      </c>
      <c r="S944" s="154" t="str">
        <f t="shared" ca="1" si="81"/>
        <v/>
      </c>
      <c r="T944" s="154" t="str">
        <f ca="1">IF(B944="","",IF(ISERROR(MATCH($J944,SorP!$B$1:$B$6261,0)),"",INDIRECT("'SorP'!$A$"&amp;MATCH($S944&amp;$J944,SorP!C:C,0))))</f>
        <v/>
      </c>
      <c r="U944" s="167"/>
      <c r="V944" s="168" t="e">
        <f>IF(C944="",NA(),MATCH($B944&amp;$C944,'Smelter Look-up'!$J:$J,0))</f>
        <v>#N/A</v>
      </c>
      <c r="X944" s="169">
        <f t="shared" ca="1" si="80"/>
        <v>0</v>
      </c>
      <c r="AB944" s="311" t="str">
        <f t="shared" si="82"/>
        <v/>
      </c>
      <c r="AC944" s="169" t="str">
        <f t="shared" si="83"/>
        <v/>
      </c>
      <c r="AD944" s="169" t="str">
        <f t="shared" si="84"/>
        <v/>
      </c>
    </row>
    <row r="945" spans="1:30" s="169" customFormat="1" ht="20.25">
      <c r="A945" s="154"/>
      <c r="B945" s="301"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3" t="str">
        <f ca="1">IF(ISERROR($V945),"",OFFSET('Smelter Look-up'!$G$4,$V945-4,0))</f>
        <v/>
      </c>
      <c r="I945" s="204" t="str">
        <f ca="1">IF(ISERROR($V945),"",OFFSET('Smelter Look-up'!$H$4,$V945-4,0))</f>
        <v/>
      </c>
      <c r="J945" s="204" t="str">
        <f ca="1">IF(ISERROR($V945),"",OFFSET('Smelter Look-up'!$I$4,$V945-4,0))</f>
        <v/>
      </c>
      <c r="K945" s="149"/>
      <c r="L945" s="149"/>
      <c r="M945" s="149"/>
      <c r="N945" s="149"/>
      <c r="O945" s="149"/>
      <c r="P945" s="206"/>
      <c r="Q945" s="150"/>
      <c r="R945" s="148" t="str">
        <f ca="1">IF(ISERROR($V945),"",OFFSET('Smelter Look-up'!$C$4,$V945-4,0)&amp;"")</f>
        <v/>
      </c>
      <c r="S945" s="154" t="str">
        <f t="shared" ca="1" si="81"/>
        <v/>
      </c>
      <c r="T945" s="154" t="str">
        <f ca="1">IF(B945="","",IF(ISERROR(MATCH($J945,SorP!$B$1:$B$6261,0)),"",INDIRECT("'SorP'!$A$"&amp;MATCH($S945&amp;$J945,SorP!C:C,0))))</f>
        <v/>
      </c>
      <c r="U945" s="167"/>
      <c r="V945" s="168" t="e">
        <f>IF(C945="",NA(),MATCH($B945&amp;$C945,'Smelter Look-up'!$J:$J,0))</f>
        <v>#N/A</v>
      </c>
      <c r="X945" s="169">
        <f t="shared" ca="1" si="80"/>
        <v>0</v>
      </c>
      <c r="AB945" s="311" t="str">
        <f t="shared" si="82"/>
        <v/>
      </c>
      <c r="AC945" s="169" t="str">
        <f t="shared" si="83"/>
        <v/>
      </c>
      <c r="AD945" s="169" t="str">
        <f t="shared" si="84"/>
        <v/>
      </c>
    </row>
    <row r="946" spans="1:30" s="169" customFormat="1" ht="20.25">
      <c r="A946" s="154"/>
      <c r="B946" s="301"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3" t="str">
        <f ca="1">IF(ISERROR($V946),"",OFFSET('Smelter Look-up'!$G$4,$V946-4,0))</f>
        <v/>
      </c>
      <c r="I946" s="204" t="str">
        <f ca="1">IF(ISERROR($V946),"",OFFSET('Smelter Look-up'!$H$4,$V946-4,0))</f>
        <v/>
      </c>
      <c r="J946" s="204" t="str">
        <f ca="1">IF(ISERROR($V946),"",OFFSET('Smelter Look-up'!$I$4,$V946-4,0))</f>
        <v/>
      </c>
      <c r="K946" s="149"/>
      <c r="L946" s="149"/>
      <c r="M946" s="149"/>
      <c r="N946" s="149"/>
      <c r="O946" s="149"/>
      <c r="P946" s="206"/>
      <c r="Q946" s="150"/>
      <c r="R946" s="148" t="str">
        <f ca="1">IF(ISERROR($V946),"",OFFSET('Smelter Look-up'!$C$4,$V946-4,0)&amp;"")</f>
        <v/>
      </c>
      <c r="S946" s="154" t="str">
        <f t="shared" ca="1" si="81"/>
        <v/>
      </c>
      <c r="T946" s="154" t="str">
        <f ca="1">IF(B946="","",IF(ISERROR(MATCH($J946,SorP!$B$1:$B$6261,0)),"",INDIRECT("'SorP'!$A$"&amp;MATCH($S946&amp;$J946,SorP!C:C,0))))</f>
        <v/>
      </c>
      <c r="U946" s="167"/>
      <c r="V946" s="168" t="e">
        <f>IF(C946="",NA(),MATCH($B946&amp;$C946,'Smelter Look-up'!$J:$J,0))</f>
        <v>#N/A</v>
      </c>
      <c r="X946" s="169">
        <f t="shared" ca="1" si="80"/>
        <v>0</v>
      </c>
      <c r="AB946" s="311" t="str">
        <f t="shared" si="82"/>
        <v/>
      </c>
      <c r="AC946" s="169" t="str">
        <f t="shared" si="83"/>
        <v/>
      </c>
      <c r="AD946" s="169" t="str">
        <f t="shared" si="84"/>
        <v/>
      </c>
    </row>
    <row r="947" spans="1:30" s="169" customFormat="1" ht="20.25">
      <c r="A947" s="154"/>
      <c r="B947" s="301"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3" t="str">
        <f ca="1">IF(ISERROR($V947),"",OFFSET('Smelter Look-up'!$G$4,$V947-4,0))</f>
        <v/>
      </c>
      <c r="I947" s="204" t="str">
        <f ca="1">IF(ISERROR($V947),"",OFFSET('Smelter Look-up'!$H$4,$V947-4,0))</f>
        <v/>
      </c>
      <c r="J947" s="204" t="str">
        <f ca="1">IF(ISERROR($V947),"",OFFSET('Smelter Look-up'!$I$4,$V947-4,0))</f>
        <v/>
      </c>
      <c r="K947" s="149"/>
      <c r="L947" s="149"/>
      <c r="M947" s="149"/>
      <c r="N947" s="149"/>
      <c r="O947" s="149"/>
      <c r="P947" s="206"/>
      <c r="Q947" s="150"/>
      <c r="R947" s="148" t="str">
        <f ca="1">IF(ISERROR($V947),"",OFFSET('Smelter Look-up'!$C$4,$V947-4,0)&amp;"")</f>
        <v/>
      </c>
      <c r="S947" s="154" t="str">
        <f t="shared" ca="1" si="81"/>
        <v/>
      </c>
      <c r="T947" s="154" t="str">
        <f ca="1">IF(B947="","",IF(ISERROR(MATCH($J947,SorP!$B$1:$B$6261,0)),"",INDIRECT("'SorP'!$A$"&amp;MATCH($S947&amp;$J947,SorP!C:C,0))))</f>
        <v/>
      </c>
      <c r="U947" s="167"/>
      <c r="V947" s="168" t="e">
        <f>IF(C947="",NA(),MATCH($B947&amp;$C947,'Smelter Look-up'!$J:$J,0))</f>
        <v>#N/A</v>
      </c>
      <c r="X947" s="169">
        <f t="shared" ca="1" si="80"/>
        <v>0</v>
      </c>
      <c r="AB947" s="311" t="str">
        <f t="shared" si="82"/>
        <v/>
      </c>
      <c r="AC947" s="169" t="str">
        <f t="shared" si="83"/>
        <v/>
      </c>
      <c r="AD947" s="169" t="str">
        <f t="shared" si="84"/>
        <v/>
      </c>
    </row>
    <row r="948" spans="1:30" s="169" customFormat="1" ht="20.25">
      <c r="A948" s="154"/>
      <c r="B948" s="301"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3" t="str">
        <f ca="1">IF(ISERROR($V948),"",OFFSET('Smelter Look-up'!$G$4,$V948-4,0))</f>
        <v/>
      </c>
      <c r="I948" s="204" t="str">
        <f ca="1">IF(ISERROR($V948),"",OFFSET('Smelter Look-up'!$H$4,$V948-4,0))</f>
        <v/>
      </c>
      <c r="J948" s="204" t="str">
        <f ca="1">IF(ISERROR($V948),"",OFFSET('Smelter Look-up'!$I$4,$V948-4,0))</f>
        <v/>
      </c>
      <c r="K948" s="149"/>
      <c r="L948" s="149"/>
      <c r="M948" s="149"/>
      <c r="N948" s="149"/>
      <c r="O948" s="149"/>
      <c r="P948" s="206"/>
      <c r="Q948" s="150"/>
      <c r="R948" s="148" t="str">
        <f ca="1">IF(ISERROR($V948),"",OFFSET('Smelter Look-up'!$C$4,$V948-4,0)&amp;"")</f>
        <v/>
      </c>
      <c r="S948" s="154" t="str">
        <f t="shared" ca="1" si="81"/>
        <v/>
      </c>
      <c r="T948" s="154" t="str">
        <f ca="1">IF(B948="","",IF(ISERROR(MATCH($J948,SorP!$B$1:$B$6261,0)),"",INDIRECT("'SorP'!$A$"&amp;MATCH($S948&amp;$J948,SorP!C:C,0))))</f>
        <v/>
      </c>
      <c r="U948" s="167"/>
      <c r="V948" s="168" t="e">
        <f>IF(C948="",NA(),MATCH($B948&amp;$C948,'Smelter Look-up'!$J:$J,0))</f>
        <v>#N/A</v>
      </c>
      <c r="X948" s="169">
        <f t="shared" ca="1" si="80"/>
        <v>0</v>
      </c>
      <c r="AB948" s="311" t="str">
        <f t="shared" si="82"/>
        <v/>
      </c>
      <c r="AC948" s="169" t="str">
        <f t="shared" si="83"/>
        <v/>
      </c>
      <c r="AD948" s="169" t="str">
        <f t="shared" si="84"/>
        <v/>
      </c>
    </row>
    <row r="949" spans="1:30" s="169" customFormat="1" ht="20.25">
      <c r="A949" s="154"/>
      <c r="B949" s="301"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3" t="str">
        <f ca="1">IF(ISERROR($V949),"",OFFSET('Smelter Look-up'!$G$4,$V949-4,0))</f>
        <v/>
      </c>
      <c r="I949" s="204" t="str">
        <f ca="1">IF(ISERROR($V949),"",OFFSET('Smelter Look-up'!$H$4,$V949-4,0))</f>
        <v/>
      </c>
      <c r="J949" s="204" t="str">
        <f ca="1">IF(ISERROR($V949),"",OFFSET('Smelter Look-up'!$I$4,$V949-4,0))</f>
        <v/>
      </c>
      <c r="K949" s="149"/>
      <c r="L949" s="149"/>
      <c r="M949" s="149"/>
      <c r="N949" s="149"/>
      <c r="O949" s="149"/>
      <c r="P949" s="206"/>
      <c r="Q949" s="150"/>
      <c r="R949" s="148" t="str">
        <f ca="1">IF(ISERROR($V949),"",OFFSET('Smelter Look-up'!$C$4,$V949-4,0)&amp;"")</f>
        <v/>
      </c>
      <c r="S949" s="154" t="str">
        <f t="shared" ca="1" si="81"/>
        <v/>
      </c>
      <c r="T949" s="154" t="str">
        <f ca="1">IF(B949="","",IF(ISERROR(MATCH($J949,SorP!$B$1:$B$6261,0)),"",INDIRECT("'SorP'!$A$"&amp;MATCH($S949&amp;$J949,SorP!C:C,0))))</f>
        <v/>
      </c>
      <c r="U949" s="167"/>
      <c r="V949" s="168" t="e">
        <f>IF(C949="",NA(),MATCH($B949&amp;$C949,'Smelter Look-up'!$J:$J,0))</f>
        <v>#N/A</v>
      </c>
      <c r="X949" s="169">
        <f t="shared" ca="1" si="80"/>
        <v>0</v>
      </c>
      <c r="AB949" s="311" t="str">
        <f t="shared" si="82"/>
        <v/>
      </c>
      <c r="AC949" s="169" t="str">
        <f t="shared" si="83"/>
        <v/>
      </c>
      <c r="AD949" s="169" t="str">
        <f t="shared" si="84"/>
        <v/>
      </c>
    </row>
    <row r="950" spans="1:30" s="169" customFormat="1" ht="20.25">
      <c r="A950" s="154"/>
      <c r="B950" s="301"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3" t="str">
        <f ca="1">IF(ISERROR($V950),"",OFFSET('Smelter Look-up'!$G$4,$V950-4,0))</f>
        <v/>
      </c>
      <c r="I950" s="204" t="str">
        <f ca="1">IF(ISERROR($V950),"",OFFSET('Smelter Look-up'!$H$4,$V950-4,0))</f>
        <v/>
      </c>
      <c r="J950" s="204" t="str">
        <f ca="1">IF(ISERROR($V950),"",OFFSET('Smelter Look-up'!$I$4,$V950-4,0))</f>
        <v/>
      </c>
      <c r="K950" s="149"/>
      <c r="L950" s="149"/>
      <c r="M950" s="149"/>
      <c r="N950" s="149"/>
      <c r="O950" s="149"/>
      <c r="P950" s="206"/>
      <c r="Q950" s="150"/>
      <c r="R950" s="148" t="str">
        <f ca="1">IF(ISERROR($V950),"",OFFSET('Smelter Look-up'!$C$4,$V950-4,0)&amp;"")</f>
        <v/>
      </c>
      <c r="S950" s="154" t="str">
        <f t="shared" ca="1" si="81"/>
        <v/>
      </c>
      <c r="T950" s="154" t="str">
        <f ca="1">IF(B950="","",IF(ISERROR(MATCH($J950,SorP!$B$1:$B$6261,0)),"",INDIRECT("'SorP'!$A$"&amp;MATCH($S950&amp;$J950,SorP!C:C,0))))</f>
        <v/>
      </c>
      <c r="U950" s="167"/>
      <c r="V950" s="168" t="e">
        <f>IF(C950="",NA(),MATCH($B950&amp;$C950,'Smelter Look-up'!$J:$J,0))</f>
        <v>#N/A</v>
      </c>
      <c r="X950" s="169">
        <f t="shared" ca="1" si="80"/>
        <v>0</v>
      </c>
      <c r="AB950" s="311" t="str">
        <f t="shared" si="82"/>
        <v/>
      </c>
      <c r="AC950" s="169" t="str">
        <f t="shared" si="83"/>
        <v/>
      </c>
      <c r="AD950" s="169" t="str">
        <f t="shared" si="84"/>
        <v/>
      </c>
    </row>
    <row r="951" spans="1:30" s="169" customFormat="1" ht="20.25">
      <c r="A951" s="154"/>
      <c r="B951" s="301"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3" t="str">
        <f ca="1">IF(ISERROR($V951),"",OFFSET('Smelter Look-up'!$G$4,$V951-4,0))</f>
        <v/>
      </c>
      <c r="I951" s="204" t="str">
        <f ca="1">IF(ISERROR($V951),"",OFFSET('Smelter Look-up'!$H$4,$V951-4,0))</f>
        <v/>
      </c>
      <c r="J951" s="204" t="str">
        <f ca="1">IF(ISERROR($V951),"",OFFSET('Smelter Look-up'!$I$4,$V951-4,0))</f>
        <v/>
      </c>
      <c r="K951" s="149"/>
      <c r="L951" s="149"/>
      <c r="M951" s="149"/>
      <c r="N951" s="149"/>
      <c r="O951" s="149"/>
      <c r="P951" s="206"/>
      <c r="Q951" s="150"/>
      <c r="R951" s="148" t="str">
        <f ca="1">IF(ISERROR($V951),"",OFFSET('Smelter Look-up'!$C$4,$V951-4,0)&amp;"")</f>
        <v/>
      </c>
      <c r="S951" s="154" t="str">
        <f t="shared" ca="1" si="81"/>
        <v/>
      </c>
      <c r="T951" s="154" t="str">
        <f ca="1">IF(B951="","",IF(ISERROR(MATCH($J951,SorP!$B$1:$B$6261,0)),"",INDIRECT("'SorP'!$A$"&amp;MATCH($S951&amp;$J951,SorP!C:C,0))))</f>
        <v/>
      </c>
      <c r="U951" s="167"/>
      <c r="V951" s="168" t="e">
        <f>IF(C951="",NA(),MATCH($B951&amp;$C951,'Smelter Look-up'!$J:$J,0))</f>
        <v>#N/A</v>
      </c>
      <c r="X951" s="169">
        <f t="shared" ca="1" si="80"/>
        <v>0</v>
      </c>
      <c r="AB951" s="311" t="str">
        <f t="shared" si="82"/>
        <v/>
      </c>
      <c r="AC951" s="169" t="str">
        <f t="shared" si="83"/>
        <v/>
      </c>
      <c r="AD951" s="169" t="str">
        <f t="shared" si="84"/>
        <v/>
      </c>
    </row>
    <row r="952" spans="1:30" s="169" customFormat="1" ht="20.25">
      <c r="A952" s="154"/>
      <c r="B952" s="301"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3" t="str">
        <f ca="1">IF(ISERROR($V952),"",OFFSET('Smelter Look-up'!$G$4,$V952-4,0))</f>
        <v/>
      </c>
      <c r="I952" s="204" t="str">
        <f ca="1">IF(ISERROR($V952),"",OFFSET('Smelter Look-up'!$H$4,$V952-4,0))</f>
        <v/>
      </c>
      <c r="J952" s="204" t="str">
        <f ca="1">IF(ISERROR($V952),"",OFFSET('Smelter Look-up'!$I$4,$V952-4,0))</f>
        <v/>
      </c>
      <c r="K952" s="149"/>
      <c r="L952" s="149"/>
      <c r="M952" s="149"/>
      <c r="N952" s="149"/>
      <c r="O952" s="149"/>
      <c r="P952" s="206"/>
      <c r="Q952" s="150"/>
      <c r="R952" s="148" t="str">
        <f ca="1">IF(ISERROR($V952),"",OFFSET('Smelter Look-up'!$C$4,$V952-4,0)&amp;"")</f>
        <v/>
      </c>
      <c r="S952" s="154" t="str">
        <f t="shared" ca="1" si="81"/>
        <v/>
      </c>
      <c r="T952" s="154" t="str">
        <f ca="1">IF(B952="","",IF(ISERROR(MATCH($J952,SorP!$B$1:$B$6261,0)),"",INDIRECT("'SorP'!$A$"&amp;MATCH($S952&amp;$J952,SorP!C:C,0))))</f>
        <v/>
      </c>
      <c r="U952" s="167"/>
      <c r="V952" s="168" t="e">
        <f>IF(C952="",NA(),MATCH($B952&amp;$C952,'Smelter Look-up'!$J:$J,0))</f>
        <v>#N/A</v>
      </c>
      <c r="X952" s="169">
        <f t="shared" ca="1" si="80"/>
        <v>0</v>
      </c>
      <c r="AB952" s="311" t="str">
        <f t="shared" si="82"/>
        <v/>
      </c>
      <c r="AC952" s="169" t="str">
        <f t="shared" si="83"/>
        <v/>
      </c>
      <c r="AD952" s="169" t="str">
        <f t="shared" si="84"/>
        <v/>
      </c>
    </row>
    <row r="953" spans="1:30" s="169" customFormat="1" ht="20.25">
      <c r="A953" s="154"/>
      <c r="B953" s="301"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3" t="str">
        <f ca="1">IF(ISERROR($V953),"",OFFSET('Smelter Look-up'!$G$4,$V953-4,0))</f>
        <v/>
      </c>
      <c r="I953" s="204" t="str">
        <f ca="1">IF(ISERROR($V953),"",OFFSET('Smelter Look-up'!$H$4,$V953-4,0))</f>
        <v/>
      </c>
      <c r="J953" s="204" t="str">
        <f ca="1">IF(ISERROR($V953),"",OFFSET('Smelter Look-up'!$I$4,$V953-4,0))</f>
        <v/>
      </c>
      <c r="K953" s="149"/>
      <c r="L953" s="149"/>
      <c r="M953" s="149"/>
      <c r="N953" s="149"/>
      <c r="O953" s="149"/>
      <c r="P953" s="206"/>
      <c r="Q953" s="150"/>
      <c r="R953" s="148" t="str">
        <f ca="1">IF(ISERROR($V953),"",OFFSET('Smelter Look-up'!$C$4,$V953-4,0)&amp;"")</f>
        <v/>
      </c>
      <c r="S953" s="154" t="str">
        <f t="shared" ca="1" si="81"/>
        <v/>
      </c>
      <c r="T953" s="154" t="str">
        <f ca="1">IF(B953="","",IF(ISERROR(MATCH($J953,SorP!$B$1:$B$6261,0)),"",INDIRECT("'SorP'!$A$"&amp;MATCH($S953&amp;$J953,SorP!C:C,0))))</f>
        <v/>
      </c>
      <c r="U953" s="167"/>
      <c r="V953" s="168" t="e">
        <f>IF(C953="",NA(),MATCH($B953&amp;$C953,'Smelter Look-up'!$J:$J,0))</f>
        <v>#N/A</v>
      </c>
      <c r="X953" s="169">
        <f t="shared" ca="1" si="80"/>
        <v>0</v>
      </c>
      <c r="AB953" s="311" t="str">
        <f t="shared" si="82"/>
        <v/>
      </c>
      <c r="AC953" s="169" t="str">
        <f t="shared" si="83"/>
        <v/>
      </c>
      <c r="AD953" s="169" t="str">
        <f t="shared" si="84"/>
        <v/>
      </c>
    </row>
    <row r="954" spans="1:30" s="169" customFormat="1" ht="20.25">
      <c r="A954" s="154"/>
      <c r="B954" s="301"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3" t="str">
        <f ca="1">IF(ISERROR($V954),"",OFFSET('Smelter Look-up'!$G$4,$V954-4,0))</f>
        <v/>
      </c>
      <c r="I954" s="204" t="str">
        <f ca="1">IF(ISERROR($V954),"",OFFSET('Smelter Look-up'!$H$4,$V954-4,0))</f>
        <v/>
      </c>
      <c r="J954" s="204" t="str">
        <f ca="1">IF(ISERROR($V954),"",OFFSET('Smelter Look-up'!$I$4,$V954-4,0))</f>
        <v/>
      </c>
      <c r="K954" s="149"/>
      <c r="L954" s="149"/>
      <c r="M954" s="149"/>
      <c r="N954" s="149"/>
      <c r="O954" s="149"/>
      <c r="P954" s="206"/>
      <c r="Q954" s="150"/>
      <c r="R954" s="148" t="str">
        <f ca="1">IF(ISERROR($V954),"",OFFSET('Smelter Look-up'!$C$4,$V954-4,0)&amp;"")</f>
        <v/>
      </c>
      <c r="S954" s="154" t="str">
        <f t="shared" ca="1" si="81"/>
        <v/>
      </c>
      <c r="T954" s="154" t="str">
        <f ca="1">IF(B954="","",IF(ISERROR(MATCH($J954,SorP!$B$1:$B$6261,0)),"",INDIRECT("'SorP'!$A$"&amp;MATCH($S954&amp;$J954,SorP!C:C,0))))</f>
        <v/>
      </c>
      <c r="U954" s="167"/>
      <c r="V954" s="168" t="e">
        <f>IF(C954="",NA(),MATCH($B954&amp;$C954,'Smelter Look-up'!$J:$J,0))</f>
        <v>#N/A</v>
      </c>
      <c r="X954" s="169">
        <f t="shared" ca="1" si="80"/>
        <v>0</v>
      </c>
      <c r="AB954" s="311" t="str">
        <f t="shared" si="82"/>
        <v/>
      </c>
      <c r="AC954" s="169" t="str">
        <f t="shared" si="83"/>
        <v/>
      </c>
      <c r="AD954" s="169" t="str">
        <f t="shared" si="84"/>
        <v/>
      </c>
    </row>
    <row r="955" spans="1:30" s="169" customFormat="1" ht="20.25">
      <c r="A955" s="154"/>
      <c r="B955" s="301"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3" t="str">
        <f ca="1">IF(ISERROR($V955),"",OFFSET('Smelter Look-up'!$G$4,$V955-4,0))</f>
        <v/>
      </c>
      <c r="I955" s="204" t="str">
        <f ca="1">IF(ISERROR($V955),"",OFFSET('Smelter Look-up'!$H$4,$V955-4,0))</f>
        <v/>
      </c>
      <c r="J955" s="204" t="str">
        <f ca="1">IF(ISERROR($V955),"",OFFSET('Smelter Look-up'!$I$4,$V955-4,0))</f>
        <v/>
      </c>
      <c r="K955" s="149"/>
      <c r="L955" s="149"/>
      <c r="M955" s="149"/>
      <c r="N955" s="149"/>
      <c r="O955" s="149"/>
      <c r="P955" s="206"/>
      <c r="Q955" s="150"/>
      <c r="R955" s="148" t="str">
        <f ca="1">IF(ISERROR($V955),"",OFFSET('Smelter Look-up'!$C$4,$V955-4,0)&amp;"")</f>
        <v/>
      </c>
      <c r="S955" s="154" t="str">
        <f t="shared" ca="1" si="81"/>
        <v/>
      </c>
      <c r="T955" s="154" t="str">
        <f ca="1">IF(B955="","",IF(ISERROR(MATCH($J955,SorP!$B$1:$B$6261,0)),"",INDIRECT("'SorP'!$A$"&amp;MATCH($S955&amp;$J955,SorP!C:C,0))))</f>
        <v/>
      </c>
      <c r="U955" s="167"/>
      <c r="V955" s="168" t="e">
        <f>IF(C955="",NA(),MATCH($B955&amp;$C955,'Smelter Look-up'!$J:$J,0))</f>
        <v>#N/A</v>
      </c>
      <c r="X955" s="169">
        <f t="shared" ca="1" si="80"/>
        <v>0</v>
      </c>
      <c r="AB955" s="311" t="str">
        <f t="shared" si="82"/>
        <v/>
      </c>
      <c r="AC955" s="169" t="str">
        <f t="shared" si="83"/>
        <v/>
      </c>
      <c r="AD955" s="169" t="str">
        <f t="shared" si="84"/>
        <v/>
      </c>
    </row>
    <row r="956" spans="1:30" s="169" customFormat="1" ht="20.25">
      <c r="A956" s="154"/>
      <c r="B956" s="301"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3" t="str">
        <f ca="1">IF(ISERROR($V956),"",OFFSET('Smelter Look-up'!$G$4,$V956-4,0))</f>
        <v/>
      </c>
      <c r="I956" s="204" t="str">
        <f ca="1">IF(ISERROR($V956),"",OFFSET('Smelter Look-up'!$H$4,$V956-4,0))</f>
        <v/>
      </c>
      <c r="J956" s="204" t="str">
        <f ca="1">IF(ISERROR($V956),"",OFFSET('Smelter Look-up'!$I$4,$V956-4,0))</f>
        <v/>
      </c>
      <c r="K956" s="149"/>
      <c r="L956" s="149"/>
      <c r="M956" s="149"/>
      <c r="N956" s="149"/>
      <c r="O956" s="149"/>
      <c r="P956" s="206"/>
      <c r="Q956" s="150"/>
      <c r="R956" s="148" t="str">
        <f ca="1">IF(ISERROR($V956),"",OFFSET('Smelter Look-up'!$C$4,$V956-4,0)&amp;"")</f>
        <v/>
      </c>
      <c r="S956" s="154" t="str">
        <f t="shared" ca="1" si="81"/>
        <v/>
      </c>
      <c r="T956" s="154" t="str">
        <f ca="1">IF(B956="","",IF(ISERROR(MATCH($J956,SorP!$B$1:$B$6261,0)),"",INDIRECT("'SorP'!$A$"&amp;MATCH($S956&amp;$J956,SorP!C:C,0))))</f>
        <v/>
      </c>
      <c r="U956" s="167"/>
      <c r="V956" s="168" t="e">
        <f>IF(C956="",NA(),MATCH($B956&amp;$C956,'Smelter Look-up'!$J:$J,0))</f>
        <v>#N/A</v>
      </c>
      <c r="X956" s="169">
        <f t="shared" ca="1" si="80"/>
        <v>0</v>
      </c>
      <c r="AB956" s="311" t="str">
        <f t="shared" si="82"/>
        <v/>
      </c>
      <c r="AC956" s="169" t="str">
        <f t="shared" si="83"/>
        <v/>
      </c>
      <c r="AD956" s="169" t="str">
        <f t="shared" si="84"/>
        <v/>
      </c>
    </row>
    <row r="957" spans="1:30" s="169" customFormat="1" ht="20.25">
      <c r="A957" s="154"/>
      <c r="B957" s="301"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3" t="str">
        <f ca="1">IF(ISERROR($V957),"",OFFSET('Smelter Look-up'!$G$4,$V957-4,0))</f>
        <v/>
      </c>
      <c r="I957" s="204" t="str">
        <f ca="1">IF(ISERROR($V957),"",OFFSET('Smelter Look-up'!$H$4,$V957-4,0))</f>
        <v/>
      </c>
      <c r="J957" s="204" t="str">
        <f ca="1">IF(ISERROR($V957),"",OFFSET('Smelter Look-up'!$I$4,$V957-4,0))</f>
        <v/>
      </c>
      <c r="K957" s="149"/>
      <c r="L957" s="149"/>
      <c r="M957" s="149"/>
      <c r="N957" s="149"/>
      <c r="O957" s="149"/>
      <c r="P957" s="206"/>
      <c r="Q957" s="150"/>
      <c r="R957" s="148" t="str">
        <f ca="1">IF(ISERROR($V957),"",OFFSET('Smelter Look-up'!$C$4,$V957-4,0)&amp;"")</f>
        <v/>
      </c>
      <c r="S957" s="154" t="str">
        <f t="shared" ca="1" si="81"/>
        <v/>
      </c>
      <c r="T957" s="154" t="str">
        <f ca="1">IF(B957="","",IF(ISERROR(MATCH($J957,SorP!$B$1:$B$6261,0)),"",INDIRECT("'SorP'!$A$"&amp;MATCH($S957&amp;$J957,SorP!C:C,0))))</f>
        <v/>
      </c>
      <c r="U957" s="167"/>
      <c r="V957" s="168" t="e">
        <f>IF(C957="",NA(),MATCH($B957&amp;$C957,'Smelter Look-up'!$J:$J,0))</f>
        <v>#N/A</v>
      </c>
      <c r="X957" s="169">
        <f t="shared" ca="1" si="80"/>
        <v>0</v>
      </c>
      <c r="AB957" s="311" t="str">
        <f t="shared" si="82"/>
        <v/>
      </c>
      <c r="AC957" s="169" t="str">
        <f t="shared" si="83"/>
        <v/>
      </c>
      <c r="AD957" s="169" t="str">
        <f t="shared" si="84"/>
        <v/>
      </c>
    </row>
    <row r="958" spans="1:30" s="169" customFormat="1" ht="20.25">
      <c r="A958" s="154"/>
      <c r="B958" s="301"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3" t="str">
        <f ca="1">IF(ISERROR($V958),"",OFFSET('Smelter Look-up'!$G$4,$V958-4,0))</f>
        <v/>
      </c>
      <c r="I958" s="204" t="str">
        <f ca="1">IF(ISERROR($V958),"",OFFSET('Smelter Look-up'!$H$4,$V958-4,0))</f>
        <v/>
      </c>
      <c r="J958" s="204" t="str">
        <f ca="1">IF(ISERROR($V958),"",OFFSET('Smelter Look-up'!$I$4,$V958-4,0))</f>
        <v/>
      </c>
      <c r="K958" s="149"/>
      <c r="L958" s="149"/>
      <c r="M958" s="149"/>
      <c r="N958" s="149"/>
      <c r="O958" s="149"/>
      <c r="P958" s="206"/>
      <c r="Q958" s="150"/>
      <c r="R958" s="148" t="str">
        <f ca="1">IF(ISERROR($V958),"",OFFSET('Smelter Look-up'!$C$4,$V958-4,0)&amp;"")</f>
        <v/>
      </c>
      <c r="S958" s="154" t="str">
        <f t="shared" ca="1" si="81"/>
        <v/>
      </c>
      <c r="T958" s="154" t="str">
        <f ca="1">IF(B958="","",IF(ISERROR(MATCH($J958,SorP!$B$1:$B$6261,0)),"",INDIRECT("'SorP'!$A$"&amp;MATCH($S958&amp;$J958,SorP!C:C,0))))</f>
        <v/>
      </c>
      <c r="U958" s="167"/>
      <c r="V958" s="168" t="e">
        <f>IF(C958="",NA(),MATCH($B958&amp;$C958,'Smelter Look-up'!$J:$J,0))</f>
        <v>#N/A</v>
      </c>
      <c r="X958" s="169">
        <f t="shared" ca="1" si="80"/>
        <v>0</v>
      </c>
      <c r="AB958" s="311" t="str">
        <f t="shared" si="82"/>
        <v/>
      </c>
      <c r="AC958" s="169" t="str">
        <f t="shared" si="83"/>
        <v/>
      </c>
      <c r="AD958" s="169" t="str">
        <f t="shared" si="84"/>
        <v/>
      </c>
    </row>
    <row r="959" spans="1:30" s="169" customFormat="1" ht="20.25">
      <c r="A959" s="154"/>
      <c r="B959" s="301"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3" t="str">
        <f ca="1">IF(ISERROR($V959),"",OFFSET('Smelter Look-up'!$G$4,$V959-4,0))</f>
        <v/>
      </c>
      <c r="I959" s="204" t="str">
        <f ca="1">IF(ISERROR($V959),"",OFFSET('Smelter Look-up'!$H$4,$V959-4,0))</f>
        <v/>
      </c>
      <c r="J959" s="204" t="str">
        <f ca="1">IF(ISERROR($V959),"",OFFSET('Smelter Look-up'!$I$4,$V959-4,0))</f>
        <v/>
      </c>
      <c r="K959" s="149"/>
      <c r="L959" s="149"/>
      <c r="M959" s="149"/>
      <c r="N959" s="149"/>
      <c r="O959" s="149"/>
      <c r="P959" s="206"/>
      <c r="Q959" s="150"/>
      <c r="R959" s="148" t="str">
        <f ca="1">IF(ISERROR($V959),"",OFFSET('Smelter Look-up'!$C$4,$V959-4,0)&amp;"")</f>
        <v/>
      </c>
      <c r="S959" s="154" t="str">
        <f t="shared" ca="1" si="81"/>
        <v/>
      </c>
      <c r="T959" s="154" t="str">
        <f ca="1">IF(B959="","",IF(ISERROR(MATCH($J959,SorP!$B$1:$B$6261,0)),"",INDIRECT("'SorP'!$A$"&amp;MATCH($S959&amp;$J959,SorP!C:C,0))))</f>
        <v/>
      </c>
      <c r="U959" s="167"/>
      <c r="V959" s="168" t="e">
        <f>IF(C959="",NA(),MATCH($B959&amp;$C959,'Smelter Look-up'!$J:$J,0))</f>
        <v>#N/A</v>
      </c>
      <c r="X959" s="169">
        <f t="shared" ca="1" si="80"/>
        <v>0</v>
      </c>
      <c r="AB959" s="311" t="str">
        <f t="shared" si="82"/>
        <v/>
      </c>
      <c r="AC959" s="169" t="str">
        <f t="shared" si="83"/>
        <v/>
      </c>
      <c r="AD959" s="169" t="str">
        <f t="shared" si="84"/>
        <v/>
      </c>
    </row>
    <row r="960" spans="1:30" s="169" customFormat="1" ht="20.25">
      <c r="A960" s="154"/>
      <c r="B960" s="301"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3" t="str">
        <f ca="1">IF(ISERROR($V960),"",OFFSET('Smelter Look-up'!$G$4,$V960-4,0))</f>
        <v/>
      </c>
      <c r="I960" s="204" t="str">
        <f ca="1">IF(ISERROR($V960),"",OFFSET('Smelter Look-up'!$H$4,$V960-4,0))</f>
        <v/>
      </c>
      <c r="J960" s="204" t="str">
        <f ca="1">IF(ISERROR($V960),"",OFFSET('Smelter Look-up'!$I$4,$V960-4,0))</f>
        <v/>
      </c>
      <c r="K960" s="149"/>
      <c r="L960" s="149"/>
      <c r="M960" s="149"/>
      <c r="N960" s="149"/>
      <c r="O960" s="149"/>
      <c r="P960" s="206"/>
      <c r="Q960" s="150"/>
      <c r="R960" s="148" t="str">
        <f ca="1">IF(ISERROR($V960),"",OFFSET('Smelter Look-up'!$C$4,$V960-4,0)&amp;"")</f>
        <v/>
      </c>
      <c r="S960" s="154" t="str">
        <f t="shared" ca="1" si="81"/>
        <v/>
      </c>
      <c r="T960" s="154" t="str">
        <f ca="1">IF(B960="","",IF(ISERROR(MATCH($J960,SorP!$B$1:$B$6261,0)),"",INDIRECT("'SorP'!$A$"&amp;MATCH($S960&amp;$J960,SorP!C:C,0))))</f>
        <v/>
      </c>
      <c r="U960" s="167"/>
      <c r="V960" s="168" t="e">
        <f>IF(C960="",NA(),MATCH($B960&amp;$C960,'Smelter Look-up'!$J:$J,0))</f>
        <v>#N/A</v>
      </c>
      <c r="X960" s="169">
        <f t="shared" ca="1" si="80"/>
        <v>0</v>
      </c>
      <c r="AB960" s="311" t="str">
        <f t="shared" si="82"/>
        <v/>
      </c>
      <c r="AC960" s="169" t="str">
        <f t="shared" si="83"/>
        <v/>
      </c>
      <c r="AD960" s="169" t="str">
        <f t="shared" si="84"/>
        <v/>
      </c>
    </row>
    <row r="961" spans="1:30" s="169" customFormat="1" ht="20.25">
      <c r="A961" s="154"/>
      <c r="B961" s="301"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3" t="str">
        <f ca="1">IF(ISERROR($V961),"",OFFSET('Smelter Look-up'!$G$4,$V961-4,0))</f>
        <v/>
      </c>
      <c r="I961" s="204" t="str">
        <f ca="1">IF(ISERROR($V961),"",OFFSET('Smelter Look-up'!$H$4,$V961-4,0))</f>
        <v/>
      </c>
      <c r="J961" s="204" t="str">
        <f ca="1">IF(ISERROR($V961),"",OFFSET('Smelter Look-up'!$I$4,$V961-4,0))</f>
        <v/>
      </c>
      <c r="K961" s="149"/>
      <c r="L961" s="149"/>
      <c r="M961" s="149"/>
      <c r="N961" s="149"/>
      <c r="O961" s="149"/>
      <c r="P961" s="206"/>
      <c r="Q961" s="150"/>
      <c r="R961" s="148" t="str">
        <f ca="1">IF(ISERROR($V961),"",OFFSET('Smelter Look-up'!$C$4,$V961-4,0)&amp;"")</f>
        <v/>
      </c>
      <c r="S961" s="154" t="str">
        <f t="shared" ca="1" si="81"/>
        <v/>
      </c>
      <c r="T961" s="154" t="str">
        <f ca="1">IF(B961="","",IF(ISERROR(MATCH($J961,SorP!$B$1:$B$6261,0)),"",INDIRECT("'SorP'!$A$"&amp;MATCH($S961&amp;$J961,SorP!C:C,0))))</f>
        <v/>
      </c>
      <c r="U961" s="167"/>
      <c r="V961" s="168" t="e">
        <f>IF(C961="",NA(),MATCH($B961&amp;$C961,'Smelter Look-up'!$J:$J,0))</f>
        <v>#N/A</v>
      </c>
      <c r="X961" s="169">
        <f t="shared" ca="1" si="80"/>
        <v>0</v>
      </c>
      <c r="AB961" s="311" t="str">
        <f t="shared" si="82"/>
        <v/>
      </c>
      <c r="AC961" s="169" t="str">
        <f t="shared" si="83"/>
        <v/>
      </c>
      <c r="AD961" s="169" t="str">
        <f t="shared" si="84"/>
        <v/>
      </c>
    </row>
    <row r="962" spans="1:30" s="169" customFormat="1" ht="20.25">
      <c r="A962" s="154"/>
      <c r="B962" s="301"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3" t="str">
        <f ca="1">IF(ISERROR($V962),"",OFFSET('Smelter Look-up'!$G$4,$V962-4,0))</f>
        <v/>
      </c>
      <c r="I962" s="204" t="str">
        <f ca="1">IF(ISERROR($V962),"",OFFSET('Smelter Look-up'!$H$4,$V962-4,0))</f>
        <v/>
      </c>
      <c r="J962" s="204" t="str">
        <f ca="1">IF(ISERROR($V962),"",OFFSET('Smelter Look-up'!$I$4,$V962-4,0))</f>
        <v/>
      </c>
      <c r="K962" s="149"/>
      <c r="L962" s="149"/>
      <c r="M962" s="149"/>
      <c r="N962" s="149"/>
      <c r="O962" s="149"/>
      <c r="P962" s="206"/>
      <c r="Q962" s="150"/>
      <c r="R962" s="148" t="str">
        <f ca="1">IF(ISERROR($V962),"",OFFSET('Smelter Look-up'!$C$4,$V962-4,0)&amp;"")</f>
        <v/>
      </c>
      <c r="S962" s="154" t="str">
        <f t="shared" ca="1" si="81"/>
        <v/>
      </c>
      <c r="T962" s="154" t="str">
        <f ca="1">IF(B962="","",IF(ISERROR(MATCH($J962,SorP!$B$1:$B$6261,0)),"",INDIRECT("'SorP'!$A$"&amp;MATCH($S962&amp;$J962,SorP!C:C,0))))</f>
        <v/>
      </c>
      <c r="U962" s="167"/>
      <c r="V962" s="168" t="e">
        <f>IF(C962="",NA(),MATCH($B962&amp;$C962,'Smelter Look-up'!$J:$J,0))</f>
        <v>#N/A</v>
      </c>
      <c r="X962" s="169">
        <f t="shared" ca="1" si="80"/>
        <v>0</v>
      </c>
      <c r="AB962" s="311" t="str">
        <f t="shared" si="82"/>
        <v/>
      </c>
      <c r="AC962" s="169" t="str">
        <f t="shared" si="83"/>
        <v/>
      </c>
      <c r="AD962" s="169" t="str">
        <f t="shared" si="84"/>
        <v/>
      </c>
    </row>
    <row r="963" spans="1:30" s="169" customFormat="1" ht="20.25">
      <c r="A963" s="154"/>
      <c r="B963" s="301"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3" t="str">
        <f ca="1">IF(ISERROR($V963),"",OFFSET('Smelter Look-up'!$G$4,$V963-4,0))</f>
        <v/>
      </c>
      <c r="I963" s="204" t="str">
        <f ca="1">IF(ISERROR($V963),"",OFFSET('Smelter Look-up'!$H$4,$V963-4,0))</f>
        <v/>
      </c>
      <c r="J963" s="204" t="str">
        <f ca="1">IF(ISERROR($V963),"",OFFSET('Smelter Look-up'!$I$4,$V963-4,0))</f>
        <v/>
      </c>
      <c r="K963" s="149"/>
      <c r="L963" s="149"/>
      <c r="M963" s="149"/>
      <c r="N963" s="149"/>
      <c r="O963" s="149"/>
      <c r="P963" s="206"/>
      <c r="Q963" s="150"/>
      <c r="R963" s="148" t="str">
        <f ca="1">IF(ISERROR($V963),"",OFFSET('Smelter Look-up'!$C$4,$V963-4,0)&amp;"")</f>
        <v/>
      </c>
      <c r="S963" s="154" t="str">
        <f t="shared" ca="1" si="81"/>
        <v/>
      </c>
      <c r="T963" s="154" t="str">
        <f ca="1">IF(B963="","",IF(ISERROR(MATCH($J963,SorP!$B$1:$B$6261,0)),"",INDIRECT("'SorP'!$A$"&amp;MATCH($S963&amp;$J963,SorP!C:C,0))))</f>
        <v/>
      </c>
      <c r="U963" s="167"/>
      <c r="V963" s="168" t="e">
        <f>IF(C963="",NA(),MATCH($B963&amp;$C963,'Smelter Look-up'!$J:$J,0))</f>
        <v>#N/A</v>
      </c>
      <c r="X963" s="169">
        <f t="shared" ca="1" si="80"/>
        <v>0</v>
      </c>
      <c r="AB963" s="311" t="str">
        <f t="shared" si="82"/>
        <v/>
      </c>
      <c r="AC963" s="169" t="str">
        <f t="shared" si="83"/>
        <v/>
      </c>
      <c r="AD963" s="169" t="str">
        <f t="shared" si="84"/>
        <v/>
      </c>
    </row>
    <row r="964" spans="1:30" s="169" customFormat="1" ht="20.25">
      <c r="A964" s="154"/>
      <c r="B964" s="301"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3" t="str">
        <f ca="1">IF(ISERROR($V964),"",OFFSET('Smelter Look-up'!$G$4,$V964-4,0))</f>
        <v/>
      </c>
      <c r="I964" s="204" t="str">
        <f ca="1">IF(ISERROR($V964),"",OFFSET('Smelter Look-up'!$H$4,$V964-4,0))</f>
        <v/>
      </c>
      <c r="J964" s="204" t="str">
        <f ca="1">IF(ISERROR($V964),"",OFFSET('Smelter Look-up'!$I$4,$V964-4,0))</f>
        <v/>
      </c>
      <c r="K964" s="149"/>
      <c r="L964" s="149"/>
      <c r="M964" s="149"/>
      <c r="N964" s="149"/>
      <c r="O964" s="149"/>
      <c r="P964" s="206"/>
      <c r="Q964" s="150"/>
      <c r="R964" s="148" t="str">
        <f ca="1">IF(ISERROR($V964),"",OFFSET('Smelter Look-up'!$C$4,$V964-4,0)&amp;"")</f>
        <v/>
      </c>
      <c r="S964" s="154" t="str">
        <f t="shared" ca="1" si="81"/>
        <v/>
      </c>
      <c r="T964" s="154" t="str">
        <f ca="1">IF(B964="","",IF(ISERROR(MATCH($J964,SorP!$B$1:$B$6261,0)),"",INDIRECT("'SorP'!$A$"&amp;MATCH($S964&amp;$J964,SorP!C:C,0))))</f>
        <v/>
      </c>
      <c r="U964" s="167"/>
      <c r="V964" s="168" t="e">
        <f>IF(C964="",NA(),MATCH($B964&amp;$C964,'Smelter Look-up'!$J:$J,0))</f>
        <v>#N/A</v>
      </c>
      <c r="X964" s="169">
        <f t="shared" ca="1" si="80"/>
        <v>0</v>
      </c>
      <c r="AB964" s="311" t="str">
        <f t="shared" si="82"/>
        <v/>
      </c>
      <c r="AC964" s="169" t="str">
        <f t="shared" si="83"/>
        <v/>
      </c>
      <c r="AD964" s="169" t="str">
        <f t="shared" si="84"/>
        <v/>
      </c>
    </row>
    <row r="965" spans="1:30" s="169" customFormat="1" ht="20.25">
      <c r="A965" s="154"/>
      <c r="B965" s="301"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3" t="str">
        <f ca="1">IF(ISERROR($V965),"",OFFSET('Smelter Look-up'!$G$4,$V965-4,0))</f>
        <v/>
      </c>
      <c r="I965" s="204" t="str">
        <f ca="1">IF(ISERROR($V965),"",OFFSET('Smelter Look-up'!$H$4,$V965-4,0))</f>
        <v/>
      </c>
      <c r="J965" s="204" t="str">
        <f ca="1">IF(ISERROR($V965),"",OFFSET('Smelter Look-up'!$I$4,$V965-4,0))</f>
        <v/>
      </c>
      <c r="K965" s="149"/>
      <c r="L965" s="149"/>
      <c r="M965" s="149"/>
      <c r="N965" s="149"/>
      <c r="O965" s="149"/>
      <c r="P965" s="206"/>
      <c r="Q965" s="150"/>
      <c r="R965" s="148" t="str">
        <f ca="1">IF(ISERROR($V965),"",OFFSET('Smelter Look-up'!$C$4,$V965-4,0)&amp;"")</f>
        <v/>
      </c>
      <c r="S965" s="154" t="str">
        <f t="shared" ca="1" si="81"/>
        <v/>
      </c>
      <c r="T965" s="154" t="str">
        <f ca="1">IF(B965="","",IF(ISERROR(MATCH($J965,SorP!$B$1:$B$6261,0)),"",INDIRECT("'SorP'!$A$"&amp;MATCH($S965&amp;$J965,SorP!C:C,0))))</f>
        <v/>
      </c>
      <c r="U965" s="167"/>
      <c r="V965" s="168" t="e">
        <f>IF(C965="",NA(),MATCH($B965&amp;$C965,'Smelter Look-up'!$J:$J,0))</f>
        <v>#N/A</v>
      </c>
      <c r="X965" s="169">
        <f t="shared" ca="1" si="80"/>
        <v>0</v>
      </c>
      <c r="AB965" s="311" t="str">
        <f t="shared" si="82"/>
        <v/>
      </c>
      <c r="AC965" s="169" t="str">
        <f t="shared" si="83"/>
        <v/>
      </c>
      <c r="AD965" s="169" t="str">
        <f t="shared" si="84"/>
        <v/>
      </c>
    </row>
    <row r="966" spans="1:30" s="169" customFormat="1" ht="20.25">
      <c r="A966" s="154"/>
      <c r="B966" s="301"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3" t="str">
        <f ca="1">IF(ISERROR($V966),"",OFFSET('Smelter Look-up'!$G$4,$V966-4,0))</f>
        <v/>
      </c>
      <c r="I966" s="204" t="str">
        <f ca="1">IF(ISERROR($V966),"",OFFSET('Smelter Look-up'!$H$4,$V966-4,0))</f>
        <v/>
      </c>
      <c r="J966" s="204" t="str">
        <f ca="1">IF(ISERROR($V966),"",OFFSET('Smelter Look-up'!$I$4,$V966-4,0))</f>
        <v/>
      </c>
      <c r="K966" s="149"/>
      <c r="L966" s="149"/>
      <c r="M966" s="149"/>
      <c r="N966" s="149"/>
      <c r="O966" s="149"/>
      <c r="P966" s="206"/>
      <c r="Q966" s="150"/>
      <c r="R966" s="148" t="str">
        <f ca="1">IF(ISERROR($V966),"",OFFSET('Smelter Look-up'!$C$4,$V966-4,0)&amp;"")</f>
        <v/>
      </c>
      <c r="S966" s="154" t="str">
        <f t="shared" ca="1" si="81"/>
        <v/>
      </c>
      <c r="T966" s="154" t="str">
        <f ca="1">IF(B966="","",IF(ISERROR(MATCH($J966,SorP!$B$1:$B$6261,0)),"",INDIRECT("'SorP'!$A$"&amp;MATCH($S966&amp;$J966,SorP!C:C,0))))</f>
        <v/>
      </c>
      <c r="U966" s="167"/>
      <c r="V966" s="168" t="e">
        <f>IF(C966="",NA(),MATCH($B966&amp;$C966,'Smelter Look-up'!$J:$J,0))</f>
        <v>#N/A</v>
      </c>
      <c r="X966" s="169">
        <f t="shared" ca="1" si="80"/>
        <v>0</v>
      </c>
      <c r="AB966" s="311" t="str">
        <f t="shared" si="82"/>
        <v/>
      </c>
      <c r="AC966" s="169" t="str">
        <f t="shared" si="83"/>
        <v/>
      </c>
      <c r="AD966" s="169" t="str">
        <f t="shared" si="84"/>
        <v/>
      </c>
    </row>
    <row r="967" spans="1:30" s="169" customFormat="1" ht="20.25">
      <c r="A967" s="154"/>
      <c r="B967" s="301"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3" t="str">
        <f ca="1">IF(ISERROR($V967),"",OFFSET('Smelter Look-up'!$G$4,$V967-4,0))</f>
        <v/>
      </c>
      <c r="I967" s="204" t="str">
        <f ca="1">IF(ISERROR($V967),"",OFFSET('Smelter Look-up'!$H$4,$V967-4,0))</f>
        <v/>
      </c>
      <c r="J967" s="204" t="str">
        <f ca="1">IF(ISERROR($V967),"",OFFSET('Smelter Look-up'!$I$4,$V967-4,0))</f>
        <v/>
      </c>
      <c r="K967" s="149"/>
      <c r="L967" s="149"/>
      <c r="M967" s="149"/>
      <c r="N967" s="149"/>
      <c r="O967" s="149"/>
      <c r="P967" s="206"/>
      <c r="Q967" s="150"/>
      <c r="R967" s="148" t="str">
        <f ca="1">IF(ISERROR($V967),"",OFFSET('Smelter Look-up'!$C$4,$V967-4,0)&amp;"")</f>
        <v/>
      </c>
      <c r="S967" s="154" t="str">
        <f t="shared" ca="1" si="81"/>
        <v/>
      </c>
      <c r="T967" s="154" t="str">
        <f ca="1">IF(B967="","",IF(ISERROR(MATCH($J967,SorP!$B$1:$B$6261,0)),"",INDIRECT("'SorP'!$A$"&amp;MATCH($S967&amp;$J967,SorP!C:C,0))))</f>
        <v/>
      </c>
      <c r="U967" s="167"/>
      <c r="V967" s="168" t="e">
        <f>IF(C967="",NA(),MATCH($B967&amp;$C967,'Smelter Look-up'!$J:$J,0))</f>
        <v>#N/A</v>
      </c>
      <c r="X967" s="169">
        <f t="shared" ca="1" si="80"/>
        <v>0</v>
      </c>
      <c r="AB967" s="311" t="str">
        <f t="shared" si="82"/>
        <v/>
      </c>
      <c r="AC967" s="169" t="str">
        <f t="shared" si="83"/>
        <v/>
      </c>
      <c r="AD967" s="169" t="str">
        <f t="shared" si="84"/>
        <v/>
      </c>
    </row>
    <row r="968" spans="1:30" s="169" customFormat="1" ht="20.25">
      <c r="A968" s="154"/>
      <c r="B968" s="301"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3" t="str">
        <f ca="1">IF(ISERROR($V968),"",OFFSET('Smelter Look-up'!$G$4,$V968-4,0))</f>
        <v/>
      </c>
      <c r="I968" s="204" t="str">
        <f ca="1">IF(ISERROR($V968),"",OFFSET('Smelter Look-up'!$H$4,$V968-4,0))</f>
        <v/>
      </c>
      <c r="J968" s="204" t="str">
        <f ca="1">IF(ISERROR($V968),"",OFFSET('Smelter Look-up'!$I$4,$V968-4,0))</f>
        <v/>
      </c>
      <c r="K968" s="149"/>
      <c r="L968" s="149"/>
      <c r="M968" s="149"/>
      <c r="N968" s="149"/>
      <c r="O968" s="149"/>
      <c r="P968" s="206"/>
      <c r="Q968" s="150"/>
      <c r="R968" s="148" t="str">
        <f ca="1">IF(ISERROR($V968),"",OFFSET('Smelter Look-up'!$C$4,$V968-4,0)&amp;"")</f>
        <v/>
      </c>
      <c r="S968" s="154" t="str">
        <f t="shared" ca="1" si="81"/>
        <v/>
      </c>
      <c r="T968" s="154" t="str">
        <f ca="1">IF(B968="","",IF(ISERROR(MATCH($J968,SorP!$B$1:$B$6261,0)),"",INDIRECT("'SorP'!$A$"&amp;MATCH($S968&amp;$J968,SorP!C:C,0))))</f>
        <v/>
      </c>
      <c r="U968" s="167"/>
      <c r="V968" s="168" t="e">
        <f>IF(C968="",NA(),MATCH($B968&amp;$C968,'Smelter Look-up'!$J:$J,0))</f>
        <v>#N/A</v>
      </c>
      <c r="X968" s="169">
        <f t="shared" ca="1" si="80"/>
        <v>0</v>
      </c>
      <c r="AB968" s="311" t="str">
        <f t="shared" si="82"/>
        <v/>
      </c>
      <c r="AC968" s="169" t="str">
        <f t="shared" si="83"/>
        <v/>
      </c>
      <c r="AD968" s="169" t="str">
        <f t="shared" si="84"/>
        <v/>
      </c>
    </row>
    <row r="969" spans="1:30" s="169" customFormat="1" ht="20.25">
      <c r="A969" s="154"/>
      <c r="B969" s="301"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3" t="str">
        <f ca="1">IF(ISERROR($V969),"",OFFSET('Smelter Look-up'!$G$4,$V969-4,0))</f>
        <v/>
      </c>
      <c r="I969" s="204" t="str">
        <f ca="1">IF(ISERROR($V969),"",OFFSET('Smelter Look-up'!$H$4,$V969-4,0))</f>
        <v/>
      </c>
      <c r="J969" s="204" t="str">
        <f ca="1">IF(ISERROR($V969),"",OFFSET('Smelter Look-up'!$I$4,$V969-4,0))</f>
        <v/>
      </c>
      <c r="K969" s="149"/>
      <c r="L969" s="149"/>
      <c r="M969" s="149"/>
      <c r="N969" s="149"/>
      <c r="O969" s="149"/>
      <c r="P969" s="206"/>
      <c r="Q969" s="150"/>
      <c r="R969" s="148" t="str">
        <f ca="1">IF(ISERROR($V969),"",OFFSET('Smelter Look-up'!$C$4,$V969-4,0)&amp;"")</f>
        <v/>
      </c>
      <c r="S969" s="154" t="str">
        <f t="shared" ca="1" si="81"/>
        <v/>
      </c>
      <c r="T969" s="154" t="str">
        <f ca="1">IF(B969="","",IF(ISERROR(MATCH($J969,SorP!$B$1:$B$6261,0)),"",INDIRECT("'SorP'!$A$"&amp;MATCH($S969&amp;$J969,SorP!C:C,0))))</f>
        <v/>
      </c>
      <c r="U969" s="167"/>
      <c r="V969" s="168" t="e">
        <f>IF(C969="",NA(),MATCH($B969&amp;$C969,'Smelter Look-up'!$J:$J,0))</f>
        <v>#N/A</v>
      </c>
      <c r="X969" s="169">
        <f t="shared" ca="1" si="80"/>
        <v>0</v>
      </c>
      <c r="AB969" s="311" t="str">
        <f t="shared" si="82"/>
        <v/>
      </c>
      <c r="AC969" s="169" t="str">
        <f t="shared" si="83"/>
        <v/>
      </c>
      <c r="AD969" s="169" t="str">
        <f t="shared" si="84"/>
        <v/>
      </c>
    </row>
    <row r="970" spans="1:30" s="169" customFormat="1" ht="20.25">
      <c r="A970" s="154"/>
      <c r="B970" s="301"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3" t="str">
        <f ca="1">IF(ISERROR($V970),"",OFFSET('Smelter Look-up'!$G$4,$V970-4,0))</f>
        <v/>
      </c>
      <c r="I970" s="204" t="str">
        <f ca="1">IF(ISERROR($V970),"",OFFSET('Smelter Look-up'!$H$4,$V970-4,0))</f>
        <v/>
      </c>
      <c r="J970" s="204" t="str">
        <f ca="1">IF(ISERROR($V970),"",OFFSET('Smelter Look-up'!$I$4,$V970-4,0))</f>
        <v/>
      </c>
      <c r="K970" s="149"/>
      <c r="L970" s="149"/>
      <c r="M970" s="149"/>
      <c r="N970" s="149"/>
      <c r="O970" s="149"/>
      <c r="P970" s="206"/>
      <c r="Q970" s="150"/>
      <c r="R970" s="148" t="str">
        <f ca="1">IF(ISERROR($V970),"",OFFSET('Smelter Look-up'!$C$4,$V970-4,0)&amp;"")</f>
        <v/>
      </c>
      <c r="S970" s="154" t="str">
        <f t="shared" ca="1" si="81"/>
        <v/>
      </c>
      <c r="T970" s="154" t="str">
        <f ca="1">IF(B970="","",IF(ISERROR(MATCH($J970,SorP!$B$1:$B$6261,0)),"",INDIRECT("'SorP'!$A$"&amp;MATCH($S970&amp;$J970,SorP!C:C,0))))</f>
        <v/>
      </c>
      <c r="U970" s="167"/>
      <c r="V970" s="168" t="e">
        <f>IF(C970="",NA(),MATCH($B970&amp;$C970,'Smelter Look-up'!$J:$J,0))</f>
        <v>#N/A</v>
      </c>
      <c r="X970" s="169">
        <f t="shared" ca="1" si="80"/>
        <v>0</v>
      </c>
      <c r="AB970" s="311" t="str">
        <f t="shared" si="82"/>
        <v/>
      </c>
      <c r="AC970" s="169" t="str">
        <f t="shared" si="83"/>
        <v/>
      </c>
      <c r="AD970" s="169" t="str">
        <f t="shared" si="84"/>
        <v/>
      </c>
    </row>
    <row r="971" spans="1:30" s="169" customFormat="1" ht="20.25">
      <c r="A971" s="154"/>
      <c r="B971" s="301"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3" t="str">
        <f ca="1">IF(ISERROR($V971),"",OFFSET('Smelter Look-up'!$G$4,$V971-4,0))</f>
        <v/>
      </c>
      <c r="I971" s="204" t="str">
        <f ca="1">IF(ISERROR($V971),"",OFFSET('Smelter Look-up'!$H$4,$V971-4,0))</f>
        <v/>
      </c>
      <c r="J971" s="204" t="str">
        <f ca="1">IF(ISERROR($V971),"",OFFSET('Smelter Look-up'!$I$4,$V971-4,0))</f>
        <v/>
      </c>
      <c r="K971" s="149"/>
      <c r="L971" s="149"/>
      <c r="M971" s="149"/>
      <c r="N971" s="149"/>
      <c r="O971" s="149"/>
      <c r="P971" s="206"/>
      <c r="Q971" s="150"/>
      <c r="R971" s="148" t="str">
        <f ca="1">IF(ISERROR($V971),"",OFFSET('Smelter Look-up'!$C$4,$V971-4,0)&amp;"")</f>
        <v/>
      </c>
      <c r="S971" s="154" t="str">
        <f t="shared" ca="1" si="81"/>
        <v/>
      </c>
      <c r="T971" s="154" t="str">
        <f ca="1">IF(B971="","",IF(ISERROR(MATCH($J971,SorP!$B$1:$B$6261,0)),"",INDIRECT("'SorP'!$A$"&amp;MATCH($S971&amp;$J971,SorP!C:C,0))))</f>
        <v/>
      </c>
      <c r="U971" s="167"/>
      <c r="V971" s="168" t="e">
        <f>IF(C971="",NA(),MATCH($B971&amp;$C971,'Smelter Look-up'!$J:$J,0))</f>
        <v>#N/A</v>
      </c>
      <c r="X971" s="169">
        <f t="shared" ca="1" si="80"/>
        <v>0</v>
      </c>
      <c r="AB971" s="311" t="str">
        <f t="shared" si="82"/>
        <v/>
      </c>
      <c r="AC971" s="169" t="str">
        <f t="shared" si="83"/>
        <v/>
      </c>
      <c r="AD971" s="169" t="str">
        <f t="shared" si="84"/>
        <v/>
      </c>
    </row>
    <row r="972" spans="1:30" s="169" customFormat="1" ht="20.25">
      <c r="A972" s="154"/>
      <c r="B972" s="301"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3" t="str">
        <f ca="1">IF(ISERROR($V972),"",OFFSET('Smelter Look-up'!$G$4,$V972-4,0))</f>
        <v/>
      </c>
      <c r="I972" s="204" t="str">
        <f ca="1">IF(ISERROR($V972),"",OFFSET('Smelter Look-up'!$H$4,$V972-4,0))</f>
        <v/>
      </c>
      <c r="J972" s="204" t="str">
        <f ca="1">IF(ISERROR($V972),"",OFFSET('Smelter Look-up'!$I$4,$V972-4,0))</f>
        <v/>
      </c>
      <c r="K972" s="149"/>
      <c r="L972" s="149"/>
      <c r="M972" s="149"/>
      <c r="N972" s="149"/>
      <c r="O972" s="149"/>
      <c r="P972" s="206"/>
      <c r="Q972" s="150"/>
      <c r="R972" s="148" t="str">
        <f ca="1">IF(ISERROR($V972),"",OFFSET('Smelter Look-up'!$C$4,$V972-4,0)&amp;"")</f>
        <v/>
      </c>
      <c r="S972" s="154" t="str">
        <f t="shared" ca="1" si="81"/>
        <v/>
      </c>
      <c r="T972" s="154" t="str">
        <f ca="1">IF(B972="","",IF(ISERROR(MATCH($J972,SorP!$B$1:$B$6261,0)),"",INDIRECT("'SorP'!$A$"&amp;MATCH($S972&amp;$J972,SorP!C:C,0))))</f>
        <v/>
      </c>
      <c r="U972" s="167"/>
      <c r="V972" s="168" t="e">
        <f>IF(C972="",NA(),MATCH($B972&amp;$C972,'Smelter Look-up'!$J:$J,0))</f>
        <v>#N/A</v>
      </c>
      <c r="X972" s="169">
        <f t="shared" ca="1" si="80"/>
        <v>0</v>
      </c>
      <c r="AB972" s="311" t="str">
        <f t="shared" si="82"/>
        <v/>
      </c>
      <c r="AC972" s="169" t="str">
        <f t="shared" si="83"/>
        <v/>
      </c>
      <c r="AD972" s="169" t="str">
        <f t="shared" si="84"/>
        <v/>
      </c>
    </row>
    <row r="973" spans="1:30" s="169" customFormat="1" ht="20.25">
      <c r="A973" s="154"/>
      <c r="B973" s="301"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3" t="str">
        <f ca="1">IF(ISERROR($V973),"",OFFSET('Smelter Look-up'!$G$4,$V973-4,0))</f>
        <v/>
      </c>
      <c r="I973" s="204" t="str">
        <f ca="1">IF(ISERROR($V973),"",OFFSET('Smelter Look-up'!$H$4,$V973-4,0))</f>
        <v/>
      </c>
      <c r="J973" s="204" t="str">
        <f ca="1">IF(ISERROR($V973),"",OFFSET('Smelter Look-up'!$I$4,$V973-4,0))</f>
        <v/>
      </c>
      <c r="K973" s="149"/>
      <c r="L973" s="149"/>
      <c r="M973" s="149"/>
      <c r="N973" s="149"/>
      <c r="O973" s="149"/>
      <c r="P973" s="206"/>
      <c r="Q973" s="150"/>
      <c r="R973" s="148" t="str">
        <f ca="1">IF(ISERROR($V973),"",OFFSET('Smelter Look-up'!$C$4,$V973-4,0)&amp;"")</f>
        <v/>
      </c>
      <c r="S973" s="154" t="str">
        <f t="shared" ca="1" si="81"/>
        <v/>
      </c>
      <c r="T973" s="154" t="str">
        <f ca="1">IF(B973="","",IF(ISERROR(MATCH($J973,SorP!$B$1:$B$6261,0)),"",INDIRECT("'SorP'!$A$"&amp;MATCH($S973&amp;$J973,SorP!C:C,0))))</f>
        <v/>
      </c>
      <c r="U973" s="167"/>
      <c r="V973" s="168" t="e">
        <f>IF(C973="",NA(),MATCH($B973&amp;$C973,'Smelter Look-up'!$J:$J,0))</f>
        <v>#N/A</v>
      </c>
      <c r="X973" s="169">
        <f t="shared" ca="1" si="80"/>
        <v>0</v>
      </c>
      <c r="AB973" s="311" t="str">
        <f t="shared" si="82"/>
        <v/>
      </c>
      <c r="AC973" s="169" t="str">
        <f t="shared" si="83"/>
        <v/>
      </c>
      <c r="AD973" s="169" t="str">
        <f t="shared" si="84"/>
        <v/>
      </c>
    </row>
    <row r="974" spans="1:30" s="169" customFormat="1" ht="20.25">
      <c r="A974" s="154"/>
      <c r="B974" s="301"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3" t="str">
        <f ca="1">IF(ISERROR($V974),"",OFFSET('Smelter Look-up'!$G$4,$V974-4,0))</f>
        <v/>
      </c>
      <c r="I974" s="204" t="str">
        <f ca="1">IF(ISERROR($V974),"",OFFSET('Smelter Look-up'!$H$4,$V974-4,0))</f>
        <v/>
      </c>
      <c r="J974" s="204" t="str">
        <f ca="1">IF(ISERROR($V974),"",OFFSET('Smelter Look-up'!$I$4,$V974-4,0))</f>
        <v/>
      </c>
      <c r="K974" s="149"/>
      <c r="L974" s="149"/>
      <c r="M974" s="149"/>
      <c r="N974" s="149"/>
      <c r="O974" s="149"/>
      <c r="P974" s="206"/>
      <c r="Q974" s="150"/>
      <c r="R974" s="148" t="str">
        <f ca="1">IF(ISERROR($V974),"",OFFSET('Smelter Look-up'!$C$4,$V974-4,0)&amp;"")</f>
        <v/>
      </c>
      <c r="S974" s="154" t="str">
        <f t="shared" ca="1" si="81"/>
        <v/>
      </c>
      <c r="T974" s="154" t="str">
        <f ca="1">IF(B974="","",IF(ISERROR(MATCH($J974,SorP!$B$1:$B$6261,0)),"",INDIRECT("'SorP'!$A$"&amp;MATCH($S974&amp;$J974,SorP!C:C,0))))</f>
        <v/>
      </c>
      <c r="U974" s="167"/>
      <c r="V974" s="168" t="e">
        <f>IF(C974="",NA(),MATCH($B974&amp;$C974,'Smelter Look-up'!$J:$J,0))</f>
        <v>#N/A</v>
      </c>
      <c r="X974" s="169">
        <f t="shared" ca="1" si="80"/>
        <v>0</v>
      </c>
      <c r="AB974" s="311" t="str">
        <f t="shared" si="82"/>
        <v/>
      </c>
      <c r="AC974" s="169" t="str">
        <f t="shared" si="83"/>
        <v/>
      </c>
      <c r="AD974" s="169" t="str">
        <f t="shared" si="84"/>
        <v/>
      </c>
    </row>
    <row r="975" spans="1:30" s="169" customFormat="1" ht="20.25">
      <c r="A975" s="154"/>
      <c r="B975" s="301"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3" t="str">
        <f ca="1">IF(ISERROR($V975),"",OFFSET('Smelter Look-up'!$G$4,$V975-4,0))</f>
        <v/>
      </c>
      <c r="I975" s="204" t="str">
        <f ca="1">IF(ISERROR($V975),"",OFFSET('Smelter Look-up'!$H$4,$V975-4,0))</f>
        <v/>
      </c>
      <c r="J975" s="204" t="str">
        <f ca="1">IF(ISERROR($V975),"",OFFSET('Smelter Look-up'!$I$4,$V975-4,0))</f>
        <v/>
      </c>
      <c r="K975" s="149"/>
      <c r="L975" s="149"/>
      <c r="M975" s="149"/>
      <c r="N975" s="149"/>
      <c r="O975" s="149"/>
      <c r="P975" s="206"/>
      <c r="Q975" s="150"/>
      <c r="R975" s="148" t="str">
        <f ca="1">IF(ISERROR($V975),"",OFFSET('Smelter Look-up'!$C$4,$V975-4,0)&amp;"")</f>
        <v/>
      </c>
      <c r="S975" s="154" t="str">
        <f t="shared" ca="1" si="81"/>
        <v/>
      </c>
      <c r="T975" s="154" t="str">
        <f ca="1">IF(B975="","",IF(ISERROR(MATCH($J975,SorP!$B$1:$B$6261,0)),"",INDIRECT("'SorP'!$A$"&amp;MATCH($S975&amp;$J975,SorP!C:C,0))))</f>
        <v/>
      </c>
      <c r="U975" s="167"/>
      <c r="V975" s="168" t="e">
        <f>IF(C975="",NA(),MATCH($B975&amp;$C975,'Smelter Look-up'!$J:$J,0))</f>
        <v>#N/A</v>
      </c>
      <c r="X975" s="169">
        <f t="shared" ca="1" si="80"/>
        <v>0</v>
      </c>
      <c r="AB975" s="311" t="str">
        <f t="shared" si="82"/>
        <v/>
      </c>
      <c r="AC975" s="169" t="str">
        <f t="shared" si="83"/>
        <v/>
      </c>
      <c r="AD975" s="169" t="str">
        <f t="shared" si="84"/>
        <v/>
      </c>
    </row>
    <row r="976" spans="1:30" s="169" customFormat="1" ht="20.25">
      <c r="A976" s="154"/>
      <c r="B976" s="301"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3" t="str">
        <f ca="1">IF(ISERROR($V976),"",OFFSET('Smelter Look-up'!$G$4,$V976-4,0))</f>
        <v/>
      </c>
      <c r="I976" s="204" t="str">
        <f ca="1">IF(ISERROR($V976),"",OFFSET('Smelter Look-up'!$H$4,$V976-4,0))</f>
        <v/>
      </c>
      <c r="J976" s="204" t="str">
        <f ca="1">IF(ISERROR($V976),"",OFFSET('Smelter Look-up'!$I$4,$V976-4,0))</f>
        <v/>
      </c>
      <c r="K976" s="149"/>
      <c r="L976" s="149"/>
      <c r="M976" s="149"/>
      <c r="N976" s="149"/>
      <c r="O976" s="149"/>
      <c r="P976" s="206"/>
      <c r="Q976" s="150"/>
      <c r="R976" s="148" t="str">
        <f ca="1">IF(ISERROR($V976),"",OFFSET('Smelter Look-up'!$C$4,$V976-4,0)&amp;"")</f>
        <v/>
      </c>
      <c r="S976" s="154" t="str">
        <f t="shared" ca="1" si="81"/>
        <v/>
      </c>
      <c r="T976" s="154" t="str">
        <f ca="1">IF(B976="","",IF(ISERROR(MATCH($J976,SorP!$B$1:$B$6261,0)),"",INDIRECT("'SorP'!$A$"&amp;MATCH($S976&amp;$J976,SorP!C:C,0))))</f>
        <v/>
      </c>
      <c r="U976" s="167"/>
      <c r="V976" s="168" t="e">
        <f>IF(C976="",NA(),MATCH($B976&amp;$C976,'Smelter Look-up'!$J:$J,0))</f>
        <v>#N/A</v>
      </c>
      <c r="X976" s="169">
        <f t="shared" ca="1" si="80"/>
        <v>0</v>
      </c>
      <c r="AB976" s="311" t="str">
        <f t="shared" si="82"/>
        <v/>
      </c>
      <c r="AC976" s="169" t="str">
        <f t="shared" si="83"/>
        <v/>
      </c>
      <c r="AD976" s="169" t="str">
        <f t="shared" si="84"/>
        <v/>
      </c>
    </row>
    <row r="977" spans="1:30" s="169" customFormat="1" ht="20.25">
      <c r="A977" s="154"/>
      <c r="B977" s="301"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3" t="str">
        <f ca="1">IF(ISERROR($V977),"",OFFSET('Smelter Look-up'!$G$4,$V977-4,0))</f>
        <v/>
      </c>
      <c r="I977" s="204" t="str">
        <f ca="1">IF(ISERROR($V977),"",OFFSET('Smelter Look-up'!$H$4,$V977-4,0))</f>
        <v/>
      </c>
      <c r="J977" s="204" t="str">
        <f ca="1">IF(ISERROR($V977),"",OFFSET('Smelter Look-up'!$I$4,$V977-4,0))</f>
        <v/>
      </c>
      <c r="K977" s="149"/>
      <c r="L977" s="149"/>
      <c r="M977" s="149"/>
      <c r="N977" s="149"/>
      <c r="O977" s="149"/>
      <c r="P977" s="206"/>
      <c r="Q977" s="150"/>
      <c r="R977" s="148" t="str">
        <f ca="1">IF(ISERROR($V977),"",OFFSET('Smelter Look-up'!$C$4,$V977-4,0)&amp;"")</f>
        <v/>
      </c>
      <c r="S977" s="154" t="str">
        <f t="shared" ca="1" si="81"/>
        <v/>
      </c>
      <c r="T977" s="154" t="str">
        <f ca="1">IF(B977="","",IF(ISERROR(MATCH($J977,SorP!$B$1:$B$6261,0)),"",INDIRECT("'SorP'!$A$"&amp;MATCH($S977&amp;$J977,SorP!C:C,0))))</f>
        <v/>
      </c>
      <c r="U977" s="167"/>
      <c r="V977" s="168" t="e">
        <f>IF(C977="",NA(),MATCH($B977&amp;$C977,'Smelter Look-up'!$J:$J,0))</f>
        <v>#N/A</v>
      </c>
      <c r="X977" s="169">
        <f t="shared" ca="1" si="80"/>
        <v>0</v>
      </c>
      <c r="AB977" s="311" t="str">
        <f t="shared" si="82"/>
        <v/>
      </c>
      <c r="AC977" s="169" t="str">
        <f t="shared" si="83"/>
        <v/>
      </c>
      <c r="AD977" s="169" t="str">
        <f t="shared" si="84"/>
        <v/>
      </c>
    </row>
    <row r="978" spans="1:30" s="169" customFormat="1" ht="20.25">
      <c r="A978" s="154"/>
      <c r="B978" s="301"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3" t="str">
        <f ca="1">IF(ISERROR($V978),"",OFFSET('Smelter Look-up'!$G$4,$V978-4,0))</f>
        <v/>
      </c>
      <c r="I978" s="204" t="str">
        <f ca="1">IF(ISERROR($V978),"",OFFSET('Smelter Look-up'!$H$4,$V978-4,0))</f>
        <v/>
      </c>
      <c r="J978" s="204" t="str">
        <f ca="1">IF(ISERROR($V978),"",OFFSET('Smelter Look-up'!$I$4,$V978-4,0))</f>
        <v/>
      </c>
      <c r="K978" s="149"/>
      <c r="L978" s="149"/>
      <c r="M978" s="149"/>
      <c r="N978" s="149"/>
      <c r="O978" s="149"/>
      <c r="P978" s="206"/>
      <c r="Q978" s="150"/>
      <c r="R978" s="148" t="str">
        <f ca="1">IF(ISERROR($V978),"",OFFSET('Smelter Look-up'!$C$4,$V978-4,0)&amp;"")</f>
        <v/>
      </c>
      <c r="S978" s="154" t="str">
        <f t="shared" ca="1" si="81"/>
        <v/>
      </c>
      <c r="T978" s="154" t="str">
        <f ca="1">IF(B978="","",IF(ISERROR(MATCH($J978,SorP!$B$1:$B$6261,0)),"",INDIRECT("'SorP'!$A$"&amp;MATCH($S978&amp;$J978,SorP!C:C,0))))</f>
        <v/>
      </c>
      <c r="U978" s="167"/>
      <c r="V978" s="168" t="e">
        <f>IF(C978="",NA(),MATCH($B978&amp;$C978,'Smelter Look-up'!$J:$J,0))</f>
        <v>#N/A</v>
      </c>
      <c r="X978" s="169">
        <f t="shared" ca="1" si="80"/>
        <v>0</v>
      </c>
      <c r="AB978" s="311" t="str">
        <f t="shared" si="82"/>
        <v/>
      </c>
      <c r="AC978" s="169" t="str">
        <f t="shared" si="83"/>
        <v/>
      </c>
      <c r="AD978" s="169" t="str">
        <f t="shared" si="84"/>
        <v/>
      </c>
    </row>
    <row r="979" spans="1:30" s="169" customFormat="1" ht="20.25">
      <c r="A979" s="154"/>
      <c r="B979" s="301"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3" t="str">
        <f ca="1">IF(ISERROR($V979),"",OFFSET('Smelter Look-up'!$G$4,$V979-4,0))</f>
        <v/>
      </c>
      <c r="I979" s="204" t="str">
        <f ca="1">IF(ISERROR($V979),"",OFFSET('Smelter Look-up'!$H$4,$V979-4,0))</f>
        <v/>
      </c>
      <c r="J979" s="204" t="str">
        <f ca="1">IF(ISERROR($V979),"",OFFSET('Smelter Look-up'!$I$4,$V979-4,0))</f>
        <v/>
      </c>
      <c r="K979" s="149"/>
      <c r="L979" s="149"/>
      <c r="M979" s="149"/>
      <c r="N979" s="149"/>
      <c r="O979" s="149"/>
      <c r="P979" s="206"/>
      <c r="Q979" s="150"/>
      <c r="R979" s="148" t="str">
        <f ca="1">IF(ISERROR($V979),"",OFFSET('Smelter Look-up'!$C$4,$V979-4,0)&amp;"")</f>
        <v/>
      </c>
      <c r="S979" s="154" t="str">
        <f t="shared" ca="1" si="81"/>
        <v/>
      </c>
      <c r="T979" s="154" t="str">
        <f ca="1">IF(B979="","",IF(ISERROR(MATCH($J979,SorP!$B$1:$B$6261,0)),"",INDIRECT("'SorP'!$A$"&amp;MATCH($S979&amp;$J979,SorP!C:C,0))))</f>
        <v/>
      </c>
      <c r="U979" s="167"/>
      <c r="V979" s="168" t="e">
        <f>IF(C979="",NA(),MATCH($B979&amp;$C979,'Smelter Look-up'!$J:$J,0))</f>
        <v>#N/A</v>
      </c>
      <c r="X979" s="169">
        <f t="shared" ca="1" si="80"/>
        <v>0</v>
      </c>
      <c r="AB979" s="311" t="str">
        <f t="shared" si="82"/>
        <v/>
      </c>
      <c r="AC979" s="169" t="str">
        <f t="shared" si="83"/>
        <v/>
      </c>
      <c r="AD979" s="169" t="str">
        <f t="shared" si="84"/>
        <v/>
      </c>
    </row>
    <row r="980" spans="1:30" s="169" customFormat="1" ht="20.25">
      <c r="A980" s="154"/>
      <c r="B980" s="301"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3" t="str">
        <f ca="1">IF(ISERROR($V980),"",OFFSET('Smelter Look-up'!$G$4,$V980-4,0))</f>
        <v/>
      </c>
      <c r="I980" s="204" t="str">
        <f ca="1">IF(ISERROR($V980),"",OFFSET('Smelter Look-up'!$H$4,$V980-4,0))</f>
        <v/>
      </c>
      <c r="J980" s="204" t="str">
        <f ca="1">IF(ISERROR($V980),"",OFFSET('Smelter Look-up'!$I$4,$V980-4,0))</f>
        <v/>
      </c>
      <c r="K980" s="149"/>
      <c r="L980" s="149"/>
      <c r="M980" s="149"/>
      <c r="N980" s="149"/>
      <c r="O980" s="149"/>
      <c r="P980" s="206"/>
      <c r="Q980" s="150"/>
      <c r="R980" s="148" t="str">
        <f ca="1">IF(ISERROR($V980),"",OFFSET('Smelter Look-up'!$C$4,$V980-4,0)&amp;"")</f>
        <v/>
      </c>
      <c r="S980" s="154" t="str">
        <f t="shared" ca="1" si="81"/>
        <v/>
      </c>
      <c r="T980" s="154" t="str">
        <f ca="1">IF(B980="","",IF(ISERROR(MATCH($J980,SorP!$B$1:$B$6261,0)),"",INDIRECT("'SorP'!$A$"&amp;MATCH($S980&amp;$J980,SorP!C:C,0))))</f>
        <v/>
      </c>
      <c r="U980" s="167"/>
      <c r="V980" s="168" t="e">
        <f>IF(C980="",NA(),MATCH($B980&amp;$C980,'Smelter Look-up'!$J:$J,0))</f>
        <v>#N/A</v>
      </c>
      <c r="X980" s="169">
        <f t="shared" ca="1" si="80"/>
        <v>0</v>
      </c>
      <c r="AB980" s="311" t="str">
        <f t="shared" si="82"/>
        <v/>
      </c>
      <c r="AC980" s="169" t="str">
        <f t="shared" si="83"/>
        <v/>
      </c>
      <c r="AD980" s="169" t="str">
        <f t="shared" si="84"/>
        <v/>
      </c>
    </row>
    <row r="981" spans="1:30" s="169" customFormat="1" ht="20.25">
      <c r="A981" s="154"/>
      <c r="B981" s="301"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3" t="str">
        <f ca="1">IF(ISERROR($V981),"",OFFSET('Smelter Look-up'!$G$4,$V981-4,0))</f>
        <v/>
      </c>
      <c r="I981" s="204" t="str">
        <f ca="1">IF(ISERROR($V981),"",OFFSET('Smelter Look-up'!$H$4,$V981-4,0))</f>
        <v/>
      </c>
      <c r="J981" s="204" t="str">
        <f ca="1">IF(ISERROR($V981),"",OFFSET('Smelter Look-up'!$I$4,$V981-4,0))</f>
        <v/>
      </c>
      <c r="K981" s="149"/>
      <c r="L981" s="149"/>
      <c r="M981" s="149"/>
      <c r="N981" s="149"/>
      <c r="O981" s="149"/>
      <c r="P981" s="206"/>
      <c r="Q981" s="150"/>
      <c r="R981" s="148" t="str">
        <f ca="1">IF(ISERROR($V981),"",OFFSET('Smelter Look-up'!$C$4,$V981-4,0)&amp;"")</f>
        <v/>
      </c>
      <c r="S981" s="154" t="str">
        <f t="shared" ca="1" si="81"/>
        <v/>
      </c>
      <c r="T981" s="154" t="str">
        <f ca="1">IF(B981="","",IF(ISERROR(MATCH($J981,SorP!$B$1:$B$6261,0)),"",INDIRECT("'SorP'!$A$"&amp;MATCH($S981&amp;$J981,SorP!C:C,0))))</f>
        <v/>
      </c>
      <c r="U981" s="167"/>
      <c r="V981" s="168" t="e">
        <f>IF(C981="",NA(),MATCH($B981&amp;$C981,'Smelter Look-up'!$J:$J,0))</f>
        <v>#N/A</v>
      </c>
      <c r="X981" s="169">
        <f t="shared" ca="1" si="80"/>
        <v>0</v>
      </c>
      <c r="AB981" s="311" t="str">
        <f t="shared" si="82"/>
        <v/>
      </c>
      <c r="AC981" s="169" t="str">
        <f t="shared" si="83"/>
        <v/>
      </c>
      <c r="AD981" s="169" t="str">
        <f t="shared" si="84"/>
        <v/>
      </c>
    </row>
    <row r="982" spans="1:30" s="169" customFormat="1" ht="20.25">
      <c r="A982" s="154"/>
      <c r="B982" s="301"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3" t="str">
        <f ca="1">IF(ISERROR($V982),"",OFFSET('Smelter Look-up'!$G$4,$V982-4,0))</f>
        <v/>
      </c>
      <c r="I982" s="204" t="str">
        <f ca="1">IF(ISERROR($V982),"",OFFSET('Smelter Look-up'!$H$4,$V982-4,0))</f>
        <v/>
      </c>
      <c r="J982" s="204" t="str">
        <f ca="1">IF(ISERROR($V982),"",OFFSET('Smelter Look-up'!$I$4,$V982-4,0))</f>
        <v/>
      </c>
      <c r="K982" s="149"/>
      <c r="L982" s="149"/>
      <c r="M982" s="149"/>
      <c r="N982" s="149"/>
      <c r="O982" s="149"/>
      <c r="P982" s="206"/>
      <c r="Q982" s="150"/>
      <c r="R982" s="148" t="str">
        <f ca="1">IF(ISERROR($V982),"",OFFSET('Smelter Look-up'!$C$4,$V982-4,0)&amp;"")</f>
        <v/>
      </c>
      <c r="S982" s="154" t="str">
        <f t="shared" ca="1" si="81"/>
        <v/>
      </c>
      <c r="T982" s="154" t="str">
        <f ca="1">IF(B982="","",IF(ISERROR(MATCH($J982,SorP!$B$1:$B$6261,0)),"",INDIRECT("'SorP'!$A$"&amp;MATCH($S982&amp;$J982,SorP!C:C,0))))</f>
        <v/>
      </c>
      <c r="U982" s="167"/>
      <c r="V982" s="168" t="e">
        <f>IF(C982="",NA(),MATCH($B982&amp;$C982,'Smelter Look-up'!$J:$J,0))</f>
        <v>#N/A</v>
      </c>
      <c r="X982" s="169">
        <f t="shared" ca="1" si="80"/>
        <v>0</v>
      </c>
      <c r="AB982" s="311" t="str">
        <f t="shared" si="82"/>
        <v/>
      </c>
      <c r="AC982" s="169" t="str">
        <f t="shared" si="83"/>
        <v/>
      </c>
      <c r="AD982" s="169" t="str">
        <f t="shared" si="84"/>
        <v/>
      </c>
    </row>
    <row r="983" spans="1:30" s="169" customFormat="1" ht="20.25">
      <c r="A983" s="154"/>
      <c r="B983" s="301"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3" t="str">
        <f ca="1">IF(ISERROR($V983),"",OFFSET('Smelter Look-up'!$G$4,$V983-4,0))</f>
        <v/>
      </c>
      <c r="I983" s="204" t="str">
        <f ca="1">IF(ISERROR($V983),"",OFFSET('Smelter Look-up'!$H$4,$V983-4,0))</f>
        <v/>
      </c>
      <c r="J983" s="204" t="str">
        <f ca="1">IF(ISERROR($V983),"",OFFSET('Smelter Look-up'!$I$4,$V983-4,0))</f>
        <v/>
      </c>
      <c r="K983" s="149"/>
      <c r="L983" s="149"/>
      <c r="M983" s="149"/>
      <c r="N983" s="149"/>
      <c r="O983" s="149"/>
      <c r="P983" s="206"/>
      <c r="Q983" s="150"/>
      <c r="R983" s="148" t="str">
        <f ca="1">IF(ISERROR($V983),"",OFFSET('Smelter Look-up'!$C$4,$V983-4,0)&amp;"")</f>
        <v/>
      </c>
      <c r="S983" s="154" t="str">
        <f t="shared" ca="1" si="81"/>
        <v/>
      </c>
      <c r="T983" s="154" t="str">
        <f ca="1">IF(B983="","",IF(ISERROR(MATCH($J983,SorP!$B$1:$B$6261,0)),"",INDIRECT("'SorP'!$A$"&amp;MATCH($S983&amp;$J983,SorP!C:C,0))))</f>
        <v/>
      </c>
      <c r="U983" s="167"/>
      <c r="V983" s="168" t="e">
        <f>IF(C983="",NA(),MATCH($B983&amp;$C983,'Smelter Look-up'!$J:$J,0))</f>
        <v>#N/A</v>
      </c>
      <c r="X983" s="169">
        <f t="shared" ca="1" si="80"/>
        <v>0</v>
      </c>
      <c r="AB983" s="311" t="str">
        <f t="shared" si="82"/>
        <v/>
      </c>
      <c r="AC983" s="169" t="str">
        <f t="shared" si="83"/>
        <v/>
      </c>
      <c r="AD983" s="169" t="str">
        <f t="shared" si="84"/>
        <v/>
      </c>
    </row>
    <row r="984" spans="1:30" s="169" customFormat="1" ht="20.25">
      <c r="A984" s="154"/>
      <c r="B984" s="301"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3" t="str">
        <f ca="1">IF(ISERROR($V984),"",OFFSET('Smelter Look-up'!$G$4,$V984-4,0))</f>
        <v/>
      </c>
      <c r="I984" s="204" t="str">
        <f ca="1">IF(ISERROR($V984),"",OFFSET('Smelter Look-up'!$H$4,$V984-4,0))</f>
        <v/>
      </c>
      <c r="J984" s="204" t="str">
        <f ca="1">IF(ISERROR($V984),"",OFFSET('Smelter Look-up'!$I$4,$V984-4,0))</f>
        <v/>
      </c>
      <c r="K984" s="149"/>
      <c r="L984" s="149"/>
      <c r="M984" s="149"/>
      <c r="N984" s="149"/>
      <c r="O984" s="149"/>
      <c r="P984" s="206"/>
      <c r="Q984" s="150"/>
      <c r="R984" s="148" t="str">
        <f ca="1">IF(ISERROR($V984),"",OFFSET('Smelter Look-up'!$C$4,$V984-4,0)&amp;"")</f>
        <v/>
      </c>
      <c r="S984" s="154" t="str">
        <f t="shared" ca="1" si="81"/>
        <v/>
      </c>
      <c r="T984" s="154" t="str">
        <f ca="1">IF(B984="","",IF(ISERROR(MATCH($J984,SorP!$B$1:$B$6261,0)),"",INDIRECT("'SorP'!$A$"&amp;MATCH($S984&amp;$J984,SorP!C:C,0))))</f>
        <v/>
      </c>
      <c r="U984" s="167"/>
      <c r="V984" s="168" t="e">
        <f>IF(C984="",NA(),MATCH($B984&amp;$C984,'Smelter Look-up'!$J:$J,0))</f>
        <v>#N/A</v>
      </c>
      <c r="X984" s="169">
        <f t="shared" ca="1" si="80"/>
        <v>0</v>
      </c>
      <c r="AB984" s="311" t="str">
        <f t="shared" si="82"/>
        <v/>
      </c>
      <c r="AC984" s="169" t="str">
        <f t="shared" si="83"/>
        <v/>
      </c>
      <c r="AD984" s="169" t="str">
        <f t="shared" si="84"/>
        <v/>
      </c>
    </row>
    <row r="985" spans="1:30" s="169" customFormat="1" ht="20.25">
      <c r="A985" s="154"/>
      <c r="B985" s="301"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3" t="str">
        <f ca="1">IF(ISERROR($V985),"",OFFSET('Smelter Look-up'!$G$4,$V985-4,0))</f>
        <v/>
      </c>
      <c r="I985" s="204" t="str">
        <f ca="1">IF(ISERROR($V985),"",OFFSET('Smelter Look-up'!$H$4,$V985-4,0))</f>
        <v/>
      </c>
      <c r="J985" s="204" t="str">
        <f ca="1">IF(ISERROR($V985),"",OFFSET('Smelter Look-up'!$I$4,$V985-4,0))</f>
        <v/>
      </c>
      <c r="K985" s="149"/>
      <c r="L985" s="149"/>
      <c r="M985" s="149"/>
      <c r="N985" s="149"/>
      <c r="O985" s="149"/>
      <c r="P985" s="206"/>
      <c r="Q985" s="150"/>
      <c r="R985" s="148" t="str">
        <f ca="1">IF(ISERROR($V985),"",OFFSET('Smelter Look-up'!$C$4,$V985-4,0)&amp;"")</f>
        <v/>
      </c>
      <c r="S985" s="154" t="str">
        <f t="shared" ca="1" si="81"/>
        <v/>
      </c>
      <c r="T985" s="154" t="str">
        <f ca="1">IF(B985="","",IF(ISERROR(MATCH($J985,SorP!$B$1:$B$6261,0)),"",INDIRECT("'SorP'!$A$"&amp;MATCH($S985&amp;$J985,SorP!C:C,0))))</f>
        <v/>
      </c>
      <c r="U985" s="167"/>
      <c r="V985" s="168" t="e">
        <f>IF(C985="",NA(),MATCH($B985&amp;$C985,'Smelter Look-up'!$J:$J,0))</f>
        <v>#N/A</v>
      </c>
      <c r="X985" s="169">
        <f t="shared" ca="1" si="80"/>
        <v>0</v>
      </c>
      <c r="AB985" s="311" t="str">
        <f t="shared" si="82"/>
        <v/>
      </c>
      <c r="AC985" s="169" t="str">
        <f t="shared" si="83"/>
        <v/>
      </c>
      <c r="AD985" s="169" t="str">
        <f t="shared" si="84"/>
        <v/>
      </c>
    </row>
    <row r="986" spans="1:30" s="169" customFormat="1" ht="20.25">
      <c r="A986" s="154"/>
      <c r="B986" s="301"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3" t="str">
        <f ca="1">IF(ISERROR($V986),"",OFFSET('Smelter Look-up'!$G$4,$V986-4,0))</f>
        <v/>
      </c>
      <c r="I986" s="204" t="str">
        <f ca="1">IF(ISERROR($V986),"",OFFSET('Smelter Look-up'!$H$4,$V986-4,0))</f>
        <v/>
      </c>
      <c r="J986" s="204" t="str">
        <f ca="1">IF(ISERROR($V986),"",OFFSET('Smelter Look-up'!$I$4,$V986-4,0))</f>
        <v/>
      </c>
      <c r="K986" s="149"/>
      <c r="L986" s="149"/>
      <c r="M986" s="149"/>
      <c r="N986" s="149"/>
      <c r="O986" s="149"/>
      <c r="P986" s="206"/>
      <c r="Q986" s="150"/>
      <c r="R986" s="148" t="str">
        <f ca="1">IF(ISERROR($V986),"",OFFSET('Smelter Look-up'!$C$4,$V986-4,0)&amp;"")</f>
        <v/>
      </c>
      <c r="S986" s="154" t="str">
        <f t="shared" ca="1" si="81"/>
        <v/>
      </c>
      <c r="T986" s="154" t="str">
        <f ca="1">IF(B986="","",IF(ISERROR(MATCH($J986,SorP!$B$1:$B$6261,0)),"",INDIRECT("'SorP'!$A$"&amp;MATCH($S986&amp;$J986,SorP!C:C,0))))</f>
        <v/>
      </c>
      <c r="U986" s="167"/>
      <c r="V986" s="168" t="e">
        <f>IF(C986="",NA(),MATCH($B986&amp;$C986,'Smelter Look-up'!$J:$J,0))</f>
        <v>#N/A</v>
      </c>
      <c r="X986" s="169">
        <f t="shared" ca="1" si="80"/>
        <v>0</v>
      </c>
      <c r="AB986" s="311" t="str">
        <f t="shared" si="82"/>
        <v/>
      </c>
      <c r="AC986" s="169" t="str">
        <f t="shared" si="83"/>
        <v/>
      </c>
      <c r="AD986" s="169" t="str">
        <f t="shared" si="84"/>
        <v/>
      </c>
    </row>
    <row r="987" spans="1:30" s="169" customFormat="1" ht="20.25">
      <c r="A987" s="154"/>
      <c r="B987" s="301"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3" t="str">
        <f ca="1">IF(ISERROR($V987),"",OFFSET('Smelter Look-up'!$G$4,$V987-4,0))</f>
        <v/>
      </c>
      <c r="I987" s="204" t="str">
        <f ca="1">IF(ISERROR($V987),"",OFFSET('Smelter Look-up'!$H$4,$V987-4,0))</f>
        <v/>
      </c>
      <c r="J987" s="204" t="str">
        <f ca="1">IF(ISERROR($V987),"",OFFSET('Smelter Look-up'!$I$4,$V987-4,0))</f>
        <v/>
      </c>
      <c r="K987" s="149"/>
      <c r="L987" s="149"/>
      <c r="M987" s="149"/>
      <c r="N987" s="149"/>
      <c r="O987" s="149"/>
      <c r="P987" s="206"/>
      <c r="Q987" s="150"/>
      <c r="R987" s="148" t="str">
        <f ca="1">IF(ISERROR($V987),"",OFFSET('Smelter Look-up'!$C$4,$V987-4,0)&amp;"")</f>
        <v/>
      </c>
      <c r="S987" s="154" t="str">
        <f t="shared" ca="1" si="81"/>
        <v/>
      </c>
      <c r="T987" s="154" t="str">
        <f ca="1">IF(B987="","",IF(ISERROR(MATCH($J987,SorP!$B$1:$B$6261,0)),"",INDIRECT("'SorP'!$A$"&amp;MATCH($S987&amp;$J987,SorP!C:C,0))))</f>
        <v/>
      </c>
      <c r="U987" s="167"/>
      <c r="V987" s="168" t="e">
        <f>IF(C987="",NA(),MATCH($B987&amp;$C987,'Smelter Look-up'!$J:$J,0))</f>
        <v>#N/A</v>
      </c>
      <c r="X987" s="169">
        <f t="shared" ca="1" si="80"/>
        <v>0</v>
      </c>
      <c r="AB987" s="311" t="str">
        <f t="shared" si="82"/>
        <v/>
      </c>
      <c r="AC987" s="169" t="str">
        <f t="shared" si="83"/>
        <v/>
      </c>
      <c r="AD987" s="169" t="str">
        <f t="shared" si="84"/>
        <v/>
      </c>
    </row>
    <row r="988" spans="1:30" s="169" customFormat="1" ht="20.25">
      <c r="A988" s="154"/>
      <c r="B988" s="301"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3" t="str">
        <f ca="1">IF(ISERROR($V988),"",OFFSET('Smelter Look-up'!$G$4,$V988-4,0))</f>
        <v/>
      </c>
      <c r="I988" s="204" t="str">
        <f ca="1">IF(ISERROR($V988),"",OFFSET('Smelter Look-up'!$H$4,$V988-4,0))</f>
        <v/>
      </c>
      <c r="J988" s="204" t="str">
        <f ca="1">IF(ISERROR($V988),"",OFFSET('Smelter Look-up'!$I$4,$V988-4,0))</f>
        <v/>
      </c>
      <c r="K988" s="149"/>
      <c r="L988" s="149"/>
      <c r="M988" s="149"/>
      <c r="N988" s="149"/>
      <c r="O988" s="149"/>
      <c r="P988" s="206"/>
      <c r="Q988" s="150"/>
      <c r="R988" s="148" t="str">
        <f ca="1">IF(ISERROR($V988),"",OFFSET('Smelter Look-up'!$C$4,$V988-4,0)&amp;"")</f>
        <v/>
      </c>
      <c r="S988" s="154" t="str">
        <f t="shared" ca="1" si="81"/>
        <v/>
      </c>
      <c r="T988" s="154" t="str">
        <f ca="1">IF(B988="","",IF(ISERROR(MATCH($J988,SorP!$B$1:$B$6261,0)),"",INDIRECT("'SorP'!$A$"&amp;MATCH($S988&amp;$J988,SorP!C:C,0))))</f>
        <v/>
      </c>
      <c r="U988" s="167"/>
      <c r="V988" s="168" t="e">
        <f>IF(C988="",NA(),MATCH($B988&amp;$C988,'Smelter Look-up'!$J:$J,0))</f>
        <v>#N/A</v>
      </c>
      <c r="X988" s="169">
        <f t="shared" ca="1" si="80"/>
        <v>0</v>
      </c>
      <c r="AB988" s="311" t="str">
        <f t="shared" si="82"/>
        <v/>
      </c>
      <c r="AC988" s="169" t="str">
        <f t="shared" si="83"/>
        <v/>
      </c>
      <c r="AD988" s="169" t="str">
        <f t="shared" si="84"/>
        <v/>
      </c>
    </row>
    <row r="989" spans="1:30" s="169" customFormat="1" ht="20.25">
      <c r="A989" s="154"/>
      <c r="B989" s="301"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3" t="str">
        <f ca="1">IF(ISERROR($V989),"",OFFSET('Smelter Look-up'!$G$4,$V989-4,0))</f>
        <v/>
      </c>
      <c r="I989" s="204" t="str">
        <f ca="1">IF(ISERROR($V989),"",OFFSET('Smelter Look-up'!$H$4,$V989-4,0))</f>
        <v/>
      </c>
      <c r="J989" s="204" t="str">
        <f ca="1">IF(ISERROR($V989),"",OFFSET('Smelter Look-up'!$I$4,$V989-4,0))</f>
        <v/>
      </c>
      <c r="K989" s="149"/>
      <c r="L989" s="149"/>
      <c r="M989" s="149"/>
      <c r="N989" s="149"/>
      <c r="O989" s="149"/>
      <c r="P989" s="206"/>
      <c r="Q989" s="150"/>
      <c r="R989" s="148" t="str">
        <f ca="1">IF(ISERROR($V989),"",OFFSET('Smelter Look-up'!$C$4,$V989-4,0)&amp;"")</f>
        <v/>
      </c>
      <c r="S989" s="154" t="str">
        <f t="shared" ca="1" si="81"/>
        <v/>
      </c>
      <c r="T989" s="154" t="str">
        <f ca="1">IF(B989="","",IF(ISERROR(MATCH($J989,SorP!$B$1:$B$6261,0)),"",INDIRECT("'SorP'!$A$"&amp;MATCH($S989&amp;$J989,SorP!C:C,0))))</f>
        <v/>
      </c>
      <c r="U989" s="167"/>
      <c r="V989" s="168" t="e">
        <f>IF(C989="",NA(),MATCH($B989&amp;$C989,'Smelter Look-up'!$J:$J,0))</f>
        <v>#N/A</v>
      </c>
      <c r="X989" s="169">
        <f t="shared" ca="1" si="80"/>
        <v>0</v>
      </c>
      <c r="AB989" s="311" t="str">
        <f t="shared" si="82"/>
        <v/>
      </c>
      <c r="AC989" s="169" t="str">
        <f t="shared" si="83"/>
        <v/>
      </c>
      <c r="AD989" s="169" t="str">
        <f t="shared" si="84"/>
        <v/>
      </c>
    </row>
    <row r="990" spans="1:30" s="169" customFormat="1" ht="20.25">
      <c r="A990" s="154"/>
      <c r="B990" s="301"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3" t="str">
        <f ca="1">IF(ISERROR($V990),"",OFFSET('Smelter Look-up'!$G$4,$V990-4,0))</f>
        <v/>
      </c>
      <c r="I990" s="204" t="str">
        <f ca="1">IF(ISERROR($V990),"",OFFSET('Smelter Look-up'!$H$4,$V990-4,0))</f>
        <v/>
      </c>
      <c r="J990" s="204" t="str">
        <f ca="1">IF(ISERROR($V990),"",OFFSET('Smelter Look-up'!$I$4,$V990-4,0))</f>
        <v/>
      </c>
      <c r="K990" s="149"/>
      <c r="L990" s="149"/>
      <c r="M990" s="149"/>
      <c r="N990" s="149"/>
      <c r="O990" s="149"/>
      <c r="P990" s="206"/>
      <c r="Q990" s="150"/>
      <c r="R990" s="148" t="str">
        <f ca="1">IF(ISERROR($V990),"",OFFSET('Smelter Look-up'!$C$4,$V990-4,0)&amp;"")</f>
        <v/>
      </c>
      <c r="S990" s="154" t="str">
        <f t="shared" ca="1" si="81"/>
        <v/>
      </c>
      <c r="T990" s="154" t="str">
        <f ca="1">IF(B990="","",IF(ISERROR(MATCH($J990,SorP!$B$1:$B$6261,0)),"",INDIRECT("'SorP'!$A$"&amp;MATCH($S990&amp;$J990,SorP!C:C,0))))</f>
        <v/>
      </c>
      <c r="U990" s="167"/>
      <c r="V990" s="168" t="e">
        <f>IF(C990="",NA(),MATCH($B990&amp;$C990,'Smelter Look-up'!$J:$J,0))</f>
        <v>#N/A</v>
      </c>
      <c r="X990" s="169">
        <f t="shared" ca="1" si="80"/>
        <v>0</v>
      </c>
      <c r="AB990" s="311" t="str">
        <f t="shared" si="82"/>
        <v/>
      </c>
      <c r="AC990" s="169" t="str">
        <f t="shared" si="83"/>
        <v/>
      </c>
      <c r="AD990" s="169" t="str">
        <f t="shared" si="84"/>
        <v/>
      </c>
    </row>
    <row r="991" spans="1:30" s="169" customFormat="1" ht="20.25">
      <c r="A991" s="154"/>
      <c r="B991" s="301"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3" t="str">
        <f ca="1">IF(ISERROR($V991),"",OFFSET('Smelter Look-up'!$G$4,$V991-4,0))</f>
        <v/>
      </c>
      <c r="I991" s="204" t="str">
        <f ca="1">IF(ISERROR($V991),"",OFFSET('Smelter Look-up'!$H$4,$V991-4,0))</f>
        <v/>
      </c>
      <c r="J991" s="204" t="str">
        <f ca="1">IF(ISERROR($V991),"",OFFSET('Smelter Look-up'!$I$4,$V991-4,0))</f>
        <v/>
      </c>
      <c r="K991" s="149"/>
      <c r="L991" s="149"/>
      <c r="M991" s="149"/>
      <c r="N991" s="149"/>
      <c r="O991" s="149"/>
      <c r="P991" s="206"/>
      <c r="Q991" s="150"/>
      <c r="R991" s="148" t="str">
        <f ca="1">IF(ISERROR($V991),"",OFFSET('Smelter Look-up'!$C$4,$V991-4,0)&amp;"")</f>
        <v/>
      </c>
      <c r="S991" s="154" t="str">
        <f t="shared" ca="1" si="81"/>
        <v/>
      </c>
      <c r="T991" s="154" t="str">
        <f ca="1">IF(B991="","",IF(ISERROR(MATCH($J991,SorP!$B$1:$B$6261,0)),"",INDIRECT("'SorP'!$A$"&amp;MATCH($S991&amp;$J991,SorP!C:C,0))))</f>
        <v/>
      </c>
      <c r="U991" s="167"/>
      <c r="V991" s="168" t="e">
        <f>IF(C991="",NA(),MATCH($B991&amp;$C991,'Smelter Look-up'!$J:$J,0))</f>
        <v>#N/A</v>
      </c>
      <c r="X991" s="169">
        <f t="shared" ca="1" si="80"/>
        <v>0</v>
      </c>
      <c r="AB991" s="311" t="str">
        <f t="shared" si="82"/>
        <v/>
      </c>
      <c r="AC991" s="169" t="str">
        <f t="shared" si="83"/>
        <v/>
      </c>
      <c r="AD991" s="169" t="str">
        <f t="shared" si="84"/>
        <v/>
      </c>
    </row>
    <row r="992" spans="1:30" s="169" customFormat="1" ht="20.25">
      <c r="A992" s="154"/>
      <c r="B992" s="301"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3" t="str">
        <f ca="1">IF(ISERROR($V992),"",OFFSET('Smelter Look-up'!$G$4,$V992-4,0))</f>
        <v/>
      </c>
      <c r="I992" s="204" t="str">
        <f ca="1">IF(ISERROR($V992),"",OFFSET('Smelter Look-up'!$H$4,$V992-4,0))</f>
        <v/>
      </c>
      <c r="J992" s="204" t="str">
        <f ca="1">IF(ISERROR($V992),"",OFFSET('Smelter Look-up'!$I$4,$V992-4,0))</f>
        <v/>
      </c>
      <c r="K992" s="149"/>
      <c r="L992" s="149"/>
      <c r="M992" s="149"/>
      <c r="N992" s="149"/>
      <c r="O992" s="149"/>
      <c r="P992" s="206"/>
      <c r="Q992" s="150"/>
      <c r="R992" s="148" t="str">
        <f ca="1">IF(ISERROR($V992),"",OFFSET('Smelter Look-up'!$C$4,$V992-4,0)&amp;"")</f>
        <v/>
      </c>
      <c r="S992" s="154" t="str">
        <f t="shared" ca="1" si="81"/>
        <v/>
      </c>
      <c r="T992" s="154" t="str">
        <f ca="1">IF(B992="","",IF(ISERROR(MATCH($J992,SorP!$B$1:$B$6261,0)),"",INDIRECT("'SorP'!$A$"&amp;MATCH($S992&amp;$J992,SorP!C:C,0))))</f>
        <v/>
      </c>
      <c r="U992" s="167"/>
      <c r="V992" s="168" t="e">
        <f>IF(C992="",NA(),MATCH($B992&amp;$C992,'Smelter Look-up'!$J:$J,0))</f>
        <v>#N/A</v>
      </c>
      <c r="X992" s="169">
        <f t="shared" ref="X992:X1055" ca="1" si="85">IF(AND(C992="Smelter not listed",OR(LEN(D992)=0,LEN(E992)=0)),1,0)</f>
        <v>0</v>
      </c>
      <c r="AB992" s="311" t="str">
        <f t="shared" si="82"/>
        <v/>
      </c>
      <c r="AC992" s="169" t="str">
        <f t="shared" si="83"/>
        <v/>
      </c>
      <c r="AD992" s="169" t="str">
        <f t="shared" si="84"/>
        <v/>
      </c>
    </row>
    <row r="993" spans="1:30" s="169" customFormat="1" ht="20.25">
      <c r="A993" s="154"/>
      <c r="B993" s="301"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3" t="str">
        <f ca="1">IF(ISERROR($V993),"",OFFSET('Smelter Look-up'!$G$4,$V993-4,0))</f>
        <v/>
      </c>
      <c r="I993" s="204" t="str">
        <f ca="1">IF(ISERROR($V993),"",OFFSET('Smelter Look-up'!$H$4,$V993-4,0))</f>
        <v/>
      </c>
      <c r="J993" s="204" t="str">
        <f ca="1">IF(ISERROR($V993),"",OFFSET('Smelter Look-up'!$I$4,$V993-4,0))</f>
        <v/>
      </c>
      <c r="K993" s="149"/>
      <c r="L993" s="149"/>
      <c r="M993" s="149"/>
      <c r="N993" s="149"/>
      <c r="O993" s="149"/>
      <c r="P993" s="206"/>
      <c r="Q993" s="150"/>
      <c r="R993" s="148" t="str">
        <f ca="1">IF(ISERROR($V993),"",OFFSET('Smelter Look-up'!$C$4,$V993-4,0)&amp;"")</f>
        <v/>
      </c>
      <c r="S993" s="154" t="str">
        <f t="shared" ref="S993:S1056" ca="1" si="86">IF(B993="","",IF(ISERROR(MATCH($E993,CL,0)),"Unknown",INDIRECT("'C'!$A$"&amp;MATCH($E993,CL,0)+1)))</f>
        <v/>
      </c>
      <c r="T993" s="154" t="str">
        <f ca="1">IF(B993="","",IF(ISERROR(MATCH($J993,SorP!$B$1:$B$6261,0)),"",INDIRECT("'SorP'!$A$"&amp;MATCH($S993&amp;$J993,SorP!C:C,0))))</f>
        <v/>
      </c>
      <c r="U993" s="167"/>
      <c r="V993" s="168" t="e">
        <f>IF(C993="",NA(),MATCH($B993&amp;$C993,'Smelter Look-up'!$J:$J,0))</f>
        <v>#N/A</v>
      </c>
      <c r="X993" s="169">
        <f t="shared" ca="1" si="85"/>
        <v>0</v>
      </c>
      <c r="AB993" s="311" t="str">
        <f t="shared" si="82"/>
        <v/>
      </c>
      <c r="AC993" s="169" t="str">
        <f t="shared" si="83"/>
        <v/>
      </c>
      <c r="AD993" s="169" t="str">
        <f t="shared" si="84"/>
        <v/>
      </c>
    </row>
    <row r="994" spans="1:30" s="169" customFormat="1" ht="20.25">
      <c r="A994" s="154"/>
      <c r="B994" s="301"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3" t="str">
        <f ca="1">IF(ISERROR($V994),"",OFFSET('Smelter Look-up'!$G$4,$V994-4,0))</f>
        <v/>
      </c>
      <c r="I994" s="204" t="str">
        <f ca="1">IF(ISERROR($V994),"",OFFSET('Smelter Look-up'!$H$4,$V994-4,0))</f>
        <v/>
      </c>
      <c r="J994" s="204" t="str">
        <f ca="1">IF(ISERROR($V994),"",OFFSET('Smelter Look-up'!$I$4,$V994-4,0))</f>
        <v/>
      </c>
      <c r="K994" s="149"/>
      <c r="L994" s="149"/>
      <c r="M994" s="149"/>
      <c r="N994" s="149"/>
      <c r="O994" s="149"/>
      <c r="P994" s="206"/>
      <c r="Q994" s="150"/>
      <c r="R994" s="148" t="str">
        <f ca="1">IF(ISERROR($V994),"",OFFSET('Smelter Look-up'!$C$4,$V994-4,0)&amp;"")</f>
        <v/>
      </c>
      <c r="S994" s="154" t="str">
        <f t="shared" ca="1" si="86"/>
        <v/>
      </c>
      <c r="T994" s="154" t="str">
        <f ca="1">IF(B994="","",IF(ISERROR(MATCH($J994,SorP!$B$1:$B$6261,0)),"",INDIRECT("'SorP'!$A$"&amp;MATCH($S994&amp;$J994,SorP!C:C,0))))</f>
        <v/>
      </c>
      <c r="U994" s="167"/>
      <c r="V994" s="168" t="e">
        <f>IF(C994="",NA(),MATCH($B994&amp;$C994,'Smelter Look-up'!$J:$J,0))</f>
        <v>#N/A</v>
      </c>
      <c r="X994" s="169">
        <f t="shared" ca="1" si="85"/>
        <v>0</v>
      </c>
      <c r="AB994" s="311" t="str">
        <f t="shared" si="82"/>
        <v/>
      </c>
      <c r="AC994" s="169" t="str">
        <f t="shared" si="83"/>
        <v/>
      </c>
      <c r="AD994" s="169" t="str">
        <f t="shared" si="84"/>
        <v/>
      </c>
    </row>
    <row r="995" spans="1:30" s="169" customFormat="1" ht="20.25">
      <c r="A995" s="154"/>
      <c r="B995" s="301"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3" t="str">
        <f ca="1">IF(ISERROR($V995),"",OFFSET('Smelter Look-up'!$G$4,$V995-4,0))</f>
        <v/>
      </c>
      <c r="I995" s="204" t="str">
        <f ca="1">IF(ISERROR($V995),"",OFFSET('Smelter Look-up'!$H$4,$V995-4,0))</f>
        <v/>
      </c>
      <c r="J995" s="204" t="str">
        <f ca="1">IF(ISERROR($V995),"",OFFSET('Smelter Look-up'!$I$4,$V995-4,0))</f>
        <v/>
      </c>
      <c r="K995" s="149"/>
      <c r="L995" s="149"/>
      <c r="M995" s="149"/>
      <c r="N995" s="149"/>
      <c r="O995" s="149"/>
      <c r="P995" s="206"/>
      <c r="Q995" s="150"/>
      <c r="R995" s="148" t="str">
        <f ca="1">IF(ISERROR($V995),"",OFFSET('Smelter Look-up'!$C$4,$V995-4,0)&amp;"")</f>
        <v/>
      </c>
      <c r="S995" s="154" t="str">
        <f t="shared" ca="1" si="86"/>
        <v/>
      </c>
      <c r="T995" s="154" t="str">
        <f ca="1">IF(B995="","",IF(ISERROR(MATCH($J995,SorP!$B$1:$B$6261,0)),"",INDIRECT("'SorP'!$A$"&amp;MATCH($S995&amp;$J995,SorP!C:C,0))))</f>
        <v/>
      </c>
      <c r="U995" s="167"/>
      <c r="V995" s="168" t="e">
        <f>IF(C995="",NA(),MATCH($B995&amp;$C995,'Smelter Look-up'!$J:$J,0))</f>
        <v>#N/A</v>
      </c>
      <c r="X995" s="169">
        <f t="shared" ca="1" si="85"/>
        <v>0</v>
      </c>
      <c r="AB995" s="311" t="str">
        <f t="shared" si="82"/>
        <v/>
      </c>
      <c r="AC995" s="169" t="str">
        <f t="shared" si="83"/>
        <v/>
      </c>
      <c r="AD995" s="169" t="str">
        <f t="shared" si="84"/>
        <v/>
      </c>
    </row>
    <row r="996" spans="1:30" s="169" customFormat="1" ht="20.25">
      <c r="A996" s="154"/>
      <c r="B996" s="301"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3" t="str">
        <f ca="1">IF(ISERROR($V996),"",OFFSET('Smelter Look-up'!$G$4,$V996-4,0))</f>
        <v/>
      </c>
      <c r="I996" s="204" t="str">
        <f ca="1">IF(ISERROR($V996),"",OFFSET('Smelter Look-up'!$H$4,$V996-4,0))</f>
        <v/>
      </c>
      <c r="J996" s="204" t="str">
        <f ca="1">IF(ISERROR($V996),"",OFFSET('Smelter Look-up'!$I$4,$V996-4,0))</f>
        <v/>
      </c>
      <c r="K996" s="149"/>
      <c r="L996" s="149"/>
      <c r="M996" s="149"/>
      <c r="N996" s="149"/>
      <c r="O996" s="149"/>
      <c r="P996" s="206"/>
      <c r="Q996" s="150"/>
      <c r="R996" s="148" t="str">
        <f ca="1">IF(ISERROR($V996),"",OFFSET('Smelter Look-up'!$C$4,$V996-4,0)&amp;"")</f>
        <v/>
      </c>
      <c r="S996" s="154" t="str">
        <f t="shared" ca="1" si="86"/>
        <v/>
      </c>
      <c r="T996" s="154" t="str">
        <f ca="1">IF(B996="","",IF(ISERROR(MATCH($J996,SorP!$B$1:$B$6261,0)),"",INDIRECT("'SorP'!$A$"&amp;MATCH($S996&amp;$J996,SorP!C:C,0))))</f>
        <v/>
      </c>
      <c r="U996" s="167"/>
      <c r="V996" s="168" t="e">
        <f>IF(C996="",NA(),MATCH($B996&amp;$C996,'Smelter Look-up'!$J:$J,0))</f>
        <v>#N/A</v>
      </c>
      <c r="X996" s="169">
        <f t="shared" ca="1" si="85"/>
        <v>0</v>
      </c>
      <c r="AB996" s="311" t="str">
        <f t="shared" si="82"/>
        <v/>
      </c>
      <c r="AC996" s="169" t="str">
        <f t="shared" si="83"/>
        <v/>
      </c>
      <c r="AD996" s="169" t="str">
        <f t="shared" si="84"/>
        <v/>
      </c>
    </row>
    <row r="997" spans="1:30" s="169" customFormat="1" ht="20.25">
      <c r="A997" s="154"/>
      <c r="B997" s="301"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3" t="str">
        <f ca="1">IF(ISERROR($V997),"",OFFSET('Smelter Look-up'!$G$4,$V997-4,0))</f>
        <v/>
      </c>
      <c r="I997" s="204" t="str">
        <f ca="1">IF(ISERROR($V997),"",OFFSET('Smelter Look-up'!$H$4,$V997-4,0))</f>
        <v/>
      </c>
      <c r="J997" s="204" t="str">
        <f ca="1">IF(ISERROR($V997),"",OFFSET('Smelter Look-up'!$I$4,$V997-4,0))</f>
        <v/>
      </c>
      <c r="K997" s="149"/>
      <c r="L997" s="149"/>
      <c r="M997" s="149"/>
      <c r="N997" s="149"/>
      <c r="O997" s="149"/>
      <c r="P997" s="206"/>
      <c r="Q997" s="150"/>
      <c r="R997" s="148" t="str">
        <f ca="1">IF(ISERROR($V997),"",OFFSET('Smelter Look-up'!$C$4,$V997-4,0)&amp;"")</f>
        <v/>
      </c>
      <c r="S997" s="154" t="str">
        <f t="shared" ca="1" si="86"/>
        <v/>
      </c>
      <c r="T997" s="154" t="str">
        <f ca="1">IF(B997="","",IF(ISERROR(MATCH($J997,SorP!$B$1:$B$6261,0)),"",INDIRECT("'SorP'!$A$"&amp;MATCH($S997&amp;$J997,SorP!C:C,0))))</f>
        <v/>
      </c>
      <c r="U997" s="167"/>
      <c r="V997" s="168" t="e">
        <f>IF(C997="",NA(),MATCH($B997&amp;$C997,'Smelter Look-up'!$J:$J,0))</f>
        <v>#N/A</v>
      </c>
      <c r="X997" s="169">
        <f t="shared" ca="1" si="85"/>
        <v>0</v>
      </c>
      <c r="AB997" s="311" t="str">
        <f t="shared" si="82"/>
        <v/>
      </c>
      <c r="AC997" s="169" t="str">
        <f t="shared" si="83"/>
        <v/>
      </c>
      <c r="AD997" s="169" t="str">
        <f t="shared" si="84"/>
        <v/>
      </c>
    </row>
    <row r="998" spans="1:30" s="169" customFormat="1" ht="20.25">
      <c r="A998" s="154"/>
      <c r="B998" s="301"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3" t="str">
        <f ca="1">IF(ISERROR($V998),"",OFFSET('Smelter Look-up'!$G$4,$V998-4,0))</f>
        <v/>
      </c>
      <c r="I998" s="204" t="str">
        <f ca="1">IF(ISERROR($V998),"",OFFSET('Smelter Look-up'!$H$4,$V998-4,0))</f>
        <v/>
      </c>
      <c r="J998" s="204" t="str">
        <f ca="1">IF(ISERROR($V998),"",OFFSET('Smelter Look-up'!$I$4,$V998-4,0))</f>
        <v/>
      </c>
      <c r="K998" s="149"/>
      <c r="L998" s="149"/>
      <c r="M998" s="149"/>
      <c r="N998" s="149"/>
      <c r="O998" s="149"/>
      <c r="P998" s="206"/>
      <c r="Q998" s="150"/>
      <c r="R998" s="148" t="str">
        <f ca="1">IF(ISERROR($V998),"",OFFSET('Smelter Look-up'!$C$4,$V998-4,0)&amp;"")</f>
        <v/>
      </c>
      <c r="S998" s="154" t="str">
        <f t="shared" ca="1" si="86"/>
        <v/>
      </c>
      <c r="T998" s="154" t="str">
        <f ca="1">IF(B998="","",IF(ISERROR(MATCH($J998,SorP!$B$1:$B$6261,0)),"",INDIRECT("'SorP'!$A$"&amp;MATCH($S998&amp;$J998,SorP!C:C,0))))</f>
        <v/>
      </c>
      <c r="U998" s="167"/>
      <c r="V998" s="168" t="e">
        <f>IF(C998="",NA(),MATCH($B998&amp;$C998,'Smelter Look-up'!$J:$J,0))</f>
        <v>#N/A</v>
      </c>
      <c r="X998" s="169">
        <f t="shared" ca="1" si="85"/>
        <v>0</v>
      </c>
      <c r="AB998" s="311" t="str">
        <f t="shared" si="82"/>
        <v/>
      </c>
      <c r="AC998" s="169" t="str">
        <f t="shared" si="83"/>
        <v/>
      </c>
      <c r="AD998" s="169" t="str">
        <f t="shared" si="84"/>
        <v/>
      </c>
    </row>
    <row r="999" spans="1:30" s="169" customFormat="1" ht="20.25">
      <c r="A999" s="154"/>
      <c r="B999" s="301"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3" t="str">
        <f ca="1">IF(ISERROR($V999),"",OFFSET('Smelter Look-up'!$G$4,$V999-4,0))</f>
        <v/>
      </c>
      <c r="I999" s="204" t="str">
        <f ca="1">IF(ISERROR($V999),"",OFFSET('Smelter Look-up'!$H$4,$V999-4,0))</f>
        <v/>
      </c>
      <c r="J999" s="204" t="str">
        <f ca="1">IF(ISERROR($V999),"",OFFSET('Smelter Look-up'!$I$4,$V999-4,0))</f>
        <v/>
      </c>
      <c r="K999" s="149"/>
      <c r="L999" s="149"/>
      <c r="M999" s="149"/>
      <c r="N999" s="149"/>
      <c r="O999" s="149"/>
      <c r="P999" s="206"/>
      <c r="Q999" s="150"/>
      <c r="R999" s="148" t="str">
        <f ca="1">IF(ISERROR($V999),"",OFFSET('Smelter Look-up'!$C$4,$V999-4,0)&amp;"")</f>
        <v/>
      </c>
      <c r="S999" s="154" t="str">
        <f t="shared" ca="1" si="86"/>
        <v/>
      </c>
      <c r="T999" s="154" t="str">
        <f ca="1">IF(B999="","",IF(ISERROR(MATCH($J999,SorP!$B$1:$B$6261,0)),"",INDIRECT("'SorP'!$A$"&amp;MATCH($S999&amp;$J999,SorP!C:C,0))))</f>
        <v/>
      </c>
      <c r="U999" s="167"/>
      <c r="V999" s="168" t="e">
        <f>IF(C999="",NA(),MATCH($B999&amp;$C999,'Smelter Look-up'!$J:$J,0))</f>
        <v>#N/A</v>
      </c>
      <c r="X999" s="169">
        <f t="shared" ca="1" si="85"/>
        <v>0</v>
      </c>
      <c r="AB999" s="311" t="str">
        <f t="shared" ref="AB999:AB1062" si="87">IF(C999="","",B999)</f>
        <v/>
      </c>
      <c r="AC999" s="169" t="str">
        <f t="shared" ref="AC999:AC1062" si="88">B999</f>
        <v/>
      </c>
      <c r="AD999" s="169" t="str">
        <f t="shared" ref="AD999:AD1062" si="89">IF(C999="Smelter not listed",D999,C999)</f>
        <v/>
      </c>
    </row>
    <row r="1000" spans="1:30" s="169" customFormat="1" ht="20.25">
      <c r="A1000" s="154"/>
      <c r="B1000" s="301"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3" t="str">
        <f ca="1">IF(ISERROR($V1000),"",OFFSET('Smelter Look-up'!$G$4,$V1000-4,0))</f>
        <v/>
      </c>
      <c r="I1000" s="204" t="str">
        <f ca="1">IF(ISERROR($V1000),"",OFFSET('Smelter Look-up'!$H$4,$V1000-4,0))</f>
        <v/>
      </c>
      <c r="J1000" s="204" t="str">
        <f ca="1">IF(ISERROR($V1000),"",OFFSET('Smelter Look-up'!$I$4,$V1000-4,0))</f>
        <v/>
      </c>
      <c r="K1000" s="149"/>
      <c r="L1000" s="149"/>
      <c r="M1000" s="149"/>
      <c r="N1000" s="149"/>
      <c r="O1000" s="149"/>
      <c r="P1000" s="206"/>
      <c r="Q1000" s="150"/>
      <c r="R1000" s="148" t="str">
        <f ca="1">IF(ISERROR($V1000),"",OFFSET('Smelter Look-up'!$C$4,$V1000-4,0)&amp;"")</f>
        <v/>
      </c>
      <c r="S1000" s="154" t="str">
        <f t="shared" ca="1" si="86"/>
        <v/>
      </c>
      <c r="T1000" s="154" t="str">
        <f ca="1">IF(B1000="","",IF(ISERROR(MATCH($J1000,SorP!$B$1:$B$6261,0)),"",INDIRECT("'SorP'!$A$"&amp;MATCH($S1000&amp;$J1000,SorP!C:C,0))))</f>
        <v/>
      </c>
      <c r="U1000" s="167"/>
      <c r="V1000" s="168" t="e">
        <f>IF(C1000="",NA(),MATCH($B1000&amp;$C1000,'Smelter Look-up'!$J:$J,0))</f>
        <v>#N/A</v>
      </c>
      <c r="X1000" s="169">
        <f t="shared" ca="1" si="85"/>
        <v>0</v>
      </c>
      <c r="AB1000" s="311" t="str">
        <f t="shared" si="87"/>
        <v/>
      </c>
      <c r="AC1000" s="169" t="str">
        <f t="shared" si="88"/>
        <v/>
      </c>
      <c r="AD1000" s="169" t="str">
        <f t="shared" si="89"/>
        <v/>
      </c>
    </row>
    <row r="1001" spans="1:30" s="169" customFormat="1" ht="20.25">
      <c r="A1001" s="154"/>
      <c r="B1001" s="301"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3" t="str">
        <f ca="1">IF(ISERROR($V1001),"",OFFSET('Smelter Look-up'!$G$4,$V1001-4,0))</f>
        <v/>
      </c>
      <c r="I1001" s="204" t="str">
        <f ca="1">IF(ISERROR($V1001),"",OFFSET('Smelter Look-up'!$H$4,$V1001-4,0))</f>
        <v/>
      </c>
      <c r="J1001" s="204" t="str">
        <f ca="1">IF(ISERROR($V1001),"",OFFSET('Smelter Look-up'!$I$4,$V1001-4,0))</f>
        <v/>
      </c>
      <c r="K1001" s="149"/>
      <c r="L1001" s="149"/>
      <c r="M1001" s="149"/>
      <c r="N1001" s="149"/>
      <c r="O1001" s="149"/>
      <c r="P1001" s="206"/>
      <c r="Q1001" s="150"/>
      <c r="R1001" s="148" t="str">
        <f ca="1">IF(ISERROR($V1001),"",OFFSET('Smelter Look-up'!$C$4,$V1001-4,0)&amp;"")</f>
        <v/>
      </c>
      <c r="S1001" s="154" t="str">
        <f t="shared" ca="1" si="86"/>
        <v/>
      </c>
      <c r="T1001" s="154" t="str">
        <f ca="1">IF(B1001="","",IF(ISERROR(MATCH($J1001,SorP!$B$1:$B$6261,0)),"",INDIRECT("'SorP'!$A$"&amp;MATCH($S1001&amp;$J1001,SorP!C:C,0))))</f>
        <v/>
      </c>
      <c r="U1001" s="167"/>
      <c r="V1001" s="168" t="e">
        <f>IF(C1001="",NA(),MATCH($B1001&amp;$C1001,'Smelter Look-up'!$J:$J,0))</f>
        <v>#N/A</v>
      </c>
      <c r="X1001" s="169">
        <f t="shared" ca="1" si="85"/>
        <v>0</v>
      </c>
      <c r="AB1001" s="311" t="str">
        <f t="shared" si="87"/>
        <v/>
      </c>
      <c r="AC1001" s="169" t="str">
        <f t="shared" si="88"/>
        <v/>
      </c>
      <c r="AD1001" s="169" t="str">
        <f t="shared" si="89"/>
        <v/>
      </c>
    </row>
    <row r="1002" spans="1:30" s="169" customFormat="1" ht="20.25">
      <c r="A1002" s="154"/>
      <c r="B1002" s="301"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3" t="str">
        <f ca="1">IF(ISERROR($V1002),"",OFFSET('Smelter Look-up'!$G$4,$V1002-4,0))</f>
        <v/>
      </c>
      <c r="I1002" s="204" t="str">
        <f ca="1">IF(ISERROR($V1002),"",OFFSET('Smelter Look-up'!$H$4,$V1002-4,0))</f>
        <v/>
      </c>
      <c r="J1002" s="204" t="str">
        <f ca="1">IF(ISERROR($V1002),"",OFFSET('Smelter Look-up'!$I$4,$V1002-4,0))</f>
        <v/>
      </c>
      <c r="K1002" s="149"/>
      <c r="L1002" s="149"/>
      <c r="M1002" s="149"/>
      <c r="N1002" s="149"/>
      <c r="O1002" s="149"/>
      <c r="P1002" s="206"/>
      <c r="Q1002" s="150"/>
      <c r="R1002" s="148" t="str">
        <f ca="1">IF(ISERROR($V1002),"",OFFSET('Smelter Look-up'!$C$4,$V1002-4,0)&amp;"")</f>
        <v/>
      </c>
      <c r="S1002" s="154" t="str">
        <f t="shared" ca="1" si="86"/>
        <v/>
      </c>
      <c r="T1002" s="154" t="str">
        <f ca="1">IF(B1002="","",IF(ISERROR(MATCH($J1002,SorP!$B$1:$B$6261,0)),"",INDIRECT("'SorP'!$A$"&amp;MATCH($S1002&amp;$J1002,SorP!C:C,0))))</f>
        <v/>
      </c>
      <c r="U1002" s="167"/>
      <c r="V1002" s="168" t="e">
        <f>IF(C1002="",NA(),MATCH($B1002&amp;$C1002,'Smelter Look-up'!$J:$J,0))</f>
        <v>#N/A</v>
      </c>
      <c r="X1002" s="169">
        <f t="shared" ca="1" si="85"/>
        <v>0</v>
      </c>
      <c r="AB1002" s="311" t="str">
        <f t="shared" si="87"/>
        <v/>
      </c>
      <c r="AC1002" s="169" t="str">
        <f t="shared" si="88"/>
        <v/>
      </c>
      <c r="AD1002" s="169" t="str">
        <f t="shared" si="89"/>
        <v/>
      </c>
    </row>
    <row r="1003" spans="1:30" s="169" customFormat="1" ht="20.25">
      <c r="A1003" s="154"/>
      <c r="B1003" s="301"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3" t="str">
        <f ca="1">IF(ISERROR($V1003),"",OFFSET('Smelter Look-up'!$G$4,$V1003-4,0))</f>
        <v/>
      </c>
      <c r="I1003" s="204" t="str">
        <f ca="1">IF(ISERROR($V1003),"",OFFSET('Smelter Look-up'!$H$4,$V1003-4,0))</f>
        <v/>
      </c>
      <c r="J1003" s="204" t="str">
        <f ca="1">IF(ISERROR($V1003),"",OFFSET('Smelter Look-up'!$I$4,$V1003-4,0))</f>
        <v/>
      </c>
      <c r="K1003" s="149"/>
      <c r="L1003" s="149"/>
      <c r="M1003" s="149"/>
      <c r="N1003" s="149"/>
      <c r="O1003" s="149"/>
      <c r="P1003" s="206"/>
      <c r="Q1003" s="150"/>
      <c r="R1003" s="148" t="str">
        <f ca="1">IF(ISERROR($V1003),"",OFFSET('Smelter Look-up'!$C$4,$V1003-4,0)&amp;"")</f>
        <v/>
      </c>
      <c r="S1003" s="154" t="str">
        <f t="shared" ca="1" si="86"/>
        <v/>
      </c>
      <c r="T1003" s="154" t="str">
        <f ca="1">IF(B1003="","",IF(ISERROR(MATCH($J1003,SorP!$B$1:$B$6261,0)),"",INDIRECT("'SorP'!$A$"&amp;MATCH($S1003&amp;$J1003,SorP!C:C,0))))</f>
        <v/>
      </c>
      <c r="U1003" s="167"/>
      <c r="V1003" s="168" t="e">
        <f>IF(C1003="",NA(),MATCH($B1003&amp;$C1003,'Smelter Look-up'!$J:$J,0))</f>
        <v>#N/A</v>
      </c>
      <c r="X1003" s="169">
        <f t="shared" ca="1" si="85"/>
        <v>0</v>
      </c>
      <c r="AB1003" s="311" t="str">
        <f t="shared" si="87"/>
        <v/>
      </c>
      <c r="AC1003" s="169" t="str">
        <f t="shared" si="88"/>
        <v/>
      </c>
      <c r="AD1003" s="169" t="str">
        <f t="shared" si="89"/>
        <v/>
      </c>
    </row>
    <row r="1004" spans="1:30" s="169" customFormat="1" ht="20.25">
      <c r="A1004" s="154"/>
      <c r="B1004" s="301"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3" t="str">
        <f ca="1">IF(ISERROR($V1004),"",OFFSET('Smelter Look-up'!$G$4,$V1004-4,0))</f>
        <v/>
      </c>
      <c r="I1004" s="204" t="str">
        <f ca="1">IF(ISERROR($V1004),"",OFFSET('Smelter Look-up'!$H$4,$V1004-4,0))</f>
        <v/>
      </c>
      <c r="J1004" s="204" t="str">
        <f ca="1">IF(ISERROR($V1004),"",OFFSET('Smelter Look-up'!$I$4,$V1004-4,0))</f>
        <v/>
      </c>
      <c r="K1004" s="149"/>
      <c r="L1004" s="149"/>
      <c r="M1004" s="149"/>
      <c r="N1004" s="149"/>
      <c r="O1004" s="149"/>
      <c r="P1004" s="206"/>
      <c r="Q1004" s="150"/>
      <c r="R1004" s="148" t="str">
        <f ca="1">IF(ISERROR($V1004),"",OFFSET('Smelter Look-up'!$C$4,$V1004-4,0)&amp;"")</f>
        <v/>
      </c>
      <c r="S1004" s="154" t="str">
        <f t="shared" ca="1" si="86"/>
        <v/>
      </c>
      <c r="T1004" s="154" t="str">
        <f ca="1">IF(B1004="","",IF(ISERROR(MATCH($J1004,SorP!$B$1:$B$6261,0)),"",INDIRECT("'SorP'!$A$"&amp;MATCH($S1004&amp;$J1004,SorP!C:C,0))))</f>
        <v/>
      </c>
      <c r="U1004" s="167"/>
      <c r="V1004" s="168" t="e">
        <f>IF(C1004="",NA(),MATCH($B1004&amp;$C1004,'Smelter Look-up'!$J:$J,0))</f>
        <v>#N/A</v>
      </c>
      <c r="X1004" s="169">
        <f t="shared" ca="1" si="85"/>
        <v>0</v>
      </c>
      <c r="AB1004" s="311" t="str">
        <f t="shared" si="87"/>
        <v/>
      </c>
      <c r="AC1004" s="169" t="str">
        <f t="shared" si="88"/>
        <v/>
      </c>
      <c r="AD1004" s="169" t="str">
        <f t="shared" si="89"/>
        <v/>
      </c>
    </row>
    <row r="1005" spans="1:30" s="169" customFormat="1" ht="20.25">
      <c r="A1005" s="154"/>
      <c r="B1005" s="301"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3" t="str">
        <f ca="1">IF(ISERROR($V1005),"",OFFSET('Smelter Look-up'!$G$4,$V1005-4,0))</f>
        <v/>
      </c>
      <c r="I1005" s="204" t="str">
        <f ca="1">IF(ISERROR($V1005),"",OFFSET('Smelter Look-up'!$H$4,$V1005-4,0))</f>
        <v/>
      </c>
      <c r="J1005" s="204" t="str">
        <f ca="1">IF(ISERROR($V1005),"",OFFSET('Smelter Look-up'!$I$4,$V1005-4,0))</f>
        <v/>
      </c>
      <c r="K1005" s="149"/>
      <c r="L1005" s="149"/>
      <c r="M1005" s="149"/>
      <c r="N1005" s="149"/>
      <c r="O1005" s="149"/>
      <c r="P1005" s="206"/>
      <c r="Q1005" s="150"/>
      <c r="R1005" s="148" t="str">
        <f ca="1">IF(ISERROR($V1005),"",OFFSET('Smelter Look-up'!$C$4,$V1005-4,0)&amp;"")</f>
        <v/>
      </c>
      <c r="S1005" s="154" t="str">
        <f t="shared" ca="1" si="86"/>
        <v/>
      </c>
      <c r="T1005" s="154" t="str">
        <f ca="1">IF(B1005="","",IF(ISERROR(MATCH($J1005,SorP!$B$1:$B$6261,0)),"",INDIRECT("'SorP'!$A$"&amp;MATCH($S1005&amp;$J1005,SorP!C:C,0))))</f>
        <v/>
      </c>
      <c r="U1005" s="167"/>
      <c r="V1005" s="168" t="e">
        <f>IF(C1005="",NA(),MATCH($B1005&amp;$C1005,'Smelter Look-up'!$J:$J,0))</f>
        <v>#N/A</v>
      </c>
      <c r="X1005" s="169">
        <f t="shared" ca="1" si="85"/>
        <v>0</v>
      </c>
      <c r="AB1005" s="311" t="str">
        <f t="shared" si="87"/>
        <v/>
      </c>
      <c r="AC1005" s="169" t="str">
        <f t="shared" si="88"/>
        <v/>
      </c>
      <c r="AD1005" s="169" t="str">
        <f t="shared" si="89"/>
        <v/>
      </c>
    </row>
    <row r="1006" spans="1:30" s="169" customFormat="1" ht="20.25">
      <c r="A1006" s="154"/>
      <c r="B1006" s="301"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3" t="str">
        <f ca="1">IF(ISERROR($V1006),"",OFFSET('Smelter Look-up'!$G$4,$V1006-4,0))</f>
        <v/>
      </c>
      <c r="I1006" s="204" t="str">
        <f ca="1">IF(ISERROR($V1006),"",OFFSET('Smelter Look-up'!$H$4,$V1006-4,0))</f>
        <v/>
      </c>
      <c r="J1006" s="204" t="str">
        <f ca="1">IF(ISERROR($V1006),"",OFFSET('Smelter Look-up'!$I$4,$V1006-4,0))</f>
        <v/>
      </c>
      <c r="K1006" s="149"/>
      <c r="L1006" s="149"/>
      <c r="M1006" s="149"/>
      <c r="N1006" s="149"/>
      <c r="O1006" s="149"/>
      <c r="P1006" s="206"/>
      <c r="Q1006" s="150"/>
      <c r="R1006" s="148" t="str">
        <f ca="1">IF(ISERROR($V1006),"",OFFSET('Smelter Look-up'!$C$4,$V1006-4,0)&amp;"")</f>
        <v/>
      </c>
      <c r="S1006" s="154" t="str">
        <f t="shared" ca="1" si="86"/>
        <v/>
      </c>
      <c r="T1006" s="154" t="str">
        <f ca="1">IF(B1006="","",IF(ISERROR(MATCH($J1006,SorP!$B$1:$B$6261,0)),"",INDIRECT("'SorP'!$A$"&amp;MATCH($S1006&amp;$J1006,SorP!C:C,0))))</f>
        <v/>
      </c>
      <c r="U1006" s="167"/>
      <c r="V1006" s="168" t="e">
        <f>IF(C1006="",NA(),MATCH($B1006&amp;$C1006,'Smelter Look-up'!$J:$J,0))</f>
        <v>#N/A</v>
      </c>
      <c r="X1006" s="169">
        <f t="shared" ca="1" si="85"/>
        <v>0</v>
      </c>
      <c r="AB1006" s="311" t="str">
        <f t="shared" si="87"/>
        <v/>
      </c>
      <c r="AC1006" s="169" t="str">
        <f t="shared" si="88"/>
        <v/>
      </c>
      <c r="AD1006" s="169" t="str">
        <f t="shared" si="89"/>
        <v/>
      </c>
    </row>
    <row r="1007" spans="1:30" s="169" customFormat="1" ht="20.25">
      <c r="A1007" s="154"/>
      <c r="B1007" s="301"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3" t="str">
        <f ca="1">IF(ISERROR($V1007),"",OFFSET('Smelter Look-up'!$G$4,$V1007-4,0))</f>
        <v/>
      </c>
      <c r="I1007" s="204" t="str">
        <f ca="1">IF(ISERROR($V1007),"",OFFSET('Smelter Look-up'!$H$4,$V1007-4,0))</f>
        <v/>
      </c>
      <c r="J1007" s="204" t="str">
        <f ca="1">IF(ISERROR($V1007),"",OFFSET('Smelter Look-up'!$I$4,$V1007-4,0))</f>
        <v/>
      </c>
      <c r="K1007" s="149"/>
      <c r="L1007" s="149"/>
      <c r="M1007" s="149"/>
      <c r="N1007" s="149"/>
      <c r="O1007" s="149"/>
      <c r="P1007" s="206"/>
      <c r="Q1007" s="150"/>
      <c r="R1007" s="148" t="str">
        <f ca="1">IF(ISERROR($V1007),"",OFFSET('Smelter Look-up'!$C$4,$V1007-4,0)&amp;"")</f>
        <v/>
      </c>
      <c r="S1007" s="154" t="str">
        <f t="shared" ca="1" si="86"/>
        <v/>
      </c>
      <c r="T1007" s="154" t="str">
        <f ca="1">IF(B1007="","",IF(ISERROR(MATCH($J1007,SorP!$B$1:$B$6261,0)),"",INDIRECT("'SorP'!$A$"&amp;MATCH($S1007&amp;$J1007,SorP!C:C,0))))</f>
        <v/>
      </c>
      <c r="U1007" s="167"/>
      <c r="V1007" s="168" t="e">
        <f>IF(C1007="",NA(),MATCH($B1007&amp;$C1007,'Smelter Look-up'!$J:$J,0))</f>
        <v>#N/A</v>
      </c>
      <c r="X1007" s="169">
        <f t="shared" ca="1" si="85"/>
        <v>0</v>
      </c>
      <c r="AB1007" s="311" t="str">
        <f t="shared" si="87"/>
        <v/>
      </c>
      <c r="AC1007" s="169" t="str">
        <f t="shared" si="88"/>
        <v/>
      </c>
      <c r="AD1007" s="169" t="str">
        <f t="shared" si="89"/>
        <v/>
      </c>
    </row>
    <row r="1008" spans="1:30" s="169" customFormat="1" ht="20.25">
      <c r="A1008" s="154"/>
      <c r="B1008" s="301"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3" t="str">
        <f ca="1">IF(ISERROR($V1008),"",OFFSET('Smelter Look-up'!$G$4,$V1008-4,0))</f>
        <v/>
      </c>
      <c r="I1008" s="204" t="str">
        <f ca="1">IF(ISERROR($V1008),"",OFFSET('Smelter Look-up'!$H$4,$V1008-4,0))</f>
        <v/>
      </c>
      <c r="J1008" s="204" t="str">
        <f ca="1">IF(ISERROR($V1008),"",OFFSET('Smelter Look-up'!$I$4,$V1008-4,0))</f>
        <v/>
      </c>
      <c r="K1008" s="149"/>
      <c r="L1008" s="149"/>
      <c r="M1008" s="149"/>
      <c r="N1008" s="149"/>
      <c r="O1008" s="149"/>
      <c r="P1008" s="206"/>
      <c r="Q1008" s="150"/>
      <c r="R1008" s="148" t="str">
        <f ca="1">IF(ISERROR($V1008),"",OFFSET('Smelter Look-up'!$C$4,$V1008-4,0)&amp;"")</f>
        <v/>
      </c>
      <c r="S1008" s="154" t="str">
        <f t="shared" ca="1" si="86"/>
        <v/>
      </c>
      <c r="T1008" s="154" t="str">
        <f ca="1">IF(B1008="","",IF(ISERROR(MATCH($J1008,SorP!$B$1:$B$6261,0)),"",INDIRECT("'SorP'!$A$"&amp;MATCH($S1008&amp;$J1008,SorP!C:C,0))))</f>
        <v/>
      </c>
      <c r="U1008" s="167"/>
      <c r="V1008" s="168" t="e">
        <f>IF(C1008="",NA(),MATCH($B1008&amp;$C1008,'Smelter Look-up'!$J:$J,0))</f>
        <v>#N/A</v>
      </c>
      <c r="X1008" s="169">
        <f t="shared" ca="1" si="85"/>
        <v>0</v>
      </c>
      <c r="AB1008" s="311" t="str">
        <f t="shared" si="87"/>
        <v/>
      </c>
      <c r="AC1008" s="169" t="str">
        <f t="shared" si="88"/>
        <v/>
      </c>
      <c r="AD1008" s="169" t="str">
        <f t="shared" si="89"/>
        <v/>
      </c>
    </row>
    <row r="1009" spans="1:30" s="169" customFormat="1" ht="20.25">
      <c r="A1009" s="154"/>
      <c r="B1009" s="301"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3" t="str">
        <f ca="1">IF(ISERROR($V1009),"",OFFSET('Smelter Look-up'!$G$4,$V1009-4,0))</f>
        <v/>
      </c>
      <c r="I1009" s="204" t="str">
        <f ca="1">IF(ISERROR($V1009),"",OFFSET('Smelter Look-up'!$H$4,$V1009-4,0))</f>
        <v/>
      </c>
      <c r="J1009" s="204" t="str">
        <f ca="1">IF(ISERROR($V1009),"",OFFSET('Smelter Look-up'!$I$4,$V1009-4,0))</f>
        <v/>
      </c>
      <c r="K1009" s="149"/>
      <c r="L1009" s="149"/>
      <c r="M1009" s="149"/>
      <c r="N1009" s="149"/>
      <c r="O1009" s="149"/>
      <c r="P1009" s="206"/>
      <c r="Q1009" s="150"/>
      <c r="R1009" s="148" t="str">
        <f ca="1">IF(ISERROR($V1009),"",OFFSET('Smelter Look-up'!$C$4,$V1009-4,0)&amp;"")</f>
        <v/>
      </c>
      <c r="S1009" s="154" t="str">
        <f t="shared" ca="1" si="86"/>
        <v/>
      </c>
      <c r="T1009" s="154" t="str">
        <f ca="1">IF(B1009="","",IF(ISERROR(MATCH($J1009,SorP!$B$1:$B$6261,0)),"",INDIRECT("'SorP'!$A$"&amp;MATCH($S1009&amp;$J1009,SorP!C:C,0))))</f>
        <v/>
      </c>
      <c r="U1009" s="167"/>
      <c r="V1009" s="168" t="e">
        <f>IF(C1009="",NA(),MATCH($B1009&amp;$C1009,'Smelter Look-up'!$J:$J,0))</f>
        <v>#N/A</v>
      </c>
      <c r="X1009" s="169">
        <f t="shared" ca="1" si="85"/>
        <v>0</v>
      </c>
      <c r="AB1009" s="311" t="str">
        <f t="shared" si="87"/>
        <v/>
      </c>
      <c r="AC1009" s="169" t="str">
        <f t="shared" si="88"/>
        <v/>
      </c>
      <c r="AD1009" s="169" t="str">
        <f t="shared" si="89"/>
        <v/>
      </c>
    </row>
    <row r="1010" spans="1:30" s="169" customFormat="1" ht="20.25">
      <c r="A1010" s="154"/>
      <c r="B1010" s="301"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3" t="str">
        <f ca="1">IF(ISERROR($V1010),"",OFFSET('Smelter Look-up'!$G$4,$V1010-4,0))</f>
        <v/>
      </c>
      <c r="I1010" s="204" t="str">
        <f ca="1">IF(ISERROR($V1010),"",OFFSET('Smelter Look-up'!$H$4,$V1010-4,0))</f>
        <v/>
      </c>
      <c r="J1010" s="204" t="str">
        <f ca="1">IF(ISERROR($V1010),"",OFFSET('Smelter Look-up'!$I$4,$V1010-4,0))</f>
        <v/>
      </c>
      <c r="K1010" s="149"/>
      <c r="L1010" s="149"/>
      <c r="M1010" s="149"/>
      <c r="N1010" s="149"/>
      <c r="O1010" s="149"/>
      <c r="P1010" s="206"/>
      <c r="Q1010" s="150"/>
      <c r="R1010" s="148" t="str">
        <f ca="1">IF(ISERROR($V1010),"",OFFSET('Smelter Look-up'!$C$4,$V1010-4,0)&amp;"")</f>
        <v/>
      </c>
      <c r="S1010" s="154" t="str">
        <f t="shared" ca="1" si="86"/>
        <v/>
      </c>
      <c r="T1010" s="154" t="str">
        <f ca="1">IF(B1010="","",IF(ISERROR(MATCH($J1010,SorP!$B$1:$B$6261,0)),"",INDIRECT("'SorP'!$A$"&amp;MATCH($S1010&amp;$J1010,SorP!C:C,0))))</f>
        <v/>
      </c>
      <c r="U1010" s="167"/>
      <c r="V1010" s="168" t="e">
        <f>IF(C1010="",NA(),MATCH($B1010&amp;$C1010,'Smelter Look-up'!$J:$J,0))</f>
        <v>#N/A</v>
      </c>
      <c r="X1010" s="169">
        <f t="shared" ca="1" si="85"/>
        <v>0</v>
      </c>
      <c r="AB1010" s="311" t="str">
        <f t="shared" si="87"/>
        <v/>
      </c>
      <c r="AC1010" s="169" t="str">
        <f t="shared" si="88"/>
        <v/>
      </c>
      <c r="AD1010" s="169" t="str">
        <f t="shared" si="89"/>
        <v/>
      </c>
    </row>
    <row r="1011" spans="1:30" s="169" customFormat="1" ht="20.25">
      <c r="A1011" s="154"/>
      <c r="B1011" s="301"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3" t="str">
        <f ca="1">IF(ISERROR($V1011),"",OFFSET('Smelter Look-up'!$G$4,$V1011-4,0))</f>
        <v/>
      </c>
      <c r="I1011" s="204" t="str">
        <f ca="1">IF(ISERROR($V1011),"",OFFSET('Smelter Look-up'!$H$4,$V1011-4,0))</f>
        <v/>
      </c>
      <c r="J1011" s="204" t="str">
        <f ca="1">IF(ISERROR($V1011),"",OFFSET('Smelter Look-up'!$I$4,$V1011-4,0))</f>
        <v/>
      </c>
      <c r="K1011" s="149"/>
      <c r="L1011" s="149"/>
      <c r="M1011" s="149"/>
      <c r="N1011" s="149"/>
      <c r="O1011" s="149"/>
      <c r="P1011" s="206"/>
      <c r="Q1011" s="150"/>
      <c r="R1011" s="148" t="str">
        <f ca="1">IF(ISERROR($V1011),"",OFFSET('Smelter Look-up'!$C$4,$V1011-4,0)&amp;"")</f>
        <v/>
      </c>
      <c r="S1011" s="154" t="str">
        <f t="shared" ca="1" si="86"/>
        <v/>
      </c>
      <c r="T1011" s="154" t="str">
        <f ca="1">IF(B1011="","",IF(ISERROR(MATCH($J1011,SorP!$B$1:$B$6261,0)),"",INDIRECT("'SorP'!$A$"&amp;MATCH($S1011&amp;$J1011,SorP!C:C,0))))</f>
        <v/>
      </c>
      <c r="U1011" s="167"/>
      <c r="V1011" s="168" t="e">
        <f>IF(C1011="",NA(),MATCH($B1011&amp;$C1011,'Smelter Look-up'!$J:$J,0))</f>
        <v>#N/A</v>
      </c>
      <c r="X1011" s="169">
        <f t="shared" ca="1" si="85"/>
        <v>0</v>
      </c>
      <c r="AB1011" s="311" t="str">
        <f t="shared" si="87"/>
        <v/>
      </c>
      <c r="AC1011" s="169" t="str">
        <f t="shared" si="88"/>
        <v/>
      </c>
      <c r="AD1011" s="169" t="str">
        <f t="shared" si="89"/>
        <v/>
      </c>
    </row>
    <row r="1012" spans="1:30" s="169" customFormat="1" ht="20.25">
      <c r="A1012" s="154"/>
      <c r="B1012" s="301"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3" t="str">
        <f ca="1">IF(ISERROR($V1012),"",OFFSET('Smelter Look-up'!$G$4,$V1012-4,0))</f>
        <v/>
      </c>
      <c r="I1012" s="204" t="str">
        <f ca="1">IF(ISERROR($V1012),"",OFFSET('Smelter Look-up'!$H$4,$V1012-4,0))</f>
        <v/>
      </c>
      <c r="J1012" s="204" t="str">
        <f ca="1">IF(ISERROR($V1012),"",OFFSET('Smelter Look-up'!$I$4,$V1012-4,0))</f>
        <v/>
      </c>
      <c r="K1012" s="149"/>
      <c r="L1012" s="149"/>
      <c r="M1012" s="149"/>
      <c r="N1012" s="149"/>
      <c r="O1012" s="149"/>
      <c r="P1012" s="206"/>
      <c r="Q1012" s="150"/>
      <c r="R1012" s="148" t="str">
        <f ca="1">IF(ISERROR($V1012),"",OFFSET('Smelter Look-up'!$C$4,$V1012-4,0)&amp;"")</f>
        <v/>
      </c>
      <c r="S1012" s="154" t="str">
        <f t="shared" ca="1" si="86"/>
        <v/>
      </c>
      <c r="T1012" s="154" t="str">
        <f ca="1">IF(B1012="","",IF(ISERROR(MATCH($J1012,SorP!$B$1:$B$6261,0)),"",INDIRECT("'SorP'!$A$"&amp;MATCH($S1012&amp;$J1012,SorP!C:C,0))))</f>
        <v/>
      </c>
      <c r="U1012" s="167"/>
      <c r="V1012" s="168" t="e">
        <f>IF(C1012="",NA(),MATCH($B1012&amp;$C1012,'Smelter Look-up'!$J:$J,0))</f>
        <v>#N/A</v>
      </c>
      <c r="X1012" s="169">
        <f t="shared" ca="1" si="85"/>
        <v>0</v>
      </c>
      <c r="AB1012" s="311" t="str">
        <f t="shared" si="87"/>
        <v/>
      </c>
      <c r="AC1012" s="169" t="str">
        <f t="shared" si="88"/>
        <v/>
      </c>
      <c r="AD1012" s="169" t="str">
        <f t="shared" si="89"/>
        <v/>
      </c>
    </row>
    <row r="1013" spans="1:30" s="169" customFormat="1" ht="20.25">
      <c r="A1013" s="154"/>
      <c r="B1013" s="301"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3" t="str">
        <f ca="1">IF(ISERROR($V1013),"",OFFSET('Smelter Look-up'!$G$4,$V1013-4,0))</f>
        <v/>
      </c>
      <c r="I1013" s="204" t="str">
        <f ca="1">IF(ISERROR($V1013),"",OFFSET('Smelter Look-up'!$H$4,$V1013-4,0))</f>
        <v/>
      </c>
      <c r="J1013" s="204" t="str">
        <f ca="1">IF(ISERROR($V1013),"",OFFSET('Smelter Look-up'!$I$4,$V1013-4,0))</f>
        <v/>
      </c>
      <c r="K1013" s="149"/>
      <c r="L1013" s="149"/>
      <c r="M1013" s="149"/>
      <c r="N1013" s="149"/>
      <c r="O1013" s="149"/>
      <c r="P1013" s="206"/>
      <c r="Q1013" s="150"/>
      <c r="R1013" s="148" t="str">
        <f ca="1">IF(ISERROR($V1013),"",OFFSET('Smelter Look-up'!$C$4,$V1013-4,0)&amp;"")</f>
        <v/>
      </c>
      <c r="S1013" s="154" t="str">
        <f t="shared" ca="1" si="86"/>
        <v/>
      </c>
      <c r="T1013" s="154" t="str">
        <f ca="1">IF(B1013="","",IF(ISERROR(MATCH($J1013,SorP!$B$1:$B$6261,0)),"",INDIRECT("'SorP'!$A$"&amp;MATCH($S1013&amp;$J1013,SorP!C:C,0))))</f>
        <v/>
      </c>
      <c r="U1013" s="167"/>
      <c r="V1013" s="168" t="e">
        <f>IF(C1013="",NA(),MATCH($B1013&amp;$C1013,'Smelter Look-up'!$J:$J,0))</f>
        <v>#N/A</v>
      </c>
      <c r="X1013" s="169">
        <f t="shared" ca="1" si="85"/>
        <v>0</v>
      </c>
      <c r="AB1013" s="311" t="str">
        <f t="shared" si="87"/>
        <v/>
      </c>
      <c r="AC1013" s="169" t="str">
        <f t="shared" si="88"/>
        <v/>
      </c>
      <c r="AD1013" s="169" t="str">
        <f t="shared" si="89"/>
        <v/>
      </c>
    </row>
    <row r="1014" spans="1:30" s="169" customFormat="1" ht="20.25">
      <c r="A1014" s="154"/>
      <c r="B1014" s="301"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3" t="str">
        <f ca="1">IF(ISERROR($V1014),"",OFFSET('Smelter Look-up'!$G$4,$V1014-4,0))</f>
        <v/>
      </c>
      <c r="I1014" s="204" t="str">
        <f ca="1">IF(ISERROR($V1014),"",OFFSET('Smelter Look-up'!$H$4,$V1014-4,0))</f>
        <v/>
      </c>
      <c r="J1014" s="204" t="str">
        <f ca="1">IF(ISERROR($V1014),"",OFFSET('Smelter Look-up'!$I$4,$V1014-4,0))</f>
        <v/>
      </c>
      <c r="K1014" s="149"/>
      <c r="L1014" s="149"/>
      <c r="M1014" s="149"/>
      <c r="N1014" s="149"/>
      <c r="O1014" s="149"/>
      <c r="P1014" s="206"/>
      <c r="Q1014" s="150"/>
      <c r="R1014" s="148" t="str">
        <f ca="1">IF(ISERROR($V1014),"",OFFSET('Smelter Look-up'!$C$4,$V1014-4,0)&amp;"")</f>
        <v/>
      </c>
      <c r="S1014" s="154" t="str">
        <f t="shared" ca="1" si="86"/>
        <v/>
      </c>
      <c r="T1014" s="154" t="str">
        <f ca="1">IF(B1014="","",IF(ISERROR(MATCH($J1014,SorP!$B$1:$B$6261,0)),"",INDIRECT("'SorP'!$A$"&amp;MATCH($S1014&amp;$J1014,SorP!C:C,0))))</f>
        <v/>
      </c>
      <c r="U1014" s="167"/>
      <c r="V1014" s="168" t="e">
        <f>IF(C1014="",NA(),MATCH($B1014&amp;$C1014,'Smelter Look-up'!$J:$J,0))</f>
        <v>#N/A</v>
      </c>
      <c r="X1014" s="169">
        <f t="shared" ca="1" si="85"/>
        <v>0</v>
      </c>
      <c r="AB1014" s="311" t="str">
        <f t="shared" si="87"/>
        <v/>
      </c>
      <c r="AC1014" s="169" t="str">
        <f t="shared" si="88"/>
        <v/>
      </c>
      <c r="AD1014" s="169" t="str">
        <f t="shared" si="89"/>
        <v/>
      </c>
    </row>
    <row r="1015" spans="1:30" s="169" customFormat="1" ht="20.25">
      <c r="A1015" s="154"/>
      <c r="B1015" s="301"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3" t="str">
        <f ca="1">IF(ISERROR($V1015),"",OFFSET('Smelter Look-up'!$G$4,$V1015-4,0))</f>
        <v/>
      </c>
      <c r="I1015" s="204" t="str">
        <f ca="1">IF(ISERROR($V1015),"",OFFSET('Smelter Look-up'!$H$4,$V1015-4,0))</f>
        <v/>
      </c>
      <c r="J1015" s="204" t="str">
        <f ca="1">IF(ISERROR($V1015),"",OFFSET('Smelter Look-up'!$I$4,$V1015-4,0))</f>
        <v/>
      </c>
      <c r="K1015" s="149"/>
      <c r="L1015" s="149"/>
      <c r="M1015" s="149"/>
      <c r="N1015" s="149"/>
      <c r="O1015" s="149"/>
      <c r="P1015" s="206"/>
      <c r="Q1015" s="150"/>
      <c r="R1015" s="148" t="str">
        <f ca="1">IF(ISERROR($V1015),"",OFFSET('Smelter Look-up'!$C$4,$V1015-4,0)&amp;"")</f>
        <v/>
      </c>
      <c r="S1015" s="154" t="str">
        <f t="shared" ca="1" si="86"/>
        <v/>
      </c>
      <c r="T1015" s="154" t="str">
        <f ca="1">IF(B1015="","",IF(ISERROR(MATCH($J1015,SorP!$B$1:$B$6261,0)),"",INDIRECT("'SorP'!$A$"&amp;MATCH($S1015&amp;$J1015,SorP!C:C,0))))</f>
        <v/>
      </c>
      <c r="U1015" s="167"/>
      <c r="V1015" s="168" t="e">
        <f>IF(C1015="",NA(),MATCH($B1015&amp;$C1015,'Smelter Look-up'!$J:$J,0))</f>
        <v>#N/A</v>
      </c>
      <c r="X1015" s="169">
        <f t="shared" ca="1" si="85"/>
        <v>0</v>
      </c>
      <c r="AB1015" s="311" t="str">
        <f t="shared" si="87"/>
        <v/>
      </c>
      <c r="AC1015" s="169" t="str">
        <f t="shared" si="88"/>
        <v/>
      </c>
      <c r="AD1015" s="169" t="str">
        <f t="shared" si="89"/>
        <v/>
      </c>
    </row>
    <row r="1016" spans="1:30" s="169" customFormat="1" ht="20.25">
      <c r="A1016" s="154"/>
      <c r="B1016" s="301"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3" t="str">
        <f ca="1">IF(ISERROR($V1016),"",OFFSET('Smelter Look-up'!$G$4,$V1016-4,0))</f>
        <v/>
      </c>
      <c r="I1016" s="204" t="str">
        <f ca="1">IF(ISERROR($V1016),"",OFFSET('Smelter Look-up'!$H$4,$V1016-4,0))</f>
        <v/>
      </c>
      <c r="J1016" s="204" t="str">
        <f ca="1">IF(ISERROR($V1016),"",OFFSET('Smelter Look-up'!$I$4,$V1016-4,0))</f>
        <v/>
      </c>
      <c r="K1016" s="149"/>
      <c r="L1016" s="149"/>
      <c r="M1016" s="149"/>
      <c r="N1016" s="149"/>
      <c r="O1016" s="149"/>
      <c r="P1016" s="206"/>
      <c r="Q1016" s="150"/>
      <c r="R1016" s="148" t="str">
        <f ca="1">IF(ISERROR($V1016),"",OFFSET('Smelter Look-up'!$C$4,$V1016-4,0)&amp;"")</f>
        <v/>
      </c>
      <c r="S1016" s="154" t="str">
        <f t="shared" ca="1" si="86"/>
        <v/>
      </c>
      <c r="T1016" s="154" t="str">
        <f ca="1">IF(B1016="","",IF(ISERROR(MATCH($J1016,SorP!$B$1:$B$6261,0)),"",INDIRECT("'SorP'!$A$"&amp;MATCH($S1016&amp;$J1016,SorP!C:C,0))))</f>
        <v/>
      </c>
      <c r="U1016" s="167"/>
      <c r="V1016" s="168" t="e">
        <f>IF(C1016="",NA(),MATCH($B1016&amp;$C1016,'Smelter Look-up'!$J:$J,0))</f>
        <v>#N/A</v>
      </c>
      <c r="X1016" s="169">
        <f t="shared" ca="1" si="85"/>
        <v>0</v>
      </c>
      <c r="AB1016" s="311" t="str">
        <f t="shared" si="87"/>
        <v/>
      </c>
      <c r="AC1016" s="169" t="str">
        <f t="shared" si="88"/>
        <v/>
      </c>
      <c r="AD1016" s="169" t="str">
        <f t="shared" si="89"/>
        <v/>
      </c>
    </row>
    <row r="1017" spans="1:30" s="169" customFormat="1" ht="20.25">
      <c r="A1017" s="154"/>
      <c r="B1017" s="301"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3" t="str">
        <f ca="1">IF(ISERROR($V1017),"",OFFSET('Smelter Look-up'!$G$4,$V1017-4,0))</f>
        <v/>
      </c>
      <c r="I1017" s="204" t="str">
        <f ca="1">IF(ISERROR($V1017),"",OFFSET('Smelter Look-up'!$H$4,$V1017-4,0))</f>
        <v/>
      </c>
      <c r="J1017" s="204" t="str">
        <f ca="1">IF(ISERROR($V1017),"",OFFSET('Smelter Look-up'!$I$4,$V1017-4,0))</f>
        <v/>
      </c>
      <c r="K1017" s="149"/>
      <c r="L1017" s="149"/>
      <c r="M1017" s="149"/>
      <c r="N1017" s="149"/>
      <c r="O1017" s="149"/>
      <c r="P1017" s="206"/>
      <c r="Q1017" s="150"/>
      <c r="R1017" s="148" t="str">
        <f ca="1">IF(ISERROR($V1017),"",OFFSET('Smelter Look-up'!$C$4,$V1017-4,0)&amp;"")</f>
        <v/>
      </c>
      <c r="S1017" s="154" t="str">
        <f t="shared" ca="1" si="86"/>
        <v/>
      </c>
      <c r="T1017" s="154" t="str">
        <f ca="1">IF(B1017="","",IF(ISERROR(MATCH($J1017,SorP!$B$1:$B$6261,0)),"",INDIRECT("'SorP'!$A$"&amp;MATCH($S1017&amp;$J1017,SorP!C:C,0))))</f>
        <v/>
      </c>
      <c r="U1017" s="167"/>
      <c r="V1017" s="168" t="e">
        <f>IF(C1017="",NA(),MATCH($B1017&amp;$C1017,'Smelter Look-up'!$J:$J,0))</f>
        <v>#N/A</v>
      </c>
      <c r="X1017" s="169">
        <f t="shared" ca="1" si="85"/>
        <v>0</v>
      </c>
      <c r="AB1017" s="311" t="str">
        <f t="shared" si="87"/>
        <v/>
      </c>
      <c r="AC1017" s="169" t="str">
        <f t="shared" si="88"/>
        <v/>
      </c>
      <c r="AD1017" s="169" t="str">
        <f t="shared" si="89"/>
        <v/>
      </c>
    </row>
    <row r="1018" spans="1:30" s="169" customFormat="1" ht="20.25">
      <c r="A1018" s="154"/>
      <c r="B1018" s="301"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3" t="str">
        <f ca="1">IF(ISERROR($V1018),"",OFFSET('Smelter Look-up'!$G$4,$V1018-4,0))</f>
        <v/>
      </c>
      <c r="I1018" s="204" t="str">
        <f ca="1">IF(ISERROR($V1018),"",OFFSET('Smelter Look-up'!$H$4,$V1018-4,0))</f>
        <v/>
      </c>
      <c r="J1018" s="204" t="str">
        <f ca="1">IF(ISERROR($V1018),"",OFFSET('Smelter Look-up'!$I$4,$V1018-4,0))</f>
        <v/>
      </c>
      <c r="K1018" s="149"/>
      <c r="L1018" s="149"/>
      <c r="M1018" s="149"/>
      <c r="N1018" s="149"/>
      <c r="O1018" s="149"/>
      <c r="P1018" s="206"/>
      <c r="Q1018" s="150"/>
      <c r="R1018" s="148" t="str">
        <f ca="1">IF(ISERROR($V1018),"",OFFSET('Smelter Look-up'!$C$4,$V1018-4,0)&amp;"")</f>
        <v/>
      </c>
      <c r="S1018" s="154" t="str">
        <f t="shared" ca="1" si="86"/>
        <v/>
      </c>
      <c r="T1018" s="154" t="str">
        <f ca="1">IF(B1018="","",IF(ISERROR(MATCH($J1018,SorP!$B$1:$B$6261,0)),"",INDIRECT("'SorP'!$A$"&amp;MATCH($S1018&amp;$J1018,SorP!C:C,0))))</f>
        <v/>
      </c>
      <c r="U1018" s="167"/>
      <c r="V1018" s="168" t="e">
        <f>IF(C1018="",NA(),MATCH($B1018&amp;$C1018,'Smelter Look-up'!$J:$J,0))</f>
        <v>#N/A</v>
      </c>
      <c r="X1018" s="169">
        <f t="shared" ca="1" si="85"/>
        <v>0</v>
      </c>
      <c r="AB1018" s="311" t="str">
        <f t="shared" si="87"/>
        <v/>
      </c>
      <c r="AC1018" s="169" t="str">
        <f t="shared" si="88"/>
        <v/>
      </c>
      <c r="AD1018" s="169" t="str">
        <f t="shared" si="89"/>
        <v/>
      </c>
    </row>
    <row r="1019" spans="1:30" s="169" customFormat="1" ht="20.25">
      <c r="A1019" s="154"/>
      <c r="B1019" s="301"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3" t="str">
        <f ca="1">IF(ISERROR($V1019),"",OFFSET('Smelter Look-up'!$G$4,$V1019-4,0))</f>
        <v/>
      </c>
      <c r="I1019" s="204" t="str">
        <f ca="1">IF(ISERROR($V1019),"",OFFSET('Smelter Look-up'!$H$4,$V1019-4,0))</f>
        <v/>
      </c>
      <c r="J1019" s="204" t="str">
        <f ca="1">IF(ISERROR($V1019),"",OFFSET('Smelter Look-up'!$I$4,$V1019-4,0))</f>
        <v/>
      </c>
      <c r="K1019" s="149"/>
      <c r="L1019" s="149"/>
      <c r="M1019" s="149"/>
      <c r="N1019" s="149"/>
      <c r="O1019" s="149"/>
      <c r="P1019" s="206"/>
      <c r="Q1019" s="150"/>
      <c r="R1019" s="148" t="str">
        <f ca="1">IF(ISERROR($V1019),"",OFFSET('Smelter Look-up'!$C$4,$V1019-4,0)&amp;"")</f>
        <v/>
      </c>
      <c r="S1019" s="154" t="str">
        <f t="shared" ca="1" si="86"/>
        <v/>
      </c>
      <c r="T1019" s="154" t="str">
        <f ca="1">IF(B1019="","",IF(ISERROR(MATCH($J1019,SorP!$B$1:$B$6261,0)),"",INDIRECT("'SorP'!$A$"&amp;MATCH($S1019&amp;$J1019,SorP!C:C,0))))</f>
        <v/>
      </c>
      <c r="U1019" s="167"/>
      <c r="V1019" s="168" t="e">
        <f>IF(C1019="",NA(),MATCH($B1019&amp;$C1019,'Smelter Look-up'!$J:$J,0))</f>
        <v>#N/A</v>
      </c>
      <c r="X1019" s="169">
        <f t="shared" ca="1" si="85"/>
        <v>0</v>
      </c>
      <c r="AB1019" s="311" t="str">
        <f t="shared" si="87"/>
        <v/>
      </c>
      <c r="AC1019" s="169" t="str">
        <f t="shared" si="88"/>
        <v/>
      </c>
      <c r="AD1019" s="169" t="str">
        <f t="shared" si="89"/>
        <v/>
      </c>
    </row>
    <row r="1020" spans="1:30" s="169" customFormat="1" ht="20.25">
      <c r="A1020" s="154"/>
      <c r="B1020" s="301"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3" t="str">
        <f ca="1">IF(ISERROR($V1020),"",OFFSET('Smelter Look-up'!$G$4,$V1020-4,0))</f>
        <v/>
      </c>
      <c r="I1020" s="204" t="str">
        <f ca="1">IF(ISERROR($V1020),"",OFFSET('Smelter Look-up'!$H$4,$V1020-4,0))</f>
        <v/>
      </c>
      <c r="J1020" s="204" t="str">
        <f ca="1">IF(ISERROR($V1020),"",OFFSET('Smelter Look-up'!$I$4,$V1020-4,0))</f>
        <v/>
      </c>
      <c r="K1020" s="149"/>
      <c r="L1020" s="149"/>
      <c r="M1020" s="149"/>
      <c r="N1020" s="149"/>
      <c r="O1020" s="149"/>
      <c r="P1020" s="206"/>
      <c r="Q1020" s="150"/>
      <c r="R1020" s="148" t="str">
        <f ca="1">IF(ISERROR($V1020),"",OFFSET('Smelter Look-up'!$C$4,$V1020-4,0)&amp;"")</f>
        <v/>
      </c>
      <c r="S1020" s="154" t="str">
        <f t="shared" ca="1" si="86"/>
        <v/>
      </c>
      <c r="T1020" s="154" t="str">
        <f ca="1">IF(B1020="","",IF(ISERROR(MATCH($J1020,SorP!$B$1:$B$6261,0)),"",INDIRECT("'SorP'!$A$"&amp;MATCH($S1020&amp;$J1020,SorP!C:C,0))))</f>
        <v/>
      </c>
      <c r="U1020" s="167"/>
      <c r="V1020" s="168" t="e">
        <f>IF(C1020="",NA(),MATCH($B1020&amp;$C1020,'Smelter Look-up'!$J:$J,0))</f>
        <v>#N/A</v>
      </c>
      <c r="X1020" s="169">
        <f t="shared" ca="1" si="85"/>
        <v>0</v>
      </c>
      <c r="AB1020" s="311" t="str">
        <f t="shared" si="87"/>
        <v/>
      </c>
      <c r="AC1020" s="169" t="str">
        <f t="shared" si="88"/>
        <v/>
      </c>
      <c r="AD1020" s="169" t="str">
        <f t="shared" si="89"/>
        <v/>
      </c>
    </row>
    <row r="1021" spans="1:30" s="169" customFormat="1" ht="20.25">
      <c r="A1021" s="154"/>
      <c r="B1021" s="301"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3" t="str">
        <f ca="1">IF(ISERROR($V1021),"",OFFSET('Smelter Look-up'!$G$4,$V1021-4,0))</f>
        <v/>
      </c>
      <c r="I1021" s="204" t="str">
        <f ca="1">IF(ISERROR($V1021),"",OFFSET('Smelter Look-up'!$H$4,$V1021-4,0))</f>
        <v/>
      </c>
      <c r="J1021" s="204" t="str">
        <f ca="1">IF(ISERROR($V1021),"",OFFSET('Smelter Look-up'!$I$4,$V1021-4,0))</f>
        <v/>
      </c>
      <c r="K1021" s="149"/>
      <c r="L1021" s="149"/>
      <c r="M1021" s="149"/>
      <c r="N1021" s="149"/>
      <c r="O1021" s="149"/>
      <c r="P1021" s="206"/>
      <c r="Q1021" s="150"/>
      <c r="R1021" s="148" t="str">
        <f ca="1">IF(ISERROR($V1021),"",OFFSET('Smelter Look-up'!$C$4,$V1021-4,0)&amp;"")</f>
        <v/>
      </c>
      <c r="S1021" s="154" t="str">
        <f t="shared" ca="1" si="86"/>
        <v/>
      </c>
      <c r="T1021" s="154" t="str">
        <f ca="1">IF(B1021="","",IF(ISERROR(MATCH($J1021,SorP!$B$1:$B$6261,0)),"",INDIRECT("'SorP'!$A$"&amp;MATCH($S1021&amp;$J1021,SorP!C:C,0))))</f>
        <v/>
      </c>
      <c r="U1021" s="167"/>
      <c r="V1021" s="168" t="e">
        <f>IF(C1021="",NA(),MATCH($B1021&amp;$C1021,'Smelter Look-up'!$J:$J,0))</f>
        <v>#N/A</v>
      </c>
      <c r="X1021" s="169">
        <f t="shared" ca="1" si="85"/>
        <v>0</v>
      </c>
      <c r="AB1021" s="311" t="str">
        <f t="shared" si="87"/>
        <v/>
      </c>
      <c r="AC1021" s="169" t="str">
        <f t="shared" si="88"/>
        <v/>
      </c>
      <c r="AD1021" s="169" t="str">
        <f t="shared" si="89"/>
        <v/>
      </c>
    </row>
    <row r="1022" spans="1:30" s="169" customFormat="1" ht="20.25">
      <c r="A1022" s="154"/>
      <c r="B1022" s="301"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3" t="str">
        <f ca="1">IF(ISERROR($V1022),"",OFFSET('Smelter Look-up'!$G$4,$V1022-4,0))</f>
        <v/>
      </c>
      <c r="I1022" s="204" t="str">
        <f ca="1">IF(ISERROR($V1022),"",OFFSET('Smelter Look-up'!$H$4,$V1022-4,0))</f>
        <v/>
      </c>
      <c r="J1022" s="204" t="str">
        <f ca="1">IF(ISERROR($V1022),"",OFFSET('Smelter Look-up'!$I$4,$V1022-4,0))</f>
        <v/>
      </c>
      <c r="K1022" s="149"/>
      <c r="L1022" s="149"/>
      <c r="M1022" s="149"/>
      <c r="N1022" s="149"/>
      <c r="O1022" s="149"/>
      <c r="P1022" s="206"/>
      <c r="Q1022" s="150"/>
      <c r="R1022" s="148" t="str">
        <f ca="1">IF(ISERROR($V1022),"",OFFSET('Smelter Look-up'!$C$4,$V1022-4,0)&amp;"")</f>
        <v/>
      </c>
      <c r="S1022" s="154" t="str">
        <f t="shared" ca="1" si="86"/>
        <v/>
      </c>
      <c r="T1022" s="154" t="str">
        <f ca="1">IF(B1022="","",IF(ISERROR(MATCH($J1022,SorP!$B$1:$B$6261,0)),"",INDIRECT("'SorP'!$A$"&amp;MATCH($S1022&amp;$J1022,SorP!C:C,0))))</f>
        <v/>
      </c>
      <c r="U1022" s="167"/>
      <c r="V1022" s="168" t="e">
        <f>IF(C1022="",NA(),MATCH($B1022&amp;$C1022,'Smelter Look-up'!$J:$J,0))</f>
        <v>#N/A</v>
      </c>
      <c r="X1022" s="169">
        <f t="shared" ca="1" si="85"/>
        <v>0</v>
      </c>
      <c r="AB1022" s="311" t="str">
        <f t="shared" si="87"/>
        <v/>
      </c>
      <c r="AC1022" s="169" t="str">
        <f t="shared" si="88"/>
        <v/>
      </c>
      <c r="AD1022" s="169" t="str">
        <f t="shared" si="89"/>
        <v/>
      </c>
    </row>
    <row r="1023" spans="1:30" s="169" customFormat="1" ht="20.25">
      <c r="A1023" s="154"/>
      <c r="B1023" s="301"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3" t="str">
        <f ca="1">IF(ISERROR($V1023),"",OFFSET('Smelter Look-up'!$G$4,$V1023-4,0))</f>
        <v/>
      </c>
      <c r="I1023" s="204" t="str">
        <f ca="1">IF(ISERROR($V1023),"",OFFSET('Smelter Look-up'!$H$4,$V1023-4,0))</f>
        <v/>
      </c>
      <c r="J1023" s="204" t="str">
        <f ca="1">IF(ISERROR($V1023),"",OFFSET('Smelter Look-up'!$I$4,$V1023-4,0))</f>
        <v/>
      </c>
      <c r="K1023" s="149"/>
      <c r="L1023" s="149"/>
      <c r="M1023" s="149"/>
      <c r="N1023" s="149"/>
      <c r="O1023" s="149"/>
      <c r="P1023" s="206"/>
      <c r="Q1023" s="150"/>
      <c r="R1023" s="148" t="str">
        <f ca="1">IF(ISERROR($V1023),"",OFFSET('Smelter Look-up'!$C$4,$V1023-4,0)&amp;"")</f>
        <v/>
      </c>
      <c r="S1023" s="154" t="str">
        <f t="shared" ca="1" si="86"/>
        <v/>
      </c>
      <c r="T1023" s="154" t="str">
        <f ca="1">IF(B1023="","",IF(ISERROR(MATCH($J1023,SorP!$B$1:$B$6261,0)),"",INDIRECT("'SorP'!$A$"&amp;MATCH($S1023&amp;$J1023,SorP!C:C,0))))</f>
        <v/>
      </c>
      <c r="U1023" s="167"/>
      <c r="V1023" s="168" t="e">
        <f>IF(C1023="",NA(),MATCH($B1023&amp;$C1023,'Smelter Look-up'!$J:$J,0))</f>
        <v>#N/A</v>
      </c>
      <c r="X1023" s="169">
        <f t="shared" ca="1" si="85"/>
        <v>0</v>
      </c>
      <c r="AB1023" s="311" t="str">
        <f t="shared" si="87"/>
        <v/>
      </c>
      <c r="AC1023" s="169" t="str">
        <f t="shared" si="88"/>
        <v/>
      </c>
      <c r="AD1023" s="169" t="str">
        <f t="shared" si="89"/>
        <v/>
      </c>
    </row>
    <row r="1024" spans="1:30" s="169" customFormat="1" ht="20.25">
      <c r="A1024" s="154"/>
      <c r="B1024" s="301"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3" t="str">
        <f ca="1">IF(ISERROR($V1024),"",OFFSET('Smelter Look-up'!$G$4,$V1024-4,0))</f>
        <v/>
      </c>
      <c r="I1024" s="204" t="str">
        <f ca="1">IF(ISERROR($V1024),"",OFFSET('Smelter Look-up'!$H$4,$V1024-4,0))</f>
        <v/>
      </c>
      <c r="J1024" s="204" t="str">
        <f ca="1">IF(ISERROR($V1024),"",OFFSET('Smelter Look-up'!$I$4,$V1024-4,0))</f>
        <v/>
      </c>
      <c r="K1024" s="149"/>
      <c r="L1024" s="149"/>
      <c r="M1024" s="149"/>
      <c r="N1024" s="149"/>
      <c r="O1024" s="149"/>
      <c r="P1024" s="206"/>
      <c r="Q1024" s="150"/>
      <c r="R1024" s="148" t="str">
        <f ca="1">IF(ISERROR($V1024),"",OFFSET('Smelter Look-up'!$C$4,$V1024-4,0)&amp;"")</f>
        <v/>
      </c>
      <c r="S1024" s="154" t="str">
        <f t="shared" ca="1" si="86"/>
        <v/>
      </c>
      <c r="T1024" s="154" t="str">
        <f ca="1">IF(B1024="","",IF(ISERROR(MATCH($J1024,SorP!$B$1:$B$6261,0)),"",INDIRECT("'SorP'!$A$"&amp;MATCH($S1024&amp;$J1024,SorP!C:C,0))))</f>
        <v/>
      </c>
      <c r="U1024" s="167"/>
      <c r="V1024" s="168" t="e">
        <f>IF(C1024="",NA(),MATCH($B1024&amp;$C1024,'Smelter Look-up'!$J:$J,0))</f>
        <v>#N/A</v>
      </c>
      <c r="X1024" s="169">
        <f t="shared" ca="1" si="85"/>
        <v>0</v>
      </c>
      <c r="AB1024" s="311" t="str">
        <f t="shared" si="87"/>
        <v/>
      </c>
      <c r="AC1024" s="169" t="str">
        <f t="shared" si="88"/>
        <v/>
      </c>
      <c r="AD1024" s="169" t="str">
        <f t="shared" si="89"/>
        <v/>
      </c>
    </row>
    <row r="1025" spans="1:30" s="169" customFormat="1" ht="20.25">
      <c r="A1025" s="154"/>
      <c r="B1025" s="301"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3" t="str">
        <f ca="1">IF(ISERROR($V1025),"",OFFSET('Smelter Look-up'!$G$4,$V1025-4,0))</f>
        <v/>
      </c>
      <c r="I1025" s="204" t="str">
        <f ca="1">IF(ISERROR($V1025),"",OFFSET('Smelter Look-up'!$H$4,$V1025-4,0))</f>
        <v/>
      </c>
      <c r="J1025" s="204" t="str">
        <f ca="1">IF(ISERROR($V1025),"",OFFSET('Smelter Look-up'!$I$4,$V1025-4,0))</f>
        <v/>
      </c>
      <c r="K1025" s="149"/>
      <c r="L1025" s="149"/>
      <c r="M1025" s="149"/>
      <c r="N1025" s="149"/>
      <c r="O1025" s="149"/>
      <c r="P1025" s="206"/>
      <c r="Q1025" s="150"/>
      <c r="R1025" s="148" t="str">
        <f ca="1">IF(ISERROR($V1025),"",OFFSET('Smelter Look-up'!$C$4,$V1025-4,0)&amp;"")</f>
        <v/>
      </c>
      <c r="S1025" s="154" t="str">
        <f t="shared" ca="1" si="86"/>
        <v/>
      </c>
      <c r="T1025" s="154" t="str">
        <f ca="1">IF(B1025="","",IF(ISERROR(MATCH($J1025,SorP!$B$1:$B$6261,0)),"",INDIRECT("'SorP'!$A$"&amp;MATCH($S1025&amp;$J1025,SorP!C:C,0))))</f>
        <v/>
      </c>
      <c r="U1025" s="167"/>
      <c r="V1025" s="168" t="e">
        <f>IF(C1025="",NA(),MATCH($B1025&amp;$C1025,'Smelter Look-up'!$J:$J,0))</f>
        <v>#N/A</v>
      </c>
      <c r="X1025" s="169">
        <f t="shared" ca="1" si="85"/>
        <v>0</v>
      </c>
      <c r="AB1025" s="311" t="str">
        <f t="shared" si="87"/>
        <v/>
      </c>
      <c r="AC1025" s="169" t="str">
        <f t="shared" si="88"/>
        <v/>
      </c>
      <c r="AD1025" s="169" t="str">
        <f t="shared" si="89"/>
        <v/>
      </c>
    </row>
    <row r="1026" spans="1:30" s="169" customFormat="1" ht="20.25">
      <c r="A1026" s="154"/>
      <c r="B1026" s="301"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3" t="str">
        <f ca="1">IF(ISERROR($V1026),"",OFFSET('Smelter Look-up'!$G$4,$V1026-4,0))</f>
        <v/>
      </c>
      <c r="I1026" s="204" t="str">
        <f ca="1">IF(ISERROR($V1026),"",OFFSET('Smelter Look-up'!$H$4,$V1026-4,0))</f>
        <v/>
      </c>
      <c r="J1026" s="204" t="str">
        <f ca="1">IF(ISERROR($V1026),"",OFFSET('Smelter Look-up'!$I$4,$V1026-4,0))</f>
        <v/>
      </c>
      <c r="K1026" s="149"/>
      <c r="L1026" s="149"/>
      <c r="M1026" s="149"/>
      <c r="N1026" s="149"/>
      <c r="O1026" s="149"/>
      <c r="P1026" s="206"/>
      <c r="Q1026" s="150"/>
      <c r="R1026" s="148" t="str">
        <f ca="1">IF(ISERROR($V1026),"",OFFSET('Smelter Look-up'!$C$4,$V1026-4,0)&amp;"")</f>
        <v/>
      </c>
      <c r="S1026" s="154" t="str">
        <f t="shared" ca="1" si="86"/>
        <v/>
      </c>
      <c r="T1026" s="154" t="str">
        <f ca="1">IF(B1026="","",IF(ISERROR(MATCH($J1026,SorP!$B$1:$B$6261,0)),"",INDIRECT("'SorP'!$A$"&amp;MATCH($S1026&amp;$J1026,SorP!C:C,0))))</f>
        <v/>
      </c>
      <c r="U1026" s="167"/>
      <c r="V1026" s="168" t="e">
        <f>IF(C1026="",NA(),MATCH($B1026&amp;$C1026,'Smelter Look-up'!$J:$J,0))</f>
        <v>#N/A</v>
      </c>
      <c r="X1026" s="169">
        <f t="shared" ca="1" si="85"/>
        <v>0</v>
      </c>
      <c r="AB1026" s="311" t="str">
        <f t="shared" si="87"/>
        <v/>
      </c>
      <c r="AC1026" s="169" t="str">
        <f t="shared" si="88"/>
        <v/>
      </c>
      <c r="AD1026" s="169" t="str">
        <f t="shared" si="89"/>
        <v/>
      </c>
    </row>
    <row r="1027" spans="1:30" s="169" customFormat="1" ht="20.25">
      <c r="A1027" s="154"/>
      <c r="B1027" s="301"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3" t="str">
        <f ca="1">IF(ISERROR($V1027),"",OFFSET('Smelter Look-up'!$G$4,$V1027-4,0))</f>
        <v/>
      </c>
      <c r="I1027" s="204" t="str">
        <f ca="1">IF(ISERROR($V1027),"",OFFSET('Smelter Look-up'!$H$4,$V1027-4,0))</f>
        <v/>
      </c>
      <c r="J1027" s="204" t="str">
        <f ca="1">IF(ISERROR($V1027),"",OFFSET('Smelter Look-up'!$I$4,$V1027-4,0))</f>
        <v/>
      </c>
      <c r="K1027" s="149"/>
      <c r="L1027" s="149"/>
      <c r="M1027" s="149"/>
      <c r="N1027" s="149"/>
      <c r="O1027" s="149"/>
      <c r="P1027" s="206"/>
      <c r="Q1027" s="150"/>
      <c r="R1027" s="148" t="str">
        <f ca="1">IF(ISERROR($V1027),"",OFFSET('Smelter Look-up'!$C$4,$V1027-4,0)&amp;"")</f>
        <v/>
      </c>
      <c r="S1027" s="154" t="str">
        <f t="shared" ca="1" si="86"/>
        <v/>
      </c>
      <c r="T1027" s="154" t="str">
        <f ca="1">IF(B1027="","",IF(ISERROR(MATCH($J1027,SorP!$B$1:$B$6261,0)),"",INDIRECT("'SorP'!$A$"&amp;MATCH($S1027&amp;$J1027,SorP!C:C,0))))</f>
        <v/>
      </c>
      <c r="U1027" s="167"/>
      <c r="V1027" s="168" t="e">
        <f>IF(C1027="",NA(),MATCH($B1027&amp;$C1027,'Smelter Look-up'!$J:$J,0))</f>
        <v>#N/A</v>
      </c>
      <c r="X1027" s="169">
        <f t="shared" ca="1" si="85"/>
        <v>0</v>
      </c>
      <c r="AB1027" s="311" t="str">
        <f t="shared" si="87"/>
        <v/>
      </c>
      <c r="AC1027" s="169" t="str">
        <f t="shared" si="88"/>
        <v/>
      </c>
      <c r="AD1027" s="169" t="str">
        <f t="shared" si="89"/>
        <v/>
      </c>
    </row>
    <row r="1028" spans="1:30" s="169" customFormat="1" ht="20.25">
      <c r="A1028" s="154"/>
      <c r="B1028" s="301"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3" t="str">
        <f ca="1">IF(ISERROR($V1028),"",OFFSET('Smelter Look-up'!$G$4,$V1028-4,0))</f>
        <v/>
      </c>
      <c r="I1028" s="204" t="str">
        <f ca="1">IF(ISERROR($V1028),"",OFFSET('Smelter Look-up'!$H$4,$V1028-4,0))</f>
        <v/>
      </c>
      <c r="J1028" s="204" t="str">
        <f ca="1">IF(ISERROR($V1028),"",OFFSET('Smelter Look-up'!$I$4,$V1028-4,0))</f>
        <v/>
      </c>
      <c r="K1028" s="149"/>
      <c r="L1028" s="149"/>
      <c r="M1028" s="149"/>
      <c r="N1028" s="149"/>
      <c r="O1028" s="149"/>
      <c r="P1028" s="206"/>
      <c r="Q1028" s="150"/>
      <c r="R1028" s="148" t="str">
        <f ca="1">IF(ISERROR($V1028),"",OFFSET('Smelter Look-up'!$C$4,$V1028-4,0)&amp;"")</f>
        <v/>
      </c>
      <c r="S1028" s="154" t="str">
        <f t="shared" ca="1" si="86"/>
        <v/>
      </c>
      <c r="T1028" s="154" t="str">
        <f ca="1">IF(B1028="","",IF(ISERROR(MATCH($J1028,SorP!$B$1:$B$6261,0)),"",INDIRECT("'SorP'!$A$"&amp;MATCH($S1028&amp;$J1028,SorP!C:C,0))))</f>
        <v/>
      </c>
      <c r="U1028" s="167"/>
      <c r="V1028" s="168" t="e">
        <f>IF(C1028="",NA(),MATCH($B1028&amp;$C1028,'Smelter Look-up'!$J:$J,0))</f>
        <v>#N/A</v>
      </c>
      <c r="X1028" s="169">
        <f t="shared" ca="1" si="85"/>
        <v>0</v>
      </c>
      <c r="AB1028" s="311" t="str">
        <f t="shared" si="87"/>
        <v/>
      </c>
      <c r="AC1028" s="169" t="str">
        <f t="shared" si="88"/>
        <v/>
      </c>
      <c r="AD1028" s="169" t="str">
        <f t="shared" si="89"/>
        <v/>
      </c>
    </row>
    <row r="1029" spans="1:30" s="169" customFormat="1" ht="20.25">
      <c r="A1029" s="154"/>
      <c r="B1029" s="301"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3" t="str">
        <f ca="1">IF(ISERROR($V1029),"",OFFSET('Smelter Look-up'!$G$4,$V1029-4,0))</f>
        <v/>
      </c>
      <c r="I1029" s="204" t="str">
        <f ca="1">IF(ISERROR($V1029),"",OFFSET('Smelter Look-up'!$H$4,$V1029-4,0))</f>
        <v/>
      </c>
      <c r="J1029" s="204" t="str">
        <f ca="1">IF(ISERROR($V1029),"",OFFSET('Smelter Look-up'!$I$4,$V1029-4,0))</f>
        <v/>
      </c>
      <c r="K1029" s="149"/>
      <c r="L1029" s="149"/>
      <c r="M1029" s="149"/>
      <c r="N1029" s="149"/>
      <c r="O1029" s="149"/>
      <c r="P1029" s="206"/>
      <c r="Q1029" s="150"/>
      <c r="R1029" s="148" t="str">
        <f ca="1">IF(ISERROR($V1029),"",OFFSET('Smelter Look-up'!$C$4,$V1029-4,0)&amp;"")</f>
        <v/>
      </c>
      <c r="S1029" s="154" t="str">
        <f t="shared" ca="1" si="86"/>
        <v/>
      </c>
      <c r="T1029" s="154" t="str">
        <f ca="1">IF(B1029="","",IF(ISERROR(MATCH($J1029,SorP!$B$1:$B$6261,0)),"",INDIRECT("'SorP'!$A$"&amp;MATCH($S1029&amp;$J1029,SorP!C:C,0))))</f>
        <v/>
      </c>
      <c r="U1029" s="167"/>
      <c r="V1029" s="168" t="e">
        <f>IF(C1029="",NA(),MATCH($B1029&amp;$C1029,'Smelter Look-up'!$J:$J,0))</f>
        <v>#N/A</v>
      </c>
      <c r="X1029" s="169">
        <f t="shared" ca="1" si="85"/>
        <v>0</v>
      </c>
      <c r="AB1029" s="311" t="str">
        <f t="shared" si="87"/>
        <v/>
      </c>
      <c r="AC1029" s="169" t="str">
        <f t="shared" si="88"/>
        <v/>
      </c>
      <c r="AD1029" s="169" t="str">
        <f t="shared" si="89"/>
        <v/>
      </c>
    </row>
    <row r="1030" spans="1:30" s="169" customFormat="1" ht="20.25">
      <c r="A1030" s="154"/>
      <c r="B1030" s="301"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3" t="str">
        <f ca="1">IF(ISERROR($V1030),"",OFFSET('Smelter Look-up'!$G$4,$V1030-4,0))</f>
        <v/>
      </c>
      <c r="I1030" s="204" t="str">
        <f ca="1">IF(ISERROR($V1030),"",OFFSET('Smelter Look-up'!$H$4,$V1030-4,0))</f>
        <v/>
      </c>
      <c r="J1030" s="204" t="str">
        <f ca="1">IF(ISERROR($V1030),"",OFFSET('Smelter Look-up'!$I$4,$V1030-4,0))</f>
        <v/>
      </c>
      <c r="K1030" s="149"/>
      <c r="L1030" s="149"/>
      <c r="M1030" s="149"/>
      <c r="N1030" s="149"/>
      <c r="O1030" s="149"/>
      <c r="P1030" s="206"/>
      <c r="Q1030" s="150"/>
      <c r="R1030" s="148" t="str">
        <f ca="1">IF(ISERROR($V1030),"",OFFSET('Smelter Look-up'!$C$4,$V1030-4,0)&amp;"")</f>
        <v/>
      </c>
      <c r="S1030" s="154" t="str">
        <f t="shared" ca="1" si="86"/>
        <v/>
      </c>
      <c r="T1030" s="154" t="str">
        <f ca="1">IF(B1030="","",IF(ISERROR(MATCH($J1030,SorP!$B$1:$B$6261,0)),"",INDIRECT("'SorP'!$A$"&amp;MATCH($S1030&amp;$J1030,SorP!C:C,0))))</f>
        <v/>
      </c>
      <c r="U1030" s="167"/>
      <c r="V1030" s="168" t="e">
        <f>IF(C1030="",NA(),MATCH($B1030&amp;$C1030,'Smelter Look-up'!$J:$J,0))</f>
        <v>#N/A</v>
      </c>
      <c r="X1030" s="169">
        <f t="shared" ca="1" si="85"/>
        <v>0</v>
      </c>
      <c r="AB1030" s="311" t="str">
        <f t="shared" si="87"/>
        <v/>
      </c>
      <c r="AC1030" s="169" t="str">
        <f t="shared" si="88"/>
        <v/>
      </c>
      <c r="AD1030" s="169" t="str">
        <f t="shared" si="89"/>
        <v/>
      </c>
    </row>
    <row r="1031" spans="1:30" s="169" customFormat="1" ht="20.25">
      <c r="A1031" s="154"/>
      <c r="B1031" s="301"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3" t="str">
        <f ca="1">IF(ISERROR($V1031),"",OFFSET('Smelter Look-up'!$G$4,$V1031-4,0))</f>
        <v/>
      </c>
      <c r="I1031" s="204" t="str">
        <f ca="1">IF(ISERROR($V1031),"",OFFSET('Smelter Look-up'!$H$4,$V1031-4,0))</f>
        <v/>
      </c>
      <c r="J1031" s="204" t="str">
        <f ca="1">IF(ISERROR($V1031),"",OFFSET('Smelter Look-up'!$I$4,$V1031-4,0))</f>
        <v/>
      </c>
      <c r="K1031" s="149"/>
      <c r="L1031" s="149"/>
      <c r="M1031" s="149"/>
      <c r="N1031" s="149"/>
      <c r="O1031" s="149"/>
      <c r="P1031" s="206"/>
      <c r="Q1031" s="150"/>
      <c r="R1031" s="148" t="str">
        <f ca="1">IF(ISERROR($V1031),"",OFFSET('Smelter Look-up'!$C$4,$V1031-4,0)&amp;"")</f>
        <v/>
      </c>
      <c r="S1031" s="154" t="str">
        <f t="shared" ca="1" si="86"/>
        <v/>
      </c>
      <c r="T1031" s="154" t="str">
        <f ca="1">IF(B1031="","",IF(ISERROR(MATCH($J1031,SorP!$B$1:$B$6261,0)),"",INDIRECT("'SorP'!$A$"&amp;MATCH($S1031&amp;$J1031,SorP!C:C,0))))</f>
        <v/>
      </c>
      <c r="U1031" s="167"/>
      <c r="V1031" s="168" t="e">
        <f>IF(C1031="",NA(),MATCH($B1031&amp;$C1031,'Smelter Look-up'!$J:$J,0))</f>
        <v>#N/A</v>
      </c>
      <c r="X1031" s="169">
        <f t="shared" ca="1" si="85"/>
        <v>0</v>
      </c>
      <c r="AB1031" s="311" t="str">
        <f t="shared" si="87"/>
        <v/>
      </c>
      <c r="AC1031" s="169" t="str">
        <f t="shared" si="88"/>
        <v/>
      </c>
      <c r="AD1031" s="169" t="str">
        <f t="shared" si="89"/>
        <v/>
      </c>
    </row>
    <row r="1032" spans="1:30" s="169" customFormat="1" ht="20.25">
      <c r="A1032" s="154"/>
      <c r="B1032" s="301"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3" t="str">
        <f ca="1">IF(ISERROR($V1032),"",OFFSET('Smelter Look-up'!$G$4,$V1032-4,0))</f>
        <v/>
      </c>
      <c r="I1032" s="204" t="str">
        <f ca="1">IF(ISERROR($V1032),"",OFFSET('Smelter Look-up'!$H$4,$V1032-4,0))</f>
        <v/>
      </c>
      <c r="J1032" s="204" t="str">
        <f ca="1">IF(ISERROR($V1032),"",OFFSET('Smelter Look-up'!$I$4,$V1032-4,0))</f>
        <v/>
      </c>
      <c r="K1032" s="149"/>
      <c r="L1032" s="149"/>
      <c r="M1032" s="149"/>
      <c r="N1032" s="149"/>
      <c r="O1032" s="149"/>
      <c r="P1032" s="206"/>
      <c r="Q1032" s="150"/>
      <c r="R1032" s="148" t="str">
        <f ca="1">IF(ISERROR($V1032),"",OFFSET('Smelter Look-up'!$C$4,$V1032-4,0)&amp;"")</f>
        <v/>
      </c>
      <c r="S1032" s="154" t="str">
        <f t="shared" ca="1" si="86"/>
        <v/>
      </c>
      <c r="T1032" s="154" t="str">
        <f ca="1">IF(B1032="","",IF(ISERROR(MATCH($J1032,SorP!$B$1:$B$6261,0)),"",INDIRECT("'SorP'!$A$"&amp;MATCH($S1032&amp;$J1032,SorP!C:C,0))))</f>
        <v/>
      </c>
      <c r="U1032" s="167"/>
      <c r="V1032" s="168" t="e">
        <f>IF(C1032="",NA(),MATCH($B1032&amp;$C1032,'Smelter Look-up'!$J:$J,0))</f>
        <v>#N/A</v>
      </c>
      <c r="X1032" s="169">
        <f t="shared" ca="1" si="85"/>
        <v>0</v>
      </c>
      <c r="AB1032" s="311" t="str">
        <f t="shared" si="87"/>
        <v/>
      </c>
      <c r="AC1032" s="169" t="str">
        <f t="shared" si="88"/>
        <v/>
      </c>
      <c r="AD1032" s="169" t="str">
        <f t="shared" si="89"/>
        <v/>
      </c>
    </row>
    <row r="1033" spans="1:30" s="169" customFormat="1" ht="20.25">
      <c r="A1033" s="154"/>
      <c r="B1033" s="301"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3" t="str">
        <f ca="1">IF(ISERROR($V1033),"",OFFSET('Smelter Look-up'!$G$4,$V1033-4,0))</f>
        <v/>
      </c>
      <c r="I1033" s="204" t="str">
        <f ca="1">IF(ISERROR($V1033),"",OFFSET('Smelter Look-up'!$H$4,$V1033-4,0))</f>
        <v/>
      </c>
      <c r="J1033" s="204" t="str">
        <f ca="1">IF(ISERROR($V1033),"",OFFSET('Smelter Look-up'!$I$4,$V1033-4,0))</f>
        <v/>
      </c>
      <c r="K1033" s="149"/>
      <c r="L1033" s="149"/>
      <c r="M1033" s="149"/>
      <c r="N1033" s="149"/>
      <c r="O1033" s="149"/>
      <c r="P1033" s="206"/>
      <c r="Q1033" s="150"/>
      <c r="R1033" s="148" t="str">
        <f ca="1">IF(ISERROR($V1033),"",OFFSET('Smelter Look-up'!$C$4,$V1033-4,0)&amp;"")</f>
        <v/>
      </c>
      <c r="S1033" s="154" t="str">
        <f t="shared" ca="1" si="86"/>
        <v/>
      </c>
      <c r="T1033" s="154" t="str">
        <f ca="1">IF(B1033="","",IF(ISERROR(MATCH($J1033,SorP!$B$1:$B$6261,0)),"",INDIRECT("'SorP'!$A$"&amp;MATCH($S1033&amp;$J1033,SorP!C:C,0))))</f>
        <v/>
      </c>
      <c r="U1033" s="167"/>
      <c r="V1033" s="168" t="e">
        <f>IF(C1033="",NA(),MATCH($B1033&amp;$C1033,'Smelter Look-up'!$J:$J,0))</f>
        <v>#N/A</v>
      </c>
      <c r="X1033" s="169">
        <f t="shared" ca="1" si="85"/>
        <v>0</v>
      </c>
      <c r="AB1033" s="311" t="str">
        <f t="shared" si="87"/>
        <v/>
      </c>
      <c r="AC1033" s="169" t="str">
        <f t="shared" si="88"/>
        <v/>
      </c>
      <c r="AD1033" s="169" t="str">
        <f t="shared" si="89"/>
        <v/>
      </c>
    </row>
    <row r="1034" spans="1:30" s="169" customFormat="1" ht="20.25">
      <c r="A1034" s="154"/>
      <c r="B1034" s="301"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3" t="str">
        <f ca="1">IF(ISERROR($V1034),"",OFFSET('Smelter Look-up'!$G$4,$V1034-4,0))</f>
        <v/>
      </c>
      <c r="I1034" s="204" t="str">
        <f ca="1">IF(ISERROR($V1034),"",OFFSET('Smelter Look-up'!$H$4,$V1034-4,0))</f>
        <v/>
      </c>
      <c r="J1034" s="204" t="str">
        <f ca="1">IF(ISERROR($V1034),"",OFFSET('Smelter Look-up'!$I$4,$V1034-4,0))</f>
        <v/>
      </c>
      <c r="K1034" s="149"/>
      <c r="L1034" s="149"/>
      <c r="M1034" s="149"/>
      <c r="N1034" s="149"/>
      <c r="O1034" s="149"/>
      <c r="P1034" s="206"/>
      <c r="Q1034" s="150"/>
      <c r="R1034" s="148" t="str">
        <f ca="1">IF(ISERROR($V1034),"",OFFSET('Smelter Look-up'!$C$4,$V1034-4,0)&amp;"")</f>
        <v/>
      </c>
      <c r="S1034" s="154" t="str">
        <f t="shared" ca="1" si="86"/>
        <v/>
      </c>
      <c r="T1034" s="154" t="str">
        <f ca="1">IF(B1034="","",IF(ISERROR(MATCH($J1034,SorP!$B$1:$B$6261,0)),"",INDIRECT("'SorP'!$A$"&amp;MATCH($S1034&amp;$J1034,SorP!C:C,0))))</f>
        <v/>
      </c>
      <c r="U1034" s="167"/>
      <c r="V1034" s="168" t="e">
        <f>IF(C1034="",NA(),MATCH($B1034&amp;$C1034,'Smelter Look-up'!$J:$J,0))</f>
        <v>#N/A</v>
      </c>
      <c r="X1034" s="169">
        <f t="shared" ca="1" si="85"/>
        <v>0</v>
      </c>
      <c r="AB1034" s="311" t="str">
        <f t="shared" si="87"/>
        <v/>
      </c>
      <c r="AC1034" s="169" t="str">
        <f t="shared" si="88"/>
        <v/>
      </c>
      <c r="AD1034" s="169" t="str">
        <f t="shared" si="89"/>
        <v/>
      </c>
    </row>
    <row r="1035" spans="1:30" s="169" customFormat="1" ht="20.25">
      <c r="A1035" s="154"/>
      <c r="B1035" s="301"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3" t="str">
        <f ca="1">IF(ISERROR($V1035),"",OFFSET('Smelter Look-up'!$G$4,$V1035-4,0))</f>
        <v/>
      </c>
      <c r="I1035" s="204" t="str">
        <f ca="1">IF(ISERROR($V1035),"",OFFSET('Smelter Look-up'!$H$4,$V1035-4,0))</f>
        <v/>
      </c>
      <c r="J1035" s="204" t="str">
        <f ca="1">IF(ISERROR($V1035),"",OFFSET('Smelter Look-up'!$I$4,$V1035-4,0))</f>
        <v/>
      </c>
      <c r="K1035" s="149"/>
      <c r="L1035" s="149"/>
      <c r="M1035" s="149"/>
      <c r="N1035" s="149"/>
      <c r="O1035" s="149"/>
      <c r="P1035" s="206"/>
      <c r="Q1035" s="150"/>
      <c r="R1035" s="148" t="str">
        <f ca="1">IF(ISERROR($V1035),"",OFFSET('Smelter Look-up'!$C$4,$V1035-4,0)&amp;"")</f>
        <v/>
      </c>
      <c r="S1035" s="154" t="str">
        <f t="shared" ca="1" si="86"/>
        <v/>
      </c>
      <c r="T1035" s="154" t="str">
        <f ca="1">IF(B1035="","",IF(ISERROR(MATCH($J1035,SorP!$B$1:$B$6261,0)),"",INDIRECT("'SorP'!$A$"&amp;MATCH($S1035&amp;$J1035,SorP!C:C,0))))</f>
        <v/>
      </c>
      <c r="U1035" s="167"/>
      <c r="V1035" s="168" t="e">
        <f>IF(C1035="",NA(),MATCH($B1035&amp;$C1035,'Smelter Look-up'!$J:$J,0))</f>
        <v>#N/A</v>
      </c>
      <c r="X1035" s="169">
        <f t="shared" ca="1" si="85"/>
        <v>0</v>
      </c>
      <c r="AB1035" s="311" t="str">
        <f t="shared" si="87"/>
        <v/>
      </c>
      <c r="AC1035" s="169" t="str">
        <f t="shared" si="88"/>
        <v/>
      </c>
      <c r="AD1035" s="169" t="str">
        <f t="shared" si="89"/>
        <v/>
      </c>
    </row>
    <row r="1036" spans="1:30" s="169" customFormat="1" ht="20.25">
      <c r="A1036" s="154"/>
      <c r="B1036" s="301"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3" t="str">
        <f ca="1">IF(ISERROR($V1036),"",OFFSET('Smelter Look-up'!$G$4,$V1036-4,0))</f>
        <v/>
      </c>
      <c r="I1036" s="204" t="str">
        <f ca="1">IF(ISERROR($V1036),"",OFFSET('Smelter Look-up'!$H$4,$V1036-4,0))</f>
        <v/>
      </c>
      <c r="J1036" s="204" t="str">
        <f ca="1">IF(ISERROR($V1036),"",OFFSET('Smelter Look-up'!$I$4,$V1036-4,0))</f>
        <v/>
      </c>
      <c r="K1036" s="149"/>
      <c r="L1036" s="149"/>
      <c r="M1036" s="149"/>
      <c r="N1036" s="149"/>
      <c r="O1036" s="149"/>
      <c r="P1036" s="206"/>
      <c r="Q1036" s="150"/>
      <c r="R1036" s="148" t="str">
        <f ca="1">IF(ISERROR($V1036),"",OFFSET('Smelter Look-up'!$C$4,$V1036-4,0)&amp;"")</f>
        <v/>
      </c>
      <c r="S1036" s="154" t="str">
        <f t="shared" ca="1" si="86"/>
        <v/>
      </c>
      <c r="T1036" s="154" t="str">
        <f ca="1">IF(B1036="","",IF(ISERROR(MATCH($J1036,SorP!$B$1:$B$6261,0)),"",INDIRECT("'SorP'!$A$"&amp;MATCH($S1036&amp;$J1036,SorP!C:C,0))))</f>
        <v/>
      </c>
      <c r="U1036" s="167"/>
      <c r="V1036" s="168" t="e">
        <f>IF(C1036="",NA(),MATCH($B1036&amp;$C1036,'Smelter Look-up'!$J:$J,0))</f>
        <v>#N/A</v>
      </c>
      <c r="X1036" s="169">
        <f t="shared" ca="1" si="85"/>
        <v>0</v>
      </c>
      <c r="AB1036" s="311" t="str">
        <f t="shared" si="87"/>
        <v/>
      </c>
      <c r="AC1036" s="169" t="str">
        <f t="shared" si="88"/>
        <v/>
      </c>
      <c r="AD1036" s="169" t="str">
        <f t="shared" si="89"/>
        <v/>
      </c>
    </row>
    <row r="1037" spans="1:30" s="169" customFormat="1" ht="20.25">
      <c r="A1037" s="154"/>
      <c r="B1037" s="301"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3" t="str">
        <f ca="1">IF(ISERROR($V1037),"",OFFSET('Smelter Look-up'!$G$4,$V1037-4,0))</f>
        <v/>
      </c>
      <c r="I1037" s="204" t="str">
        <f ca="1">IF(ISERROR($V1037),"",OFFSET('Smelter Look-up'!$H$4,$V1037-4,0))</f>
        <v/>
      </c>
      <c r="J1037" s="204" t="str">
        <f ca="1">IF(ISERROR($V1037),"",OFFSET('Smelter Look-up'!$I$4,$V1037-4,0))</f>
        <v/>
      </c>
      <c r="K1037" s="149"/>
      <c r="L1037" s="149"/>
      <c r="M1037" s="149"/>
      <c r="N1037" s="149"/>
      <c r="O1037" s="149"/>
      <c r="P1037" s="206"/>
      <c r="Q1037" s="150"/>
      <c r="R1037" s="148" t="str">
        <f ca="1">IF(ISERROR($V1037),"",OFFSET('Smelter Look-up'!$C$4,$V1037-4,0)&amp;"")</f>
        <v/>
      </c>
      <c r="S1037" s="154" t="str">
        <f t="shared" ca="1" si="86"/>
        <v/>
      </c>
      <c r="T1037" s="154" t="str">
        <f ca="1">IF(B1037="","",IF(ISERROR(MATCH($J1037,SorP!$B$1:$B$6261,0)),"",INDIRECT("'SorP'!$A$"&amp;MATCH($S1037&amp;$J1037,SorP!C:C,0))))</f>
        <v/>
      </c>
      <c r="U1037" s="167"/>
      <c r="V1037" s="168" t="e">
        <f>IF(C1037="",NA(),MATCH($B1037&amp;$C1037,'Smelter Look-up'!$J:$J,0))</f>
        <v>#N/A</v>
      </c>
      <c r="X1037" s="169">
        <f t="shared" ca="1" si="85"/>
        <v>0</v>
      </c>
      <c r="AB1037" s="311" t="str">
        <f t="shared" si="87"/>
        <v/>
      </c>
      <c r="AC1037" s="169" t="str">
        <f t="shared" si="88"/>
        <v/>
      </c>
      <c r="AD1037" s="169" t="str">
        <f t="shared" si="89"/>
        <v/>
      </c>
    </row>
    <row r="1038" spans="1:30" s="169" customFormat="1" ht="20.25">
      <c r="A1038" s="154"/>
      <c r="B1038" s="301"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3" t="str">
        <f ca="1">IF(ISERROR($V1038),"",OFFSET('Smelter Look-up'!$G$4,$V1038-4,0))</f>
        <v/>
      </c>
      <c r="I1038" s="204" t="str">
        <f ca="1">IF(ISERROR($V1038),"",OFFSET('Smelter Look-up'!$H$4,$V1038-4,0))</f>
        <v/>
      </c>
      <c r="J1038" s="204" t="str">
        <f ca="1">IF(ISERROR($V1038),"",OFFSET('Smelter Look-up'!$I$4,$V1038-4,0))</f>
        <v/>
      </c>
      <c r="K1038" s="149"/>
      <c r="L1038" s="149"/>
      <c r="M1038" s="149"/>
      <c r="N1038" s="149"/>
      <c r="O1038" s="149"/>
      <c r="P1038" s="206"/>
      <c r="Q1038" s="150"/>
      <c r="R1038" s="148" t="str">
        <f ca="1">IF(ISERROR($V1038),"",OFFSET('Smelter Look-up'!$C$4,$V1038-4,0)&amp;"")</f>
        <v/>
      </c>
      <c r="S1038" s="154" t="str">
        <f t="shared" ca="1" si="86"/>
        <v/>
      </c>
      <c r="T1038" s="154" t="str">
        <f ca="1">IF(B1038="","",IF(ISERROR(MATCH($J1038,SorP!$B$1:$B$6261,0)),"",INDIRECT("'SorP'!$A$"&amp;MATCH($S1038&amp;$J1038,SorP!C:C,0))))</f>
        <v/>
      </c>
      <c r="U1038" s="167"/>
      <c r="V1038" s="168" t="e">
        <f>IF(C1038="",NA(),MATCH($B1038&amp;$C1038,'Smelter Look-up'!$J:$J,0))</f>
        <v>#N/A</v>
      </c>
      <c r="X1038" s="169">
        <f t="shared" ca="1" si="85"/>
        <v>0</v>
      </c>
      <c r="AB1038" s="311" t="str">
        <f t="shared" si="87"/>
        <v/>
      </c>
      <c r="AC1038" s="169" t="str">
        <f t="shared" si="88"/>
        <v/>
      </c>
      <c r="AD1038" s="169" t="str">
        <f t="shared" si="89"/>
        <v/>
      </c>
    </row>
    <row r="1039" spans="1:30" s="169" customFormat="1" ht="20.25">
      <c r="A1039" s="154"/>
      <c r="B1039" s="301"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3" t="str">
        <f ca="1">IF(ISERROR($V1039),"",OFFSET('Smelter Look-up'!$G$4,$V1039-4,0))</f>
        <v/>
      </c>
      <c r="I1039" s="204" t="str">
        <f ca="1">IF(ISERROR($V1039),"",OFFSET('Smelter Look-up'!$H$4,$V1039-4,0))</f>
        <v/>
      </c>
      <c r="J1039" s="204" t="str">
        <f ca="1">IF(ISERROR($V1039),"",OFFSET('Smelter Look-up'!$I$4,$V1039-4,0))</f>
        <v/>
      </c>
      <c r="K1039" s="149"/>
      <c r="L1039" s="149"/>
      <c r="M1039" s="149"/>
      <c r="N1039" s="149"/>
      <c r="O1039" s="149"/>
      <c r="P1039" s="206"/>
      <c r="Q1039" s="150"/>
      <c r="R1039" s="148" t="str">
        <f ca="1">IF(ISERROR($V1039),"",OFFSET('Smelter Look-up'!$C$4,$V1039-4,0)&amp;"")</f>
        <v/>
      </c>
      <c r="S1039" s="154" t="str">
        <f t="shared" ca="1" si="86"/>
        <v/>
      </c>
      <c r="T1039" s="154" t="str">
        <f ca="1">IF(B1039="","",IF(ISERROR(MATCH($J1039,SorP!$B$1:$B$6261,0)),"",INDIRECT("'SorP'!$A$"&amp;MATCH($S1039&amp;$J1039,SorP!C:C,0))))</f>
        <v/>
      </c>
      <c r="U1039" s="167"/>
      <c r="V1039" s="168" t="e">
        <f>IF(C1039="",NA(),MATCH($B1039&amp;$C1039,'Smelter Look-up'!$J:$J,0))</f>
        <v>#N/A</v>
      </c>
      <c r="X1039" s="169">
        <f t="shared" ca="1" si="85"/>
        <v>0</v>
      </c>
      <c r="AB1039" s="311" t="str">
        <f t="shared" si="87"/>
        <v/>
      </c>
      <c r="AC1039" s="169" t="str">
        <f t="shared" si="88"/>
        <v/>
      </c>
      <c r="AD1039" s="169" t="str">
        <f t="shared" si="89"/>
        <v/>
      </c>
    </row>
    <row r="1040" spans="1:30" s="169" customFormat="1" ht="20.25">
      <c r="A1040" s="154"/>
      <c r="B1040" s="301"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3" t="str">
        <f ca="1">IF(ISERROR($V1040),"",OFFSET('Smelter Look-up'!$G$4,$V1040-4,0))</f>
        <v/>
      </c>
      <c r="I1040" s="204" t="str">
        <f ca="1">IF(ISERROR($V1040),"",OFFSET('Smelter Look-up'!$H$4,$V1040-4,0))</f>
        <v/>
      </c>
      <c r="J1040" s="204" t="str">
        <f ca="1">IF(ISERROR($V1040),"",OFFSET('Smelter Look-up'!$I$4,$V1040-4,0))</f>
        <v/>
      </c>
      <c r="K1040" s="149"/>
      <c r="L1040" s="149"/>
      <c r="M1040" s="149"/>
      <c r="N1040" s="149"/>
      <c r="O1040" s="149"/>
      <c r="P1040" s="206"/>
      <c r="Q1040" s="150"/>
      <c r="R1040" s="148" t="str">
        <f ca="1">IF(ISERROR($V1040),"",OFFSET('Smelter Look-up'!$C$4,$V1040-4,0)&amp;"")</f>
        <v/>
      </c>
      <c r="S1040" s="154" t="str">
        <f t="shared" ca="1" si="86"/>
        <v/>
      </c>
      <c r="T1040" s="154" t="str">
        <f ca="1">IF(B1040="","",IF(ISERROR(MATCH($J1040,SorP!$B$1:$B$6261,0)),"",INDIRECT("'SorP'!$A$"&amp;MATCH($S1040&amp;$J1040,SorP!C:C,0))))</f>
        <v/>
      </c>
      <c r="U1040" s="167"/>
      <c r="V1040" s="168" t="e">
        <f>IF(C1040="",NA(),MATCH($B1040&amp;$C1040,'Smelter Look-up'!$J:$J,0))</f>
        <v>#N/A</v>
      </c>
      <c r="X1040" s="169">
        <f t="shared" ca="1" si="85"/>
        <v>0</v>
      </c>
      <c r="AB1040" s="311" t="str">
        <f t="shared" si="87"/>
        <v/>
      </c>
      <c r="AC1040" s="169" t="str">
        <f t="shared" si="88"/>
        <v/>
      </c>
      <c r="AD1040" s="169" t="str">
        <f t="shared" si="89"/>
        <v/>
      </c>
    </row>
    <row r="1041" spans="1:30" s="169" customFormat="1" ht="20.25">
      <c r="A1041" s="154"/>
      <c r="B1041" s="301"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3" t="str">
        <f ca="1">IF(ISERROR($V1041),"",OFFSET('Smelter Look-up'!$G$4,$V1041-4,0))</f>
        <v/>
      </c>
      <c r="I1041" s="204" t="str">
        <f ca="1">IF(ISERROR($V1041),"",OFFSET('Smelter Look-up'!$H$4,$V1041-4,0))</f>
        <v/>
      </c>
      <c r="J1041" s="204" t="str">
        <f ca="1">IF(ISERROR($V1041),"",OFFSET('Smelter Look-up'!$I$4,$V1041-4,0))</f>
        <v/>
      </c>
      <c r="K1041" s="149"/>
      <c r="L1041" s="149"/>
      <c r="M1041" s="149"/>
      <c r="N1041" s="149"/>
      <c r="O1041" s="149"/>
      <c r="P1041" s="206"/>
      <c r="Q1041" s="150"/>
      <c r="R1041" s="148" t="str">
        <f ca="1">IF(ISERROR($V1041),"",OFFSET('Smelter Look-up'!$C$4,$V1041-4,0)&amp;"")</f>
        <v/>
      </c>
      <c r="S1041" s="154" t="str">
        <f t="shared" ca="1" si="86"/>
        <v/>
      </c>
      <c r="T1041" s="154" t="str">
        <f ca="1">IF(B1041="","",IF(ISERROR(MATCH($J1041,SorP!$B$1:$B$6261,0)),"",INDIRECT("'SorP'!$A$"&amp;MATCH($S1041&amp;$J1041,SorP!C:C,0))))</f>
        <v/>
      </c>
      <c r="U1041" s="167"/>
      <c r="V1041" s="168" t="e">
        <f>IF(C1041="",NA(),MATCH($B1041&amp;$C1041,'Smelter Look-up'!$J:$J,0))</f>
        <v>#N/A</v>
      </c>
      <c r="X1041" s="169">
        <f t="shared" ca="1" si="85"/>
        <v>0</v>
      </c>
      <c r="AB1041" s="311" t="str">
        <f t="shared" si="87"/>
        <v/>
      </c>
      <c r="AC1041" s="169" t="str">
        <f t="shared" si="88"/>
        <v/>
      </c>
      <c r="AD1041" s="169" t="str">
        <f t="shared" si="89"/>
        <v/>
      </c>
    </row>
    <row r="1042" spans="1:30" s="169" customFormat="1" ht="20.25">
      <c r="A1042" s="154"/>
      <c r="B1042" s="301"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3" t="str">
        <f ca="1">IF(ISERROR($V1042),"",OFFSET('Smelter Look-up'!$G$4,$V1042-4,0))</f>
        <v/>
      </c>
      <c r="I1042" s="204" t="str">
        <f ca="1">IF(ISERROR($V1042),"",OFFSET('Smelter Look-up'!$H$4,$V1042-4,0))</f>
        <v/>
      </c>
      <c r="J1042" s="204" t="str">
        <f ca="1">IF(ISERROR($V1042),"",OFFSET('Smelter Look-up'!$I$4,$V1042-4,0))</f>
        <v/>
      </c>
      <c r="K1042" s="149"/>
      <c r="L1042" s="149"/>
      <c r="M1042" s="149"/>
      <c r="N1042" s="149"/>
      <c r="O1042" s="149"/>
      <c r="P1042" s="206"/>
      <c r="Q1042" s="150"/>
      <c r="R1042" s="148" t="str">
        <f ca="1">IF(ISERROR($V1042),"",OFFSET('Smelter Look-up'!$C$4,$V1042-4,0)&amp;"")</f>
        <v/>
      </c>
      <c r="S1042" s="154" t="str">
        <f t="shared" ca="1" si="86"/>
        <v/>
      </c>
      <c r="T1042" s="154" t="str">
        <f ca="1">IF(B1042="","",IF(ISERROR(MATCH($J1042,SorP!$B$1:$B$6261,0)),"",INDIRECT("'SorP'!$A$"&amp;MATCH($S1042&amp;$J1042,SorP!C:C,0))))</f>
        <v/>
      </c>
      <c r="U1042" s="167"/>
      <c r="V1042" s="168" t="e">
        <f>IF(C1042="",NA(),MATCH($B1042&amp;$C1042,'Smelter Look-up'!$J:$J,0))</f>
        <v>#N/A</v>
      </c>
      <c r="X1042" s="169">
        <f t="shared" ca="1" si="85"/>
        <v>0</v>
      </c>
      <c r="AB1042" s="311" t="str">
        <f t="shared" si="87"/>
        <v/>
      </c>
      <c r="AC1042" s="169" t="str">
        <f t="shared" si="88"/>
        <v/>
      </c>
      <c r="AD1042" s="169" t="str">
        <f t="shared" si="89"/>
        <v/>
      </c>
    </row>
    <row r="1043" spans="1:30" s="169" customFormat="1" ht="20.25">
      <c r="A1043" s="154"/>
      <c r="B1043" s="301"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3" t="str">
        <f ca="1">IF(ISERROR($V1043),"",OFFSET('Smelter Look-up'!$G$4,$V1043-4,0))</f>
        <v/>
      </c>
      <c r="I1043" s="204" t="str">
        <f ca="1">IF(ISERROR($V1043),"",OFFSET('Smelter Look-up'!$H$4,$V1043-4,0))</f>
        <v/>
      </c>
      <c r="J1043" s="204" t="str">
        <f ca="1">IF(ISERROR($V1043),"",OFFSET('Smelter Look-up'!$I$4,$V1043-4,0))</f>
        <v/>
      </c>
      <c r="K1043" s="149"/>
      <c r="L1043" s="149"/>
      <c r="M1043" s="149"/>
      <c r="N1043" s="149"/>
      <c r="O1043" s="149"/>
      <c r="P1043" s="206"/>
      <c r="Q1043" s="150"/>
      <c r="R1043" s="148" t="str">
        <f ca="1">IF(ISERROR($V1043),"",OFFSET('Smelter Look-up'!$C$4,$V1043-4,0)&amp;"")</f>
        <v/>
      </c>
      <c r="S1043" s="154" t="str">
        <f t="shared" ca="1" si="86"/>
        <v/>
      </c>
      <c r="T1043" s="154" t="str">
        <f ca="1">IF(B1043="","",IF(ISERROR(MATCH($J1043,SorP!$B$1:$B$6261,0)),"",INDIRECT("'SorP'!$A$"&amp;MATCH($S1043&amp;$J1043,SorP!C:C,0))))</f>
        <v/>
      </c>
      <c r="U1043" s="167"/>
      <c r="V1043" s="168" t="e">
        <f>IF(C1043="",NA(),MATCH($B1043&amp;$C1043,'Smelter Look-up'!$J:$J,0))</f>
        <v>#N/A</v>
      </c>
      <c r="X1043" s="169">
        <f t="shared" ca="1" si="85"/>
        <v>0</v>
      </c>
      <c r="AB1043" s="311" t="str">
        <f t="shared" si="87"/>
        <v/>
      </c>
      <c r="AC1043" s="169" t="str">
        <f t="shared" si="88"/>
        <v/>
      </c>
      <c r="AD1043" s="169" t="str">
        <f t="shared" si="89"/>
        <v/>
      </c>
    </row>
    <row r="1044" spans="1:30" s="169" customFormat="1" ht="20.25">
      <c r="A1044" s="154"/>
      <c r="B1044" s="301"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3" t="str">
        <f ca="1">IF(ISERROR($V1044),"",OFFSET('Smelter Look-up'!$G$4,$V1044-4,0))</f>
        <v/>
      </c>
      <c r="I1044" s="204" t="str">
        <f ca="1">IF(ISERROR($V1044),"",OFFSET('Smelter Look-up'!$H$4,$V1044-4,0))</f>
        <v/>
      </c>
      <c r="J1044" s="204" t="str">
        <f ca="1">IF(ISERROR($V1044),"",OFFSET('Smelter Look-up'!$I$4,$V1044-4,0))</f>
        <v/>
      </c>
      <c r="K1044" s="149"/>
      <c r="L1044" s="149"/>
      <c r="M1044" s="149"/>
      <c r="N1044" s="149"/>
      <c r="O1044" s="149"/>
      <c r="P1044" s="206"/>
      <c r="Q1044" s="150"/>
      <c r="R1044" s="148" t="str">
        <f ca="1">IF(ISERROR($V1044),"",OFFSET('Smelter Look-up'!$C$4,$V1044-4,0)&amp;"")</f>
        <v/>
      </c>
      <c r="S1044" s="154" t="str">
        <f t="shared" ca="1" si="86"/>
        <v/>
      </c>
      <c r="T1044" s="154" t="str">
        <f ca="1">IF(B1044="","",IF(ISERROR(MATCH($J1044,SorP!$B$1:$B$6261,0)),"",INDIRECT("'SorP'!$A$"&amp;MATCH($S1044&amp;$J1044,SorP!C:C,0))))</f>
        <v/>
      </c>
      <c r="U1044" s="167"/>
      <c r="V1044" s="168" t="e">
        <f>IF(C1044="",NA(),MATCH($B1044&amp;$C1044,'Smelter Look-up'!$J:$J,0))</f>
        <v>#N/A</v>
      </c>
      <c r="X1044" s="169">
        <f t="shared" ca="1" si="85"/>
        <v>0</v>
      </c>
      <c r="AB1044" s="311" t="str">
        <f t="shared" si="87"/>
        <v/>
      </c>
      <c r="AC1044" s="169" t="str">
        <f t="shared" si="88"/>
        <v/>
      </c>
      <c r="AD1044" s="169" t="str">
        <f t="shared" si="89"/>
        <v/>
      </c>
    </row>
    <row r="1045" spans="1:30" s="169" customFormat="1" ht="20.25">
      <c r="A1045" s="154"/>
      <c r="B1045" s="301"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3" t="str">
        <f ca="1">IF(ISERROR($V1045),"",OFFSET('Smelter Look-up'!$G$4,$V1045-4,0))</f>
        <v/>
      </c>
      <c r="I1045" s="204" t="str">
        <f ca="1">IF(ISERROR($V1045),"",OFFSET('Smelter Look-up'!$H$4,$V1045-4,0))</f>
        <v/>
      </c>
      <c r="J1045" s="204" t="str">
        <f ca="1">IF(ISERROR($V1045),"",OFFSET('Smelter Look-up'!$I$4,$V1045-4,0))</f>
        <v/>
      </c>
      <c r="K1045" s="149"/>
      <c r="L1045" s="149"/>
      <c r="M1045" s="149"/>
      <c r="N1045" s="149"/>
      <c r="O1045" s="149"/>
      <c r="P1045" s="206"/>
      <c r="Q1045" s="150"/>
      <c r="R1045" s="148" t="str">
        <f ca="1">IF(ISERROR($V1045),"",OFFSET('Smelter Look-up'!$C$4,$V1045-4,0)&amp;"")</f>
        <v/>
      </c>
      <c r="S1045" s="154" t="str">
        <f t="shared" ca="1" si="86"/>
        <v/>
      </c>
      <c r="T1045" s="154" t="str">
        <f ca="1">IF(B1045="","",IF(ISERROR(MATCH($J1045,SorP!$B$1:$B$6261,0)),"",INDIRECT("'SorP'!$A$"&amp;MATCH($S1045&amp;$J1045,SorP!C:C,0))))</f>
        <v/>
      </c>
      <c r="U1045" s="167"/>
      <c r="V1045" s="168" t="e">
        <f>IF(C1045="",NA(),MATCH($B1045&amp;$C1045,'Smelter Look-up'!$J:$J,0))</f>
        <v>#N/A</v>
      </c>
      <c r="X1045" s="169">
        <f t="shared" ca="1" si="85"/>
        <v>0</v>
      </c>
      <c r="AB1045" s="311" t="str">
        <f t="shared" si="87"/>
        <v/>
      </c>
      <c r="AC1045" s="169" t="str">
        <f t="shared" si="88"/>
        <v/>
      </c>
      <c r="AD1045" s="169" t="str">
        <f t="shared" si="89"/>
        <v/>
      </c>
    </row>
    <row r="1046" spans="1:30" s="169" customFormat="1" ht="20.25">
      <c r="A1046" s="154"/>
      <c r="B1046" s="301"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3" t="str">
        <f ca="1">IF(ISERROR($V1046),"",OFFSET('Smelter Look-up'!$G$4,$V1046-4,0))</f>
        <v/>
      </c>
      <c r="I1046" s="204" t="str">
        <f ca="1">IF(ISERROR($V1046),"",OFFSET('Smelter Look-up'!$H$4,$V1046-4,0))</f>
        <v/>
      </c>
      <c r="J1046" s="204" t="str">
        <f ca="1">IF(ISERROR($V1046),"",OFFSET('Smelter Look-up'!$I$4,$V1046-4,0))</f>
        <v/>
      </c>
      <c r="K1046" s="149"/>
      <c r="L1046" s="149"/>
      <c r="M1046" s="149"/>
      <c r="N1046" s="149"/>
      <c r="O1046" s="149"/>
      <c r="P1046" s="206"/>
      <c r="Q1046" s="150"/>
      <c r="R1046" s="148" t="str">
        <f ca="1">IF(ISERROR($V1046),"",OFFSET('Smelter Look-up'!$C$4,$V1046-4,0)&amp;"")</f>
        <v/>
      </c>
      <c r="S1046" s="154" t="str">
        <f t="shared" ca="1" si="86"/>
        <v/>
      </c>
      <c r="T1046" s="154" t="str">
        <f ca="1">IF(B1046="","",IF(ISERROR(MATCH($J1046,SorP!$B$1:$B$6261,0)),"",INDIRECT("'SorP'!$A$"&amp;MATCH($S1046&amp;$J1046,SorP!C:C,0))))</f>
        <v/>
      </c>
      <c r="U1046" s="167"/>
      <c r="V1046" s="168" t="e">
        <f>IF(C1046="",NA(),MATCH($B1046&amp;$C1046,'Smelter Look-up'!$J:$J,0))</f>
        <v>#N/A</v>
      </c>
      <c r="X1046" s="169">
        <f t="shared" ca="1" si="85"/>
        <v>0</v>
      </c>
      <c r="AB1046" s="311" t="str">
        <f t="shared" si="87"/>
        <v/>
      </c>
      <c r="AC1046" s="169" t="str">
        <f t="shared" si="88"/>
        <v/>
      </c>
      <c r="AD1046" s="169" t="str">
        <f t="shared" si="89"/>
        <v/>
      </c>
    </row>
    <row r="1047" spans="1:30" s="169" customFormat="1" ht="20.25">
      <c r="A1047" s="154"/>
      <c r="B1047" s="301"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3" t="str">
        <f ca="1">IF(ISERROR($V1047),"",OFFSET('Smelter Look-up'!$G$4,$V1047-4,0))</f>
        <v/>
      </c>
      <c r="I1047" s="204" t="str">
        <f ca="1">IF(ISERROR($V1047),"",OFFSET('Smelter Look-up'!$H$4,$V1047-4,0))</f>
        <v/>
      </c>
      <c r="J1047" s="204" t="str">
        <f ca="1">IF(ISERROR($V1047),"",OFFSET('Smelter Look-up'!$I$4,$V1047-4,0))</f>
        <v/>
      </c>
      <c r="K1047" s="149"/>
      <c r="L1047" s="149"/>
      <c r="M1047" s="149"/>
      <c r="N1047" s="149"/>
      <c r="O1047" s="149"/>
      <c r="P1047" s="206"/>
      <c r="Q1047" s="150"/>
      <c r="R1047" s="148" t="str">
        <f ca="1">IF(ISERROR($V1047),"",OFFSET('Smelter Look-up'!$C$4,$V1047-4,0)&amp;"")</f>
        <v/>
      </c>
      <c r="S1047" s="154" t="str">
        <f t="shared" ca="1" si="86"/>
        <v/>
      </c>
      <c r="T1047" s="154" t="str">
        <f ca="1">IF(B1047="","",IF(ISERROR(MATCH($J1047,SorP!$B$1:$B$6261,0)),"",INDIRECT("'SorP'!$A$"&amp;MATCH($S1047&amp;$J1047,SorP!C:C,0))))</f>
        <v/>
      </c>
      <c r="U1047" s="167"/>
      <c r="V1047" s="168" t="e">
        <f>IF(C1047="",NA(),MATCH($B1047&amp;$C1047,'Smelter Look-up'!$J:$J,0))</f>
        <v>#N/A</v>
      </c>
      <c r="X1047" s="169">
        <f t="shared" ca="1" si="85"/>
        <v>0</v>
      </c>
      <c r="AB1047" s="311" t="str">
        <f t="shared" si="87"/>
        <v/>
      </c>
      <c r="AC1047" s="169" t="str">
        <f t="shared" si="88"/>
        <v/>
      </c>
      <c r="AD1047" s="169" t="str">
        <f t="shared" si="89"/>
        <v/>
      </c>
    </row>
    <row r="1048" spans="1:30" s="169" customFormat="1" ht="20.25">
      <c r="A1048" s="154"/>
      <c r="B1048" s="301"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3" t="str">
        <f ca="1">IF(ISERROR($V1048),"",OFFSET('Smelter Look-up'!$G$4,$V1048-4,0))</f>
        <v/>
      </c>
      <c r="I1048" s="204" t="str">
        <f ca="1">IF(ISERROR($V1048),"",OFFSET('Smelter Look-up'!$H$4,$V1048-4,0))</f>
        <v/>
      </c>
      <c r="J1048" s="204" t="str">
        <f ca="1">IF(ISERROR($V1048),"",OFFSET('Smelter Look-up'!$I$4,$V1048-4,0))</f>
        <v/>
      </c>
      <c r="K1048" s="149"/>
      <c r="L1048" s="149"/>
      <c r="M1048" s="149"/>
      <c r="N1048" s="149"/>
      <c r="O1048" s="149"/>
      <c r="P1048" s="206"/>
      <c r="Q1048" s="150"/>
      <c r="R1048" s="148" t="str">
        <f ca="1">IF(ISERROR($V1048),"",OFFSET('Smelter Look-up'!$C$4,$V1048-4,0)&amp;"")</f>
        <v/>
      </c>
      <c r="S1048" s="154" t="str">
        <f t="shared" ca="1" si="86"/>
        <v/>
      </c>
      <c r="T1048" s="154" t="str">
        <f ca="1">IF(B1048="","",IF(ISERROR(MATCH($J1048,SorP!$B$1:$B$6261,0)),"",INDIRECT("'SorP'!$A$"&amp;MATCH($S1048&amp;$J1048,SorP!C:C,0))))</f>
        <v/>
      </c>
      <c r="U1048" s="167"/>
      <c r="V1048" s="168" t="e">
        <f>IF(C1048="",NA(),MATCH($B1048&amp;$C1048,'Smelter Look-up'!$J:$J,0))</f>
        <v>#N/A</v>
      </c>
      <c r="X1048" s="169">
        <f t="shared" ca="1" si="85"/>
        <v>0</v>
      </c>
      <c r="AB1048" s="311" t="str">
        <f t="shared" si="87"/>
        <v/>
      </c>
      <c r="AC1048" s="169" t="str">
        <f t="shared" si="88"/>
        <v/>
      </c>
      <c r="AD1048" s="169" t="str">
        <f t="shared" si="89"/>
        <v/>
      </c>
    </row>
    <row r="1049" spans="1:30" s="169" customFormat="1" ht="20.25">
      <c r="A1049" s="154"/>
      <c r="B1049" s="301"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3" t="str">
        <f ca="1">IF(ISERROR($V1049),"",OFFSET('Smelter Look-up'!$G$4,$V1049-4,0))</f>
        <v/>
      </c>
      <c r="I1049" s="204" t="str">
        <f ca="1">IF(ISERROR($V1049),"",OFFSET('Smelter Look-up'!$H$4,$V1049-4,0))</f>
        <v/>
      </c>
      <c r="J1049" s="204" t="str">
        <f ca="1">IF(ISERROR($V1049),"",OFFSET('Smelter Look-up'!$I$4,$V1049-4,0))</f>
        <v/>
      </c>
      <c r="K1049" s="149"/>
      <c r="L1049" s="149"/>
      <c r="M1049" s="149"/>
      <c r="N1049" s="149"/>
      <c r="O1049" s="149"/>
      <c r="P1049" s="206"/>
      <c r="Q1049" s="150"/>
      <c r="R1049" s="148" t="str">
        <f ca="1">IF(ISERROR($V1049),"",OFFSET('Smelter Look-up'!$C$4,$V1049-4,0)&amp;"")</f>
        <v/>
      </c>
      <c r="S1049" s="154" t="str">
        <f t="shared" ca="1" si="86"/>
        <v/>
      </c>
      <c r="T1049" s="154" t="str">
        <f ca="1">IF(B1049="","",IF(ISERROR(MATCH($J1049,SorP!$B$1:$B$6261,0)),"",INDIRECT("'SorP'!$A$"&amp;MATCH($S1049&amp;$J1049,SorP!C:C,0))))</f>
        <v/>
      </c>
      <c r="U1049" s="167"/>
      <c r="V1049" s="168" t="e">
        <f>IF(C1049="",NA(),MATCH($B1049&amp;$C1049,'Smelter Look-up'!$J:$J,0))</f>
        <v>#N/A</v>
      </c>
      <c r="X1049" s="169">
        <f t="shared" ca="1" si="85"/>
        <v>0</v>
      </c>
      <c r="AB1049" s="311" t="str">
        <f t="shared" si="87"/>
        <v/>
      </c>
      <c r="AC1049" s="169" t="str">
        <f t="shared" si="88"/>
        <v/>
      </c>
      <c r="AD1049" s="169" t="str">
        <f t="shared" si="89"/>
        <v/>
      </c>
    </row>
    <row r="1050" spans="1:30" s="169" customFormat="1" ht="20.25">
      <c r="A1050" s="154"/>
      <c r="B1050" s="301"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3" t="str">
        <f ca="1">IF(ISERROR($V1050),"",OFFSET('Smelter Look-up'!$G$4,$V1050-4,0))</f>
        <v/>
      </c>
      <c r="I1050" s="204" t="str">
        <f ca="1">IF(ISERROR($V1050),"",OFFSET('Smelter Look-up'!$H$4,$V1050-4,0))</f>
        <v/>
      </c>
      <c r="J1050" s="204" t="str">
        <f ca="1">IF(ISERROR($V1050),"",OFFSET('Smelter Look-up'!$I$4,$V1050-4,0))</f>
        <v/>
      </c>
      <c r="K1050" s="149"/>
      <c r="L1050" s="149"/>
      <c r="M1050" s="149"/>
      <c r="N1050" s="149"/>
      <c r="O1050" s="149"/>
      <c r="P1050" s="206"/>
      <c r="Q1050" s="150"/>
      <c r="R1050" s="148" t="str">
        <f ca="1">IF(ISERROR($V1050),"",OFFSET('Smelter Look-up'!$C$4,$V1050-4,0)&amp;"")</f>
        <v/>
      </c>
      <c r="S1050" s="154" t="str">
        <f t="shared" ca="1" si="86"/>
        <v/>
      </c>
      <c r="T1050" s="154" t="str">
        <f ca="1">IF(B1050="","",IF(ISERROR(MATCH($J1050,SorP!$B$1:$B$6261,0)),"",INDIRECT("'SorP'!$A$"&amp;MATCH($S1050&amp;$J1050,SorP!C:C,0))))</f>
        <v/>
      </c>
      <c r="U1050" s="167"/>
      <c r="V1050" s="168" t="e">
        <f>IF(C1050="",NA(),MATCH($B1050&amp;$C1050,'Smelter Look-up'!$J:$J,0))</f>
        <v>#N/A</v>
      </c>
      <c r="X1050" s="169">
        <f t="shared" ca="1" si="85"/>
        <v>0</v>
      </c>
      <c r="AB1050" s="311" t="str">
        <f t="shared" si="87"/>
        <v/>
      </c>
      <c r="AC1050" s="169" t="str">
        <f t="shared" si="88"/>
        <v/>
      </c>
      <c r="AD1050" s="169" t="str">
        <f t="shared" si="89"/>
        <v/>
      </c>
    </row>
    <row r="1051" spans="1:30" s="169" customFormat="1" ht="20.25">
      <c r="A1051" s="154"/>
      <c r="B1051" s="301"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3" t="str">
        <f ca="1">IF(ISERROR($V1051),"",OFFSET('Smelter Look-up'!$G$4,$V1051-4,0))</f>
        <v/>
      </c>
      <c r="I1051" s="204" t="str">
        <f ca="1">IF(ISERROR($V1051),"",OFFSET('Smelter Look-up'!$H$4,$V1051-4,0))</f>
        <v/>
      </c>
      <c r="J1051" s="204" t="str">
        <f ca="1">IF(ISERROR($V1051),"",OFFSET('Smelter Look-up'!$I$4,$V1051-4,0))</f>
        <v/>
      </c>
      <c r="K1051" s="149"/>
      <c r="L1051" s="149"/>
      <c r="M1051" s="149"/>
      <c r="N1051" s="149"/>
      <c r="O1051" s="149"/>
      <c r="P1051" s="206"/>
      <c r="Q1051" s="150"/>
      <c r="R1051" s="148" t="str">
        <f ca="1">IF(ISERROR($V1051),"",OFFSET('Smelter Look-up'!$C$4,$V1051-4,0)&amp;"")</f>
        <v/>
      </c>
      <c r="S1051" s="154" t="str">
        <f t="shared" ca="1" si="86"/>
        <v/>
      </c>
      <c r="T1051" s="154" t="str">
        <f ca="1">IF(B1051="","",IF(ISERROR(MATCH($J1051,SorP!$B$1:$B$6261,0)),"",INDIRECT("'SorP'!$A$"&amp;MATCH($S1051&amp;$J1051,SorP!C:C,0))))</f>
        <v/>
      </c>
      <c r="U1051" s="167"/>
      <c r="V1051" s="168" t="e">
        <f>IF(C1051="",NA(),MATCH($B1051&amp;$C1051,'Smelter Look-up'!$J:$J,0))</f>
        <v>#N/A</v>
      </c>
      <c r="X1051" s="169">
        <f t="shared" ca="1" si="85"/>
        <v>0</v>
      </c>
      <c r="AB1051" s="311" t="str">
        <f t="shared" si="87"/>
        <v/>
      </c>
      <c r="AC1051" s="169" t="str">
        <f t="shared" si="88"/>
        <v/>
      </c>
      <c r="AD1051" s="169" t="str">
        <f t="shared" si="89"/>
        <v/>
      </c>
    </row>
    <row r="1052" spans="1:30" s="169" customFormat="1" ht="20.25">
      <c r="A1052" s="154"/>
      <c r="B1052" s="301"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3" t="str">
        <f ca="1">IF(ISERROR($V1052),"",OFFSET('Smelter Look-up'!$G$4,$V1052-4,0))</f>
        <v/>
      </c>
      <c r="I1052" s="204" t="str">
        <f ca="1">IF(ISERROR($V1052),"",OFFSET('Smelter Look-up'!$H$4,$V1052-4,0))</f>
        <v/>
      </c>
      <c r="J1052" s="204" t="str">
        <f ca="1">IF(ISERROR($V1052),"",OFFSET('Smelter Look-up'!$I$4,$V1052-4,0))</f>
        <v/>
      </c>
      <c r="K1052" s="149"/>
      <c r="L1052" s="149"/>
      <c r="M1052" s="149"/>
      <c r="N1052" s="149"/>
      <c r="O1052" s="149"/>
      <c r="P1052" s="206"/>
      <c r="Q1052" s="150"/>
      <c r="R1052" s="148" t="str">
        <f ca="1">IF(ISERROR($V1052),"",OFFSET('Smelter Look-up'!$C$4,$V1052-4,0)&amp;"")</f>
        <v/>
      </c>
      <c r="S1052" s="154" t="str">
        <f t="shared" ca="1" si="86"/>
        <v/>
      </c>
      <c r="T1052" s="154" t="str">
        <f ca="1">IF(B1052="","",IF(ISERROR(MATCH($J1052,SorP!$B$1:$B$6261,0)),"",INDIRECT("'SorP'!$A$"&amp;MATCH($S1052&amp;$J1052,SorP!C:C,0))))</f>
        <v/>
      </c>
      <c r="U1052" s="167"/>
      <c r="V1052" s="168" t="e">
        <f>IF(C1052="",NA(),MATCH($B1052&amp;$C1052,'Smelter Look-up'!$J:$J,0))</f>
        <v>#N/A</v>
      </c>
      <c r="X1052" s="169">
        <f t="shared" ca="1" si="85"/>
        <v>0</v>
      </c>
      <c r="AB1052" s="311" t="str">
        <f t="shared" si="87"/>
        <v/>
      </c>
      <c r="AC1052" s="169" t="str">
        <f t="shared" si="88"/>
        <v/>
      </c>
      <c r="AD1052" s="169" t="str">
        <f t="shared" si="89"/>
        <v/>
      </c>
    </row>
    <row r="1053" spans="1:30" s="169" customFormat="1" ht="20.25">
      <c r="A1053" s="154"/>
      <c r="B1053" s="301"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3" t="str">
        <f ca="1">IF(ISERROR($V1053),"",OFFSET('Smelter Look-up'!$G$4,$V1053-4,0))</f>
        <v/>
      </c>
      <c r="I1053" s="204" t="str">
        <f ca="1">IF(ISERROR($V1053),"",OFFSET('Smelter Look-up'!$H$4,$V1053-4,0))</f>
        <v/>
      </c>
      <c r="J1053" s="204" t="str">
        <f ca="1">IF(ISERROR($V1053),"",OFFSET('Smelter Look-up'!$I$4,$V1053-4,0))</f>
        <v/>
      </c>
      <c r="K1053" s="149"/>
      <c r="L1053" s="149"/>
      <c r="M1053" s="149"/>
      <c r="N1053" s="149"/>
      <c r="O1053" s="149"/>
      <c r="P1053" s="206"/>
      <c r="Q1053" s="150"/>
      <c r="R1053" s="148" t="str">
        <f ca="1">IF(ISERROR($V1053),"",OFFSET('Smelter Look-up'!$C$4,$V1053-4,0)&amp;"")</f>
        <v/>
      </c>
      <c r="S1053" s="154" t="str">
        <f t="shared" ca="1" si="86"/>
        <v/>
      </c>
      <c r="T1053" s="154" t="str">
        <f ca="1">IF(B1053="","",IF(ISERROR(MATCH($J1053,SorP!$B$1:$B$6261,0)),"",INDIRECT("'SorP'!$A$"&amp;MATCH($S1053&amp;$J1053,SorP!C:C,0))))</f>
        <v/>
      </c>
      <c r="U1053" s="167"/>
      <c r="V1053" s="168" t="e">
        <f>IF(C1053="",NA(),MATCH($B1053&amp;$C1053,'Smelter Look-up'!$J:$J,0))</f>
        <v>#N/A</v>
      </c>
      <c r="X1053" s="169">
        <f t="shared" ca="1" si="85"/>
        <v>0</v>
      </c>
      <c r="AB1053" s="311" t="str">
        <f t="shared" si="87"/>
        <v/>
      </c>
      <c r="AC1053" s="169" t="str">
        <f t="shared" si="88"/>
        <v/>
      </c>
      <c r="AD1053" s="169" t="str">
        <f t="shared" si="89"/>
        <v/>
      </c>
    </row>
    <row r="1054" spans="1:30" s="169" customFormat="1" ht="20.25">
      <c r="A1054" s="154"/>
      <c r="B1054" s="301"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3" t="str">
        <f ca="1">IF(ISERROR($V1054),"",OFFSET('Smelter Look-up'!$G$4,$V1054-4,0))</f>
        <v/>
      </c>
      <c r="I1054" s="204" t="str">
        <f ca="1">IF(ISERROR($V1054),"",OFFSET('Smelter Look-up'!$H$4,$V1054-4,0))</f>
        <v/>
      </c>
      <c r="J1054" s="204" t="str">
        <f ca="1">IF(ISERROR($V1054),"",OFFSET('Smelter Look-up'!$I$4,$V1054-4,0))</f>
        <v/>
      </c>
      <c r="K1054" s="149"/>
      <c r="L1054" s="149"/>
      <c r="M1054" s="149"/>
      <c r="N1054" s="149"/>
      <c r="O1054" s="149"/>
      <c r="P1054" s="206"/>
      <c r="Q1054" s="150"/>
      <c r="R1054" s="148" t="str">
        <f ca="1">IF(ISERROR($V1054),"",OFFSET('Smelter Look-up'!$C$4,$V1054-4,0)&amp;"")</f>
        <v/>
      </c>
      <c r="S1054" s="154" t="str">
        <f t="shared" ca="1" si="86"/>
        <v/>
      </c>
      <c r="T1054" s="154" t="str">
        <f ca="1">IF(B1054="","",IF(ISERROR(MATCH($J1054,SorP!$B$1:$B$6261,0)),"",INDIRECT("'SorP'!$A$"&amp;MATCH($S1054&amp;$J1054,SorP!C:C,0))))</f>
        <v/>
      </c>
      <c r="U1054" s="167"/>
      <c r="V1054" s="168" t="e">
        <f>IF(C1054="",NA(),MATCH($B1054&amp;$C1054,'Smelter Look-up'!$J:$J,0))</f>
        <v>#N/A</v>
      </c>
      <c r="X1054" s="169">
        <f t="shared" ca="1" si="85"/>
        <v>0</v>
      </c>
      <c r="AB1054" s="311" t="str">
        <f t="shared" si="87"/>
        <v/>
      </c>
      <c r="AC1054" s="169" t="str">
        <f t="shared" si="88"/>
        <v/>
      </c>
      <c r="AD1054" s="169" t="str">
        <f t="shared" si="89"/>
        <v/>
      </c>
    </row>
    <row r="1055" spans="1:30" s="169" customFormat="1" ht="20.25">
      <c r="A1055" s="154"/>
      <c r="B1055" s="301"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3" t="str">
        <f ca="1">IF(ISERROR($V1055),"",OFFSET('Smelter Look-up'!$G$4,$V1055-4,0))</f>
        <v/>
      </c>
      <c r="I1055" s="204" t="str">
        <f ca="1">IF(ISERROR($V1055),"",OFFSET('Smelter Look-up'!$H$4,$V1055-4,0))</f>
        <v/>
      </c>
      <c r="J1055" s="204" t="str">
        <f ca="1">IF(ISERROR($V1055),"",OFFSET('Smelter Look-up'!$I$4,$V1055-4,0))</f>
        <v/>
      </c>
      <c r="K1055" s="149"/>
      <c r="L1055" s="149"/>
      <c r="M1055" s="149"/>
      <c r="N1055" s="149"/>
      <c r="O1055" s="149"/>
      <c r="P1055" s="206"/>
      <c r="Q1055" s="150"/>
      <c r="R1055" s="148" t="str">
        <f ca="1">IF(ISERROR($V1055),"",OFFSET('Smelter Look-up'!$C$4,$V1055-4,0)&amp;"")</f>
        <v/>
      </c>
      <c r="S1055" s="154" t="str">
        <f t="shared" ca="1" si="86"/>
        <v/>
      </c>
      <c r="T1055" s="154" t="str">
        <f ca="1">IF(B1055="","",IF(ISERROR(MATCH($J1055,SorP!$B$1:$B$6261,0)),"",INDIRECT("'SorP'!$A$"&amp;MATCH($S1055&amp;$J1055,SorP!C:C,0))))</f>
        <v/>
      </c>
      <c r="U1055" s="167"/>
      <c r="V1055" s="168" t="e">
        <f>IF(C1055="",NA(),MATCH($B1055&amp;$C1055,'Smelter Look-up'!$J:$J,0))</f>
        <v>#N/A</v>
      </c>
      <c r="X1055" s="169">
        <f t="shared" ca="1" si="85"/>
        <v>0</v>
      </c>
      <c r="AB1055" s="311" t="str">
        <f t="shared" si="87"/>
        <v/>
      </c>
      <c r="AC1055" s="169" t="str">
        <f t="shared" si="88"/>
        <v/>
      </c>
      <c r="AD1055" s="169" t="str">
        <f t="shared" si="89"/>
        <v/>
      </c>
    </row>
    <row r="1056" spans="1:30" s="169" customFormat="1" ht="20.25">
      <c r="A1056" s="154"/>
      <c r="B1056" s="301"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3" t="str">
        <f ca="1">IF(ISERROR($V1056),"",OFFSET('Smelter Look-up'!$G$4,$V1056-4,0))</f>
        <v/>
      </c>
      <c r="I1056" s="204" t="str">
        <f ca="1">IF(ISERROR($V1056),"",OFFSET('Smelter Look-up'!$H$4,$V1056-4,0))</f>
        <v/>
      </c>
      <c r="J1056" s="204" t="str">
        <f ca="1">IF(ISERROR($V1056),"",OFFSET('Smelter Look-up'!$I$4,$V1056-4,0))</f>
        <v/>
      </c>
      <c r="K1056" s="149"/>
      <c r="L1056" s="149"/>
      <c r="M1056" s="149"/>
      <c r="N1056" s="149"/>
      <c r="O1056" s="149"/>
      <c r="P1056" s="206"/>
      <c r="Q1056" s="150"/>
      <c r="R1056" s="148" t="str">
        <f ca="1">IF(ISERROR($V1056),"",OFFSET('Smelter Look-up'!$C$4,$V1056-4,0)&amp;"")</f>
        <v/>
      </c>
      <c r="S1056" s="154" t="str">
        <f t="shared" ca="1" si="86"/>
        <v/>
      </c>
      <c r="T1056" s="154" t="str">
        <f ca="1">IF(B1056="","",IF(ISERROR(MATCH($J1056,SorP!$B$1:$B$6261,0)),"",INDIRECT("'SorP'!$A$"&amp;MATCH($S1056&amp;$J1056,SorP!C:C,0))))</f>
        <v/>
      </c>
      <c r="U1056" s="167"/>
      <c r="V1056" s="168" t="e">
        <f>IF(C1056="",NA(),MATCH($B1056&amp;$C1056,'Smelter Look-up'!$J:$J,0))</f>
        <v>#N/A</v>
      </c>
      <c r="X1056" s="169">
        <f t="shared" ref="X1056:X1119" ca="1" si="90">IF(AND(C1056="Smelter not listed",OR(LEN(D1056)=0,LEN(E1056)=0)),1,0)</f>
        <v>0</v>
      </c>
      <c r="AB1056" s="311" t="str">
        <f t="shared" si="87"/>
        <v/>
      </c>
      <c r="AC1056" s="169" t="str">
        <f t="shared" si="88"/>
        <v/>
      </c>
      <c r="AD1056" s="169" t="str">
        <f t="shared" si="89"/>
        <v/>
      </c>
    </row>
    <row r="1057" spans="1:30" s="169" customFormat="1" ht="20.25">
      <c r="A1057" s="154"/>
      <c r="B1057" s="301"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3" t="str">
        <f ca="1">IF(ISERROR($V1057),"",OFFSET('Smelter Look-up'!$G$4,$V1057-4,0))</f>
        <v/>
      </c>
      <c r="I1057" s="204" t="str">
        <f ca="1">IF(ISERROR($V1057),"",OFFSET('Smelter Look-up'!$H$4,$V1057-4,0))</f>
        <v/>
      </c>
      <c r="J1057" s="204" t="str">
        <f ca="1">IF(ISERROR($V1057),"",OFFSET('Smelter Look-up'!$I$4,$V1057-4,0))</f>
        <v/>
      </c>
      <c r="K1057" s="149"/>
      <c r="L1057" s="149"/>
      <c r="M1057" s="149"/>
      <c r="N1057" s="149"/>
      <c r="O1057" s="149"/>
      <c r="P1057" s="206"/>
      <c r="Q1057" s="150"/>
      <c r="R1057" s="148" t="str">
        <f ca="1">IF(ISERROR($V1057),"",OFFSET('Smelter Look-up'!$C$4,$V1057-4,0)&amp;"")</f>
        <v/>
      </c>
      <c r="S1057" s="154" t="str">
        <f t="shared" ref="S1057:S1120" ca="1" si="91">IF(B1057="","",IF(ISERROR(MATCH($E1057,CL,0)),"Unknown",INDIRECT("'C'!$A$"&amp;MATCH($E1057,CL,0)+1)))</f>
        <v/>
      </c>
      <c r="T1057" s="154" t="str">
        <f ca="1">IF(B1057="","",IF(ISERROR(MATCH($J1057,SorP!$B$1:$B$6261,0)),"",INDIRECT("'SorP'!$A$"&amp;MATCH($S1057&amp;$J1057,SorP!C:C,0))))</f>
        <v/>
      </c>
      <c r="U1057" s="167"/>
      <c r="V1057" s="168" t="e">
        <f>IF(C1057="",NA(),MATCH($B1057&amp;$C1057,'Smelter Look-up'!$J:$J,0))</f>
        <v>#N/A</v>
      </c>
      <c r="X1057" s="169">
        <f t="shared" ca="1" si="90"/>
        <v>0</v>
      </c>
      <c r="AB1057" s="311" t="str">
        <f t="shared" si="87"/>
        <v/>
      </c>
      <c r="AC1057" s="169" t="str">
        <f t="shared" si="88"/>
        <v/>
      </c>
      <c r="AD1057" s="169" t="str">
        <f t="shared" si="89"/>
        <v/>
      </c>
    </row>
    <row r="1058" spans="1:30" s="169" customFormat="1" ht="20.25">
      <c r="A1058" s="154"/>
      <c r="B1058" s="301"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3" t="str">
        <f ca="1">IF(ISERROR($V1058),"",OFFSET('Smelter Look-up'!$G$4,$V1058-4,0))</f>
        <v/>
      </c>
      <c r="I1058" s="204" t="str">
        <f ca="1">IF(ISERROR($V1058),"",OFFSET('Smelter Look-up'!$H$4,$V1058-4,0))</f>
        <v/>
      </c>
      <c r="J1058" s="204" t="str">
        <f ca="1">IF(ISERROR($V1058),"",OFFSET('Smelter Look-up'!$I$4,$V1058-4,0))</f>
        <v/>
      </c>
      <c r="K1058" s="149"/>
      <c r="L1058" s="149"/>
      <c r="M1058" s="149"/>
      <c r="N1058" s="149"/>
      <c r="O1058" s="149"/>
      <c r="P1058" s="206"/>
      <c r="Q1058" s="150"/>
      <c r="R1058" s="148" t="str">
        <f ca="1">IF(ISERROR($V1058),"",OFFSET('Smelter Look-up'!$C$4,$V1058-4,0)&amp;"")</f>
        <v/>
      </c>
      <c r="S1058" s="154" t="str">
        <f t="shared" ca="1" si="91"/>
        <v/>
      </c>
      <c r="T1058" s="154" t="str">
        <f ca="1">IF(B1058="","",IF(ISERROR(MATCH($J1058,SorP!$B$1:$B$6261,0)),"",INDIRECT("'SorP'!$A$"&amp;MATCH($S1058&amp;$J1058,SorP!C:C,0))))</f>
        <v/>
      </c>
      <c r="U1058" s="167"/>
      <c r="V1058" s="168" t="e">
        <f>IF(C1058="",NA(),MATCH($B1058&amp;$C1058,'Smelter Look-up'!$J:$J,0))</f>
        <v>#N/A</v>
      </c>
      <c r="X1058" s="169">
        <f t="shared" ca="1" si="90"/>
        <v>0</v>
      </c>
      <c r="AB1058" s="311" t="str">
        <f t="shared" si="87"/>
        <v/>
      </c>
      <c r="AC1058" s="169" t="str">
        <f t="shared" si="88"/>
        <v/>
      </c>
      <c r="AD1058" s="169" t="str">
        <f t="shared" si="89"/>
        <v/>
      </c>
    </row>
    <row r="1059" spans="1:30" s="169" customFormat="1" ht="20.25">
      <c r="A1059" s="154"/>
      <c r="B1059" s="301"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3" t="str">
        <f ca="1">IF(ISERROR($V1059),"",OFFSET('Smelter Look-up'!$G$4,$V1059-4,0))</f>
        <v/>
      </c>
      <c r="I1059" s="204" t="str">
        <f ca="1">IF(ISERROR($V1059),"",OFFSET('Smelter Look-up'!$H$4,$V1059-4,0))</f>
        <v/>
      </c>
      <c r="J1059" s="204" t="str">
        <f ca="1">IF(ISERROR($V1059),"",OFFSET('Smelter Look-up'!$I$4,$V1059-4,0))</f>
        <v/>
      </c>
      <c r="K1059" s="149"/>
      <c r="L1059" s="149"/>
      <c r="M1059" s="149"/>
      <c r="N1059" s="149"/>
      <c r="O1059" s="149"/>
      <c r="P1059" s="206"/>
      <c r="Q1059" s="150"/>
      <c r="R1059" s="148" t="str">
        <f ca="1">IF(ISERROR($V1059),"",OFFSET('Smelter Look-up'!$C$4,$V1059-4,0)&amp;"")</f>
        <v/>
      </c>
      <c r="S1059" s="154" t="str">
        <f t="shared" ca="1" si="91"/>
        <v/>
      </c>
      <c r="T1059" s="154" t="str">
        <f ca="1">IF(B1059="","",IF(ISERROR(MATCH($J1059,SorP!$B$1:$B$6261,0)),"",INDIRECT("'SorP'!$A$"&amp;MATCH($S1059&amp;$J1059,SorP!C:C,0))))</f>
        <v/>
      </c>
      <c r="U1059" s="167"/>
      <c r="V1059" s="168" t="e">
        <f>IF(C1059="",NA(),MATCH($B1059&amp;$C1059,'Smelter Look-up'!$J:$J,0))</f>
        <v>#N/A</v>
      </c>
      <c r="X1059" s="169">
        <f t="shared" ca="1" si="90"/>
        <v>0</v>
      </c>
      <c r="AB1059" s="311" t="str">
        <f t="shared" si="87"/>
        <v/>
      </c>
      <c r="AC1059" s="169" t="str">
        <f t="shared" si="88"/>
        <v/>
      </c>
      <c r="AD1059" s="169" t="str">
        <f t="shared" si="89"/>
        <v/>
      </c>
    </row>
    <row r="1060" spans="1:30" s="169" customFormat="1" ht="20.25">
      <c r="A1060" s="154"/>
      <c r="B1060" s="301"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3" t="str">
        <f ca="1">IF(ISERROR($V1060),"",OFFSET('Smelter Look-up'!$G$4,$V1060-4,0))</f>
        <v/>
      </c>
      <c r="I1060" s="204" t="str">
        <f ca="1">IF(ISERROR($V1060),"",OFFSET('Smelter Look-up'!$H$4,$V1060-4,0))</f>
        <v/>
      </c>
      <c r="J1060" s="204" t="str">
        <f ca="1">IF(ISERROR($V1060),"",OFFSET('Smelter Look-up'!$I$4,$V1060-4,0))</f>
        <v/>
      </c>
      <c r="K1060" s="149"/>
      <c r="L1060" s="149"/>
      <c r="M1060" s="149"/>
      <c r="N1060" s="149"/>
      <c r="O1060" s="149"/>
      <c r="P1060" s="206"/>
      <c r="Q1060" s="150"/>
      <c r="R1060" s="148" t="str">
        <f ca="1">IF(ISERROR($V1060),"",OFFSET('Smelter Look-up'!$C$4,$V1060-4,0)&amp;"")</f>
        <v/>
      </c>
      <c r="S1060" s="154" t="str">
        <f t="shared" ca="1" si="91"/>
        <v/>
      </c>
      <c r="T1060" s="154" t="str">
        <f ca="1">IF(B1060="","",IF(ISERROR(MATCH($J1060,SorP!$B$1:$B$6261,0)),"",INDIRECT("'SorP'!$A$"&amp;MATCH($S1060&amp;$J1060,SorP!C:C,0))))</f>
        <v/>
      </c>
      <c r="U1060" s="167"/>
      <c r="V1060" s="168" t="e">
        <f>IF(C1060="",NA(),MATCH($B1060&amp;$C1060,'Smelter Look-up'!$J:$J,0))</f>
        <v>#N/A</v>
      </c>
      <c r="X1060" s="169">
        <f t="shared" ca="1" si="90"/>
        <v>0</v>
      </c>
      <c r="AB1060" s="311" t="str">
        <f t="shared" si="87"/>
        <v/>
      </c>
      <c r="AC1060" s="169" t="str">
        <f t="shared" si="88"/>
        <v/>
      </c>
      <c r="AD1060" s="169" t="str">
        <f t="shared" si="89"/>
        <v/>
      </c>
    </row>
    <row r="1061" spans="1:30" s="169" customFormat="1" ht="20.25">
      <c r="A1061" s="154"/>
      <c r="B1061" s="301"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3" t="str">
        <f ca="1">IF(ISERROR($V1061),"",OFFSET('Smelter Look-up'!$G$4,$V1061-4,0))</f>
        <v/>
      </c>
      <c r="I1061" s="204" t="str">
        <f ca="1">IF(ISERROR($V1061),"",OFFSET('Smelter Look-up'!$H$4,$V1061-4,0))</f>
        <v/>
      </c>
      <c r="J1061" s="204" t="str">
        <f ca="1">IF(ISERROR($V1061),"",OFFSET('Smelter Look-up'!$I$4,$V1061-4,0))</f>
        <v/>
      </c>
      <c r="K1061" s="149"/>
      <c r="L1061" s="149"/>
      <c r="M1061" s="149"/>
      <c r="N1061" s="149"/>
      <c r="O1061" s="149"/>
      <c r="P1061" s="206"/>
      <c r="Q1061" s="150"/>
      <c r="R1061" s="148" t="str">
        <f ca="1">IF(ISERROR($V1061),"",OFFSET('Smelter Look-up'!$C$4,$V1061-4,0)&amp;"")</f>
        <v/>
      </c>
      <c r="S1061" s="154" t="str">
        <f t="shared" ca="1" si="91"/>
        <v/>
      </c>
      <c r="T1061" s="154" t="str">
        <f ca="1">IF(B1061="","",IF(ISERROR(MATCH($J1061,SorP!$B$1:$B$6261,0)),"",INDIRECT("'SorP'!$A$"&amp;MATCH($S1061&amp;$J1061,SorP!C:C,0))))</f>
        <v/>
      </c>
      <c r="U1061" s="167"/>
      <c r="V1061" s="168" t="e">
        <f>IF(C1061="",NA(),MATCH($B1061&amp;$C1061,'Smelter Look-up'!$J:$J,0))</f>
        <v>#N/A</v>
      </c>
      <c r="X1061" s="169">
        <f t="shared" ca="1" si="90"/>
        <v>0</v>
      </c>
      <c r="AB1061" s="311" t="str">
        <f t="shared" si="87"/>
        <v/>
      </c>
      <c r="AC1061" s="169" t="str">
        <f t="shared" si="88"/>
        <v/>
      </c>
      <c r="AD1061" s="169" t="str">
        <f t="shared" si="89"/>
        <v/>
      </c>
    </row>
    <row r="1062" spans="1:30" s="169" customFormat="1" ht="20.25">
      <c r="A1062" s="154"/>
      <c r="B1062" s="301"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3" t="str">
        <f ca="1">IF(ISERROR($V1062),"",OFFSET('Smelter Look-up'!$G$4,$V1062-4,0))</f>
        <v/>
      </c>
      <c r="I1062" s="204" t="str">
        <f ca="1">IF(ISERROR($V1062),"",OFFSET('Smelter Look-up'!$H$4,$V1062-4,0))</f>
        <v/>
      </c>
      <c r="J1062" s="204" t="str">
        <f ca="1">IF(ISERROR($V1062),"",OFFSET('Smelter Look-up'!$I$4,$V1062-4,0))</f>
        <v/>
      </c>
      <c r="K1062" s="149"/>
      <c r="L1062" s="149"/>
      <c r="M1062" s="149"/>
      <c r="N1062" s="149"/>
      <c r="O1062" s="149"/>
      <c r="P1062" s="206"/>
      <c r="Q1062" s="150"/>
      <c r="R1062" s="148" t="str">
        <f ca="1">IF(ISERROR($V1062),"",OFFSET('Smelter Look-up'!$C$4,$V1062-4,0)&amp;"")</f>
        <v/>
      </c>
      <c r="S1062" s="154" t="str">
        <f t="shared" ca="1" si="91"/>
        <v/>
      </c>
      <c r="T1062" s="154" t="str">
        <f ca="1">IF(B1062="","",IF(ISERROR(MATCH($J1062,SorP!$B$1:$B$6261,0)),"",INDIRECT("'SorP'!$A$"&amp;MATCH($S1062&amp;$J1062,SorP!C:C,0))))</f>
        <v/>
      </c>
      <c r="U1062" s="167"/>
      <c r="V1062" s="168" t="e">
        <f>IF(C1062="",NA(),MATCH($B1062&amp;$C1062,'Smelter Look-up'!$J:$J,0))</f>
        <v>#N/A</v>
      </c>
      <c r="X1062" s="169">
        <f t="shared" ca="1" si="90"/>
        <v>0</v>
      </c>
      <c r="AB1062" s="311" t="str">
        <f t="shared" si="87"/>
        <v/>
      </c>
      <c r="AC1062" s="169" t="str">
        <f t="shared" si="88"/>
        <v/>
      </c>
      <c r="AD1062" s="169" t="str">
        <f t="shared" si="89"/>
        <v/>
      </c>
    </row>
    <row r="1063" spans="1:30" s="169" customFormat="1" ht="20.25">
      <c r="A1063" s="154"/>
      <c r="B1063" s="301"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3" t="str">
        <f ca="1">IF(ISERROR($V1063),"",OFFSET('Smelter Look-up'!$G$4,$V1063-4,0))</f>
        <v/>
      </c>
      <c r="I1063" s="204" t="str">
        <f ca="1">IF(ISERROR($V1063),"",OFFSET('Smelter Look-up'!$H$4,$V1063-4,0))</f>
        <v/>
      </c>
      <c r="J1063" s="204" t="str">
        <f ca="1">IF(ISERROR($V1063),"",OFFSET('Smelter Look-up'!$I$4,$V1063-4,0))</f>
        <v/>
      </c>
      <c r="K1063" s="149"/>
      <c r="L1063" s="149"/>
      <c r="M1063" s="149"/>
      <c r="N1063" s="149"/>
      <c r="O1063" s="149"/>
      <c r="P1063" s="206"/>
      <c r="Q1063" s="150"/>
      <c r="R1063" s="148" t="str">
        <f ca="1">IF(ISERROR($V1063),"",OFFSET('Smelter Look-up'!$C$4,$V1063-4,0)&amp;"")</f>
        <v/>
      </c>
      <c r="S1063" s="154" t="str">
        <f t="shared" ca="1" si="91"/>
        <v/>
      </c>
      <c r="T1063" s="154" t="str">
        <f ca="1">IF(B1063="","",IF(ISERROR(MATCH($J1063,SorP!$B$1:$B$6261,0)),"",INDIRECT("'SorP'!$A$"&amp;MATCH($S1063&amp;$J1063,SorP!C:C,0))))</f>
        <v/>
      </c>
      <c r="U1063" s="167"/>
      <c r="V1063" s="168" t="e">
        <f>IF(C1063="",NA(),MATCH($B1063&amp;$C1063,'Smelter Look-up'!$J:$J,0))</f>
        <v>#N/A</v>
      </c>
      <c r="X1063" s="169">
        <f t="shared" ca="1" si="90"/>
        <v>0</v>
      </c>
      <c r="AB1063" s="311" t="str">
        <f t="shared" ref="AB1063:AB1126" si="92">IF(C1063="","",B1063)</f>
        <v/>
      </c>
      <c r="AC1063" s="169" t="str">
        <f t="shared" ref="AC1063:AC1126" si="93">B1063</f>
        <v/>
      </c>
      <c r="AD1063" s="169" t="str">
        <f t="shared" ref="AD1063:AD1126" si="94">IF(C1063="Smelter not listed",D1063,C1063)</f>
        <v/>
      </c>
    </row>
    <row r="1064" spans="1:30" s="169" customFormat="1" ht="20.25">
      <c r="A1064" s="154"/>
      <c r="B1064" s="301"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3" t="str">
        <f ca="1">IF(ISERROR($V1064),"",OFFSET('Smelter Look-up'!$G$4,$V1064-4,0))</f>
        <v/>
      </c>
      <c r="I1064" s="204" t="str">
        <f ca="1">IF(ISERROR($V1064),"",OFFSET('Smelter Look-up'!$H$4,$V1064-4,0))</f>
        <v/>
      </c>
      <c r="J1064" s="204" t="str">
        <f ca="1">IF(ISERROR($V1064),"",OFFSET('Smelter Look-up'!$I$4,$V1064-4,0))</f>
        <v/>
      </c>
      <c r="K1064" s="149"/>
      <c r="L1064" s="149"/>
      <c r="M1064" s="149"/>
      <c r="N1064" s="149"/>
      <c r="O1064" s="149"/>
      <c r="P1064" s="206"/>
      <c r="Q1064" s="150"/>
      <c r="R1064" s="148" t="str">
        <f ca="1">IF(ISERROR($V1064),"",OFFSET('Smelter Look-up'!$C$4,$V1064-4,0)&amp;"")</f>
        <v/>
      </c>
      <c r="S1064" s="154" t="str">
        <f t="shared" ca="1" si="91"/>
        <v/>
      </c>
      <c r="T1064" s="154" t="str">
        <f ca="1">IF(B1064="","",IF(ISERROR(MATCH($J1064,SorP!$B$1:$B$6261,0)),"",INDIRECT("'SorP'!$A$"&amp;MATCH($S1064&amp;$J1064,SorP!C:C,0))))</f>
        <v/>
      </c>
      <c r="U1064" s="167"/>
      <c r="V1064" s="168" t="e">
        <f>IF(C1064="",NA(),MATCH($B1064&amp;$C1064,'Smelter Look-up'!$J:$J,0))</f>
        <v>#N/A</v>
      </c>
      <c r="X1064" s="169">
        <f t="shared" ca="1" si="90"/>
        <v>0</v>
      </c>
      <c r="AB1064" s="311" t="str">
        <f t="shared" si="92"/>
        <v/>
      </c>
      <c r="AC1064" s="169" t="str">
        <f t="shared" si="93"/>
        <v/>
      </c>
      <c r="AD1064" s="169" t="str">
        <f t="shared" si="94"/>
        <v/>
      </c>
    </row>
    <row r="1065" spans="1:30" s="169" customFormat="1" ht="20.25">
      <c r="A1065" s="154"/>
      <c r="B1065" s="301"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3" t="str">
        <f ca="1">IF(ISERROR($V1065),"",OFFSET('Smelter Look-up'!$G$4,$V1065-4,0))</f>
        <v/>
      </c>
      <c r="I1065" s="204" t="str">
        <f ca="1">IF(ISERROR($V1065),"",OFFSET('Smelter Look-up'!$H$4,$V1065-4,0))</f>
        <v/>
      </c>
      <c r="J1065" s="204" t="str">
        <f ca="1">IF(ISERROR($V1065),"",OFFSET('Smelter Look-up'!$I$4,$V1065-4,0))</f>
        <v/>
      </c>
      <c r="K1065" s="149"/>
      <c r="L1065" s="149"/>
      <c r="M1065" s="149"/>
      <c r="N1065" s="149"/>
      <c r="O1065" s="149"/>
      <c r="P1065" s="206"/>
      <c r="Q1065" s="150"/>
      <c r="R1065" s="148" t="str">
        <f ca="1">IF(ISERROR($V1065),"",OFFSET('Smelter Look-up'!$C$4,$V1065-4,0)&amp;"")</f>
        <v/>
      </c>
      <c r="S1065" s="154" t="str">
        <f t="shared" ca="1" si="91"/>
        <v/>
      </c>
      <c r="T1065" s="154" t="str">
        <f ca="1">IF(B1065="","",IF(ISERROR(MATCH($J1065,SorP!$B$1:$B$6261,0)),"",INDIRECT("'SorP'!$A$"&amp;MATCH($S1065&amp;$J1065,SorP!C:C,0))))</f>
        <v/>
      </c>
      <c r="U1065" s="167"/>
      <c r="V1065" s="168" t="e">
        <f>IF(C1065="",NA(),MATCH($B1065&amp;$C1065,'Smelter Look-up'!$J:$J,0))</f>
        <v>#N/A</v>
      </c>
      <c r="X1065" s="169">
        <f t="shared" ca="1" si="90"/>
        <v>0</v>
      </c>
      <c r="AB1065" s="311" t="str">
        <f t="shared" si="92"/>
        <v/>
      </c>
      <c r="AC1065" s="169" t="str">
        <f t="shared" si="93"/>
        <v/>
      </c>
      <c r="AD1065" s="169" t="str">
        <f t="shared" si="94"/>
        <v/>
      </c>
    </row>
    <row r="1066" spans="1:30" s="169" customFormat="1" ht="20.25">
      <c r="A1066" s="154"/>
      <c r="B1066" s="301"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3" t="str">
        <f ca="1">IF(ISERROR($V1066),"",OFFSET('Smelter Look-up'!$G$4,$V1066-4,0))</f>
        <v/>
      </c>
      <c r="I1066" s="204" t="str">
        <f ca="1">IF(ISERROR($V1066),"",OFFSET('Smelter Look-up'!$H$4,$V1066-4,0))</f>
        <v/>
      </c>
      <c r="J1066" s="204" t="str">
        <f ca="1">IF(ISERROR($V1066),"",OFFSET('Smelter Look-up'!$I$4,$V1066-4,0))</f>
        <v/>
      </c>
      <c r="K1066" s="149"/>
      <c r="L1066" s="149"/>
      <c r="M1066" s="149"/>
      <c r="N1066" s="149"/>
      <c r="O1066" s="149"/>
      <c r="P1066" s="206"/>
      <c r="Q1066" s="150"/>
      <c r="R1066" s="148" t="str">
        <f ca="1">IF(ISERROR($V1066),"",OFFSET('Smelter Look-up'!$C$4,$V1066-4,0)&amp;"")</f>
        <v/>
      </c>
      <c r="S1066" s="154" t="str">
        <f t="shared" ca="1" si="91"/>
        <v/>
      </c>
      <c r="T1066" s="154" t="str">
        <f ca="1">IF(B1066="","",IF(ISERROR(MATCH($J1066,SorP!$B$1:$B$6261,0)),"",INDIRECT("'SorP'!$A$"&amp;MATCH($S1066&amp;$J1066,SorP!C:C,0))))</f>
        <v/>
      </c>
      <c r="U1066" s="167"/>
      <c r="V1066" s="168" t="e">
        <f>IF(C1066="",NA(),MATCH($B1066&amp;$C1066,'Smelter Look-up'!$J:$J,0))</f>
        <v>#N/A</v>
      </c>
      <c r="X1066" s="169">
        <f t="shared" ca="1" si="90"/>
        <v>0</v>
      </c>
      <c r="AB1066" s="311" t="str">
        <f t="shared" si="92"/>
        <v/>
      </c>
      <c r="AC1066" s="169" t="str">
        <f t="shared" si="93"/>
        <v/>
      </c>
      <c r="AD1066" s="169" t="str">
        <f t="shared" si="94"/>
        <v/>
      </c>
    </row>
    <row r="1067" spans="1:30" s="169" customFormat="1" ht="20.25">
      <c r="A1067" s="154"/>
      <c r="B1067" s="301"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3" t="str">
        <f ca="1">IF(ISERROR($V1067),"",OFFSET('Smelter Look-up'!$G$4,$V1067-4,0))</f>
        <v/>
      </c>
      <c r="I1067" s="204" t="str">
        <f ca="1">IF(ISERROR($V1067),"",OFFSET('Smelter Look-up'!$H$4,$V1067-4,0))</f>
        <v/>
      </c>
      <c r="J1067" s="204" t="str">
        <f ca="1">IF(ISERROR($V1067),"",OFFSET('Smelter Look-up'!$I$4,$V1067-4,0))</f>
        <v/>
      </c>
      <c r="K1067" s="149"/>
      <c r="L1067" s="149"/>
      <c r="M1067" s="149"/>
      <c r="N1067" s="149"/>
      <c r="O1067" s="149"/>
      <c r="P1067" s="206"/>
      <c r="Q1067" s="150"/>
      <c r="R1067" s="148" t="str">
        <f ca="1">IF(ISERROR($V1067),"",OFFSET('Smelter Look-up'!$C$4,$V1067-4,0)&amp;"")</f>
        <v/>
      </c>
      <c r="S1067" s="154" t="str">
        <f t="shared" ca="1" si="91"/>
        <v/>
      </c>
      <c r="T1067" s="154" t="str">
        <f ca="1">IF(B1067="","",IF(ISERROR(MATCH($J1067,SorP!$B$1:$B$6261,0)),"",INDIRECT("'SorP'!$A$"&amp;MATCH($S1067&amp;$J1067,SorP!C:C,0))))</f>
        <v/>
      </c>
      <c r="U1067" s="167"/>
      <c r="V1067" s="168" t="e">
        <f>IF(C1067="",NA(),MATCH($B1067&amp;$C1067,'Smelter Look-up'!$J:$J,0))</f>
        <v>#N/A</v>
      </c>
      <c r="X1067" s="169">
        <f t="shared" ca="1" si="90"/>
        <v>0</v>
      </c>
      <c r="AB1067" s="311" t="str">
        <f t="shared" si="92"/>
        <v/>
      </c>
      <c r="AC1067" s="169" t="str">
        <f t="shared" si="93"/>
        <v/>
      </c>
      <c r="AD1067" s="169" t="str">
        <f t="shared" si="94"/>
        <v/>
      </c>
    </row>
    <row r="1068" spans="1:30" s="169" customFormat="1" ht="20.25">
      <c r="A1068" s="154"/>
      <c r="B1068" s="301"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3" t="str">
        <f ca="1">IF(ISERROR($V1068),"",OFFSET('Smelter Look-up'!$G$4,$V1068-4,0))</f>
        <v/>
      </c>
      <c r="I1068" s="204" t="str">
        <f ca="1">IF(ISERROR($V1068),"",OFFSET('Smelter Look-up'!$H$4,$V1068-4,0))</f>
        <v/>
      </c>
      <c r="J1068" s="204" t="str">
        <f ca="1">IF(ISERROR($V1068),"",OFFSET('Smelter Look-up'!$I$4,$V1068-4,0))</f>
        <v/>
      </c>
      <c r="K1068" s="149"/>
      <c r="L1068" s="149"/>
      <c r="M1068" s="149"/>
      <c r="N1068" s="149"/>
      <c r="O1068" s="149"/>
      <c r="P1068" s="206"/>
      <c r="Q1068" s="150"/>
      <c r="R1068" s="148" t="str">
        <f ca="1">IF(ISERROR($V1068),"",OFFSET('Smelter Look-up'!$C$4,$V1068-4,0)&amp;"")</f>
        <v/>
      </c>
      <c r="S1068" s="154" t="str">
        <f t="shared" ca="1" si="91"/>
        <v/>
      </c>
      <c r="T1068" s="154" t="str">
        <f ca="1">IF(B1068="","",IF(ISERROR(MATCH($J1068,SorP!$B$1:$B$6261,0)),"",INDIRECT("'SorP'!$A$"&amp;MATCH($S1068&amp;$J1068,SorP!C:C,0))))</f>
        <v/>
      </c>
      <c r="U1068" s="167"/>
      <c r="V1068" s="168" t="e">
        <f>IF(C1068="",NA(),MATCH($B1068&amp;$C1068,'Smelter Look-up'!$J:$J,0))</f>
        <v>#N/A</v>
      </c>
      <c r="X1068" s="169">
        <f t="shared" ca="1" si="90"/>
        <v>0</v>
      </c>
      <c r="AB1068" s="311" t="str">
        <f t="shared" si="92"/>
        <v/>
      </c>
      <c r="AC1068" s="169" t="str">
        <f t="shared" si="93"/>
        <v/>
      </c>
      <c r="AD1068" s="169" t="str">
        <f t="shared" si="94"/>
        <v/>
      </c>
    </row>
    <row r="1069" spans="1:30" s="169" customFormat="1" ht="20.25">
      <c r="A1069" s="154"/>
      <c r="B1069" s="301"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3" t="str">
        <f ca="1">IF(ISERROR($V1069),"",OFFSET('Smelter Look-up'!$G$4,$V1069-4,0))</f>
        <v/>
      </c>
      <c r="I1069" s="204" t="str">
        <f ca="1">IF(ISERROR($V1069),"",OFFSET('Smelter Look-up'!$H$4,$V1069-4,0))</f>
        <v/>
      </c>
      <c r="J1069" s="204" t="str">
        <f ca="1">IF(ISERROR($V1069),"",OFFSET('Smelter Look-up'!$I$4,$V1069-4,0))</f>
        <v/>
      </c>
      <c r="K1069" s="149"/>
      <c r="L1069" s="149"/>
      <c r="M1069" s="149"/>
      <c r="N1069" s="149"/>
      <c r="O1069" s="149"/>
      <c r="P1069" s="206"/>
      <c r="Q1069" s="150"/>
      <c r="R1069" s="148" t="str">
        <f ca="1">IF(ISERROR($V1069),"",OFFSET('Smelter Look-up'!$C$4,$V1069-4,0)&amp;"")</f>
        <v/>
      </c>
      <c r="S1069" s="154" t="str">
        <f t="shared" ca="1" si="91"/>
        <v/>
      </c>
      <c r="T1069" s="154" t="str">
        <f ca="1">IF(B1069="","",IF(ISERROR(MATCH($J1069,SorP!$B$1:$B$6261,0)),"",INDIRECT("'SorP'!$A$"&amp;MATCH($S1069&amp;$J1069,SorP!C:C,0))))</f>
        <v/>
      </c>
      <c r="U1069" s="167"/>
      <c r="V1069" s="168" t="e">
        <f>IF(C1069="",NA(),MATCH($B1069&amp;$C1069,'Smelter Look-up'!$J:$J,0))</f>
        <v>#N/A</v>
      </c>
      <c r="X1069" s="169">
        <f t="shared" ca="1" si="90"/>
        <v>0</v>
      </c>
      <c r="AB1069" s="311" t="str">
        <f t="shared" si="92"/>
        <v/>
      </c>
      <c r="AC1069" s="169" t="str">
        <f t="shared" si="93"/>
        <v/>
      </c>
      <c r="AD1069" s="169" t="str">
        <f t="shared" si="94"/>
        <v/>
      </c>
    </row>
    <row r="1070" spans="1:30" s="169" customFormat="1" ht="20.25">
      <c r="A1070" s="154"/>
      <c r="B1070" s="301"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3" t="str">
        <f ca="1">IF(ISERROR($V1070),"",OFFSET('Smelter Look-up'!$G$4,$V1070-4,0))</f>
        <v/>
      </c>
      <c r="I1070" s="204" t="str">
        <f ca="1">IF(ISERROR($V1070),"",OFFSET('Smelter Look-up'!$H$4,$V1070-4,0))</f>
        <v/>
      </c>
      <c r="J1070" s="204" t="str">
        <f ca="1">IF(ISERROR($V1070),"",OFFSET('Smelter Look-up'!$I$4,$V1070-4,0))</f>
        <v/>
      </c>
      <c r="K1070" s="149"/>
      <c r="L1070" s="149"/>
      <c r="M1070" s="149"/>
      <c r="N1070" s="149"/>
      <c r="O1070" s="149"/>
      <c r="P1070" s="206"/>
      <c r="Q1070" s="150"/>
      <c r="R1070" s="148" t="str">
        <f ca="1">IF(ISERROR($V1070),"",OFFSET('Smelter Look-up'!$C$4,$V1070-4,0)&amp;"")</f>
        <v/>
      </c>
      <c r="S1070" s="154" t="str">
        <f t="shared" ca="1" si="91"/>
        <v/>
      </c>
      <c r="T1070" s="154" t="str">
        <f ca="1">IF(B1070="","",IF(ISERROR(MATCH($J1070,SorP!$B$1:$B$6261,0)),"",INDIRECT("'SorP'!$A$"&amp;MATCH($S1070&amp;$J1070,SorP!C:C,0))))</f>
        <v/>
      </c>
      <c r="U1070" s="167"/>
      <c r="V1070" s="168" t="e">
        <f>IF(C1070="",NA(),MATCH($B1070&amp;$C1070,'Smelter Look-up'!$J:$J,0))</f>
        <v>#N/A</v>
      </c>
      <c r="X1070" s="169">
        <f t="shared" ca="1" si="90"/>
        <v>0</v>
      </c>
      <c r="AB1070" s="311" t="str">
        <f t="shared" si="92"/>
        <v/>
      </c>
      <c r="AC1070" s="169" t="str">
        <f t="shared" si="93"/>
        <v/>
      </c>
      <c r="AD1070" s="169" t="str">
        <f t="shared" si="94"/>
        <v/>
      </c>
    </row>
    <row r="1071" spans="1:30" s="169" customFormat="1" ht="20.25">
      <c r="A1071" s="154"/>
      <c r="B1071" s="301"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3" t="str">
        <f ca="1">IF(ISERROR($V1071),"",OFFSET('Smelter Look-up'!$G$4,$V1071-4,0))</f>
        <v/>
      </c>
      <c r="I1071" s="204" t="str">
        <f ca="1">IF(ISERROR($V1071),"",OFFSET('Smelter Look-up'!$H$4,$V1071-4,0))</f>
        <v/>
      </c>
      <c r="J1071" s="204" t="str">
        <f ca="1">IF(ISERROR($V1071),"",OFFSET('Smelter Look-up'!$I$4,$V1071-4,0))</f>
        <v/>
      </c>
      <c r="K1071" s="149"/>
      <c r="L1071" s="149"/>
      <c r="M1071" s="149"/>
      <c r="N1071" s="149"/>
      <c r="O1071" s="149"/>
      <c r="P1071" s="206"/>
      <c r="Q1071" s="150"/>
      <c r="R1071" s="148" t="str">
        <f ca="1">IF(ISERROR($V1071),"",OFFSET('Smelter Look-up'!$C$4,$V1071-4,0)&amp;"")</f>
        <v/>
      </c>
      <c r="S1071" s="154" t="str">
        <f t="shared" ca="1" si="91"/>
        <v/>
      </c>
      <c r="T1071" s="154" t="str">
        <f ca="1">IF(B1071="","",IF(ISERROR(MATCH($J1071,SorP!$B$1:$B$6261,0)),"",INDIRECT("'SorP'!$A$"&amp;MATCH($S1071&amp;$J1071,SorP!C:C,0))))</f>
        <v/>
      </c>
      <c r="U1071" s="167"/>
      <c r="V1071" s="168" t="e">
        <f>IF(C1071="",NA(),MATCH($B1071&amp;$C1071,'Smelter Look-up'!$J:$J,0))</f>
        <v>#N/A</v>
      </c>
      <c r="X1071" s="169">
        <f t="shared" ca="1" si="90"/>
        <v>0</v>
      </c>
      <c r="AB1071" s="311" t="str">
        <f t="shared" si="92"/>
        <v/>
      </c>
      <c r="AC1071" s="169" t="str">
        <f t="shared" si="93"/>
        <v/>
      </c>
      <c r="AD1071" s="169" t="str">
        <f t="shared" si="94"/>
        <v/>
      </c>
    </row>
    <row r="1072" spans="1:30" s="169" customFormat="1" ht="20.25">
      <c r="A1072" s="154"/>
      <c r="B1072" s="301"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3" t="str">
        <f ca="1">IF(ISERROR($V1072),"",OFFSET('Smelter Look-up'!$G$4,$V1072-4,0))</f>
        <v/>
      </c>
      <c r="I1072" s="204" t="str">
        <f ca="1">IF(ISERROR($V1072),"",OFFSET('Smelter Look-up'!$H$4,$V1072-4,0))</f>
        <v/>
      </c>
      <c r="J1072" s="204" t="str">
        <f ca="1">IF(ISERROR($V1072),"",OFFSET('Smelter Look-up'!$I$4,$V1072-4,0))</f>
        <v/>
      </c>
      <c r="K1072" s="149"/>
      <c r="L1072" s="149"/>
      <c r="M1072" s="149"/>
      <c r="N1072" s="149"/>
      <c r="O1072" s="149"/>
      <c r="P1072" s="206"/>
      <c r="Q1072" s="150"/>
      <c r="R1072" s="148" t="str">
        <f ca="1">IF(ISERROR($V1072),"",OFFSET('Smelter Look-up'!$C$4,$V1072-4,0)&amp;"")</f>
        <v/>
      </c>
      <c r="S1072" s="154" t="str">
        <f t="shared" ca="1" si="91"/>
        <v/>
      </c>
      <c r="T1072" s="154" t="str">
        <f ca="1">IF(B1072="","",IF(ISERROR(MATCH($J1072,SorP!$B$1:$B$6261,0)),"",INDIRECT("'SorP'!$A$"&amp;MATCH($S1072&amp;$J1072,SorP!C:C,0))))</f>
        <v/>
      </c>
      <c r="U1072" s="167"/>
      <c r="V1072" s="168" t="e">
        <f>IF(C1072="",NA(),MATCH($B1072&amp;$C1072,'Smelter Look-up'!$J:$J,0))</f>
        <v>#N/A</v>
      </c>
      <c r="X1072" s="169">
        <f t="shared" ca="1" si="90"/>
        <v>0</v>
      </c>
      <c r="AB1072" s="311" t="str">
        <f t="shared" si="92"/>
        <v/>
      </c>
      <c r="AC1072" s="169" t="str">
        <f t="shared" si="93"/>
        <v/>
      </c>
      <c r="AD1072" s="169" t="str">
        <f t="shared" si="94"/>
        <v/>
      </c>
    </row>
    <row r="1073" spans="1:30" s="169" customFormat="1" ht="20.25">
      <c r="A1073" s="154"/>
      <c r="B1073" s="301"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3" t="str">
        <f ca="1">IF(ISERROR($V1073),"",OFFSET('Smelter Look-up'!$G$4,$V1073-4,0))</f>
        <v/>
      </c>
      <c r="I1073" s="204" t="str">
        <f ca="1">IF(ISERROR($V1073),"",OFFSET('Smelter Look-up'!$H$4,$V1073-4,0))</f>
        <v/>
      </c>
      <c r="J1073" s="204" t="str">
        <f ca="1">IF(ISERROR($V1073),"",OFFSET('Smelter Look-up'!$I$4,$V1073-4,0))</f>
        <v/>
      </c>
      <c r="K1073" s="149"/>
      <c r="L1073" s="149"/>
      <c r="M1073" s="149"/>
      <c r="N1073" s="149"/>
      <c r="O1073" s="149"/>
      <c r="P1073" s="206"/>
      <c r="Q1073" s="150"/>
      <c r="R1073" s="148" t="str">
        <f ca="1">IF(ISERROR($V1073),"",OFFSET('Smelter Look-up'!$C$4,$V1073-4,0)&amp;"")</f>
        <v/>
      </c>
      <c r="S1073" s="154" t="str">
        <f t="shared" ca="1" si="91"/>
        <v/>
      </c>
      <c r="T1073" s="154" t="str">
        <f ca="1">IF(B1073="","",IF(ISERROR(MATCH($J1073,SorP!$B$1:$B$6261,0)),"",INDIRECT("'SorP'!$A$"&amp;MATCH($S1073&amp;$J1073,SorP!C:C,0))))</f>
        <v/>
      </c>
      <c r="U1073" s="167"/>
      <c r="V1073" s="168" t="e">
        <f>IF(C1073="",NA(),MATCH($B1073&amp;$C1073,'Smelter Look-up'!$J:$J,0))</f>
        <v>#N/A</v>
      </c>
      <c r="X1073" s="169">
        <f t="shared" ca="1" si="90"/>
        <v>0</v>
      </c>
      <c r="AB1073" s="311" t="str">
        <f t="shared" si="92"/>
        <v/>
      </c>
      <c r="AC1073" s="169" t="str">
        <f t="shared" si="93"/>
        <v/>
      </c>
      <c r="AD1073" s="169" t="str">
        <f t="shared" si="94"/>
        <v/>
      </c>
    </row>
    <row r="1074" spans="1:30" s="169" customFormat="1" ht="20.25">
      <c r="A1074" s="154"/>
      <c r="B1074" s="301"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3" t="str">
        <f ca="1">IF(ISERROR($V1074),"",OFFSET('Smelter Look-up'!$G$4,$V1074-4,0))</f>
        <v/>
      </c>
      <c r="I1074" s="204" t="str">
        <f ca="1">IF(ISERROR($V1074),"",OFFSET('Smelter Look-up'!$H$4,$V1074-4,0))</f>
        <v/>
      </c>
      <c r="J1074" s="204" t="str">
        <f ca="1">IF(ISERROR($V1074),"",OFFSET('Smelter Look-up'!$I$4,$V1074-4,0))</f>
        <v/>
      </c>
      <c r="K1074" s="149"/>
      <c r="L1074" s="149"/>
      <c r="M1074" s="149"/>
      <c r="N1074" s="149"/>
      <c r="O1074" s="149"/>
      <c r="P1074" s="206"/>
      <c r="Q1074" s="150"/>
      <c r="R1074" s="148" t="str">
        <f ca="1">IF(ISERROR($V1074),"",OFFSET('Smelter Look-up'!$C$4,$V1074-4,0)&amp;"")</f>
        <v/>
      </c>
      <c r="S1074" s="154" t="str">
        <f t="shared" ca="1" si="91"/>
        <v/>
      </c>
      <c r="T1074" s="154" t="str">
        <f ca="1">IF(B1074="","",IF(ISERROR(MATCH($J1074,SorP!$B$1:$B$6261,0)),"",INDIRECT("'SorP'!$A$"&amp;MATCH($S1074&amp;$J1074,SorP!C:C,0))))</f>
        <v/>
      </c>
      <c r="U1074" s="167"/>
      <c r="V1074" s="168" t="e">
        <f>IF(C1074="",NA(),MATCH($B1074&amp;$C1074,'Smelter Look-up'!$J:$J,0))</f>
        <v>#N/A</v>
      </c>
      <c r="X1074" s="169">
        <f t="shared" ca="1" si="90"/>
        <v>0</v>
      </c>
      <c r="AB1074" s="311" t="str">
        <f t="shared" si="92"/>
        <v/>
      </c>
      <c r="AC1074" s="169" t="str">
        <f t="shared" si="93"/>
        <v/>
      </c>
      <c r="AD1074" s="169" t="str">
        <f t="shared" si="94"/>
        <v/>
      </c>
    </row>
    <row r="1075" spans="1:30" s="169" customFormat="1" ht="20.25">
      <c r="A1075" s="154"/>
      <c r="B1075" s="301"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3" t="str">
        <f ca="1">IF(ISERROR($V1075),"",OFFSET('Smelter Look-up'!$G$4,$V1075-4,0))</f>
        <v/>
      </c>
      <c r="I1075" s="204" t="str">
        <f ca="1">IF(ISERROR($V1075),"",OFFSET('Smelter Look-up'!$H$4,$V1075-4,0))</f>
        <v/>
      </c>
      <c r="J1075" s="204" t="str">
        <f ca="1">IF(ISERROR($V1075),"",OFFSET('Smelter Look-up'!$I$4,$V1075-4,0))</f>
        <v/>
      </c>
      <c r="K1075" s="149"/>
      <c r="L1075" s="149"/>
      <c r="M1075" s="149"/>
      <c r="N1075" s="149"/>
      <c r="O1075" s="149"/>
      <c r="P1075" s="206"/>
      <c r="Q1075" s="150"/>
      <c r="R1075" s="148" t="str">
        <f ca="1">IF(ISERROR($V1075),"",OFFSET('Smelter Look-up'!$C$4,$V1075-4,0)&amp;"")</f>
        <v/>
      </c>
      <c r="S1075" s="154" t="str">
        <f t="shared" ca="1" si="91"/>
        <v/>
      </c>
      <c r="T1075" s="154" t="str">
        <f ca="1">IF(B1075="","",IF(ISERROR(MATCH($J1075,SorP!$B$1:$B$6261,0)),"",INDIRECT("'SorP'!$A$"&amp;MATCH($S1075&amp;$J1075,SorP!C:C,0))))</f>
        <v/>
      </c>
      <c r="U1075" s="167"/>
      <c r="V1075" s="168" t="e">
        <f>IF(C1075="",NA(),MATCH($B1075&amp;$C1075,'Smelter Look-up'!$J:$J,0))</f>
        <v>#N/A</v>
      </c>
      <c r="X1075" s="169">
        <f t="shared" ca="1" si="90"/>
        <v>0</v>
      </c>
      <c r="AB1075" s="311" t="str">
        <f t="shared" si="92"/>
        <v/>
      </c>
      <c r="AC1075" s="169" t="str">
        <f t="shared" si="93"/>
        <v/>
      </c>
      <c r="AD1075" s="169" t="str">
        <f t="shared" si="94"/>
        <v/>
      </c>
    </row>
    <row r="1076" spans="1:30" s="169" customFormat="1" ht="20.25">
      <c r="A1076" s="154"/>
      <c r="B1076" s="301"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3" t="str">
        <f ca="1">IF(ISERROR($V1076),"",OFFSET('Smelter Look-up'!$G$4,$V1076-4,0))</f>
        <v/>
      </c>
      <c r="I1076" s="204" t="str">
        <f ca="1">IF(ISERROR($V1076),"",OFFSET('Smelter Look-up'!$H$4,$V1076-4,0))</f>
        <v/>
      </c>
      <c r="J1076" s="204" t="str">
        <f ca="1">IF(ISERROR($V1076),"",OFFSET('Smelter Look-up'!$I$4,$V1076-4,0))</f>
        <v/>
      </c>
      <c r="K1076" s="149"/>
      <c r="L1076" s="149"/>
      <c r="M1076" s="149"/>
      <c r="N1076" s="149"/>
      <c r="O1076" s="149"/>
      <c r="P1076" s="206"/>
      <c r="Q1076" s="150"/>
      <c r="R1076" s="148" t="str">
        <f ca="1">IF(ISERROR($V1076),"",OFFSET('Smelter Look-up'!$C$4,$V1076-4,0)&amp;"")</f>
        <v/>
      </c>
      <c r="S1076" s="154" t="str">
        <f t="shared" ca="1" si="91"/>
        <v/>
      </c>
      <c r="T1076" s="154" t="str">
        <f ca="1">IF(B1076="","",IF(ISERROR(MATCH($J1076,SorP!$B$1:$B$6261,0)),"",INDIRECT("'SorP'!$A$"&amp;MATCH($S1076&amp;$J1076,SorP!C:C,0))))</f>
        <v/>
      </c>
      <c r="U1076" s="167"/>
      <c r="V1076" s="168" t="e">
        <f>IF(C1076="",NA(),MATCH($B1076&amp;$C1076,'Smelter Look-up'!$J:$J,0))</f>
        <v>#N/A</v>
      </c>
      <c r="X1076" s="169">
        <f t="shared" ca="1" si="90"/>
        <v>0</v>
      </c>
      <c r="AB1076" s="311" t="str">
        <f t="shared" si="92"/>
        <v/>
      </c>
      <c r="AC1076" s="169" t="str">
        <f t="shared" si="93"/>
        <v/>
      </c>
      <c r="AD1076" s="169" t="str">
        <f t="shared" si="94"/>
        <v/>
      </c>
    </row>
    <row r="1077" spans="1:30" s="169" customFormat="1" ht="20.25">
      <c r="A1077" s="154"/>
      <c r="B1077" s="301"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3" t="str">
        <f ca="1">IF(ISERROR($V1077),"",OFFSET('Smelter Look-up'!$G$4,$V1077-4,0))</f>
        <v/>
      </c>
      <c r="I1077" s="204" t="str">
        <f ca="1">IF(ISERROR($V1077),"",OFFSET('Smelter Look-up'!$H$4,$V1077-4,0))</f>
        <v/>
      </c>
      <c r="J1077" s="204" t="str">
        <f ca="1">IF(ISERROR($V1077),"",OFFSET('Smelter Look-up'!$I$4,$V1077-4,0))</f>
        <v/>
      </c>
      <c r="K1077" s="149"/>
      <c r="L1077" s="149"/>
      <c r="M1077" s="149"/>
      <c r="N1077" s="149"/>
      <c r="O1077" s="149"/>
      <c r="P1077" s="206"/>
      <c r="Q1077" s="150"/>
      <c r="R1077" s="148" t="str">
        <f ca="1">IF(ISERROR($V1077),"",OFFSET('Smelter Look-up'!$C$4,$V1077-4,0)&amp;"")</f>
        <v/>
      </c>
      <c r="S1077" s="154" t="str">
        <f t="shared" ca="1" si="91"/>
        <v/>
      </c>
      <c r="T1077" s="154" t="str">
        <f ca="1">IF(B1077="","",IF(ISERROR(MATCH($J1077,SorP!$B$1:$B$6261,0)),"",INDIRECT("'SorP'!$A$"&amp;MATCH($S1077&amp;$J1077,SorP!C:C,0))))</f>
        <v/>
      </c>
      <c r="U1077" s="167"/>
      <c r="V1077" s="168" t="e">
        <f>IF(C1077="",NA(),MATCH($B1077&amp;$C1077,'Smelter Look-up'!$J:$J,0))</f>
        <v>#N/A</v>
      </c>
      <c r="X1077" s="169">
        <f t="shared" ca="1" si="90"/>
        <v>0</v>
      </c>
      <c r="AB1077" s="311" t="str">
        <f t="shared" si="92"/>
        <v/>
      </c>
      <c r="AC1077" s="169" t="str">
        <f t="shared" si="93"/>
        <v/>
      </c>
      <c r="AD1077" s="169" t="str">
        <f t="shared" si="94"/>
        <v/>
      </c>
    </row>
    <row r="1078" spans="1:30" s="169" customFormat="1" ht="20.25">
      <c r="A1078" s="154"/>
      <c r="B1078" s="301"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3" t="str">
        <f ca="1">IF(ISERROR($V1078),"",OFFSET('Smelter Look-up'!$G$4,$V1078-4,0))</f>
        <v/>
      </c>
      <c r="I1078" s="204" t="str">
        <f ca="1">IF(ISERROR($V1078),"",OFFSET('Smelter Look-up'!$H$4,$V1078-4,0))</f>
        <v/>
      </c>
      <c r="J1078" s="204" t="str">
        <f ca="1">IF(ISERROR($V1078),"",OFFSET('Smelter Look-up'!$I$4,$V1078-4,0))</f>
        <v/>
      </c>
      <c r="K1078" s="149"/>
      <c r="L1078" s="149"/>
      <c r="M1078" s="149"/>
      <c r="N1078" s="149"/>
      <c r="O1078" s="149"/>
      <c r="P1078" s="206"/>
      <c r="Q1078" s="150"/>
      <c r="R1078" s="148" t="str">
        <f ca="1">IF(ISERROR($V1078),"",OFFSET('Smelter Look-up'!$C$4,$V1078-4,0)&amp;"")</f>
        <v/>
      </c>
      <c r="S1078" s="154" t="str">
        <f t="shared" ca="1" si="91"/>
        <v/>
      </c>
      <c r="T1078" s="154" t="str">
        <f ca="1">IF(B1078="","",IF(ISERROR(MATCH($J1078,SorP!$B$1:$B$6261,0)),"",INDIRECT("'SorP'!$A$"&amp;MATCH($S1078&amp;$J1078,SorP!C:C,0))))</f>
        <v/>
      </c>
      <c r="U1078" s="167"/>
      <c r="V1078" s="168" t="e">
        <f>IF(C1078="",NA(),MATCH($B1078&amp;$C1078,'Smelter Look-up'!$J:$J,0))</f>
        <v>#N/A</v>
      </c>
      <c r="X1078" s="169">
        <f t="shared" ca="1" si="90"/>
        <v>0</v>
      </c>
      <c r="AB1078" s="311" t="str">
        <f t="shared" si="92"/>
        <v/>
      </c>
      <c r="AC1078" s="169" t="str">
        <f t="shared" si="93"/>
        <v/>
      </c>
      <c r="AD1078" s="169" t="str">
        <f t="shared" si="94"/>
        <v/>
      </c>
    </row>
    <row r="1079" spans="1:30" s="169" customFormat="1" ht="20.25">
      <c r="A1079" s="154"/>
      <c r="B1079" s="301"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3" t="str">
        <f ca="1">IF(ISERROR($V1079),"",OFFSET('Smelter Look-up'!$G$4,$V1079-4,0))</f>
        <v/>
      </c>
      <c r="I1079" s="204" t="str">
        <f ca="1">IF(ISERROR($V1079),"",OFFSET('Smelter Look-up'!$H$4,$V1079-4,0))</f>
        <v/>
      </c>
      <c r="J1079" s="204" t="str">
        <f ca="1">IF(ISERROR($V1079),"",OFFSET('Smelter Look-up'!$I$4,$V1079-4,0))</f>
        <v/>
      </c>
      <c r="K1079" s="149"/>
      <c r="L1079" s="149"/>
      <c r="M1079" s="149"/>
      <c r="N1079" s="149"/>
      <c r="O1079" s="149"/>
      <c r="P1079" s="206"/>
      <c r="Q1079" s="150"/>
      <c r="R1079" s="148" t="str">
        <f ca="1">IF(ISERROR($V1079),"",OFFSET('Smelter Look-up'!$C$4,$V1079-4,0)&amp;"")</f>
        <v/>
      </c>
      <c r="S1079" s="154" t="str">
        <f t="shared" ca="1" si="91"/>
        <v/>
      </c>
      <c r="T1079" s="154" t="str">
        <f ca="1">IF(B1079="","",IF(ISERROR(MATCH($J1079,SorP!$B$1:$B$6261,0)),"",INDIRECT("'SorP'!$A$"&amp;MATCH($S1079&amp;$J1079,SorP!C:C,0))))</f>
        <v/>
      </c>
      <c r="U1079" s="167"/>
      <c r="V1079" s="168" t="e">
        <f>IF(C1079="",NA(),MATCH($B1079&amp;$C1079,'Smelter Look-up'!$J:$J,0))</f>
        <v>#N/A</v>
      </c>
      <c r="X1079" s="169">
        <f t="shared" ca="1" si="90"/>
        <v>0</v>
      </c>
      <c r="AB1079" s="311" t="str">
        <f t="shared" si="92"/>
        <v/>
      </c>
      <c r="AC1079" s="169" t="str">
        <f t="shared" si="93"/>
        <v/>
      </c>
      <c r="AD1079" s="169" t="str">
        <f t="shared" si="94"/>
        <v/>
      </c>
    </row>
    <row r="1080" spans="1:30" s="169" customFormat="1" ht="20.25">
      <c r="A1080" s="154"/>
      <c r="B1080" s="301"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3" t="str">
        <f ca="1">IF(ISERROR($V1080),"",OFFSET('Smelter Look-up'!$G$4,$V1080-4,0))</f>
        <v/>
      </c>
      <c r="I1080" s="204" t="str">
        <f ca="1">IF(ISERROR($V1080),"",OFFSET('Smelter Look-up'!$H$4,$V1080-4,0))</f>
        <v/>
      </c>
      <c r="J1080" s="204" t="str">
        <f ca="1">IF(ISERROR($V1080),"",OFFSET('Smelter Look-up'!$I$4,$V1080-4,0))</f>
        <v/>
      </c>
      <c r="K1080" s="149"/>
      <c r="L1080" s="149"/>
      <c r="M1080" s="149"/>
      <c r="N1080" s="149"/>
      <c r="O1080" s="149"/>
      <c r="P1080" s="206"/>
      <c r="Q1080" s="150"/>
      <c r="R1080" s="148" t="str">
        <f ca="1">IF(ISERROR($V1080),"",OFFSET('Smelter Look-up'!$C$4,$V1080-4,0)&amp;"")</f>
        <v/>
      </c>
      <c r="S1080" s="154" t="str">
        <f t="shared" ca="1" si="91"/>
        <v/>
      </c>
      <c r="T1080" s="154" t="str">
        <f ca="1">IF(B1080="","",IF(ISERROR(MATCH($J1080,SorP!$B$1:$B$6261,0)),"",INDIRECT("'SorP'!$A$"&amp;MATCH($S1080&amp;$J1080,SorP!C:C,0))))</f>
        <v/>
      </c>
      <c r="U1080" s="167"/>
      <c r="V1080" s="168" t="e">
        <f>IF(C1080="",NA(),MATCH($B1080&amp;$C1080,'Smelter Look-up'!$J:$J,0))</f>
        <v>#N/A</v>
      </c>
      <c r="X1080" s="169">
        <f t="shared" ca="1" si="90"/>
        <v>0</v>
      </c>
      <c r="AB1080" s="311" t="str">
        <f t="shared" si="92"/>
        <v/>
      </c>
      <c r="AC1080" s="169" t="str">
        <f t="shared" si="93"/>
        <v/>
      </c>
      <c r="AD1080" s="169" t="str">
        <f t="shared" si="94"/>
        <v/>
      </c>
    </row>
    <row r="1081" spans="1:30" s="169" customFormat="1" ht="20.25">
      <c r="A1081" s="154"/>
      <c r="B1081" s="301"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3" t="str">
        <f ca="1">IF(ISERROR($V1081),"",OFFSET('Smelter Look-up'!$G$4,$V1081-4,0))</f>
        <v/>
      </c>
      <c r="I1081" s="204" t="str">
        <f ca="1">IF(ISERROR($V1081),"",OFFSET('Smelter Look-up'!$H$4,$V1081-4,0))</f>
        <v/>
      </c>
      <c r="J1081" s="204" t="str">
        <f ca="1">IF(ISERROR($V1081),"",OFFSET('Smelter Look-up'!$I$4,$V1081-4,0))</f>
        <v/>
      </c>
      <c r="K1081" s="149"/>
      <c r="L1081" s="149"/>
      <c r="M1081" s="149"/>
      <c r="N1081" s="149"/>
      <c r="O1081" s="149"/>
      <c r="P1081" s="206"/>
      <c r="Q1081" s="150"/>
      <c r="R1081" s="148" t="str">
        <f ca="1">IF(ISERROR($V1081),"",OFFSET('Smelter Look-up'!$C$4,$V1081-4,0)&amp;"")</f>
        <v/>
      </c>
      <c r="S1081" s="154" t="str">
        <f t="shared" ca="1" si="91"/>
        <v/>
      </c>
      <c r="T1081" s="154" t="str">
        <f ca="1">IF(B1081="","",IF(ISERROR(MATCH($J1081,SorP!$B$1:$B$6261,0)),"",INDIRECT("'SorP'!$A$"&amp;MATCH($S1081&amp;$J1081,SorP!C:C,0))))</f>
        <v/>
      </c>
      <c r="U1081" s="167"/>
      <c r="V1081" s="168" t="e">
        <f>IF(C1081="",NA(),MATCH($B1081&amp;$C1081,'Smelter Look-up'!$J:$J,0))</f>
        <v>#N/A</v>
      </c>
      <c r="X1081" s="169">
        <f t="shared" ca="1" si="90"/>
        <v>0</v>
      </c>
      <c r="AB1081" s="311" t="str">
        <f t="shared" si="92"/>
        <v/>
      </c>
      <c r="AC1081" s="169" t="str">
        <f t="shared" si="93"/>
        <v/>
      </c>
      <c r="AD1081" s="169" t="str">
        <f t="shared" si="94"/>
        <v/>
      </c>
    </row>
    <row r="1082" spans="1:30" s="169" customFormat="1" ht="20.25">
      <c r="A1082" s="154"/>
      <c r="B1082" s="301"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3" t="str">
        <f ca="1">IF(ISERROR($V1082),"",OFFSET('Smelter Look-up'!$G$4,$V1082-4,0))</f>
        <v/>
      </c>
      <c r="I1082" s="204" t="str">
        <f ca="1">IF(ISERROR($V1082),"",OFFSET('Smelter Look-up'!$H$4,$V1082-4,0))</f>
        <v/>
      </c>
      <c r="J1082" s="204" t="str">
        <f ca="1">IF(ISERROR($V1082),"",OFFSET('Smelter Look-up'!$I$4,$V1082-4,0))</f>
        <v/>
      </c>
      <c r="K1082" s="149"/>
      <c r="L1082" s="149"/>
      <c r="M1082" s="149"/>
      <c r="N1082" s="149"/>
      <c r="O1082" s="149"/>
      <c r="P1082" s="206"/>
      <c r="Q1082" s="150"/>
      <c r="R1082" s="148" t="str">
        <f ca="1">IF(ISERROR($V1082),"",OFFSET('Smelter Look-up'!$C$4,$V1082-4,0)&amp;"")</f>
        <v/>
      </c>
      <c r="S1082" s="154" t="str">
        <f t="shared" ca="1" si="91"/>
        <v/>
      </c>
      <c r="T1082" s="154" t="str">
        <f ca="1">IF(B1082="","",IF(ISERROR(MATCH($J1082,SorP!$B$1:$B$6261,0)),"",INDIRECT("'SorP'!$A$"&amp;MATCH($S1082&amp;$J1082,SorP!C:C,0))))</f>
        <v/>
      </c>
      <c r="U1082" s="167"/>
      <c r="V1082" s="168" t="e">
        <f>IF(C1082="",NA(),MATCH($B1082&amp;$C1082,'Smelter Look-up'!$J:$J,0))</f>
        <v>#N/A</v>
      </c>
      <c r="X1082" s="169">
        <f t="shared" ca="1" si="90"/>
        <v>0</v>
      </c>
      <c r="AB1082" s="311" t="str">
        <f t="shared" si="92"/>
        <v/>
      </c>
      <c r="AC1082" s="169" t="str">
        <f t="shared" si="93"/>
        <v/>
      </c>
      <c r="AD1082" s="169" t="str">
        <f t="shared" si="94"/>
        <v/>
      </c>
    </row>
    <row r="1083" spans="1:30" s="169" customFormat="1" ht="20.25">
      <c r="A1083" s="154"/>
      <c r="B1083" s="301"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3" t="str">
        <f ca="1">IF(ISERROR($V1083),"",OFFSET('Smelter Look-up'!$G$4,$V1083-4,0))</f>
        <v/>
      </c>
      <c r="I1083" s="204" t="str">
        <f ca="1">IF(ISERROR($V1083),"",OFFSET('Smelter Look-up'!$H$4,$V1083-4,0))</f>
        <v/>
      </c>
      <c r="J1083" s="204" t="str">
        <f ca="1">IF(ISERROR($V1083),"",OFFSET('Smelter Look-up'!$I$4,$V1083-4,0))</f>
        <v/>
      </c>
      <c r="K1083" s="149"/>
      <c r="L1083" s="149"/>
      <c r="M1083" s="149"/>
      <c r="N1083" s="149"/>
      <c r="O1083" s="149"/>
      <c r="P1083" s="206"/>
      <c r="Q1083" s="150"/>
      <c r="R1083" s="148" t="str">
        <f ca="1">IF(ISERROR($V1083),"",OFFSET('Smelter Look-up'!$C$4,$V1083-4,0)&amp;"")</f>
        <v/>
      </c>
      <c r="S1083" s="154" t="str">
        <f t="shared" ca="1" si="91"/>
        <v/>
      </c>
      <c r="T1083" s="154" t="str">
        <f ca="1">IF(B1083="","",IF(ISERROR(MATCH($J1083,SorP!$B$1:$B$6261,0)),"",INDIRECT("'SorP'!$A$"&amp;MATCH($S1083&amp;$J1083,SorP!C:C,0))))</f>
        <v/>
      </c>
      <c r="U1083" s="167"/>
      <c r="V1083" s="168" t="e">
        <f>IF(C1083="",NA(),MATCH($B1083&amp;$C1083,'Smelter Look-up'!$J:$J,0))</f>
        <v>#N/A</v>
      </c>
      <c r="X1083" s="169">
        <f t="shared" ca="1" si="90"/>
        <v>0</v>
      </c>
      <c r="AB1083" s="311" t="str">
        <f t="shared" si="92"/>
        <v/>
      </c>
      <c r="AC1083" s="169" t="str">
        <f t="shared" si="93"/>
        <v/>
      </c>
      <c r="AD1083" s="169" t="str">
        <f t="shared" si="94"/>
        <v/>
      </c>
    </row>
    <row r="1084" spans="1:30" s="169" customFormat="1" ht="20.25">
      <c r="A1084" s="154"/>
      <c r="B1084" s="301"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3" t="str">
        <f ca="1">IF(ISERROR($V1084),"",OFFSET('Smelter Look-up'!$G$4,$V1084-4,0))</f>
        <v/>
      </c>
      <c r="I1084" s="204" t="str">
        <f ca="1">IF(ISERROR($V1084),"",OFFSET('Smelter Look-up'!$H$4,$V1084-4,0))</f>
        <v/>
      </c>
      <c r="J1084" s="204" t="str">
        <f ca="1">IF(ISERROR($V1084),"",OFFSET('Smelter Look-up'!$I$4,$V1084-4,0))</f>
        <v/>
      </c>
      <c r="K1084" s="149"/>
      <c r="L1084" s="149"/>
      <c r="M1084" s="149"/>
      <c r="N1084" s="149"/>
      <c r="O1084" s="149"/>
      <c r="P1084" s="206"/>
      <c r="Q1084" s="150"/>
      <c r="R1084" s="148" t="str">
        <f ca="1">IF(ISERROR($V1084),"",OFFSET('Smelter Look-up'!$C$4,$V1084-4,0)&amp;"")</f>
        <v/>
      </c>
      <c r="S1084" s="154" t="str">
        <f t="shared" ca="1" si="91"/>
        <v/>
      </c>
      <c r="T1084" s="154" t="str">
        <f ca="1">IF(B1084="","",IF(ISERROR(MATCH($J1084,SorP!$B$1:$B$6261,0)),"",INDIRECT("'SorP'!$A$"&amp;MATCH($S1084&amp;$J1084,SorP!C:C,0))))</f>
        <v/>
      </c>
      <c r="U1084" s="167"/>
      <c r="V1084" s="168" t="e">
        <f>IF(C1084="",NA(),MATCH($B1084&amp;$C1084,'Smelter Look-up'!$J:$J,0))</f>
        <v>#N/A</v>
      </c>
      <c r="X1084" s="169">
        <f t="shared" ca="1" si="90"/>
        <v>0</v>
      </c>
      <c r="AB1084" s="311" t="str">
        <f t="shared" si="92"/>
        <v/>
      </c>
      <c r="AC1084" s="169" t="str">
        <f t="shared" si="93"/>
        <v/>
      </c>
      <c r="AD1084" s="169" t="str">
        <f t="shared" si="94"/>
        <v/>
      </c>
    </row>
    <row r="1085" spans="1:30" s="169" customFormat="1" ht="20.25">
      <c r="A1085" s="154"/>
      <c r="B1085" s="301"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3" t="str">
        <f ca="1">IF(ISERROR($V1085),"",OFFSET('Smelter Look-up'!$G$4,$V1085-4,0))</f>
        <v/>
      </c>
      <c r="I1085" s="204" t="str">
        <f ca="1">IF(ISERROR($V1085),"",OFFSET('Smelter Look-up'!$H$4,$V1085-4,0))</f>
        <v/>
      </c>
      <c r="J1085" s="204" t="str">
        <f ca="1">IF(ISERROR($V1085),"",OFFSET('Smelter Look-up'!$I$4,$V1085-4,0))</f>
        <v/>
      </c>
      <c r="K1085" s="149"/>
      <c r="L1085" s="149"/>
      <c r="M1085" s="149"/>
      <c r="N1085" s="149"/>
      <c r="O1085" s="149"/>
      <c r="P1085" s="206"/>
      <c r="Q1085" s="150"/>
      <c r="R1085" s="148" t="str">
        <f ca="1">IF(ISERROR($V1085),"",OFFSET('Smelter Look-up'!$C$4,$V1085-4,0)&amp;"")</f>
        <v/>
      </c>
      <c r="S1085" s="154" t="str">
        <f t="shared" ca="1" si="91"/>
        <v/>
      </c>
      <c r="T1085" s="154" t="str">
        <f ca="1">IF(B1085="","",IF(ISERROR(MATCH($J1085,SorP!$B$1:$B$6261,0)),"",INDIRECT("'SorP'!$A$"&amp;MATCH($S1085&amp;$J1085,SorP!C:C,0))))</f>
        <v/>
      </c>
      <c r="U1085" s="167"/>
      <c r="V1085" s="168" t="e">
        <f>IF(C1085="",NA(),MATCH($B1085&amp;$C1085,'Smelter Look-up'!$J:$J,0))</f>
        <v>#N/A</v>
      </c>
      <c r="X1085" s="169">
        <f t="shared" ca="1" si="90"/>
        <v>0</v>
      </c>
      <c r="AB1085" s="311" t="str">
        <f t="shared" si="92"/>
        <v/>
      </c>
      <c r="AC1085" s="169" t="str">
        <f t="shared" si="93"/>
        <v/>
      </c>
      <c r="AD1085" s="169" t="str">
        <f t="shared" si="94"/>
        <v/>
      </c>
    </row>
    <row r="1086" spans="1:30" s="169" customFormat="1" ht="20.25">
      <c r="A1086" s="154"/>
      <c r="B1086" s="301"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3" t="str">
        <f ca="1">IF(ISERROR($V1086),"",OFFSET('Smelter Look-up'!$G$4,$V1086-4,0))</f>
        <v/>
      </c>
      <c r="I1086" s="204" t="str">
        <f ca="1">IF(ISERROR($V1086),"",OFFSET('Smelter Look-up'!$H$4,$V1086-4,0))</f>
        <v/>
      </c>
      <c r="J1086" s="204" t="str">
        <f ca="1">IF(ISERROR($V1086),"",OFFSET('Smelter Look-up'!$I$4,$V1086-4,0))</f>
        <v/>
      </c>
      <c r="K1086" s="149"/>
      <c r="L1086" s="149"/>
      <c r="M1086" s="149"/>
      <c r="N1086" s="149"/>
      <c r="O1086" s="149"/>
      <c r="P1086" s="206"/>
      <c r="Q1086" s="150"/>
      <c r="R1086" s="148" t="str">
        <f ca="1">IF(ISERROR($V1086),"",OFFSET('Smelter Look-up'!$C$4,$V1086-4,0)&amp;"")</f>
        <v/>
      </c>
      <c r="S1086" s="154" t="str">
        <f t="shared" ca="1" si="91"/>
        <v/>
      </c>
      <c r="T1086" s="154" t="str">
        <f ca="1">IF(B1086="","",IF(ISERROR(MATCH($J1086,SorP!$B$1:$B$6261,0)),"",INDIRECT("'SorP'!$A$"&amp;MATCH($S1086&amp;$J1086,SorP!C:C,0))))</f>
        <v/>
      </c>
      <c r="U1086" s="167"/>
      <c r="V1086" s="168" t="e">
        <f>IF(C1086="",NA(),MATCH($B1086&amp;$C1086,'Smelter Look-up'!$J:$J,0))</f>
        <v>#N/A</v>
      </c>
      <c r="X1086" s="169">
        <f t="shared" ca="1" si="90"/>
        <v>0</v>
      </c>
      <c r="AB1086" s="311" t="str">
        <f t="shared" si="92"/>
        <v/>
      </c>
      <c r="AC1086" s="169" t="str">
        <f t="shared" si="93"/>
        <v/>
      </c>
      <c r="AD1086" s="169" t="str">
        <f t="shared" si="94"/>
        <v/>
      </c>
    </row>
    <row r="1087" spans="1:30" s="169" customFormat="1" ht="20.25">
      <c r="A1087" s="154"/>
      <c r="B1087" s="301"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3" t="str">
        <f ca="1">IF(ISERROR($V1087),"",OFFSET('Smelter Look-up'!$G$4,$V1087-4,0))</f>
        <v/>
      </c>
      <c r="I1087" s="204" t="str">
        <f ca="1">IF(ISERROR($V1087),"",OFFSET('Smelter Look-up'!$H$4,$V1087-4,0))</f>
        <v/>
      </c>
      <c r="J1087" s="204" t="str">
        <f ca="1">IF(ISERROR($V1087),"",OFFSET('Smelter Look-up'!$I$4,$V1087-4,0))</f>
        <v/>
      </c>
      <c r="K1087" s="149"/>
      <c r="L1087" s="149"/>
      <c r="M1087" s="149"/>
      <c r="N1087" s="149"/>
      <c r="O1087" s="149"/>
      <c r="P1087" s="206"/>
      <c r="Q1087" s="150"/>
      <c r="R1087" s="148" t="str">
        <f ca="1">IF(ISERROR($V1087),"",OFFSET('Smelter Look-up'!$C$4,$V1087-4,0)&amp;"")</f>
        <v/>
      </c>
      <c r="S1087" s="154" t="str">
        <f t="shared" ca="1" si="91"/>
        <v/>
      </c>
      <c r="T1087" s="154" t="str">
        <f ca="1">IF(B1087="","",IF(ISERROR(MATCH($J1087,SorP!$B$1:$B$6261,0)),"",INDIRECT("'SorP'!$A$"&amp;MATCH($S1087&amp;$J1087,SorP!C:C,0))))</f>
        <v/>
      </c>
      <c r="U1087" s="167"/>
      <c r="V1087" s="168" t="e">
        <f>IF(C1087="",NA(),MATCH($B1087&amp;$C1087,'Smelter Look-up'!$J:$J,0))</f>
        <v>#N/A</v>
      </c>
      <c r="X1087" s="169">
        <f t="shared" ca="1" si="90"/>
        <v>0</v>
      </c>
      <c r="AB1087" s="311" t="str">
        <f t="shared" si="92"/>
        <v/>
      </c>
      <c r="AC1087" s="169" t="str">
        <f t="shared" si="93"/>
        <v/>
      </c>
      <c r="AD1087" s="169" t="str">
        <f t="shared" si="94"/>
        <v/>
      </c>
    </row>
    <row r="1088" spans="1:30" s="169" customFormat="1" ht="20.25">
      <c r="A1088" s="154"/>
      <c r="B1088" s="301"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3" t="str">
        <f ca="1">IF(ISERROR($V1088),"",OFFSET('Smelter Look-up'!$G$4,$V1088-4,0))</f>
        <v/>
      </c>
      <c r="I1088" s="204" t="str">
        <f ca="1">IF(ISERROR($V1088),"",OFFSET('Smelter Look-up'!$H$4,$V1088-4,0))</f>
        <v/>
      </c>
      <c r="J1088" s="204" t="str">
        <f ca="1">IF(ISERROR($V1088),"",OFFSET('Smelter Look-up'!$I$4,$V1088-4,0))</f>
        <v/>
      </c>
      <c r="K1088" s="149"/>
      <c r="L1088" s="149"/>
      <c r="M1088" s="149"/>
      <c r="N1088" s="149"/>
      <c r="O1088" s="149"/>
      <c r="P1088" s="206"/>
      <c r="Q1088" s="150"/>
      <c r="R1088" s="148" t="str">
        <f ca="1">IF(ISERROR($V1088),"",OFFSET('Smelter Look-up'!$C$4,$V1088-4,0)&amp;"")</f>
        <v/>
      </c>
      <c r="S1088" s="154" t="str">
        <f t="shared" ca="1" si="91"/>
        <v/>
      </c>
      <c r="T1088" s="154" t="str">
        <f ca="1">IF(B1088="","",IF(ISERROR(MATCH($J1088,SorP!$B$1:$B$6261,0)),"",INDIRECT("'SorP'!$A$"&amp;MATCH($S1088&amp;$J1088,SorP!C:C,0))))</f>
        <v/>
      </c>
      <c r="U1088" s="167"/>
      <c r="V1088" s="168" t="e">
        <f>IF(C1088="",NA(),MATCH($B1088&amp;$C1088,'Smelter Look-up'!$J:$J,0))</f>
        <v>#N/A</v>
      </c>
      <c r="X1088" s="169">
        <f t="shared" ca="1" si="90"/>
        <v>0</v>
      </c>
      <c r="AB1088" s="311" t="str">
        <f t="shared" si="92"/>
        <v/>
      </c>
      <c r="AC1088" s="169" t="str">
        <f t="shared" si="93"/>
        <v/>
      </c>
      <c r="AD1088" s="169" t="str">
        <f t="shared" si="94"/>
        <v/>
      </c>
    </row>
    <row r="1089" spans="1:30" s="169" customFormat="1" ht="20.25">
      <c r="A1089" s="154"/>
      <c r="B1089" s="301"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3" t="str">
        <f ca="1">IF(ISERROR($V1089),"",OFFSET('Smelter Look-up'!$G$4,$V1089-4,0))</f>
        <v/>
      </c>
      <c r="I1089" s="204" t="str">
        <f ca="1">IF(ISERROR($V1089),"",OFFSET('Smelter Look-up'!$H$4,$V1089-4,0))</f>
        <v/>
      </c>
      <c r="J1089" s="204" t="str">
        <f ca="1">IF(ISERROR($V1089),"",OFFSET('Smelter Look-up'!$I$4,$V1089-4,0))</f>
        <v/>
      </c>
      <c r="K1089" s="149"/>
      <c r="L1089" s="149"/>
      <c r="M1089" s="149"/>
      <c r="N1089" s="149"/>
      <c r="O1089" s="149"/>
      <c r="P1089" s="206"/>
      <c r="Q1089" s="150"/>
      <c r="R1089" s="148" t="str">
        <f ca="1">IF(ISERROR($V1089),"",OFFSET('Smelter Look-up'!$C$4,$V1089-4,0)&amp;"")</f>
        <v/>
      </c>
      <c r="S1089" s="154" t="str">
        <f t="shared" ca="1" si="91"/>
        <v/>
      </c>
      <c r="T1089" s="154" t="str">
        <f ca="1">IF(B1089="","",IF(ISERROR(MATCH($J1089,SorP!$B$1:$B$6261,0)),"",INDIRECT("'SorP'!$A$"&amp;MATCH($S1089&amp;$J1089,SorP!C:C,0))))</f>
        <v/>
      </c>
      <c r="U1089" s="167"/>
      <c r="V1089" s="168" t="e">
        <f>IF(C1089="",NA(),MATCH($B1089&amp;$C1089,'Smelter Look-up'!$J:$J,0))</f>
        <v>#N/A</v>
      </c>
      <c r="X1089" s="169">
        <f t="shared" ca="1" si="90"/>
        <v>0</v>
      </c>
      <c r="AB1089" s="311" t="str">
        <f t="shared" si="92"/>
        <v/>
      </c>
      <c r="AC1089" s="169" t="str">
        <f t="shared" si="93"/>
        <v/>
      </c>
      <c r="AD1089" s="169" t="str">
        <f t="shared" si="94"/>
        <v/>
      </c>
    </row>
    <row r="1090" spans="1:30" s="169" customFormat="1" ht="20.25">
      <c r="A1090" s="154"/>
      <c r="B1090" s="301"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3" t="str">
        <f ca="1">IF(ISERROR($V1090),"",OFFSET('Smelter Look-up'!$G$4,$V1090-4,0))</f>
        <v/>
      </c>
      <c r="I1090" s="204" t="str">
        <f ca="1">IF(ISERROR($V1090),"",OFFSET('Smelter Look-up'!$H$4,$V1090-4,0))</f>
        <v/>
      </c>
      <c r="J1090" s="204" t="str">
        <f ca="1">IF(ISERROR($V1090),"",OFFSET('Smelter Look-up'!$I$4,$V1090-4,0))</f>
        <v/>
      </c>
      <c r="K1090" s="149"/>
      <c r="L1090" s="149"/>
      <c r="M1090" s="149"/>
      <c r="N1090" s="149"/>
      <c r="O1090" s="149"/>
      <c r="P1090" s="206"/>
      <c r="Q1090" s="150"/>
      <c r="R1090" s="148" t="str">
        <f ca="1">IF(ISERROR($V1090),"",OFFSET('Smelter Look-up'!$C$4,$V1090-4,0)&amp;"")</f>
        <v/>
      </c>
      <c r="S1090" s="154" t="str">
        <f t="shared" ca="1" si="91"/>
        <v/>
      </c>
      <c r="T1090" s="154" t="str">
        <f ca="1">IF(B1090="","",IF(ISERROR(MATCH($J1090,SorP!$B$1:$B$6261,0)),"",INDIRECT("'SorP'!$A$"&amp;MATCH($S1090&amp;$J1090,SorP!C:C,0))))</f>
        <v/>
      </c>
      <c r="U1090" s="167"/>
      <c r="V1090" s="168" t="e">
        <f>IF(C1090="",NA(),MATCH($B1090&amp;$C1090,'Smelter Look-up'!$J:$J,0))</f>
        <v>#N/A</v>
      </c>
      <c r="X1090" s="169">
        <f t="shared" ca="1" si="90"/>
        <v>0</v>
      </c>
      <c r="AB1090" s="311" t="str">
        <f t="shared" si="92"/>
        <v/>
      </c>
      <c r="AC1090" s="169" t="str">
        <f t="shared" si="93"/>
        <v/>
      </c>
      <c r="AD1090" s="169" t="str">
        <f t="shared" si="94"/>
        <v/>
      </c>
    </row>
    <row r="1091" spans="1:30" s="169" customFormat="1" ht="20.25">
      <c r="A1091" s="154"/>
      <c r="B1091" s="301"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3" t="str">
        <f ca="1">IF(ISERROR($V1091),"",OFFSET('Smelter Look-up'!$G$4,$V1091-4,0))</f>
        <v/>
      </c>
      <c r="I1091" s="204" t="str">
        <f ca="1">IF(ISERROR($V1091),"",OFFSET('Smelter Look-up'!$H$4,$V1091-4,0))</f>
        <v/>
      </c>
      <c r="J1091" s="204" t="str">
        <f ca="1">IF(ISERROR($V1091),"",OFFSET('Smelter Look-up'!$I$4,$V1091-4,0))</f>
        <v/>
      </c>
      <c r="K1091" s="149"/>
      <c r="L1091" s="149"/>
      <c r="M1091" s="149"/>
      <c r="N1091" s="149"/>
      <c r="O1091" s="149"/>
      <c r="P1091" s="206"/>
      <c r="Q1091" s="150"/>
      <c r="R1091" s="148" t="str">
        <f ca="1">IF(ISERROR($V1091),"",OFFSET('Smelter Look-up'!$C$4,$V1091-4,0)&amp;"")</f>
        <v/>
      </c>
      <c r="S1091" s="154" t="str">
        <f t="shared" ca="1" si="91"/>
        <v/>
      </c>
      <c r="T1091" s="154" t="str">
        <f ca="1">IF(B1091="","",IF(ISERROR(MATCH($J1091,SorP!$B$1:$B$6261,0)),"",INDIRECT("'SorP'!$A$"&amp;MATCH($S1091&amp;$J1091,SorP!C:C,0))))</f>
        <v/>
      </c>
      <c r="U1091" s="167"/>
      <c r="V1091" s="168" t="e">
        <f>IF(C1091="",NA(),MATCH($B1091&amp;$C1091,'Smelter Look-up'!$J:$J,0))</f>
        <v>#N/A</v>
      </c>
      <c r="X1091" s="169">
        <f t="shared" ca="1" si="90"/>
        <v>0</v>
      </c>
      <c r="AB1091" s="311" t="str">
        <f t="shared" si="92"/>
        <v/>
      </c>
      <c r="AC1091" s="169" t="str">
        <f t="shared" si="93"/>
        <v/>
      </c>
      <c r="AD1091" s="169" t="str">
        <f t="shared" si="94"/>
        <v/>
      </c>
    </row>
    <row r="1092" spans="1:30" s="169" customFormat="1" ht="20.25">
      <c r="A1092" s="154"/>
      <c r="B1092" s="301"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3" t="str">
        <f ca="1">IF(ISERROR($V1092),"",OFFSET('Smelter Look-up'!$G$4,$V1092-4,0))</f>
        <v/>
      </c>
      <c r="I1092" s="204" t="str">
        <f ca="1">IF(ISERROR($V1092),"",OFFSET('Smelter Look-up'!$H$4,$V1092-4,0))</f>
        <v/>
      </c>
      <c r="J1092" s="204" t="str">
        <f ca="1">IF(ISERROR($V1092),"",OFFSET('Smelter Look-up'!$I$4,$V1092-4,0))</f>
        <v/>
      </c>
      <c r="K1092" s="149"/>
      <c r="L1092" s="149"/>
      <c r="M1092" s="149"/>
      <c r="N1092" s="149"/>
      <c r="O1092" s="149"/>
      <c r="P1092" s="206"/>
      <c r="Q1092" s="150"/>
      <c r="R1092" s="148" t="str">
        <f ca="1">IF(ISERROR($V1092),"",OFFSET('Smelter Look-up'!$C$4,$V1092-4,0)&amp;"")</f>
        <v/>
      </c>
      <c r="S1092" s="154" t="str">
        <f t="shared" ca="1" si="91"/>
        <v/>
      </c>
      <c r="T1092" s="154" t="str">
        <f ca="1">IF(B1092="","",IF(ISERROR(MATCH($J1092,SorP!$B$1:$B$6261,0)),"",INDIRECT("'SorP'!$A$"&amp;MATCH($S1092&amp;$J1092,SorP!C:C,0))))</f>
        <v/>
      </c>
      <c r="U1092" s="167"/>
      <c r="V1092" s="168" t="e">
        <f>IF(C1092="",NA(),MATCH($B1092&amp;$C1092,'Smelter Look-up'!$J:$J,0))</f>
        <v>#N/A</v>
      </c>
      <c r="X1092" s="169">
        <f t="shared" ca="1" si="90"/>
        <v>0</v>
      </c>
      <c r="AB1092" s="311" t="str">
        <f t="shared" si="92"/>
        <v/>
      </c>
      <c r="AC1092" s="169" t="str">
        <f t="shared" si="93"/>
        <v/>
      </c>
      <c r="AD1092" s="169" t="str">
        <f t="shared" si="94"/>
        <v/>
      </c>
    </row>
    <row r="1093" spans="1:30" s="169" customFormat="1" ht="20.25">
      <c r="A1093" s="154"/>
      <c r="B1093" s="301"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3" t="str">
        <f ca="1">IF(ISERROR($V1093),"",OFFSET('Smelter Look-up'!$G$4,$V1093-4,0))</f>
        <v/>
      </c>
      <c r="I1093" s="204" t="str">
        <f ca="1">IF(ISERROR($V1093),"",OFFSET('Smelter Look-up'!$H$4,$V1093-4,0))</f>
        <v/>
      </c>
      <c r="J1093" s="204" t="str">
        <f ca="1">IF(ISERROR($V1093),"",OFFSET('Smelter Look-up'!$I$4,$V1093-4,0))</f>
        <v/>
      </c>
      <c r="K1093" s="149"/>
      <c r="L1093" s="149"/>
      <c r="M1093" s="149"/>
      <c r="N1093" s="149"/>
      <c r="O1093" s="149"/>
      <c r="P1093" s="206"/>
      <c r="Q1093" s="150"/>
      <c r="R1093" s="148" t="str">
        <f ca="1">IF(ISERROR($V1093),"",OFFSET('Smelter Look-up'!$C$4,$V1093-4,0)&amp;"")</f>
        <v/>
      </c>
      <c r="S1093" s="154" t="str">
        <f t="shared" ca="1" si="91"/>
        <v/>
      </c>
      <c r="T1093" s="154" t="str">
        <f ca="1">IF(B1093="","",IF(ISERROR(MATCH($J1093,SorP!$B$1:$B$6261,0)),"",INDIRECT("'SorP'!$A$"&amp;MATCH($S1093&amp;$J1093,SorP!C:C,0))))</f>
        <v/>
      </c>
      <c r="U1093" s="167"/>
      <c r="V1093" s="168" t="e">
        <f>IF(C1093="",NA(),MATCH($B1093&amp;$C1093,'Smelter Look-up'!$J:$J,0))</f>
        <v>#N/A</v>
      </c>
      <c r="X1093" s="169">
        <f t="shared" ca="1" si="90"/>
        <v>0</v>
      </c>
      <c r="AB1093" s="311" t="str">
        <f t="shared" si="92"/>
        <v/>
      </c>
      <c r="AC1093" s="169" t="str">
        <f t="shared" si="93"/>
        <v/>
      </c>
      <c r="AD1093" s="169" t="str">
        <f t="shared" si="94"/>
        <v/>
      </c>
    </row>
    <row r="1094" spans="1:30" s="169" customFormat="1" ht="20.25">
      <c r="A1094" s="154"/>
      <c r="B1094" s="301"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3" t="str">
        <f ca="1">IF(ISERROR($V1094),"",OFFSET('Smelter Look-up'!$G$4,$V1094-4,0))</f>
        <v/>
      </c>
      <c r="I1094" s="204" t="str">
        <f ca="1">IF(ISERROR($V1094),"",OFFSET('Smelter Look-up'!$H$4,$V1094-4,0))</f>
        <v/>
      </c>
      <c r="J1094" s="204" t="str">
        <f ca="1">IF(ISERROR($V1094),"",OFFSET('Smelter Look-up'!$I$4,$V1094-4,0))</f>
        <v/>
      </c>
      <c r="K1094" s="149"/>
      <c r="L1094" s="149"/>
      <c r="M1094" s="149"/>
      <c r="N1094" s="149"/>
      <c r="O1094" s="149"/>
      <c r="P1094" s="206"/>
      <c r="Q1094" s="150"/>
      <c r="R1094" s="148" t="str">
        <f ca="1">IF(ISERROR($V1094),"",OFFSET('Smelter Look-up'!$C$4,$V1094-4,0)&amp;"")</f>
        <v/>
      </c>
      <c r="S1094" s="154" t="str">
        <f t="shared" ca="1" si="91"/>
        <v/>
      </c>
      <c r="T1094" s="154" t="str">
        <f ca="1">IF(B1094="","",IF(ISERROR(MATCH($J1094,SorP!$B$1:$B$6261,0)),"",INDIRECT("'SorP'!$A$"&amp;MATCH($S1094&amp;$J1094,SorP!C:C,0))))</f>
        <v/>
      </c>
      <c r="U1094" s="167"/>
      <c r="V1094" s="168" t="e">
        <f>IF(C1094="",NA(),MATCH($B1094&amp;$C1094,'Smelter Look-up'!$J:$J,0))</f>
        <v>#N/A</v>
      </c>
      <c r="X1094" s="169">
        <f t="shared" ca="1" si="90"/>
        <v>0</v>
      </c>
      <c r="AB1094" s="311" t="str">
        <f t="shared" si="92"/>
        <v/>
      </c>
      <c r="AC1094" s="169" t="str">
        <f t="shared" si="93"/>
        <v/>
      </c>
      <c r="AD1094" s="169" t="str">
        <f t="shared" si="94"/>
        <v/>
      </c>
    </row>
    <row r="1095" spans="1:30" s="169" customFormat="1" ht="20.25">
      <c r="A1095" s="154"/>
      <c r="B1095" s="301"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3" t="str">
        <f ca="1">IF(ISERROR($V1095),"",OFFSET('Smelter Look-up'!$G$4,$V1095-4,0))</f>
        <v/>
      </c>
      <c r="I1095" s="204" t="str">
        <f ca="1">IF(ISERROR($V1095),"",OFFSET('Smelter Look-up'!$H$4,$V1095-4,0))</f>
        <v/>
      </c>
      <c r="J1095" s="204" t="str">
        <f ca="1">IF(ISERROR($V1095),"",OFFSET('Smelter Look-up'!$I$4,$V1095-4,0))</f>
        <v/>
      </c>
      <c r="K1095" s="149"/>
      <c r="L1095" s="149"/>
      <c r="M1095" s="149"/>
      <c r="N1095" s="149"/>
      <c r="O1095" s="149"/>
      <c r="P1095" s="206"/>
      <c r="Q1095" s="150"/>
      <c r="R1095" s="148" t="str">
        <f ca="1">IF(ISERROR($V1095),"",OFFSET('Smelter Look-up'!$C$4,$V1095-4,0)&amp;"")</f>
        <v/>
      </c>
      <c r="S1095" s="154" t="str">
        <f t="shared" ca="1" si="91"/>
        <v/>
      </c>
      <c r="T1095" s="154" t="str">
        <f ca="1">IF(B1095="","",IF(ISERROR(MATCH($J1095,SorP!$B$1:$B$6261,0)),"",INDIRECT("'SorP'!$A$"&amp;MATCH($S1095&amp;$J1095,SorP!C:C,0))))</f>
        <v/>
      </c>
      <c r="U1095" s="167"/>
      <c r="V1095" s="168" t="e">
        <f>IF(C1095="",NA(),MATCH($B1095&amp;$C1095,'Smelter Look-up'!$J:$J,0))</f>
        <v>#N/A</v>
      </c>
      <c r="X1095" s="169">
        <f t="shared" ca="1" si="90"/>
        <v>0</v>
      </c>
      <c r="AB1095" s="311" t="str">
        <f t="shared" si="92"/>
        <v/>
      </c>
      <c r="AC1095" s="169" t="str">
        <f t="shared" si="93"/>
        <v/>
      </c>
      <c r="AD1095" s="169" t="str">
        <f t="shared" si="94"/>
        <v/>
      </c>
    </row>
    <row r="1096" spans="1:30" s="169" customFormat="1" ht="20.25">
      <c r="A1096" s="154"/>
      <c r="B1096" s="301"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3" t="str">
        <f ca="1">IF(ISERROR($V1096),"",OFFSET('Smelter Look-up'!$G$4,$V1096-4,0))</f>
        <v/>
      </c>
      <c r="I1096" s="204" t="str">
        <f ca="1">IF(ISERROR($V1096),"",OFFSET('Smelter Look-up'!$H$4,$V1096-4,0))</f>
        <v/>
      </c>
      <c r="J1096" s="204" t="str">
        <f ca="1">IF(ISERROR($V1096),"",OFFSET('Smelter Look-up'!$I$4,$V1096-4,0))</f>
        <v/>
      </c>
      <c r="K1096" s="149"/>
      <c r="L1096" s="149"/>
      <c r="M1096" s="149"/>
      <c r="N1096" s="149"/>
      <c r="O1096" s="149"/>
      <c r="P1096" s="206"/>
      <c r="Q1096" s="150"/>
      <c r="R1096" s="148" t="str">
        <f ca="1">IF(ISERROR($V1096),"",OFFSET('Smelter Look-up'!$C$4,$V1096-4,0)&amp;"")</f>
        <v/>
      </c>
      <c r="S1096" s="154" t="str">
        <f t="shared" ca="1" si="91"/>
        <v/>
      </c>
      <c r="T1096" s="154" t="str">
        <f ca="1">IF(B1096="","",IF(ISERROR(MATCH($J1096,SorP!$B$1:$B$6261,0)),"",INDIRECT("'SorP'!$A$"&amp;MATCH($S1096&amp;$J1096,SorP!C:C,0))))</f>
        <v/>
      </c>
      <c r="U1096" s="167"/>
      <c r="V1096" s="168" t="e">
        <f>IF(C1096="",NA(),MATCH($B1096&amp;$C1096,'Smelter Look-up'!$J:$J,0))</f>
        <v>#N/A</v>
      </c>
      <c r="X1096" s="169">
        <f t="shared" ca="1" si="90"/>
        <v>0</v>
      </c>
      <c r="AB1096" s="311" t="str">
        <f t="shared" si="92"/>
        <v/>
      </c>
      <c r="AC1096" s="169" t="str">
        <f t="shared" si="93"/>
        <v/>
      </c>
      <c r="AD1096" s="169" t="str">
        <f t="shared" si="94"/>
        <v/>
      </c>
    </row>
    <row r="1097" spans="1:30" s="169" customFormat="1" ht="20.25">
      <c r="A1097" s="154"/>
      <c r="B1097" s="301"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3" t="str">
        <f ca="1">IF(ISERROR($V1097),"",OFFSET('Smelter Look-up'!$G$4,$V1097-4,0))</f>
        <v/>
      </c>
      <c r="I1097" s="204" t="str">
        <f ca="1">IF(ISERROR($V1097),"",OFFSET('Smelter Look-up'!$H$4,$V1097-4,0))</f>
        <v/>
      </c>
      <c r="J1097" s="204" t="str">
        <f ca="1">IF(ISERROR($V1097),"",OFFSET('Smelter Look-up'!$I$4,$V1097-4,0))</f>
        <v/>
      </c>
      <c r="K1097" s="149"/>
      <c r="L1097" s="149"/>
      <c r="M1097" s="149"/>
      <c r="N1097" s="149"/>
      <c r="O1097" s="149"/>
      <c r="P1097" s="206"/>
      <c r="Q1097" s="150"/>
      <c r="R1097" s="148" t="str">
        <f ca="1">IF(ISERROR($V1097),"",OFFSET('Smelter Look-up'!$C$4,$V1097-4,0)&amp;"")</f>
        <v/>
      </c>
      <c r="S1097" s="154" t="str">
        <f t="shared" ca="1" si="91"/>
        <v/>
      </c>
      <c r="T1097" s="154" t="str">
        <f ca="1">IF(B1097="","",IF(ISERROR(MATCH($J1097,SorP!$B$1:$B$6261,0)),"",INDIRECT("'SorP'!$A$"&amp;MATCH($S1097&amp;$J1097,SorP!C:C,0))))</f>
        <v/>
      </c>
      <c r="U1097" s="167"/>
      <c r="V1097" s="168" t="e">
        <f>IF(C1097="",NA(),MATCH($B1097&amp;$C1097,'Smelter Look-up'!$J:$J,0))</f>
        <v>#N/A</v>
      </c>
      <c r="X1097" s="169">
        <f t="shared" ca="1" si="90"/>
        <v>0</v>
      </c>
      <c r="AB1097" s="311" t="str">
        <f t="shared" si="92"/>
        <v/>
      </c>
      <c r="AC1097" s="169" t="str">
        <f t="shared" si="93"/>
        <v/>
      </c>
      <c r="AD1097" s="169" t="str">
        <f t="shared" si="94"/>
        <v/>
      </c>
    </row>
    <row r="1098" spans="1:30" s="169" customFormat="1" ht="20.25">
      <c r="A1098" s="154"/>
      <c r="B1098" s="301"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3" t="str">
        <f ca="1">IF(ISERROR($V1098),"",OFFSET('Smelter Look-up'!$G$4,$V1098-4,0))</f>
        <v/>
      </c>
      <c r="I1098" s="204" t="str">
        <f ca="1">IF(ISERROR($V1098),"",OFFSET('Smelter Look-up'!$H$4,$V1098-4,0))</f>
        <v/>
      </c>
      <c r="J1098" s="204" t="str">
        <f ca="1">IF(ISERROR($V1098),"",OFFSET('Smelter Look-up'!$I$4,$V1098-4,0))</f>
        <v/>
      </c>
      <c r="K1098" s="149"/>
      <c r="L1098" s="149"/>
      <c r="M1098" s="149"/>
      <c r="N1098" s="149"/>
      <c r="O1098" s="149"/>
      <c r="P1098" s="206"/>
      <c r="Q1098" s="150"/>
      <c r="R1098" s="148" t="str">
        <f ca="1">IF(ISERROR($V1098),"",OFFSET('Smelter Look-up'!$C$4,$V1098-4,0)&amp;"")</f>
        <v/>
      </c>
      <c r="S1098" s="154" t="str">
        <f t="shared" ca="1" si="91"/>
        <v/>
      </c>
      <c r="T1098" s="154" t="str">
        <f ca="1">IF(B1098="","",IF(ISERROR(MATCH($J1098,SorP!$B$1:$B$6261,0)),"",INDIRECT("'SorP'!$A$"&amp;MATCH($S1098&amp;$J1098,SorP!C:C,0))))</f>
        <v/>
      </c>
      <c r="U1098" s="167"/>
      <c r="V1098" s="168" t="e">
        <f>IF(C1098="",NA(),MATCH($B1098&amp;$C1098,'Smelter Look-up'!$J:$J,0))</f>
        <v>#N/A</v>
      </c>
      <c r="X1098" s="169">
        <f t="shared" ca="1" si="90"/>
        <v>0</v>
      </c>
      <c r="AB1098" s="311" t="str">
        <f t="shared" si="92"/>
        <v/>
      </c>
      <c r="AC1098" s="169" t="str">
        <f t="shared" si="93"/>
        <v/>
      </c>
      <c r="AD1098" s="169" t="str">
        <f t="shared" si="94"/>
        <v/>
      </c>
    </row>
    <row r="1099" spans="1:30" s="169" customFormat="1" ht="20.25">
      <c r="A1099" s="154"/>
      <c r="B1099" s="301"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3" t="str">
        <f ca="1">IF(ISERROR($V1099),"",OFFSET('Smelter Look-up'!$G$4,$V1099-4,0))</f>
        <v/>
      </c>
      <c r="I1099" s="204" t="str">
        <f ca="1">IF(ISERROR($V1099),"",OFFSET('Smelter Look-up'!$H$4,$V1099-4,0))</f>
        <v/>
      </c>
      <c r="J1099" s="204" t="str">
        <f ca="1">IF(ISERROR($V1099),"",OFFSET('Smelter Look-up'!$I$4,$V1099-4,0))</f>
        <v/>
      </c>
      <c r="K1099" s="149"/>
      <c r="L1099" s="149"/>
      <c r="M1099" s="149"/>
      <c r="N1099" s="149"/>
      <c r="O1099" s="149"/>
      <c r="P1099" s="206"/>
      <c r="Q1099" s="150"/>
      <c r="R1099" s="148" t="str">
        <f ca="1">IF(ISERROR($V1099),"",OFFSET('Smelter Look-up'!$C$4,$V1099-4,0)&amp;"")</f>
        <v/>
      </c>
      <c r="S1099" s="154" t="str">
        <f t="shared" ca="1" si="91"/>
        <v/>
      </c>
      <c r="T1099" s="154" t="str">
        <f ca="1">IF(B1099="","",IF(ISERROR(MATCH($J1099,SorP!$B$1:$B$6261,0)),"",INDIRECT("'SorP'!$A$"&amp;MATCH($S1099&amp;$J1099,SorP!C:C,0))))</f>
        <v/>
      </c>
      <c r="U1099" s="167"/>
      <c r="V1099" s="168" t="e">
        <f>IF(C1099="",NA(),MATCH($B1099&amp;$C1099,'Smelter Look-up'!$J:$J,0))</f>
        <v>#N/A</v>
      </c>
      <c r="X1099" s="169">
        <f t="shared" ca="1" si="90"/>
        <v>0</v>
      </c>
      <c r="AB1099" s="311" t="str">
        <f t="shared" si="92"/>
        <v/>
      </c>
      <c r="AC1099" s="169" t="str">
        <f t="shared" si="93"/>
        <v/>
      </c>
      <c r="AD1099" s="169" t="str">
        <f t="shared" si="94"/>
        <v/>
      </c>
    </row>
    <row r="1100" spans="1:30" s="169" customFormat="1" ht="20.25">
      <c r="A1100" s="154"/>
      <c r="B1100" s="301"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3" t="str">
        <f ca="1">IF(ISERROR($V1100),"",OFFSET('Smelter Look-up'!$G$4,$V1100-4,0))</f>
        <v/>
      </c>
      <c r="I1100" s="204" t="str">
        <f ca="1">IF(ISERROR($V1100),"",OFFSET('Smelter Look-up'!$H$4,$V1100-4,0))</f>
        <v/>
      </c>
      <c r="J1100" s="204" t="str">
        <f ca="1">IF(ISERROR($V1100),"",OFFSET('Smelter Look-up'!$I$4,$V1100-4,0))</f>
        <v/>
      </c>
      <c r="K1100" s="149"/>
      <c r="L1100" s="149"/>
      <c r="M1100" s="149"/>
      <c r="N1100" s="149"/>
      <c r="O1100" s="149"/>
      <c r="P1100" s="206"/>
      <c r="Q1100" s="150"/>
      <c r="R1100" s="148" t="str">
        <f ca="1">IF(ISERROR($V1100),"",OFFSET('Smelter Look-up'!$C$4,$V1100-4,0)&amp;"")</f>
        <v/>
      </c>
      <c r="S1100" s="154" t="str">
        <f t="shared" ca="1" si="91"/>
        <v/>
      </c>
      <c r="T1100" s="154" t="str">
        <f ca="1">IF(B1100="","",IF(ISERROR(MATCH($J1100,SorP!$B$1:$B$6261,0)),"",INDIRECT("'SorP'!$A$"&amp;MATCH($S1100&amp;$J1100,SorP!C:C,0))))</f>
        <v/>
      </c>
      <c r="U1100" s="167"/>
      <c r="V1100" s="168" t="e">
        <f>IF(C1100="",NA(),MATCH($B1100&amp;$C1100,'Smelter Look-up'!$J:$J,0))</f>
        <v>#N/A</v>
      </c>
      <c r="X1100" s="169">
        <f t="shared" ca="1" si="90"/>
        <v>0</v>
      </c>
      <c r="AB1100" s="311" t="str">
        <f t="shared" si="92"/>
        <v/>
      </c>
      <c r="AC1100" s="169" t="str">
        <f t="shared" si="93"/>
        <v/>
      </c>
      <c r="AD1100" s="169" t="str">
        <f t="shared" si="94"/>
        <v/>
      </c>
    </row>
    <row r="1101" spans="1:30" s="169" customFormat="1" ht="20.25">
      <c r="A1101" s="154"/>
      <c r="B1101" s="301"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3" t="str">
        <f ca="1">IF(ISERROR($V1101),"",OFFSET('Smelter Look-up'!$G$4,$V1101-4,0))</f>
        <v/>
      </c>
      <c r="I1101" s="204" t="str">
        <f ca="1">IF(ISERROR($V1101),"",OFFSET('Smelter Look-up'!$H$4,$V1101-4,0))</f>
        <v/>
      </c>
      <c r="J1101" s="204" t="str">
        <f ca="1">IF(ISERROR($V1101),"",OFFSET('Smelter Look-up'!$I$4,$V1101-4,0))</f>
        <v/>
      </c>
      <c r="K1101" s="149"/>
      <c r="L1101" s="149"/>
      <c r="M1101" s="149"/>
      <c r="N1101" s="149"/>
      <c r="O1101" s="149"/>
      <c r="P1101" s="206"/>
      <c r="Q1101" s="150"/>
      <c r="R1101" s="148" t="str">
        <f ca="1">IF(ISERROR($V1101),"",OFFSET('Smelter Look-up'!$C$4,$V1101-4,0)&amp;"")</f>
        <v/>
      </c>
      <c r="S1101" s="154" t="str">
        <f t="shared" ca="1" si="91"/>
        <v/>
      </c>
      <c r="T1101" s="154" t="str">
        <f ca="1">IF(B1101="","",IF(ISERROR(MATCH($J1101,SorP!$B$1:$B$6261,0)),"",INDIRECT("'SorP'!$A$"&amp;MATCH($S1101&amp;$J1101,SorP!C:C,0))))</f>
        <v/>
      </c>
      <c r="U1101" s="167"/>
      <c r="V1101" s="168" t="e">
        <f>IF(C1101="",NA(),MATCH($B1101&amp;$C1101,'Smelter Look-up'!$J:$J,0))</f>
        <v>#N/A</v>
      </c>
      <c r="X1101" s="169">
        <f t="shared" ca="1" si="90"/>
        <v>0</v>
      </c>
      <c r="AB1101" s="311" t="str">
        <f t="shared" si="92"/>
        <v/>
      </c>
      <c r="AC1101" s="169" t="str">
        <f t="shared" si="93"/>
        <v/>
      </c>
      <c r="AD1101" s="169" t="str">
        <f t="shared" si="94"/>
        <v/>
      </c>
    </row>
    <row r="1102" spans="1:30" s="169" customFormat="1" ht="20.25">
      <c r="A1102" s="154"/>
      <c r="B1102" s="301"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3" t="str">
        <f ca="1">IF(ISERROR($V1102),"",OFFSET('Smelter Look-up'!$G$4,$V1102-4,0))</f>
        <v/>
      </c>
      <c r="I1102" s="204" t="str">
        <f ca="1">IF(ISERROR($V1102),"",OFFSET('Smelter Look-up'!$H$4,$V1102-4,0))</f>
        <v/>
      </c>
      <c r="J1102" s="204" t="str">
        <f ca="1">IF(ISERROR($V1102),"",OFFSET('Smelter Look-up'!$I$4,$V1102-4,0))</f>
        <v/>
      </c>
      <c r="K1102" s="149"/>
      <c r="L1102" s="149"/>
      <c r="M1102" s="149"/>
      <c r="N1102" s="149"/>
      <c r="O1102" s="149"/>
      <c r="P1102" s="206"/>
      <c r="Q1102" s="150"/>
      <c r="R1102" s="148" t="str">
        <f ca="1">IF(ISERROR($V1102),"",OFFSET('Smelter Look-up'!$C$4,$V1102-4,0)&amp;"")</f>
        <v/>
      </c>
      <c r="S1102" s="154" t="str">
        <f t="shared" ca="1" si="91"/>
        <v/>
      </c>
      <c r="T1102" s="154" t="str">
        <f ca="1">IF(B1102="","",IF(ISERROR(MATCH($J1102,SorP!$B$1:$B$6261,0)),"",INDIRECT("'SorP'!$A$"&amp;MATCH($S1102&amp;$J1102,SorP!C:C,0))))</f>
        <v/>
      </c>
      <c r="U1102" s="167"/>
      <c r="V1102" s="168" t="e">
        <f>IF(C1102="",NA(),MATCH($B1102&amp;$C1102,'Smelter Look-up'!$J:$J,0))</f>
        <v>#N/A</v>
      </c>
      <c r="X1102" s="169">
        <f t="shared" ca="1" si="90"/>
        <v>0</v>
      </c>
      <c r="AB1102" s="311" t="str">
        <f t="shared" si="92"/>
        <v/>
      </c>
      <c r="AC1102" s="169" t="str">
        <f t="shared" si="93"/>
        <v/>
      </c>
      <c r="AD1102" s="169" t="str">
        <f t="shared" si="94"/>
        <v/>
      </c>
    </row>
    <row r="1103" spans="1:30" s="169" customFormat="1" ht="20.25">
      <c r="A1103" s="154"/>
      <c r="B1103" s="301"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3" t="str">
        <f ca="1">IF(ISERROR($V1103),"",OFFSET('Smelter Look-up'!$G$4,$V1103-4,0))</f>
        <v/>
      </c>
      <c r="I1103" s="204" t="str">
        <f ca="1">IF(ISERROR($V1103),"",OFFSET('Smelter Look-up'!$H$4,$V1103-4,0))</f>
        <v/>
      </c>
      <c r="J1103" s="204" t="str">
        <f ca="1">IF(ISERROR($V1103),"",OFFSET('Smelter Look-up'!$I$4,$V1103-4,0))</f>
        <v/>
      </c>
      <c r="K1103" s="149"/>
      <c r="L1103" s="149"/>
      <c r="M1103" s="149"/>
      <c r="N1103" s="149"/>
      <c r="O1103" s="149"/>
      <c r="P1103" s="206"/>
      <c r="Q1103" s="150"/>
      <c r="R1103" s="148" t="str">
        <f ca="1">IF(ISERROR($V1103),"",OFFSET('Smelter Look-up'!$C$4,$V1103-4,0)&amp;"")</f>
        <v/>
      </c>
      <c r="S1103" s="154" t="str">
        <f t="shared" ca="1" si="91"/>
        <v/>
      </c>
      <c r="T1103" s="154" t="str">
        <f ca="1">IF(B1103="","",IF(ISERROR(MATCH($J1103,SorP!$B$1:$B$6261,0)),"",INDIRECT("'SorP'!$A$"&amp;MATCH($S1103&amp;$J1103,SorP!C:C,0))))</f>
        <v/>
      </c>
      <c r="U1103" s="167"/>
      <c r="V1103" s="168" t="e">
        <f>IF(C1103="",NA(),MATCH($B1103&amp;$C1103,'Smelter Look-up'!$J:$J,0))</f>
        <v>#N/A</v>
      </c>
      <c r="X1103" s="169">
        <f t="shared" ca="1" si="90"/>
        <v>0</v>
      </c>
      <c r="AB1103" s="311" t="str">
        <f t="shared" si="92"/>
        <v/>
      </c>
      <c r="AC1103" s="169" t="str">
        <f t="shared" si="93"/>
        <v/>
      </c>
      <c r="AD1103" s="169" t="str">
        <f t="shared" si="94"/>
        <v/>
      </c>
    </row>
    <row r="1104" spans="1:30" s="169" customFormat="1" ht="20.25">
      <c r="A1104" s="154"/>
      <c r="B1104" s="301"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3" t="str">
        <f ca="1">IF(ISERROR($V1104),"",OFFSET('Smelter Look-up'!$G$4,$V1104-4,0))</f>
        <v/>
      </c>
      <c r="I1104" s="204" t="str">
        <f ca="1">IF(ISERROR($V1104),"",OFFSET('Smelter Look-up'!$H$4,$V1104-4,0))</f>
        <v/>
      </c>
      <c r="J1104" s="204" t="str">
        <f ca="1">IF(ISERROR($V1104),"",OFFSET('Smelter Look-up'!$I$4,$V1104-4,0))</f>
        <v/>
      </c>
      <c r="K1104" s="149"/>
      <c r="L1104" s="149"/>
      <c r="M1104" s="149"/>
      <c r="N1104" s="149"/>
      <c r="O1104" s="149"/>
      <c r="P1104" s="206"/>
      <c r="Q1104" s="150"/>
      <c r="R1104" s="148" t="str">
        <f ca="1">IF(ISERROR($V1104),"",OFFSET('Smelter Look-up'!$C$4,$V1104-4,0)&amp;"")</f>
        <v/>
      </c>
      <c r="S1104" s="154" t="str">
        <f t="shared" ca="1" si="91"/>
        <v/>
      </c>
      <c r="T1104" s="154" t="str">
        <f ca="1">IF(B1104="","",IF(ISERROR(MATCH($J1104,SorP!$B$1:$B$6261,0)),"",INDIRECT("'SorP'!$A$"&amp;MATCH($S1104&amp;$J1104,SorP!C:C,0))))</f>
        <v/>
      </c>
      <c r="U1104" s="167"/>
      <c r="V1104" s="168" t="e">
        <f>IF(C1104="",NA(),MATCH($B1104&amp;$C1104,'Smelter Look-up'!$J:$J,0))</f>
        <v>#N/A</v>
      </c>
      <c r="X1104" s="169">
        <f t="shared" ca="1" si="90"/>
        <v>0</v>
      </c>
      <c r="AB1104" s="311" t="str">
        <f t="shared" si="92"/>
        <v/>
      </c>
      <c r="AC1104" s="169" t="str">
        <f t="shared" si="93"/>
        <v/>
      </c>
      <c r="AD1104" s="169" t="str">
        <f t="shared" si="94"/>
        <v/>
      </c>
    </row>
    <row r="1105" spans="1:30" s="169" customFormat="1" ht="20.25">
      <c r="A1105" s="154"/>
      <c r="B1105" s="301"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3" t="str">
        <f ca="1">IF(ISERROR($V1105),"",OFFSET('Smelter Look-up'!$G$4,$V1105-4,0))</f>
        <v/>
      </c>
      <c r="I1105" s="204" t="str">
        <f ca="1">IF(ISERROR($V1105),"",OFFSET('Smelter Look-up'!$H$4,$V1105-4,0))</f>
        <v/>
      </c>
      <c r="J1105" s="204" t="str">
        <f ca="1">IF(ISERROR($V1105),"",OFFSET('Smelter Look-up'!$I$4,$V1105-4,0))</f>
        <v/>
      </c>
      <c r="K1105" s="149"/>
      <c r="L1105" s="149"/>
      <c r="M1105" s="149"/>
      <c r="N1105" s="149"/>
      <c r="O1105" s="149"/>
      <c r="P1105" s="206"/>
      <c r="Q1105" s="150"/>
      <c r="R1105" s="148" t="str">
        <f ca="1">IF(ISERROR($V1105),"",OFFSET('Smelter Look-up'!$C$4,$V1105-4,0)&amp;"")</f>
        <v/>
      </c>
      <c r="S1105" s="154" t="str">
        <f t="shared" ca="1" si="91"/>
        <v/>
      </c>
      <c r="T1105" s="154" t="str">
        <f ca="1">IF(B1105="","",IF(ISERROR(MATCH($J1105,SorP!$B$1:$B$6261,0)),"",INDIRECT("'SorP'!$A$"&amp;MATCH($S1105&amp;$J1105,SorP!C:C,0))))</f>
        <v/>
      </c>
      <c r="U1105" s="167"/>
      <c r="V1105" s="168" t="e">
        <f>IF(C1105="",NA(),MATCH($B1105&amp;$C1105,'Smelter Look-up'!$J:$J,0))</f>
        <v>#N/A</v>
      </c>
      <c r="X1105" s="169">
        <f t="shared" ca="1" si="90"/>
        <v>0</v>
      </c>
      <c r="AB1105" s="311" t="str">
        <f t="shared" si="92"/>
        <v/>
      </c>
      <c r="AC1105" s="169" t="str">
        <f t="shared" si="93"/>
        <v/>
      </c>
      <c r="AD1105" s="169" t="str">
        <f t="shared" si="94"/>
        <v/>
      </c>
    </row>
    <row r="1106" spans="1:30" s="169" customFormat="1" ht="20.25">
      <c r="A1106" s="154"/>
      <c r="B1106" s="301"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3" t="str">
        <f ca="1">IF(ISERROR($V1106),"",OFFSET('Smelter Look-up'!$G$4,$V1106-4,0))</f>
        <v/>
      </c>
      <c r="I1106" s="204" t="str">
        <f ca="1">IF(ISERROR($V1106),"",OFFSET('Smelter Look-up'!$H$4,$V1106-4,0))</f>
        <v/>
      </c>
      <c r="J1106" s="204" t="str">
        <f ca="1">IF(ISERROR($V1106),"",OFFSET('Smelter Look-up'!$I$4,$V1106-4,0))</f>
        <v/>
      </c>
      <c r="K1106" s="149"/>
      <c r="L1106" s="149"/>
      <c r="M1106" s="149"/>
      <c r="N1106" s="149"/>
      <c r="O1106" s="149"/>
      <c r="P1106" s="206"/>
      <c r="Q1106" s="150"/>
      <c r="R1106" s="148" t="str">
        <f ca="1">IF(ISERROR($V1106),"",OFFSET('Smelter Look-up'!$C$4,$V1106-4,0)&amp;"")</f>
        <v/>
      </c>
      <c r="S1106" s="154" t="str">
        <f t="shared" ca="1" si="91"/>
        <v/>
      </c>
      <c r="T1106" s="154" t="str">
        <f ca="1">IF(B1106="","",IF(ISERROR(MATCH($J1106,SorP!$B$1:$B$6261,0)),"",INDIRECT("'SorP'!$A$"&amp;MATCH($S1106&amp;$J1106,SorP!C:C,0))))</f>
        <v/>
      </c>
      <c r="U1106" s="167"/>
      <c r="V1106" s="168" t="e">
        <f>IF(C1106="",NA(),MATCH($B1106&amp;$C1106,'Smelter Look-up'!$J:$J,0))</f>
        <v>#N/A</v>
      </c>
      <c r="X1106" s="169">
        <f t="shared" ca="1" si="90"/>
        <v>0</v>
      </c>
      <c r="AB1106" s="311" t="str">
        <f t="shared" si="92"/>
        <v/>
      </c>
      <c r="AC1106" s="169" t="str">
        <f t="shared" si="93"/>
        <v/>
      </c>
      <c r="AD1106" s="169" t="str">
        <f t="shared" si="94"/>
        <v/>
      </c>
    </row>
    <row r="1107" spans="1:30" s="169" customFormat="1" ht="20.25">
      <c r="A1107" s="154"/>
      <c r="B1107" s="301"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3" t="str">
        <f ca="1">IF(ISERROR($V1107),"",OFFSET('Smelter Look-up'!$G$4,$V1107-4,0))</f>
        <v/>
      </c>
      <c r="I1107" s="204" t="str">
        <f ca="1">IF(ISERROR($V1107),"",OFFSET('Smelter Look-up'!$H$4,$V1107-4,0))</f>
        <v/>
      </c>
      <c r="J1107" s="204" t="str">
        <f ca="1">IF(ISERROR($V1107),"",OFFSET('Smelter Look-up'!$I$4,$V1107-4,0))</f>
        <v/>
      </c>
      <c r="K1107" s="149"/>
      <c r="L1107" s="149"/>
      <c r="M1107" s="149"/>
      <c r="N1107" s="149"/>
      <c r="O1107" s="149"/>
      <c r="P1107" s="206"/>
      <c r="Q1107" s="150"/>
      <c r="R1107" s="148" t="str">
        <f ca="1">IF(ISERROR($V1107),"",OFFSET('Smelter Look-up'!$C$4,$V1107-4,0)&amp;"")</f>
        <v/>
      </c>
      <c r="S1107" s="154" t="str">
        <f t="shared" ca="1" si="91"/>
        <v/>
      </c>
      <c r="T1107" s="154" t="str">
        <f ca="1">IF(B1107="","",IF(ISERROR(MATCH($J1107,SorP!$B$1:$B$6261,0)),"",INDIRECT("'SorP'!$A$"&amp;MATCH($S1107&amp;$J1107,SorP!C:C,0))))</f>
        <v/>
      </c>
      <c r="U1107" s="167"/>
      <c r="V1107" s="168" t="e">
        <f>IF(C1107="",NA(),MATCH($B1107&amp;$C1107,'Smelter Look-up'!$J:$J,0))</f>
        <v>#N/A</v>
      </c>
      <c r="X1107" s="169">
        <f t="shared" ca="1" si="90"/>
        <v>0</v>
      </c>
      <c r="AB1107" s="311" t="str">
        <f t="shared" si="92"/>
        <v/>
      </c>
      <c r="AC1107" s="169" t="str">
        <f t="shared" si="93"/>
        <v/>
      </c>
      <c r="AD1107" s="169" t="str">
        <f t="shared" si="94"/>
        <v/>
      </c>
    </row>
    <row r="1108" spans="1:30" s="169" customFormat="1" ht="20.25">
      <c r="A1108" s="154"/>
      <c r="B1108" s="301"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3" t="str">
        <f ca="1">IF(ISERROR($V1108),"",OFFSET('Smelter Look-up'!$G$4,$V1108-4,0))</f>
        <v/>
      </c>
      <c r="I1108" s="204" t="str">
        <f ca="1">IF(ISERROR($V1108),"",OFFSET('Smelter Look-up'!$H$4,$V1108-4,0))</f>
        <v/>
      </c>
      <c r="J1108" s="204" t="str">
        <f ca="1">IF(ISERROR($V1108),"",OFFSET('Smelter Look-up'!$I$4,$V1108-4,0))</f>
        <v/>
      </c>
      <c r="K1108" s="149"/>
      <c r="L1108" s="149"/>
      <c r="M1108" s="149"/>
      <c r="N1108" s="149"/>
      <c r="O1108" s="149"/>
      <c r="P1108" s="206"/>
      <c r="Q1108" s="150"/>
      <c r="R1108" s="148" t="str">
        <f ca="1">IF(ISERROR($V1108),"",OFFSET('Smelter Look-up'!$C$4,$V1108-4,0)&amp;"")</f>
        <v/>
      </c>
      <c r="S1108" s="154" t="str">
        <f t="shared" ca="1" si="91"/>
        <v/>
      </c>
      <c r="T1108" s="154" t="str">
        <f ca="1">IF(B1108="","",IF(ISERROR(MATCH($J1108,SorP!$B$1:$B$6261,0)),"",INDIRECT("'SorP'!$A$"&amp;MATCH($S1108&amp;$J1108,SorP!C:C,0))))</f>
        <v/>
      </c>
      <c r="U1108" s="167"/>
      <c r="V1108" s="168" t="e">
        <f>IF(C1108="",NA(),MATCH($B1108&amp;$C1108,'Smelter Look-up'!$J:$J,0))</f>
        <v>#N/A</v>
      </c>
      <c r="X1108" s="169">
        <f t="shared" ca="1" si="90"/>
        <v>0</v>
      </c>
      <c r="AB1108" s="311" t="str">
        <f t="shared" si="92"/>
        <v/>
      </c>
      <c r="AC1108" s="169" t="str">
        <f t="shared" si="93"/>
        <v/>
      </c>
      <c r="AD1108" s="169" t="str">
        <f t="shared" si="94"/>
        <v/>
      </c>
    </row>
    <row r="1109" spans="1:30" s="169" customFormat="1" ht="20.25">
      <c r="A1109" s="154"/>
      <c r="B1109" s="301"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3" t="str">
        <f ca="1">IF(ISERROR($V1109),"",OFFSET('Smelter Look-up'!$G$4,$V1109-4,0))</f>
        <v/>
      </c>
      <c r="I1109" s="204" t="str">
        <f ca="1">IF(ISERROR($V1109),"",OFFSET('Smelter Look-up'!$H$4,$V1109-4,0))</f>
        <v/>
      </c>
      <c r="J1109" s="204" t="str">
        <f ca="1">IF(ISERROR($V1109),"",OFFSET('Smelter Look-up'!$I$4,$V1109-4,0))</f>
        <v/>
      </c>
      <c r="K1109" s="149"/>
      <c r="L1109" s="149"/>
      <c r="M1109" s="149"/>
      <c r="N1109" s="149"/>
      <c r="O1109" s="149"/>
      <c r="P1109" s="206"/>
      <c r="Q1109" s="150"/>
      <c r="R1109" s="148" t="str">
        <f ca="1">IF(ISERROR($V1109),"",OFFSET('Smelter Look-up'!$C$4,$V1109-4,0)&amp;"")</f>
        <v/>
      </c>
      <c r="S1109" s="154" t="str">
        <f t="shared" ca="1" si="91"/>
        <v/>
      </c>
      <c r="T1109" s="154" t="str">
        <f ca="1">IF(B1109="","",IF(ISERROR(MATCH($J1109,SorP!$B$1:$B$6261,0)),"",INDIRECT("'SorP'!$A$"&amp;MATCH($S1109&amp;$J1109,SorP!C:C,0))))</f>
        <v/>
      </c>
      <c r="U1109" s="167"/>
      <c r="V1109" s="168" t="e">
        <f>IF(C1109="",NA(),MATCH($B1109&amp;$C1109,'Smelter Look-up'!$J:$J,0))</f>
        <v>#N/A</v>
      </c>
      <c r="X1109" s="169">
        <f t="shared" ca="1" si="90"/>
        <v>0</v>
      </c>
      <c r="AB1109" s="311" t="str">
        <f t="shared" si="92"/>
        <v/>
      </c>
      <c r="AC1109" s="169" t="str">
        <f t="shared" si="93"/>
        <v/>
      </c>
      <c r="AD1109" s="169" t="str">
        <f t="shared" si="94"/>
        <v/>
      </c>
    </row>
    <row r="1110" spans="1:30" s="169" customFormat="1" ht="20.25">
      <c r="A1110" s="154"/>
      <c r="B1110" s="301"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3" t="str">
        <f ca="1">IF(ISERROR($V1110),"",OFFSET('Smelter Look-up'!$G$4,$V1110-4,0))</f>
        <v/>
      </c>
      <c r="I1110" s="204" t="str">
        <f ca="1">IF(ISERROR($V1110),"",OFFSET('Smelter Look-up'!$H$4,$V1110-4,0))</f>
        <v/>
      </c>
      <c r="J1110" s="204" t="str">
        <f ca="1">IF(ISERROR($V1110),"",OFFSET('Smelter Look-up'!$I$4,$V1110-4,0))</f>
        <v/>
      </c>
      <c r="K1110" s="149"/>
      <c r="L1110" s="149"/>
      <c r="M1110" s="149"/>
      <c r="N1110" s="149"/>
      <c r="O1110" s="149"/>
      <c r="P1110" s="206"/>
      <c r="Q1110" s="150"/>
      <c r="R1110" s="148" t="str">
        <f ca="1">IF(ISERROR($V1110),"",OFFSET('Smelter Look-up'!$C$4,$V1110-4,0)&amp;"")</f>
        <v/>
      </c>
      <c r="S1110" s="154" t="str">
        <f t="shared" ca="1" si="91"/>
        <v/>
      </c>
      <c r="T1110" s="154" t="str">
        <f ca="1">IF(B1110="","",IF(ISERROR(MATCH($J1110,SorP!$B$1:$B$6261,0)),"",INDIRECT("'SorP'!$A$"&amp;MATCH($S1110&amp;$J1110,SorP!C:C,0))))</f>
        <v/>
      </c>
      <c r="U1110" s="167"/>
      <c r="V1110" s="168" t="e">
        <f>IF(C1110="",NA(),MATCH($B1110&amp;$C1110,'Smelter Look-up'!$J:$J,0))</f>
        <v>#N/A</v>
      </c>
      <c r="X1110" s="169">
        <f t="shared" ca="1" si="90"/>
        <v>0</v>
      </c>
      <c r="AB1110" s="311" t="str">
        <f t="shared" si="92"/>
        <v/>
      </c>
      <c r="AC1110" s="169" t="str">
        <f t="shared" si="93"/>
        <v/>
      </c>
      <c r="AD1110" s="169" t="str">
        <f t="shared" si="94"/>
        <v/>
      </c>
    </row>
    <row r="1111" spans="1:30" s="169" customFormat="1" ht="20.25">
      <c r="A1111" s="154"/>
      <c r="B1111" s="301"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3" t="str">
        <f ca="1">IF(ISERROR($V1111),"",OFFSET('Smelter Look-up'!$G$4,$V1111-4,0))</f>
        <v/>
      </c>
      <c r="I1111" s="204" t="str">
        <f ca="1">IF(ISERROR($V1111),"",OFFSET('Smelter Look-up'!$H$4,$V1111-4,0))</f>
        <v/>
      </c>
      <c r="J1111" s="204" t="str">
        <f ca="1">IF(ISERROR($V1111),"",OFFSET('Smelter Look-up'!$I$4,$V1111-4,0))</f>
        <v/>
      </c>
      <c r="K1111" s="149"/>
      <c r="L1111" s="149"/>
      <c r="M1111" s="149"/>
      <c r="N1111" s="149"/>
      <c r="O1111" s="149"/>
      <c r="P1111" s="206"/>
      <c r="Q1111" s="150"/>
      <c r="R1111" s="148" t="str">
        <f ca="1">IF(ISERROR($V1111),"",OFFSET('Smelter Look-up'!$C$4,$V1111-4,0)&amp;"")</f>
        <v/>
      </c>
      <c r="S1111" s="154" t="str">
        <f t="shared" ca="1" si="91"/>
        <v/>
      </c>
      <c r="T1111" s="154" t="str">
        <f ca="1">IF(B1111="","",IF(ISERROR(MATCH($J1111,SorP!$B$1:$B$6261,0)),"",INDIRECT("'SorP'!$A$"&amp;MATCH($S1111&amp;$J1111,SorP!C:C,0))))</f>
        <v/>
      </c>
      <c r="U1111" s="167"/>
      <c r="V1111" s="168" t="e">
        <f>IF(C1111="",NA(),MATCH($B1111&amp;$C1111,'Smelter Look-up'!$J:$J,0))</f>
        <v>#N/A</v>
      </c>
      <c r="X1111" s="169">
        <f t="shared" ca="1" si="90"/>
        <v>0</v>
      </c>
      <c r="AB1111" s="311" t="str">
        <f t="shared" si="92"/>
        <v/>
      </c>
      <c r="AC1111" s="169" t="str">
        <f t="shared" si="93"/>
        <v/>
      </c>
      <c r="AD1111" s="169" t="str">
        <f t="shared" si="94"/>
        <v/>
      </c>
    </row>
    <row r="1112" spans="1:30" s="169" customFormat="1" ht="20.25">
      <c r="A1112" s="154"/>
      <c r="B1112" s="301"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3" t="str">
        <f ca="1">IF(ISERROR($V1112),"",OFFSET('Smelter Look-up'!$G$4,$V1112-4,0))</f>
        <v/>
      </c>
      <c r="I1112" s="204" t="str">
        <f ca="1">IF(ISERROR($V1112),"",OFFSET('Smelter Look-up'!$H$4,$V1112-4,0))</f>
        <v/>
      </c>
      <c r="J1112" s="204" t="str">
        <f ca="1">IF(ISERROR($V1112),"",OFFSET('Smelter Look-up'!$I$4,$V1112-4,0))</f>
        <v/>
      </c>
      <c r="K1112" s="149"/>
      <c r="L1112" s="149"/>
      <c r="M1112" s="149"/>
      <c r="N1112" s="149"/>
      <c r="O1112" s="149"/>
      <c r="P1112" s="206"/>
      <c r="Q1112" s="150"/>
      <c r="R1112" s="148" t="str">
        <f ca="1">IF(ISERROR($V1112),"",OFFSET('Smelter Look-up'!$C$4,$V1112-4,0)&amp;"")</f>
        <v/>
      </c>
      <c r="S1112" s="154" t="str">
        <f t="shared" ca="1" si="91"/>
        <v/>
      </c>
      <c r="T1112" s="154" t="str">
        <f ca="1">IF(B1112="","",IF(ISERROR(MATCH($J1112,SorP!$B$1:$B$6261,0)),"",INDIRECT("'SorP'!$A$"&amp;MATCH($S1112&amp;$J1112,SorP!C:C,0))))</f>
        <v/>
      </c>
      <c r="U1112" s="167"/>
      <c r="V1112" s="168" t="e">
        <f>IF(C1112="",NA(),MATCH($B1112&amp;$C1112,'Smelter Look-up'!$J:$J,0))</f>
        <v>#N/A</v>
      </c>
      <c r="X1112" s="169">
        <f t="shared" ca="1" si="90"/>
        <v>0</v>
      </c>
      <c r="AB1112" s="311" t="str">
        <f t="shared" si="92"/>
        <v/>
      </c>
      <c r="AC1112" s="169" t="str">
        <f t="shared" si="93"/>
        <v/>
      </c>
      <c r="AD1112" s="169" t="str">
        <f t="shared" si="94"/>
        <v/>
      </c>
    </row>
    <row r="1113" spans="1:30" s="169" customFormat="1" ht="20.25">
      <c r="A1113" s="154"/>
      <c r="B1113" s="301"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3" t="str">
        <f ca="1">IF(ISERROR($V1113),"",OFFSET('Smelter Look-up'!$G$4,$V1113-4,0))</f>
        <v/>
      </c>
      <c r="I1113" s="204" t="str">
        <f ca="1">IF(ISERROR($V1113),"",OFFSET('Smelter Look-up'!$H$4,$V1113-4,0))</f>
        <v/>
      </c>
      <c r="J1113" s="204" t="str">
        <f ca="1">IF(ISERROR($V1113),"",OFFSET('Smelter Look-up'!$I$4,$V1113-4,0))</f>
        <v/>
      </c>
      <c r="K1113" s="149"/>
      <c r="L1113" s="149"/>
      <c r="M1113" s="149"/>
      <c r="N1113" s="149"/>
      <c r="O1113" s="149"/>
      <c r="P1113" s="206"/>
      <c r="Q1113" s="150"/>
      <c r="R1113" s="148" t="str">
        <f ca="1">IF(ISERROR($V1113),"",OFFSET('Smelter Look-up'!$C$4,$V1113-4,0)&amp;"")</f>
        <v/>
      </c>
      <c r="S1113" s="154" t="str">
        <f t="shared" ca="1" si="91"/>
        <v/>
      </c>
      <c r="T1113" s="154" t="str">
        <f ca="1">IF(B1113="","",IF(ISERROR(MATCH($J1113,SorP!$B$1:$B$6261,0)),"",INDIRECT("'SorP'!$A$"&amp;MATCH($S1113&amp;$J1113,SorP!C:C,0))))</f>
        <v/>
      </c>
      <c r="U1113" s="167"/>
      <c r="V1113" s="168" t="e">
        <f>IF(C1113="",NA(),MATCH($B1113&amp;$C1113,'Smelter Look-up'!$J:$J,0))</f>
        <v>#N/A</v>
      </c>
      <c r="X1113" s="169">
        <f t="shared" ca="1" si="90"/>
        <v>0</v>
      </c>
      <c r="AB1113" s="311" t="str">
        <f t="shared" si="92"/>
        <v/>
      </c>
      <c r="AC1113" s="169" t="str">
        <f t="shared" si="93"/>
        <v/>
      </c>
      <c r="AD1113" s="169" t="str">
        <f t="shared" si="94"/>
        <v/>
      </c>
    </row>
    <row r="1114" spans="1:30" s="169" customFormat="1" ht="20.25">
      <c r="A1114" s="154"/>
      <c r="B1114" s="301"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3" t="str">
        <f ca="1">IF(ISERROR($V1114),"",OFFSET('Smelter Look-up'!$G$4,$V1114-4,0))</f>
        <v/>
      </c>
      <c r="I1114" s="204" t="str">
        <f ca="1">IF(ISERROR($V1114),"",OFFSET('Smelter Look-up'!$H$4,$V1114-4,0))</f>
        <v/>
      </c>
      <c r="J1114" s="204" t="str">
        <f ca="1">IF(ISERROR($V1114),"",OFFSET('Smelter Look-up'!$I$4,$V1114-4,0))</f>
        <v/>
      </c>
      <c r="K1114" s="149"/>
      <c r="L1114" s="149"/>
      <c r="M1114" s="149"/>
      <c r="N1114" s="149"/>
      <c r="O1114" s="149"/>
      <c r="P1114" s="206"/>
      <c r="Q1114" s="150"/>
      <c r="R1114" s="148" t="str">
        <f ca="1">IF(ISERROR($V1114),"",OFFSET('Smelter Look-up'!$C$4,$V1114-4,0)&amp;"")</f>
        <v/>
      </c>
      <c r="S1114" s="154" t="str">
        <f t="shared" ca="1" si="91"/>
        <v/>
      </c>
      <c r="T1114" s="154" t="str">
        <f ca="1">IF(B1114="","",IF(ISERROR(MATCH($J1114,SorP!$B$1:$B$6261,0)),"",INDIRECT("'SorP'!$A$"&amp;MATCH($S1114&amp;$J1114,SorP!C:C,0))))</f>
        <v/>
      </c>
      <c r="U1114" s="167"/>
      <c r="V1114" s="168" t="e">
        <f>IF(C1114="",NA(),MATCH($B1114&amp;$C1114,'Smelter Look-up'!$J:$J,0))</f>
        <v>#N/A</v>
      </c>
      <c r="X1114" s="169">
        <f t="shared" ca="1" si="90"/>
        <v>0</v>
      </c>
      <c r="AB1114" s="311" t="str">
        <f t="shared" si="92"/>
        <v/>
      </c>
      <c r="AC1114" s="169" t="str">
        <f t="shared" si="93"/>
        <v/>
      </c>
      <c r="AD1114" s="169" t="str">
        <f t="shared" si="94"/>
        <v/>
      </c>
    </row>
    <row r="1115" spans="1:30" s="169" customFormat="1" ht="20.25">
      <c r="A1115" s="154"/>
      <c r="B1115" s="301"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3" t="str">
        <f ca="1">IF(ISERROR($V1115),"",OFFSET('Smelter Look-up'!$G$4,$V1115-4,0))</f>
        <v/>
      </c>
      <c r="I1115" s="204" t="str">
        <f ca="1">IF(ISERROR($V1115),"",OFFSET('Smelter Look-up'!$H$4,$V1115-4,0))</f>
        <v/>
      </c>
      <c r="J1115" s="204" t="str">
        <f ca="1">IF(ISERROR($V1115),"",OFFSET('Smelter Look-up'!$I$4,$V1115-4,0))</f>
        <v/>
      </c>
      <c r="K1115" s="149"/>
      <c r="L1115" s="149"/>
      <c r="M1115" s="149"/>
      <c r="N1115" s="149"/>
      <c r="O1115" s="149"/>
      <c r="P1115" s="206"/>
      <c r="Q1115" s="150"/>
      <c r="R1115" s="148" t="str">
        <f ca="1">IF(ISERROR($V1115),"",OFFSET('Smelter Look-up'!$C$4,$V1115-4,0)&amp;"")</f>
        <v/>
      </c>
      <c r="S1115" s="154" t="str">
        <f t="shared" ca="1" si="91"/>
        <v/>
      </c>
      <c r="T1115" s="154" t="str">
        <f ca="1">IF(B1115="","",IF(ISERROR(MATCH($J1115,SorP!$B$1:$B$6261,0)),"",INDIRECT("'SorP'!$A$"&amp;MATCH($S1115&amp;$J1115,SorP!C:C,0))))</f>
        <v/>
      </c>
      <c r="U1115" s="167"/>
      <c r="V1115" s="168" t="e">
        <f>IF(C1115="",NA(),MATCH($B1115&amp;$C1115,'Smelter Look-up'!$J:$J,0))</f>
        <v>#N/A</v>
      </c>
      <c r="X1115" s="169">
        <f t="shared" ca="1" si="90"/>
        <v>0</v>
      </c>
      <c r="AB1115" s="311" t="str">
        <f t="shared" si="92"/>
        <v/>
      </c>
      <c r="AC1115" s="169" t="str">
        <f t="shared" si="93"/>
        <v/>
      </c>
      <c r="AD1115" s="169" t="str">
        <f t="shared" si="94"/>
        <v/>
      </c>
    </row>
    <row r="1116" spans="1:30" s="169" customFormat="1" ht="20.25">
      <c r="A1116" s="154"/>
      <c r="B1116" s="301"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3" t="str">
        <f ca="1">IF(ISERROR($V1116),"",OFFSET('Smelter Look-up'!$G$4,$V1116-4,0))</f>
        <v/>
      </c>
      <c r="I1116" s="204" t="str">
        <f ca="1">IF(ISERROR($V1116),"",OFFSET('Smelter Look-up'!$H$4,$V1116-4,0))</f>
        <v/>
      </c>
      <c r="J1116" s="204" t="str">
        <f ca="1">IF(ISERROR($V1116),"",OFFSET('Smelter Look-up'!$I$4,$V1116-4,0))</f>
        <v/>
      </c>
      <c r="K1116" s="149"/>
      <c r="L1116" s="149"/>
      <c r="M1116" s="149"/>
      <c r="N1116" s="149"/>
      <c r="O1116" s="149"/>
      <c r="P1116" s="206"/>
      <c r="Q1116" s="150"/>
      <c r="R1116" s="148" t="str">
        <f ca="1">IF(ISERROR($V1116),"",OFFSET('Smelter Look-up'!$C$4,$V1116-4,0)&amp;"")</f>
        <v/>
      </c>
      <c r="S1116" s="154" t="str">
        <f t="shared" ca="1" si="91"/>
        <v/>
      </c>
      <c r="T1116" s="154" t="str">
        <f ca="1">IF(B1116="","",IF(ISERROR(MATCH($J1116,SorP!$B$1:$B$6261,0)),"",INDIRECT("'SorP'!$A$"&amp;MATCH($S1116&amp;$J1116,SorP!C:C,0))))</f>
        <v/>
      </c>
      <c r="U1116" s="167"/>
      <c r="V1116" s="168" t="e">
        <f>IF(C1116="",NA(),MATCH($B1116&amp;$C1116,'Smelter Look-up'!$J:$J,0))</f>
        <v>#N/A</v>
      </c>
      <c r="X1116" s="169">
        <f t="shared" ca="1" si="90"/>
        <v>0</v>
      </c>
      <c r="AB1116" s="311" t="str">
        <f t="shared" si="92"/>
        <v/>
      </c>
      <c r="AC1116" s="169" t="str">
        <f t="shared" si="93"/>
        <v/>
      </c>
      <c r="AD1116" s="169" t="str">
        <f t="shared" si="94"/>
        <v/>
      </c>
    </row>
    <row r="1117" spans="1:30" s="169" customFormat="1" ht="20.25">
      <c r="A1117" s="154"/>
      <c r="B1117" s="301"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3" t="str">
        <f ca="1">IF(ISERROR($V1117),"",OFFSET('Smelter Look-up'!$G$4,$V1117-4,0))</f>
        <v/>
      </c>
      <c r="I1117" s="204" t="str">
        <f ca="1">IF(ISERROR($V1117),"",OFFSET('Smelter Look-up'!$H$4,$V1117-4,0))</f>
        <v/>
      </c>
      <c r="J1117" s="204" t="str">
        <f ca="1">IF(ISERROR($V1117),"",OFFSET('Smelter Look-up'!$I$4,$V1117-4,0))</f>
        <v/>
      </c>
      <c r="K1117" s="149"/>
      <c r="L1117" s="149"/>
      <c r="M1117" s="149"/>
      <c r="N1117" s="149"/>
      <c r="O1117" s="149"/>
      <c r="P1117" s="206"/>
      <c r="Q1117" s="150"/>
      <c r="R1117" s="148" t="str">
        <f ca="1">IF(ISERROR($V1117),"",OFFSET('Smelter Look-up'!$C$4,$V1117-4,0)&amp;"")</f>
        <v/>
      </c>
      <c r="S1117" s="154" t="str">
        <f t="shared" ca="1" si="91"/>
        <v/>
      </c>
      <c r="T1117" s="154" t="str">
        <f ca="1">IF(B1117="","",IF(ISERROR(MATCH($J1117,SorP!$B$1:$B$6261,0)),"",INDIRECT("'SorP'!$A$"&amp;MATCH($S1117&amp;$J1117,SorP!C:C,0))))</f>
        <v/>
      </c>
      <c r="U1117" s="167"/>
      <c r="V1117" s="168" t="e">
        <f>IF(C1117="",NA(),MATCH($B1117&amp;$C1117,'Smelter Look-up'!$J:$J,0))</f>
        <v>#N/A</v>
      </c>
      <c r="X1117" s="169">
        <f t="shared" ca="1" si="90"/>
        <v>0</v>
      </c>
      <c r="AB1117" s="311" t="str">
        <f t="shared" si="92"/>
        <v/>
      </c>
      <c r="AC1117" s="169" t="str">
        <f t="shared" si="93"/>
        <v/>
      </c>
      <c r="AD1117" s="169" t="str">
        <f t="shared" si="94"/>
        <v/>
      </c>
    </row>
    <row r="1118" spans="1:30" s="169" customFormat="1" ht="20.25">
      <c r="A1118" s="154"/>
      <c r="B1118" s="301"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3" t="str">
        <f ca="1">IF(ISERROR($V1118),"",OFFSET('Smelter Look-up'!$G$4,$V1118-4,0))</f>
        <v/>
      </c>
      <c r="I1118" s="204" t="str">
        <f ca="1">IF(ISERROR($V1118),"",OFFSET('Smelter Look-up'!$H$4,$V1118-4,0))</f>
        <v/>
      </c>
      <c r="J1118" s="204" t="str">
        <f ca="1">IF(ISERROR($V1118),"",OFFSET('Smelter Look-up'!$I$4,$V1118-4,0))</f>
        <v/>
      </c>
      <c r="K1118" s="149"/>
      <c r="L1118" s="149"/>
      <c r="M1118" s="149"/>
      <c r="N1118" s="149"/>
      <c r="O1118" s="149"/>
      <c r="P1118" s="206"/>
      <c r="Q1118" s="150"/>
      <c r="R1118" s="148" t="str">
        <f ca="1">IF(ISERROR($V1118),"",OFFSET('Smelter Look-up'!$C$4,$V1118-4,0)&amp;"")</f>
        <v/>
      </c>
      <c r="S1118" s="154" t="str">
        <f t="shared" ca="1" si="91"/>
        <v/>
      </c>
      <c r="T1118" s="154" t="str">
        <f ca="1">IF(B1118="","",IF(ISERROR(MATCH($J1118,SorP!$B$1:$B$6261,0)),"",INDIRECT("'SorP'!$A$"&amp;MATCH($S1118&amp;$J1118,SorP!C:C,0))))</f>
        <v/>
      </c>
      <c r="U1118" s="167"/>
      <c r="V1118" s="168" t="e">
        <f>IF(C1118="",NA(),MATCH($B1118&amp;$C1118,'Smelter Look-up'!$J:$J,0))</f>
        <v>#N/A</v>
      </c>
      <c r="X1118" s="169">
        <f t="shared" ca="1" si="90"/>
        <v>0</v>
      </c>
      <c r="AB1118" s="311" t="str">
        <f t="shared" si="92"/>
        <v/>
      </c>
      <c r="AC1118" s="169" t="str">
        <f t="shared" si="93"/>
        <v/>
      </c>
      <c r="AD1118" s="169" t="str">
        <f t="shared" si="94"/>
        <v/>
      </c>
    </row>
    <row r="1119" spans="1:30" s="169" customFormat="1" ht="20.25">
      <c r="A1119" s="154"/>
      <c r="B1119" s="301"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3" t="str">
        <f ca="1">IF(ISERROR($V1119),"",OFFSET('Smelter Look-up'!$G$4,$V1119-4,0))</f>
        <v/>
      </c>
      <c r="I1119" s="204" t="str">
        <f ca="1">IF(ISERROR($V1119),"",OFFSET('Smelter Look-up'!$H$4,$V1119-4,0))</f>
        <v/>
      </c>
      <c r="J1119" s="204" t="str">
        <f ca="1">IF(ISERROR($V1119),"",OFFSET('Smelter Look-up'!$I$4,$V1119-4,0))</f>
        <v/>
      </c>
      <c r="K1119" s="149"/>
      <c r="L1119" s="149"/>
      <c r="M1119" s="149"/>
      <c r="N1119" s="149"/>
      <c r="O1119" s="149"/>
      <c r="P1119" s="206"/>
      <c r="Q1119" s="150"/>
      <c r="R1119" s="148" t="str">
        <f ca="1">IF(ISERROR($V1119),"",OFFSET('Smelter Look-up'!$C$4,$V1119-4,0)&amp;"")</f>
        <v/>
      </c>
      <c r="S1119" s="154" t="str">
        <f t="shared" ca="1" si="91"/>
        <v/>
      </c>
      <c r="T1119" s="154" t="str">
        <f ca="1">IF(B1119="","",IF(ISERROR(MATCH($J1119,SorP!$B$1:$B$6261,0)),"",INDIRECT("'SorP'!$A$"&amp;MATCH($S1119&amp;$J1119,SorP!C:C,0))))</f>
        <v/>
      </c>
      <c r="U1119" s="167"/>
      <c r="V1119" s="168" t="e">
        <f>IF(C1119="",NA(),MATCH($B1119&amp;$C1119,'Smelter Look-up'!$J:$J,0))</f>
        <v>#N/A</v>
      </c>
      <c r="X1119" s="169">
        <f t="shared" ca="1" si="90"/>
        <v>0</v>
      </c>
      <c r="AB1119" s="311" t="str">
        <f t="shared" si="92"/>
        <v/>
      </c>
      <c r="AC1119" s="169" t="str">
        <f t="shared" si="93"/>
        <v/>
      </c>
      <c r="AD1119" s="169" t="str">
        <f t="shared" si="94"/>
        <v/>
      </c>
    </row>
    <row r="1120" spans="1:30" s="169" customFormat="1" ht="20.25">
      <c r="A1120" s="154"/>
      <c r="B1120" s="301"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3" t="str">
        <f ca="1">IF(ISERROR($V1120),"",OFFSET('Smelter Look-up'!$G$4,$V1120-4,0))</f>
        <v/>
      </c>
      <c r="I1120" s="204" t="str">
        <f ca="1">IF(ISERROR($V1120),"",OFFSET('Smelter Look-up'!$H$4,$V1120-4,0))</f>
        <v/>
      </c>
      <c r="J1120" s="204" t="str">
        <f ca="1">IF(ISERROR($V1120),"",OFFSET('Smelter Look-up'!$I$4,$V1120-4,0))</f>
        <v/>
      </c>
      <c r="K1120" s="149"/>
      <c r="L1120" s="149"/>
      <c r="M1120" s="149"/>
      <c r="N1120" s="149"/>
      <c r="O1120" s="149"/>
      <c r="P1120" s="206"/>
      <c r="Q1120" s="150"/>
      <c r="R1120" s="148" t="str">
        <f ca="1">IF(ISERROR($V1120),"",OFFSET('Smelter Look-up'!$C$4,$V1120-4,0)&amp;"")</f>
        <v/>
      </c>
      <c r="S1120" s="154" t="str">
        <f t="shared" ca="1" si="91"/>
        <v/>
      </c>
      <c r="T1120" s="154" t="str">
        <f ca="1">IF(B1120="","",IF(ISERROR(MATCH($J1120,SorP!$B$1:$B$6261,0)),"",INDIRECT("'SorP'!$A$"&amp;MATCH($S1120&amp;$J1120,SorP!C:C,0))))</f>
        <v/>
      </c>
      <c r="U1120" s="167"/>
      <c r="V1120" s="168" t="e">
        <f>IF(C1120="",NA(),MATCH($B1120&amp;$C1120,'Smelter Look-up'!$J:$J,0))</f>
        <v>#N/A</v>
      </c>
      <c r="X1120" s="169">
        <f t="shared" ref="X1120:X1183" ca="1" si="95">IF(AND(C1120="Smelter not listed",OR(LEN(D1120)=0,LEN(E1120)=0)),1,0)</f>
        <v>0</v>
      </c>
      <c r="AB1120" s="311" t="str">
        <f t="shared" si="92"/>
        <v/>
      </c>
      <c r="AC1120" s="169" t="str">
        <f t="shared" si="93"/>
        <v/>
      </c>
      <c r="AD1120" s="169" t="str">
        <f t="shared" si="94"/>
        <v/>
      </c>
    </row>
    <row r="1121" spans="1:30" s="169" customFormat="1" ht="20.25">
      <c r="A1121" s="154"/>
      <c r="B1121" s="301"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3" t="str">
        <f ca="1">IF(ISERROR($V1121),"",OFFSET('Smelter Look-up'!$G$4,$V1121-4,0))</f>
        <v/>
      </c>
      <c r="I1121" s="204" t="str">
        <f ca="1">IF(ISERROR($V1121),"",OFFSET('Smelter Look-up'!$H$4,$V1121-4,0))</f>
        <v/>
      </c>
      <c r="J1121" s="204" t="str">
        <f ca="1">IF(ISERROR($V1121),"",OFFSET('Smelter Look-up'!$I$4,$V1121-4,0))</f>
        <v/>
      </c>
      <c r="K1121" s="149"/>
      <c r="L1121" s="149"/>
      <c r="M1121" s="149"/>
      <c r="N1121" s="149"/>
      <c r="O1121" s="149"/>
      <c r="P1121" s="206"/>
      <c r="Q1121" s="150"/>
      <c r="R1121" s="148" t="str">
        <f ca="1">IF(ISERROR($V1121),"",OFFSET('Smelter Look-up'!$C$4,$V1121-4,0)&amp;"")</f>
        <v/>
      </c>
      <c r="S1121" s="154" t="str">
        <f t="shared" ref="S1121:S1184" ca="1" si="96">IF(B1121="","",IF(ISERROR(MATCH($E1121,CL,0)),"Unknown",INDIRECT("'C'!$A$"&amp;MATCH($E1121,CL,0)+1)))</f>
        <v/>
      </c>
      <c r="T1121" s="154" t="str">
        <f ca="1">IF(B1121="","",IF(ISERROR(MATCH($J1121,SorP!$B$1:$B$6261,0)),"",INDIRECT("'SorP'!$A$"&amp;MATCH($S1121&amp;$J1121,SorP!C:C,0))))</f>
        <v/>
      </c>
      <c r="U1121" s="167"/>
      <c r="V1121" s="168" t="e">
        <f>IF(C1121="",NA(),MATCH($B1121&amp;$C1121,'Smelter Look-up'!$J:$J,0))</f>
        <v>#N/A</v>
      </c>
      <c r="X1121" s="169">
        <f t="shared" ca="1" si="95"/>
        <v>0</v>
      </c>
      <c r="AB1121" s="311" t="str">
        <f t="shared" si="92"/>
        <v/>
      </c>
      <c r="AC1121" s="169" t="str">
        <f t="shared" si="93"/>
        <v/>
      </c>
      <c r="AD1121" s="169" t="str">
        <f t="shared" si="94"/>
        <v/>
      </c>
    </row>
    <row r="1122" spans="1:30" s="169" customFormat="1" ht="20.25">
      <c r="A1122" s="154"/>
      <c r="B1122" s="301"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3" t="str">
        <f ca="1">IF(ISERROR($V1122),"",OFFSET('Smelter Look-up'!$G$4,$V1122-4,0))</f>
        <v/>
      </c>
      <c r="I1122" s="204" t="str">
        <f ca="1">IF(ISERROR($V1122),"",OFFSET('Smelter Look-up'!$H$4,$V1122-4,0))</f>
        <v/>
      </c>
      <c r="J1122" s="204" t="str">
        <f ca="1">IF(ISERROR($V1122),"",OFFSET('Smelter Look-up'!$I$4,$V1122-4,0))</f>
        <v/>
      </c>
      <c r="K1122" s="149"/>
      <c r="L1122" s="149"/>
      <c r="M1122" s="149"/>
      <c r="N1122" s="149"/>
      <c r="O1122" s="149"/>
      <c r="P1122" s="206"/>
      <c r="Q1122" s="150"/>
      <c r="R1122" s="148" t="str">
        <f ca="1">IF(ISERROR($V1122),"",OFFSET('Smelter Look-up'!$C$4,$V1122-4,0)&amp;"")</f>
        <v/>
      </c>
      <c r="S1122" s="154" t="str">
        <f t="shared" ca="1" si="96"/>
        <v/>
      </c>
      <c r="T1122" s="154" t="str">
        <f ca="1">IF(B1122="","",IF(ISERROR(MATCH($J1122,SorP!$B$1:$B$6261,0)),"",INDIRECT("'SorP'!$A$"&amp;MATCH($S1122&amp;$J1122,SorP!C:C,0))))</f>
        <v/>
      </c>
      <c r="U1122" s="167"/>
      <c r="V1122" s="168" t="e">
        <f>IF(C1122="",NA(),MATCH($B1122&amp;$C1122,'Smelter Look-up'!$J:$J,0))</f>
        <v>#N/A</v>
      </c>
      <c r="X1122" s="169">
        <f t="shared" ca="1" si="95"/>
        <v>0</v>
      </c>
      <c r="AB1122" s="311" t="str">
        <f t="shared" si="92"/>
        <v/>
      </c>
      <c r="AC1122" s="169" t="str">
        <f t="shared" si="93"/>
        <v/>
      </c>
      <c r="AD1122" s="169" t="str">
        <f t="shared" si="94"/>
        <v/>
      </c>
    </row>
    <row r="1123" spans="1:30" s="169" customFormat="1" ht="20.25">
      <c r="A1123" s="154"/>
      <c r="B1123" s="301"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3" t="str">
        <f ca="1">IF(ISERROR($V1123),"",OFFSET('Smelter Look-up'!$G$4,$V1123-4,0))</f>
        <v/>
      </c>
      <c r="I1123" s="204" t="str">
        <f ca="1">IF(ISERROR($V1123),"",OFFSET('Smelter Look-up'!$H$4,$V1123-4,0))</f>
        <v/>
      </c>
      <c r="J1123" s="204" t="str">
        <f ca="1">IF(ISERROR($V1123),"",OFFSET('Smelter Look-up'!$I$4,$V1123-4,0))</f>
        <v/>
      </c>
      <c r="K1123" s="149"/>
      <c r="L1123" s="149"/>
      <c r="M1123" s="149"/>
      <c r="N1123" s="149"/>
      <c r="O1123" s="149"/>
      <c r="P1123" s="206"/>
      <c r="Q1123" s="150"/>
      <c r="R1123" s="148" t="str">
        <f ca="1">IF(ISERROR($V1123),"",OFFSET('Smelter Look-up'!$C$4,$V1123-4,0)&amp;"")</f>
        <v/>
      </c>
      <c r="S1123" s="154" t="str">
        <f t="shared" ca="1" si="96"/>
        <v/>
      </c>
      <c r="T1123" s="154" t="str">
        <f ca="1">IF(B1123="","",IF(ISERROR(MATCH($J1123,SorP!$B$1:$B$6261,0)),"",INDIRECT("'SorP'!$A$"&amp;MATCH($S1123&amp;$J1123,SorP!C:C,0))))</f>
        <v/>
      </c>
      <c r="U1123" s="167"/>
      <c r="V1123" s="168" t="e">
        <f>IF(C1123="",NA(),MATCH($B1123&amp;$C1123,'Smelter Look-up'!$J:$J,0))</f>
        <v>#N/A</v>
      </c>
      <c r="X1123" s="169">
        <f t="shared" ca="1" si="95"/>
        <v>0</v>
      </c>
      <c r="AB1123" s="311" t="str">
        <f t="shared" si="92"/>
        <v/>
      </c>
      <c r="AC1123" s="169" t="str">
        <f t="shared" si="93"/>
        <v/>
      </c>
      <c r="AD1123" s="169" t="str">
        <f t="shared" si="94"/>
        <v/>
      </c>
    </row>
    <row r="1124" spans="1:30" s="169" customFormat="1" ht="20.25">
      <c r="A1124" s="154"/>
      <c r="B1124" s="301"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3" t="str">
        <f ca="1">IF(ISERROR($V1124),"",OFFSET('Smelter Look-up'!$G$4,$V1124-4,0))</f>
        <v/>
      </c>
      <c r="I1124" s="204" t="str">
        <f ca="1">IF(ISERROR($V1124),"",OFFSET('Smelter Look-up'!$H$4,$V1124-4,0))</f>
        <v/>
      </c>
      <c r="J1124" s="204" t="str">
        <f ca="1">IF(ISERROR($V1124),"",OFFSET('Smelter Look-up'!$I$4,$V1124-4,0))</f>
        <v/>
      </c>
      <c r="K1124" s="149"/>
      <c r="L1124" s="149"/>
      <c r="M1124" s="149"/>
      <c r="N1124" s="149"/>
      <c r="O1124" s="149"/>
      <c r="P1124" s="206"/>
      <c r="Q1124" s="150"/>
      <c r="R1124" s="148" t="str">
        <f ca="1">IF(ISERROR($V1124),"",OFFSET('Smelter Look-up'!$C$4,$V1124-4,0)&amp;"")</f>
        <v/>
      </c>
      <c r="S1124" s="154" t="str">
        <f t="shared" ca="1" si="96"/>
        <v/>
      </c>
      <c r="T1124" s="154" t="str">
        <f ca="1">IF(B1124="","",IF(ISERROR(MATCH($J1124,SorP!$B$1:$B$6261,0)),"",INDIRECT("'SorP'!$A$"&amp;MATCH($S1124&amp;$J1124,SorP!C:C,0))))</f>
        <v/>
      </c>
      <c r="U1124" s="167"/>
      <c r="V1124" s="168" t="e">
        <f>IF(C1124="",NA(),MATCH($B1124&amp;$C1124,'Smelter Look-up'!$J:$J,0))</f>
        <v>#N/A</v>
      </c>
      <c r="X1124" s="169">
        <f t="shared" ca="1" si="95"/>
        <v>0</v>
      </c>
      <c r="AB1124" s="311" t="str">
        <f t="shared" si="92"/>
        <v/>
      </c>
      <c r="AC1124" s="169" t="str">
        <f t="shared" si="93"/>
        <v/>
      </c>
      <c r="AD1124" s="169" t="str">
        <f t="shared" si="94"/>
        <v/>
      </c>
    </row>
    <row r="1125" spans="1:30" s="169" customFormat="1" ht="20.25">
      <c r="A1125" s="154"/>
      <c r="B1125" s="301"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3" t="str">
        <f ca="1">IF(ISERROR($V1125),"",OFFSET('Smelter Look-up'!$G$4,$V1125-4,0))</f>
        <v/>
      </c>
      <c r="I1125" s="204" t="str">
        <f ca="1">IF(ISERROR($V1125),"",OFFSET('Smelter Look-up'!$H$4,$V1125-4,0))</f>
        <v/>
      </c>
      <c r="J1125" s="204" t="str">
        <f ca="1">IF(ISERROR($V1125),"",OFFSET('Smelter Look-up'!$I$4,$V1125-4,0))</f>
        <v/>
      </c>
      <c r="K1125" s="149"/>
      <c r="L1125" s="149"/>
      <c r="M1125" s="149"/>
      <c r="N1125" s="149"/>
      <c r="O1125" s="149"/>
      <c r="P1125" s="206"/>
      <c r="Q1125" s="150"/>
      <c r="R1125" s="148" t="str">
        <f ca="1">IF(ISERROR($V1125),"",OFFSET('Smelter Look-up'!$C$4,$V1125-4,0)&amp;"")</f>
        <v/>
      </c>
      <c r="S1125" s="154" t="str">
        <f t="shared" ca="1" si="96"/>
        <v/>
      </c>
      <c r="T1125" s="154" t="str">
        <f ca="1">IF(B1125="","",IF(ISERROR(MATCH($J1125,SorP!$B$1:$B$6261,0)),"",INDIRECT("'SorP'!$A$"&amp;MATCH($S1125&amp;$J1125,SorP!C:C,0))))</f>
        <v/>
      </c>
      <c r="U1125" s="167"/>
      <c r="V1125" s="168" t="e">
        <f>IF(C1125="",NA(),MATCH($B1125&amp;$C1125,'Smelter Look-up'!$J:$J,0))</f>
        <v>#N/A</v>
      </c>
      <c r="X1125" s="169">
        <f t="shared" ca="1" si="95"/>
        <v>0</v>
      </c>
      <c r="AB1125" s="311" t="str">
        <f t="shared" si="92"/>
        <v/>
      </c>
      <c r="AC1125" s="169" t="str">
        <f t="shared" si="93"/>
        <v/>
      </c>
      <c r="AD1125" s="169" t="str">
        <f t="shared" si="94"/>
        <v/>
      </c>
    </row>
    <row r="1126" spans="1:30" s="169" customFormat="1" ht="20.25">
      <c r="A1126" s="154"/>
      <c r="B1126" s="301"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3" t="str">
        <f ca="1">IF(ISERROR($V1126),"",OFFSET('Smelter Look-up'!$G$4,$V1126-4,0))</f>
        <v/>
      </c>
      <c r="I1126" s="204" t="str">
        <f ca="1">IF(ISERROR($V1126),"",OFFSET('Smelter Look-up'!$H$4,$V1126-4,0))</f>
        <v/>
      </c>
      <c r="J1126" s="204" t="str">
        <f ca="1">IF(ISERROR($V1126),"",OFFSET('Smelter Look-up'!$I$4,$V1126-4,0))</f>
        <v/>
      </c>
      <c r="K1126" s="149"/>
      <c r="L1126" s="149"/>
      <c r="M1126" s="149"/>
      <c r="N1126" s="149"/>
      <c r="O1126" s="149"/>
      <c r="P1126" s="206"/>
      <c r="Q1126" s="150"/>
      <c r="R1126" s="148" t="str">
        <f ca="1">IF(ISERROR($V1126),"",OFFSET('Smelter Look-up'!$C$4,$V1126-4,0)&amp;"")</f>
        <v/>
      </c>
      <c r="S1126" s="154" t="str">
        <f t="shared" ca="1" si="96"/>
        <v/>
      </c>
      <c r="T1126" s="154" t="str">
        <f ca="1">IF(B1126="","",IF(ISERROR(MATCH($J1126,SorP!$B$1:$B$6261,0)),"",INDIRECT("'SorP'!$A$"&amp;MATCH($S1126&amp;$J1126,SorP!C:C,0))))</f>
        <v/>
      </c>
      <c r="U1126" s="167"/>
      <c r="V1126" s="168" t="e">
        <f>IF(C1126="",NA(),MATCH($B1126&amp;$C1126,'Smelter Look-up'!$J:$J,0))</f>
        <v>#N/A</v>
      </c>
      <c r="X1126" s="169">
        <f t="shared" ca="1" si="95"/>
        <v>0</v>
      </c>
      <c r="AB1126" s="311" t="str">
        <f t="shared" si="92"/>
        <v/>
      </c>
      <c r="AC1126" s="169" t="str">
        <f t="shared" si="93"/>
        <v/>
      </c>
      <c r="AD1126" s="169" t="str">
        <f t="shared" si="94"/>
        <v/>
      </c>
    </row>
    <row r="1127" spans="1:30" s="169" customFormat="1" ht="20.25">
      <c r="A1127" s="154"/>
      <c r="B1127" s="301"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3" t="str">
        <f ca="1">IF(ISERROR($V1127),"",OFFSET('Smelter Look-up'!$G$4,$V1127-4,0))</f>
        <v/>
      </c>
      <c r="I1127" s="204" t="str">
        <f ca="1">IF(ISERROR($V1127),"",OFFSET('Smelter Look-up'!$H$4,$V1127-4,0))</f>
        <v/>
      </c>
      <c r="J1127" s="204" t="str">
        <f ca="1">IF(ISERROR($V1127),"",OFFSET('Smelter Look-up'!$I$4,$V1127-4,0))</f>
        <v/>
      </c>
      <c r="K1127" s="149"/>
      <c r="L1127" s="149"/>
      <c r="M1127" s="149"/>
      <c r="N1127" s="149"/>
      <c r="O1127" s="149"/>
      <c r="P1127" s="206"/>
      <c r="Q1127" s="150"/>
      <c r="R1127" s="148" t="str">
        <f ca="1">IF(ISERROR($V1127),"",OFFSET('Smelter Look-up'!$C$4,$V1127-4,0)&amp;"")</f>
        <v/>
      </c>
      <c r="S1127" s="154" t="str">
        <f t="shared" ca="1" si="96"/>
        <v/>
      </c>
      <c r="T1127" s="154" t="str">
        <f ca="1">IF(B1127="","",IF(ISERROR(MATCH($J1127,SorP!$B$1:$B$6261,0)),"",INDIRECT("'SorP'!$A$"&amp;MATCH($S1127&amp;$J1127,SorP!C:C,0))))</f>
        <v/>
      </c>
      <c r="U1127" s="167"/>
      <c r="V1127" s="168" t="e">
        <f>IF(C1127="",NA(),MATCH($B1127&amp;$C1127,'Smelter Look-up'!$J:$J,0))</f>
        <v>#N/A</v>
      </c>
      <c r="X1127" s="169">
        <f t="shared" ca="1" si="95"/>
        <v>0</v>
      </c>
      <c r="AB1127" s="311" t="str">
        <f t="shared" ref="AB1127:AB1190" si="97">IF(C1127="","",B1127)</f>
        <v/>
      </c>
      <c r="AC1127" s="169" t="str">
        <f t="shared" ref="AC1127:AC1190" si="98">B1127</f>
        <v/>
      </c>
      <c r="AD1127" s="169" t="str">
        <f t="shared" ref="AD1127:AD1190" si="99">IF(C1127="Smelter not listed",D1127,C1127)</f>
        <v/>
      </c>
    </row>
    <row r="1128" spans="1:30" s="169" customFormat="1" ht="20.25">
      <c r="A1128" s="154"/>
      <c r="B1128" s="301"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3" t="str">
        <f ca="1">IF(ISERROR($V1128),"",OFFSET('Smelter Look-up'!$G$4,$V1128-4,0))</f>
        <v/>
      </c>
      <c r="I1128" s="204" t="str">
        <f ca="1">IF(ISERROR($V1128),"",OFFSET('Smelter Look-up'!$H$4,$V1128-4,0))</f>
        <v/>
      </c>
      <c r="J1128" s="204" t="str">
        <f ca="1">IF(ISERROR($V1128),"",OFFSET('Smelter Look-up'!$I$4,$V1128-4,0))</f>
        <v/>
      </c>
      <c r="K1128" s="149"/>
      <c r="L1128" s="149"/>
      <c r="M1128" s="149"/>
      <c r="N1128" s="149"/>
      <c r="O1128" s="149"/>
      <c r="P1128" s="206"/>
      <c r="Q1128" s="150"/>
      <c r="R1128" s="148" t="str">
        <f ca="1">IF(ISERROR($V1128),"",OFFSET('Smelter Look-up'!$C$4,$V1128-4,0)&amp;"")</f>
        <v/>
      </c>
      <c r="S1128" s="154" t="str">
        <f t="shared" ca="1" si="96"/>
        <v/>
      </c>
      <c r="T1128" s="154" t="str">
        <f ca="1">IF(B1128="","",IF(ISERROR(MATCH($J1128,SorP!$B$1:$B$6261,0)),"",INDIRECT("'SorP'!$A$"&amp;MATCH($S1128&amp;$J1128,SorP!C:C,0))))</f>
        <v/>
      </c>
      <c r="U1128" s="167"/>
      <c r="V1128" s="168" t="e">
        <f>IF(C1128="",NA(),MATCH($B1128&amp;$C1128,'Smelter Look-up'!$J:$J,0))</f>
        <v>#N/A</v>
      </c>
      <c r="X1128" s="169">
        <f t="shared" ca="1" si="95"/>
        <v>0</v>
      </c>
      <c r="AB1128" s="311" t="str">
        <f t="shared" si="97"/>
        <v/>
      </c>
      <c r="AC1128" s="169" t="str">
        <f t="shared" si="98"/>
        <v/>
      </c>
      <c r="AD1128" s="169" t="str">
        <f t="shared" si="99"/>
        <v/>
      </c>
    </row>
    <row r="1129" spans="1:30" s="169" customFormat="1" ht="20.25">
      <c r="A1129" s="154"/>
      <c r="B1129" s="301"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3" t="str">
        <f ca="1">IF(ISERROR($V1129),"",OFFSET('Smelter Look-up'!$G$4,$V1129-4,0))</f>
        <v/>
      </c>
      <c r="I1129" s="204" t="str">
        <f ca="1">IF(ISERROR($V1129),"",OFFSET('Smelter Look-up'!$H$4,$V1129-4,0))</f>
        <v/>
      </c>
      <c r="J1129" s="204" t="str">
        <f ca="1">IF(ISERROR($V1129),"",OFFSET('Smelter Look-up'!$I$4,$V1129-4,0))</f>
        <v/>
      </c>
      <c r="K1129" s="149"/>
      <c r="L1129" s="149"/>
      <c r="M1129" s="149"/>
      <c r="N1129" s="149"/>
      <c r="O1129" s="149"/>
      <c r="P1129" s="206"/>
      <c r="Q1129" s="150"/>
      <c r="R1129" s="148" t="str">
        <f ca="1">IF(ISERROR($V1129),"",OFFSET('Smelter Look-up'!$C$4,$V1129-4,0)&amp;"")</f>
        <v/>
      </c>
      <c r="S1129" s="154" t="str">
        <f t="shared" ca="1" si="96"/>
        <v/>
      </c>
      <c r="T1129" s="154" t="str">
        <f ca="1">IF(B1129="","",IF(ISERROR(MATCH($J1129,SorP!$B$1:$B$6261,0)),"",INDIRECT("'SorP'!$A$"&amp;MATCH($S1129&amp;$J1129,SorP!C:C,0))))</f>
        <v/>
      </c>
      <c r="U1129" s="167"/>
      <c r="V1129" s="168" t="e">
        <f>IF(C1129="",NA(),MATCH($B1129&amp;$C1129,'Smelter Look-up'!$J:$J,0))</f>
        <v>#N/A</v>
      </c>
      <c r="X1129" s="169">
        <f t="shared" ca="1" si="95"/>
        <v>0</v>
      </c>
      <c r="AB1129" s="311" t="str">
        <f t="shared" si="97"/>
        <v/>
      </c>
      <c r="AC1129" s="169" t="str">
        <f t="shared" si="98"/>
        <v/>
      </c>
      <c r="AD1129" s="169" t="str">
        <f t="shared" si="99"/>
        <v/>
      </c>
    </row>
    <row r="1130" spans="1:30" s="169" customFormat="1" ht="20.25">
      <c r="A1130" s="154"/>
      <c r="B1130" s="301"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3" t="str">
        <f ca="1">IF(ISERROR($V1130),"",OFFSET('Smelter Look-up'!$G$4,$V1130-4,0))</f>
        <v/>
      </c>
      <c r="I1130" s="204" t="str">
        <f ca="1">IF(ISERROR($V1130),"",OFFSET('Smelter Look-up'!$H$4,$V1130-4,0))</f>
        <v/>
      </c>
      <c r="J1130" s="204" t="str">
        <f ca="1">IF(ISERROR($V1130),"",OFFSET('Smelter Look-up'!$I$4,$V1130-4,0))</f>
        <v/>
      </c>
      <c r="K1130" s="149"/>
      <c r="L1130" s="149"/>
      <c r="M1130" s="149"/>
      <c r="N1130" s="149"/>
      <c r="O1130" s="149"/>
      <c r="P1130" s="206"/>
      <c r="Q1130" s="150"/>
      <c r="R1130" s="148" t="str">
        <f ca="1">IF(ISERROR($V1130),"",OFFSET('Smelter Look-up'!$C$4,$V1130-4,0)&amp;"")</f>
        <v/>
      </c>
      <c r="S1130" s="154" t="str">
        <f t="shared" ca="1" si="96"/>
        <v/>
      </c>
      <c r="T1130" s="154" t="str">
        <f ca="1">IF(B1130="","",IF(ISERROR(MATCH($J1130,SorP!$B$1:$B$6261,0)),"",INDIRECT("'SorP'!$A$"&amp;MATCH($S1130&amp;$J1130,SorP!C:C,0))))</f>
        <v/>
      </c>
      <c r="U1130" s="167"/>
      <c r="V1130" s="168" t="e">
        <f>IF(C1130="",NA(),MATCH($B1130&amp;$C1130,'Smelter Look-up'!$J:$J,0))</f>
        <v>#N/A</v>
      </c>
      <c r="X1130" s="169">
        <f t="shared" ca="1" si="95"/>
        <v>0</v>
      </c>
      <c r="AB1130" s="311" t="str">
        <f t="shared" si="97"/>
        <v/>
      </c>
      <c r="AC1130" s="169" t="str">
        <f t="shared" si="98"/>
        <v/>
      </c>
      <c r="AD1130" s="169" t="str">
        <f t="shared" si="99"/>
        <v/>
      </c>
    </row>
    <row r="1131" spans="1:30" s="169" customFormat="1" ht="20.25">
      <c r="A1131" s="154"/>
      <c r="B1131" s="301"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3" t="str">
        <f ca="1">IF(ISERROR($V1131),"",OFFSET('Smelter Look-up'!$G$4,$V1131-4,0))</f>
        <v/>
      </c>
      <c r="I1131" s="204" t="str">
        <f ca="1">IF(ISERROR($V1131),"",OFFSET('Smelter Look-up'!$H$4,$V1131-4,0))</f>
        <v/>
      </c>
      <c r="J1131" s="204" t="str">
        <f ca="1">IF(ISERROR($V1131),"",OFFSET('Smelter Look-up'!$I$4,$V1131-4,0))</f>
        <v/>
      </c>
      <c r="K1131" s="149"/>
      <c r="L1131" s="149"/>
      <c r="M1131" s="149"/>
      <c r="N1131" s="149"/>
      <c r="O1131" s="149"/>
      <c r="P1131" s="206"/>
      <c r="Q1131" s="150"/>
      <c r="R1131" s="148" t="str">
        <f ca="1">IF(ISERROR($V1131),"",OFFSET('Smelter Look-up'!$C$4,$V1131-4,0)&amp;"")</f>
        <v/>
      </c>
      <c r="S1131" s="154" t="str">
        <f t="shared" ca="1" si="96"/>
        <v/>
      </c>
      <c r="T1131" s="154" t="str">
        <f ca="1">IF(B1131="","",IF(ISERROR(MATCH($J1131,SorP!$B$1:$B$6261,0)),"",INDIRECT("'SorP'!$A$"&amp;MATCH($S1131&amp;$J1131,SorP!C:C,0))))</f>
        <v/>
      </c>
      <c r="U1131" s="167"/>
      <c r="V1131" s="168" t="e">
        <f>IF(C1131="",NA(),MATCH($B1131&amp;$C1131,'Smelter Look-up'!$J:$J,0))</f>
        <v>#N/A</v>
      </c>
      <c r="X1131" s="169">
        <f t="shared" ca="1" si="95"/>
        <v>0</v>
      </c>
      <c r="AB1131" s="311" t="str">
        <f t="shared" si="97"/>
        <v/>
      </c>
      <c r="AC1131" s="169" t="str">
        <f t="shared" si="98"/>
        <v/>
      </c>
      <c r="AD1131" s="169" t="str">
        <f t="shared" si="99"/>
        <v/>
      </c>
    </row>
    <row r="1132" spans="1:30" s="169" customFormat="1" ht="20.25">
      <c r="A1132" s="154"/>
      <c r="B1132" s="301"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3" t="str">
        <f ca="1">IF(ISERROR($V1132),"",OFFSET('Smelter Look-up'!$G$4,$V1132-4,0))</f>
        <v/>
      </c>
      <c r="I1132" s="204" t="str">
        <f ca="1">IF(ISERROR($V1132),"",OFFSET('Smelter Look-up'!$H$4,$V1132-4,0))</f>
        <v/>
      </c>
      <c r="J1132" s="204" t="str">
        <f ca="1">IF(ISERROR($V1132),"",OFFSET('Smelter Look-up'!$I$4,$V1132-4,0))</f>
        <v/>
      </c>
      <c r="K1132" s="149"/>
      <c r="L1132" s="149"/>
      <c r="M1132" s="149"/>
      <c r="N1132" s="149"/>
      <c r="O1132" s="149"/>
      <c r="P1132" s="206"/>
      <c r="Q1132" s="150"/>
      <c r="R1132" s="148" t="str">
        <f ca="1">IF(ISERROR($V1132),"",OFFSET('Smelter Look-up'!$C$4,$V1132-4,0)&amp;"")</f>
        <v/>
      </c>
      <c r="S1132" s="154" t="str">
        <f t="shared" ca="1" si="96"/>
        <v/>
      </c>
      <c r="T1132" s="154" t="str">
        <f ca="1">IF(B1132="","",IF(ISERROR(MATCH($J1132,SorP!$B$1:$B$6261,0)),"",INDIRECT("'SorP'!$A$"&amp;MATCH($S1132&amp;$J1132,SorP!C:C,0))))</f>
        <v/>
      </c>
      <c r="U1132" s="167"/>
      <c r="V1132" s="168" t="e">
        <f>IF(C1132="",NA(),MATCH($B1132&amp;$C1132,'Smelter Look-up'!$J:$J,0))</f>
        <v>#N/A</v>
      </c>
      <c r="X1132" s="169">
        <f t="shared" ca="1" si="95"/>
        <v>0</v>
      </c>
      <c r="AB1132" s="311" t="str">
        <f t="shared" si="97"/>
        <v/>
      </c>
      <c r="AC1132" s="169" t="str">
        <f t="shared" si="98"/>
        <v/>
      </c>
      <c r="AD1132" s="169" t="str">
        <f t="shared" si="99"/>
        <v/>
      </c>
    </row>
    <row r="1133" spans="1:30" s="169" customFormat="1" ht="20.25">
      <c r="A1133" s="154"/>
      <c r="B1133" s="301"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3" t="str">
        <f ca="1">IF(ISERROR($V1133),"",OFFSET('Smelter Look-up'!$G$4,$V1133-4,0))</f>
        <v/>
      </c>
      <c r="I1133" s="204" t="str">
        <f ca="1">IF(ISERROR($V1133),"",OFFSET('Smelter Look-up'!$H$4,$V1133-4,0))</f>
        <v/>
      </c>
      <c r="J1133" s="204" t="str">
        <f ca="1">IF(ISERROR($V1133),"",OFFSET('Smelter Look-up'!$I$4,$V1133-4,0))</f>
        <v/>
      </c>
      <c r="K1133" s="149"/>
      <c r="L1133" s="149"/>
      <c r="M1133" s="149"/>
      <c r="N1133" s="149"/>
      <c r="O1133" s="149"/>
      <c r="P1133" s="206"/>
      <c r="Q1133" s="150"/>
      <c r="R1133" s="148" t="str">
        <f ca="1">IF(ISERROR($V1133),"",OFFSET('Smelter Look-up'!$C$4,$V1133-4,0)&amp;"")</f>
        <v/>
      </c>
      <c r="S1133" s="154" t="str">
        <f t="shared" ca="1" si="96"/>
        <v/>
      </c>
      <c r="T1133" s="154" t="str">
        <f ca="1">IF(B1133="","",IF(ISERROR(MATCH($J1133,SorP!$B$1:$B$6261,0)),"",INDIRECT("'SorP'!$A$"&amp;MATCH($S1133&amp;$J1133,SorP!C:C,0))))</f>
        <v/>
      </c>
      <c r="U1133" s="167"/>
      <c r="V1133" s="168" t="e">
        <f>IF(C1133="",NA(),MATCH($B1133&amp;$C1133,'Smelter Look-up'!$J:$J,0))</f>
        <v>#N/A</v>
      </c>
      <c r="X1133" s="169">
        <f t="shared" ca="1" si="95"/>
        <v>0</v>
      </c>
      <c r="AB1133" s="311" t="str">
        <f t="shared" si="97"/>
        <v/>
      </c>
      <c r="AC1133" s="169" t="str">
        <f t="shared" si="98"/>
        <v/>
      </c>
      <c r="AD1133" s="169" t="str">
        <f t="shared" si="99"/>
        <v/>
      </c>
    </row>
    <row r="1134" spans="1:30" s="169" customFormat="1" ht="20.25">
      <c r="A1134" s="154"/>
      <c r="B1134" s="301"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3" t="str">
        <f ca="1">IF(ISERROR($V1134),"",OFFSET('Smelter Look-up'!$G$4,$V1134-4,0))</f>
        <v/>
      </c>
      <c r="I1134" s="204" t="str">
        <f ca="1">IF(ISERROR($V1134),"",OFFSET('Smelter Look-up'!$H$4,$V1134-4,0))</f>
        <v/>
      </c>
      <c r="J1134" s="204" t="str">
        <f ca="1">IF(ISERROR($V1134),"",OFFSET('Smelter Look-up'!$I$4,$V1134-4,0))</f>
        <v/>
      </c>
      <c r="K1134" s="149"/>
      <c r="L1134" s="149"/>
      <c r="M1134" s="149"/>
      <c r="N1134" s="149"/>
      <c r="O1134" s="149"/>
      <c r="P1134" s="206"/>
      <c r="Q1134" s="150"/>
      <c r="R1134" s="148" t="str">
        <f ca="1">IF(ISERROR($V1134),"",OFFSET('Smelter Look-up'!$C$4,$V1134-4,0)&amp;"")</f>
        <v/>
      </c>
      <c r="S1134" s="154" t="str">
        <f t="shared" ca="1" si="96"/>
        <v/>
      </c>
      <c r="T1134" s="154" t="str">
        <f ca="1">IF(B1134="","",IF(ISERROR(MATCH($J1134,SorP!$B$1:$B$6261,0)),"",INDIRECT("'SorP'!$A$"&amp;MATCH($S1134&amp;$J1134,SorP!C:C,0))))</f>
        <v/>
      </c>
      <c r="U1134" s="167"/>
      <c r="V1134" s="168" t="e">
        <f>IF(C1134="",NA(),MATCH($B1134&amp;$C1134,'Smelter Look-up'!$J:$J,0))</f>
        <v>#N/A</v>
      </c>
      <c r="X1134" s="169">
        <f t="shared" ca="1" si="95"/>
        <v>0</v>
      </c>
      <c r="AB1134" s="311" t="str">
        <f t="shared" si="97"/>
        <v/>
      </c>
      <c r="AC1134" s="169" t="str">
        <f t="shared" si="98"/>
        <v/>
      </c>
      <c r="AD1134" s="169" t="str">
        <f t="shared" si="99"/>
        <v/>
      </c>
    </row>
    <row r="1135" spans="1:30" s="169" customFormat="1" ht="20.25">
      <c r="A1135" s="154"/>
      <c r="B1135" s="301"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3" t="str">
        <f ca="1">IF(ISERROR($V1135),"",OFFSET('Smelter Look-up'!$G$4,$V1135-4,0))</f>
        <v/>
      </c>
      <c r="I1135" s="204" t="str">
        <f ca="1">IF(ISERROR($V1135),"",OFFSET('Smelter Look-up'!$H$4,$V1135-4,0))</f>
        <v/>
      </c>
      <c r="J1135" s="204" t="str">
        <f ca="1">IF(ISERROR($V1135),"",OFFSET('Smelter Look-up'!$I$4,$V1135-4,0))</f>
        <v/>
      </c>
      <c r="K1135" s="149"/>
      <c r="L1135" s="149"/>
      <c r="M1135" s="149"/>
      <c r="N1135" s="149"/>
      <c r="O1135" s="149"/>
      <c r="P1135" s="206"/>
      <c r="Q1135" s="150"/>
      <c r="R1135" s="148" t="str">
        <f ca="1">IF(ISERROR($V1135),"",OFFSET('Smelter Look-up'!$C$4,$V1135-4,0)&amp;"")</f>
        <v/>
      </c>
      <c r="S1135" s="154" t="str">
        <f t="shared" ca="1" si="96"/>
        <v/>
      </c>
      <c r="T1135" s="154" t="str">
        <f ca="1">IF(B1135="","",IF(ISERROR(MATCH($J1135,SorP!$B$1:$B$6261,0)),"",INDIRECT("'SorP'!$A$"&amp;MATCH($S1135&amp;$J1135,SorP!C:C,0))))</f>
        <v/>
      </c>
      <c r="U1135" s="167"/>
      <c r="V1135" s="168" t="e">
        <f>IF(C1135="",NA(),MATCH($B1135&amp;$C1135,'Smelter Look-up'!$J:$J,0))</f>
        <v>#N/A</v>
      </c>
      <c r="X1135" s="169">
        <f t="shared" ca="1" si="95"/>
        <v>0</v>
      </c>
      <c r="AB1135" s="311" t="str">
        <f t="shared" si="97"/>
        <v/>
      </c>
      <c r="AC1135" s="169" t="str">
        <f t="shared" si="98"/>
        <v/>
      </c>
      <c r="AD1135" s="169" t="str">
        <f t="shared" si="99"/>
        <v/>
      </c>
    </row>
    <row r="1136" spans="1:30" s="169" customFormat="1" ht="20.25">
      <c r="A1136" s="154"/>
      <c r="B1136" s="301"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3" t="str">
        <f ca="1">IF(ISERROR($V1136),"",OFFSET('Smelter Look-up'!$G$4,$V1136-4,0))</f>
        <v/>
      </c>
      <c r="I1136" s="204" t="str">
        <f ca="1">IF(ISERROR($V1136),"",OFFSET('Smelter Look-up'!$H$4,$V1136-4,0))</f>
        <v/>
      </c>
      <c r="J1136" s="204" t="str">
        <f ca="1">IF(ISERROR($V1136),"",OFFSET('Smelter Look-up'!$I$4,$V1136-4,0))</f>
        <v/>
      </c>
      <c r="K1136" s="149"/>
      <c r="L1136" s="149"/>
      <c r="M1136" s="149"/>
      <c r="N1136" s="149"/>
      <c r="O1136" s="149"/>
      <c r="P1136" s="206"/>
      <c r="Q1136" s="150"/>
      <c r="R1136" s="148" t="str">
        <f ca="1">IF(ISERROR($V1136),"",OFFSET('Smelter Look-up'!$C$4,$V1136-4,0)&amp;"")</f>
        <v/>
      </c>
      <c r="S1136" s="154" t="str">
        <f t="shared" ca="1" si="96"/>
        <v/>
      </c>
      <c r="T1136" s="154" t="str">
        <f ca="1">IF(B1136="","",IF(ISERROR(MATCH($J1136,SorP!$B$1:$B$6261,0)),"",INDIRECT("'SorP'!$A$"&amp;MATCH($S1136&amp;$J1136,SorP!C:C,0))))</f>
        <v/>
      </c>
      <c r="U1136" s="167"/>
      <c r="V1136" s="168" t="e">
        <f>IF(C1136="",NA(),MATCH($B1136&amp;$C1136,'Smelter Look-up'!$J:$J,0))</f>
        <v>#N/A</v>
      </c>
      <c r="X1136" s="169">
        <f t="shared" ca="1" si="95"/>
        <v>0</v>
      </c>
      <c r="AB1136" s="311" t="str">
        <f t="shared" si="97"/>
        <v/>
      </c>
      <c r="AC1136" s="169" t="str">
        <f t="shared" si="98"/>
        <v/>
      </c>
      <c r="AD1136" s="169" t="str">
        <f t="shared" si="99"/>
        <v/>
      </c>
    </row>
    <row r="1137" spans="1:30" s="169" customFormat="1" ht="20.25">
      <c r="A1137" s="154"/>
      <c r="B1137" s="301"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3" t="str">
        <f ca="1">IF(ISERROR($V1137),"",OFFSET('Smelter Look-up'!$G$4,$V1137-4,0))</f>
        <v/>
      </c>
      <c r="I1137" s="204" t="str">
        <f ca="1">IF(ISERROR($V1137),"",OFFSET('Smelter Look-up'!$H$4,$V1137-4,0))</f>
        <v/>
      </c>
      <c r="J1137" s="204" t="str">
        <f ca="1">IF(ISERROR($V1137),"",OFFSET('Smelter Look-up'!$I$4,$V1137-4,0))</f>
        <v/>
      </c>
      <c r="K1137" s="149"/>
      <c r="L1137" s="149"/>
      <c r="M1137" s="149"/>
      <c r="N1137" s="149"/>
      <c r="O1137" s="149"/>
      <c r="P1137" s="206"/>
      <c r="Q1137" s="150"/>
      <c r="R1137" s="148" t="str">
        <f ca="1">IF(ISERROR($V1137),"",OFFSET('Smelter Look-up'!$C$4,$V1137-4,0)&amp;"")</f>
        <v/>
      </c>
      <c r="S1137" s="154" t="str">
        <f t="shared" ca="1" si="96"/>
        <v/>
      </c>
      <c r="T1137" s="154" t="str">
        <f ca="1">IF(B1137="","",IF(ISERROR(MATCH($J1137,SorP!$B$1:$B$6261,0)),"",INDIRECT("'SorP'!$A$"&amp;MATCH($S1137&amp;$J1137,SorP!C:C,0))))</f>
        <v/>
      </c>
      <c r="U1137" s="167"/>
      <c r="V1137" s="168" t="e">
        <f>IF(C1137="",NA(),MATCH($B1137&amp;$C1137,'Smelter Look-up'!$J:$J,0))</f>
        <v>#N/A</v>
      </c>
      <c r="X1137" s="169">
        <f t="shared" ca="1" si="95"/>
        <v>0</v>
      </c>
      <c r="AB1137" s="311" t="str">
        <f t="shared" si="97"/>
        <v/>
      </c>
      <c r="AC1137" s="169" t="str">
        <f t="shared" si="98"/>
        <v/>
      </c>
      <c r="AD1137" s="169" t="str">
        <f t="shared" si="99"/>
        <v/>
      </c>
    </row>
    <row r="1138" spans="1:30" s="169" customFormat="1" ht="20.25">
      <c r="A1138" s="154"/>
      <c r="B1138" s="301"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3" t="str">
        <f ca="1">IF(ISERROR($V1138),"",OFFSET('Smelter Look-up'!$G$4,$V1138-4,0))</f>
        <v/>
      </c>
      <c r="I1138" s="204" t="str">
        <f ca="1">IF(ISERROR($V1138),"",OFFSET('Smelter Look-up'!$H$4,$V1138-4,0))</f>
        <v/>
      </c>
      <c r="J1138" s="204" t="str">
        <f ca="1">IF(ISERROR($V1138),"",OFFSET('Smelter Look-up'!$I$4,$V1138-4,0))</f>
        <v/>
      </c>
      <c r="K1138" s="149"/>
      <c r="L1138" s="149"/>
      <c r="M1138" s="149"/>
      <c r="N1138" s="149"/>
      <c r="O1138" s="149"/>
      <c r="P1138" s="206"/>
      <c r="Q1138" s="150"/>
      <c r="R1138" s="148" t="str">
        <f ca="1">IF(ISERROR($V1138),"",OFFSET('Smelter Look-up'!$C$4,$V1138-4,0)&amp;"")</f>
        <v/>
      </c>
      <c r="S1138" s="154" t="str">
        <f t="shared" ca="1" si="96"/>
        <v/>
      </c>
      <c r="T1138" s="154" t="str">
        <f ca="1">IF(B1138="","",IF(ISERROR(MATCH($J1138,SorP!$B$1:$B$6261,0)),"",INDIRECT("'SorP'!$A$"&amp;MATCH($S1138&amp;$J1138,SorP!C:C,0))))</f>
        <v/>
      </c>
      <c r="U1138" s="167"/>
      <c r="V1138" s="168" t="e">
        <f>IF(C1138="",NA(),MATCH($B1138&amp;$C1138,'Smelter Look-up'!$J:$J,0))</f>
        <v>#N/A</v>
      </c>
      <c r="X1138" s="169">
        <f t="shared" ca="1" si="95"/>
        <v>0</v>
      </c>
      <c r="AB1138" s="311" t="str">
        <f t="shared" si="97"/>
        <v/>
      </c>
      <c r="AC1138" s="169" t="str">
        <f t="shared" si="98"/>
        <v/>
      </c>
      <c r="AD1138" s="169" t="str">
        <f t="shared" si="99"/>
        <v/>
      </c>
    </row>
    <row r="1139" spans="1:30" s="169" customFormat="1" ht="20.25">
      <c r="A1139" s="154"/>
      <c r="B1139" s="301"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3" t="str">
        <f ca="1">IF(ISERROR($V1139),"",OFFSET('Smelter Look-up'!$G$4,$V1139-4,0))</f>
        <v/>
      </c>
      <c r="I1139" s="204" t="str">
        <f ca="1">IF(ISERROR($V1139),"",OFFSET('Smelter Look-up'!$H$4,$V1139-4,0))</f>
        <v/>
      </c>
      <c r="J1139" s="204" t="str">
        <f ca="1">IF(ISERROR($V1139),"",OFFSET('Smelter Look-up'!$I$4,$V1139-4,0))</f>
        <v/>
      </c>
      <c r="K1139" s="149"/>
      <c r="L1139" s="149"/>
      <c r="M1139" s="149"/>
      <c r="N1139" s="149"/>
      <c r="O1139" s="149"/>
      <c r="P1139" s="206"/>
      <c r="Q1139" s="150"/>
      <c r="R1139" s="148" t="str">
        <f ca="1">IF(ISERROR($V1139),"",OFFSET('Smelter Look-up'!$C$4,$V1139-4,0)&amp;"")</f>
        <v/>
      </c>
      <c r="S1139" s="154" t="str">
        <f t="shared" ca="1" si="96"/>
        <v/>
      </c>
      <c r="T1139" s="154" t="str">
        <f ca="1">IF(B1139="","",IF(ISERROR(MATCH($J1139,SorP!$B$1:$B$6261,0)),"",INDIRECT("'SorP'!$A$"&amp;MATCH($S1139&amp;$J1139,SorP!C:C,0))))</f>
        <v/>
      </c>
      <c r="U1139" s="167"/>
      <c r="V1139" s="168" t="e">
        <f>IF(C1139="",NA(),MATCH($B1139&amp;$C1139,'Smelter Look-up'!$J:$J,0))</f>
        <v>#N/A</v>
      </c>
      <c r="X1139" s="169">
        <f t="shared" ca="1" si="95"/>
        <v>0</v>
      </c>
      <c r="AB1139" s="311" t="str">
        <f t="shared" si="97"/>
        <v/>
      </c>
      <c r="AC1139" s="169" t="str">
        <f t="shared" si="98"/>
        <v/>
      </c>
      <c r="AD1139" s="169" t="str">
        <f t="shared" si="99"/>
        <v/>
      </c>
    </row>
    <row r="1140" spans="1:30" s="169" customFormat="1" ht="20.25">
      <c r="A1140" s="154"/>
      <c r="B1140" s="301"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3" t="str">
        <f ca="1">IF(ISERROR($V1140),"",OFFSET('Smelter Look-up'!$G$4,$V1140-4,0))</f>
        <v/>
      </c>
      <c r="I1140" s="204" t="str">
        <f ca="1">IF(ISERROR($V1140),"",OFFSET('Smelter Look-up'!$H$4,$V1140-4,0))</f>
        <v/>
      </c>
      <c r="J1140" s="204" t="str">
        <f ca="1">IF(ISERROR($V1140),"",OFFSET('Smelter Look-up'!$I$4,$V1140-4,0))</f>
        <v/>
      </c>
      <c r="K1140" s="149"/>
      <c r="L1140" s="149"/>
      <c r="M1140" s="149"/>
      <c r="N1140" s="149"/>
      <c r="O1140" s="149"/>
      <c r="P1140" s="206"/>
      <c r="Q1140" s="150"/>
      <c r="R1140" s="148" t="str">
        <f ca="1">IF(ISERROR($V1140),"",OFFSET('Smelter Look-up'!$C$4,$V1140-4,0)&amp;"")</f>
        <v/>
      </c>
      <c r="S1140" s="154" t="str">
        <f t="shared" ca="1" si="96"/>
        <v/>
      </c>
      <c r="T1140" s="154" t="str">
        <f ca="1">IF(B1140="","",IF(ISERROR(MATCH($J1140,SorP!$B$1:$B$6261,0)),"",INDIRECT("'SorP'!$A$"&amp;MATCH($S1140&amp;$J1140,SorP!C:C,0))))</f>
        <v/>
      </c>
      <c r="U1140" s="167"/>
      <c r="V1140" s="168" t="e">
        <f>IF(C1140="",NA(),MATCH($B1140&amp;$C1140,'Smelter Look-up'!$J:$J,0))</f>
        <v>#N/A</v>
      </c>
      <c r="X1140" s="169">
        <f t="shared" ca="1" si="95"/>
        <v>0</v>
      </c>
      <c r="AB1140" s="311" t="str">
        <f t="shared" si="97"/>
        <v/>
      </c>
      <c r="AC1140" s="169" t="str">
        <f t="shared" si="98"/>
        <v/>
      </c>
      <c r="AD1140" s="169" t="str">
        <f t="shared" si="99"/>
        <v/>
      </c>
    </row>
    <row r="1141" spans="1:30" s="169" customFormat="1" ht="20.25">
      <c r="A1141" s="154"/>
      <c r="B1141" s="301"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3" t="str">
        <f ca="1">IF(ISERROR($V1141),"",OFFSET('Smelter Look-up'!$G$4,$V1141-4,0))</f>
        <v/>
      </c>
      <c r="I1141" s="204" t="str">
        <f ca="1">IF(ISERROR($V1141),"",OFFSET('Smelter Look-up'!$H$4,$V1141-4,0))</f>
        <v/>
      </c>
      <c r="J1141" s="204" t="str">
        <f ca="1">IF(ISERROR($V1141),"",OFFSET('Smelter Look-up'!$I$4,$V1141-4,0))</f>
        <v/>
      </c>
      <c r="K1141" s="149"/>
      <c r="L1141" s="149"/>
      <c r="M1141" s="149"/>
      <c r="N1141" s="149"/>
      <c r="O1141" s="149"/>
      <c r="P1141" s="206"/>
      <c r="Q1141" s="150"/>
      <c r="R1141" s="148" t="str">
        <f ca="1">IF(ISERROR($V1141),"",OFFSET('Smelter Look-up'!$C$4,$V1141-4,0)&amp;"")</f>
        <v/>
      </c>
      <c r="S1141" s="154" t="str">
        <f t="shared" ca="1" si="96"/>
        <v/>
      </c>
      <c r="T1141" s="154" t="str">
        <f ca="1">IF(B1141="","",IF(ISERROR(MATCH($J1141,SorP!$B$1:$B$6261,0)),"",INDIRECT("'SorP'!$A$"&amp;MATCH($S1141&amp;$J1141,SorP!C:C,0))))</f>
        <v/>
      </c>
      <c r="U1141" s="167"/>
      <c r="V1141" s="168" t="e">
        <f>IF(C1141="",NA(),MATCH($B1141&amp;$C1141,'Smelter Look-up'!$J:$J,0))</f>
        <v>#N/A</v>
      </c>
      <c r="X1141" s="169">
        <f t="shared" ca="1" si="95"/>
        <v>0</v>
      </c>
      <c r="AB1141" s="311" t="str">
        <f t="shared" si="97"/>
        <v/>
      </c>
      <c r="AC1141" s="169" t="str">
        <f t="shared" si="98"/>
        <v/>
      </c>
      <c r="AD1141" s="169" t="str">
        <f t="shared" si="99"/>
        <v/>
      </c>
    </row>
    <row r="1142" spans="1:30" s="169" customFormat="1" ht="20.25">
      <c r="A1142" s="154"/>
      <c r="B1142" s="301"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3" t="str">
        <f ca="1">IF(ISERROR($V1142),"",OFFSET('Smelter Look-up'!$G$4,$V1142-4,0))</f>
        <v/>
      </c>
      <c r="I1142" s="204" t="str">
        <f ca="1">IF(ISERROR($V1142),"",OFFSET('Smelter Look-up'!$H$4,$V1142-4,0))</f>
        <v/>
      </c>
      <c r="J1142" s="204" t="str">
        <f ca="1">IF(ISERROR($V1142),"",OFFSET('Smelter Look-up'!$I$4,$V1142-4,0))</f>
        <v/>
      </c>
      <c r="K1142" s="149"/>
      <c r="L1142" s="149"/>
      <c r="M1142" s="149"/>
      <c r="N1142" s="149"/>
      <c r="O1142" s="149"/>
      <c r="P1142" s="206"/>
      <c r="Q1142" s="150"/>
      <c r="R1142" s="148" t="str">
        <f ca="1">IF(ISERROR($V1142),"",OFFSET('Smelter Look-up'!$C$4,$V1142-4,0)&amp;"")</f>
        <v/>
      </c>
      <c r="S1142" s="154" t="str">
        <f t="shared" ca="1" si="96"/>
        <v/>
      </c>
      <c r="T1142" s="154" t="str">
        <f ca="1">IF(B1142="","",IF(ISERROR(MATCH($J1142,SorP!$B$1:$B$6261,0)),"",INDIRECT("'SorP'!$A$"&amp;MATCH($S1142&amp;$J1142,SorP!C:C,0))))</f>
        <v/>
      </c>
      <c r="U1142" s="167"/>
      <c r="V1142" s="168" t="e">
        <f>IF(C1142="",NA(),MATCH($B1142&amp;$C1142,'Smelter Look-up'!$J:$J,0))</f>
        <v>#N/A</v>
      </c>
      <c r="X1142" s="169">
        <f t="shared" ca="1" si="95"/>
        <v>0</v>
      </c>
      <c r="AB1142" s="311" t="str">
        <f t="shared" si="97"/>
        <v/>
      </c>
      <c r="AC1142" s="169" t="str">
        <f t="shared" si="98"/>
        <v/>
      </c>
      <c r="AD1142" s="169" t="str">
        <f t="shared" si="99"/>
        <v/>
      </c>
    </row>
    <row r="1143" spans="1:30" s="169" customFormat="1" ht="20.25">
      <c r="A1143" s="154"/>
      <c r="B1143" s="301"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3" t="str">
        <f ca="1">IF(ISERROR($V1143),"",OFFSET('Smelter Look-up'!$G$4,$V1143-4,0))</f>
        <v/>
      </c>
      <c r="I1143" s="204" t="str">
        <f ca="1">IF(ISERROR($V1143),"",OFFSET('Smelter Look-up'!$H$4,$V1143-4,0))</f>
        <v/>
      </c>
      <c r="J1143" s="204" t="str">
        <f ca="1">IF(ISERROR($V1143),"",OFFSET('Smelter Look-up'!$I$4,$V1143-4,0))</f>
        <v/>
      </c>
      <c r="K1143" s="149"/>
      <c r="L1143" s="149"/>
      <c r="M1143" s="149"/>
      <c r="N1143" s="149"/>
      <c r="O1143" s="149"/>
      <c r="P1143" s="206"/>
      <c r="Q1143" s="150"/>
      <c r="R1143" s="148" t="str">
        <f ca="1">IF(ISERROR($V1143),"",OFFSET('Smelter Look-up'!$C$4,$V1143-4,0)&amp;"")</f>
        <v/>
      </c>
      <c r="S1143" s="154" t="str">
        <f t="shared" ca="1" si="96"/>
        <v/>
      </c>
      <c r="T1143" s="154" t="str">
        <f ca="1">IF(B1143="","",IF(ISERROR(MATCH($J1143,SorP!$B$1:$B$6261,0)),"",INDIRECT("'SorP'!$A$"&amp;MATCH($S1143&amp;$J1143,SorP!C:C,0))))</f>
        <v/>
      </c>
      <c r="U1143" s="167"/>
      <c r="V1143" s="168" t="e">
        <f>IF(C1143="",NA(),MATCH($B1143&amp;$C1143,'Smelter Look-up'!$J:$J,0))</f>
        <v>#N/A</v>
      </c>
      <c r="X1143" s="169">
        <f t="shared" ca="1" si="95"/>
        <v>0</v>
      </c>
      <c r="AB1143" s="311" t="str">
        <f t="shared" si="97"/>
        <v/>
      </c>
      <c r="AC1143" s="169" t="str">
        <f t="shared" si="98"/>
        <v/>
      </c>
      <c r="AD1143" s="169" t="str">
        <f t="shared" si="99"/>
        <v/>
      </c>
    </row>
    <row r="1144" spans="1:30" s="169" customFormat="1" ht="20.25">
      <c r="A1144" s="154"/>
      <c r="B1144" s="301"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3" t="str">
        <f ca="1">IF(ISERROR($V1144),"",OFFSET('Smelter Look-up'!$G$4,$V1144-4,0))</f>
        <v/>
      </c>
      <c r="I1144" s="204" t="str">
        <f ca="1">IF(ISERROR($V1144),"",OFFSET('Smelter Look-up'!$H$4,$V1144-4,0))</f>
        <v/>
      </c>
      <c r="J1144" s="204" t="str">
        <f ca="1">IF(ISERROR($V1144),"",OFFSET('Smelter Look-up'!$I$4,$V1144-4,0))</f>
        <v/>
      </c>
      <c r="K1144" s="149"/>
      <c r="L1144" s="149"/>
      <c r="M1144" s="149"/>
      <c r="N1144" s="149"/>
      <c r="O1144" s="149"/>
      <c r="P1144" s="206"/>
      <c r="Q1144" s="150"/>
      <c r="R1144" s="148" t="str">
        <f ca="1">IF(ISERROR($V1144),"",OFFSET('Smelter Look-up'!$C$4,$V1144-4,0)&amp;"")</f>
        <v/>
      </c>
      <c r="S1144" s="154" t="str">
        <f t="shared" ca="1" si="96"/>
        <v/>
      </c>
      <c r="T1144" s="154" t="str">
        <f ca="1">IF(B1144="","",IF(ISERROR(MATCH($J1144,SorP!$B$1:$B$6261,0)),"",INDIRECT("'SorP'!$A$"&amp;MATCH($S1144&amp;$J1144,SorP!C:C,0))))</f>
        <v/>
      </c>
      <c r="U1144" s="167"/>
      <c r="V1144" s="168" t="e">
        <f>IF(C1144="",NA(),MATCH($B1144&amp;$C1144,'Smelter Look-up'!$J:$J,0))</f>
        <v>#N/A</v>
      </c>
      <c r="X1144" s="169">
        <f t="shared" ca="1" si="95"/>
        <v>0</v>
      </c>
      <c r="AB1144" s="311" t="str">
        <f t="shared" si="97"/>
        <v/>
      </c>
      <c r="AC1144" s="169" t="str">
        <f t="shared" si="98"/>
        <v/>
      </c>
      <c r="AD1144" s="169" t="str">
        <f t="shared" si="99"/>
        <v/>
      </c>
    </row>
    <row r="1145" spans="1:30" s="169" customFormat="1" ht="20.25">
      <c r="A1145" s="154"/>
      <c r="B1145" s="301"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3" t="str">
        <f ca="1">IF(ISERROR($V1145),"",OFFSET('Smelter Look-up'!$G$4,$V1145-4,0))</f>
        <v/>
      </c>
      <c r="I1145" s="204" t="str">
        <f ca="1">IF(ISERROR($V1145),"",OFFSET('Smelter Look-up'!$H$4,$V1145-4,0))</f>
        <v/>
      </c>
      <c r="J1145" s="204" t="str">
        <f ca="1">IF(ISERROR($V1145),"",OFFSET('Smelter Look-up'!$I$4,$V1145-4,0))</f>
        <v/>
      </c>
      <c r="K1145" s="149"/>
      <c r="L1145" s="149"/>
      <c r="M1145" s="149"/>
      <c r="N1145" s="149"/>
      <c r="O1145" s="149"/>
      <c r="P1145" s="206"/>
      <c r="Q1145" s="150"/>
      <c r="R1145" s="148" t="str">
        <f ca="1">IF(ISERROR($V1145),"",OFFSET('Smelter Look-up'!$C$4,$V1145-4,0)&amp;"")</f>
        <v/>
      </c>
      <c r="S1145" s="154" t="str">
        <f t="shared" ca="1" si="96"/>
        <v/>
      </c>
      <c r="T1145" s="154" t="str">
        <f ca="1">IF(B1145="","",IF(ISERROR(MATCH($J1145,SorP!$B$1:$B$6261,0)),"",INDIRECT("'SorP'!$A$"&amp;MATCH($S1145&amp;$J1145,SorP!C:C,0))))</f>
        <v/>
      </c>
      <c r="U1145" s="167"/>
      <c r="V1145" s="168" t="e">
        <f>IF(C1145="",NA(),MATCH($B1145&amp;$C1145,'Smelter Look-up'!$J:$J,0))</f>
        <v>#N/A</v>
      </c>
      <c r="X1145" s="169">
        <f t="shared" ca="1" si="95"/>
        <v>0</v>
      </c>
      <c r="AB1145" s="311" t="str">
        <f t="shared" si="97"/>
        <v/>
      </c>
      <c r="AC1145" s="169" t="str">
        <f t="shared" si="98"/>
        <v/>
      </c>
      <c r="AD1145" s="169" t="str">
        <f t="shared" si="99"/>
        <v/>
      </c>
    </row>
    <row r="1146" spans="1:30" s="169" customFormat="1" ht="20.25">
      <c r="A1146" s="154"/>
      <c r="B1146" s="301"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3" t="str">
        <f ca="1">IF(ISERROR($V1146),"",OFFSET('Smelter Look-up'!$G$4,$V1146-4,0))</f>
        <v/>
      </c>
      <c r="I1146" s="204" t="str">
        <f ca="1">IF(ISERROR($V1146),"",OFFSET('Smelter Look-up'!$H$4,$V1146-4,0))</f>
        <v/>
      </c>
      <c r="J1146" s="204" t="str">
        <f ca="1">IF(ISERROR($V1146),"",OFFSET('Smelter Look-up'!$I$4,$V1146-4,0))</f>
        <v/>
      </c>
      <c r="K1146" s="149"/>
      <c r="L1146" s="149"/>
      <c r="M1146" s="149"/>
      <c r="N1146" s="149"/>
      <c r="O1146" s="149"/>
      <c r="P1146" s="206"/>
      <c r="Q1146" s="150"/>
      <c r="R1146" s="148" t="str">
        <f ca="1">IF(ISERROR($V1146),"",OFFSET('Smelter Look-up'!$C$4,$V1146-4,0)&amp;"")</f>
        <v/>
      </c>
      <c r="S1146" s="154" t="str">
        <f t="shared" ca="1" si="96"/>
        <v/>
      </c>
      <c r="T1146" s="154" t="str">
        <f ca="1">IF(B1146="","",IF(ISERROR(MATCH($J1146,SorP!$B$1:$B$6261,0)),"",INDIRECT("'SorP'!$A$"&amp;MATCH($S1146&amp;$J1146,SorP!C:C,0))))</f>
        <v/>
      </c>
      <c r="U1146" s="167"/>
      <c r="V1146" s="168" t="e">
        <f>IF(C1146="",NA(),MATCH($B1146&amp;$C1146,'Smelter Look-up'!$J:$J,0))</f>
        <v>#N/A</v>
      </c>
      <c r="X1146" s="169">
        <f t="shared" ca="1" si="95"/>
        <v>0</v>
      </c>
      <c r="AB1146" s="311" t="str">
        <f t="shared" si="97"/>
        <v/>
      </c>
      <c r="AC1146" s="169" t="str">
        <f t="shared" si="98"/>
        <v/>
      </c>
      <c r="AD1146" s="169" t="str">
        <f t="shared" si="99"/>
        <v/>
      </c>
    </row>
    <row r="1147" spans="1:30" s="169" customFormat="1" ht="20.25">
      <c r="A1147" s="154"/>
      <c r="B1147" s="301"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3" t="str">
        <f ca="1">IF(ISERROR($V1147),"",OFFSET('Smelter Look-up'!$G$4,$V1147-4,0))</f>
        <v/>
      </c>
      <c r="I1147" s="204" t="str">
        <f ca="1">IF(ISERROR($V1147),"",OFFSET('Smelter Look-up'!$H$4,$V1147-4,0))</f>
        <v/>
      </c>
      <c r="J1147" s="204" t="str">
        <f ca="1">IF(ISERROR($V1147),"",OFFSET('Smelter Look-up'!$I$4,$V1147-4,0))</f>
        <v/>
      </c>
      <c r="K1147" s="149"/>
      <c r="L1147" s="149"/>
      <c r="M1147" s="149"/>
      <c r="N1147" s="149"/>
      <c r="O1147" s="149"/>
      <c r="P1147" s="206"/>
      <c r="Q1147" s="150"/>
      <c r="R1147" s="148" t="str">
        <f ca="1">IF(ISERROR($V1147),"",OFFSET('Smelter Look-up'!$C$4,$V1147-4,0)&amp;"")</f>
        <v/>
      </c>
      <c r="S1147" s="154" t="str">
        <f t="shared" ca="1" si="96"/>
        <v/>
      </c>
      <c r="T1147" s="154" t="str">
        <f ca="1">IF(B1147="","",IF(ISERROR(MATCH($J1147,SorP!$B$1:$B$6261,0)),"",INDIRECT("'SorP'!$A$"&amp;MATCH($S1147&amp;$J1147,SorP!C:C,0))))</f>
        <v/>
      </c>
      <c r="U1147" s="167"/>
      <c r="V1147" s="168" t="e">
        <f>IF(C1147="",NA(),MATCH($B1147&amp;$C1147,'Smelter Look-up'!$J:$J,0))</f>
        <v>#N/A</v>
      </c>
      <c r="X1147" s="169">
        <f t="shared" ca="1" si="95"/>
        <v>0</v>
      </c>
      <c r="AB1147" s="311" t="str">
        <f t="shared" si="97"/>
        <v/>
      </c>
      <c r="AC1147" s="169" t="str">
        <f t="shared" si="98"/>
        <v/>
      </c>
      <c r="AD1147" s="169" t="str">
        <f t="shared" si="99"/>
        <v/>
      </c>
    </row>
    <row r="1148" spans="1:30" s="169" customFormat="1" ht="20.25">
      <c r="A1148" s="154"/>
      <c r="B1148" s="301"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3" t="str">
        <f ca="1">IF(ISERROR($V1148),"",OFFSET('Smelter Look-up'!$G$4,$V1148-4,0))</f>
        <v/>
      </c>
      <c r="I1148" s="204" t="str">
        <f ca="1">IF(ISERROR($V1148),"",OFFSET('Smelter Look-up'!$H$4,$V1148-4,0))</f>
        <v/>
      </c>
      <c r="J1148" s="204" t="str">
        <f ca="1">IF(ISERROR($V1148),"",OFFSET('Smelter Look-up'!$I$4,$V1148-4,0))</f>
        <v/>
      </c>
      <c r="K1148" s="149"/>
      <c r="L1148" s="149"/>
      <c r="M1148" s="149"/>
      <c r="N1148" s="149"/>
      <c r="O1148" s="149"/>
      <c r="P1148" s="206"/>
      <c r="Q1148" s="150"/>
      <c r="R1148" s="148" t="str">
        <f ca="1">IF(ISERROR($V1148),"",OFFSET('Smelter Look-up'!$C$4,$V1148-4,0)&amp;"")</f>
        <v/>
      </c>
      <c r="S1148" s="154" t="str">
        <f t="shared" ca="1" si="96"/>
        <v/>
      </c>
      <c r="T1148" s="154" t="str">
        <f ca="1">IF(B1148="","",IF(ISERROR(MATCH($J1148,SorP!$B$1:$B$6261,0)),"",INDIRECT("'SorP'!$A$"&amp;MATCH($S1148&amp;$J1148,SorP!C:C,0))))</f>
        <v/>
      </c>
      <c r="U1148" s="167"/>
      <c r="V1148" s="168" t="e">
        <f>IF(C1148="",NA(),MATCH($B1148&amp;$C1148,'Smelter Look-up'!$J:$J,0))</f>
        <v>#N/A</v>
      </c>
      <c r="X1148" s="169">
        <f t="shared" ca="1" si="95"/>
        <v>0</v>
      </c>
      <c r="AB1148" s="311" t="str">
        <f t="shared" si="97"/>
        <v/>
      </c>
      <c r="AC1148" s="169" t="str">
        <f t="shared" si="98"/>
        <v/>
      </c>
      <c r="AD1148" s="169" t="str">
        <f t="shared" si="99"/>
        <v/>
      </c>
    </row>
    <row r="1149" spans="1:30" s="169" customFormat="1" ht="20.25">
      <c r="A1149" s="154"/>
      <c r="B1149" s="301"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3" t="str">
        <f ca="1">IF(ISERROR($V1149),"",OFFSET('Smelter Look-up'!$G$4,$V1149-4,0))</f>
        <v/>
      </c>
      <c r="I1149" s="204" t="str">
        <f ca="1">IF(ISERROR($V1149),"",OFFSET('Smelter Look-up'!$H$4,$V1149-4,0))</f>
        <v/>
      </c>
      <c r="J1149" s="204" t="str">
        <f ca="1">IF(ISERROR($V1149),"",OFFSET('Smelter Look-up'!$I$4,$V1149-4,0))</f>
        <v/>
      </c>
      <c r="K1149" s="149"/>
      <c r="L1149" s="149"/>
      <c r="M1149" s="149"/>
      <c r="N1149" s="149"/>
      <c r="O1149" s="149"/>
      <c r="P1149" s="206"/>
      <c r="Q1149" s="150"/>
      <c r="R1149" s="148" t="str">
        <f ca="1">IF(ISERROR($V1149),"",OFFSET('Smelter Look-up'!$C$4,$V1149-4,0)&amp;"")</f>
        <v/>
      </c>
      <c r="S1149" s="154" t="str">
        <f t="shared" ca="1" si="96"/>
        <v/>
      </c>
      <c r="T1149" s="154" t="str">
        <f ca="1">IF(B1149="","",IF(ISERROR(MATCH($J1149,SorP!$B$1:$B$6261,0)),"",INDIRECT("'SorP'!$A$"&amp;MATCH($S1149&amp;$J1149,SorP!C:C,0))))</f>
        <v/>
      </c>
      <c r="U1149" s="167"/>
      <c r="V1149" s="168" t="e">
        <f>IF(C1149="",NA(),MATCH($B1149&amp;$C1149,'Smelter Look-up'!$J:$J,0))</f>
        <v>#N/A</v>
      </c>
      <c r="X1149" s="169">
        <f t="shared" ca="1" si="95"/>
        <v>0</v>
      </c>
      <c r="AB1149" s="311" t="str">
        <f t="shared" si="97"/>
        <v/>
      </c>
      <c r="AC1149" s="169" t="str">
        <f t="shared" si="98"/>
        <v/>
      </c>
      <c r="AD1149" s="169" t="str">
        <f t="shared" si="99"/>
        <v/>
      </c>
    </row>
    <row r="1150" spans="1:30" s="169" customFormat="1" ht="20.25">
      <c r="A1150" s="154"/>
      <c r="B1150" s="301"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3" t="str">
        <f ca="1">IF(ISERROR($V1150),"",OFFSET('Smelter Look-up'!$G$4,$V1150-4,0))</f>
        <v/>
      </c>
      <c r="I1150" s="204" t="str">
        <f ca="1">IF(ISERROR($V1150),"",OFFSET('Smelter Look-up'!$H$4,$V1150-4,0))</f>
        <v/>
      </c>
      <c r="J1150" s="204" t="str">
        <f ca="1">IF(ISERROR($V1150),"",OFFSET('Smelter Look-up'!$I$4,$V1150-4,0))</f>
        <v/>
      </c>
      <c r="K1150" s="149"/>
      <c r="L1150" s="149"/>
      <c r="M1150" s="149"/>
      <c r="N1150" s="149"/>
      <c r="O1150" s="149"/>
      <c r="P1150" s="206"/>
      <c r="Q1150" s="150"/>
      <c r="R1150" s="148" t="str">
        <f ca="1">IF(ISERROR($V1150),"",OFFSET('Smelter Look-up'!$C$4,$V1150-4,0)&amp;"")</f>
        <v/>
      </c>
      <c r="S1150" s="154" t="str">
        <f t="shared" ca="1" si="96"/>
        <v/>
      </c>
      <c r="T1150" s="154" t="str">
        <f ca="1">IF(B1150="","",IF(ISERROR(MATCH($J1150,SorP!$B$1:$B$6261,0)),"",INDIRECT("'SorP'!$A$"&amp;MATCH($S1150&amp;$J1150,SorP!C:C,0))))</f>
        <v/>
      </c>
      <c r="U1150" s="167"/>
      <c r="V1150" s="168" t="e">
        <f>IF(C1150="",NA(),MATCH($B1150&amp;$C1150,'Smelter Look-up'!$J:$J,0))</f>
        <v>#N/A</v>
      </c>
      <c r="X1150" s="169">
        <f t="shared" ca="1" si="95"/>
        <v>0</v>
      </c>
      <c r="AB1150" s="311" t="str">
        <f t="shared" si="97"/>
        <v/>
      </c>
      <c r="AC1150" s="169" t="str">
        <f t="shared" si="98"/>
        <v/>
      </c>
      <c r="AD1150" s="169" t="str">
        <f t="shared" si="99"/>
        <v/>
      </c>
    </row>
    <row r="1151" spans="1:30" s="169" customFormat="1" ht="20.25">
      <c r="A1151" s="154"/>
      <c r="B1151" s="301"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3" t="str">
        <f ca="1">IF(ISERROR($V1151),"",OFFSET('Smelter Look-up'!$G$4,$V1151-4,0))</f>
        <v/>
      </c>
      <c r="I1151" s="204" t="str">
        <f ca="1">IF(ISERROR($V1151),"",OFFSET('Smelter Look-up'!$H$4,$V1151-4,0))</f>
        <v/>
      </c>
      <c r="J1151" s="204" t="str">
        <f ca="1">IF(ISERROR($V1151),"",OFFSET('Smelter Look-up'!$I$4,$V1151-4,0))</f>
        <v/>
      </c>
      <c r="K1151" s="149"/>
      <c r="L1151" s="149"/>
      <c r="M1151" s="149"/>
      <c r="N1151" s="149"/>
      <c r="O1151" s="149"/>
      <c r="P1151" s="206"/>
      <c r="Q1151" s="150"/>
      <c r="R1151" s="148" t="str">
        <f ca="1">IF(ISERROR($V1151),"",OFFSET('Smelter Look-up'!$C$4,$V1151-4,0)&amp;"")</f>
        <v/>
      </c>
      <c r="S1151" s="154" t="str">
        <f t="shared" ca="1" si="96"/>
        <v/>
      </c>
      <c r="T1151" s="154" t="str">
        <f ca="1">IF(B1151="","",IF(ISERROR(MATCH($J1151,SorP!$B$1:$B$6261,0)),"",INDIRECT("'SorP'!$A$"&amp;MATCH($S1151&amp;$J1151,SorP!C:C,0))))</f>
        <v/>
      </c>
      <c r="U1151" s="167"/>
      <c r="V1151" s="168" t="e">
        <f>IF(C1151="",NA(),MATCH($B1151&amp;$C1151,'Smelter Look-up'!$J:$J,0))</f>
        <v>#N/A</v>
      </c>
      <c r="X1151" s="169">
        <f t="shared" ca="1" si="95"/>
        <v>0</v>
      </c>
      <c r="AB1151" s="311" t="str">
        <f t="shared" si="97"/>
        <v/>
      </c>
      <c r="AC1151" s="169" t="str">
        <f t="shared" si="98"/>
        <v/>
      </c>
      <c r="AD1151" s="169" t="str">
        <f t="shared" si="99"/>
        <v/>
      </c>
    </row>
    <row r="1152" spans="1:30" s="169" customFormat="1" ht="20.25">
      <c r="A1152" s="154"/>
      <c r="B1152" s="301"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3" t="str">
        <f ca="1">IF(ISERROR($V1152),"",OFFSET('Smelter Look-up'!$G$4,$V1152-4,0))</f>
        <v/>
      </c>
      <c r="I1152" s="204" t="str">
        <f ca="1">IF(ISERROR($V1152),"",OFFSET('Smelter Look-up'!$H$4,$V1152-4,0))</f>
        <v/>
      </c>
      <c r="J1152" s="204" t="str">
        <f ca="1">IF(ISERROR($V1152),"",OFFSET('Smelter Look-up'!$I$4,$V1152-4,0))</f>
        <v/>
      </c>
      <c r="K1152" s="149"/>
      <c r="L1152" s="149"/>
      <c r="M1152" s="149"/>
      <c r="N1152" s="149"/>
      <c r="O1152" s="149"/>
      <c r="P1152" s="206"/>
      <c r="Q1152" s="150"/>
      <c r="R1152" s="148" t="str">
        <f ca="1">IF(ISERROR($V1152),"",OFFSET('Smelter Look-up'!$C$4,$V1152-4,0)&amp;"")</f>
        <v/>
      </c>
      <c r="S1152" s="154" t="str">
        <f t="shared" ca="1" si="96"/>
        <v/>
      </c>
      <c r="T1152" s="154" t="str">
        <f ca="1">IF(B1152="","",IF(ISERROR(MATCH($J1152,SorP!$B$1:$B$6261,0)),"",INDIRECT("'SorP'!$A$"&amp;MATCH($S1152&amp;$J1152,SorP!C:C,0))))</f>
        <v/>
      </c>
      <c r="U1152" s="167"/>
      <c r="V1152" s="168" t="e">
        <f>IF(C1152="",NA(),MATCH($B1152&amp;$C1152,'Smelter Look-up'!$J:$J,0))</f>
        <v>#N/A</v>
      </c>
      <c r="X1152" s="169">
        <f t="shared" ca="1" si="95"/>
        <v>0</v>
      </c>
      <c r="AB1152" s="311" t="str">
        <f t="shared" si="97"/>
        <v/>
      </c>
      <c r="AC1152" s="169" t="str">
        <f t="shared" si="98"/>
        <v/>
      </c>
      <c r="AD1152" s="169" t="str">
        <f t="shared" si="99"/>
        <v/>
      </c>
    </row>
    <row r="1153" spans="1:30" s="169" customFormat="1" ht="20.25">
      <c r="A1153" s="154"/>
      <c r="B1153" s="301"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3" t="str">
        <f ca="1">IF(ISERROR($V1153),"",OFFSET('Smelter Look-up'!$G$4,$V1153-4,0))</f>
        <v/>
      </c>
      <c r="I1153" s="204" t="str">
        <f ca="1">IF(ISERROR($V1153),"",OFFSET('Smelter Look-up'!$H$4,$V1153-4,0))</f>
        <v/>
      </c>
      <c r="J1153" s="204" t="str">
        <f ca="1">IF(ISERROR($V1153),"",OFFSET('Smelter Look-up'!$I$4,$V1153-4,0))</f>
        <v/>
      </c>
      <c r="K1153" s="149"/>
      <c r="L1153" s="149"/>
      <c r="M1153" s="149"/>
      <c r="N1153" s="149"/>
      <c r="O1153" s="149"/>
      <c r="P1153" s="206"/>
      <c r="Q1153" s="150"/>
      <c r="R1153" s="148" t="str">
        <f ca="1">IF(ISERROR($V1153),"",OFFSET('Smelter Look-up'!$C$4,$V1153-4,0)&amp;"")</f>
        <v/>
      </c>
      <c r="S1153" s="154" t="str">
        <f t="shared" ca="1" si="96"/>
        <v/>
      </c>
      <c r="T1153" s="154" t="str">
        <f ca="1">IF(B1153="","",IF(ISERROR(MATCH($J1153,SorP!$B$1:$B$6261,0)),"",INDIRECT("'SorP'!$A$"&amp;MATCH($S1153&amp;$J1153,SorP!C:C,0))))</f>
        <v/>
      </c>
      <c r="U1153" s="167"/>
      <c r="V1153" s="168" t="e">
        <f>IF(C1153="",NA(),MATCH($B1153&amp;$C1153,'Smelter Look-up'!$J:$J,0))</f>
        <v>#N/A</v>
      </c>
      <c r="X1153" s="169">
        <f t="shared" ca="1" si="95"/>
        <v>0</v>
      </c>
      <c r="AB1153" s="311" t="str">
        <f t="shared" si="97"/>
        <v/>
      </c>
      <c r="AC1153" s="169" t="str">
        <f t="shared" si="98"/>
        <v/>
      </c>
      <c r="AD1153" s="169" t="str">
        <f t="shared" si="99"/>
        <v/>
      </c>
    </row>
    <row r="1154" spans="1:30" s="169" customFormat="1" ht="20.25">
      <c r="A1154" s="154"/>
      <c r="B1154" s="301"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3" t="str">
        <f ca="1">IF(ISERROR($V1154),"",OFFSET('Smelter Look-up'!$G$4,$V1154-4,0))</f>
        <v/>
      </c>
      <c r="I1154" s="204" t="str">
        <f ca="1">IF(ISERROR($V1154),"",OFFSET('Smelter Look-up'!$H$4,$V1154-4,0))</f>
        <v/>
      </c>
      <c r="J1154" s="204" t="str">
        <f ca="1">IF(ISERROR($V1154),"",OFFSET('Smelter Look-up'!$I$4,$V1154-4,0))</f>
        <v/>
      </c>
      <c r="K1154" s="149"/>
      <c r="L1154" s="149"/>
      <c r="M1154" s="149"/>
      <c r="N1154" s="149"/>
      <c r="O1154" s="149"/>
      <c r="P1154" s="206"/>
      <c r="Q1154" s="150"/>
      <c r="R1154" s="148" t="str">
        <f ca="1">IF(ISERROR($V1154),"",OFFSET('Smelter Look-up'!$C$4,$V1154-4,0)&amp;"")</f>
        <v/>
      </c>
      <c r="S1154" s="154" t="str">
        <f t="shared" ca="1" si="96"/>
        <v/>
      </c>
      <c r="T1154" s="154" t="str">
        <f ca="1">IF(B1154="","",IF(ISERROR(MATCH($J1154,SorP!$B$1:$B$6261,0)),"",INDIRECT("'SorP'!$A$"&amp;MATCH($S1154&amp;$J1154,SorP!C:C,0))))</f>
        <v/>
      </c>
      <c r="U1154" s="167"/>
      <c r="V1154" s="168" t="e">
        <f>IF(C1154="",NA(),MATCH($B1154&amp;$C1154,'Smelter Look-up'!$J:$J,0))</f>
        <v>#N/A</v>
      </c>
      <c r="X1154" s="169">
        <f t="shared" ca="1" si="95"/>
        <v>0</v>
      </c>
      <c r="AB1154" s="311" t="str">
        <f t="shared" si="97"/>
        <v/>
      </c>
      <c r="AC1154" s="169" t="str">
        <f t="shared" si="98"/>
        <v/>
      </c>
      <c r="AD1154" s="169" t="str">
        <f t="shared" si="99"/>
        <v/>
      </c>
    </row>
    <row r="1155" spans="1:30" s="169" customFormat="1" ht="20.25">
      <c r="A1155" s="154"/>
      <c r="B1155" s="301"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3" t="str">
        <f ca="1">IF(ISERROR($V1155),"",OFFSET('Smelter Look-up'!$G$4,$V1155-4,0))</f>
        <v/>
      </c>
      <c r="I1155" s="204" t="str">
        <f ca="1">IF(ISERROR($V1155),"",OFFSET('Smelter Look-up'!$H$4,$V1155-4,0))</f>
        <v/>
      </c>
      <c r="J1155" s="204" t="str">
        <f ca="1">IF(ISERROR($V1155),"",OFFSET('Smelter Look-up'!$I$4,$V1155-4,0))</f>
        <v/>
      </c>
      <c r="K1155" s="149"/>
      <c r="L1155" s="149"/>
      <c r="M1155" s="149"/>
      <c r="N1155" s="149"/>
      <c r="O1155" s="149"/>
      <c r="P1155" s="206"/>
      <c r="Q1155" s="150"/>
      <c r="R1155" s="148" t="str">
        <f ca="1">IF(ISERROR($V1155),"",OFFSET('Smelter Look-up'!$C$4,$V1155-4,0)&amp;"")</f>
        <v/>
      </c>
      <c r="S1155" s="154" t="str">
        <f t="shared" ca="1" si="96"/>
        <v/>
      </c>
      <c r="T1155" s="154" t="str">
        <f ca="1">IF(B1155="","",IF(ISERROR(MATCH($J1155,SorP!$B$1:$B$6261,0)),"",INDIRECT("'SorP'!$A$"&amp;MATCH($S1155&amp;$J1155,SorP!C:C,0))))</f>
        <v/>
      </c>
      <c r="U1155" s="167"/>
      <c r="V1155" s="168" t="e">
        <f>IF(C1155="",NA(),MATCH($B1155&amp;$C1155,'Smelter Look-up'!$J:$J,0))</f>
        <v>#N/A</v>
      </c>
      <c r="X1155" s="169">
        <f t="shared" ca="1" si="95"/>
        <v>0</v>
      </c>
      <c r="AB1155" s="311" t="str">
        <f t="shared" si="97"/>
        <v/>
      </c>
      <c r="AC1155" s="169" t="str">
        <f t="shared" si="98"/>
        <v/>
      </c>
      <c r="AD1155" s="169" t="str">
        <f t="shared" si="99"/>
        <v/>
      </c>
    </row>
    <row r="1156" spans="1:30" s="169" customFormat="1" ht="20.25">
      <c r="A1156" s="154"/>
      <c r="B1156" s="301"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3" t="str">
        <f ca="1">IF(ISERROR($V1156),"",OFFSET('Smelter Look-up'!$G$4,$V1156-4,0))</f>
        <v/>
      </c>
      <c r="I1156" s="204" t="str">
        <f ca="1">IF(ISERROR($V1156),"",OFFSET('Smelter Look-up'!$H$4,$V1156-4,0))</f>
        <v/>
      </c>
      <c r="J1156" s="204" t="str">
        <f ca="1">IF(ISERROR($V1156),"",OFFSET('Smelter Look-up'!$I$4,$V1156-4,0))</f>
        <v/>
      </c>
      <c r="K1156" s="149"/>
      <c r="L1156" s="149"/>
      <c r="M1156" s="149"/>
      <c r="N1156" s="149"/>
      <c r="O1156" s="149"/>
      <c r="P1156" s="206"/>
      <c r="Q1156" s="150"/>
      <c r="R1156" s="148" t="str">
        <f ca="1">IF(ISERROR($V1156),"",OFFSET('Smelter Look-up'!$C$4,$V1156-4,0)&amp;"")</f>
        <v/>
      </c>
      <c r="S1156" s="154" t="str">
        <f t="shared" ca="1" si="96"/>
        <v/>
      </c>
      <c r="T1156" s="154" t="str">
        <f ca="1">IF(B1156="","",IF(ISERROR(MATCH($J1156,SorP!$B$1:$B$6261,0)),"",INDIRECT("'SorP'!$A$"&amp;MATCH($S1156&amp;$J1156,SorP!C:C,0))))</f>
        <v/>
      </c>
      <c r="U1156" s="167"/>
      <c r="V1156" s="168" t="e">
        <f>IF(C1156="",NA(),MATCH($B1156&amp;$C1156,'Smelter Look-up'!$J:$J,0))</f>
        <v>#N/A</v>
      </c>
      <c r="X1156" s="169">
        <f t="shared" ca="1" si="95"/>
        <v>0</v>
      </c>
      <c r="AB1156" s="311" t="str">
        <f t="shared" si="97"/>
        <v/>
      </c>
      <c r="AC1156" s="169" t="str">
        <f t="shared" si="98"/>
        <v/>
      </c>
      <c r="AD1156" s="169" t="str">
        <f t="shared" si="99"/>
        <v/>
      </c>
    </row>
    <row r="1157" spans="1:30" s="169" customFormat="1" ht="20.25">
      <c r="A1157" s="154"/>
      <c r="B1157" s="301"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3" t="str">
        <f ca="1">IF(ISERROR($V1157),"",OFFSET('Smelter Look-up'!$G$4,$V1157-4,0))</f>
        <v/>
      </c>
      <c r="I1157" s="204" t="str">
        <f ca="1">IF(ISERROR($V1157),"",OFFSET('Smelter Look-up'!$H$4,$V1157-4,0))</f>
        <v/>
      </c>
      <c r="J1157" s="204" t="str">
        <f ca="1">IF(ISERROR($V1157),"",OFFSET('Smelter Look-up'!$I$4,$V1157-4,0))</f>
        <v/>
      </c>
      <c r="K1157" s="149"/>
      <c r="L1157" s="149"/>
      <c r="M1157" s="149"/>
      <c r="N1157" s="149"/>
      <c r="O1157" s="149"/>
      <c r="P1157" s="206"/>
      <c r="Q1157" s="150"/>
      <c r="R1157" s="148" t="str">
        <f ca="1">IF(ISERROR($V1157),"",OFFSET('Smelter Look-up'!$C$4,$V1157-4,0)&amp;"")</f>
        <v/>
      </c>
      <c r="S1157" s="154" t="str">
        <f t="shared" ca="1" si="96"/>
        <v/>
      </c>
      <c r="T1157" s="154" t="str">
        <f ca="1">IF(B1157="","",IF(ISERROR(MATCH($J1157,SorP!$B$1:$B$6261,0)),"",INDIRECT("'SorP'!$A$"&amp;MATCH($S1157&amp;$J1157,SorP!C:C,0))))</f>
        <v/>
      </c>
      <c r="U1157" s="167"/>
      <c r="V1157" s="168" t="e">
        <f>IF(C1157="",NA(),MATCH($B1157&amp;$C1157,'Smelter Look-up'!$J:$J,0))</f>
        <v>#N/A</v>
      </c>
      <c r="X1157" s="169">
        <f t="shared" ca="1" si="95"/>
        <v>0</v>
      </c>
      <c r="AB1157" s="311" t="str">
        <f t="shared" si="97"/>
        <v/>
      </c>
      <c r="AC1157" s="169" t="str">
        <f t="shared" si="98"/>
        <v/>
      </c>
      <c r="AD1157" s="169" t="str">
        <f t="shared" si="99"/>
        <v/>
      </c>
    </row>
    <row r="1158" spans="1:30" s="169" customFormat="1" ht="20.25">
      <c r="A1158" s="154"/>
      <c r="B1158" s="301"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3" t="str">
        <f ca="1">IF(ISERROR($V1158),"",OFFSET('Smelter Look-up'!$G$4,$V1158-4,0))</f>
        <v/>
      </c>
      <c r="I1158" s="204" t="str">
        <f ca="1">IF(ISERROR($V1158),"",OFFSET('Smelter Look-up'!$H$4,$V1158-4,0))</f>
        <v/>
      </c>
      <c r="J1158" s="204" t="str">
        <f ca="1">IF(ISERROR($V1158),"",OFFSET('Smelter Look-up'!$I$4,$V1158-4,0))</f>
        <v/>
      </c>
      <c r="K1158" s="149"/>
      <c r="L1158" s="149"/>
      <c r="M1158" s="149"/>
      <c r="N1158" s="149"/>
      <c r="O1158" s="149"/>
      <c r="P1158" s="206"/>
      <c r="Q1158" s="150"/>
      <c r="R1158" s="148" t="str">
        <f ca="1">IF(ISERROR($V1158),"",OFFSET('Smelter Look-up'!$C$4,$V1158-4,0)&amp;"")</f>
        <v/>
      </c>
      <c r="S1158" s="154" t="str">
        <f t="shared" ca="1" si="96"/>
        <v/>
      </c>
      <c r="T1158" s="154" t="str">
        <f ca="1">IF(B1158="","",IF(ISERROR(MATCH($J1158,SorP!$B$1:$B$6261,0)),"",INDIRECT("'SorP'!$A$"&amp;MATCH($S1158&amp;$J1158,SorP!C:C,0))))</f>
        <v/>
      </c>
      <c r="U1158" s="167"/>
      <c r="V1158" s="168" t="e">
        <f>IF(C1158="",NA(),MATCH($B1158&amp;$C1158,'Smelter Look-up'!$J:$J,0))</f>
        <v>#N/A</v>
      </c>
      <c r="X1158" s="169">
        <f t="shared" ca="1" si="95"/>
        <v>0</v>
      </c>
      <c r="AB1158" s="311" t="str">
        <f t="shared" si="97"/>
        <v/>
      </c>
      <c r="AC1158" s="169" t="str">
        <f t="shared" si="98"/>
        <v/>
      </c>
      <c r="AD1158" s="169" t="str">
        <f t="shared" si="99"/>
        <v/>
      </c>
    </row>
    <row r="1159" spans="1:30" s="169" customFormat="1" ht="20.25">
      <c r="A1159" s="154"/>
      <c r="B1159" s="301"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3" t="str">
        <f ca="1">IF(ISERROR($V1159),"",OFFSET('Smelter Look-up'!$G$4,$V1159-4,0))</f>
        <v/>
      </c>
      <c r="I1159" s="204" t="str">
        <f ca="1">IF(ISERROR($V1159),"",OFFSET('Smelter Look-up'!$H$4,$V1159-4,0))</f>
        <v/>
      </c>
      <c r="J1159" s="204" t="str">
        <f ca="1">IF(ISERROR($V1159),"",OFFSET('Smelter Look-up'!$I$4,$V1159-4,0))</f>
        <v/>
      </c>
      <c r="K1159" s="149"/>
      <c r="L1159" s="149"/>
      <c r="M1159" s="149"/>
      <c r="N1159" s="149"/>
      <c r="O1159" s="149"/>
      <c r="P1159" s="206"/>
      <c r="Q1159" s="150"/>
      <c r="R1159" s="148" t="str">
        <f ca="1">IF(ISERROR($V1159),"",OFFSET('Smelter Look-up'!$C$4,$V1159-4,0)&amp;"")</f>
        <v/>
      </c>
      <c r="S1159" s="154" t="str">
        <f t="shared" ca="1" si="96"/>
        <v/>
      </c>
      <c r="T1159" s="154" t="str">
        <f ca="1">IF(B1159="","",IF(ISERROR(MATCH($J1159,SorP!$B$1:$B$6261,0)),"",INDIRECT("'SorP'!$A$"&amp;MATCH($S1159&amp;$J1159,SorP!C:C,0))))</f>
        <v/>
      </c>
      <c r="U1159" s="167"/>
      <c r="V1159" s="168" t="e">
        <f>IF(C1159="",NA(),MATCH($B1159&amp;$C1159,'Smelter Look-up'!$J:$J,0))</f>
        <v>#N/A</v>
      </c>
      <c r="X1159" s="169">
        <f t="shared" ca="1" si="95"/>
        <v>0</v>
      </c>
      <c r="AB1159" s="311" t="str">
        <f t="shared" si="97"/>
        <v/>
      </c>
      <c r="AC1159" s="169" t="str">
        <f t="shared" si="98"/>
        <v/>
      </c>
      <c r="AD1159" s="169" t="str">
        <f t="shared" si="99"/>
        <v/>
      </c>
    </row>
    <row r="1160" spans="1:30" s="169" customFormat="1" ht="20.25">
      <c r="A1160" s="154"/>
      <c r="B1160" s="301"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3" t="str">
        <f ca="1">IF(ISERROR($V1160),"",OFFSET('Smelter Look-up'!$G$4,$V1160-4,0))</f>
        <v/>
      </c>
      <c r="I1160" s="204" t="str">
        <f ca="1">IF(ISERROR($V1160),"",OFFSET('Smelter Look-up'!$H$4,$V1160-4,0))</f>
        <v/>
      </c>
      <c r="J1160" s="204" t="str">
        <f ca="1">IF(ISERROR($V1160),"",OFFSET('Smelter Look-up'!$I$4,$V1160-4,0))</f>
        <v/>
      </c>
      <c r="K1160" s="149"/>
      <c r="L1160" s="149"/>
      <c r="M1160" s="149"/>
      <c r="N1160" s="149"/>
      <c r="O1160" s="149"/>
      <c r="P1160" s="206"/>
      <c r="Q1160" s="150"/>
      <c r="R1160" s="148" t="str">
        <f ca="1">IF(ISERROR($V1160),"",OFFSET('Smelter Look-up'!$C$4,$V1160-4,0)&amp;"")</f>
        <v/>
      </c>
      <c r="S1160" s="154" t="str">
        <f t="shared" ca="1" si="96"/>
        <v/>
      </c>
      <c r="T1160" s="154" t="str">
        <f ca="1">IF(B1160="","",IF(ISERROR(MATCH($J1160,SorP!$B$1:$B$6261,0)),"",INDIRECT("'SorP'!$A$"&amp;MATCH($S1160&amp;$J1160,SorP!C:C,0))))</f>
        <v/>
      </c>
      <c r="U1160" s="167"/>
      <c r="V1160" s="168" t="e">
        <f>IF(C1160="",NA(),MATCH($B1160&amp;$C1160,'Smelter Look-up'!$J:$J,0))</f>
        <v>#N/A</v>
      </c>
      <c r="X1160" s="169">
        <f t="shared" ca="1" si="95"/>
        <v>0</v>
      </c>
      <c r="AB1160" s="311" t="str">
        <f t="shared" si="97"/>
        <v/>
      </c>
      <c r="AC1160" s="169" t="str">
        <f t="shared" si="98"/>
        <v/>
      </c>
      <c r="AD1160" s="169" t="str">
        <f t="shared" si="99"/>
        <v/>
      </c>
    </row>
    <row r="1161" spans="1:30" s="169" customFormat="1" ht="20.25">
      <c r="A1161" s="154"/>
      <c r="B1161" s="301"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3" t="str">
        <f ca="1">IF(ISERROR($V1161),"",OFFSET('Smelter Look-up'!$G$4,$V1161-4,0))</f>
        <v/>
      </c>
      <c r="I1161" s="204" t="str">
        <f ca="1">IF(ISERROR($V1161),"",OFFSET('Smelter Look-up'!$H$4,$V1161-4,0))</f>
        <v/>
      </c>
      <c r="J1161" s="204" t="str">
        <f ca="1">IF(ISERROR($V1161),"",OFFSET('Smelter Look-up'!$I$4,$V1161-4,0))</f>
        <v/>
      </c>
      <c r="K1161" s="149"/>
      <c r="L1161" s="149"/>
      <c r="M1161" s="149"/>
      <c r="N1161" s="149"/>
      <c r="O1161" s="149"/>
      <c r="P1161" s="206"/>
      <c r="Q1161" s="150"/>
      <c r="R1161" s="148" t="str">
        <f ca="1">IF(ISERROR($V1161),"",OFFSET('Smelter Look-up'!$C$4,$V1161-4,0)&amp;"")</f>
        <v/>
      </c>
      <c r="S1161" s="154" t="str">
        <f t="shared" ca="1" si="96"/>
        <v/>
      </c>
      <c r="T1161" s="154" t="str">
        <f ca="1">IF(B1161="","",IF(ISERROR(MATCH($J1161,SorP!$B$1:$B$6261,0)),"",INDIRECT("'SorP'!$A$"&amp;MATCH($S1161&amp;$J1161,SorP!C:C,0))))</f>
        <v/>
      </c>
      <c r="U1161" s="167"/>
      <c r="V1161" s="168" t="e">
        <f>IF(C1161="",NA(),MATCH($B1161&amp;$C1161,'Smelter Look-up'!$J:$J,0))</f>
        <v>#N/A</v>
      </c>
      <c r="X1161" s="169">
        <f t="shared" ca="1" si="95"/>
        <v>0</v>
      </c>
      <c r="AB1161" s="311" t="str">
        <f t="shared" si="97"/>
        <v/>
      </c>
      <c r="AC1161" s="169" t="str">
        <f t="shared" si="98"/>
        <v/>
      </c>
      <c r="AD1161" s="169" t="str">
        <f t="shared" si="99"/>
        <v/>
      </c>
    </row>
    <row r="1162" spans="1:30" s="169" customFormat="1" ht="20.25">
      <c r="A1162" s="154"/>
      <c r="B1162" s="301"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3" t="str">
        <f ca="1">IF(ISERROR($V1162),"",OFFSET('Smelter Look-up'!$G$4,$V1162-4,0))</f>
        <v/>
      </c>
      <c r="I1162" s="204" t="str">
        <f ca="1">IF(ISERROR($V1162),"",OFFSET('Smelter Look-up'!$H$4,$V1162-4,0))</f>
        <v/>
      </c>
      <c r="J1162" s="204" t="str">
        <f ca="1">IF(ISERROR($V1162),"",OFFSET('Smelter Look-up'!$I$4,$V1162-4,0))</f>
        <v/>
      </c>
      <c r="K1162" s="149"/>
      <c r="L1162" s="149"/>
      <c r="M1162" s="149"/>
      <c r="N1162" s="149"/>
      <c r="O1162" s="149"/>
      <c r="P1162" s="206"/>
      <c r="Q1162" s="150"/>
      <c r="R1162" s="148" t="str">
        <f ca="1">IF(ISERROR($V1162),"",OFFSET('Smelter Look-up'!$C$4,$V1162-4,0)&amp;"")</f>
        <v/>
      </c>
      <c r="S1162" s="154" t="str">
        <f t="shared" ca="1" si="96"/>
        <v/>
      </c>
      <c r="T1162" s="154" t="str">
        <f ca="1">IF(B1162="","",IF(ISERROR(MATCH($J1162,SorP!$B$1:$B$6261,0)),"",INDIRECT("'SorP'!$A$"&amp;MATCH($S1162&amp;$J1162,SorP!C:C,0))))</f>
        <v/>
      </c>
      <c r="U1162" s="167"/>
      <c r="V1162" s="168" t="e">
        <f>IF(C1162="",NA(),MATCH($B1162&amp;$C1162,'Smelter Look-up'!$J:$J,0))</f>
        <v>#N/A</v>
      </c>
      <c r="X1162" s="169">
        <f t="shared" ca="1" si="95"/>
        <v>0</v>
      </c>
      <c r="AB1162" s="311" t="str">
        <f t="shared" si="97"/>
        <v/>
      </c>
      <c r="AC1162" s="169" t="str">
        <f t="shared" si="98"/>
        <v/>
      </c>
      <c r="AD1162" s="169" t="str">
        <f t="shared" si="99"/>
        <v/>
      </c>
    </row>
    <row r="1163" spans="1:30" s="169" customFormat="1" ht="20.25">
      <c r="A1163" s="154"/>
      <c r="B1163" s="301"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3" t="str">
        <f ca="1">IF(ISERROR($V1163),"",OFFSET('Smelter Look-up'!$G$4,$V1163-4,0))</f>
        <v/>
      </c>
      <c r="I1163" s="204" t="str">
        <f ca="1">IF(ISERROR($V1163),"",OFFSET('Smelter Look-up'!$H$4,$V1163-4,0))</f>
        <v/>
      </c>
      <c r="J1163" s="204" t="str">
        <f ca="1">IF(ISERROR($V1163),"",OFFSET('Smelter Look-up'!$I$4,$V1163-4,0))</f>
        <v/>
      </c>
      <c r="K1163" s="149"/>
      <c r="L1163" s="149"/>
      <c r="M1163" s="149"/>
      <c r="N1163" s="149"/>
      <c r="O1163" s="149"/>
      <c r="P1163" s="206"/>
      <c r="Q1163" s="150"/>
      <c r="R1163" s="148" t="str">
        <f ca="1">IF(ISERROR($V1163),"",OFFSET('Smelter Look-up'!$C$4,$V1163-4,0)&amp;"")</f>
        <v/>
      </c>
      <c r="S1163" s="154" t="str">
        <f t="shared" ca="1" si="96"/>
        <v/>
      </c>
      <c r="T1163" s="154" t="str">
        <f ca="1">IF(B1163="","",IF(ISERROR(MATCH($J1163,SorP!$B$1:$B$6261,0)),"",INDIRECT("'SorP'!$A$"&amp;MATCH($S1163&amp;$J1163,SorP!C:C,0))))</f>
        <v/>
      </c>
      <c r="U1163" s="167"/>
      <c r="V1163" s="168" t="e">
        <f>IF(C1163="",NA(),MATCH($B1163&amp;$C1163,'Smelter Look-up'!$J:$J,0))</f>
        <v>#N/A</v>
      </c>
      <c r="X1163" s="169">
        <f t="shared" ca="1" si="95"/>
        <v>0</v>
      </c>
      <c r="AB1163" s="311" t="str">
        <f t="shared" si="97"/>
        <v/>
      </c>
      <c r="AC1163" s="169" t="str">
        <f t="shared" si="98"/>
        <v/>
      </c>
      <c r="AD1163" s="169" t="str">
        <f t="shared" si="99"/>
        <v/>
      </c>
    </row>
    <row r="1164" spans="1:30" s="169" customFormat="1" ht="20.25">
      <c r="A1164" s="154"/>
      <c r="B1164" s="301"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3" t="str">
        <f ca="1">IF(ISERROR($V1164),"",OFFSET('Smelter Look-up'!$G$4,$V1164-4,0))</f>
        <v/>
      </c>
      <c r="I1164" s="204" t="str">
        <f ca="1">IF(ISERROR($V1164),"",OFFSET('Smelter Look-up'!$H$4,$V1164-4,0))</f>
        <v/>
      </c>
      <c r="J1164" s="204" t="str">
        <f ca="1">IF(ISERROR($V1164),"",OFFSET('Smelter Look-up'!$I$4,$V1164-4,0))</f>
        <v/>
      </c>
      <c r="K1164" s="149"/>
      <c r="L1164" s="149"/>
      <c r="M1164" s="149"/>
      <c r="N1164" s="149"/>
      <c r="O1164" s="149"/>
      <c r="P1164" s="206"/>
      <c r="Q1164" s="150"/>
      <c r="R1164" s="148" t="str">
        <f ca="1">IF(ISERROR($V1164),"",OFFSET('Smelter Look-up'!$C$4,$V1164-4,0)&amp;"")</f>
        <v/>
      </c>
      <c r="S1164" s="154" t="str">
        <f t="shared" ca="1" si="96"/>
        <v/>
      </c>
      <c r="T1164" s="154" t="str">
        <f ca="1">IF(B1164="","",IF(ISERROR(MATCH($J1164,SorP!$B$1:$B$6261,0)),"",INDIRECT("'SorP'!$A$"&amp;MATCH($S1164&amp;$J1164,SorP!C:C,0))))</f>
        <v/>
      </c>
      <c r="U1164" s="167"/>
      <c r="V1164" s="168" t="e">
        <f>IF(C1164="",NA(),MATCH($B1164&amp;$C1164,'Smelter Look-up'!$J:$J,0))</f>
        <v>#N/A</v>
      </c>
      <c r="X1164" s="169">
        <f t="shared" ca="1" si="95"/>
        <v>0</v>
      </c>
      <c r="AB1164" s="311" t="str">
        <f t="shared" si="97"/>
        <v/>
      </c>
      <c r="AC1164" s="169" t="str">
        <f t="shared" si="98"/>
        <v/>
      </c>
      <c r="AD1164" s="169" t="str">
        <f t="shared" si="99"/>
        <v/>
      </c>
    </row>
    <row r="1165" spans="1:30" s="169" customFormat="1" ht="20.25">
      <c r="A1165" s="154"/>
      <c r="B1165" s="301"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3" t="str">
        <f ca="1">IF(ISERROR($V1165),"",OFFSET('Smelter Look-up'!$G$4,$V1165-4,0))</f>
        <v/>
      </c>
      <c r="I1165" s="204" t="str">
        <f ca="1">IF(ISERROR($V1165),"",OFFSET('Smelter Look-up'!$H$4,$V1165-4,0))</f>
        <v/>
      </c>
      <c r="J1165" s="204" t="str">
        <f ca="1">IF(ISERROR($V1165),"",OFFSET('Smelter Look-up'!$I$4,$V1165-4,0))</f>
        <v/>
      </c>
      <c r="K1165" s="149"/>
      <c r="L1165" s="149"/>
      <c r="M1165" s="149"/>
      <c r="N1165" s="149"/>
      <c r="O1165" s="149"/>
      <c r="P1165" s="206"/>
      <c r="Q1165" s="150"/>
      <c r="R1165" s="148" t="str">
        <f ca="1">IF(ISERROR($V1165),"",OFFSET('Smelter Look-up'!$C$4,$V1165-4,0)&amp;"")</f>
        <v/>
      </c>
      <c r="S1165" s="154" t="str">
        <f t="shared" ca="1" si="96"/>
        <v/>
      </c>
      <c r="T1165" s="154" t="str">
        <f ca="1">IF(B1165="","",IF(ISERROR(MATCH($J1165,SorP!$B$1:$B$6261,0)),"",INDIRECT("'SorP'!$A$"&amp;MATCH($S1165&amp;$J1165,SorP!C:C,0))))</f>
        <v/>
      </c>
      <c r="U1165" s="167"/>
      <c r="V1165" s="168" t="e">
        <f>IF(C1165="",NA(),MATCH($B1165&amp;$C1165,'Smelter Look-up'!$J:$J,0))</f>
        <v>#N/A</v>
      </c>
      <c r="X1165" s="169">
        <f t="shared" ca="1" si="95"/>
        <v>0</v>
      </c>
      <c r="AB1165" s="311" t="str">
        <f t="shared" si="97"/>
        <v/>
      </c>
      <c r="AC1165" s="169" t="str">
        <f t="shared" si="98"/>
        <v/>
      </c>
      <c r="AD1165" s="169" t="str">
        <f t="shared" si="99"/>
        <v/>
      </c>
    </row>
    <row r="1166" spans="1:30" s="169" customFormat="1" ht="20.25">
      <c r="A1166" s="154"/>
      <c r="B1166" s="301"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3" t="str">
        <f ca="1">IF(ISERROR($V1166),"",OFFSET('Smelter Look-up'!$G$4,$V1166-4,0))</f>
        <v/>
      </c>
      <c r="I1166" s="204" t="str">
        <f ca="1">IF(ISERROR($V1166),"",OFFSET('Smelter Look-up'!$H$4,$V1166-4,0))</f>
        <v/>
      </c>
      <c r="J1166" s="204" t="str">
        <f ca="1">IF(ISERROR($V1166),"",OFFSET('Smelter Look-up'!$I$4,$V1166-4,0))</f>
        <v/>
      </c>
      <c r="K1166" s="149"/>
      <c r="L1166" s="149"/>
      <c r="M1166" s="149"/>
      <c r="N1166" s="149"/>
      <c r="O1166" s="149"/>
      <c r="P1166" s="206"/>
      <c r="Q1166" s="150"/>
      <c r="R1166" s="148" t="str">
        <f ca="1">IF(ISERROR($V1166),"",OFFSET('Smelter Look-up'!$C$4,$V1166-4,0)&amp;"")</f>
        <v/>
      </c>
      <c r="S1166" s="154" t="str">
        <f t="shared" ca="1" si="96"/>
        <v/>
      </c>
      <c r="T1166" s="154" t="str">
        <f ca="1">IF(B1166="","",IF(ISERROR(MATCH($J1166,SorP!$B$1:$B$6261,0)),"",INDIRECT("'SorP'!$A$"&amp;MATCH($S1166&amp;$J1166,SorP!C:C,0))))</f>
        <v/>
      </c>
      <c r="U1166" s="167"/>
      <c r="V1166" s="168" t="e">
        <f>IF(C1166="",NA(),MATCH($B1166&amp;$C1166,'Smelter Look-up'!$J:$J,0))</f>
        <v>#N/A</v>
      </c>
      <c r="X1166" s="169">
        <f t="shared" ca="1" si="95"/>
        <v>0</v>
      </c>
      <c r="AB1166" s="311" t="str">
        <f t="shared" si="97"/>
        <v/>
      </c>
      <c r="AC1166" s="169" t="str">
        <f t="shared" si="98"/>
        <v/>
      </c>
      <c r="AD1166" s="169" t="str">
        <f t="shared" si="99"/>
        <v/>
      </c>
    </row>
    <row r="1167" spans="1:30" s="169" customFormat="1" ht="20.25">
      <c r="A1167" s="154"/>
      <c r="B1167" s="301"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3" t="str">
        <f ca="1">IF(ISERROR($V1167),"",OFFSET('Smelter Look-up'!$G$4,$V1167-4,0))</f>
        <v/>
      </c>
      <c r="I1167" s="204" t="str">
        <f ca="1">IF(ISERROR($V1167),"",OFFSET('Smelter Look-up'!$H$4,$V1167-4,0))</f>
        <v/>
      </c>
      <c r="J1167" s="204" t="str">
        <f ca="1">IF(ISERROR($V1167),"",OFFSET('Smelter Look-up'!$I$4,$V1167-4,0))</f>
        <v/>
      </c>
      <c r="K1167" s="149"/>
      <c r="L1167" s="149"/>
      <c r="M1167" s="149"/>
      <c r="N1167" s="149"/>
      <c r="O1167" s="149"/>
      <c r="P1167" s="206"/>
      <c r="Q1167" s="150"/>
      <c r="R1167" s="148" t="str">
        <f ca="1">IF(ISERROR($V1167),"",OFFSET('Smelter Look-up'!$C$4,$V1167-4,0)&amp;"")</f>
        <v/>
      </c>
      <c r="S1167" s="154" t="str">
        <f t="shared" ca="1" si="96"/>
        <v/>
      </c>
      <c r="T1167" s="154" t="str">
        <f ca="1">IF(B1167="","",IF(ISERROR(MATCH($J1167,SorP!$B$1:$B$6261,0)),"",INDIRECT("'SorP'!$A$"&amp;MATCH($S1167&amp;$J1167,SorP!C:C,0))))</f>
        <v/>
      </c>
      <c r="U1167" s="167"/>
      <c r="V1167" s="168" t="e">
        <f>IF(C1167="",NA(),MATCH($B1167&amp;$C1167,'Smelter Look-up'!$J:$J,0))</f>
        <v>#N/A</v>
      </c>
      <c r="X1167" s="169">
        <f t="shared" ca="1" si="95"/>
        <v>0</v>
      </c>
      <c r="AB1167" s="311" t="str">
        <f t="shared" si="97"/>
        <v/>
      </c>
      <c r="AC1167" s="169" t="str">
        <f t="shared" si="98"/>
        <v/>
      </c>
      <c r="AD1167" s="169" t="str">
        <f t="shared" si="99"/>
        <v/>
      </c>
    </row>
    <row r="1168" spans="1:30" s="169" customFormat="1" ht="20.25">
      <c r="A1168" s="154"/>
      <c r="B1168" s="301"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3" t="str">
        <f ca="1">IF(ISERROR($V1168),"",OFFSET('Smelter Look-up'!$G$4,$V1168-4,0))</f>
        <v/>
      </c>
      <c r="I1168" s="204" t="str">
        <f ca="1">IF(ISERROR($V1168),"",OFFSET('Smelter Look-up'!$H$4,$V1168-4,0))</f>
        <v/>
      </c>
      <c r="J1168" s="204" t="str">
        <f ca="1">IF(ISERROR($V1168),"",OFFSET('Smelter Look-up'!$I$4,$V1168-4,0))</f>
        <v/>
      </c>
      <c r="K1168" s="149"/>
      <c r="L1168" s="149"/>
      <c r="M1168" s="149"/>
      <c r="N1168" s="149"/>
      <c r="O1168" s="149"/>
      <c r="P1168" s="206"/>
      <c r="Q1168" s="150"/>
      <c r="R1168" s="148" t="str">
        <f ca="1">IF(ISERROR($V1168),"",OFFSET('Smelter Look-up'!$C$4,$V1168-4,0)&amp;"")</f>
        <v/>
      </c>
      <c r="S1168" s="154" t="str">
        <f t="shared" ca="1" si="96"/>
        <v/>
      </c>
      <c r="T1168" s="154" t="str">
        <f ca="1">IF(B1168="","",IF(ISERROR(MATCH($J1168,SorP!$B$1:$B$6261,0)),"",INDIRECT("'SorP'!$A$"&amp;MATCH($S1168&amp;$J1168,SorP!C:C,0))))</f>
        <v/>
      </c>
      <c r="U1168" s="167"/>
      <c r="V1168" s="168" t="e">
        <f>IF(C1168="",NA(),MATCH($B1168&amp;$C1168,'Smelter Look-up'!$J:$J,0))</f>
        <v>#N/A</v>
      </c>
      <c r="X1168" s="169">
        <f t="shared" ca="1" si="95"/>
        <v>0</v>
      </c>
      <c r="AB1168" s="311" t="str">
        <f t="shared" si="97"/>
        <v/>
      </c>
      <c r="AC1168" s="169" t="str">
        <f t="shared" si="98"/>
        <v/>
      </c>
      <c r="AD1168" s="169" t="str">
        <f t="shared" si="99"/>
        <v/>
      </c>
    </row>
    <row r="1169" spans="1:30" s="169" customFormat="1" ht="20.25">
      <c r="A1169" s="154"/>
      <c r="B1169" s="301"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3" t="str">
        <f ca="1">IF(ISERROR($V1169),"",OFFSET('Smelter Look-up'!$G$4,$V1169-4,0))</f>
        <v/>
      </c>
      <c r="I1169" s="204" t="str">
        <f ca="1">IF(ISERROR($V1169),"",OFFSET('Smelter Look-up'!$H$4,$V1169-4,0))</f>
        <v/>
      </c>
      <c r="J1169" s="204" t="str">
        <f ca="1">IF(ISERROR($V1169),"",OFFSET('Smelter Look-up'!$I$4,$V1169-4,0))</f>
        <v/>
      </c>
      <c r="K1169" s="149"/>
      <c r="L1169" s="149"/>
      <c r="M1169" s="149"/>
      <c r="N1169" s="149"/>
      <c r="O1169" s="149"/>
      <c r="P1169" s="206"/>
      <c r="Q1169" s="150"/>
      <c r="R1169" s="148" t="str">
        <f ca="1">IF(ISERROR($V1169),"",OFFSET('Smelter Look-up'!$C$4,$V1169-4,0)&amp;"")</f>
        <v/>
      </c>
      <c r="S1169" s="154" t="str">
        <f t="shared" ca="1" si="96"/>
        <v/>
      </c>
      <c r="T1169" s="154" t="str">
        <f ca="1">IF(B1169="","",IF(ISERROR(MATCH($J1169,SorP!$B$1:$B$6261,0)),"",INDIRECT("'SorP'!$A$"&amp;MATCH($S1169&amp;$J1169,SorP!C:C,0))))</f>
        <v/>
      </c>
      <c r="U1169" s="167"/>
      <c r="V1169" s="168" t="e">
        <f>IF(C1169="",NA(),MATCH($B1169&amp;$C1169,'Smelter Look-up'!$J:$J,0))</f>
        <v>#N/A</v>
      </c>
      <c r="X1169" s="169">
        <f t="shared" ca="1" si="95"/>
        <v>0</v>
      </c>
      <c r="AB1169" s="311" t="str">
        <f t="shared" si="97"/>
        <v/>
      </c>
      <c r="AC1169" s="169" t="str">
        <f t="shared" si="98"/>
        <v/>
      </c>
      <c r="AD1169" s="169" t="str">
        <f t="shared" si="99"/>
        <v/>
      </c>
    </row>
    <row r="1170" spans="1:30" s="169" customFormat="1" ht="20.25">
      <c r="A1170" s="154"/>
      <c r="B1170" s="301"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3" t="str">
        <f ca="1">IF(ISERROR($V1170),"",OFFSET('Smelter Look-up'!$G$4,$V1170-4,0))</f>
        <v/>
      </c>
      <c r="I1170" s="204" t="str">
        <f ca="1">IF(ISERROR($V1170),"",OFFSET('Smelter Look-up'!$H$4,$V1170-4,0))</f>
        <v/>
      </c>
      <c r="J1170" s="204" t="str">
        <f ca="1">IF(ISERROR($V1170),"",OFFSET('Smelter Look-up'!$I$4,$V1170-4,0))</f>
        <v/>
      </c>
      <c r="K1170" s="149"/>
      <c r="L1170" s="149"/>
      <c r="M1170" s="149"/>
      <c r="N1170" s="149"/>
      <c r="O1170" s="149"/>
      <c r="P1170" s="206"/>
      <c r="Q1170" s="150"/>
      <c r="R1170" s="148" t="str">
        <f ca="1">IF(ISERROR($V1170),"",OFFSET('Smelter Look-up'!$C$4,$V1170-4,0)&amp;"")</f>
        <v/>
      </c>
      <c r="S1170" s="154" t="str">
        <f t="shared" ca="1" si="96"/>
        <v/>
      </c>
      <c r="T1170" s="154" t="str">
        <f ca="1">IF(B1170="","",IF(ISERROR(MATCH($J1170,SorP!$B$1:$B$6261,0)),"",INDIRECT("'SorP'!$A$"&amp;MATCH($S1170&amp;$J1170,SorP!C:C,0))))</f>
        <v/>
      </c>
      <c r="U1170" s="167"/>
      <c r="V1170" s="168" t="e">
        <f>IF(C1170="",NA(),MATCH($B1170&amp;$C1170,'Smelter Look-up'!$J:$J,0))</f>
        <v>#N/A</v>
      </c>
      <c r="X1170" s="169">
        <f t="shared" ca="1" si="95"/>
        <v>0</v>
      </c>
      <c r="AB1170" s="311" t="str">
        <f t="shared" si="97"/>
        <v/>
      </c>
      <c r="AC1170" s="169" t="str">
        <f t="shared" si="98"/>
        <v/>
      </c>
      <c r="AD1170" s="169" t="str">
        <f t="shared" si="99"/>
        <v/>
      </c>
    </row>
    <row r="1171" spans="1:30" s="169" customFormat="1" ht="20.25">
      <c r="A1171" s="154"/>
      <c r="B1171" s="301"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3" t="str">
        <f ca="1">IF(ISERROR($V1171),"",OFFSET('Smelter Look-up'!$G$4,$V1171-4,0))</f>
        <v/>
      </c>
      <c r="I1171" s="204" t="str">
        <f ca="1">IF(ISERROR($V1171),"",OFFSET('Smelter Look-up'!$H$4,$V1171-4,0))</f>
        <v/>
      </c>
      <c r="J1171" s="204" t="str">
        <f ca="1">IF(ISERROR($V1171),"",OFFSET('Smelter Look-up'!$I$4,$V1171-4,0))</f>
        <v/>
      </c>
      <c r="K1171" s="149"/>
      <c r="L1171" s="149"/>
      <c r="M1171" s="149"/>
      <c r="N1171" s="149"/>
      <c r="O1171" s="149"/>
      <c r="P1171" s="206"/>
      <c r="Q1171" s="150"/>
      <c r="R1171" s="148" t="str">
        <f ca="1">IF(ISERROR($V1171),"",OFFSET('Smelter Look-up'!$C$4,$V1171-4,0)&amp;"")</f>
        <v/>
      </c>
      <c r="S1171" s="154" t="str">
        <f t="shared" ca="1" si="96"/>
        <v/>
      </c>
      <c r="T1171" s="154" t="str">
        <f ca="1">IF(B1171="","",IF(ISERROR(MATCH($J1171,SorP!$B$1:$B$6261,0)),"",INDIRECT("'SorP'!$A$"&amp;MATCH($S1171&amp;$J1171,SorP!C:C,0))))</f>
        <v/>
      </c>
      <c r="U1171" s="167"/>
      <c r="V1171" s="168" t="e">
        <f>IF(C1171="",NA(),MATCH($B1171&amp;$C1171,'Smelter Look-up'!$J:$J,0))</f>
        <v>#N/A</v>
      </c>
      <c r="X1171" s="169">
        <f t="shared" ca="1" si="95"/>
        <v>0</v>
      </c>
      <c r="AB1171" s="311" t="str">
        <f t="shared" si="97"/>
        <v/>
      </c>
      <c r="AC1171" s="169" t="str">
        <f t="shared" si="98"/>
        <v/>
      </c>
      <c r="AD1171" s="169" t="str">
        <f t="shared" si="99"/>
        <v/>
      </c>
    </row>
    <row r="1172" spans="1:30" s="169" customFormat="1" ht="20.25">
      <c r="A1172" s="154"/>
      <c r="B1172" s="301"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3" t="str">
        <f ca="1">IF(ISERROR($V1172),"",OFFSET('Smelter Look-up'!$G$4,$V1172-4,0))</f>
        <v/>
      </c>
      <c r="I1172" s="204" t="str">
        <f ca="1">IF(ISERROR($V1172),"",OFFSET('Smelter Look-up'!$H$4,$V1172-4,0))</f>
        <v/>
      </c>
      <c r="J1172" s="204" t="str">
        <f ca="1">IF(ISERROR($V1172),"",OFFSET('Smelter Look-up'!$I$4,$V1172-4,0))</f>
        <v/>
      </c>
      <c r="K1172" s="149"/>
      <c r="L1172" s="149"/>
      <c r="M1172" s="149"/>
      <c r="N1172" s="149"/>
      <c r="O1172" s="149"/>
      <c r="P1172" s="206"/>
      <c r="Q1172" s="150"/>
      <c r="R1172" s="148" t="str">
        <f ca="1">IF(ISERROR($V1172),"",OFFSET('Smelter Look-up'!$C$4,$V1172-4,0)&amp;"")</f>
        <v/>
      </c>
      <c r="S1172" s="154" t="str">
        <f t="shared" ca="1" si="96"/>
        <v/>
      </c>
      <c r="T1172" s="154" t="str">
        <f ca="1">IF(B1172="","",IF(ISERROR(MATCH($J1172,SorP!$B$1:$B$6261,0)),"",INDIRECT("'SorP'!$A$"&amp;MATCH($S1172&amp;$J1172,SorP!C:C,0))))</f>
        <v/>
      </c>
      <c r="U1172" s="167"/>
      <c r="V1172" s="168" t="e">
        <f>IF(C1172="",NA(),MATCH($B1172&amp;$C1172,'Smelter Look-up'!$J:$J,0))</f>
        <v>#N/A</v>
      </c>
      <c r="X1172" s="169">
        <f t="shared" ca="1" si="95"/>
        <v>0</v>
      </c>
      <c r="AB1172" s="311" t="str">
        <f t="shared" si="97"/>
        <v/>
      </c>
      <c r="AC1172" s="169" t="str">
        <f t="shared" si="98"/>
        <v/>
      </c>
      <c r="AD1172" s="169" t="str">
        <f t="shared" si="99"/>
        <v/>
      </c>
    </row>
    <row r="1173" spans="1:30" s="169" customFormat="1" ht="20.25">
      <c r="A1173" s="154"/>
      <c r="B1173" s="301"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3" t="str">
        <f ca="1">IF(ISERROR($V1173),"",OFFSET('Smelter Look-up'!$G$4,$V1173-4,0))</f>
        <v/>
      </c>
      <c r="I1173" s="204" t="str">
        <f ca="1">IF(ISERROR($V1173),"",OFFSET('Smelter Look-up'!$H$4,$V1173-4,0))</f>
        <v/>
      </c>
      <c r="J1173" s="204" t="str">
        <f ca="1">IF(ISERROR($V1173),"",OFFSET('Smelter Look-up'!$I$4,$V1173-4,0))</f>
        <v/>
      </c>
      <c r="K1173" s="149"/>
      <c r="L1173" s="149"/>
      <c r="M1173" s="149"/>
      <c r="N1173" s="149"/>
      <c r="O1173" s="149"/>
      <c r="P1173" s="206"/>
      <c r="Q1173" s="150"/>
      <c r="R1173" s="148" t="str">
        <f ca="1">IF(ISERROR($V1173),"",OFFSET('Smelter Look-up'!$C$4,$V1173-4,0)&amp;"")</f>
        <v/>
      </c>
      <c r="S1173" s="154" t="str">
        <f t="shared" ca="1" si="96"/>
        <v/>
      </c>
      <c r="T1173" s="154" t="str">
        <f ca="1">IF(B1173="","",IF(ISERROR(MATCH($J1173,SorP!$B$1:$B$6261,0)),"",INDIRECT("'SorP'!$A$"&amp;MATCH($S1173&amp;$J1173,SorP!C:C,0))))</f>
        <v/>
      </c>
      <c r="U1173" s="167"/>
      <c r="V1173" s="168" t="e">
        <f>IF(C1173="",NA(),MATCH($B1173&amp;$C1173,'Smelter Look-up'!$J:$J,0))</f>
        <v>#N/A</v>
      </c>
      <c r="X1173" s="169">
        <f t="shared" ca="1" si="95"/>
        <v>0</v>
      </c>
      <c r="AB1173" s="311" t="str">
        <f t="shared" si="97"/>
        <v/>
      </c>
      <c r="AC1173" s="169" t="str">
        <f t="shared" si="98"/>
        <v/>
      </c>
      <c r="AD1173" s="169" t="str">
        <f t="shared" si="99"/>
        <v/>
      </c>
    </row>
    <row r="1174" spans="1:30" s="169" customFormat="1" ht="20.25">
      <c r="A1174" s="154"/>
      <c r="B1174" s="301"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3" t="str">
        <f ca="1">IF(ISERROR($V1174),"",OFFSET('Smelter Look-up'!$G$4,$V1174-4,0))</f>
        <v/>
      </c>
      <c r="I1174" s="204" t="str">
        <f ca="1">IF(ISERROR($V1174),"",OFFSET('Smelter Look-up'!$H$4,$V1174-4,0))</f>
        <v/>
      </c>
      <c r="J1174" s="204" t="str">
        <f ca="1">IF(ISERROR($V1174),"",OFFSET('Smelter Look-up'!$I$4,$V1174-4,0))</f>
        <v/>
      </c>
      <c r="K1174" s="149"/>
      <c r="L1174" s="149"/>
      <c r="M1174" s="149"/>
      <c r="N1174" s="149"/>
      <c r="O1174" s="149"/>
      <c r="P1174" s="206"/>
      <c r="Q1174" s="150"/>
      <c r="R1174" s="148" t="str">
        <f ca="1">IF(ISERROR($V1174),"",OFFSET('Smelter Look-up'!$C$4,$V1174-4,0)&amp;"")</f>
        <v/>
      </c>
      <c r="S1174" s="154" t="str">
        <f t="shared" ca="1" si="96"/>
        <v/>
      </c>
      <c r="T1174" s="154" t="str">
        <f ca="1">IF(B1174="","",IF(ISERROR(MATCH($J1174,SorP!$B$1:$B$6261,0)),"",INDIRECT("'SorP'!$A$"&amp;MATCH($S1174&amp;$J1174,SorP!C:C,0))))</f>
        <v/>
      </c>
      <c r="U1174" s="167"/>
      <c r="V1174" s="168" t="e">
        <f>IF(C1174="",NA(),MATCH($B1174&amp;$C1174,'Smelter Look-up'!$J:$J,0))</f>
        <v>#N/A</v>
      </c>
      <c r="X1174" s="169">
        <f t="shared" ca="1" si="95"/>
        <v>0</v>
      </c>
      <c r="AB1174" s="311" t="str">
        <f t="shared" si="97"/>
        <v/>
      </c>
      <c r="AC1174" s="169" t="str">
        <f t="shared" si="98"/>
        <v/>
      </c>
      <c r="AD1174" s="169" t="str">
        <f t="shared" si="99"/>
        <v/>
      </c>
    </row>
    <row r="1175" spans="1:30" s="169" customFormat="1" ht="20.25">
      <c r="A1175" s="154"/>
      <c r="B1175" s="301"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3" t="str">
        <f ca="1">IF(ISERROR($V1175),"",OFFSET('Smelter Look-up'!$G$4,$V1175-4,0))</f>
        <v/>
      </c>
      <c r="I1175" s="204" t="str">
        <f ca="1">IF(ISERROR($V1175),"",OFFSET('Smelter Look-up'!$H$4,$V1175-4,0))</f>
        <v/>
      </c>
      <c r="J1175" s="204" t="str">
        <f ca="1">IF(ISERROR($V1175),"",OFFSET('Smelter Look-up'!$I$4,$V1175-4,0))</f>
        <v/>
      </c>
      <c r="K1175" s="149"/>
      <c r="L1175" s="149"/>
      <c r="M1175" s="149"/>
      <c r="N1175" s="149"/>
      <c r="O1175" s="149"/>
      <c r="P1175" s="206"/>
      <c r="Q1175" s="150"/>
      <c r="R1175" s="148" t="str">
        <f ca="1">IF(ISERROR($V1175),"",OFFSET('Smelter Look-up'!$C$4,$V1175-4,0)&amp;"")</f>
        <v/>
      </c>
      <c r="S1175" s="154" t="str">
        <f t="shared" ca="1" si="96"/>
        <v/>
      </c>
      <c r="T1175" s="154" t="str">
        <f ca="1">IF(B1175="","",IF(ISERROR(MATCH($J1175,SorP!$B$1:$B$6261,0)),"",INDIRECT("'SorP'!$A$"&amp;MATCH($S1175&amp;$J1175,SorP!C:C,0))))</f>
        <v/>
      </c>
      <c r="U1175" s="167"/>
      <c r="V1175" s="168" t="e">
        <f>IF(C1175="",NA(),MATCH($B1175&amp;$C1175,'Smelter Look-up'!$J:$J,0))</f>
        <v>#N/A</v>
      </c>
      <c r="X1175" s="169">
        <f t="shared" ca="1" si="95"/>
        <v>0</v>
      </c>
      <c r="AB1175" s="311" t="str">
        <f t="shared" si="97"/>
        <v/>
      </c>
      <c r="AC1175" s="169" t="str">
        <f t="shared" si="98"/>
        <v/>
      </c>
      <c r="AD1175" s="169" t="str">
        <f t="shared" si="99"/>
        <v/>
      </c>
    </row>
    <row r="1176" spans="1:30" s="169" customFormat="1" ht="20.25">
      <c r="A1176" s="154"/>
      <c r="B1176" s="301"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3" t="str">
        <f ca="1">IF(ISERROR($V1176),"",OFFSET('Smelter Look-up'!$G$4,$V1176-4,0))</f>
        <v/>
      </c>
      <c r="I1176" s="204" t="str">
        <f ca="1">IF(ISERROR($V1176),"",OFFSET('Smelter Look-up'!$H$4,$V1176-4,0))</f>
        <v/>
      </c>
      <c r="J1176" s="204" t="str">
        <f ca="1">IF(ISERROR($V1176),"",OFFSET('Smelter Look-up'!$I$4,$V1176-4,0))</f>
        <v/>
      </c>
      <c r="K1176" s="149"/>
      <c r="L1176" s="149"/>
      <c r="M1176" s="149"/>
      <c r="N1176" s="149"/>
      <c r="O1176" s="149"/>
      <c r="P1176" s="206"/>
      <c r="Q1176" s="150"/>
      <c r="R1176" s="148" t="str">
        <f ca="1">IF(ISERROR($V1176),"",OFFSET('Smelter Look-up'!$C$4,$V1176-4,0)&amp;"")</f>
        <v/>
      </c>
      <c r="S1176" s="154" t="str">
        <f t="shared" ca="1" si="96"/>
        <v/>
      </c>
      <c r="T1176" s="154" t="str">
        <f ca="1">IF(B1176="","",IF(ISERROR(MATCH($J1176,SorP!$B$1:$B$6261,0)),"",INDIRECT("'SorP'!$A$"&amp;MATCH($S1176&amp;$J1176,SorP!C:C,0))))</f>
        <v/>
      </c>
      <c r="U1176" s="167"/>
      <c r="V1176" s="168" t="e">
        <f>IF(C1176="",NA(),MATCH($B1176&amp;$C1176,'Smelter Look-up'!$J:$J,0))</f>
        <v>#N/A</v>
      </c>
      <c r="X1176" s="169">
        <f t="shared" ca="1" si="95"/>
        <v>0</v>
      </c>
      <c r="AB1176" s="311" t="str">
        <f t="shared" si="97"/>
        <v/>
      </c>
      <c r="AC1176" s="169" t="str">
        <f t="shared" si="98"/>
        <v/>
      </c>
      <c r="AD1176" s="169" t="str">
        <f t="shared" si="99"/>
        <v/>
      </c>
    </row>
    <row r="1177" spans="1:30" s="169" customFormat="1" ht="20.25">
      <c r="A1177" s="154"/>
      <c r="B1177" s="301"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3" t="str">
        <f ca="1">IF(ISERROR($V1177),"",OFFSET('Smelter Look-up'!$G$4,$V1177-4,0))</f>
        <v/>
      </c>
      <c r="I1177" s="204" t="str">
        <f ca="1">IF(ISERROR($V1177),"",OFFSET('Smelter Look-up'!$H$4,$V1177-4,0))</f>
        <v/>
      </c>
      <c r="J1177" s="204" t="str">
        <f ca="1">IF(ISERROR($V1177),"",OFFSET('Smelter Look-up'!$I$4,$V1177-4,0))</f>
        <v/>
      </c>
      <c r="K1177" s="149"/>
      <c r="L1177" s="149"/>
      <c r="M1177" s="149"/>
      <c r="N1177" s="149"/>
      <c r="O1177" s="149"/>
      <c r="P1177" s="206"/>
      <c r="Q1177" s="150"/>
      <c r="R1177" s="148" t="str">
        <f ca="1">IF(ISERROR($V1177),"",OFFSET('Smelter Look-up'!$C$4,$V1177-4,0)&amp;"")</f>
        <v/>
      </c>
      <c r="S1177" s="154" t="str">
        <f t="shared" ca="1" si="96"/>
        <v/>
      </c>
      <c r="T1177" s="154" t="str">
        <f ca="1">IF(B1177="","",IF(ISERROR(MATCH($J1177,SorP!$B$1:$B$6261,0)),"",INDIRECT("'SorP'!$A$"&amp;MATCH($S1177&amp;$J1177,SorP!C:C,0))))</f>
        <v/>
      </c>
      <c r="U1177" s="167"/>
      <c r="V1177" s="168" t="e">
        <f>IF(C1177="",NA(),MATCH($B1177&amp;$C1177,'Smelter Look-up'!$J:$J,0))</f>
        <v>#N/A</v>
      </c>
      <c r="X1177" s="169">
        <f t="shared" ca="1" si="95"/>
        <v>0</v>
      </c>
      <c r="AB1177" s="311" t="str">
        <f t="shared" si="97"/>
        <v/>
      </c>
      <c r="AC1177" s="169" t="str">
        <f t="shared" si="98"/>
        <v/>
      </c>
      <c r="AD1177" s="169" t="str">
        <f t="shared" si="99"/>
        <v/>
      </c>
    </row>
    <row r="1178" spans="1:30" s="169" customFormat="1" ht="20.25">
      <c r="A1178" s="154"/>
      <c r="B1178" s="301"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3" t="str">
        <f ca="1">IF(ISERROR($V1178),"",OFFSET('Smelter Look-up'!$G$4,$V1178-4,0))</f>
        <v/>
      </c>
      <c r="I1178" s="204" t="str">
        <f ca="1">IF(ISERROR($V1178),"",OFFSET('Smelter Look-up'!$H$4,$V1178-4,0))</f>
        <v/>
      </c>
      <c r="J1178" s="204" t="str">
        <f ca="1">IF(ISERROR($V1178),"",OFFSET('Smelter Look-up'!$I$4,$V1178-4,0))</f>
        <v/>
      </c>
      <c r="K1178" s="149"/>
      <c r="L1178" s="149"/>
      <c r="M1178" s="149"/>
      <c r="N1178" s="149"/>
      <c r="O1178" s="149"/>
      <c r="P1178" s="206"/>
      <c r="Q1178" s="150"/>
      <c r="R1178" s="148" t="str">
        <f ca="1">IF(ISERROR($V1178),"",OFFSET('Smelter Look-up'!$C$4,$V1178-4,0)&amp;"")</f>
        <v/>
      </c>
      <c r="S1178" s="154" t="str">
        <f t="shared" ca="1" si="96"/>
        <v/>
      </c>
      <c r="T1178" s="154" t="str">
        <f ca="1">IF(B1178="","",IF(ISERROR(MATCH($J1178,SorP!$B$1:$B$6261,0)),"",INDIRECT("'SorP'!$A$"&amp;MATCH($S1178&amp;$J1178,SorP!C:C,0))))</f>
        <v/>
      </c>
      <c r="U1178" s="167"/>
      <c r="V1178" s="168" t="e">
        <f>IF(C1178="",NA(),MATCH($B1178&amp;$C1178,'Smelter Look-up'!$J:$J,0))</f>
        <v>#N/A</v>
      </c>
      <c r="X1178" s="169">
        <f t="shared" ca="1" si="95"/>
        <v>0</v>
      </c>
      <c r="AB1178" s="311" t="str">
        <f t="shared" si="97"/>
        <v/>
      </c>
      <c r="AC1178" s="169" t="str">
        <f t="shared" si="98"/>
        <v/>
      </c>
      <c r="AD1178" s="169" t="str">
        <f t="shared" si="99"/>
        <v/>
      </c>
    </row>
    <row r="1179" spans="1:30" s="169" customFormat="1" ht="20.25">
      <c r="A1179" s="154"/>
      <c r="B1179" s="301"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3" t="str">
        <f ca="1">IF(ISERROR($V1179),"",OFFSET('Smelter Look-up'!$G$4,$V1179-4,0))</f>
        <v/>
      </c>
      <c r="I1179" s="204" t="str">
        <f ca="1">IF(ISERROR($V1179),"",OFFSET('Smelter Look-up'!$H$4,$V1179-4,0))</f>
        <v/>
      </c>
      <c r="J1179" s="204" t="str">
        <f ca="1">IF(ISERROR($V1179),"",OFFSET('Smelter Look-up'!$I$4,$V1179-4,0))</f>
        <v/>
      </c>
      <c r="K1179" s="149"/>
      <c r="L1179" s="149"/>
      <c r="M1179" s="149"/>
      <c r="N1179" s="149"/>
      <c r="O1179" s="149"/>
      <c r="P1179" s="206"/>
      <c r="Q1179" s="150"/>
      <c r="R1179" s="148" t="str">
        <f ca="1">IF(ISERROR($V1179),"",OFFSET('Smelter Look-up'!$C$4,$V1179-4,0)&amp;"")</f>
        <v/>
      </c>
      <c r="S1179" s="154" t="str">
        <f t="shared" ca="1" si="96"/>
        <v/>
      </c>
      <c r="T1179" s="154" t="str">
        <f ca="1">IF(B1179="","",IF(ISERROR(MATCH($J1179,SorP!$B$1:$B$6261,0)),"",INDIRECT("'SorP'!$A$"&amp;MATCH($S1179&amp;$J1179,SorP!C:C,0))))</f>
        <v/>
      </c>
      <c r="U1179" s="167"/>
      <c r="V1179" s="168" t="e">
        <f>IF(C1179="",NA(),MATCH($B1179&amp;$C1179,'Smelter Look-up'!$J:$J,0))</f>
        <v>#N/A</v>
      </c>
      <c r="X1179" s="169">
        <f t="shared" ca="1" si="95"/>
        <v>0</v>
      </c>
      <c r="AB1179" s="311" t="str">
        <f t="shared" si="97"/>
        <v/>
      </c>
      <c r="AC1179" s="169" t="str">
        <f t="shared" si="98"/>
        <v/>
      </c>
      <c r="AD1179" s="169" t="str">
        <f t="shared" si="99"/>
        <v/>
      </c>
    </row>
    <row r="1180" spans="1:30" s="169" customFormat="1" ht="20.25">
      <c r="A1180" s="154"/>
      <c r="B1180" s="301"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3" t="str">
        <f ca="1">IF(ISERROR($V1180),"",OFFSET('Smelter Look-up'!$G$4,$V1180-4,0))</f>
        <v/>
      </c>
      <c r="I1180" s="204" t="str">
        <f ca="1">IF(ISERROR($V1180),"",OFFSET('Smelter Look-up'!$H$4,$V1180-4,0))</f>
        <v/>
      </c>
      <c r="J1180" s="204" t="str">
        <f ca="1">IF(ISERROR($V1180),"",OFFSET('Smelter Look-up'!$I$4,$V1180-4,0))</f>
        <v/>
      </c>
      <c r="K1180" s="149"/>
      <c r="L1180" s="149"/>
      <c r="M1180" s="149"/>
      <c r="N1180" s="149"/>
      <c r="O1180" s="149"/>
      <c r="P1180" s="206"/>
      <c r="Q1180" s="150"/>
      <c r="R1180" s="148" t="str">
        <f ca="1">IF(ISERROR($V1180),"",OFFSET('Smelter Look-up'!$C$4,$V1180-4,0)&amp;"")</f>
        <v/>
      </c>
      <c r="S1180" s="154" t="str">
        <f t="shared" ca="1" si="96"/>
        <v/>
      </c>
      <c r="T1180" s="154" t="str">
        <f ca="1">IF(B1180="","",IF(ISERROR(MATCH($J1180,SorP!$B$1:$B$6261,0)),"",INDIRECT("'SorP'!$A$"&amp;MATCH($S1180&amp;$J1180,SorP!C:C,0))))</f>
        <v/>
      </c>
      <c r="U1180" s="167"/>
      <c r="V1180" s="168" t="e">
        <f>IF(C1180="",NA(),MATCH($B1180&amp;$C1180,'Smelter Look-up'!$J:$J,0))</f>
        <v>#N/A</v>
      </c>
      <c r="X1180" s="169">
        <f t="shared" ca="1" si="95"/>
        <v>0</v>
      </c>
      <c r="AB1180" s="311" t="str">
        <f t="shared" si="97"/>
        <v/>
      </c>
      <c r="AC1180" s="169" t="str">
        <f t="shared" si="98"/>
        <v/>
      </c>
      <c r="AD1180" s="169" t="str">
        <f t="shared" si="99"/>
        <v/>
      </c>
    </row>
    <row r="1181" spans="1:30" s="169" customFormat="1" ht="20.25">
      <c r="A1181" s="154"/>
      <c r="B1181" s="301"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3" t="str">
        <f ca="1">IF(ISERROR($V1181),"",OFFSET('Smelter Look-up'!$G$4,$V1181-4,0))</f>
        <v/>
      </c>
      <c r="I1181" s="204" t="str">
        <f ca="1">IF(ISERROR($V1181),"",OFFSET('Smelter Look-up'!$H$4,$V1181-4,0))</f>
        <v/>
      </c>
      <c r="J1181" s="204" t="str">
        <f ca="1">IF(ISERROR($V1181),"",OFFSET('Smelter Look-up'!$I$4,$V1181-4,0))</f>
        <v/>
      </c>
      <c r="K1181" s="149"/>
      <c r="L1181" s="149"/>
      <c r="M1181" s="149"/>
      <c r="N1181" s="149"/>
      <c r="O1181" s="149"/>
      <c r="P1181" s="206"/>
      <c r="Q1181" s="150"/>
      <c r="R1181" s="148" t="str">
        <f ca="1">IF(ISERROR($V1181),"",OFFSET('Smelter Look-up'!$C$4,$V1181-4,0)&amp;"")</f>
        <v/>
      </c>
      <c r="S1181" s="154" t="str">
        <f t="shared" ca="1" si="96"/>
        <v/>
      </c>
      <c r="T1181" s="154" t="str">
        <f ca="1">IF(B1181="","",IF(ISERROR(MATCH($J1181,SorP!$B$1:$B$6261,0)),"",INDIRECT("'SorP'!$A$"&amp;MATCH($S1181&amp;$J1181,SorP!C:C,0))))</f>
        <v/>
      </c>
      <c r="U1181" s="167"/>
      <c r="V1181" s="168" t="e">
        <f>IF(C1181="",NA(),MATCH($B1181&amp;$C1181,'Smelter Look-up'!$J:$J,0))</f>
        <v>#N/A</v>
      </c>
      <c r="X1181" s="169">
        <f t="shared" ca="1" si="95"/>
        <v>0</v>
      </c>
      <c r="AB1181" s="311" t="str">
        <f t="shared" si="97"/>
        <v/>
      </c>
      <c r="AC1181" s="169" t="str">
        <f t="shared" si="98"/>
        <v/>
      </c>
      <c r="AD1181" s="169" t="str">
        <f t="shared" si="99"/>
        <v/>
      </c>
    </row>
    <row r="1182" spans="1:30" s="169" customFormat="1" ht="20.25">
      <c r="A1182" s="154"/>
      <c r="B1182" s="301"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3" t="str">
        <f ca="1">IF(ISERROR($V1182),"",OFFSET('Smelter Look-up'!$G$4,$V1182-4,0))</f>
        <v/>
      </c>
      <c r="I1182" s="204" t="str">
        <f ca="1">IF(ISERROR($V1182),"",OFFSET('Smelter Look-up'!$H$4,$V1182-4,0))</f>
        <v/>
      </c>
      <c r="J1182" s="204" t="str">
        <f ca="1">IF(ISERROR($V1182),"",OFFSET('Smelter Look-up'!$I$4,$V1182-4,0))</f>
        <v/>
      </c>
      <c r="K1182" s="149"/>
      <c r="L1182" s="149"/>
      <c r="M1182" s="149"/>
      <c r="N1182" s="149"/>
      <c r="O1182" s="149"/>
      <c r="P1182" s="206"/>
      <c r="Q1182" s="150"/>
      <c r="R1182" s="148" t="str">
        <f ca="1">IF(ISERROR($V1182),"",OFFSET('Smelter Look-up'!$C$4,$V1182-4,0)&amp;"")</f>
        <v/>
      </c>
      <c r="S1182" s="154" t="str">
        <f t="shared" ca="1" si="96"/>
        <v/>
      </c>
      <c r="T1182" s="154" t="str">
        <f ca="1">IF(B1182="","",IF(ISERROR(MATCH($J1182,SorP!$B$1:$B$6261,0)),"",INDIRECT("'SorP'!$A$"&amp;MATCH($S1182&amp;$J1182,SorP!C:C,0))))</f>
        <v/>
      </c>
      <c r="U1182" s="167"/>
      <c r="V1182" s="168" t="e">
        <f>IF(C1182="",NA(),MATCH($B1182&amp;$C1182,'Smelter Look-up'!$J:$J,0))</f>
        <v>#N/A</v>
      </c>
      <c r="X1182" s="169">
        <f t="shared" ca="1" si="95"/>
        <v>0</v>
      </c>
      <c r="AB1182" s="311" t="str">
        <f t="shared" si="97"/>
        <v/>
      </c>
      <c r="AC1182" s="169" t="str">
        <f t="shared" si="98"/>
        <v/>
      </c>
      <c r="AD1182" s="169" t="str">
        <f t="shared" si="99"/>
        <v/>
      </c>
    </row>
    <row r="1183" spans="1:30" s="169" customFormat="1" ht="20.25">
      <c r="A1183" s="154"/>
      <c r="B1183" s="301"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3" t="str">
        <f ca="1">IF(ISERROR($V1183),"",OFFSET('Smelter Look-up'!$G$4,$V1183-4,0))</f>
        <v/>
      </c>
      <c r="I1183" s="204" t="str">
        <f ca="1">IF(ISERROR($V1183),"",OFFSET('Smelter Look-up'!$H$4,$V1183-4,0))</f>
        <v/>
      </c>
      <c r="J1183" s="204" t="str">
        <f ca="1">IF(ISERROR($V1183),"",OFFSET('Smelter Look-up'!$I$4,$V1183-4,0))</f>
        <v/>
      </c>
      <c r="K1183" s="149"/>
      <c r="L1183" s="149"/>
      <c r="M1183" s="149"/>
      <c r="N1183" s="149"/>
      <c r="O1183" s="149"/>
      <c r="P1183" s="206"/>
      <c r="Q1183" s="150"/>
      <c r="R1183" s="148" t="str">
        <f ca="1">IF(ISERROR($V1183),"",OFFSET('Smelter Look-up'!$C$4,$V1183-4,0)&amp;"")</f>
        <v/>
      </c>
      <c r="S1183" s="154" t="str">
        <f t="shared" ca="1" si="96"/>
        <v/>
      </c>
      <c r="T1183" s="154" t="str">
        <f ca="1">IF(B1183="","",IF(ISERROR(MATCH($J1183,SorP!$B$1:$B$6261,0)),"",INDIRECT("'SorP'!$A$"&amp;MATCH($S1183&amp;$J1183,SorP!C:C,0))))</f>
        <v/>
      </c>
      <c r="U1183" s="167"/>
      <c r="V1183" s="168" t="e">
        <f>IF(C1183="",NA(),MATCH($B1183&amp;$C1183,'Smelter Look-up'!$J:$J,0))</f>
        <v>#N/A</v>
      </c>
      <c r="X1183" s="169">
        <f t="shared" ca="1" si="95"/>
        <v>0</v>
      </c>
      <c r="AB1183" s="311" t="str">
        <f t="shared" si="97"/>
        <v/>
      </c>
      <c r="AC1183" s="169" t="str">
        <f t="shared" si="98"/>
        <v/>
      </c>
      <c r="AD1183" s="169" t="str">
        <f t="shared" si="99"/>
        <v/>
      </c>
    </row>
    <row r="1184" spans="1:30" s="169" customFormat="1" ht="20.25">
      <c r="A1184" s="154"/>
      <c r="B1184" s="301"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3" t="str">
        <f ca="1">IF(ISERROR($V1184),"",OFFSET('Smelter Look-up'!$G$4,$V1184-4,0))</f>
        <v/>
      </c>
      <c r="I1184" s="204" t="str">
        <f ca="1">IF(ISERROR($V1184),"",OFFSET('Smelter Look-up'!$H$4,$V1184-4,0))</f>
        <v/>
      </c>
      <c r="J1184" s="204" t="str">
        <f ca="1">IF(ISERROR($V1184),"",OFFSET('Smelter Look-up'!$I$4,$V1184-4,0))</f>
        <v/>
      </c>
      <c r="K1184" s="149"/>
      <c r="L1184" s="149"/>
      <c r="M1184" s="149"/>
      <c r="N1184" s="149"/>
      <c r="O1184" s="149"/>
      <c r="P1184" s="206"/>
      <c r="Q1184" s="150"/>
      <c r="R1184" s="148" t="str">
        <f ca="1">IF(ISERROR($V1184),"",OFFSET('Smelter Look-up'!$C$4,$V1184-4,0)&amp;"")</f>
        <v/>
      </c>
      <c r="S1184" s="154" t="str">
        <f t="shared" ca="1" si="96"/>
        <v/>
      </c>
      <c r="T1184" s="154" t="str">
        <f ca="1">IF(B1184="","",IF(ISERROR(MATCH($J1184,SorP!$B$1:$B$6261,0)),"",INDIRECT("'SorP'!$A$"&amp;MATCH($S1184&amp;$J1184,SorP!C:C,0))))</f>
        <v/>
      </c>
      <c r="U1184" s="167"/>
      <c r="V1184" s="168" t="e">
        <f>IF(C1184="",NA(),MATCH($B1184&amp;$C1184,'Smelter Look-up'!$J:$J,0))</f>
        <v>#N/A</v>
      </c>
      <c r="X1184" s="169">
        <f t="shared" ref="X1184:X1247" ca="1" si="100">IF(AND(C1184="Smelter not listed",OR(LEN(D1184)=0,LEN(E1184)=0)),1,0)</f>
        <v>0</v>
      </c>
      <c r="AB1184" s="311" t="str">
        <f t="shared" si="97"/>
        <v/>
      </c>
      <c r="AC1184" s="169" t="str">
        <f t="shared" si="98"/>
        <v/>
      </c>
      <c r="AD1184" s="169" t="str">
        <f t="shared" si="99"/>
        <v/>
      </c>
    </row>
    <row r="1185" spans="1:30" s="169" customFormat="1" ht="20.25">
      <c r="A1185" s="154"/>
      <c r="B1185" s="301"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3" t="str">
        <f ca="1">IF(ISERROR($V1185),"",OFFSET('Smelter Look-up'!$G$4,$V1185-4,0))</f>
        <v/>
      </c>
      <c r="I1185" s="204" t="str">
        <f ca="1">IF(ISERROR($V1185),"",OFFSET('Smelter Look-up'!$H$4,$V1185-4,0))</f>
        <v/>
      </c>
      <c r="J1185" s="204" t="str">
        <f ca="1">IF(ISERROR($V1185),"",OFFSET('Smelter Look-up'!$I$4,$V1185-4,0))</f>
        <v/>
      </c>
      <c r="K1185" s="149"/>
      <c r="L1185" s="149"/>
      <c r="M1185" s="149"/>
      <c r="N1185" s="149"/>
      <c r="O1185" s="149"/>
      <c r="P1185" s="206"/>
      <c r="Q1185" s="150"/>
      <c r="R1185" s="148" t="str">
        <f ca="1">IF(ISERROR($V1185),"",OFFSET('Smelter Look-up'!$C$4,$V1185-4,0)&amp;"")</f>
        <v/>
      </c>
      <c r="S1185" s="154" t="str">
        <f t="shared" ref="S1185:S1248" ca="1" si="101">IF(B1185="","",IF(ISERROR(MATCH($E1185,CL,0)),"Unknown",INDIRECT("'C'!$A$"&amp;MATCH($E1185,CL,0)+1)))</f>
        <v/>
      </c>
      <c r="T1185" s="154" t="str">
        <f ca="1">IF(B1185="","",IF(ISERROR(MATCH($J1185,SorP!$B$1:$B$6261,0)),"",INDIRECT("'SorP'!$A$"&amp;MATCH($S1185&amp;$J1185,SorP!C:C,0))))</f>
        <v/>
      </c>
      <c r="U1185" s="167"/>
      <c r="V1185" s="168" t="e">
        <f>IF(C1185="",NA(),MATCH($B1185&amp;$C1185,'Smelter Look-up'!$J:$J,0))</f>
        <v>#N/A</v>
      </c>
      <c r="X1185" s="169">
        <f t="shared" ca="1" si="100"/>
        <v>0</v>
      </c>
      <c r="AB1185" s="311" t="str">
        <f t="shared" si="97"/>
        <v/>
      </c>
      <c r="AC1185" s="169" t="str">
        <f t="shared" si="98"/>
        <v/>
      </c>
      <c r="AD1185" s="169" t="str">
        <f t="shared" si="99"/>
        <v/>
      </c>
    </row>
    <row r="1186" spans="1:30" s="169" customFormat="1" ht="20.25">
      <c r="A1186" s="154"/>
      <c r="B1186" s="301"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3" t="str">
        <f ca="1">IF(ISERROR($V1186),"",OFFSET('Smelter Look-up'!$G$4,$V1186-4,0))</f>
        <v/>
      </c>
      <c r="I1186" s="204" t="str">
        <f ca="1">IF(ISERROR($V1186),"",OFFSET('Smelter Look-up'!$H$4,$V1186-4,0))</f>
        <v/>
      </c>
      <c r="J1186" s="204" t="str">
        <f ca="1">IF(ISERROR($V1186),"",OFFSET('Smelter Look-up'!$I$4,$V1186-4,0))</f>
        <v/>
      </c>
      <c r="K1186" s="149"/>
      <c r="L1186" s="149"/>
      <c r="M1186" s="149"/>
      <c r="N1186" s="149"/>
      <c r="O1186" s="149"/>
      <c r="P1186" s="206"/>
      <c r="Q1186" s="150"/>
      <c r="R1186" s="148" t="str">
        <f ca="1">IF(ISERROR($V1186),"",OFFSET('Smelter Look-up'!$C$4,$V1186-4,0)&amp;"")</f>
        <v/>
      </c>
      <c r="S1186" s="154" t="str">
        <f t="shared" ca="1" si="101"/>
        <v/>
      </c>
      <c r="T1186" s="154" t="str">
        <f ca="1">IF(B1186="","",IF(ISERROR(MATCH($J1186,SorP!$B$1:$B$6261,0)),"",INDIRECT("'SorP'!$A$"&amp;MATCH($S1186&amp;$J1186,SorP!C:C,0))))</f>
        <v/>
      </c>
      <c r="U1186" s="167"/>
      <c r="V1186" s="168" t="e">
        <f>IF(C1186="",NA(),MATCH($B1186&amp;$C1186,'Smelter Look-up'!$J:$J,0))</f>
        <v>#N/A</v>
      </c>
      <c r="X1186" s="169">
        <f t="shared" ca="1" si="100"/>
        <v>0</v>
      </c>
      <c r="AB1186" s="311" t="str">
        <f t="shared" si="97"/>
        <v/>
      </c>
      <c r="AC1186" s="169" t="str">
        <f t="shared" si="98"/>
        <v/>
      </c>
      <c r="AD1186" s="169" t="str">
        <f t="shared" si="99"/>
        <v/>
      </c>
    </row>
    <row r="1187" spans="1:30" s="169" customFormat="1" ht="20.25">
      <c r="A1187" s="154"/>
      <c r="B1187" s="301"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3" t="str">
        <f ca="1">IF(ISERROR($V1187),"",OFFSET('Smelter Look-up'!$G$4,$V1187-4,0))</f>
        <v/>
      </c>
      <c r="I1187" s="204" t="str">
        <f ca="1">IF(ISERROR($V1187),"",OFFSET('Smelter Look-up'!$H$4,$V1187-4,0))</f>
        <v/>
      </c>
      <c r="J1187" s="204" t="str">
        <f ca="1">IF(ISERROR($V1187),"",OFFSET('Smelter Look-up'!$I$4,$V1187-4,0))</f>
        <v/>
      </c>
      <c r="K1187" s="149"/>
      <c r="L1187" s="149"/>
      <c r="M1187" s="149"/>
      <c r="N1187" s="149"/>
      <c r="O1187" s="149"/>
      <c r="P1187" s="206"/>
      <c r="Q1187" s="150"/>
      <c r="R1187" s="148" t="str">
        <f ca="1">IF(ISERROR($V1187),"",OFFSET('Smelter Look-up'!$C$4,$V1187-4,0)&amp;"")</f>
        <v/>
      </c>
      <c r="S1187" s="154" t="str">
        <f t="shared" ca="1" si="101"/>
        <v/>
      </c>
      <c r="T1187" s="154" t="str">
        <f ca="1">IF(B1187="","",IF(ISERROR(MATCH($J1187,SorP!$B$1:$B$6261,0)),"",INDIRECT("'SorP'!$A$"&amp;MATCH($S1187&amp;$J1187,SorP!C:C,0))))</f>
        <v/>
      </c>
      <c r="U1187" s="167"/>
      <c r="V1187" s="168" t="e">
        <f>IF(C1187="",NA(),MATCH($B1187&amp;$C1187,'Smelter Look-up'!$J:$J,0))</f>
        <v>#N/A</v>
      </c>
      <c r="X1187" s="169">
        <f t="shared" ca="1" si="100"/>
        <v>0</v>
      </c>
      <c r="AB1187" s="311" t="str">
        <f t="shared" si="97"/>
        <v/>
      </c>
      <c r="AC1187" s="169" t="str">
        <f t="shared" si="98"/>
        <v/>
      </c>
      <c r="AD1187" s="169" t="str">
        <f t="shared" si="99"/>
        <v/>
      </c>
    </row>
    <row r="1188" spans="1:30" s="169" customFormat="1" ht="20.25">
      <c r="A1188" s="154"/>
      <c r="B1188" s="301"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3" t="str">
        <f ca="1">IF(ISERROR($V1188),"",OFFSET('Smelter Look-up'!$G$4,$V1188-4,0))</f>
        <v/>
      </c>
      <c r="I1188" s="204" t="str">
        <f ca="1">IF(ISERROR($V1188),"",OFFSET('Smelter Look-up'!$H$4,$V1188-4,0))</f>
        <v/>
      </c>
      <c r="J1188" s="204" t="str">
        <f ca="1">IF(ISERROR($V1188),"",OFFSET('Smelter Look-up'!$I$4,$V1188-4,0))</f>
        <v/>
      </c>
      <c r="K1188" s="149"/>
      <c r="L1188" s="149"/>
      <c r="M1188" s="149"/>
      <c r="N1188" s="149"/>
      <c r="O1188" s="149"/>
      <c r="P1188" s="206"/>
      <c r="Q1188" s="150"/>
      <c r="R1188" s="148" t="str">
        <f ca="1">IF(ISERROR($V1188),"",OFFSET('Smelter Look-up'!$C$4,$V1188-4,0)&amp;"")</f>
        <v/>
      </c>
      <c r="S1188" s="154" t="str">
        <f t="shared" ca="1" si="101"/>
        <v/>
      </c>
      <c r="T1188" s="154" t="str">
        <f ca="1">IF(B1188="","",IF(ISERROR(MATCH($J1188,SorP!$B$1:$B$6261,0)),"",INDIRECT("'SorP'!$A$"&amp;MATCH($S1188&amp;$J1188,SorP!C:C,0))))</f>
        <v/>
      </c>
      <c r="U1188" s="167"/>
      <c r="V1188" s="168" t="e">
        <f>IF(C1188="",NA(),MATCH($B1188&amp;$C1188,'Smelter Look-up'!$J:$J,0))</f>
        <v>#N/A</v>
      </c>
      <c r="X1188" s="169">
        <f t="shared" ca="1" si="100"/>
        <v>0</v>
      </c>
      <c r="AB1188" s="311" t="str">
        <f t="shared" si="97"/>
        <v/>
      </c>
      <c r="AC1188" s="169" t="str">
        <f t="shared" si="98"/>
        <v/>
      </c>
      <c r="AD1188" s="169" t="str">
        <f t="shared" si="99"/>
        <v/>
      </c>
    </row>
    <row r="1189" spans="1:30" s="169" customFormat="1" ht="20.25">
      <c r="A1189" s="154"/>
      <c r="B1189" s="301"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3" t="str">
        <f ca="1">IF(ISERROR($V1189),"",OFFSET('Smelter Look-up'!$G$4,$V1189-4,0))</f>
        <v/>
      </c>
      <c r="I1189" s="204" t="str">
        <f ca="1">IF(ISERROR($V1189),"",OFFSET('Smelter Look-up'!$H$4,$V1189-4,0))</f>
        <v/>
      </c>
      <c r="J1189" s="204" t="str">
        <f ca="1">IF(ISERROR($V1189),"",OFFSET('Smelter Look-up'!$I$4,$V1189-4,0))</f>
        <v/>
      </c>
      <c r="K1189" s="149"/>
      <c r="L1189" s="149"/>
      <c r="M1189" s="149"/>
      <c r="N1189" s="149"/>
      <c r="O1189" s="149"/>
      <c r="P1189" s="206"/>
      <c r="Q1189" s="150"/>
      <c r="R1189" s="148" t="str">
        <f ca="1">IF(ISERROR($V1189),"",OFFSET('Smelter Look-up'!$C$4,$V1189-4,0)&amp;"")</f>
        <v/>
      </c>
      <c r="S1189" s="154" t="str">
        <f t="shared" ca="1" si="101"/>
        <v/>
      </c>
      <c r="T1189" s="154" t="str">
        <f ca="1">IF(B1189="","",IF(ISERROR(MATCH($J1189,SorP!$B$1:$B$6261,0)),"",INDIRECT("'SorP'!$A$"&amp;MATCH($S1189&amp;$J1189,SorP!C:C,0))))</f>
        <v/>
      </c>
      <c r="U1189" s="167"/>
      <c r="V1189" s="168" t="e">
        <f>IF(C1189="",NA(),MATCH($B1189&amp;$C1189,'Smelter Look-up'!$J:$J,0))</f>
        <v>#N/A</v>
      </c>
      <c r="X1189" s="169">
        <f t="shared" ca="1" si="100"/>
        <v>0</v>
      </c>
      <c r="AB1189" s="311" t="str">
        <f t="shared" si="97"/>
        <v/>
      </c>
      <c r="AC1189" s="169" t="str">
        <f t="shared" si="98"/>
        <v/>
      </c>
      <c r="AD1189" s="169" t="str">
        <f t="shared" si="99"/>
        <v/>
      </c>
    </row>
    <row r="1190" spans="1:30" s="169" customFormat="1" ht="20.25">
      <c r="A1190" s="154"/>
      <c r="B1190" s="301"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3" t="str">
        <f ca="1">IF(ISERROR($V1190),"",OFFSET('Smelter Look-up'!$G$4,$V1190-4,0))</f>
        <v/>
      </c>
      <c r="I1190" s="204" t="str">
        <f ca="1">IF(ISERROR($V1190),"",OFFSET('Smelter Look-up'!$H$4,$V1190-4,0))</f>
        <v/>
      </c>
      <c r="J1190" s="204" t="str">
        <f ca="1">IF(ISERROR($V1190),"",OFFSET('Smelter Look-up'!$I$4,$V1190-4,0))</f>
        <v/>
      </c>
      <c r="K1190" s="149"/>
      <c r="L1190" s="149"/>
      <c r="M1190" s="149"/>
      <c r="N1190" s="149"/>
      <c r="O1190" s="149"/>
      <c r="P1190" s="206"/>
      <c r="Q1190" s="150"/>
      <c r="R1190" s="148" t="str">
        <f ca="1">IF(ISERROR($V1190),"",OFFSET('Smelter Look-up'!$C$4,$V1190-4,0)&amp;"")</f>
        <v/>
      </c>
      <c r="S1190" s="154" t="str">
        <f t="shared" ca="1" si="101"/>
        <v/>
      </c>
      <c r="T1190" s="154" t="str">
        <f ca="1">IF(B1190="","",IF(ISERROR(MATCH($J1190,SorP!$B$1:$B$6261,0)),"",INDIRECT("'SorP'!$A$"&amp;MATCH($S1190&amp;$J1190,SorP!C:C,0))))</f>
        <v/>
      </c>
      <c r="U1190" s="167"/>
      <c r="V1190" s="168" t="e">
        <f>IF(C1190="",NA(),MATCH($B1190&amp;$C1190,'Smelter Look-up'!$J:$J,0))</f>
        <v>#N/A</v>
      </c>
      <c r="X1190" s="169">
        <f t="shared" ca="1" si="100"/>
        <v>0</v>
      </c>
      <c r="AB1190" s="311" t="str">
        <f t="shared" si="97"/>
        <v/>
      </c>
      <c r="AC1190" s="169" t="str">
        <f t="shared" si="98"/>
        <v/>
      </c>
      <c r="AD1190" s="169" t="str">
        <f t="shared" si="99"/>
        <v/>
      </c>
    </row>
    <row r="1191" spans="1:30" s="169" customFormat="1" ht="20.25">
      <c r="A1191" s="154"/>
      <c r="B1191" s="301"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3" t="str">
        <f ca="1">IF(ISERROR($V1191),"",OFFSET('Smelter Look-up'!$G$4,$V1191-4,0))</f>
        <v/>
      </c>
      <c r="I1191" s="204" t="str">
        <f ca="1">IF(ISERROR($V1191),"",OFFSET('Smelter Look-up'!$H$4,$V1191-4,0))</f>
        <v/>
      </c>
      <c r="J1191" s="204" t="str">
        <f ca="1">IF(ISERROR($V1191),"",OFFSET('Smelter Look-up'!$I$4,$V1191-4,0))</f>
        <v/>
      </c>
      <c r="K1191" s="149"/>
      <c r="L1191" s="149"/>
      <c r="M1191" s="149"/>
      <c r="N1191" s="149"/>
      <c r="O1191" s="149"/>
      <c r="P1191" s="206"/>
      <c r="Q1191" s="150"/>
      <c r="R1191" s="148" t="str">
        <f ca="1">IF(ISERROR($V1191),"",OFFSET('Smelter Look-up'!$C$4,$V1191-4,0)&amp;"")</f>
        <v/>
      </c>
      <c r="S1191" s="154" t="str">
        <f t="shared" ca="1" si="101"/>
        <v/>
      </c>
      <c r="T1191" s="154" t="str">
        <f ca="1">IF(B1191="","",IF(ISERROR(MATCH($J1191,SorP!$B$1:$B$6261,0)),"",INDIRECT("'SorP'!$A$"&amp;MATCH($S1191&amp;$J1191,SorP!C:C,0))))</f>
        <v/>
      </c>
      <c r="U1191" s="167"/>
      <c r="V1191" s="168" t="e">
        <f>IF(C1191="",NA(),MATCH($B1191&amp;$C1191,'Smelter Look-up'!$J:$J,0))</f>
        <v>#N/A</v>
      </c>
      <c r="X1191" s="169">
        <f t="shared" ca="1" si="100"/>
        <v>0</v>
      </c>
      <c r="AB1191" s="311" t="str">
        <f t="shared" ref="AB1191:AB1254" si="102">IF(C1191="","",B1191)</f>
        <v/>
      </c>
      <c r="AC1191" s="169" t="str">
        <f t="shared" ref="AC1191:AC1254" si="103">B1191</f>
        <v/>
      </c>
      <c r="AD1191" s="169" t="str">
        <f t="shared" ref="AD1191:AD1254" si="104">IF(C1191="Smelter not listed",D1191,C1191)</f>
        <v/>
      </c>
    </row>
    <row r="1192" spans="1:30" s="169" customFormat="1" ht="20.25">
      <c r="A1192" s="154"/>
      <c r="B1192" s="301"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3" t="str">
        <f ca="1">IF(ISERROR($V1192),"",OFFSET('Smelter Look-up'!$G$4,$V1192-4,0))</f>
        <v/>
      </c>
      <c r="I1192" s="204" t="str">
        <f ca="1">IF(ISERROR($V1192),"",OFFSET('Smelter Look-up'!$H$4,$V1192-4,0))</f>
        <v/>
      </c>
      <c r="J1192" s="204" t="str">
        <f ca="1">IF(ISERROR($V1192),"",OFFSET('Smelter Look-up'!$I$4,$V1192-4,0))</f>
        <v/>
      </c>
      <c r="K1192" s="149"/>
      <c r="L1192" s="149"/>
      <c r="M1192" s="149"/>
      <c r="N1192" s="149"/>
      <c r="O1192" s="149"/>
      <c r="P1192" s="206"/>
      <c r="Q1192" s="150"/>
      <c r="R1192" s="148" t="str">
        <f ca="1">IF(ISERROR($V1192),"",OFFSET('Smelter Look-up'!$C$4,$V1192-4,0)&amp;"")</f>
        <v/>
      </c>
      <c r="S1192" s="154" t="str">
        <f t="shared" ca="1" si="101"/>
        <v/>
      </c>
      <c r="T1192" s="154" t="str">
        <f ca="1">IF(B1192="","",IF(ISERROR(MATCH($J1192,SorP!$B$1:$B$6261,0)),"",INDIRECT("'SorP'!$A$"&amp;MATCH($S1192&amp;$J1192,SorP!C:C,0))))</f>
        <v/>
      </c>
      <c r="U1192" s="167"/>
      <c r="V1192" s="168" t="e">
        <f>IF(C1192="",NA(),MATCH($B1192&amp;$C1192,'Smelter Look-up'!$J:$J,0))</f>
        <v>#N/A</v>
      </c>
      <c r="X1192" s="169">
        <f t="shared" ca="1" si="100"/>
        <v>0</v>
      </c>
      <c r="AB1192" s="311" t="str">
        <f t="shared" si="102"/>
        <v/>
      </c>
      <c r="AC1192" s="169" t="str">
        <f t="shared" si="103"/>
        <v/>
      </c>
      <c r="AD1192" s="169" t="str">
        <f t="shared" si="104"/>
        <v/>
      </c>
    </row>
    <row r="1193" spans="1:30" s="169" customFormat="1" ht="20.25">
      <c r="A1193" s="154"/>
      <c r="B1193" s="301"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3" t="str">
        <f ca="1">IF(ISERROR($V1193),"",OFFSET('Smelter Look-up'!$G$4,$V1193-4,0))</f>
        <v/>
      </c>
      <c r="I1193" s="204" t="str">
        <f ca="1">IF(ISERROR($V1193),"",OFFSET('Smelter Look-up'!$H$4,$V1193-4,0))</f>
        <v/>
      </c>
      <c r="J1193" s="204" t="str">
        <f ca="1">IF(ISERROR($V1193),"",OFFSET('Smelter Look-up'!$I$4,$V1193-4,0))</f>
        <v/>
      </c>
      <c r="K1193" s="149"/>
      <c r="L1193" s="149"/>
      <c r="M1193" s="149"/>
      <c r="N1193" s="149"/>
      <c r="O1193" s="149"/>
      <c r="P1193" s="206"/>
      <c r="Q1193" s="150"/>
      <c r="R1193" s="148" t="str">
        <f ca="1">IF(ISERROR($V1193),"",OFFSET('Smelter Look-up'!$C$4,$V1193-4,0)&amp;"")</f>
        <v/>
      </c>
      <c r="S1193" s="154" t="str">
        <f t="shared" ca="1" si="101"/>
        <v/>
      </c>
      <c r="T1193" s="154" t="str">
        <f ca="1">IF(B1193="","",IF(ISERROR(MATCH($J1193,SorP!$B$1:$B$6261,0)),"",INDIRECT("'SorP'!$A$"&amp;MATCH($S1193&amp;$J1193,SorP!C:C,0))))</f>
        <v/>
      </c>
      <c r="U1193" s="167"/>
      <c r="V1193" s="168" t="e">
        <f>IF(C1193="",NA(),MATCH($B1193&amp;$C1193,'Smelter Look-up'!$J:$J,0))</f>
        <v>#N/A</v>
      </c>
      <c r="X1193" s="169">
        <f t="shared" ca="1" si="100"/>
        <v>0</v>
      </c>
      <c r="AB1193" s="311" t="str">
        <f t="shared" si="102"/>
        <v/>
      </c>
      <c r="AC1193" s="169" t="str">
        <f t="shared" si="103"/>
        <v/>
      </c>
      <c r="AD1193" s="169" t="str">
        <f t="shared" si="104"/>
        <v/>
      </c>
    </row>
    <row r="1194" spans="1:30" s="169" customFormat="1" ht="20.25">
      <c r="A1194" s="154"/>
      <c r="B1194" s="301"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3" t="str">
        <f ca="1">IF(ISERROR($V1194),"",OFFSET('Smelter Look-up'!$G$4,$V1194-4,0))</f>
        <v/>
      </c>
      <c r="I1194" s="204" t="str">
        <f ca="1">IF(ISERROR($V1194),"",OFFSET('Smelter Look-up'!$H$4,$V1194-4,0))</f>
        <v/>
      </c>
      <c r="J1194" s="204" t="str">
        <f ca="1">IF(ISERROR($V1194),"",OFFSET('Smelter Look-up'!$I$4,$V1194-4,0))</f>
        <v/>
      </c>
      <c r="K1194" s="149"/>
      <c r="L1194" s="149"/>
      <c r="M1194" s="149"/>
      <c r="N1194" s="149"/>
      <c r="O1194" s="149"/>
      <c r="P1194" s="206"/>
      <c r="Q1194" s="150"/>
      <c r="R1194" s="148" t="str">
        <f ca="1">IF(ISERROR($V1194),"",OFFSET('Smelter Look-up'!$C$4,$V1194-4,0)&amp;"")</f>
        <v/>
      </c>
      <c r="S1194" s="154" t="str">
        <f t="shared" ca="1" si="101"/>
        <v/>
      </c>
      <c r="T1194" s="154" t="str">
        <f ca="1">IF(B1194="","",IF(ISERROR(MATCH($J1194,SorP!$B$1:$B$6261,0)),"",INDIRECT("'SorP'!$A$"&amp;MATCH($S1194&amp;$J1194,SorP!C:C,0))))</f>
        <v/>
      </c>
      <c r="U1194" s="167"/>
      <c r="V1194" s="168" t="e">
        <f>IF(C1194="",NA(),MATCH($B1194&amp;$C1194,'Smelter Look-up'!$J:$J,0))</f>
        <v>#N/A</v>
      </c>
      <c r="X1194" s="169">
        <f t="shared" ca="1" si="100"/>
        <v>0</v>
      </c>
      <c r="AB1194" s="311" t="str">
        <f t="shared" si="102"/>
        <v/>
      </c>
      <c r="AC1194" s="169" t="str">
        <f t="shared" si="103"/>
        <v/>
      </c>
      <c r="AD1194" s="169" t="str">
        <f t="shared" si="104"/>
        <v/>
      </c>
    </row>
    <row r="1195" spans="1:30" s="169" customFormat="1" ht="20.25">
      <c r="A1195" s="154"/>
      <c r="B1195" s="301"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3" t="str">
        <f ca="1">IF(ISERROR($V1195),"",OFFSET('Smelter Look-up'!$G$4,$V1195-4,0))</f>
        <v/>
      </c>
      <c r="I1195" s="204" t="str">
        <f ca="1">IF(ISERROR($V1195),"",OFFSET('Smelter Look-up'!$H$4,$V1195-4,0))</f>
        <v/>
      </c>
      <c r="J1195" s="204" t="str">
        <f ca="1">IF(ISERROR($V1195),"",OFFSET('Smelter Look-up'!$I$4,$V1195-4,0))</f>
        <v/>
      </c>
      <c r="K1195" s="149"/>
      <c r="L1195" s="149"/>
      <c r="M1195" s="149"/>
      <c r="N1195" s="149"/>
      <c r="O1195" s="149"/>
      <c r="P1195" s="206"/>
      <c r="Q1195" s="150"/>
      <c r="R1195" s="148" t="str">
        <f ca="1">IF(ISERROR($V1195),"",OFFSET('Smelter Look-up'!$C$4,$V1195-4,0)&amp;"")</f>
        <v/>
      </c>
      <c r="S1195" s="154" t="str">
        <f t="shared" ca="1" si="101"/>
        <v/>
      </c>
      <c r="T1195" s="154" t="str">
        <f ca="1">IF(B1195="","",IF(ISERROR(MATCH($J1195,SorP!$B$1:$B$6261,0)),"",INDIRECT("'SorP'!$A$"&amp;MATCH($S1195&amp;$J1195,SorP!C:C,0))))</f>
        <v/>
      </c>
      <c r="U1195" s="167"/>
      <c r="V1195" s="168" t="e">
        <f>IF(C1195="",NA(),MATCH($B1195&amp;$C1195,'Smelter Look-up'!$J:$J,0))</f>
        <v>#N/A</v>
      </c>
      <c r="X1195" s="169">
        <f t="shared" ca="1" si="100"/>
        <v>0</v>
      </c>
      <c r="AB1195" s="311" t="str">
        <f t="shared" si="102"/>
        <v/>
      </c>
      <c r="AC1195" s="169" t="str">
        <f t="shared" si="103"/>
        <v/>
      </c>
      <c r="AD1195" s="169" t="str">
        <f t="shared" si="104"/>
        <v/>
      </c>
    </row>
    <row r="1196" spans="1:30" s="169" customFormat="1" ht="20.25">
      <c r="A1196" s="154"/>
      <c r="B1196" s="301"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3" t="str">
        <f ca="1">IF(ISERROR($V1196),"",OFFSET('Smelter Look-up'!$G$4,$V1196-4,0))</f>
        <v/>
      </c>
      <c r="I1196" s="204" t="str">
        <f ca="1">IF(ISERROR($V1196),"",OFFSET('Smelter Look-up'!$H$4,$V1196-4,0))</f>
        <v/>
      </c>
      <c r="J1196" s="204" t="str">
        <f ca="1">IF(ISERROR($V1196),"",OFFSET('Smelter Look-up'!$I$4,$V1196-4,0))</f>
        <v/>
      </c>
      <c r="K1196" s="149"/>
      <c r="L1196" s="149"/>
      <c r="M1196" s="149"/>
      <c r="N1196" s="149"/>
      <c r="O1196" s="149"/>
      <c r="P1196" s="206"/>
      <c r="Q1196" s="150"/>
      <c r="R1196" s="148" t="str">
        <f ca="1">IF(ISERROR($V1196),"",OFFSET('Smelter Look-up'!$C$4,$V1196-4,0)&amp;"")</f>
        <v/>
      </c>
      <c r="S1196" s="154" t="str">
        <f t="shared" ca="1" si="101"/>
        <v/>
      </c>
      <c r="T1196" s="154" t="str">
        <f ca="1">IF(B1196="","",IF(ISERROR(MATCH($J1196,SorP!$B$1:$B$6261,0)),"",INDIRECT("'SorP'!$A$"&amp;MATCH($S1196&amp;$J1196,SorP!C:C,0))))</f>
        <v/>
      </c>
      <c r="U1196" s="167"/>
      <c r="V1196" s="168" t="e">
        <f>IF(C1196="",NA(),MATCH($B1196&amp;$C1196,'Smelter Look-up'!$J:$J,0))</f>
        <v>#N/A</v>
      </c>
      <c r="X1196" s="169">
        <f t="shared" ca="1" si="100"/>
        <v>0</v>
      </c>
      <c r="AB1196" s="311" t="str">
        <f t="shared" si="102"/>
        <v/>
      </c>
      <c r="AC1196" s="169" t="str">
        <f t="shared" si="103"/>
        <v/>
      </c>
      <c r="AD1196" s="169" t="str">
        <f t="shared" si="104"/>
        <v/>
      </c>
    </row>
    <row r="1197" spans="1:30" s="169" customFormat="1" ht="20.25">
      <c r="A1197" s="154"/>
      <c r="B1197" s="301"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3" t="str">
        <f ca="1">IF(ISERROR($V1197),"",OFFSET('Smelter Look-up'!$G$4,$V1197-4,0))</f>
        <v/>
      </c>
      <c r="I1197" s="204" t="str">
        <f ca="1">IF(ISERROR($V1197),"",OFFSET('Smelter Look-up'!$H$4,$V1197-4,0))</f>
        <v/>
      </c>
      <c r="J1197" s="204" t="str">
        <f ca="1">IF(ISERROR($V1197),"",OFFSET('Smelter Look-up'!$I$4,$V1197-4,0))</f>
        <v/>
      </c>
      <c r="K1197" s="149"/>
      <c r="L1197" s="149"/>
      <c r="M1197" s="149"/>
      <c r="N1197" s="149"/>
      <c r="O1197" s="149"/>
      <c r="P1197" s="206"/>
      <c r="Q1197" s="150"/>
      <c r="R1197" s="148" t="str">
        <f ca="1">IF(ISERROR($V1197),"",OFFSET('Smelter Look-up'!$C$4,$V1197-4,0)&amp;"")</f>
        <v/>
      </c>
      <c r="S1197" s="154" t="str">
        <f t="shared" ca="1" si="101"/>
        <v/>
      </c>
      <c r="T1197" s="154" t="str">
        <f ca="1">IF(B1197="","",IF(ISERROR(MATCH($J1197,SorP!$B$1:$B$6261,0)),"",INDIRECT("'SorP'!$A$"&amp;MATCH($S1197&amp;$J1197,SorP!C:C,0))))</f>
        <v/>
      </c>
      <c r="U1197" s="167"/>
      <c r="V1197" s="168" t="e">
        <f>IF(C1197="",NA(),MATCH($B1197&amp;$C1197,'Smelter Look-up'!$J:$J,0))</f>
        <v>#N/A</v>
      </c>
      <c r="X1197" s="169">
        <f t="shared" ca="1" si="100"/>
        <v>0</v>
      </c>
      <c r="AB1197" s="311" t="str">
        <f t="shared" si="102"/>
        <v/>
      </c>
      <c r="AC1197" s="169" t="str">
        <f t="shared" si="103"/>
        <v/>
      </c>
      <c r="AD1197" s="169" t="str">
        <f t="shared" si="104"/>
        <v/>
      </c>
    </row>
    <row r="1198" spans="1:30" s="169" customFormat="1" ht="20.25">
      <c r="A1198" s="154"/>
      <c r="B1198" s="301"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3" t="str">
        <f ca="1">IF(ISERROR($V1198),"",OFFSET('Smelter Look-up'!$G$4,$V1198-4,0))</f>
        <v/>
      </c>
      <c r="I1198" s="204" t="str">
        <f ca="1">IF(ISERROR($V1198),"",OFFSET('Smelter Look-up'!$H$4,$V1198-4,0))</f>
        <v/>
      </c>
      <c r="J1198" s="204" t="str">
        <f ca="1">IF(ISERROR($V1198),"",OFFSET('Smelter Look-up'!$I$4,$V1198-4,0))</f>
        <v/>
      </c>
      <c r="K1198" s="149"/>
      <c r="L1198" s="149"/>
      <c r="M1198" s="149"/>
      <c r="N1198" s="149"/>
      <c r="O1198" s="149"/>
      <c r="P1198" s="206"/>
      <c r="Q1198" s="150"/>
      <c r="R1198" s="148" t="str">
        <f ca="1">IF(ISERROR($V1198),"",OFFSET('Smelter Look-up'!$C$4,$V1198-4,0)&amp;"")</f>
        <v/>
      </c>
      <c r="S1198" s="154" t="str">
        <f t="shared" ca="1" si="101"/>
        <v/>
      </c>
      <c r="T1198" s="154" t="str">
        <f ca="1">IF(B1198="","",IF(ISERROR(MATCH($J1198,SorP!$B$1:$B$6261,0)),"",INDIRECT("'SorP'!$A$"&amp;MATCH($S1198&amp;$J1198,SorP!C:C,0))))</f>
        <v/>
      </c>
      <c r="U1198" s="167"/>
      <c r="V1198" s="168" t="e">
        <f>IF(C1198="",NA(),MATCH($B1198&amp;$C1198,'Smelter Look-up'!$J:$J,0))</f>
        <v>#N/A</v>
      </c>
      <c r="X1198" s="169">
        <f t="shared" ca="1" si="100"/>
        <v>0</v>
      </c>
      <c r="AB1198" s="311" t="str">
        <f t="shared" si="102"/>
        <v/>
      </c>
      <c r="AC1198" s="169" t="str">
        <f t="shared" si="103"/>
        <v/>
      </c>
      <c r="AD1198" s="169" t="str">
        <f t="shared" si="104"/>
        <v/>
      </c>
    </row>
    <row r="1199" spans="1:30" s="169" customFormat="1" ht="20.25">
      <c r="A1199" s="154"/>
      <c r="B1199" s="301"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3" t="str">
        <f ca="1">IF(ISERROR($V1199),"",OFFSET('Smelter Look-up'!$G$4,$V1199-4,0))</f>
        <v/>
      </c>
      <c r="I1199" s="204" t="str">
        <f ca="1">IF(ISERROR($V1199),"",OFFSET('Smelter Look-up'!$H$4,$V1199-4,0))</f>
        <v/>
      </c>
      <c r="J1199" s="204" t="str">
        <f ca="1">IF(ISERROR($V1199),"",OFFSET('Smelter Look-up'!$I$4,$V1199-4,0))</f>
        <v/>
      </c>
      <c r="K1199" s="149"/>
      <c r="L1199" s="149"/>
      <c r="M1199" s="149"/>
      <c r="N1199" s="149"/>
      <c r="O1199" s="149"/>
      <c r="P1199" s="206"/>
      <c r="Q1199" s="150"/>
      <c r="R1199" s="148" t="str">
        <f ca="1">IF(ISERROR($V1199),"",OFFSET('Smelter Look-up'!$C$4,$V1199-4,0)&amp;"")</f>
        <v/>
      </c>
      <c r="S1199" s="154" t="str">
        <f t="shared" ca="1" si="101"/>
        <v/>
      </c>
      <c r="T1199" s="154" t="str">
        <f ca="1">IF(B1199="","",IF(ISERROR(MATCH($J1199,SorP!$B$1:$B$6261,0)),"",INDIRECT("'SorP'!$A$"&amp;MATCH($S1199&amp;$J1199,SorP!C:C,0))))</f>
        <v/>
      </c>
      <c r="U1199" s="167"/>
      <c r="V1199" s="168" t="e">
        <f>IF(C1199="",NA(),MATCH($B1199&amp;$C1199,'Smelter Look-up'!$J:$J,0))</f>
        <v>#N/A</v>
      </c>
      <c r="X1199" s="169">
        <f t="shared" ca="1" si="100"/>
        <v>0</v>
      </c>
      <c r="AB1199" s="311" t="str">
        <f t="shared" si="102"/>
        <v/>
      </c>
      <c r="AC1199" s="169" t="str">
        <f t="shared" si="103"/>
        <v/>
      </c>
      <c r="AD1199" s="169" t="str">
        <f t="shared" si="104"/>
        <v/>
      </c>
    </row>
    <row r="1200" spans="1:30" s="169" customFormat="1" ht="20.25">
      <c r="A1200" s="154"/>
      <c r="B1200" s="301"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3" t="str">
        <f ca="1">IF(ISERROR($V1200),"",OFFSET('Smelter Look-up'!$G$4,$V1200-4,0))</f>
        <v/>
      </c>
      <c r="I1200" s="204" t="str">
        <f ca="1">IF(ISERROR($V1200),"",OFFSET('Smelter Look-up'!$H$4,$V1200-4,0))</f>
        <v/>
      </c>
      <c r="J1200" s="204" t="str">
        <f ca="1">IF(ISERROR($V1200),"",OFFSET('Smelter Look-up'!$I$4,$V1200-4,0))</f>
        <v/>
      </c>
      <c r="K1200" s="149"/>
      <c r="L1200" s="149"/>
      <c r="M1200" s="149"/>
      <c r="N1200" s="149"/>
      <c r="O1200" s="149"/>
      <c r="P1200" s="206"/>
      <c r="Q1200" s="150"/>
      <c r="R1200" s="148" t="str">
        <f ca="1">IF(ISERROR($V1200),"",OFFSET('Smelter Look-up'!$C$4,$V1200-4,0)&amp;"")</f>
        <v/>
      </c>
      <c r="S1200" s="154" t="str">
        <f t="shared" ca="1" si="101"/>
        <v/>
      </c>
      <c r="T1200" s="154" t="str">
        <f ca="1">IF(B1200="","",IF(ISERROR(MATCH($J1200,SorP!$B$1:$B$6261,0)),"",INDIRECT("'SorP'!$A$"&amp;MATCH($S1200&amp;$J1200,SorP!C:C,0))))</f>
        <v/>
      </c>
      <c r="U1200" s="167"/>
      <c r="V1200" s="168" t="e">
        <f>IF(C1200="",NA(),MATCH($B1200&amp;$C1200,'Smelter Look-up'!$J:$J,0))</f>
        <v>#N/A</v>
      </c>
      <c r="X1200" s="169">
        <f t="shared" ca="1" si="100"/>
        <v>0</v>
      </c>
      <c r="AB1200" s="311" t="str">
        <f t="shared" si="102"/>
        <v/>
      </c>
      <c r="AC1200" s="169" t="str">
        <f t="shared" si="103"/>
        <v/>
      </c>
      <c r="AD1200" s="169" t="str">
        <f t="shared" si="104"/>
        <v/>
      </c>
    </row>
    <row r="1201" spans="1:30" s="169" customFormat="1" ht="20.25">
      <c r="A1201" s="154"/>
      <c r="B1201" s="301"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3" t="str">
        <f ca="1">IF(ISERROR($V1201),"",OFFSET('Smelter Look-up'!$G$4,$V1201-4,0))</f>
        <v/>
      </c>
      <c r="I1201" s="204" t="str">
        <f ca="1">IF(ISERROR($V1201),"",OFFSET('Smelter Look-up'!$H$4,$V1201-4,0))</f>
        <v/>
      </c>
      <c r="J1201" s="204" t="str">
        <f ca="1">IF(ISERROR($V1201),"",OFFSET('Smelter Look-up'!$I$4,$V1201-4,0))</f>
        <v/>
      </c>
      <c r="K1201" s="149"/>
      <c r="L1201" s="149"/>
      <c r="M1201" s="149"/>
      <c r="N1201" s="149"/>
      <c r="O1201" s="149"/>
      <c r="P1201" s="206"/>
      <c r="Q1201" s="150"/>
      <c r="R1201" s="148" t="str">
        <f ca="1">IF(ISERROR($V1201),"",OFFSET('Smelter Look-up'!$C$4,$V1201-4,0)&amp;"")</f>
        <v/>
      </c>
      <c r="S1201" s="154" t="str">
        <f t="shared" ca="1" si="101"/>
        <v/>
      </c>
      <c r="T1201" s="154" t="str">
        <f ca="1">IF(B1201="","",IF(ISERROR(MATCH($J1201,SorP!$B$1:$B$6261,0)),"",INDIRECT("'SorP'!$A$"&amp;MATCH($S1201&amp;$J1201,SorP!C:C,0))))</f>
        <v/>
      </c>
      <c r="U1201" s="167"/>
      <c r="V1201" s="168" t="e">
        <f>IF(C1201="",NA(),MATCH($B1201&amp;$C1201,'Smelter Look-up'!$J:$J,0))</f>
        <v>#N/A</v>
      </c>
      <c r="X1201" s="169">
        <f t="shared" ca="1" si="100"/>
        <v>0</v>
      </c>
      <c r="AB1201" s="311" t="str">
        <f t="shared" si="102"/>
        <v/>
      </c>
      <c r="AC1201" s="169" t="str">
        <f t="shared" si="103"/>
        <v/>
      </c>
      <c r="AD1201" s="169" t="str">
        <f t="shared" si="104"/>
        <v/>
      </c>
    </row>
    <row r="1202" spans="1:30" s="169" customFormat="1" ht="20.25">
      <c r="A1202" s="154"/>
      <c r="B1202" s="301"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3" t="str">
        <f ca="1">IF(ISERROR($V1202),"",OFFSET('Smelter Look-up'!$G$4,$V1202-4,0))</f>
        <v/>
      </c>
      <c r="I1202" s="204" t="str">
        <f ca="1">IF(ISERROR($V1202),"",OFFSET('Smelter Look-up'!$H$4,$V1202-4,0))</f>
        <v/>
      </c>
      <c r="J1202" s="204" t="str">
        <f ca="1">IF(ISERROR($V1202),"",OFFSET('Smelter Look-up'!$I$4,$V1202-4,0))</f>
        <v/>
      </c>
      <c r="K1202" s="149"/>
      <c r="L1202" s="149"/>
      <c r="M1202" s="149"/>
      <c r="N1202" s="149"/>
      <c r="O1202" s="149"/>
      <c r="P1202" s="206"/>
      <c r="Q1202" s="150"/>
      <c r="R1202" s="148" t="str">
        <f ca="1">IF(ISERROR($V1202),"",OFFSET('Smelter Look-up'!$C$4,$V1202-4,0)&amp;"")</f>
        <v/>
      </c>
      <c r="S1202" s="154" t="str">
        <f t="shared" ca="1" si="101"/>
        <v/>
      </c>
      <c r="T1202" s="154" t="str">
        <f ca="1">IF(B1202="","",IF(ISERROR(MATCH($J1202,SorP!$B$1:$B$6261,0)),"",INDIRECT("'SorP'!$A$"&amp;MATCH($S1202&amp;$J1202,SorP!C:C,0))))</f>
        <v/>
      </c>
      <c r="U1202" s="167"/>
      <c r="V1202" s="168" t="e">
        <f>IF(C1202="",NA(),MATCH($B1202&amp;$C1202,'Smelter Look-up'!$J:$J,0))</f>
        <v>#N/A</v>
      </c>
      <c r="X1202" s="169">
        <f t="shared" ca="1" si="100"/>
        <v>0</v>
      </c>
      <c r="AB1202" s="311" t="str">
        <f t="shared" si="102"/>
        <v/>
      </c>
      <c r="AC1202" s="169" t="str">
        <f t="shared" si="103"/>
        <v/>
      </c>
      <c r="AD1202" s="169" t="str">
        <f t="shared" si="104"/>
        <v/>
      </c>
    </row>
    <row r="1203" spans="1:30" s="169" customFormat="1" ht="20.25">
      <c r="A1203" s="154"/>
      <c r="B1203" s="301"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3" t="str">
        <f ca="1">IF(ISERROR($V1203),"",OFFSET('Smelter Look-up'!$G$4,$V1203-4,0))</f>
        <v/>
      </c>
      <c r="I1203" s="204" t="str">
        <f ca="1">IF(ISERROR($V1203),"",OFFSET('Smelter Look-up'!$H$4,$V1203-4,0))</f>
        <v/>
      </c>
      <c r="J1203" s="204" t="str">
        <f ca="1">IF(ISERROR($V1203),"",OFFSET('Smelter Look-up'!$I$4,$V1203-4,0))</f>
        <v/>
      </c>
      <c r="K1203" s="149"/>
      <c r="L1203" s="149"/>
      <c r="M1203" s="149"/>
      <c r="N1203" s="149"/>
      <c r="O1203" s="149"/>
      <c r="P1203" s="206"/>
      <c r="Q1203" s="150"/>
      <c r="R1203" s="148" t="str">
        <f ca="1">IF(ISERROR($V1203),"",OFFSET('Smelter Look-up'!$C$4,$V1203-4,0)&amp;"")</f>
        <v/>
      </c>
      <c r="S1203" s="154" t="str">
        <f t="shared" ca="1" si="101"/>
        <v/>
      </c>
      <c r="T1203" s="154" t="str">
        <f ca="1">IF(B1203="","",IF(ISERROR(MATCH($J1203,SorP!$B$1:$B$6261,0)),"",INDIRECT("'SorP'!$A$"&amp;MATCH($S1203&amp;$J1203,SorP!C:C,0))))</f>
        <v/>
      </c>
      <c r="U1203" s="167"/>
      <c r="V1203" s="168" t="e">
        <f>IF(C1203="",NA(),MATCH($B1203&amp;$C1203,'Smelter Look-up'!$J:$J,0))</f>
        <v>#N/A</v>
      </c>
      <c r="X1203" s="169">
        <f t="shared" ca="1" si="100"/>
        <v>0</v>
      </c>
      <c r="AB1203" s="311" t="str">
        <f t="shared" si="102"/>
        <v/>
      </c>
      <c r="AC1203" s="169" t="str">
        <f t="shared" si="103"/>
        <v/>
      </c>
      <c r="AD1203" s="169" t="str">
        <f t="shared" si="104"/>
        <v/>
      </c>
    </row>
    <row r="1204" spans="1:30" s="169" customFormat="1" ht="20.25">
      <c r="A1204" s="154"/>
      <c r="B1204" s="301"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3" t="str">
        <f ca="1">IF(ISERROR($V1204),"",OFFSET('Smelter Look-up'!$G$4,$V1204-4,0))</f>
        <v/>
      </c>
      <c r="I1204" s="204" t="str">
        <f ca="1">IF(ISERROR($V1204),"",OFFSET('Smelter Look-up'!$H$4,$V1204-4,0))</f>
        <v/>
      </c>
      <c r="J1204" s="204" t="str">
        <f ca="1">IF(ISERROR($V1204),"",OFFSET('Smelter Look-up'!$I$4,$V1204-4,0))</f>
        <v/>
      </c>
      <c r="K1204" s="149"/>
      <c r="L1204" s="149"/>
      <c r="M1204" s="149"/>
      <c r="N1204" s="149"/>
      <c r="O1204" s="149"/>
      <c r="P1204" s="206"/>
      <c r="Q1204" s="150"/>
      <c r="R1204" s="148" t="str">
        <f ca="1">IF(ISERROR($V1204),"",OFFSET('Smelter Look-up'!$C$4,$V1204-4,0)&amp;"")</f>
        <v/>
      </c>
      <c r="S1204" s="154" t="str">
        <f t="shared" ca="1" si="101"/>
        <v/>
      </c>
      <c r="T1204" s="154" t="str">
        <f ca="1">IF(B1204="","",IF(ISERROR(MATCH($J1204,SorP!$B$1:$B$6261,0)),"",INDIRECT("'SorP'!$A$"&amp;MATCH($S1204&amp;$J1204,SorP!C:C,0))))</f>
        <v/>
      </c>
      <c r="U1204" s="167"/>
      <c r="V1204" s="168" t="e">
        <f>IF(C1204="",NA(),MATCH($B1204&amp;$C1204,'Smelter Look-up'!$J:$J,0))</f>
        <v>#N/A</v>
      </c>
      <c r="X1204" s="169">
        <f t="shared" ca="1" si="100"/>
        <v>0</v>
      </c>
      <c r="AB1204" s="311" t="str">
        <f t="shared" si="102"/>
        <v/>
      </c>
      <c r="AC1204" s="169" t="str">
        <f t="shared" si="103"/>
        <v/>
      </c>
      <c r="AD1204" s="169" t="str">
        <f t="shared" si="104"/>
        <v/>
      </c>
    </row>
    <row r="1205" spans="1:30" s="169" customFormat="1" ht="20.25">
      <c r="A1205" s="154"/>
      <c r="B1205" s="301"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3" t="str">
        <f ca="1">IF(ISERROR($V1205),"",OFFSET('Smelter Look-up'!$G$4,$V1205-4,0))</f>
        <v/>
      </c>
      <c r="I1205" s="204" t="str">
        <f ca="1">IF(ISERROR($V1205),"",OFFSET('Smelter Look-up'!$H$4,$V1205-4,0))</f>
        <v/>
      </c>
      <c r="J1205" s="204" t="str">
        <f ca="1">IF(ISERROR($V1205),"",OFFSET('Smelter Look-up'!$I$4,$V1205-4,0))</f>
        <v/>
      </c>
      <c r="K1205" s="149"/>
      <c r="L1205" s="149"/>
      <c r="M1205" s="149"/>
      <c r="N1205" s="149"/>
      <c r="O1205" s="149"/>
      <c r="P1205" s="206"/>
      <c r="Q1205" s="150"/>
      <c r="R1205" s="148" t="str">
        <f ca="1">IF(ISERROR($V1205),"",OFFSET('Smelter Look-up'!$C$4,$V1205-4,0)&amp;"")</f>
        <v/>
      </c>
      <c r="S1205" s="154" t="str">
        <f t="shared" ca="1" si="101"/>
        <v/>
      </c>
      <c r="T1205" s="154" t="str">
        <f ca="1">IF(B1205="","",IF(ISERROR(MATCH($J1205,SorP!$B$1:$B$6261,0)),"",INDIRECT("'SorP'!$A$"&amp;MATCH($S1205&amp;$J1205,SorP!C:C,0))))</f>
        <v/>
      </c>
      <c r="U1205" s="167"/>
      <c r="V1205" s="168" t="e">
        <f>IF(C1205="",NA(),MATCH($B1205&amp;$C1205,'Smelter Look-up'!$J:$J,0))</f>
        <v>#N/A</v>
      </c>
      <c r="X1205" s="169">
        <f t="shared" ca="1" si="100"/>
        <v>0</v>
      </c>
      <c r="AB1205" s="311" t="str">
        <f t="shared" si="102"/>
        <v/>
      </c>
      <c r="AC1205" s="169" t="str">
        <f t="shared" si="103"/>
        <v/>
      </c>
      <c r="AD1205" s="169" t="str">
        <f t="shared" si="104"/>
        <v/>
      </c>
    </row>
    <row r="1206" spans="1:30" s="169" customFormat="1" ht="20.25">
      <c r="A1206" s="154"/>
      <c r="B1206" s="301"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3" t="str">
        <f ca="1">IF(ISERROR($V1206),"",OFFSET('Smelter Look-up'!$G$4,$V1206-4,0))</f>
        <v/>
      </c>
      <c r="I1206" s="204" t="str">
        <f ca="1">IF(ISERROR($V1206),"",OFFSET('Smelter Look-up'!$H$4,$V1206-4,0))</f>
        <v/>
      </c>
      <c r="J1206" s="204" t="str">
        <f ca="1">IF(ISERROR($V1206),"",OFFSET('Smelter Look-up'!$I$4,$V1206-4,0))</f>
        <v/>
      </c>
      <c r="K1206" s="149"/>
      <c r="L1206" s="149"/>
      <c r="M1206" s="149"/>
      <c r="N1206" s="149"/>
      <c r="O1206" s="149"/>
      <c r="P1206" s="206"/>
      <c r="Q1206" s="150"/>
      <c r="R1206" s="148" t="str">
        <f ca="1">IF(ISERROR($V1206),"",OFFSET('Smelter Look-up'!$C$4,$V1206-4,0)&amp;"")</f>
        <v/>
      </c>
      <c r="S1206" s="154" t="str">
        <f t="shared" ca="1" si="101"/>
        <v/>
      </c>
      <c r="T1206" s="154" t="str">
        <f ca="1">IF(B1206="","",IF(ISERROR(MATCH($J1206,SorP!$B$1:$B$6261,0)),"",INDIRECT("'SorP'!$A$"&amp;MATCH($S1206&amp;$J1206,SorP!C:C,0))))</f>
        <v/>
      </c>
      <c r="U1206" s="167"/>
      <c r="V1206" s="168" t="e">
        <f>IF(C1206="",NA(),MATCH($B1206&amp;$C1206,'Smelter Look-up'!$J:$J,0))</f>
        <v>#N/A</v>
      </c>
      <c r="X1206" s="169">
        <f t="shared" ca="1" si="100"/>
        <v>0</v>
      </c>
      <c r="AB1206" s="311" t="str">
        <f t="shared" si="102"/>
        <v/>
      </c>
      <c r="AC1206" s="169" t="str">
        <f t="shared" si="103"/>
        <v/>
      </c>
      <c r="AD1206" s="169" t="str">
        <f t="shared" si="104"/>
        <v/>
      </c>
    </row>
    <row r="1207" spans="1:30" s="169" customFormat="1" ht="20.25">
      <c r="A1207" s="154"/>
      <c r="B1207" s="301"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3" t="str">
        <f ca="1">IF(ISERROR($V1207),"",OFFSET('Smelter Look-up'!$G$4,$V1207-4,0))</f>
        <v/>
      </c>
      <c r="I1207" s="204" t="str">
        <f ca="1">IF(ISERROR($V1207),"",OFFSET('Smelter Look-up'!$H$4,$V1207-4,0))</f>
        <v/>
      </c>
      <c r="J1207" s="204" t="str">
        <f ca="1">IF(ISERROR($V1207),"",OFFSET('Smelter Look-up'!$I$4,$V1207-4,0))</f>
        <v/>
      </c>
      <c r="K1207" s="149"/>
      <c r="L1207" s="149"/>
      <c r="M1207" s="149"/>
      <c r="N1207" s="149"/>
      <c r="O1207" s="149"/>
      <c r="P1207" s="206"/>
      <c r="Q1207" s="150"/>
      <c r="R1207" s="148" t="str">
        <f ca="1">IF(ISERROR($V1207),"",OFFSET('Smelter Look-up'!$C$4,$V1207-4,0)&amp;"")</f>
        <v/>
      </c>
      <c r="S1207" s="154" t="str">
        <f t="shared" ca="1" si="101"/>
        <v/>
      </c>
      <c r="T1207" s="154" t="str">
        <f ca="1">IF(B1207="","",IF(ISERROR(MATCH($J1207,SorP!$B$1:$B$6261,0)),"",INDIRECT("'SorP'!$A$"&amp;MATCH($S1207&amp;$J1207,SorP!C:C,0))))</f>
        <v/>
      </c>
      <c r="U1207" s="167"/>
      <c r="V1207" s="168" t="e">
        <f>IF(C1207="",NA(),MATCH($B1207&amp;$C1207,'Smelter Look-up'!$J:$J,0))</f>
        <v>#N/A</v>
      </c>
      <c r="X1207" s="169">
        <f t="shared" ca="1" si="100"/>
        <v>0</v>
      </c>
      <c r="AB1207" s="311" t="str">
        <f t="shared" si="102"/>
        <v/>
      </c>
      <c r="AC1207" s="169" t="str">
        <f t="shared" si="103"/>
        <v/>
      </c>
      <c r="AD1207" s="169" t="str">
        <f t="shared" si="104"/>
        <v/>
      </c>
    </row>
    <row r="1208" spans="1:30" s="169" customFormat="1" ht="20.25">
      <c r="A1208" s="154"/>
      <c r="B1208" s="301"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3" t="str">
        <f ca="1">IF(ISERROR($V1208),"",OFFSET('Smelter Look-up'!$G$4,$V1208-4,0))</f>
        <v/>
      </c>
      <c r="I1208" s="204" t="str">
        <f ca="1">IF(ISERROR($V1208),"",OFFSET('Smelter Look-up'!$H$4,$V1208-4,0))</f>
        <v/>
      </c>
      <c r="J1208" s="204" t="str">
        <f ca="1">IF(ISERROR($V1208),"",OFFSET('Smelter Look-up'!$I$4,$V1208-4,0))</f>
        <v/>
      </c>
      <c r="K1208" s="149"/>
      <c r="L1208" s="149"/>
      <c r="M1208" s="149"/>
      <c r="N1208" s="149"/>
      <c r="O1208" s="149"/>
      <c r="P1208" s="206"/>
      <c r="Q1208" s="150"/>
      <c r="R1208" s="148" t="str">
        <f ca="1">IF(ISERROR($V1208),"",OFFSET('Smelter Look-up'!$C$4,$V1208-4,0)&amp;"")</f>
        <v/>
      </c>
      <c r="S1208" s="154" t="str">
        <f t="shared" ca="1" si="101"/>
        <v/>
      </c>
      <c r="T1208" s="154" t="str">
        <f ca="1">IF(B1208="","",IF(ISERROR(MATCH($J1208,SorP!$B$1:$B$6261,0)),"",INDIRECT("'SorP'!$A$"&amp;MATCH($S1208&amp;$J1208,SorP!C:C,0))))</f>
        <v/>
      </c>
      <c r="U1208" s="167"/>
      <c r="V1208" s="168" t="e">
        <f>IF(C1208="",NA(),MATCH($B1208&amp;$C1208,'Smelter Look-up'!$J:$J,0))</f>
        <v>#N/A</v>
      </c>
      <c r="X1208" s="169">
        <f t="shared" ca="1" si="100"/>
        <v>0</v>
      </c>
      <c r="AB1208" s="311" t="str">
        <f t="shared" si="102"/>
        <v/>
      </c>
      <c r="AC1208" s="169" t="str">
        <f t="shared" si="103"/>
        <v/>
      </c>
      <c r="AD1208" s="169" t="str">
        <f t="shared" si="104"/>
        <v/>
      </c>
    </row>
    <row r="1209" spans="1:30" s="169" customFormat="1" ht="20.25">
      <c r="A1209" s="154"/>
      <c r="B1209" s="301"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3" t="str">
        <f ca="1">IF(ISERROR($V1209),"",OFFSET('Smelter Look-up'!$G$4,$V1209-4,0))</f>
        <v/>
      </c>
      <c r="I1209" s="204" t="str">
        <f ca="1">IF(ISERROR($V1209),"",OFFSET('Smelter Look-up'!$H$4,$V1209-4,0))</f>
        <v/>
      </c>
      <c r="J1209" s="204" t="str">
        <f ca="1">IF(ISERROR($V1209),"",OFFSET('Smelter Look-up'!$I$4,$V1209-4,0))</f>
        <v/>
      </c>
      <c r="K1209" s="149"/>
      <c r="L1209" s="149"/>
      <c r="M1209" s="149"/>
      <c r="N1209" s="149"/>
      <c r="O1209" s="149"/>
      <c r="P1209" s="206"/>
      <c r="Q1209" s="150"/>
      <c r="R1209" s="148" t="str">
        <f ca="1">IF(ISERROR($V1209),"",OFFSET('Smelter Look-up'!$C$4,$V1209-4,0)&amp;"")</f>
        <v/>
      </c>
      <c r="S1209" s="154" t="str">
        <f t="shared" ca="1" si="101"/>
        <v/>
      </c>
      <c r="T1209" s="154" t="str">
        <f ca="1">IF(B1209="","",IF(ISERROR(MATCH($J1209,SorP!$B$1:$B$6261,0)),"",INDIRECT("'SorP'!$A$"&amp;MATCH($S1209&amp;$J1209,SorP!C:C,0))))</f>
        <v/>
      </c>
      <c r="U1209" s="167"/>
      <c r="V1209" s="168" t="e">
        <f>IF(C1209="",NA(),MATCH($B1209&amp;$C1209,'Smelter Look-up'!$J:$J,0))</f>
        <v>#N/A</v>
      </c>
      <c r="X1209" s="169">
        <f t="shared" ca="1" si="100"/>
        <v>0</v>
      </c>
      <c r="AB1209" s="311" t="str">
        <f t="shared" si="102"/>
        <v/>
      </c>
      <c r="AC1209" s="169" t="str">
        <f t="shared" si="103"/>
        <v/>
      </c>
      <c r="AD1209" s="169" t="str">
        <f t="shared" si="104"/>
        <v/>
      </c>
    </row>
    <row r="1210" spans="1:30" s="169" customFormat="1" ht="20.25">
      <c r="A1210" s="154"/>
      <c r="B1210" s="301"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3" t="str">
        <f ca="1">IF(ISERROR($V1210),"",OFFSET('Smelter Look-up'!$G$4,$V1210-4,0))</f>
        <v/>
      </c>
      <c r="I1210" s="204" t="str">
        <f ca="1">IF(ISERROR($V1210),"",OFFSET('Smelter Look-up'!$H$4,$V1210-4,0))</f>
        <v/>
      </c>
      <c r="J1210" s="204" t="str">
        <f ca="1">IF(ISERROR($V1210),"",OFFSET('Smelter Look-up'!$I$4,$V1210-4,0))</f>
        <v/>
      </c>
      <c r="K1210" s="149"/>
      <c r="L1210" s="149"/>
      <c r="M1210" s="149"/>
      <c r="N1210" s="149"/>
      <c r="O1210" s="149"/>
      <c r="P1210" s="206"/>
      <c r="Q1210" s="150"/>
      <c r="R1210" s="148" t="str">
        <f ca="1">IF(ISERROR($V1210),"",OFFSET('Smelter Look-up'!$C$4,$V1210-4,0)&amp;"")</f>
        <v/>
      </c>
      <c r="S1210" s="154" t="str">
        <f t="shared" ca="1" si="101"/>
        <v/>
      </c>
      <c r="T1210" s="154" t="str">
        <f ca="1">IF(B1210="","",IF(ISERROR(MATCH($J1210,SorP!$B$1:$B$6261,0)),"",INDIRECT("'SorP'!$A$"&amp;MATCH($S1210&amp;$J1210,SorP!C:C,0))))</f>
        <v/>
      </c>
      <c r="U1210" s="167"/>
      <c r="V1210" s="168" t="e">
        <f>IF(C1210="",NA(),MATCH($B1210&amp;$C1210,'Smelter Look-up'!$J:$J,0))</f>
        <v>#N/A</v>
      </c>
      <c r="X1210" s="169">
        <f t="shared" ca="1" si="100"/>
        <v>0</v>
      </c>
      <c r="AB1210" s="311" t="str">
        <f t="shared" si="102"/>
        <v/>
      </c>
      <c r="AC1210" s="169" t="str">
        <f t="shared" si="103"/>
        <v/>
      </c>
      <c r="AD1210" s="169" t="str">
        <f t="shared" si="104"/>
        <v/>
      </c>
    </row>
    <row r="1211" spans="1:30" s="169" customFormat="1" ht="20.25">
      <c r="A1211" s="154"/>
      <c r="B1211" s="301"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3" t="str">
        <f ca="1">IF(ISERROR($V1211),"",OFFSET('Smelter Look-up'!$G$4,$V1211-4,0))</f>
        <v/>
      </c>
      <c r="I1211" s="204" t="str">
        <f ca="1">IF(ISERROR($V1211),"",OFFSET('Smelter Look-up'!$H$4,$V1211-4,0))</f>
        <v/>
      </c>
      <c r="J1211" s="204" t="str">
        <f ca="1">IF(ISERROR($V1211),"",OFFSET('Smelter Look-up'!$I$4,$V1211-4,0))</f>
        <v/>
      </c>
      <c r="K1211" s="149"/>
      <c r="L1211" s="149"/>
      <c r="M1211" s="149"/>
      <c r="N1211" s="149"/>
      <c r="O1211" s="149"/>
      <c r="P1211" s="206"/>
      <c r="Q1211" s="150"/>
      <c r="R1211" s="148" t="str">
        <f ca="1">IF(ISERROR($V1211),"",OFFSET('Smelter Look-up'!$C$4,$V1211-4,0)&amp;"")</f>
        <v/>
      </c>
      <c r="S1211" s="154" t="str">
        <f t="shared" ca="1" si="101"/>
        <v/>
      </c>
      <c r="T1211" s="154" t="str">
        <f ca="1">IF(B1211="","",IF(ISERROR(MATCH($J1211,SorP!$B$1:$B$6261,0)),"",INDIRECT("'SorP'!$A$"&amp;MATCH($S1211&amp;$J1211,SorP!C:C,0))))</f>
        <v/>
      </c>
      <c r="U1211" s="167"/>
      <c r="V1211" s="168" t="e">
        <f>IF(C1211="",NA(),MATCH($B1211&amp;$C1211,'Smelter Look-up'!$J:$J,0))</f>
        <v>#N/A</v>
      </c>
      <c r="X1211" s="169">
        <f t="shared" ca="1" si="100"/>
        <v>0</v>
      </c>
      <c r="AB1211" s="311" t="str">
        <f t="shared" si="102"/>
        <v/>
      </c>
      <c r="AC1211" s="169" t="str">
        <f t="shared" si="103"/>
        <v/>
      </c>
      <c r="AD1211" s="169" t="str">
        <f t="shared" si="104"/>
        <v/>
      </c>
    </row>
    <row r="1212" spans="1:30" s="169" customFormat="1" ht="20.25">
      <c r="A1212" s="154"/>
      <c r="B1212" s="301"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3" t="str">
        <f ca="1">IF(ISERROR($V1212),"",OFFSET('Smelter Look-up'!$G$4,$V1212-4,0))</f>
        <v/>
      </c>
      <c r="I1212" s="204" t="str">
        <f ca="1">IF(ISERROR($V1212),"",OFFSET('Smelter Look-up'!$H$4,$V1212-4,0))</f>
        <v/>
      </c>
      <c r="J1212" s="204" t="str">
        <f ca="1">IF(ISERROR($V1212),"",OFFSET('Smelter Look-up'!$I$4,$V1212-4,0))</f>
        <v/>
      </c>
      <c r="K1212" s="149"/>
      <c r="L1212" s="149"/>
      <c r="M1212" s="149"/>
      <c r="N1212" s="149"/>
      <c r="O1212" s="149"/>
      <c r="P1212" s="206"/>
      <c r="Q1212" s="150"/>
      <c r="R1212" s="148" t="str">
        <f ca="1">IF(ISERROR($V1212),"",OFFSET('Smelter Look-up'!$C$4,$V1212-4,0)&amp;"")</f>
        <v/>
      </c>
      <c r="S1212" s="154" t="str">
        <f t="shared" ca="1" si="101"/>
        <v/>
      </c>
      <c r="T1212" s="154" t="str">
        <f ca="1">IF(B1212="","",IF(ISERROR(MATCH($J1212,SorP!$B$1:$B$6261,0)),"",INDIRECT("'SorP'!$A$"&amp;MATCH($S1212&amp;$J1212,SorP!C:C,0))))</f>
        <v/>
      </c>
      <c r="U1212" s="167"/>
      <c r="V1212" s="168" t="e">
        <f>IF(C1212="",NA(),MATCH($B1212&amp;$C1212,'Smelter Look-up'!$J:$J,0))</f>
        <v>#N/A</v>
      </c>
      <c r="X1212" s="169">
        <f t="shared" ca="1" si="100"/>
        <v>0</v>
      </c>
      <c r="AB1212" s="311" t="str">
        <f t="shared" si="102"/>
        <v/>
      </c>
      <c r="AC1212" s="169" t="str">
        <f t="shared" si="103"/>
        <v/>
      </c>
      <c r="AD1212" s="169" t="str">
        <f t="shared" si="104"/>
        <v/>
      </c>
    </row>
    <row r="1213" spans="1:30" s="169" customFormat="1" ht="20.25">
      <c r="A1213" s="154"/>
      <c r="B1213" s="301"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3" t="str">
        <f ca="1">IF(ISERROR($V1213),"",OFFSET('Smelter Look-up'!$G$4,$V1213-4,0))</f>
        <v/>
      </c>
      <c r="I1213" s="204" t="str">
        <f ca="1">IF(ISERROR($V1213),"",OFFSET('Smelter Look-up'!$H$4,$V1213-4,0))</f>
        <v/>
      </c>
      <c r="J1213" s="204" t="str">
        <f ca="1">IF(ISERROR($V1213),"",OFFSET('Smelter Look-up'!$I$4,$V1213-4,0))</f>
        <v/>
      </c>
      <c r="K1213" s="149"/>
      <c r="L1213" s="149"/>
      <c r="M1213" s="149"/>
      <c r="N1213" s="149"/>
      <c r="O1213" s="149"/>
      <c r="P1213" s="206"/>
      <c r="Q1213" s="150"/>
      <c r="R1213" s="148" t="str">
        <f ca="1">IF(ISERROR($V1213),"",OFFSET('Smelter Look-up'!$C$4,$V1213-4,0)&amp;"")</f>
        <v/>
      </c>
      <c r="S1213" s="154" t="str">
        <f t="shared" ca="1" si="101"/>
        <v/>
      </c>
      <c r="T1213" s="154" t="str">
        <f ca="1">IF(B1213="","",IF(ISERROR(MATCH($J1213,SorP!$B$1:$B$6261,0)),"",INDIRECT("'SorP'!$A$"&amp;MATCH($S1213&amp;$J1213,SorP!C:C,0))))</f>
        <v/>
      </c>
      <c r="U1213" s="167"/>
      <c r="V1213" s="168" t="e">
        <f>IF(C1213="",NA(),MATCH($B1213&amp;$C1213,'Smelter Look-up'!$J:$J,0))</f>
        <v>#N/A</v>
      </c>
      <c r="X1213" s="169">
        <f t="shared" ca="1" si="100"/>
        <v>0</v>
      </c>
      <c r="AB1213" s="311" t="str">
        <f t="shared" si="102"/>
        <v/>
      </c>
      <c r="AC1213" s="169" t="str">
        <f t="shared" si="103"/>
        <v/>
      </c>
      <c r="AD1213" s="169" t="str">
        <f t="shared" si="104"/>
        <v/>
      </c>
    </row>
    <row r="1214" spans="1:30" s="169" customFormat="1" ht="20.25">
      <c r="A1214" s="154"/>
      <c r="B1214" s="301"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3" t="str">
        <f ca="1">IF(ISERROR($V1214),"",OFFSET('Smelter Look-up'!$G$4,$V1214-4,0))</f>
        <v/>
      </c>
      <c r="I1214" s="204" t="str">
        <f ca="1">IF(ISERROR($V1214),"",OFFSET('Smelter Look-up'!$H$4,$V1214-4,0))</f>
        <v/>
      </c>
      <c r="J1214" s="204" t="str">
        <f ca="1">IF(ISERROR($V1214),"",OFFSET('Smelter Look-up'!$I$4,$V1214-4,0))</f>
        <v/>
      </c>
      <c r="K1214" s="149"/>
      <c r="L1214" s="149"/>
      <c r="M1214" s="149"/>
      <c r="N1214" s="149"/>
      <c r="O1214" s="149"/>
      <c r="P1214" s="206"/>
      <c r="Q1214" s="150"/>
      <c r="R1214" s="148" t="str">
        <f ca="1">IF(ISERROR($V1214),"",OFFSET('Smelter Look-up'!$C$4,$V1214-4,0)&amp;"")</f>
        <v/>
      </c>
      <c r="S1214" s="154" t="str">
        <f t="shared" ca="1" si="101"/>
        <v/>
      </c>
      <c r="T1214" s="154" t="str">
        <f ca="1">IF(B1214="","",IF(ISERROR(MATCH($J1214,SorP!$B$1:$B$6261,0)),"",INDIRECT("'SorP'!$A$"&amp;MATCH($S1214&amp;$J1214,SorP!C:C,0))))</f>
        <v/>
      </c>
      <c r="U1214" s="167"/>
      <c r="V1214" s="168" t="e">
        <f>IF(C1214="",NA(),MATCH($B1214&amp;$C1214,'Smelter Look-up'!$J:$J,0))</f>
        <v>#N/A</v>
      </c>
      <c r="X1214" s="169">
        <f t="shared" ca="1" si="100"/>
        <v>0</v>
      </c>
      <c r="AB1214" s="311" t="str">
        <f t="shared" si="102"/>
        <v/>
      </c>
      <c r="AC1214" s="169" t="str">
        <f t="shared" si="103"/>
        <v/>
      </c>
      <c r="AD1214" s="169" t="str">
        <f t="shared" si="104"/>
        <v/>
      </c>
    </row>
    <row r="1215" spans="1:30" s="169" customFormat="1" ht="20.25">
      <c r="A1215" s="154"/>
      <c r="B1215" s="301"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3" t="str">
        <f ca="1">IF(ISERROR($V1215),"",OFFSET('Smelter Look-up'!$G$4,$V1215-4,0))</f>
        <v/>
      </c>
      <c r="I1215" s="204" t="str">
        <f ca="1">IF(ISERROR($V1215),"",OFFSET('Smelter Look-up'!$H$4,$V1215-4,0))</f>
        <v/>
      </c>
      <c r="J1215" s="204" t="str">
        <f ca="1">IF(ISERROR($V1215),"",OFFSET('Smelter Look-up'!$I$4,$V1215-4,0))</f>
        <v/>
      </c>
      <c r="K1215" s="149"/>
      <c r="L1215" s="149"/>
      <c r="M1215" s="149"/>
      <c r="N1215" s="149"/>
      <c r="O1215" s="149"/>
      <c r="P1215" s="206"/>
      <c r="Q1215" s="150"/>
      <c r="R1215" s="148" t="str">
        <f ca="1">IF(ISERROR($V1215),"",OFFSET('Smelter Look-up'!$C$4,$V1215-4,0)&amp;"")</f>
        <v/>
      </c>
      <c r="S1215" s="154" t="str">
        <f t="shared" ca="1" si="101"/>
        <v/>
      </c>
      <c r="T1215" s="154" t="str">
        <f ca="1">IF(B1215="","",IF(ISERROR(MATCH($J1215,SorP!$B$1:$B$6261,0)),"",INDIRECT("'SorP'!$A$"&amp;MATCH($S1215&amp;$J1215,SorP!C:C,0))))</f>
        <v/>
      </c>
      <c r="U1215" s="167"/>
      <c r="V1215" s="168" t="e">
        <f>IF(C1215="",NA(),MATCH($B1215&amp;$C1215,'Smelter Look-up'!$J:$J,0))</f>
        <v>#N/A</v>
      </c>
      <c r="X1215" s="169">
        <f t="shared" ca="1" si="100"/>
        <v>0</v>
      </c>
      <c r="AB1215" s="311" t="str">
        <f t="shared" si="102"/>
        <v/>
      </c>
      <c r="AC1215" s="169" t="str">
        <f t="shared" si="103"/>
        <v/>
      </c>
      <c r="AD1215" s="169" t="str">
        <f t="shared" si="104"/>
        <v/>
      </c>
    </row>
    <row r="1216" spans="1:30" s="169" customFormat="1" ht="20.25">
      <c r="A1216" s="154"/>
      <c r="B1216" s="301"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3" t="str">
        <f ca="1">IF(ISERROR($V1216),"",OFFSET('Smelter Look-up'!$G$4,$V1216-4,0))</f>
        <v/>
      </c>
      <c r="I1216" s="204" t="str">
        <f ca="1">IF(ISERROR($V1216),"",OFFSET('Smelter Look-up'!$H$4,$V1216-4,0))</f>
        <v/>
      </c>
      <c r="J1216" s="204" t="str">
        <f ca="1">IF(ISERROR($V1216),"",OFFSET('Smelter Look-up'!$I$4,$V1216-4,0))</f>
        <v/>
      </c>
      <c r="K1216" s="149"/>
      <c r="L1216" s="149"/>
      <c r="M1216" s="149"/>
      <c r="N1216" s="149"/>
      <c r="O1216" s="149"/>
      <c r="P1216" s="206"/>
      <c r="Q1216" s="150"/>
      <c r="R1216" s="148" t="str">
        <f ca="1">IF(ISERROR($V1216),"",OFFSET('Smelter Look-up'!$C$4,$V1216-4,0)&amp;"")</f>
        <v/>
      </c>
      <c r="S1216" s="154" t="str">
        <f t="shared" ca="1" si="101"/>
        <v/>
      </c>
      <c r="T1216" s="154" t="str">
        <f ca="1">IF(B1216="","",IF(ISERROR(MATCH($J1216,SorP!$B$1:$B$6261,0)),"",INDIRECT("'SorP'!$A$"&amp;MATCH($S1216&amp;$J1216,SorP!C:C,0))))</f>
        <v/>
      </c>
      <c r="U1216" s="167"/>
      <c r="V1216" s="168" t="e">
        <f>IF(C1216="",NA(),MATCH($B1216&amp;$C1216,'Smelter Look-up'!$J:$J,0))</f>
        <v>#N/A</v>
      </c>
      <c r="X1216" s="169">
        <f t="shared" ca="1" si="100"/>
        <v>0</v>
      </c>
      <c r="AB1216" s="311" t="str">
        <f t="shared" si="102"/>
        <v/>
      </c>
      <c r="AC1216" s="169" t="str">
        <f t="shared" si="103"/>
        <v/>
      </c>
      <c r="AD1216" s="169" t="str">
        <f t="shared" si="104"/>
        <v/>
      </c>
    </row>
    <row r="1217" spans="1:30" s="169" customFormat="1" ht="20.25">
      <c r="A1217" s="154"/>
      <c r="B1217" s="301"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3" t="str">
        <f ca="1">IF(ISERROR($V1217),"",OFFSET('Smelter Look-up'!$G$4,$V1217-4,0))</f>
        <v/>
      </c>
      <c r="I1217" s="204" t="str">
        <f ca="1">IF(ISERROR($V1217),"",OFFSET('Smelter Look-up'!$H$4,$V1217-4,0))</f>
        <v/>
      </c>
      <c r="J1217" s="204" t="str">
        <f ca="1">IF(ISERROR($V1217),"",OFFSET('Smelter Look-up'!$I$4,$V1217-4,0))</f>
        <v/>
      </c>
      <c r="K1217" s="149"/>
      <c r="L1217" s="149"/>
      <c r="M1217" s="149"/>
      <c r="N1217" s="149"/>
      <c r="O1217" s="149"/>
      <c r="P1217" s="206"/>
      <c r="Q1217" s="150"/>
      <c r="R1217" s="148" t="str">
        <f ca="1">IF(ISERROR($V1217),"",OFFSET('Smelter Look-up'!$C$4,$V1217-4,0)&amp;"")</f>
        <v/>
      </c>
      <c r="S1217" s="154" t="str">
        <f t="shared" ca="1" si="101"/>
        <v/>
      </c>
      <c r="T1217" s="154" t="str">
        <f ca="1">IF(B1217="","",IF(ISERROR(MATCH($J1217,SorP!$B$1:$B$6261,0)),"",INDIRECT("'SorP'!$A$"&amp;MATCH($S1217&amp;$J1217,SorP!C:C,0))))</f>
        <v/>
      </c>
      <c r="U1217" s="167"/>
      <c r="V1217" s="168" t="e">
        <f>IF(C1217="",NA(),MATCH($B1217&amp;$C1217,'Smelter Look-up'!$J:$J,0))</f>
        <v>#N/A</v>
      </c>
      <c r="X1217" s="169">
        <f t="shared" ca="1" si="100"/>
        <v>0</v>
      </c>
      <c r="AB1217" s="311" t="str">
        <f t="shared" si="102"/>
        <v/>
      </c>
      <c r="AC1217" s="169" t="str">
        <f t="shared" si="103"/>
        <v/>
      </c>
      <c r="AD1217" s="169" t="str">
        <f t="shared" si="104"/>
        <v/>
      </c>
    </row>
    <row r="1218" spans="1:30" s="169" customFormat="1" ht="20.25">
      <c r="A1218" s="154"/>
      <c r="B1218" s="301"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3" t="str">
        <f ca="1">IF(ISERROR($V1218),"",OFFSET('Smelter Look-up'!$G$4,$V1218-4,0))</f>
        <v/>
      </c>
      <c r="I1218" s="204" t="str">
        <f ca="1">IF(ISERROR($V1218),"",OFFSET('Smelter Look-up'!$H$4,$V1218-4,0))</f>
        <v/>
      </c>
      <c r="J1218" s="204" t="str">
        <f ca="1">IF(ISERROR($V1218),"",OFFSET('Smelter Look-up'!$I$4,$V1218-4,0))</f>
        <v/>
      </c>
      <c r="K1218" s="149"/>
      <c r="L1218" s="149"/>
      <c r="M1218" s="149"/>
      <c r="N1218" s="149"/>
      <c r="O1218" s="149"/>
      <c r="P1218" s="206"/>
      <c r="Q1218" s="150"/>
      <c r="R1218" s="148" t="str">
        <f ca="1">IF(ISERROR($V1218),"",OFFSET('Smelter Look-up'!$C$4,$V1218-4,0)&amp;"")</f>
        <v/>
      </c>
      <c r="S1218" s="154" t="str">
        <f t="shared" ca="1" si="101"/>
        <v/>
      </c>
      <c r="T1218" s="154" t="str">
        <f ca="1">IF(B1218="","",IF(ISERROR(MATCH($J1218,SorP!$B$1:$B$6261,0)),"",INDIRECT("'SorP'!$A$"&amp;MATCH($S1218&amp;$J1218,SorP!C:C,0))))</f>
        <v/>
      </c>
      <c r="U1218" s="167"/>
      <c r="V1218" s="168" t="e">
        <f>IF(C1218="",NA(),MATCH($B1218&amp;$C1218,'Smelter Look-up'!$J:$J,0))</f>
        <v>#N/A</v>
      </c>
      <c r="X1218" s="169">
        <f t="shared" ca="1" si="100"/>
        <v>0</v>
      </c>
      <c r="AB1218" s="311" t="str">
        <f t="shared" si="102"/>
        <v/>
      </c>
      <c r="AC1218" s="169" t="str">
        <f t="shared" si="103"/>
        <v/>
      </c>
      <c r="AD1218" s="169" t="str">
        <f t="shared" si="104"/>
        <v/>
      </c>
    </row>
    <row r="1219" spans="1:30" s="169" customFormat="1" ht="20.25">
      <c r="A1219" s="154"/>
      <c r="B1219" s="301"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3" t="str">
        <f ca="1">IF(ISERROR($V1219),"",OFFSET('Smelter Look-up'!$G$4,$V1219-4,0))</f>
        <v/>
      </c>
      <c r="I1219" s="204" t="str">
        <f ca="1">IF(ISERROR($V1219),"",OFFSET('Smelter Look-up'!$H$4,$V1219-4,0))</f>
        <v/>
      </c>
      <c r="J1219" s="204" t="str">
        <f ca="1">IF(ISERROR($V1219),"",OFFSET('Smelter Look-up'!$I$4,$V1219-4,0))</f>
        <v/>
      </c>
      <c r="K1219" s="149"/>
      <c r="L1219" s="149"/>
      <c r="M1219" s="149"/>
      <c r="N1219" s="149"/>
      <c r="O1219" s="149"/>
      <c r="P1219" s="206"/>
      <c r="Q1219" s="150"/>
      <c r="R1219" s="148" t="str">
        <f ca="1">IF(ISERROR($V1219),"",OFFSET('Smelter Look-up'!$C$4,$V1219-4,0)&amp;"")</f>
        <v/>
      </c>
      <c r="S1219" s="154" t="str">
        <f t="shared" ca="1" si="101"/>
        <v/>
      </c>
      <c r="T1219" s="154" t="str">
        <f ca="1">IF(B1219="","",IF(ISERROR(MATCH($J1219,SorP!$B$1:$B$6261,0)),"",INDIRECT("'SorP'!$A$"&amp;MATCH($S1219&amp;$J1219,SorP!C:C,0))))</f>
        <v/>
      </c>
      <c r="U1219" s="167"/>
      <c r="V1219" s="168" t="e">
        <f>IF(C1219="",NA(),MATCH($B1219&amp;$C1219,'Smelter Look-up'!$J:$J,0))</f>
        <v>#N/A</v>
      </c>
      <c r="X1219" s="169">
        <f t="shared" ca="1" si="100"/>
        <v>0</v>
      </c>
      <c r="AB1219" s="311" t="str">
        <f t="shared" si="102"/>
        <v/>
      </c>
      <c r="AC1219" s="169" t="str">
        <f t="shared" si="103"/>
        <v/>
      </c>
      <c r="AD1219" s="169" t="str">
        <f t="shared" si="104"/>
        <v/>
      </c>
    </row>
    <row r="1220" spans="1:30" s="169" customFormat="1" ht="20.25">
      <c r="A1220" s="154"/>
      <c r="B1220" s="301"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3" t="str">
        <f ca="1">IF(ISERROR($V1220),"",OFFSET('Smelter Look-up'!$G$4,$V1220-4,0))</f>
        <v/>
      </c>
      <c r="I1220" s="204" t="str">
        <f ca="1">IF(ISERROR($V1220),"",OFFSET('Smelter Look-up'!$H$4,$V1220-4,0))</f>
        <v/>
      </c>
      <c r="J1220" s="204" t="str">
        <f ca="1">IF(ISERROR($V1220),"",OFFSET('Smelter Look-up'!$I$4,$V1220-4,0))</f>
        <v/>
      </c>
      <c r="K1220" s="149"/>
      <c r="L1220" s="149"/>
      <c r="M1220" s="149"/>
      <c r="N1220" s="149"/>
      <c r="O1220" s="149"/>
      <c r="P1220" s="206"/>
      <c r="Q1220" s="150"/>
      <c r="R1220" s="148" t="str">
        <f ca="1">IF(ISERROR($V1220),"",OFFSET('Smelter Look-up'!$C$4,$V1220-4,0)&amp;"")</f>
        <v/>
      </c>
      <c r="S1220" s="154" t="str">
        <f t="shared" ca="1" si="101"/>
        <v/>
      </c>
      <c r="T1220" s="154" t="str">
        <f ca="1">IF(B1220="","",IF(ISERROR(MATCH($J1220,SorP!$B$1:$B$6261,0)),"",INDIRECT("'SorP'!$A$"&amp;MATCH($S1220&amp;$J1220,SorP!C:C,0))))</f>
        <v/>
      </c>
      <c r="U1220" s="167"/>
      <c r="V1220" s="168" t="e">
        <f>IF(C1220="",NA(),MATCH($B1220&amp;$C1220,'Smelter Look-up'!$J:$J,0))</f>
        <v>#N/A</v>
      </c>
      <c r="X1220" s="169">
        <f t="shared" ca="1" si="100"/>
        <v>0</v>
      </c>
      <c r="AB1220" s="311" t="str">
        <f t="shared" si="102"/>
        <v/>
      </c>
      <c r="AC1220" s="169" t="str">
        <f t="shared" si="103"/>
        <v/>
      </c>
      <c r="AD1220" s="169" t="str">
        <f t="shared" si="104"/>
        <v/>
      </c>
    </row>
    <row r="1221" spans="1:30" s="169" customFormat="1" ht="20.25">
      <c r="A1221" s="154"/>
      <c r="B1221" s="301"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3" t="str">
        <f ca="1">IF(ISERROR($V1221),"",OFFSET('Smelter Look-up'!$G$4,$V1221-4,0))</f>
        <v/>
      </c>
      <c r="I1221" s="204" t="str">
        <f ca="1">IF(ISERROR($V1221),"",OFFSET('Smelter Look-up'!$H$4,$V1221-4,0))</f>
        <v/>
      </c>
      <c r="J1221" s="204" t="str">
        <f ca="1">IF(ISERROR($V1221),"",OFFSET('Smelter Look-up'!$I$4,$V1221-4,0))</f>
        <v/>
      </c>
      <c r="K1221" s="149"/>
      <c r="L1221" s="149"/>
      <c r="M1221" s="149"/>
      <c r="N1221" s="149"/>
      <c r="O1221" s="149"/>
      <c r="P1221" s="206"/>
      <c r="Q1221" s="150"/>
      <c r="R1221" s="148" t="str">
        <f ca="1">IF(ISERROR($V1221),"",OFFSET('Smelter Look-up'!$C$4,$V1221-4,0)&amp;"")</f>
        <v/>
      </c>
      <c r="S1221" s="154" t="str">
        <f t="shared" ca="1" si="101"/>
        <v/>
      </c>
      <c r="T1221" s="154" t="str">
        <f ca="1">IF(B1221="","",IF(ISERROR(MATCH($J1221,SorP!$B$1:$B$6261,0)),"",INDIRECT("'SorP'!$A$"&amp;MATCH($S1221&amp;$J1221,SorP!C:C,0))))</f>
        <v/>
      </c>
      <c r="U1221" s="167"/>
      <c r="V1221" s="168" t="e">
        <f>IF(C1221="",NA(),MATCH($B1221&amp;$C1221,'Smelter Look-up'!$J:$J,0))</f>
        <v>#N/A</v>
      </c>
      <c r="X1221" s="169">
        <f t="shared" ca="1" si="100"/>
        <v>0</v>
      </c>
      <c r="AB1221" s="311" t="str">
        <f t="shared" si="102"/>
        <v/>
      </c>
      <c r="AC1221" s="169" t="str">
        <f t="shared" si="103"/>
        <v/>
      </c>
      <c r="AD1221" s="169" t="str">
        <f t="shared" si="104"/>
        <v/>
      </c>
    </row>
    <row r="1222" spans="1:30" s="169" customFormat="1" ht="20.25">
      <c r="A1222" s="154"/>
      <c r="B1222" s="301"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3" t="str">
        <f ca="1">IF(ISERROR($V1222),"",OFFSET('Smelter Look-up'!$G$4,$V1222-4,0))</f>
        <v/>
      </c>
      <c r="I1222" s="204" t="str">
        <f ca="1">IF(ISERROR($V1222),"",OFFSET('Smelter Look-up'!$H$4,$V1222-4,0))</f>
        <v/>
      </c>
      <c r="J1222" s="204" t="str">
        <f ca="1">IF(ISERROR($V1222),"",OFFSET('Smelter Look-up'!$I$4,$V1222-4,0))</f>
        <v/>
      </c>
      <c r="K1222" s="149"/>
      <c r="L1222" s="149"/>
      <c r="M1222" s="149"/>
      <c r="N1222" s="149"/>
      <c r="O1222" s="149"/>
      <c r="P1222" s="206"/>
      <c r="Q1222" s="150"/>
      <c r="R1222" s="148" t="str">
        <f ca="1">IF(ISERROR($V1222),"",OFFSET('Smelter Look-up'!$C$4,$V1222-4,0)&amp;"")</f>
        <v/>
      </c>
      <c r="S1222" s="154" t="str">
        <f t="shared" ca="1" si="101"/>
        <v/>
      </c>
      <c r="T1222" s="154" t="str">
        <f ca="1">IF(B1222="","",IF(ISERROR(MATCH($J1222,SorP!$B$1:$B$6261,0)),"",INDIRECT("'SorP'!$A$"&amp;MATCH($S1222&amp;$J1222,SorP!C:C,0))))</f>
        <v/>
      </c>
      <c r="U1222" s="167"/>
      <c r="V1222" s="168" t="e">
        <f>IF(C1222="",NA(),MATCH($B1222&amp;$C1222,'Smelter Look-up'!$J:$J,0))</f>
        <v>#N/A</v>
      </c>
      <c r="X1222" s="169">
        <f t="shared" ca="1" si="100"/>
        <v>0</v>
      </c>
      <c r="AB1222" s="311" t="str">
        <f t="shared" si="102"/>
        <v/>
      </c>
      <c r="AC1222" s="169" t="str">
        <f t="shared" si="103"/>
        <v/>
      </c>
      <c r="AD1222" s="169" t="str">
        <f t="shared" si="104"/>
        <v/>
      </c>
    </row>
    <row r="1223" spans="1:30" s="169" customFormat="1" ht="20.25">
      <c r="A1223" s="154"/>
      <c r="B1223" s="301"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3" t="str">
        <f ca="1">IF(ISERROR($V1223),"",OFFSET('Smelter Look-up'!$G$4,$V1223-4,0))</f>
        <v/>
      </c>
      <c r="I1223" s="204" t="str">
        <f ca="1">IF(ISERROR($V1223),"",OFFSET('Smelter Look-up'!$H$4,$V1223-4,0))</f>
        <v/>
      </c>
      <c r="J1223" s="204" t="str">
        <f ca="1">IF(ISERROR($V1223),"",OFFSET('Smelter Look-up'!$I$4,$V1223-4,0))</f>
        <v/>
      </c>
      <c r="K1223" s="149"/>
      <c r="L1223" s="149"/>
      <c r="M1223" s="149"/>
      <c r="N1223" s="149"/>
      <c r="O1223" s="149"/>
      <c r="P1223" s="206"/>
      <c r="Q1223" s="150"/>
      <c r="R1223" s="148" t="str">
        <f ca="1">IF(ISERROR($V1223),"",OFFSET('Smelter Look-up'!$C$4,$V1223-4,0)&amp;"")</f>
        <v/>
      </c>
      <c r="S1223" s="154" t="str">
        <f t="shared" ca="1" si="101"/>
        <v/>
      </c>
      <c r="T1223" s="154" t="str">
        <f ca="1">IF(B1223="","",IF(ISERROR(MATCH($J1223,SorP!$B$1:$B$6261,0)),"",INDIRECT("'SorP'!$A$"&amp;MATCH($S1223&amp;$J1223,SorP!C:C,0))))</f>
        <v/>
      </c>
      <c r="U1223" s="167"/>
      <c r="V1223" s="168" t="e">
        <f>IF(C1223="",NA(),MATCH($B1223&amp;$C1223,'Smelter Look-up'!$J:$J,0))</f>
        <v>#N/A</v>
      </c>
      <c r="X1223" s="169">
        <f t="shared" ca="1" si="100"/>
        <v>0</v>
      </c>
      <c r="AB1223" s="311" t="str">
        <f t="shared" si="102"/>
        <v/>
      </c>
      <c r="AC1223" s="169" t="str">
        <f t="shared" si="103"/>
        <v/>
      </c>
      <c r="AD1223" s="169" t="str">
        <f t="shared" si="104"/>
        <v/>
      </c>
    </row>
    <row r="1224" spans="1:30" s="169" customFormat="1" ht="20.25">
      <c r="A1224" s="154"/>
      <c r="B1224" s="301"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3" t="str">
        <f ca="1">IF(ISERROR($V1224),"",OFFSET('Smelter Look-up'!$G$4,$V1224-4,0))</f>
        <v/>
      </c>
      <c r="I1224" s="204" t="str">
        <f ca="1">IF(ISERROR($V1224),"",OFFSET('Smelter Look-up'!$H$4,$V1224-4,0))</f>
        <v/>
      </c>
      <c r="J1224" s="204" t="str">
        <f ca="1">IF(ISERROR($V1224),"",OFFSET('Smelter Look-up'!$I$4,$V1224-4,0))</f>
        <v/>
      </c>
      <c r="K1224" s="149"/>
      <c r="L1224" s="149"/>
      <c r="M1224" s="149"/>
      <c r="N1224" s="149"/>
      <c r="O1224" s="149"/>
      <c r="P1224" s="206"/>
      <c r="Q1224" s="150"/>
      <c r="R1224" s="148" t="str">
        <f ca="1">IF(ISERROR($V1224),"",OFFSET('Smelter Look-up'!$C$4,$V1224-4,0)&amp;"")</f>
        <v/>
      </c>
      <c r="S1224" s="154" t="str">
        <f t="shared" ca="1" si="101"/>
        <v/>
      </c>
      <c r="T1224" s="154" t="str">
        <f ca="1">IF(B1224="","",IF(ISERROR(MATCH($J1224,SorP!$B$1:$B$6261,0)),"",INDIRECT("'SorP'!$A$"&amp;MATCH($S1224&amp;$J1224,SorP!C:C,0))))</f>
        <v/>
      </c>
      <c r="U1224" s="167"/>
      <c r="V1224" s="168" t="e">
        <f>IF(C1224="",NA(),MATCH($B1224&amp;$C1224,'Smelter Look-up'!$J:$J,0))</f>
        <v>#N/A</v>
      </c>
      <c r="X1224" s="169">
        <f t="shared" ca="1" si="100"/>
        <v>0</v>
      </c>
      <c r="AB1224" s="311" t="str">
        <f t="shared" si="102"/>
        <v/>
      </c>
      <c r="AC1224" s="169" t="str">
        <f t="shared" si="103"/>
        <v/>
      </c>
      <c r="AD1224" s="169" t="str">
        <f t="shared" si="104"/>
        <v/>
      </c>
    </row>
    <row r="1225" spans="1:30" s="169" customFormat="1" ht="20.25">
      <c r="A1225" s="154"/>
      <c r="B1225" s="301"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3" t="str">
        <f ca="1">IF(ISERROR($V1225),"",OFFSET('Smelter Look-up'!$G$4,$V1225-4,0))</f>
        <v/>
      </c>
      <c r="I1225" s="204" t="str">
        <f ca="1">IF(ISERROR($V1225),"",OFFSET('Smelter Look-up'!$H$4,$V1225-4,0))</f>
        <v/>
      </c>
      <c r="J1225" s="204" t="str">
        <f ca="1">IF(ISERROR($V1225),"",OFFSET('Smelter Look-up'!$I$4,$V1225-4,0))</f>
        <v/>
      </c>
      <c r="K1225" s="149"/>
      <c r="L1225" s="149"/>
      <c r="M1225" s="149"/>
      <c r="N1225" s="149"/>
      <c r="O1225" s="149"/>
      <c r="P1225" s="206"/>
      <c r="Q1225" s="150"/>
      <c r="R1225" s="148" t="str">
        <f ca="1">IF(ISERROR($V1225),"",OFFSET('Smelter Look-up'!$C$4,$V1225-4,0)&amp;"")</f>
        <v/>
      </c>
      <c r="S1225" s="154" t="str">
        <f t="shared" ca="1" si="101"/>
        <v/>
      </c>
      <c r="T1225" s="154" t="str">
        <f ca="1">IF(B1225="","",IF(ISERROR(MATCH($J1225,SorP!$B$1:$B$6261,0)),"",INDIRECT("'SorP'!$A$"&amp;MATCH($S1225&amp;$J1225,SorP!C:C,0))))</f>
        <v/>
      </c>
      <c r="U1225" s="167"/>
      <c r="V1225" s="168" t="e">
        <f>IF(C1225="",NA(),MATCH($B1225&amp;$C1225,'Smelter Look-up'!$J:$J,0))</f>
        <v>#N/A</v>
      </c>
      <c r="X1225" s="169">
        <f t="shared" ca="1" si="100"/>
        <v>0</v>
      </c>
      <c r="AB1225" s="311" t="str">
        <f t="shared" si="102"/>
        <v/>
      </c>
      <c r="AC1225" s="169" t="str">
        <f t="shared" si="103"/>
        <v/>
      </c>
      <c r="AD1225" s="169" t="str">
        <f t="shared" si="104"/>
        <v/>
      </c>
    </row>
    <row r="1226" spans="1:30" s="169" customFormat="1" ht="20.25">
      <c r="A1226" s="154"/>
      <c r="B1226" s="301"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3" t="str">
        <f ca="1">IF(ISERROR($V1226),"",OFFSET('Smelter Look-up'!$G$4,$V1226-4,0))</f>
        <v/>
      </c>
      <c r="I1226" s="204" t="str">
        <f ca="1">IF(ISERROR($V1226),"",OFFSET('Smelter Look-up'!$H$4,$V1226-4,0))</f>
        <v/>
      </c>
      <c r="J1226" s="204" t="str">
        <f ca="1">IF(ISERROR($V1226),"",OFFSET('Smelter Look-up'!$I$4,$V1226-4,0))</f>
        <v/>
      </c>
      <c r="K1226" s="149"/>
      <c r="L1226" s="149"/>
      <c r="M1226" s="149"/>
      <c r="N1226" s="149"/>
      <c r="O1226" s="149"/>
      <c r="P1226" s="206"/>
      <c r="Q1226" s="150"/>
      <c r="R1226" s="148" t="str">
        <f ca="1">IF(ISERROR($V1226),"",OFFSET('Smelter Look-up'!$C$4,$V1226-4,0)&amp;"")</f>
        <v/>
      </c>
      <c r="S1226" s="154" t="str">
        <f t="shared" ca="1" si="101"/>
        <v/>
      </c>
      <c r="T1226" s="154" t="str">
        <f ca="1">IF(B1226="","",IF(ISERROR(MATCH($J1226,SorP!$B$1:$B$6261,0)),"",INDIRECT("'SorP'!$A$"&amp;MATCH($S1226&amp;$J1226,SorP!C:C,0))))</f>
        <v/>
      </c>
      <c r="U1226" s="167"/>
      <c r="V1226" s="168" t="e">
        <f>IF(C1226="",NA(),MATCH($B1226&amp;$C1226,'Smelter Look-up'!$J:$J,0))</f>
        <v>#N/A</v>
      </c>
      <c r="X1226" s="169">
        <f t="shared" ca="1" si="100"/>
        <v>0</v>
      </c>
      <c r="AB1226" s="311" t="str">
        <f t="shared" si="102"/>
        <v/>
      </c>
      <c r="AC1226" s="169" t="str">
        <f t="shared" si="103"/>
        <v/>
      </c>
      <c r="AD1226" s="169" t="str">
        <f t="shared" si="104"/>
        <v/>
      </c>
    </row>
    <row r="1227" spans="1:30" s="169" customFormat="1" ht="20.25">
      <c r="A1227" s="154"/>
      <c r="B1227" s="301"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3" t="str">
        <f ca="1">IF(ISERROR($V1227),"",OFFSET('Smelter Look-up'!$G$4,$V1227-4,0))</f>
        <v/>
      </c>
      <c r="I1227" s="204" t="str">
        <f ca="1">IF(ISERROR($V1227),"",OFFSET('Smelter Look-up'!$H$4,$V1227-4,0))</f>
        <v/>
      </c>
      <c r="J1227" s="204" t="str">
        <f ca="1">IF(ISERROR($V1227),"",OFFSET('Smelter Look-up'!$I$4,$V1227-4,0))</f>
        <v/>
      </c>
      <c r="K1227" s="149"/>
      <c r="L1227" s="149"/>
      <c r="M1227" s="149"/>
      <c r="N1227" s="149"/>
      <c r="O1227" s="149"/>
      <c r="P1227" s="206"/>
      <c r="Q1227" s="150"/>
      <c r="R1227" s="148" t="str">
        <f ca="1">IF(ISERROR($V1227),"",OFFSET('Smelter Look-up'!$C$4,$V1227-4,0)&amp;"")</f>
        <v/>
      </c>
      <c r="S1227" s="154" t="str">
        <f t="shared" ca="1" si="101"/>
        <v/>
      </c>
      <c r="T1227" s="154" t="str">
        <f ca="1">IF(B1227="","",IF(ISERROR(MATCH($J1227,SorP!$B$1:$B$6261,0)),"",INDIRECT("'SorP'!$A$"&amp;MATCH($S1227&amp;$J1227,SorP!C:C,0))))</f>
        <v/>
      </c>
      <c r="U1227" s="167"/>
      <c r="V1227" s="168" t="e">
        <f>IF(C1227="",NA(),MATCH($B1227&amp;$C1227,'Smelter Look-up'!$J:$J,0))</f>
        <v>#N/A</v>
      </c>
      <c r="X1227" s="169">
        <f t="shared" ca="1" si="100"/>
        <v>0</v>
      </c>
      <c r="AB1227" s="311" t="str">
        <f t="shared" si="102"/>
        <v/>
      </c>
      <c r="AC1227" s="169" t="str">
        <f t="shared" si="103"/>
        <v/>
      </c>
      <c r="AD1227" s="169" t="str">
        <f t="shared" si="104"/>
        <v/>
      </c>
    </row>
    <row r="1228" spans="1:30" s="169" customFormat="1" ht="20.25">
      <c r="A1228" s="154"/>
      <c r="B1228" s="301"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3" t="str">
        <f ca="1">IF(ISERROR($V1228),"",OFFSET('Smelter Look-up'!$G$4,$V1228-4,0))</f>
        <v/>
      </c>
      <c r="I1228" s="204" t="str">
        <f ca="1">IF(ISERROR($V1228),"",OFFSET('Smelter Look-up'!$H$4,$V1228-4,0))</f>
        <v/>
      </c>
      <c r="J1228" s="204" t="str">
        <f ca="1">IF(ISERROR($V1228),"",OFFSET('Smelter Look-up'!$I$4,$V1228-4,0))</f>
        <v/>
      </c>
      <c r="K1228" s="149"/>
      <c r="L1228" s="149"/>
      <c r="M1228" s="149"/>
      <c r="N1228" s="149"/>
      <c r="O1228" s="149"/>
      <c r="P1228" s="206"/>
      <c r="Q1228" s="150"/>
      <c r="R1228" s="148" t="str">
        <f ca="1">IF(ISERROR($V1228),"",OFFSET('Smelter Look-up'!$C$4,$V1228-4,0)&amp;"")</f>
        <v/>
      </c>
      <c r="S1228" s="154" t="str">
        <f t="shared" ca="1" si="101"/>
        <v/>
      </c>
      <c r="T1228" s="154" t="str">
        <f ca="1">IF(B1228="","",IF(ISERROR(MATCH($J1228,SorP!$B$1:$B$6261,0)),"",INDIRECT("'SorP'!$A$"&amp;MATCH($S1228&amp;$J1228,SorP!C:C,0))))</f>
        <v/>
      </c>
      <c r="U1228" s="167"/>
      <c r="V1228" s="168" t="e">
        <f>IF(C1228="",NA(),MATCH($B1228&amp;$C1228,'Smelter Look-up'!$J:$J,0))</f>
        <v>#N/A</v>
      </c>
      <c r="X1228" s="169">
        <f t="shared" ca="1" si="100"/>
        <v>0</v>
      </c>
      <c r="AB1228" s="311" t="str">
        <f t="shared" si="102"/>
        <v/>
      </c>
      <c r="AC1228" s="169" t="str">
        <f t="shared" si="103"/>
        <v/>
      </c>
      <c r="AD1228" s="169" t="str">
        <f t="shared" si="104"/>
        <v/>
      </c>
    </row>
    <row r="1229" spans="1:30" s="169" customFormat="1" ht="20.25">
      <c r="A1229" s="154"/>
      <c r="B1229" s="301"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3" t="str">
        <f ca="1">IF(ISERROR($V1229),"",OFFSET('Smelter Look-up'!$G$4,$V1229-4,0))</f>
        <v/>
      </c>
      <c r="I1229" s="204" t="str">
        <f ca="1">IF(ISERROR($V1229),"",OFFSET('Smelter Look-up'!$H$4,$V1229-4,0))</f>
        <v/>
      </c>
      <c r="J1229" s="204" t="str">
        <f ca="1">IF(ISERROR($V1229),"",OFFSET('Smelter Look-up'!$I$4,$V1229-4,0))</f>
        <v/>
      </c>
      <c r="K1229" s="149"/>
      <c r="L1229" s="149"/>
      <c r="M1229" s="149"/>
      <c r="N1229" s="149"/>
      <c r="O1229" s="149"/>
      <c r="P1229" s="206"/>
      <c r="Q1229" s="150"/>
      <c r="R1229" s="148" t="str">
        <f ca="1">IF(ISERROR($V1229),"",OFFSET('Smelter Look-up'!$C$4,$V1229-4,0)&amp;"")</f>
        <v/>
      </c>
      <c r="S1229" s="154" t="str">
        <f t="shared" ca="1" si="101"/>
        <v/>
      </c>
      <c r="T1229" s="154" t="str">
        <f ca="1">IF(B1229="","",IF(ISERROR(MATCH($J1229,SorP!$B$1:$B$6261,0)),"",INDIRECT("'SorP'!$A$"&amp;MATCH($S1229&amp;$J1229,SorP!C:C,0))))</f>
        <v/>
      </c>
      <c r="U1229" s="167"/>
      <c r="V1229" s="168" t="e">
        <f>IF(C1229="",NA(),MATCH($B1229&amp;$C1229,'Smelter Look-up'!$J:$J,0))</f>
        <v>#N/A</v>
      </c>
      <c r="X1229" s="169">
        <f t="shared" ca="1" si="100"/>
        <v>0</v>
      </c>
      <c r="AB1229" s="311" t="str">
        <f t="shared" si="102"/>
        <v/>
      </c>
      <c r="AC1229" s="169" t="str">
        <f t="shared" si="103"/>
        <v/>
      </c>
      <c r="AD1229" s="169" t="str">
        <f t="shared" si="104"/>
        <v/>
      </c>
    </row>
    <row r="1230" spans="1:30" s="169" customFormat="1" ht="20.25">
      <c r="A1230" s="154"/>
      <c r="B1230" s="301"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3" t="str">
        <f ca="1">IF(ISERROR($V1230),"",OFFSET('Smelter Look-up'!$G$4,$V1230-4,0))</f>
        <v/>
      </c>
      <c r="I1230" s="204" t="str">
        <f ca="1">IF(ISERROR($V1230),"",OFFSET('Smelter Look-up'!$H$4,$V1230-4,0))</f>
        <v/>
      </c>
      <c r="J1230" s="204" t="str">
        <f ca="1">IF(ISERROR($V1230),"",OFFSET('Smelter Look-up'!$I$4,$V1230-4,0))</f>
        <v/>
      </c>
      <c r="K1230" s="149"/>
      <c r="L1230" s="149"/>
      <c r="M1230" s="149"/>
      <c r="N1230" s="149"/>
      <c r="O1230" s="149"/>
      <c r="P1230" s="206"/>
      <c r="Q1230" s="150"/>
      <c r="R1230" s="148" t="str">
        <f ca="1">IF(ISERROR($V1230),"",OFFSET('Smelter Look-up'!$C$4,$V1230-4,0)&amp;"")</f>
        <v/>
      </c>
      <c r="S1230" s="154" t="str">
        <f t="shared" ca="1" si="101"/>
        <v/>
      </c>
      <c r="T1230" s="154" t="str">
        <f ca="1">IF(B1230="","",IF(ISERROR(MATCH($J1230,SorP!$B$1:$B$6261,0)),"",INDIRECT("'SorP'!$A$"&amp;MATCH($S1230&amp;$J1230,SorP!C:C,0))))</f>
        <v/>
      </c>
      <c r="U1230" s="167"/>
      <c r="V1230" s="168" t="e">
        <f>IF(C1230="",NA(),MATCH($B1230&amp;$C1230,'Smelter Look-up'!$J:$J,0))</f>
        <v>#N/A</v>
      </c>
      <c r="X1230" s="169">
        <f t="shared" ca="1" si="100"/>
        <v>0</v>
      </c>
      <c r="AB1230" s="311" t="str">
        <f t="shared" si="102"/>
        <v/>
      </c>
      <c r="AC1230" s="169" t="str">
        <f t="shared" si="103"/>
        <v/>
      </c>
      <c r="AD1230" s="169" t="str">
        <f t="shared" si="104"/>
        <v/>
      </c>
    </row>
    <row r="1231" spans="1:30" s="169" customFormat="1" ht="20.25">
      <c r="A1231" s="154"/>
      <c r="B1231" s="301"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3" t="str">
        <f ca="1">IF(ISERROR($V1231),"",OFFSET('Smelter Look-up'!$G$4,$V1231-4,0))</f>
        <v/>
      </c>
      <c r="I1231" s="204" t="str">
        <f ca="1">IF(ISERROR($V1231),"",OFFSET('Smelter Look-up'!$H$4,$V1231-4,0))</f>
        <v/>
      </c>
      <c r="J1231" s="204" t="str">
        <f ca="1">IF(ISERROR($V1231),"",OFFSET('Smelter Look-up'!$I$4,$V1231-4,0))</f>
        <v/>
      </c>
      <c r="K1231" s="149"/>
      <c r="L1231" s="149"/>
      <c r="M1231" s="149"/>
      <c r="N1231" s="149"/>
      <c r="O1231" s="149"/>
      <c r="P1231" s="206"/>
      <c r="Q1231" s="150"/>
      <c r="R1231" s="148" t="str">
        <f ca="1">IF(ISERROR($V1231),"",OFFSET('Smelter Look-up'!$C$4,$V1231-4,0)&amp;"")</f>
        <v/>
      </c>
      <c r="S1231" s="154" t="str">
        <f t="shared" ca="1" si="101"/>
        <v/>
      </c>
      <c r="T1231" s="154" t="str">
        <f ca="1">IF(B1231="","",IF(ISERROR(MATCH($J1231,SorP!$B$1:$B$6261,0)),"",INDIRECT("'SorP'!$A$"&amp;MATCH($S1231&amp;$J1231,SorP!C:C,0))))</f>
        <v/>
      </c>
      <c r="U1231" s="167"/>
      <c r="V1231" s="168" t="e">
        <f>IF(C1231="",NA(),MATCH($B1231&amp;$C1231,'Smelter Look-up'!$J:$J,0))</f>
        <v>#N/A</v>
      </c>
      <c r="X1231" s="169">
        <f t="shared" ca="1" si="100"/>
        <v>0</v>
      </c>
      <c r="AB1231" s="311" t="str">
        <f t="shared" si="102"/>
        <v/>
      </c>
      <c r="AC1231" s="169" t="str">
        <f t="shared" si="103"/>
        <v/>
      </c>
      <c r="AD1231" s="169" t="str">
        <f t="shared" si="104"/>
        <v/>
      </c>
    </row>
    <row r="1232" spans="1:30" s="169" customFormat="1" ht="20.25">
      <c r="A1232" s="154"/>
      <c r="B1232" s="301"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3" t="str">
        <f ca="1">IF(ISERROR($V1232),"",OFFSET('Smelter Look-up'!$G$4,$V1232-4,0))</f>
        <v/>
      </c>
      <c r="I1232" s="204" t="str">
        <f ca="1">IF(ISERROR($V1232),"",OFFSET('Smelter Look-up'!$H$4,$V1232-4,0))</f>
        <v/>
      </c>
      <c r="J1232" s="204" t="str">
        <f ca="1">IF(ISERROR($V1232),"",OFFSET('Smelter Look-up'!$I$4,$V1232-4,0))</f>
        <v/>
      </c>
      <c r="K1232" s="149"/>
      <c r="L1232" s="149"/>
      <c r="M1232" s="149"/>
      <c r="N1232" s="149"/>
      <c r="O1232" s="149"/>
      <c r="P1232" s="206"/>
      <c r="Q1232" s="150"/>
      <c r="R1232" s="148" t="str">
        <f ca="1">IF(ISERROR($V1232),"",OFFSET('Smelter Look-up'!$C$4,$V1232-4,0)&amp;"")</f>
        <v/>
      </c>
      <c r="S1232" s="154" t="str">
        <f t="shared" ca="1" si="101"/>
        <v/>
      </c>
      <c r="T1232" s="154" t="str">
        <f ca="1">IF(B1232="","",IF(ISERROR(MATCH($J1232,SorP!$B$1:$B$6261,0)),"",INDIRECT("'SorP'!$A$"&amp;MATCH($S1232&amp;$J1232,SorP!C:C,0))))</f>
        <v/>
      </c>
      <c r="U1232" s="167"/>
      <c r="V1232" s="168" t="e">
        <f>IF(C1232="",NA(),MATCH($B1232&amp;$C1232,'Smelter Look-up'!$J:$J,0))</f>
        <v>#N/A</v>
      </c>
      <c r="X1232" s="169">
        <f t="shared" ca="1" si="100"/>
        <v>0</v>
      </c>
      <c r="AB1232" s="311" t="str">
        <f t="shared" si="102"/>
        <v/>
      </c>
      <c r="AC1232" s="169" t="str">
        <f t="shared" si="103"/>
        <v/>
      </c>
      <c r="AD1232" s="169" t="str">
        <f t="shared" si="104"/>
        <v/>
      </c>
    </row>
    <row r="1233" spans="1:30" s="169" customFormat="1" ht="20.25">
      <c r="A1233" s="154"/>
      <c r="B1233" s="301"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3" t="str">
        <f ca="1">IF(ISERROR($V1233),"",OFFSET('Smelter Look-up'!$G$4,$V1233-4,0))</f>
        <v/>
      </c>
      <c r="I1233" s="204" t="str">
        <f ca="1">IF(ISERROR($V1233),"",OFFSET('Smelter Look-up'!$H$4,$V1233-4,0))</f>
        <v/>
      </c>
      <c r="J1233" s="204" t="str">
        <f ca="1">IF(ISERROR($V1233),"",OFFSET('Smelter Look-up'!$I$4,$V1233-4,0))</f>
        <v/>
      </c>
      <c r="K1233" s="149"/>
      <c r="L1233" s="149"/>
      <c r="M1233" s="149"/>
      <c r="N1233" s="149"/>
      <c r="O1233" s="149"/>
      <c r="P1233" s="206"/>
      <c r="Q1233" s="150"/>
      <c r="R1233" s="148" t="str">
        <f ca="1">IF(ISERROR($V1233),"",OFFSET('Smelter Look-up'!$C$4,$V1233-4,0)&amp;"")</f>
        <v/>
      </c>
      <c r="S1233" s="154" t="str">
        <f t="shared" ca="1" si="101"/>
        <v/>
      </c>
      <c r="T1233" s="154" t="str">
        <f ca="1">IF(B1233="","",IF(ISERROR(MATCH($J1233,SorP!$B$1:$B$6261,0)),"",INDIRECT("'SorP'!$A$"&amp;MATCH($S1233&amp;$J1233,SorP!C:C,0))))</f>
        <v/>
      </c>
      <c r="U1233" s="167"/>
      <c r="V1233" s="168" t="e">
        <f>IF(C1233="",NA(),MATCH($B1233&amp;$C1233,'Smelter Look-up'!$J:$J,0))</f>
        <v>#N/A</v>
      </c>
      <c r="X1233" s="169">
        <f t="shared" ca="1" si="100"/>
        <v>0</v>
      </c>
      <c r="AB1233" s="311" t="str">
        <f t="shared" si="102"/>
        <v/>
      </c>
      <c r="AC1233" s="169" t="str">
        <f t="shared" si="103"/>
        <v/>
      </c>
      <c r="AD1233" s="169" t="str">
        <f t="shared" si="104"/>
        <v/>
      </c>
    </row>
    <row r="1234" spans="1:30" s="169" customFormat="1" ht="20.25">
      <c r="A1234" s="154"/>
      <c r="B1234" s="301"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3" t="str">
        <f ca="1">IF(ISERROR($V1234),"",OFFSET('Smelter Look-up'!$G$4,$V1234-4,0))</f>
        <v/>
      </c>
      <c r="I1234" s="204" t="str">
        <f ca="1">IF(ISERROR($V1234),"",OFFSET('Smelter Look-up'!$H$4,$V1234-4,0))</f>
        <v/>
      </c>
      <c r="J1234" s="204" t="str">
        <f ca="1">IF(ISERROR($V1234),"",OFFSET('Smelter Look-up'!$I$4,$V1234-4,0))</f>
        <v/>
      </c>
      <c r="K1234" s="149"/>
      <c r="L1234" s="149"/>
      <c r="M1234" s="149"/>
      <c r="N1234" s="149"/>
      <c r="O1234" s="149"/>
      <c r="P1234" s="206"/>
      <c r="Q1234" s="150"/>
      <c r="R1234" s="148" t="str">
        <f ca="1">IF(ISERROR($V1234),"",OFFSET('Smelter Look-up'!$C$4,$V1234-4,0)&amp;"")</f>
        <v/>
      </c>
      <c r="S1234" s="154" t="str">
        <f t="shared" ca="1" si="101"/>
        <v/>
      </c>
      <c r="T1234" s="154" t="str">
        <f ca="1">IF(B1234="","",IF(ISERROR(MATCH($J1234,SorP!$B$1:$B$6261,0)),"",INDIRECT("'SorP'!$A$"&amp;MATCH($S1234&amp;$J1234,SorP!C:C,0))))</f>
        <v/>
      </c>
      <c r="U1234" s="167"/>
      <c r="V1234" s="168" t="e">
        <f>IF(C1234="",NA(),MATCH($B1234&amp;$C1234,'Smelter Look-up'!$J:$J,0))</f>
        <v>#N/A</v>
      </c>
      <c r="X1234" s="169">
        <f t="shared" ca="1" si="100"/>
        <v>0</v>
      </c>
      <c r="AB1234" s="311" t="str">
        <f t="shared" si="102"/>
        <v/>
      </c>
      <c r="AC1234" s="169" t="str">
        <f t="shared" si="103"/>
        <v/>
      </c>
      <c r="AD1234" s="169" t="str">
        <f t="shared" si="104"/>
        <v/>
      </c>
    </row>
    <row r="1235" spans="1:30" s="169" customFormat="1" ht="20.25">
      <c r="A1235" s="154"/>
      <c r="B1235" s="301"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3" t="str">
        <f ca="1">IF(ISERROR($V1235),"",OFFSET('Smelter Look-up'!$G$4,$V1235-4,0))</f>
        <v/>
      </c>
      <c r="I1235" s="204" t="str">
        <f ca="1">IF(ISERROR($V1235),"",OFFSET('Smelter Look-up'!$H$4,$V1235-4,0))</f>
        <v/>
      </c>
      <c r="J1235" s="204" t="str">
        <f ca="1">IF(ISERROR($V1235),"",OFFSET('Smelter Look-up'!$I$4,$V1235-4,0))</f>
        <v/>
      </c>
      <c r="K1235" s="149"/>
      <c r="L1235" s="149"/>
      <c r="M1235" s="149"/>
      <c r="N1235" s="149"/>
      <c r="O1235" s="149"/>
      <c r="P1235" s="206"/>
      <c r="Q1235" s="150"/>
      <c r="R1235" s="148" t="str">
        <f ca="1">IF(ISERROR($V1235),"",OFFSET('Smelter Look-up'!$C$4,$V1235-4,0)&amp;"")</f>
        <v/>
      </c>
      <c r="S1235" s="154" t="str">
        <f t="shared" ca="1" si="101"/>
        <v/>
      </c>
      <c r="T1235" s="154" t="str">
        <f ca="1">IF(B1235="","",IF(ISERROR(MATCH($J1235,SorP!$B$1:$B$6261,0)),"",INDIRECT("'SorP'!$A$"&amp;MATCH($S1235&amp;$J1235,SorP!C:C,0))))</f>
        <v/>
      </c>
      <c r="U1235" s="167"/>
      <c r="V1235" s="168" t="e">
        <f>IF(C1235="",NA(),MATCH($B1235&amp;$C1235,'Smelter Look-up'!$J:$J,0))</f>
        <v>#N/A</v>
      </c>
      <c r="X1235" s="169">
        <f t="shared" ca="1" si="100"/>
        <v>0</v>
      </c>
      <c r="AB1235" s="311" t="str">
        <f t="shared" si="102"/>
        <v/>
      </c>
      <c r="AC1235" s="169" t="str">
        <f t="shared" si="103"/>
        <v/>
      </c>
      <c r="AD1235" s="169" t="str">
        <f t="shared" si="104"/>
        <v/>
      </c>
    </row>
    <row r="1236" spans="1:30" s="169" customFormat="1" ht="20.25">
      <c r="A1236" s="154"/>
      <c r="B1236" s="301"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3" t="str">
        <f ca="1">IF(ISERROR($V1236),"",OFFSET('Smelter Look-up'!$G$4,$V1236-4,0))</f>
        <v/>
      </c>
      <c r="I1236" s="204" t="str">
        <f ca="1">IF(ISERROR($V1236),"",OFFSET('Smelter Look-up'!$H$4,$V1236-4,0))</f>
        <v/>
      </c>
      <c r="J1236" s="204" t="str">
        <f ca="1">IF(ISERROR($V1236),"",OFFSET('Smelter Look-up'!$I$4,$V1236-4,0))</f>
        <v/>
      </c>
      <c r="K1236" s="149"/>
      <c r="L1236" s="149"/>
      <c r="M1236" s="149"/>
      <c r="N1236" s="149"/>
      <c r="O1236" s="149"/>
      <c r="P1236" s="206"/>
      <c r="Q1236" s="150"/>
      <c r="R1236" s="148" t="str">
        <f ca="1">IF(ISERROR($V1236),"",OFFSET('Smelter Look-up'!$C$4,$V1236-4,0)&amp;"")</f>
        <v/>
      </c>
      <c r="S1236" s="154" t="str">
        <f t="shared" ca="1" si="101"/>
        <v/>
      </c>
      <c r="T1236" s="154" t="str">
        <f ca="1">IF(B1236="","",IF(ISERROR(MATCH($J1236,SorP!$B$1:$B$6261,0)),"",INDIRECT("'SorP'!$A$"&amp;MATCH($S1236&amp;$J1236,SorP!C:C,0))))</f>
        <v/>
      </c>
      <c r="U1236" s="167"/>
      <c r="V1236" s="168" t="e">
        <f>IF(C1236="",NA(),MATCH($B1236&amp;$C1236,'Smelter Look-up'!$J:$J,0))</f>
        <v>#N/A</v>
      </c>
      <c r="X1236" s="169">
        <f t="shared" ca="1" si="100"/>
        <v>0</v>
      </c>
      <c r="AB1236" s="311" t="str">
        <f t="shared" si="102"/>
        <v/>
      </c>
      <c r="AC1236" s="169" t="str">
        <f t="shared" si="103"/>
        <v/>
      </c>
      <c r="AD1236" s="169" t="str">
        <f t="shared" si="104"/>
        <v/>
      </c>
    </row>
    <row r="1237" spans="1:30" s="169" customFormat="1" ht="20.25">
      <c r="A1237" s="154"/>
      <c r="B1237" s="301"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3" t="str">
        <f ca="1">IF(ISERROR($V1237),"",OFFSET('Smelter Look-up'!$G$4,$V1237-4,0))</f>
        <v/>
      </c>
      <c r="I1237" s="204" t="str">
        <f ca="1">IF(ISERROR($V1237),"",OFFSET('Smelter Look-up'!$H$4,$V1237-4,0))</f>
        <v/>
      </c>
      <c r="J1237" s="204" t="str">
        <f ca="1">IF(ISERROR($V1237),"",OFFSET('Smelter Look-up'!$I$4,$V1237-4,0))</f>
        <v/>
      </c>
      <c r="K1237" s="149"/>
      <c r="L1237" s="149"/>
      <c r="M1237" s="149"/>
      <c r="N1237" s="149"/>
      <c r="O1237" s="149"/>
      <c r="P1237" s="206"/>
      <c r="Q1237" s="150"/>
      <c r="R1237" s="148" t="str">
        <f ca="1">IF(ISERROR($V1237),"",OFFSET('Smelter Look-up'!$C$4,$V1237-4,0)&amp;"")</f>
        <v/>
      </c>
      <c r="S1237" s="154" t="str">
        <f t="shared" ca="1" si="101"/>
        <v/>
      </c>
      <c r="T1237" s="154" t="str">
        <f ca="1">IF(B1237="","",IF(ISERROR(MATCH($J1237,SorP!$B$1:$B$6261,0)),"",INDIRECT("'SorP'!$A$"&amp;MATCH($S1237&amp;$J1237,SorP!C:C,0))))</f>
        <v/>
      </c>
      <c r="U1237" s="167"/>
      <c r="V1237" s="168" t="e">
        <f>IF(C1237="",NA(),MATCH($B1237&amp;$C1237,'Smelter Look-up'!$J:$J,0))</f>
        <v>#N/A</v>
      </c>
      <c r="X1237" s="169">
        <f t="shared" ca="1" si="100"/>
        <v>0</v>
      </c>
      <c r="AB1237" s="311" t="str">
        <f t="shared" si="102"/>
        <v/>
      </c>
      <c r="AC1237" s="169" t="str">
        <f t="shared" si="103"/>
        <v/>
      </c>
      <c r="AD1237" s="169" t="str">
        <f t="shared" si="104"/>
        <v/>
      </c>
    </row>
    <row r="1238" spans="1:30" s="169" customFormat="1" ht="20.25">
      <c r="A1238" s="154"/>
      <c r="B1238" s="301"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3" t="str">
        <f ca="1">IF(ISERROR($V1238),"",OFFSET('Smelter Look-up'!$G$4,$V1238-4,0))</f>
        <v/>
      </c>
      <c r="I1238" s="204" t="str">
        <f ca="1">IF(ISERROR($V1238),"",OFFSET('Smelter Look-up'!$H$4,$V1238-4,0))</f>
        <v/>
      </c>
      <c r="J1238" s="204" t="str">
        <f ca="1">IF(ISERROR($V1238),"",OFFSET('Smelter Look-up'!$I$4,$V1238-4,0))</f>
        <v/>
      </c>
      <c r="K1238" s="149"/>
      <c r="L1238" s="149"/>
      <c r="M1238" s="149"/>
      <c r="N1238" s="149"/>
      <c r="O1238" s="149"/>
      <c r="P1238" s="206"/>
      <c r="Q1238" s="150"/>
      <c r="R1238" s="148" t="str">
        <f ca="1">IF(ISERROR($V1238),"",OFFSET('Smelter Look-up'!$C$4,$V1238-4,0)&amp;"")</f>
        <v/>
      </c>
      <c r="S1238" s="154" t="str">
        <f t="shared" ca="1" si="101"/>
        <v/>
      </c>
      <c r="T1238" s="154" t="str">
        <f ca="1">IF(B1238="","",IF(ISERROR(MATCH($J1238,SorP!$B$1:$B$6261,0)),"",INDIRECT("'SorP'!$A$"&amp;MATCH($S1238&amp;$J1238,SorP!C:C,0))))</f>
        <v/>
      </c>
      <c r="U1238" s="167"/>
      <c r="V1238" s="168" t="e">
        <f>IF(C1238="",NA(),MATCH($B1238&amp;$C1238,'Smelter Look-up'!$J:$J,0))</f>
        <v>#N/A</v>
      </c>
      <c r="X1238" s="169">
        <f t="shared" ca="1" si="100"/>
        <v>0</v>
      </c>
      <c r="AB1238" s="311" t="str">
        <f t="shared" si="102"/>
        <v/>
      </c>
      <c r="AC1238" s="169" t="str">
        <f t="shared" si="103"/>
        <v/>
      </c>
      <c r="AD1238" s="169" t="str">
        <f t="shared" si="104"/>
        <v/>
      </c>
    </row>
    <row r="1239" spans="1:30" s="169" customFormat="1" ht="20.25">
      <c r="A1239" s="154"/>
      <c r="B1239" s="301"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3" t="str">
        <f ca="1">IF(ISERROR($V1239),"",OFFSET('Smelter Look-up'!$G$4,$V1239-4,0))</f>
        <v/>
      </c>
      <c r="I1239" s="204" t="str">
        <f ca="1">IF(ISERROR($V1239),"",OFFSET('Smelter Look-up'!$H$4,$V1239-4,0))</f>
        <v/>
      </c>
      <c r="J1239" s="204" t="str">
        <f ca="1">IF(ISERROR($V1239),"",OFFSET('Smelter Look-up'!$I$4,$V1239-4,0))</f>
        <v/>
      </c>
      <c r="K1239" s="149"/>
      <c r="L1239" s="149"/>
      <c r="M1239" s="149"/>
      <c r="N1239" s="149"/>
      <c r="O1239" s="149"/>
      <c r="P1239" s="206"/>
      <c r="Q1239" s="150"/>
      <c r="R1239" s="148" t="str">
        <f ca="1">IF(ISERROR($V1239),"",OFFSET('Smelter Look-up'!$C$4,$V1239-4,0)&amp;"")</f>
        <v/>
      </c>
      <c r="S1239" s="154" t="str">
        <f t="shared" ca="1" si="101"/>
        <v/>
      </c>
      <c r="T1239" s="154" t="str">
        <f ca="1">IF(B1239="","",IF(ISERROR(MATCH($J1239,SorP!$B$1:$B$6261,0)),"",INDIRECT("'SorP'!$A$"&amp;MATCH($S1239&amp;$J1239,SorP!C:C,0))))</f>
        <v/>
      </c>
      <c r="U1239" s="167"/>
      <c r="V1239" s="168" t="e">
        <f>IF(C1239="",NA(),MATCH($B1239&amp;$C1239,'Smelter Look-up'!$J:$J,0))</f>
        <v>#N/A</v>
      </c>
      <c r="X1239" s="169">
        <f t="shared" ca="1" si="100"/>
        <v>0</v>
      </c>
      <c r="AB1239" s="311" t="str">
        <f t="shared" si="102"/>
        <v/>
      </c>
      <c r="AC1239" s="169" t="str">
        <f t="shared" si="103"/>
        <v/>
      </c>
      <c r="AD1239" s="169" t="str">
        <f t="shared" si="104"/>
        <v/>
      </c>
    </row>
    <row r="1240" spans="1:30" s="169" customFormat="1" ht="20.25">
      <c r="A1240" s="154"/>
      <c r="B1240" s="301"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3" t="str">
        <f ca="1">IF(ISERROR($V1240),"",OFFSET('Smelter Look-up'!$G$4,$V1240-4,0))</f>
        <v/>
      </c>
      <c r="I1240" s="204" t="str">
        <f ca="1">IF(ISERROR($V1240),"",OFFSET('Smelter Look-up'!$H$4,$V1240-4,0))</f>
        <v/>
      </c>
      <c r="J1240" s="204" t="str">
        <f ca="1">IF(ISERROR($V1240),"",OFFSET('Smelter Look-up'!$I$4,$V1240-4,0))</f>
        <v/>
      </c>
      <c r="K1240" s="149"/>
      <c r="L1240" s="149"/>
      <c r="M1240" s="149"/>
      <c r="N1240" s="149"/>
      <c r="O1240" s="149"/>
      <c r="P1240" s="206"/>
      <c r="Q1240" s="150"/>
      <c r="R1240" s="148" t="str">
        <f ca="1">IF(ISERROR($V1240),"",OFFSET('Smelter Look-up'!$C$4,$V1240-4,0)&amp;"")</f>
        <v/>
      </c>
      <c r="S1240" s="154" t="str">
        <f t="shared" ca="1" si="101"/>
        <v/>
      </c>
      <c r="T1240" s="154" t="str">
        <f ca="1">IF(B1240="","",IF(ISERROR(MATCH($J1240,SorP!$B$1:$B$6261,0)),"",INDIRECT("'SorP'!$A$"&amp;MATCH($S1240&amp;$J1240,SorP!C:C,0))))</f>
        <v/>
      </c>
      <c r="U1240" s="167"/>
      <c r="V1240" s="168" t="e">
        <f>IF(C1240="",NA(),MATCH($B1240&amp;$C1240,'Smelter Look-up'!$J:$J,0))</f>
        <v>#N/A</v>
      </c>
      <c r="X1240" s="169">
        <f t="shared" ca="1" si="100"/>
        <v>0</v>
      </c>
      <c r="AB1240" s="311" t="str">
        <f t="shared" si="102"/>
        <v/>
      </c>
      <c r="AC1240" s="169" t="str">
        <f t="shared" si="103"/>
        <v/>
      </c>
      <c r="AD1240" s="169" t="str">
        <f t="shared" si="104"/>
        <v/>
      </c>
    </row>
    <row r="1241" spans="1:30" s="169" customFormat="1" ht="20.25">
      <c r="A1241" s="154"/>
      <c r="B1241" s="301"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3" t="str">
        <f ca="1">IF(ISERROR($V1241),"",OFFSET('Smelter Look-up'!$G$4,$V1241-4,0))</f>
        <v/>
      </c>
      <c r="I1241" s="204" t="str">
        <f ca="1">IF(ISERROR($V1241),"",OFFSET('Smelter Look-up'!$H$4,$V1241-4,0))</f>
        <v/>
      </c>
      <c r="J1241" s="204" t="str">
        <f ca="1">IF(ISERROR($V1241),"",OFFSET('Smelter Look-up'!$I$4,$V1241-4,0))</f>
        <v/>
      </c>
      <c r="K1241" s="149"/>
      <c r="L1241" s="149"/>
      <c r="M1241" s="149"/>
      <c r="N1241" s="149"/>
      <c r="O1241" s="149"/>
      <c r="P1241" s="206"/>
      <c r="Q1241" s="150"/>
      <c r="R1241" s="148" t="str">
        <f ca="1">IF(ISERROR($V1241),"",OFFSET('Smelter Look-up'!$C$4,$V1241-4,0)&amp;"")</f>
        <v/>
      </c>
      <c r="S1241" s="154" t="str">
        <f t="shared" ca="1" si="101"/>
        <v/>
      </c>
      <c r="T1241" s="154" t="str">
        <f ca="1">IF(B1241="","",IF(ISERROR(MATCH($J1241,SorP!$B$1:$B$6261,0)),"",INDIRECT("'SorP'!$A$"&amp;MATCH($S1241&amp;$J1241,SorP!C:C,0))))</f>
        <v/>
      </c>
      <c r="U1241" s="167"/>
      <c r="V1241" s="168" t="e">
        <f>IF(C1241="",NA(),MATCH($B1241&amp;$C1241,'Smelter Look-up'!$J:$J,0))</f>
        <v>#N/A</v>
      </c>
      <c r="X1241" s="169">
        <f t="shared" ca="1" si="100"/>
        <v>0</v>
      </c>
      <c r="AB1241" s="311" t="str">
        <f t="shared" si="102"/>
        <v/>
      </c>
      <c r="AC1241" s="169" t="str">
        <f t="shared" si="103"/>
        <v/>
      </c>
      <c r="AD1241" s="169" t="str">
        <f t="shared" si="104"/>
        <v/>
      </c>
    </row>
    <row r="1242" spans="1:30" s="169" customFormat="1" ht="20.25">
      <c r="A1242" s="154"/>
      <c r="B1242" s="301"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3" t="str">
        <f ca="1">IF(ISERROR($V1242),"",OFFSET('Smelter Look-up'!$G$4,$V1242-4,0))</f>
        <v/>
      </c>
      <c r="I1242" s="204" t="str">
        <f ca="1">IF(ISERROR($V1242),"",OFFSET('Smelter Look-up'!$H$4,$V1242-4,0))</f>
        <v/>
      </c>
      <c r="J1242" s="204" t="str">
        <f ca="1">IF(ISERROR($V1242),"",OFFSET('Smelter Look-up'!$I$4,$V1242-4,0))</f>
        <v/>
      </c>
      <c r="K1242" s="149"/>
      <c r="L1242" s="149"/>
      <c r="M1242" s="149"/>
      <c r="N1242" s="149"/>
      <c r="O1242" s="149"/>
      <c r="P1242" s="206"/>
      <c r="Q1242" s="150"/>
      <c r="R1242" s="148" t="str">
        <f ca="1">IF(ISERROR($V1242),"",OFFSET('Smelter Look-up'!$C$4,$V1242-4,0)&amp;"")</f>
        <v/>
      </c>
      <c r="S1242" s="154" t="str">
        <f t="shared" ca="1" si="101"/>
        <v/>
      </c>
      <c r="T1242" s="154" t="str">
        <f ca="1">IF(B1242="","",IF(ISERROR(MATCH($J1242,SorP!$B$1:$B$6261,0)),"",INDIRECT("'SorP'!$A$"&amp;MATCH($S1242&amp;$J1242,SorP!C:C,0))))</f>
        <v/>
      </c>
      <c r="U1242" s="167"/>
      <c r="V1242" s="168" t="e">
        <f>IF(C1242="",NA(),MATCH($B1242&amp;$C1242,'Smelter Look-up'!$J:$J,0))</f>
        <v>#N/A</v>
      </c>
      <c r="X1242" s="169">
        <f t="shared" ca="1" si="100"/>
        <v>0</v>
      </c>
      <c r="AB1242" s="311" t="str">
        <f t="shared" si="102"/>
        <v/>
      </c>
      <c r="AC1242" s="169" t="str">
        <f t="shared" si="103"/>
        <v/>
      </c>
      <c r="AD1242" s="169" t="str">
        <f t="shared" si="104"/>
        <v/>
      </c>
    </row>
    <row r="1243" spans="1:30" s="169" customFormat="1" ht="20.25">
      <c r="A1243" s="154"/>
      <c r="B1243" s="301"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3" t="str">
        <f ca="1">IF(ISERROR($V1243),"",OFFSET('Smelter Look-up'!$G$4,$V1243-4,0))</f>
        <v/>
      </c>
      <c r="I1243" s="204" t="str">
        <f ca="1">IF(ISERROR($V1243),"",OFFSET('Smelter Look-up'!$H$4,$V1243-4,0))</f>
        <v/>
      </c>
      <c r="J1243" s="204" t="str">
        <f ca="1">IF(ISERROR($V1243),"",OFFSET('Smelter Look-up'!$I$4,$V1243-4,0))</f>
        <v/>
      </c>
      <c r="K1243" s="149"/>
      <c r="L1243" s="149"/>
      <c r="M1243" s="149"/>
      <c r="N1243" s="149"/>
      <c r="O1243" s="149"/>
      <c r="P1243" s="206"/>
      <c r="Q1243" s="150"/>
      <c r="R1243" s="148" t="str">
        <f ca="1">IF(ISERROR($V1243),"",OFFSET('Smelter Look-up'!$C$4,$V1243-4,0)&amp;"")</f>
        <v/>
      </c>
      <c r="S1243" s="154" t="str">
        <f t="shared" ca="1" si="101"/>
        <v/>
      </c>
      <c r="T1243" s="154" t="str">
        <f ca="1">IF(B1243="","",IF(ISERROR(MATCH($J1243,SorP!$B$1:$B$6261,0)),"",INDIRECT("'SorP'!$A$"&amp;MATCH($S1243&amp;$J1243,SorP!C:C,0))))</f>
        <v/>
      </c>
      <c r="U1243" s="167"/>
      <c r="V1243" s="168" t="e">
        <f>IF(C1243="",NA(),MATCH($B1243&amp;$C1243,'Smelter Look-up'!$J:$J,0))</f>
        <v>#N/A</v>
      </c>
      <c r="X1243" s="169">
        <f t="shared" ca="1" si="100"/>
        <v>0</v>
      </c>
      <c r="AB1243" s="311" t="str">
        <f t="shared" si="102"/>
        <v/>
      </c>
      <c r="AC1243" s="169" t="str">
        <f t="shared" si="103"/>
        <v/>
      </c>
      <c r="AD1243" s="169" t="str">
        <f t="shared" si="104"/>
        <v/>
      </c>
    </row>
    <row r="1244" spans="1:30" s="169" customFormat="1" ht="20.25">
      <c r="A1244" s="154"/>
      <c r="B1244" s="301"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3" t="str">
        <f ca="1">IF(ISERROR($V1244),"",OFFSET('Smelter Look-up'!$G$4,$V1244-4,0))</f>
        <v/>
      </c>
      <c r="I1244" s="204" t="str">
        <f ca="1">IF(ISERROR($V1244),"",OFFSET('Smelter Look-up'!$H$4,$V1244-4,0))</f>
        <v/>
      </c>
      <c r="J1244" s="204" t="str">
        <f ca="1">IF(ISERROR($V1244),"",OFFSET('Smelter Look-up'!$I$4,$V1244-4,0))</f>
        <v/>
      </c>
      <c r="K1244" s="149"/>
      <c r="L1244" s="149"/>
      <c r="M1244" s="149"/>
      <c r="N1244" s="149"/>
      <c r="O1244" s="149"/>
      <c r="P1244" s="206"/>
      <c r="Q1244" s="150"/>
      <c r="R1244" s="148" t="str">
        <f ca="1">IF(ISERROR($V1244),"",OFFSET('Smelter Look-up'!$C$4,$V1244-4,0)&amp;"")</f>
        <v/>
      </c>
      <c r="S1244" s="154" t="str">
        <f t="shared" ca="1" si="101"/>
        <v/>
      </c>
      <c r="T1244" s="154" t="str">
        <f ca="1">IF(B1244="","",IF(ISERROR(MATCH($J1244,SorP!$B$1:$B$6261,0)),"",INDIRECT("'SorP'!$A$"&amp;MATCH($S1244&amp;$J1244,SorP!C:C,0))))</f>
        <v/>
      </c>
      <c r="U1244" s="167"/>
      <c r="V1244" s="168" t="e">
        <f>IF(C1244="",NA(),MATCH($B1244&amp;$C1244,'Smelter Look-up'!$J:$J,0))</f>
        <v>#N/A</v>
      </c>
      <c r="X1244" s="169">
        <f t="shared" ca="1" si="100"/>
        <v>0</v>
      </c>
      <c r="AB1244" s="311" t="str">
        <f t="shared" si="102"/>
        <v/>
      </c>
      <c r="AC1244" s="169" t="str">
        <f t="shared" si="103"/>
        <v/>
      </c>
      <c r="AD1244" s="169" t="str">
        <f t="shared" si="104"/>
        <v/>
      </c>
    </row>
    <row r="1245" spans="1:30" s="169" customFormat="1" ht="20.25">
      <c r="A1245" s="154"/>
      <c r="B1245" s="301"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3" t="str">
        <f ca="1">IF(ISERROR($V1245),"",OFFSET('Smelter Look-up'!$G$4,$V1245-4,0))</f>
        <v/>
      </c>
      <c r="I1245" s="204" t="str">
        <f ca="1">IF(ISERROR($V1245),"",OFFSET('Smelter Look-up'!$H$4,$V1245-4,0))</f>
        <v/>
      </c>
      <c r="J1245" s="204" t="str">
        <f ca="1">IF(ISERROR($V1245),"",OFFSET('Smelter Look-up'!$I$4,$V1245-4,0))</f>
        <v/>
      </c>
      <c r="K1245" s="149"/>
      <c r="L1245" s="149"/>
      <c r="M1245" s="149"/>
      <c r="N1245" s="149"/>
      <c r="O1245" s="149"/>
      <c r="P1245" s="206"/>
      <c r="Q1245" s="150"/>
      <c r="R1245" s="148" t="str">
        <f ca="1">IF(ISERROR($V1245),"",OFFSET('Smelter Look-up'!$C$4,$V1245-4,0)&amp;"")</f>
        <v/>
      </c>
      <c r="S1245" s="154" t="str">
        <f t="shared" ca="1" si="101"/>
        <v/>
      </c>
      <c r="T1245" s="154" t="str">
        <f ca="1">IF(B1245="","",IF(ISERROR(MATCH($J1245,SorP!$B$1:$B$6261,0)),"",INDIRECT("'SorP'!$A$"&amp;MATCH($S1245&amp;$J1245,SorP!C:C,0))))</f>
        <v/>
      </c>
      <c r="U1245" s="167"/>
      <c r="V1245" s="168" t="e">
        <f>IF(C1245="",NA(),MATCH($B1245&amp;$C1245,'Smelter Look-up'!$J:$J,0))</f>
        <v>#N/A</v>
      </c>
      <c r="X1245" s="169">
        <f t="shared" ca="1" si="100"/>
        <v>0</v>
      </c>
      <c r="AB1245" s="311" t="str">
        <f t="shared" si="102"/>
        <v/>
      </c>
      <c r="AC1245" s="169" t="str">
        <f t="shared" si="103"/>
        <v/>
      </c>
      <c r="AD1245" s="169" t="str">
        <f t="shared" si="104"/>
        <v/>
      </c>
    </row>
    <row r="1246" spans="1:30" s="169" customFormat="1" ht="20.25">
      <c r="A1246" s="154"/>
      <c r="B1246" s="301"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3" t="str">
        <f ca="1">IF(ISERROR($V1246),"",OFFSET('Smelter Look-up'!$G$4,$V1246-4,0))</f>
        <v/>
      </c>
      <c r="I1246" s="204" t="str">
        <f ca="1">IF(ISERROR($V1246),"",OFFSET('Smelter Look-up'!$H$4,$V1246-4,0))</f>
        <v/>
      </c>
      <c r="J1246" s="204" t="str">
        <f ca="1">IF(ISERROR($V1246),"",OFFSET('Smelter Look-up'!$I$4,$V1246-4,0))</f>
        <v/>
      </c>
      <c r="K1246" s="149"/>
      <c r="L1246" s="149"/>
      <c r="M1246" s="149"/>
      <c r="N1246" s="149"/>
      <c r="O1246" s="149"/>
      <c r="P1246" s="206"/>
      <c r="Q1246" s="150"/>
      <c r="R1246" s="148" t="str">
        <f ca="1">IF(ISERROR($V1246),"",OFFSET('Smelter Look-up'!$C$4,$V1246-4,0)&amp;"")</f>
        <v/>
      </c>
      <c r="S1246" s="154" t="str">
        <f t="shared" ca="1" si="101"/>
        <v/>
      </c>
      <c r="T1246" s="154" t="str">
        <f ca="1">IF(B1246="","",IF(ISERROR(MATCH($J1246,SorP!$B$1:$B$6261,0)),"",INDIRECT("'SorP'!$A$"&amp;MATCH($S1246&amp;$J1246,SorP!C:C,0))))</f>
        <v/>
      </c>
      <c r="U1246" s="167"/>
      <c r="V1246" s="168" t="e">
        <f>IF(C1246="",NA(),MATCH($B1246&amp;$C1246,'Smelter Look-up'!$J:$J,0))</f>
        <v>#N/A</v>
      </c>
      <c r="X1246" s="169">
        <f t="shared" ca="1" si="100"/>
        <v>0</v>
      </c>
      <c r="AB1246" s="311" t="str">
        <f t="shared" si="102"/>
        <v/>
      </c>
      <c r="AC1246" s="169" t="str">
        <f t="shared" si="103"/>
        <v/>
      </c>
      <c r="AD1246" s="169" t="str">
        <f t="shared" si="104"/>
        <v/>
      </c>
    </row>
    <row r="1247" spans="1:30" s="169" customFormat="1" ht="20.25">
      <c r="A1247" s="154"/>
      <c r="B1247" s="301"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3" t="str">
        <f ca="1">IF(ISERROR($V1247),"",OFFSET('Smelter Look-up'!$G$4,$V1247-4,0))</f>
        <v/>
      </c>
      <c r="I1247" s="204" t="str">
        <f ca="1">IF(ISERROR($V1247),"",OFFSET('Smelter Look-up'!$H$4,$V1247-4,0))</f>
        <v/>
      </c>
      <c r="J1247" s="204" t="str">
        <f ca="1">IF(ISERROR($V1247),"",OFFSET('Smelter Look-up'!$I$4,$V1247-4,0))</f>
        <v/>
      </c>
      <c r="K1247" s="149"/>
      <c r="L1247" s="149"/>
      <c r="M1247" s="149"/>
      <c r="N1247" s="149"/>
      <c r="O1247" s="149"/>
      <c r="P1247" s="206"/>
      <c r="Q1247" s="150"/>
      <c r="R1247" s="148" t="str">
        <f ca="1">IF(ISERROR($V1247),"",OFFSET('Smelter Look-up'!$C$4,$V1247-4,0)&amp;"")</f>
        <v/>
      </c>
      <c r="S1247" s="154" t="str">
        <f t="shared" ca="1" si="101"/>
        <v/>
      </c>
      <c r="T1247" s="154" t="str">
        <f ca="1">IF(B1247="","",IF(ISERROR(MATCH($J1247,SorP!$B$1:$B$6261,0)),"",INDIRECT("'SorP'!$A$"&amp;MATCH($S1247&amp;$J1247,SorP!C:C,0))))</f>
        <v/>
      </c>
      <c r="U1247" s="167"/>
      <c r="V1247" s="168" t="e">
        <f>IF(C1247="",NA(),MATCH($B1247&amp;$C1247,'Smelter Look-up'!$J:$J,0))</f>
        <v>#N/A</v>
      </c>
      <c r="X1247" s="169">
        <f t="shared" ca="1" si="100"/>
        <v>0</v>
      </c>
      <c r="AB1247" s="311" t="str">
        <f t="shared" si="102"/>
        <v/>
      </c>
      <c r="AC1247" s="169" t="str">
        <f t="shared" si="103"/>
        <v/>
      </c>
      <c r="AD1247" s="169" t="str">
        <f t="shared" si="104"/>
        <v/>
      </c>
    </row>
    <row r="1248" spans="1:30" s="169" customFormat="1" ht="20.25">
      <c r="A1248" s="154"/>
      <c r="B1248" s="301"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3" t="str">
        <f ca="1">IF(ISERROR($V1248),"",OFFSET('Smelter Look-up'!$G$4,$V1248-4,0))</f>
        <v/>
      </c>
      <c r="I1248" s="204" t="str">
        <f ca="1">IF(ISERROR($V1248),"",OFFSET('Smelter Look-up'!$H$4,$V1248-4,0))</f>
        <v/>
      </c>
      <c r="J1248" s="204" t="str">
        <f ca="1">IF(ISERROR($V1248),"",OFFSET('Smelter Look-up'!$I$4,$V1248-4,0))</f>
        <v/>
      </c>
      <c r="K1248" s="149"/>
      <c r="L1248" s="149"/>
      <c r="M1248" s="149"/>
      <c r="N1248" s="149"/>
      <c r="O1248" s="149"/>
      <c r="P1248" s="206"/>
      <c r="Q1248" s="150"/>
      <c r="R1248" s="148" t="str">
        <f ca="1">IF(ISERROR($V1248),"",OFFSET('Smelter Look-up'!$C$4,$V1248-4,0)&amp;"")</f>
        <v/>
      </c>
      <c r="S1248" s="154" t="str">
        <f t="shared" ca="1" si="101"/>
        <v/>
      </c>
      <c r="T1248" s="154" t="str">
        <f ca="1">IF(B1248="","",IF(ISERROR(MATCH($J1248,SorP!$B$1:$B$6261,0)),"",INDIRECT("'SorP'!$A$"&amp;MATCH($S1248&amp;$J1248,SorP!C:C,0))))</f>
        <v/>
      </c>
      <c r="U1248" s="167"/>
      <c r="V1248" s="168" t="e">
        <f>IF(C1248="",NA(),MATCH($B1248&amp;$C1248,'Smelter Look-up'!$J:$J,0))</f>
        <v>#N/A</v>
      </c>
      <c r="X1248" s="169">
        <f t="shared" ref="X1248:X1311" ca="1" si="105">IF(AND(C1248="Smelter not listed",OR(LEN(D1248)=0,LEN(E1248)=0)),1,0)</f>
        <v>0</v>
      </c>
      <c r="AB1248" s="311" t="str">
        <f t="shared" si="102"/>
        <v/>
      </c>
      <c r="AC1248" s="169" t="str">
        <f t="shared" si="103"/>
        <v/>
      </c>
      <c r="AD1248" s="169" t="str">
        <f t="shared" si="104"/>
        <v/>
      </c>
    </row>
    <row r="1249" spans="1:30" s="169" customFormat="1" ht="20.25">
      <c r="A1249" s="154"/>
      <c r="B1249" s="301"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3" t="str">
        <f ca="1">IF(ISERROR($V1249),"",OFFSET('Smelter Look-up'!$G$4,$V1249-4,0))</f>
        <v/>
      </c>
      <c r="I1249" s="204" t="str">
        <f ca="1">IF(ISERROR($V1249),"",OFFSET('Smelter Look-up'!$H$4,$V1249-4,0))</f>
        <v/>
      </c>
      <c r="J1249" s="204" t="str">
        <f ca="1">IF(ISERROR($V1249),"",OFFSET('Smelter Look-up'!$I$4,$V1249-4,0))</f>
        <v/>
      </c>
      <c r="K1249" s="149"/>
      <c r="L1249" s="149"/>
      <c r="M1249" s="149"/>
      <c r="N1249" s="149"/>
      <c r="O1249" s="149"/>
      <c r="P1249" s="206"/>
      <c r="Q1249" s="150"/>
      <c r="R1249" s="148" t="str">
        <f ca="1">IF(ISERROR($V1249),"",OFFSET('Smelter Look-up'!$C$4,$V1249-4,0)&amp;"")</f>
        <v/>
      </c>
      <c r="S1249" s="154" t="str">
        <f t="shared" ref="S1249:S1312" ca="1" si="106">IF(B1249="","",IF(ISERROR(MATCH($E1249,CL,0)),"Unknown",INDIRECT("'C'!$A$"&amp;MATCH($E1249,CL,0)+1)))</f>
        <v/>
      </c>
      <c r="T1249" s="154" t="str">
        <f ca="1">IF(B1249="","",IF(ISERROR(MATCH($J1249,SorP!$B$1:$B$6261,0)),"",INDIRECT("'SorP'!$A$"&amp;MATCH($S1249&amp;$J1249,SorP!C:C,0))))</f>
        <v/>
      </c>
      <c r="U1249" s="167"/>
      <c r="V1249" s="168" t="e">
        <f>IF(C1249="",NA(),MATCH($B1249&amp;$C1249,'Smelter Look-up'!$J:$J,0))</f>
        <v>#N/A</v>
      </c>
      <c r="X1249" s="169">
        <f t="shared" ca="1" si="105"/>
        <v>0</v>
      </c>
      <c r="AB1249" s="311" t="str">
        <f t="shared" si="102"/>
        <v/>
      </c>
      <c r="AC1249" s="169" t="str">
        <f t="shared" si="103"/>
        <v/>
      </c>
      <c r="AD1249" s="169" t="str">
        <f t="shared" si="104"/>
        <v/>
      </c>
    </row>
    <row r="1250" spans="1:30" s="169" customFormat="1" ht="20.25">
      <c r="A1250" s="154"/>
      <c r="B1250" s="301"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3" t="str">
        <f ca="1">IF(ISERROR($V1250),"",OFFSET('Smelter Look-up'!$G$4,$V1250-4,0))</f>
        <v/>
      </c>
      <c r="I1250" s="204" t="str">
        <f ca="1">IF(ISERROR($V1250),"",OFFSET('Smelter Look-up'!$H$4,$V1250-4,0))</f>
        <v/>
      </c>
      <c r="J1250" s="204" t="str">
        <f ca="1">IF(ISERROR($V1250),"",OFFSET('Smelter Look-up'!$I$4,$V1250-4,0))</f>
        <v/>
      </c>
      <c r="K1250" s="149"/>
      <c r="L1250" s="149"/>
      <c r="M1250" s="149"/>
      <c r="N1250" s="149"/>
      <c r="O1250" s="149"/>
      <c r="P1250" s="206"/>
      <c r="Q1250" s="150"/>
      <c r="R1250" s="148" t="str">
        <f ca="1">IF(ISERROR($V1250),"",OFFSET('Smelter Look-up'!$C$4,$V1250-4,0)&amp;"")</f>
        <v/>
      </c>
      <c r="S1250" s="154" t="str">
        <f t="shared" ca="1" si="106"/>
        <v/>
      </c>
      <c r="T1250" s="154" t="str">
        <f ca="1">IF(B1250="","",IF(ISERROR(MATCH($J1250,SorP!$B$1:$B$6261,0)),"",INDIRECT("'SorP'!$A$"&amp;MATCH($S1250&amp;$J1250,SorP!C:C,0))))</f>
        <v/>
      </c>
      <c r="U1250" s="167"/>
      <c r="V1250" s="168" t="e">
        <f>IF(C1250="",NA(),MATCH($B1250&amp;$C1250,'Smelter Look-up'!$J:$J,0))</f>
        <v>#N/A</v>
      </c>
      <c r="X1250" s="169">
        <f t="shared" ca="1" si="105"/>
        <v>0</v>
      </c>
      <c r="AB1250" s="311" t="str">
        <f t="shared" si="102"/>
        <v/>
      </c>
      <c r="AC1250" s="169" t="str">
        <f t="shared" si="103"/>
        <v/>
      </c>
      <c r="AD1250" s="169" t="str">
        <f t="shared" si="104"/>
        <v/>
      </c>
    </row>
    <row r="1251" spans="1:30" s="169" customFormat="1" ht="20.25">
      <c r="A1251" s="154"/>
      <c r="B1251" s="301"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3" t="str">
        <f ca="1">IF(ISERROR($V1251),"",OFFSET('Smelter Look-up'!$G$4,$V1251-4,0))</f>
        <v/>
      </c>
      <c r="I1251" s="204" t="str">
        <f ca="1">IF(ISERROR($V1251),"",OFFSET('Smelter Look-up'!$H$4,$V1251-4,0))</f>
        <v/>
      </c>
      <c r="J1251" s="204" t="str">
        <f ca="1">IF(ISERROR($V1251),"",OFFSET('Smelter Look-up'!$I$4,$V1251-4,0))</f>
        <v/>
      </c>
      <c r="K1251" s="149"/>
      <c r="L1251" s="149"/>
      <c r="M1251" s="149"/>
      <c r="N1251" s="149"/>
      <c r="O1251" s="149"/>
      <c r="P1251" s="206"/>
      <c r="Q1251" s="150"/>
      <c r="R1251" s="148" t="str">
        <f ca="1">IF(ISERROR($V1251),"",OFFSET('Smelter Look-up'!$C$4,$V1251-4,0)&amp;"")</f>
        <v/>
      </c>
      <c r="S1251" s="154" t="str">
        <f t="shared" ca="1" si="106"/>
        <v/>
      </c>
      <c r="T1251" s="154" t="str">
        <f ca="1">IF(B1251="","",IF(ISERROR(MATCH($J1251,SorP!$B$1:$B$6261,0)),"",INDIRECT("'SorP'!$A$"&amp;MATCH($S1251&amp;$J1251,SorP!C:C,0))))</f>
        <v/>
      </c>
      <c r="U1251" s="167"/>
      <c r="V1251" s="168" t="e">
        <f>IF(C1251="",NA(),MATCH($B1251&amp;$C1251,'Smelter Look-up'!$J:$J,0))</f>
        <v>#N/A</v>
      </c>
      <c r="X1251" s="169">
        <f t="shared" ca="1" si="105"/>
        <v>0</v>
      </c>
      <c r="AB1251" s="311" t="str">
        <f t="shared" si="102"/>
        <v/>
      </c>
      <c r="AC1251" s="169" t="str">
        <f t="shared" si="103"/>
        <v/>
      </c>
      <c r="AD1251" s="169" t="str">
        <f t="shared" si="104"/>
        <v/>
      </c>
    </row>
    <row r="1252" spans="1:30" s="169" customFormat="1" ht="20.25">
      <c r="A1252" s="154"/>
      <c r="B1252" s="301"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3" t="str">
        <f ca="1">IF(ISERROR($V1252),"",OFFSET('Smelter Look-up'!$G$4,$V1252-4,0))</f>
        <v/>
      </c>
      <c r="I1252" s="204" t="str">
        <f ca="1">IF(ISERROR($V1252),"",OFFSET('Smelter Look-up'!$H$4,$V1252-4,0))</f>
        <v/>
      </c>
      <c r="J1252" s="204" t="str">
        <f ca="1">IF(ISERROR($V1252),"",OFFSET('Smelter Look-up'!$I$4,$V1252-4,0))</f>
        <v/>
      </c>
      <c r="K1252" s="149"/>
      <c r="L1252" s="149"/>
      <c r="M1252" s="149"/>
      <c r="N1252" s="149"/>
      <c r="O1252" s="149"/>
      <c r="P1252" s="206"/>
      <c r="Q1252" s="150"/>
      <c r="R1252" s="148" t="str">
        <f ca="1">IF(ISERROR($V1252),"",OFFSET('Smelter Look-up'!$C$4,$V1252-4,0)&amp;"")</f>
        <v/>
      </c>
      <c r="S1252" s="154" t="str">
        <f t="shared" ca="1" si="106"/>
        <v/>
      </c>
      <c r="T1252" s="154" t="str">
        <f ca="1">IF(B1252="","",IF(ISERROR(MATCH($J1252,SorP!$B$1:$B$6261,0)),"",INDIRECT("'SorP'!$A$"&amp;MATCH($S1252&amp;$J1252,SorP!C:C,0))))</f>
        <v/>
      </c>
      <c r="U1252" s="167"/>
      <c r="V1252" s="168" t="e">
        <f>IF(C1252="",NA(),MATCH($B1252&amp;$C1252,'Smelter Look-up'!$J:$J,0))</f>
        <v>#N/A</v>
      </c>
      <c r="X1252" s="169">
        <f t="shared" ca="1" si="105"/>
        <v>0</v>
      </c>
      <c r="AB1252" s="311" t="str">
        <f t="shared" si="102"/>
        <v/>
      </c>
      <c r="AC1252" s="169" t="str">
        <f t="shared" si="103"/>
        <v/>
      </c>
      <c r="AD1252" s="169" t="str">
        <f t="shared" si="104"/>
        <v/>
      </c>
    </row>
    <row r="1253" spans="1:30" s="169" customFormat="1" ht="20.25">
      <c r="A1253" s="154"/>
      <c r="B1253" s="301"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3" t="str">
        <f ca="1">IF(ISERROR($V1253),"",OFFSET('Smelter Look-up'!$G$4,$V1253-4,0))</f>
        <v/>
      </c>
      <c r="I1253" s="204" t="str">
        <f ca="1">IF(ISERROR($V1253),"",OFFSET('Smelter Look-up'!$H$4,$V1253-4,0))</f>
        <v/>
      </c>
      <c r="J1253" s="204" t="str">
        <f ca="1">IF(ISERROR($V1253),"",OFFSET('Smelter Look-up'!$I$4,$V1253-4,0))</f>
        <v/>
      </c>
      <c r="K1253" s="149"/>
      <c r="L1253" s="149"/>
      <c r="M1253" s="149"/>
      <c r="N1253" s="149"/>
      <c r="O1253" s="149"/>
      <c r="P1253" s="206"/>
      <c r="Q1253" s="150"/>
      <c r="R1253" s="148" t="str">
        <f ca="1">IF(ISERROR($V1253),"",OFFSET('Smelter Look-up'!$C$4,$V1253-4,0)&amp;"")</f>
        <v/>
      </c>
      <c r="S1253" s="154" t="str">
        <f t="shared" ca="1" si="106"/>
        <v/>
      </c>
      <c r="T1253" s="154" t="str">
        <f ca="1">IF(B1253="","",IF(ISERROR(MATCH($J1253,SorP!$B$1:$B$6261,0)),"",INDIRECT("'SorP'!$A$"&amp;MATCH($S1253&amp;$J1253,SorP!C:C,0))))</f>
        <v/>
      </c>
      <c r="U1253" s="167"/>
      <c r="V1253" s="168" t="e">
        <f>IF(C1253="",NA(),MATCH($B1253&amp;$C1253,'Smelter Look-up'!$J:$J,0))</f>
        <v>#N/A</v>
      </c>
      <c r="X1253" s="169">
        <f t="shared" ca="1" si="105"/>
        <v>0</v>
      </c>
      <c r="AB1253" s="311" t="str">
        <f t="shared" si="102"/>
        <v/>
      </c>
      <c r="AC1253" s="169" t="str">
        <f t="shared" si="103"/>
        <v/>
      </c>
      <c r="AD1253" s="169" t="str">
        <f t="shared" si="104"/>
        <v/>
      </c>
    </row>
    <row r="1254" spans="1:30" s="169" customFormat="1" ht="20.25">
      <c r="A1254" s="154"/>
      <c r="B1254" s="301"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3" t="str">
        <f ca="1">IF(ISERROR($V1254),"",OFFSET('Smelter Look-up'!$G$4,$V1254-4,0))</f>
        <v/>
      </c>
      <c r="I1254" s="204" t="str">
        <f ca="1">IF(ISERROR($V1254),"",OFFSET('Smelter Look-up'!$H$4,$V1254-4,0))</f>
        <v/>
      </c>
      <c r="J1254" s="204" t="str">
        <f ca="1">IF(ISERROR($V1254),"",OFFSET('Smelter Look-up'!$I$4,$V1254-4,0))</f>
        <v/>
      </c>
      <c r="K1254" s="149"/>
      <c r="L1254" s="149"/>
      <c r="M1254" s="149"/>
      <c r="N1254" s="149"/>
      <c r="O1254" s="149"/>
      <c r="P1254" s="206"/>
      <c r="Q1254" s="150"/>
      <c r="R1254" s="148" t="str">
        <f ca="1">IF(ISERROR($V1254),"",OFFSET('Smelter Look-up'!$C$4,$V1254-4,0)&amp;"")</f>
        <v/>
      </c>
      <c r="S1254" s="154" t="str">
        <f t="shared" ca="1" si="106"/>
        <v/>
      </c>
      <c r="T1254" s="154" t="str">
        <f ca="1">IF(B1254="","",IF(ISERROR(MATCH($J1254,SorP!$B$1:$B$6261,0)),"",INDIRECT("'SorP'!$A$"&amp;MATCH($S1254&amp;$J1254,SorP!C:C,0))))</f>
        <v/>
      </c>
      <c r="U1254" s="167"/>
      <c r="V1254" s="168" t="e">
        <f>IF(C1254="",NA(),MATCH($B1254&amp;$C1254,'Smelter Look-up'!$J:$J,0))</f>
        <v>#N/A</v>
      </c>
      <c r="X1254" s="169">
        <f t="shared" ca="1" si="105"/>
        <v>0</v>
      </c>
      <c r="AB1254" s="311" t="str">
        <f t="shared" si="102"/>
        <v/>
      </c>
      <c r="AC1254" s="169" t="str">
        <f t="shared" si="103"/>
        <v/>
      </c>
      <c r="AD1254" s="169" t="str">
        <f t="shared" si="104"/>
        <v/>
      </c>
    </row>
    <row r="1255" spans="1:30" s="169" customFormat="1" ht="20.25">
      <c r="A1255" s="154"/>
      <c r="B1255" s="301"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3" t="str">
        <f ca="1">IF(ISERROR($V1255),"",OFFSET('Smelter Look-up'!$G$4,$V1255-4,0))</f>
        <v/>
      </c>
      <c r="I1255" s="204" t="str">
        <f ca="1">IF(ISERROR($V1255),"",OFFSET('Smelter Look-up'!$H$4,$V1255-4,0))</f>
        <v/>
      </c>
      <c r="J1255" s="204" t="str">
        <f ca="1">IF(ISERROR($V1255),"",OFFSET('Smelter Look-up'!$I$4,$V1255-4,0))</f>
        <v/>
      </c>
      <c r="K1255" s="149"/>
      <c r="L1255" s="149"/>
      <c r="M1255" s="149"/>
      <c r="N1255" s="149"/>
      <c r="O1255" s="149"/>
      <c r="P1255" s="206"/>
      <c r="Q1255" s="150"/>
      <c r="R1255" s="148" t="str">
        <f ca="1">IF(ISERROR($V1255),"",OFFSET('Smelter Look-up'!$C$4,$V1255-4,0)&amp;"")</f>
        <v/>
      </c>
      <c r="S1255" s="154" t="str">
        <f t="shared" ca="1" si="106"/>
        <v/>
      </c>
      <c r="T1255" s="154" t="str">
        <f ca="1">IF(B1255="","",IF(ISERROR(MATCH($J1255,SorP!$B$1:$B$6261,0)),"",INDIRECT("'SorP'!$A$"&amp;MATCH($S1255&amp;$J1255,SorP!C:C,0))))</f>
        <v/>
      </c>
      <c r="U1255" s="167"/>
      <c r="V1255" s="168" t="e">
        <f>IF(C1255="",NA(),MATCH($B1255&amp;$C1255,'Smelter Look-up'!$J:$J,0))</f>
        <v>#N/A</v>
      </c>
      <c r="X1255" s="169">
        <f t="shared" ca="1" si="105"/>
        <v>0</v>
      </c>
      <c r="AB1255" s="311" t="str">
        <f t="shared" ref="AB1255:AB1318" si="107">IF(C1255="","",B1255)</f>
        <v/>
      </c>
      <c r="AC1255" s="169" t="str">
        <f t="shared" ref="AC1255:AC1318" si="108">B1255</f>
        <v/>
      </c>
      <c r="AD1255" s="169" t="str">
        <f t="shared" ref="AD1255:AD1318" si="109">IF(C1255="Smelter not listed",D1255,C1255)</f>
        <v/>
      </c>
    </row>
    <row r="1256" spans="1:30" s="169" customFormat="1" ht="20.25">
      <c r="A1256" s="154"/>
      <c r="B1256" s="301"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3" t="str">
        <f ca="1">IF(ISERROR($V1256),"",OFFSET('Smelter Look-up'!$G$4,$V1256-4,0))</f>
        <v/>
      </c>
      <c r="I1256" s="204" t="str">
        <f ca="1">IF(ISERROR($V1256),"",OFFSET('Smelter Look-up'!$H$4,$V1256-4,0))</f>
        <v/>
      </c>
      <c r="J1256" s="204" t="str">
        <f ca="1">IF(ISERROR($V1256),"",OFFSET('Smelter Look-up'!$I$4,$V1256-4,0))</f>
        <v/>
      </c>
      <c r="K1256" s="149"/>
      <c r="L1256" s="149"/>
      <c r="M1256" s="149"/>
      <c r="N1256" s="149"/>
      <c r="O1256" s="149"/>
      <c r="P1256" s="206"/>
      <c r="Q1256" s="150"/>
      <c r="R1256" s="148" t="str">
        <f ca="1">IF(ISERROR($V1256),"",OFFSET('Smelter Look-up'!$C$4,$V1256-4,0)&amp;"")</f>
        <v/>
      </c>
      <c r="S1256" s="154" t="str">
        <f t="shared" ca="1" si="106"/>
        <v/>
      </c>
      <c r="T1256" s="154" t="str">
        <f ca="1">IF(B1256="","",IF(ISERROR(MATCH($J1256,SorP!$B$1:$B$6261,0)),"",INDIRECT("'SorP'!$A$"&amp;MATCH($S1256&amp;$J1256,SorP!C:C,0))))</f>
        <v/>
      </c>
      <c r="U1256" s="167"/>
      <c r="V1256" s="168" t="e">
        <f>IF(C1256="",NA(),MATCH($B1256&amp;$C1256,'Smelter Look-up'!$J:$J,0))</f>
        <v>#N/A</v>
      </c>
      <c r="X1256" s="169">
        <f t="shared" ca="1" si="105"/>
        <v>0</v>
      </c>
      <c r="AB1256" s="311" t="str">
        <f t="shared" si="107"/>
        <v/>
      </c>
      <c r="AC1256" s="169" t="str">
        <f t="shared" si="108"/>
        <v/>
      </c>
      <c r="AD1256" s="169" t="str">
        <f t="shared" si="109"/>
        <v/>
      </c>
    </row>
    <row r="1257" spans="1:30" s="169" customFormat="1" ht="20.25">
      <c r="A1257" s="154"/>
      <c r="B1257" s="301"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3" t="str">
        <f ca="1">IF(ISERROR($V1257),"",OFFSET('Smelter Look-up'!$G$4,$V1257-4,0))</f>
        <v/>
      </c>
      <c r="I1257" s="204" t="str">
        <f ca="1">IF(ISERROR($V1257),"",OFFSET('Smelter Look-up'!$H$4,$V1257-4,0))</f>
        <v/>
      </c>
      <c r="J1257" s="204" t="str">
        <f ca="1">IF(ISERROR($V1257),"",OFFSET('Smelter Look-up'!$I$4,$V1257-4,0))</f>
        <v/>
      </c>
      <c r="K1257" s="149"/>
      <c r="L1257" s="149"/>
      <c r="M1257" s="149"/>
      <c r="N1257" s="149"/>
      <c r="O1257" s="149"/>
      <c r="P1257" s="206"/>
      <c r="Q1257" s="150"/>
      <c r="R1257" s="148" t="str">
        <f ca="1">IF(ISERROR($V1257),"",OFFSET('Smelter Look-up'!$C$4,$V1257-4,0)&amp;"")</f>
        <v/>
      </c>
      <c r="S1257" s="154" t="str">
        <f t="shared" ca="1" si="106"/>
        <v/>
      </c>
      <c r="T1257" s="154" t="str">
        <f ca="1">IF(B1257="","",IF(ISERROR(MATCH($J1257,SorP!$B$1:$B$6261,0)),"",INDIRECT("'SorP'!$A$"&amp;MATCH($S1257&amp;$J1257,SorP!C:C,0))))</f>
        <v/>
      </c>
      <c r="U1257" s="167"/>
      <c r="V1257" s="168" t="e">
        <f>IF(C1257="",NA(),MATCH($B1257&amp;$C1257,'Smelter Look-up'!$J:$J,0))</f>
        <v>#N/A</v>
      </c>
      <c r="X1257" s="169">
        <f t="shared" ca="1" si="105"/>
        <v>0</v>
      </c>
      <c r="AB1257" s="311" t="str">
        <f t="shared" si="107"/>
        <v/>
      </c>
      <c r="AC1257" s="169" t="str">
        <f t="shared" si="108"/>
        <v/>
      </c>
      <c r="AD1257" s="169" t="str">
        <f t="shared" si="109"/>
        <v/>
      </c>
    </row>
    <row r="1258" spans="1:30" s="169" customFormat="1" ht="20.25">
      <c r="A1258" s="154"/>
      <c r="B1258" s="301"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3" t="str">
        <f ca="1">IF(ISERROR($V1258),"",OFFSET('Smelter Look-up'!$G$4,$V1258-4,0))</f>
        <v/>
      </c>
      <c r="I1258" s="204" t="str">
        <f ca="1">IF(ISERROR($V1258),"",OFFSET('Smelter Look-up'!$H$4,$V1258-4,0))</f>
        <v/>
      </c>
      <c r="J1258" s="204" t="str">
        <f ca="1">IF(ISERROR($V1258),"",OFFSET('Smelter Look-up'!$I$4,$V1258-4,0))</f>
        <v/>
      </c>
      <c r="K1258" s="149"/>
      <c r="L1258" s="149"/>
      <c r="M1258" s="149"/>
      <c r="N1258" s="149"/>
      <c r="O1258" s="149"/>
      <c r="P1258" s="206"/>
      <c r="Q1258" s="150"/>
      <c r="R1258" s="148" t="str">
        <f ca="1">IF(ISERROR($V1258),"",OFFSET('Smelter Look-up'!$C$4,$V1258-4,0)&amp;"")</f>
        <v/>
      </c>
      <c r="S1258" s="154" t="str">
        <f t="shared" ca="1" si="106"/>
        <v/>
      </c>
      <c r="T1258" s="154" t="str">
        <f ca="1">IF(B1258="","",IF(ISERROR(MATCH($J1258,SorP!$B$1:$B$6261,0)),"",INDIRECT("'SorP'!$A$"&amp;MATCH($S1258&amp;$J1258,SorP!C:C,0))))</f>
        <v/>
      </c>
      <c r="U1258" s="167"/>
      <c r="V1258" s="168" t="e">
        <f>IF(C1258="",NA(),MATCH($B1258&amp;$C1258,'Smelter Look-up'!$J:$J,0))</f>
        <v>#N/A</v>
      </c>
      <c r="X1258" s="169">
        <f t="shared" ca="1" si="105"/>
        <v>0</v>
      </c>
      <c r="AB1258" s="311" t="str">
        <f t="shared" si="107"/>
        <v/>
      </c>
      <c r="AC1258" s="169" t="str">
        <f t="shared" si="108"/>
        <v/>
      </c>
      <c r="AD1258" s="169" t="str">
        <f t="shared" si="109"/>
        <v/>
      </c>
    </row>
    <row r="1259" spans="1:30" s="169" customFormat="1" ht="20.25">
      <c r="A1259" s="154"/>
      <c r="B1259" s="301"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3" t="str">
        <f ca="1">IF(ISERROR($V1259),"",OFFSET('Smelter Look-up'!$G$4,$V1259-4,0))</f>
        <v/>
      </c>
      <c r="I1259" s="204" t="str">
        <f ca="1">IF(ISERROR($V1259),"",OFFSET('Smelter Look-up'!$H$4,$V1259-4,0))</f>
        <v/>
      </c>
      <c r="J1259" s="204" t="str">
        <f ca="1">IF(ISERROR($V1259),"",OFFSET('Smelter Look-up'!$I$4,$V1259-4,0))</f>
        <v/>
      </c>
      <c r="K1259" s="149"/>
      <c r="L1259" s="149"/>
      <c r="M1259" s="149"/>
      <c r="N1259" s="149"/>
      <c r="O1259" s="149"/>
      <c r="P1259" s="206"/>
      <c r="Q1259" s="150"/>
      <c r="R1259" s="148" t="str">
        <f ca="1">IF(ISERROR($V1259),"",OFFSET('Smelter Look-up'!$C$4,$V1259-4,0)&amp;"")</f>
        <v/>
      </c>
      <c r="S1259" s="154" t="str">
        <f t="shared" ca="1" si="106"/>
        <v/>
      </c>
      <c r="T1259" s="154" t="str">
        <f ca="1">IF(B1259="","",IF(ISERROR(MATCH($J1259,SorP!$B$1:$B$6261,0)),"",INDIRECT("'SorP'!$A$"&amp;MATCH($S1259&amp;$J1259,SorP!C:C,0))))</f>
        <v/>
      </c>
      <c r="U1259" s="167"/>
      <c r="V1259" s="168" t="e">
        <f>IF(C1259="",NA(),MATCH($B1259&amp;$C1259,'Smelter Look-up'!$J:$J,0))</f>
        <v>#N/A</v>
      </c>
      <c r="X1259" s="169">
        <f t="shared" ca="1" si="105"/>
        <v>0</v>
      </c>
      <c r="AB1259" s="311" t="str">
        <f t="shared" si="107"/>
        <v/>
      </c>
      <c r="AC1259" s="169" t="str">
        <f t="shared" si="108"/>
        <v/>
      </c>
      <c r="AD1259" s="169" t="str">
        <f t="shared" si="109"/>
        <v/>
      </c>
    </row>
    <row r="1260" spans="1:30" s="169" customFormat="1" ht="20.25">
      <c r="A1260" s="154"/>
      <c r="B1260" s="301"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3" t="str">
        <f ca="1">IF(ISERROR($V1260),"",OFFSET('Smelter Look-up'!$G$4,$V1260-4,0))</f>
        <v/>
      </c>
      <c r="I1260" s="204" t="str">
        <f ca="1">IF(ISERROR($V1260),"",OFFSET('Smelter Look-up'!$H$4,$V1260-4,0))</f>
        <v/>
      </c>
      <c r="J1260" s="204" t="str">
        <f ca="1">IF(ISERROR($V1260),"",OFFSET('Smelter Look-up'!$I$4,$V1260-4,0))</f>
        <v/>
      </c>
      <c r="K1260" s="149"/>
      <c r="L1260" s="149"/>
      <c r="M1260" s="149"/>
      <c r="N1260" s="149"/>
      <c r="O1260" s="149"/>
      <c r="P1260" s="206"/>
      <c r="Q1260" s="150"/>
      <c r="R1260" s="148" t="str">
        <f ca="1">IF(ISERROR($V1260),"",OFFSET('Smelter Look-up'!$C$4,$V1260-4,0)&amp;"")</f>
        <v/>
      </c>
      <c r="S1260" s="154" t="str">
        <f t="shared" ca="1" si="106"/>
        <v/>
      </c>
      <c r="T1260" s="154" t="str">
        <f ca="1">IF(B1260="","",IF(ISERROR(MATCH($J1260,SorP!$B$1:$B$6261,0)),"",INDIRECT("'SorP'!$A$"&amp;MATCH($S1260&amp;$J1260,SorP!C:C,0))))</f>
        <v/>
      </c>
      <c r="U1260" s="167"/>
      <c r="V1260" s="168" t="e">
        <f>IF(C1260="",NA(),MATCH($B1260&amp;$C1260,'Smelter Look-up'!$J:$J,0))</f>
        <v>#N/A</v>
      </c>
      <c r="X1260" s="169">
        <f t="shared" ca="1" si="105"/>
        <v>0</v>
      </c>
      <c r="AB1260" s="311" t="str">
        <f t="shared" si="107"/>
        <v/>
      </c>
      <c r="AC1260" s="169" t="str">
        <f t="shared" si="108"/>
        <v/>
      </c>
      <c r="AD1260" s="169" t="str">
        <f t="shared" si="109"/>
        <v/>
      </c>
    </row>
    <row r="1261" spans="1:30" s="169" customFormat="1" ht="20.25">
      <c r="A1261" s="154"/>
      <c r="B1261" s="301"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3" t="str">
        <f ca="1">IF(ISERROR($V1261),"",OFFSET('Smelter Look-up'!$G$4,$V1261-4,0))</f>
        <v/>
      </c>
      <c r="I1261" s="204" t="str">
        <f ca="1">IF(ISERROR($V1261),"",OFFSET('Smelter Look-up'!$H$4,$V1261-4,0))</f>
        <v/>
      </c>
      <c r="J1261" s="204" t="str">
        <f ca="1">IF(ISERROR($V1261),"",OFFSET('Smelter Look-up'!$I$4,$V1261-4,0))</f>
        <v/>
      </c>
      <c r="K1261" s="149"/>
      <c r="L1261" s="149"/>
      <c r="M1261" s="149"/>
      <c r="N1261" s="149"/>
      <c r="O1261" s="149"/>
      <c r="P1261" s="206"/>
      <c r="Q1261" s="150"/>
      <c r="R1261" s="148" t="str">
        <f ca="1">IF(ISERROR($V1261),"",OFFSET('Smelter Look-up'!$C$4,$V1261-4,0)&amp;"")</f>
        <v/>
      </c>
      <c r="S1261" s="154" t="str">
        <f t="shared" ca="1" si="106"/>
        <v/>
      </c>
      <c r="T1261" s="154" t="str">
        <f ca="1">IF(B1261="","",IF(ISERROR(MATCH($J1261,SorP!$B$1:$B$6261,0)),"",INDIRECT("'SorP'!$A$"&amp;MATCH($S1261&amp;$J1261,SorP!C:C,0))))</f>
        <v/>
      </c>
      <c r="U1261" s="167"/>
      <c r="V1261" s="168" t="e">
        <f>IF(C1261="",NA(),MATCH($B1261&amp;$C1261,'Smelter Look-up'!$J:$J,0))</f>
        <v>#N/A</v>
      </c>
      <c r="X1261" s="169">
        <f t="shared" ca="1" si="105"/>
        <v>0</v>
      </c>
      <c r="AB1261" s="311" t="str">
        <f t="shared" si="107"/>
        <v/>
      </c>
      <c r="AC1261" s="169" t="str">
        <f t="shared" si="108"/>
        <v/>
      </c>
      <c r="AD1261" s="169" t="str">
        <f t="shared" si="109"/>
        <v/>
      </c>
    </row>
    <row r="1262" spans="1:30" s="169" customFormat="1" ht="20.25">
      <c r="A1262" s="154"/>
      <c r="B1262" s="301"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3" t="str">
        <f ca="1">IF(ISERROR($V1262),"",OFFSET('Smelter Look-up'!$G$4,$V1262-4,0))</f>
        <v/>
      </c>
      <c r="I1262" s="204" t="str">
        <f ca="1">IF(ISERROR($V1262),"",OFFSET('Smelter Look-up'!$H$4,$V1262-4,0))</f>
        <v/>
      </c>
      <c r="J1262" s="204" t="str">
        <f ca="1">IF(ISERROR($V1262),"",OFFSET('Smelter Look-up'!$I$4,$V1262-4,0))</f>
        <v/>
      </c>
      <c r="K1262" s="149"/>
      <c r="L1262" s="149"/>
      <c r="M1262" s="149"/>
      <c r="N1262" s="149"/>
      <c r="O1262" s="149"/>
      <c r="P1262" s="206"/>
      <c r="Q1262" s="150"/>
      <c r="R1262" s="148" t="str">
        <f ca="1">IF(ISERROR($V1262),"",OFFSET('Smelter Look-up'!$C$4,$V1262-4,0)&amp;"")</f>
        <v/>
      </c>
      <c r="S1262" s="154" t="str">
        <f t="shared" ca="1" si="106"/>
        <v/>
      </c>
      <c r="T1262" s="154" t="str">
        <f ca="1">IF(B1262="","",IF(ISERROR(MATCH($J1262,SorP!$B$1:$B$6261,0)),"",INDIRECT("'SorP'!$A$"&amp;MATCH($S1262&amp;$J1262,SorP!C:C,0))))</f>
        <v/>
      </c>
      <c r="U1262" s="167"/>
      <c r="V1262" s="168" t="e">
        <f>IF(C1262="",NA(),MATCH($B1262&amp;$C1262,'Smelter Look-up'!$J:$J,0))</f>
        <v>#N/A</v>
      </c>
      <c r="X1262" s="169">
        <f t="shared" ca="1" si="105"/>
        <v>0</v>
      </c>
      <c r="AB1262" s="311" t="str">
        <f t="shared" si="107"/>
        <v/>
      </c>
      <c r="AC1262" s="169" t="str">
        <f t="shared" si="108"/>
        <v/>
      </c>
      <c r="AD1262" s="169" t="str">
        <f t="shared" si="109"/>
        <v/>
      </c>
    </row>
    <row r="1263" spans="1:30" s="169" customFormat="1" ht="20.25">
      <c r="A1263" s="154"/>
      <c r="B1263" s="301"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3" t="str">
        <f ca="1">IF(ISERROR($V1263),"",OFFSET('Smelter Look-up'!$G$4,$V1263-4,0))</f>
        <v/>
      </c>
      <c r="I1263" s="204" t="str">
        <f ca="1">IF(ISERROR($V1263),"",OFFSET('Smelter Look-up'!$H$4,$V1263-4,0))</f>
        <v/>
      </c>
      <c r="J1263" s="204" t="str">
        <f ca="1">IF(ISERROR($V1263),"",OFFSET('Smelter Look-up'!$I$4,$V1263-4,0))</f>
        <v/>
      </c>
      <c r="K1263" s="149"/>
      <c r="L1263" s="149"/>
      <c r="M1263" s="149"/>
      <c r="N1263" s="149"/>
      <c r="O1263" s="149"/>
      <c r="P1263" s="206"/>
      <c r="Q1263" s="150"/>
      <c r="R1263" s="148" t="str">
        <f ca="1">IF(ISERROR($V1263),"",OFFSET('Smelter Look-up'!$C$4,$V1263-4,0)&amp;"")</f>
        <v/>
      </c>
      <c r="S1263" s="154" t="str">
        <f t="shared" ca="1" si="106"/>
        <v/>
      </c>
      <c r="T1263" s="154" t="str">
        <f ca="1">IF(B1263="","",IF(ISERROR(MATCH($J1263,SorP!$B$1:$B$6261,0)),"",INDIRECT("'SorP'!$A$"&amp;MATCH($S1263&amp;$J1263,SorP!C:C,0))))</f>
        <v/>
      </c>
      <c r="U1263" s="167"/>
      <c r="V1263" s="168" t="e">
        <f>IF(C1263="",NA(),MATCH($B1263&amp;$C1263,'Smelter Look-up'!$J:$J,0))</f>
        <v>#N/A</v>
      </c>
      <c r="X1263" s="169">
        <f t="shared" ca="1" si="105"/>
        <v>0</v>
      </c>
      <c r="AB1263" s="311" t="str">
        <f t="shared" si="107"/>
        <v/>
      </c>
      <c r="AC1263" s="169" t="str">
        <f t="shared" si="108"/>
        <v/>
      </c>
      <c r="AD1263" s="169" t="str">
        <f t="shared" si="109"/>
        <v/>
      </c>
    </row>
    <row r="1264" spans="1:30" s="169" customFormat="1" ht="20.25">
      <c r="A1264" s="154"/>
      <c r="B1264" s="301"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3" t="str">
        <f ca="1">IF(ISERROR($V1264),"",OFFSET('Smelter Look-up'!$G$4,$V1264-4,0))</f>
        <v/>
      </c>
      <c r="I1264" s="204" t="str">
        <f ca="1">IF(ISERROR($V1264),"",OFFSET('Smelter Look-up'!$H$4,$V1264-4,0))</f>
        <v/>
      </c>
      <c r="J1264" s="204" t="str">
        <f ca="1">IF(ISERROR($V1264),"",OFFSET('Smelter Look-up'!$I$4,$V1264-4,0))</f>
        <v/>
      </c>
      <c r="K1264" s="149"/>
      <c r="L1264" s="149"/>
      <c r="M1264" s="149"/>
      <c r="N1264" s="149"/>
      <c r="O1264" s="149"/>
      <c r="P1264" s="206"/>
      <c r="Q1264" s="150"/>
      <c r="R1264" s="148" t="str">
        <f ca="1">IF(ISERROR($V1264),"",OFFSET('Smelter Look-up'!$C$4,$V1264-4,0)&amp;"")</f>
        <v/>
      </c>
      <c r="S1264" s="154" t="str">
        <f t="shared" ca="1" si="106"/>
        <v/>
      </c>
      <c r="T1264" s="154" t="str">
        <f ca="1">IF(B1264="","",IF(ISERROR(MATCH($J1264,SorP!$B$1:$B$6261,0)),"",INDIRECT("'SorP'!$A$"&amp;MATCH($S1264&amp;$J1264,SorP!C:C,0))))</f>
        <v/>
      </c>
      <c r="U1264" s="167"/>
      <c r="V1264" s="168" t="e">
        <f>IF(C1264="",NA(),MATCH($B1264&amp;$C1264,'Smelter Look-up'!$J:$J,0))</f>
        <v>#N/A</v>
      </c>
      <c r="X1264" s="169">
        <f t="shared" ca="1" si="105"/>
        <v>0</v>
      </c>
      <c r="AB1264" s="311" t="str">
        <f t="shared" si="107"/>
        <v/>
      </c>
      <c r="AC1264" s="169" t="str">
        <f t="shared" si="108"/>
        <v/>
      </c>
      <c r="AD1264" s="169" t="str">
        <f t="shared" si="109"/>
        <v/>
      </c>
    </row>
    <row r="1265" spans="1:30" s="169" customFormat="1" ht="20.25">
      <c r="A1265" s="154"/>
      <c r="B1265" s="301"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3" t="str">
        <f ca="1">IF(ISERROR($V1265),"",OFFSET('Smelter Look-up'!$G$4,$V1265-4,0))</f>
        <v/>
      </c>
      <c r="I1265" s="204" t="str">
        <f ca="1">IF(ISERROR($V1265),"",OFFSET('Smelter Look-up'!$H$4,$V1265-4,0))</f>
        <v/>
      </c>
      <c r="J1265" s="204" t="str">
        <f ca="1">IF(ISERROR($V1265),"",OFFSET('Smelter Look-up'!$I$4,$V1265-4,0))</f>
        <v/>
      </c>
      <c r="K1265" s="149"/>
      <c r="L1265" s="149"/>
      <c r="M1265" s="149"/>
      <c r="N1265" s="149"/>
      <c r="O1265" s="149"/>
      <c r="P1265" s="206"/>
      <c r="Q1265" s="150"/>
      <c r="R1265" s="148" t="str">
        <f ca="1">IF(ISERROR($V1265),"",OFFSET('Smelter Look-up'!$C$4,$V1265-4,0)&amp;"")</f>
        <v/>
      </c>
      <c r="S1265" s="154" t="str">
        <f t="shared" ca="1" si="106"/>
        <v/>
      </c>
      <c r="T1265" s="154" t="str">
        <f ca="1">IF(B1265="","",IF(ISERROR(MATCH($J1265,SorP!$B$1:$B$6261,0)),"",INDIRECT("'SorP'!$A$"&amp;MATCH($S1265&amp;$J1265,SorP!C:C,0))))</f>
        <v/>
      </c>
      <c r="U1265" s="167"/>
      <c r="V1265" s="168" t="e">
        <f>IF(C1265="",NA(),MATCH($B1265&amp;$C1265,'Smelter Look-up'!$J:$J,0))</f>
        <v>#N/A</v>
      </c>
      <c r="X1265" s="169">
        <f t="shared" ca="1" si="105"/>
        <v>0</v>
      </c>
      <c r="AB1265" s="311" t="str">
        <f t="shared" si="107"/>
        <v/>
      </c>
      <c r="AC1265" s="169" t="str">
        <f t="shared" si="108"/>
        <v/>
      </c>
      <c r="AD1265" s="169" t="str">
        <f t="shared" si="109"/>
        <v/>
      </c>
    </row>
    <row r="1266" spans="1:30" s="169" customFormat="1" ht="20.25">
      <c r="A1266" s="154"/>
      <c r="B1266" s="301"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3" t="str">
        <f ca="1">IF(ISERROR($V1266),"",OFFSET('Smelter Look-up'!$G$4,$V1266-4,0))</f>
        <v/>
      </c>
      <c r="I1266" s="204" t="str">
        <f ca="1">IF(ISERROR($V1266),"",OFFSET('Smelter Look-up'!$H$4,$V1266-4,0))</f>
        <v/>
      </c>
      <c r="J1266" s="204" t="str">
        <f ca="1">IF(ISERROR($V1266),"",OFFSET('Smelter Look-up'!$I$4,$V1266-4,0))</f>
        <v/>
      </c>
      <c r="K1266" s="149"/>
      <c r="L1266" s="149"/>
      <c r="M1266" s="149"/>
      <c r="N1266" s="149"/>
      <c r="O1266" s="149"/>
      <c r="P1266" s="206"/>
      <c r="Q1266" s="150"/>
      <c r="R1266" s="148" t="str">
        <f ca="1">IF(ISERROR($V1266),"",OFFSET('Smelter Look-up'!$C$4,$V1266-4,0)&amp;"")</f>
        <v/>
      </c>
      <c r="S1266" s="154" t="str">
        <f t="shared" ca="1" si="106"/>
        <v/>
      </c>
      <c r="T1266" s="154" t="str">
        <f ca="1">IF(B1266="","",IF(ISERROR(MATCH($J1266,SorP!$B$1:$B$6261,0)),"",INDIRECT("'SorP'!$A$"&amp;MATCH($S1266&amp;$J1266,SorP!C:C,0))))</f>
        <v/>
      </c>
      <c r="U1266" s="167"/>
      <c r="V1266" s="168" t="e">
        <f>IF(C1266="",NA(),MATCH($B1266&amp;$C1266,'Smelter Look-up'!$J:$J,0))</f>
        <v>#N/A</v>
      </c>
      <c r="X1266" s="169">
        <f t="shared" ca="1" si="105"/>
        <v>0</v>
      </c>
      <c r="AB1266" s="311" t="str">
        <f t="shared" si="107"/>
        <v/>
      </c>
      <c r="AC1266" s="169" t="str">
        <f t="shared" si="108"/>
        <v/>
      </c>
      <c r="AD1266" s="169" t="str">
        <f t="shared" si="109"/>
        <v/>
      </c>
    </row>
    <row r="1267" spans="1:30" s="169" customFormat="1" ht="20.25">
      <c r="A1267" s="154"/>
      <c r="B1267" s="301"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3" t="str">
        <f ca="1">IF(ISERROR($V1267),"",OFFSET('Smelter Look-up'!$G$4,$V1267-4,0))</f>
        <v/>
      </c>
      <c r="I1267" s="204" t="str">
        <f ca="1">IF(ISERROR($V1267),"",OFFSET('Smelter Look-up'!$H$4,$V1267-4,0))</f>
        <v/>
      </c>
      <c r="J1267" s="204" t="str">
        <f ca="1">IF(ISERROR($V1267),"",OFFSET('Smelter Look-up'!$I$4,$V1267-4,0))</f>
        <v/>
      </c>
      <c r="K1267" s="149"/>
      <c r="L1267" s="149"/>
      <c r="M1267" s="149"/>
      <c r="N1267" s="149"/>
      <c r="O1267" s="149"/>
      <c r="P1267" s="206"/>
      <c r="Q1267" s="150"/>
      <c r="R1267" s="148" t="str">
        <f ca="1">IF(ISERROR($V1267),"",OFFSET('Smelter Look-up'!$C$4,$V1267-4,0)&amp;"")</f>
        <v/>
      </c>
      <c r="S1267" s="154" t="str">
        <f t="shared" ca="1" si="106"/>
        <v/>
      </c>
      <c r="T1267" s="154" t="str">
        <f ca="1">IF(B1267="","",IF(ISERROR(MATCH($J1267,SorP!$B$1:$B$6261,0)),"",INDIRECT("'SorP'!$A$"&amp;MATCH($S1267&amp;$J1267,SorP!C:C,0))))</f>
        <v/>
      </c>
      <c r="U1267" s="167"/>
      <c r="V1267" s="168" t="e">
        <f>IF(C1267="",NA(),MATCH($B1267&amp;$C1267,'Smelter Look-up'!$J:$J,0))</f>
        <v>#N/A</v>
      </c>
      <c r="X1267" s="169">
        <f t="shared" ca="1" si="105"/>
        <v>0</v>
      </c>
      <c r="AB1267" s="311" t="str">
        <f t="shared" si="107"/>
        <v/>
      </c>
      <c r="AC1267" s="169" t="str">
        <f t="shared" si="108"/>
        <v/>
      </c>
      <c r="AD1267" s="169" t="str">
        <f t="shared" si="109"/>
        <v/>
      </c>
    </row>
    <row r="1268" spans="1:30" s="169" customFormat="1" ht="20.25">
      <c r="A1268" s="154"/>
      <c r="B1268" s="301"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3" t="str">
        <f ca="1">IF(ISERROR($V1268),"",OFFSET('Smelter Look-up'!$G$4,$V1268-4,0))</f>
        <v/>
      </c>
      <c r="I1268" s="204" t="str">
        <f ca="1">IF(ISERROR($V1268),"",OFFSET('Smelter Look-up'!$H$4,$V1268-4,0))</f>
        <v/>
      </c>
      <c r="J1268" s="204" t="str">
        <f ca="1">IF(ISERROR($V1268),"",OFFSET('Smelter Look-up'!$I$4,$V1268-4,0))</f>
        <v/>
      </c>
      <c r="K1268" s="149"/>
      <c r="L1268" s="149"/>
      <c r="M1268" s="149"/>
      <c r="N1268" s="149"/>
      <c r="O1268" s="149"/>
      <c r="P1268" s="206"/>
      <c r="Q1268" s="150"/>
      <c r="R1268" s="148" t="str">
        <f ca="1">IF(ISERROR($V1268),"",OFFSET('Smelter Look-up'!$C$4,$V1268-4,0)&amp;"")</f>
        <v/>
      </c>
      <c r="S1268" s="154" t="str">
        <f t="shared" ca="1" si="106"/>
        <v/>
      </c>
      <c r="T1268" s="154" t="str">
        <f ca="1">IF(B1268="","",IF(ISERROR(MATCH($J1268,SorP!$B$1:$B$6261,0)),"",INDIRECT("'SorP'!$A$"&amp;MATCH($S1268&amp;$J1268,SorP!C:C,0))))</f>
        <v/>
      </c>
      <c r="U1268" s="167"/>
      <c r="V1268" s="168" t="e">
        <f>IF(C1268="",NA(),MATCH($B1268&amp;$C1268,'Smelter Look-up'!$J:$J,0))</f>
        <v>#N/A</v>
      </c>
      <c r="X1268" s="169">
        <f t="shared" ca="1" si="105"/>
        <v>0</v>
      </c>
      <c r="AB1268" s="311" t="str">
        <f t="shared" si="107"/>
        <v/>
      </c>
      <c r="AC1268" s="169" t="str">
        <f t="shared" si="108"/>
        <v/>
      </c>
      <c r="AD1268" s="169" t="str">
        <f t="shared" si="109"/>
        <v/>
      </c>
    </row>
    <row r="1269" spans="1:30" s="169" customFormat="1" ht="20.25">
      <c r="A1269" s="154"/>
      <c r="B1269" s="301"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3" t="str">
        <f ca="1">IF(ISERROR($V1269),"",OFFSET('Smelter Look-up'!$G$4,$V1269-4,0))</f>
        <v/>
      </c>
      <c r="I1269" s="204" t="str">
        <f ca="1">IF(ISERROR($V1269),"",OFFSET('Smelter Look-up'!$H$4,$V1269-4,0))</f>
        <v/>
      </c>
      <c r="J1269" s="204" t="str">
        <f ca="1">IF(ISERROR($V1269),"",OFFSET('Smelter Look-up'!$I$4,$V1269-4,0))</f>
        <v/>
      </c>
      <c r="K1269" s="149"/>
      <c r="L1269" s="149"/>
      <c r="M1269" s="149"/>
      <c r="N1269" s="149"/>
      <c r="O1269" s="149"/>
      <c r="P1269" s="206"/>
      <c r="Q1269" s="150"/>
      <c r="R1269" s="148" t="str">
        <f ca="1">IF(ISERROR($V1269),"",OFFSET('Smelter Look-up'!$C$4,$V1269-4,0)&amp;"")</f>
        <v/>
      </c>
      <c r="S1269" s="154" t="str">
        <f t="shared" ca="1" si="106"/>
        <v/>
      </c>
      <c r="T1269" s="154" t="str">
        <f ca="1">IF(B1269="","",IF(ISERROR(MATCH($J1269,SorP!$B$1:$B$6261,0)),"",INDIRECT("'SorP'!$A$"&amp;MATCH($S1269&amp;$J1269,SorP!C:C,0))))</f>
        <v/>
      </c>
      <c r="U1269" s="167"/>
      <c r="V1269" s="168" t="e">
        <f>IF(C1269="",NA(),MATCH($B1269&amp;$C1269,'Smelter Look-up'!$J:$J,0))</f>
        <v>#N/A</v>
      </c>
      <c r="X1269" s="169">
        <f t="shared" ca="1" si="105"/>
        <v>0</v>
      </c>
      <c r="AB1269" s="311" t="str">
        <f t="shared" si="107"/>
        <v/>
      </c>
      <c r="AC1269" s="169" t="str">
        <f t="shared" si="108"/>
        <v/>
      </c>
      <c r="AD1269" s="169" t="str">
        <f t="shared" si="109"/>
        <v/>
      </c>
    </row>
    <row r="1270" spans="1:30" s="169" customFormat="1" ht="20.25">
      <c r="A1270" s="154"/>
      <c r="B1270" s="301"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3" t="str">
        <f ca="1">IF(ISERROR($V1270),"",OFFSET('Smelter Look-up'!$G$4,$V1270-4,0))</f>
        <v/>
      </c>
      <c r="I1270" s="204" t="str">
        <f ca="1">IF(ISERROR($V1270),"",OFFSET('Smelter Look-up'!$H$4,$V1270-4,0))</f>
        <v/>
      </c>
      <c r="J1270" s="204" t="str">
        <f ca="1">IF(ISERROR($V1270),"",OFFSET('Smelter Look-up'!$I$4,$V1270-4,0))</f>
        <v/>
      </c>
      <c r="K1270" s="149"/>
      <c r="L1270" s="149"/>
      <c r="M1270" s="149"/>
      <c r="N1270" s="149"/>
      <c r="O1270" s="149"/>
      <c r="P1270" s="206"/>
      <c r="Q1270" s="150"/>
      <c r="R1270" s="148" t="str">
        <f ca="1">IF(ISERROR($V1270),"",OFFSET('Smelter Look-up'!$C$4,$V1270-4,0)&amp;"")</f>
        <v/>
      </c>
      <c r="S1270" s="154" t="str">
        <f t="shared" ca="1" si="106"/>
        <v/>
      </c>
      <c r="T1270" s="154" t="str">
        <f ca="1">IF(B1270="","",IF(ISERROR(MATCH($J1270,SorP!$B$1:$B$6261,0)),"",INDIRECT("'SorP'!$A$"&amp;MATCH($S1270&amp;$J1270,SorP!C:C,0))))</f>
        <v/>
      </c>
      <c r="U1270" s="167"/>
      <c r="V1270" s="168" t="e">
        <f>IF(C1270="",NA(),MATCH($B1270&amp;$C1270,'Smelter Look-up'!$J:$J,0))</f>
        <v>#N/A</v>
      </c>
      <c r="X1270" s="169">
        <f t="shared" ca="1" si="105"/>
        <v>0</v>
      </c>
      <c r="AB1270" s="311" t="str">
        <f t="shared" si="107"/>
        <v/>
      </c>
      <c r="AC1270" s="169" t="str">
        <f t="shared" si="108"/>
        <v/>
      </c>
      <c r="AD1270" s="169" t="str">
        <f t="shared" si="109"/>
        <v/>
      </c>
    </row>
    <row r="1271" spans="1:30" s="169" customFormat="1" ht="20.25">
      <c r="A1271" s="154"/>
      <c r="B1271" s="301"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3" t="str">
        <f ca="1">IF(ISERROR($V1271),"",OFFSET('Smelter Look-up'!$G$4,$V1271-4,0))</f>
        <v/>
      </c>
      <c r="I1271" s="204" t="str">
        <f ca="1">IF(ISERROR($V1271),"",OFFSET('Smelter Look-up'!$H$4,$V1271-4,0))</f>
        <v/>
      </c>
      <c r="J1271" s="204" t="str">
        <f ca="1">IF(ISERROR($V1271),"",OFFSET('Smelter Look-up'!$I$4,$V1271-4,0))</f>
        <v/>
      </c>
      <c r="K1271" s="149"/>
      <c r="L1271" s="149"/>
      <c r="M1271" s="149"/>
      <c r="N1271" s="149"/>
      <c r="O1271" s="149"/>
      <c r="P1271" s="206"/>
      <c r="Q1271" s="150"/>
      <c r="R1271" s="148" t="str">
        <f ca="1">IF(ISERROR($V1271),"",OFFSET('Smelter Look-up'!$C$4,$V1271-4,0)&amp;"")</f>
        <v/>
      </c>
      <c r="S1271" s="154" t="str">
        <f t="shared" ca="1" si="106"/>
        <v/>
      </c>
      <c r="T1271" s="154" t="str">
        <f ca="1">IF(B1271="","",IF(ISERROR(MATCH($J1271,SorP!$B$1:$B$6261,0)),"",INDIRECT("'SorP'!$A$"&amp;MATCH($S1271&amp;$J1271,SorP!C:C,0))))</f>
        <v/>
      </c>
      <c r="U1271" s="167"/>
      <c r="V1271" s="168" t="e">
        <f>IF(C1271="",NA(),MATCH($B1271&amp;$C1271,'Smelter Look-up'!$J:$J,0))</f>
        <v>#N/A</v>
      </c>
      <c r="X1271" s="169">
        <f t="shared" ca="1" si="105"/>
        <v>0</v>
      </c>
      <c r="AB1271" s="311" t="str">
        <f t="shared" si="107"/>
        <v/>
      </c>
      <c r="AC1271" s="169" t="str">
        <f t="shared" si="108"/>
        <v/>
      </c>
      <c r="AD1271" s="169" t="str">
        <f t="shared" si="109"/>
        <v/>
      </c>
    </row>
    <row r="1272" spans="1:30" s="169" customFormat="1" ht="20.25">
      <c r="A1272" s="154"/>
      <c r="B1272" s="301"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3" t="str">
        <f ca="1">IF(ISERROR($V1272),"",OFFSET('Smelter Look-up'!$G$4,$V1272-4,0))</f>
        <v/>
      </c>
      <c r="I1272" s="204" t="str">
        <f ca="1">IF(ISERROR($V1272),"",OFFSET('Smelter Look-up'!$H$4,$V1272-4,0))</f>
        <v/>
      </c>
      <c r="J1272" s="204" t="str">
        <f ca="1">IF(ISERROR($V1272),"",OFFSET('Smelter Look-up'!$I$4,$V1272-4,0))</f>
        <v/>
      </c>
      <c r="K1272" s="149"/>
      <c r="L1272" s="149"/>
      <c r="M1272" s="149"/>
      <c r="N1272" s="149"/>
      <c r="O1272" s="149"/>
      <c r="P1272" s="206"/>
      <c r="Q1272" s="150"/>
      <c r="R1272" s="148" t="str">
        <f ca="1">IF(ISERROR($V1272),"",OFFSET('Smelter Look-up'!$C$4,$V1272-4,0)&amp;"")</f>
        <v/>
      </c>
      <c r="S1272" s="154" t="str">
        <f t="shared" ca="1" si="106"/>
        <v/>
      </c>
      <c r="T1272" s="154" t="str">
        <f ca="1">IF(B1272="","",IF(ISERROR(MATCH($J1272,SorP!$B$1:$B$6261,0)),"",INDIRECT("'SorP'!$A$"&amp;MATCH($S1272&amp;$J1272,SorP!C:C,0))))</f>
        <v/>
      </c>
      <c r="U1272" s="167"/>
      <c r="V1272" s="168" t="e">
        <f>IF(C1272="",NA(),MATCH($B1272&amp;$C1272,'Smelter Look-up'!$J:$J,0))</f>
        <v>#N/A</v>
      </c>
      <c r="X1272" s="169">
        <f t="shared" ca="1" si="105"/>
        <v>0</v>
      </c>
      <c r="AB1272" s="311" t="str">
        <f t="shared" si="107"/>
        <v/>
      </c>
      <c r="AC1272" s="169" t="str">
        <f t="shared" si="108"/>
        <v/>
      </c>
      <c r="AD1272" s="169" t="str">
        <f t="shared" si="109"/>
        <v/>
      </c>
    </row>
    <row r="1273" spans="1:30" s="169" customFormat="1" ht="20.25">
      <c r="A1273" s="154"/>
      <c r="B1273" s="301"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3" t="str">
        <f ca="1">IF(ISERROR($V1273),"",OFFSET('Smelter Look-up'!$G$4,$V1273-4,0))</f>
        <v/>
      </c>
      <c r="I1273" s="204" t="str">
        <f ca="1">IF(ISERROR($V1273),"",OFFSET('Smelter Look-up'!$H$4,$V1273-4,0))</f>
        <v/>
      </c>
      <c r="J1273" s="204" t="str">
        <f ca="1">IF(ISERROR($V1273),"",OFFSET('Smelter Look-up'!$I$4,$V1273-4,0))</f>
        <v/>
      </c>
      <c r="K1273" s="149"/>
      <c r="L1273" s="149"/>
      <c r="M1273" s="149"/>
      <c r="N1273" s="149"/>
      <c r="O1273" s="149"/>
      <c r="P1273" s="206"/>
      <c r="Q1273" s="150"/>
      <c r="R1273" s="148" t="str">
        <f ca="1">IF(ISERROR($V1273),"",OFFSET('Smelter Look-up'!$C$4,$V1273-4,0)&amp;"")</f>
        <v/>
      </c>
      <c r="S1273" s="154" t="str">
        <f t="shared" ca="1" si="106"/>
        <v/>
      </c>
      <c r="T1273" s="154" t="str">
        <f ca="1">IF(B1273="","",IF(ISERROR(MATCH($J1273,SorP!$B$1:$B$6261,0)),"",INDIRECT("'SorP'!$A$"&amp;MATCH($S1273&amp;$J1273,SorP!C:C,0))))</f>
        <v/>
      </c>
      <c r="U1273" s="167"/>
      <c r="V1273" s="168" t="e">
        <f>IF(C1273="",NA(),MATCH($B1273&amp;$C1273,'Smelter Look-up'!$J:$J,0))</f>
        <v>#N/A</v>
      </c>
      <c r="X1273" s="169">
        <f t="shared" ca="1" si="105"/>
        <v>0</v>
      </c>
      <c r="AB1273" s="311" t="str">
        <f t="shared" si="107"/>
        <v/>
      </c>
      <c r="AC1273" s="169" t="str">
        <f t="shared" si="108"/>
        <v/>
      </c>
      <c r="AD1273" s="169" t="str">
        <f t="shared" si="109"/>
        <v/>
      </c>
    </row>
    <row r="1274" spans="1:30" s="169" customFormat="1" ht="20.25">
      <c r="A1274" s="154"/>
      <c r="B1274" s="301"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3" t="str">
        <f ca="1">IF(ISERROR($V1274),"",OFFSET('Smelter Look-up'!$G$4,$V1274-4,0))</f>
        <v/>
      </c>
      <c r="I1274" s="204" t="str">
        <f ca="1">IF(ISERROR($V1274),"",OFFSET('Smelter Look-up'!$H$4,$V1274-4,0))</f>
        <v/>
      </c>
      <c r="J1274" s="204" t="str">
        <f ca="1">IF(ISERROR($V1274),"",OFFSET('Smelter Look-up'!$I$4,$V1274-4,0))</f>
        <v/>
      </c>
      <c r="K1274" s="149"/>
      <c r="L1274" s="149"/>
      <c r="M1274" s="149"/>
      <c r="N1274" s="149"/>
      <c r="O1274" s="149"/>
      <c r="P1274" s="206"/>
      <c r="Q1274" s="150"/>
      <c r="R1274" s="148" t="str">
        <f ca="1">IF(ISERROR($V1274),"",OFFSET('Smelter Look-up'!$C$4,$V1274-4,0)&amp;"")</f>
        <v/>
      </c>
      <c r="S1274" s="154" t="str">
        <f t="shared" ca="1" si="106"/>
        <v/>
      </c>
      <c r="T1274" s="154" t="str">
        <f ca="1">IF(B1274="","",IF(ISERROR(MATCH($J1274,SorP!$B$1:$B$6261,0)),"",INDIRECT("'SorP'!$A$"&amp;MATCH($S1274&amp;$J1274,SorP!C:C,0))))</f>
        <v/>
      </c>
      <c r="U1274" s="167"/>
      <c r="V1274" s="168" t="e">
        <f>IF(C1274="",NA(),MATCH($B1274&amp;$C1274,'Smelter Look-up'!$J:$J,0))</f>
        <v>#N/A</v>
      </c>
      <c r="X1274" s="169">
        <f t="shared" ca="1" si="105"/>
        <v>0</v>
      </c>
      <c r="AB1274" s="311" t="str">
        <f t="shared" si="107"/>
        <v/>
      </c>
      <c r="AC1274" s="169" t="str">
        <f t="shared" si="108"/>
        <v/>
      </c>
      <c r="AD1274" s="169" t="str">
        <f t="shared" si="109"/>
        <v/>
      </c>
    </row>
    <row r="1275" spans="1:30" s="169" customFormat="1" ht="20.25">
      <c r="A1275" s="154"/>
      <c r="B1275" s="301"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3" t="str">
        <f ca="1">IF(ISERROR($V1275),"",OFFSET('Smelter Look-up'!$G$4,$V1275-4,0))</f>
        <v/>
      </c>
      <c r="I1275" s="204" t="str">
        <f ca="1">IF(ISERROR($V1275),"",OFFSET('Smelter Look-up'!$H$4,$V1275-4,0))</f>
        <v/>
      </c>
      <c r="J1275" s="204" t="str">
        <f ca="1">IF(ISERROR($V1275),"",OFFSET('Smelter Look-up'!$I$4,$V1275-4,0))</f>
        <v/>
      </c>
      <c r="K1275" s="149"/>
      <c r="L1275" s="149"/>
      <c r="M1275" s="149"/>
      <c r="N1275" s="149"/>
      <c r="O1275" s="149"/>
      <c r="P1275" s="206"/>
      <c r="Q1275" s="150"/>
      <c r="R1275" s="148" t="str">
        <f ca="1">IF(ISERROR($V1275),"",OFFSET('Smelter Look-up'!$C$4,$V1275-4,0)&amp;"")</f>
        <v/>
      </c>
      <c r="S1275" s="154" t="str">
        <f t="shared" ca="1" si="106"/>
        <v/>
      </c>
      <c r="T1275" s="154" t="str">
        <f ca="1">IF(B1275="","",IF(ISERROR(MATCH($J1275,SorP!$B$1:$B$6261,0)),"",INDIRECT("'SorP'!$A$"&amp;MATCH($S1275&amp;$J1275,SorP!C:C,0))))</f>
        <v/>
      </c>
      <c r="U1275" s="167"/>
      <c r="V1275" s="168" t="e">
        <f>IF(C1275="",NA(),MATCH($B1275&amp;$C1275,'Smelter Look-up'!$J:$J,0))</f>
        <v>#N/A</v>
      </c>
      <c r="X1275" s="169">
        <f t="shared" ca="1" si="105"/>
        <v>0</v>
      </c>
      <c r="AB1275" s="311" t="str">
        <f t="shared" si="107"/>
        <v/>
      </c>
      <c r="AC1275" s="169" t="str">
        <f t="shared" si="108"/>
        <v/>
      </c>
      <c r="AD1275" s="169" t="str">
        <f t="shared" si="109"/>
        <v/>
      </c>
    </row>
    <row r="1276" spans="1:30" s="169" customFormat="1" ht="20.25">
      <c r="A1276" s="154"/>
      <c r="B1276" s="301"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3" t="str">
        <f ca="1">IF(ISERROR($V1276),"",OFFSET('Smelter Look-up'!$G$4,$V1276-4,0))</f>
        <v/>
      </c>
      <c r="I1276" s="204" t="str">
        <f ca="1">IF(ISERROR($V1276),"",OFFSET('Smelter Look-up'!$H$4,$V1276-4,0))</f>
        <v/>
      </c>
      <c r="J1276" s="204" t="str">
        <f ca="1">IF(ISERROR($V1276),"",OFFSET('Smelter Look-up'!$I$4,$V1276-4,0))</f>
        <v/>
      </c>
      <c r="K1276" s="149"/>
      <c r="L1276" s="149"/>
      <c r="M1276" s="149"/>
      <c r="N1276" s="149"/>
      <c r="O1276" s="149"/>
      <c r="P1276" s="206"/>
      <c r="Q1276" s="150"/>
      <c r="R1276" s="148" t="str">
        <f ca="1">IF(ISERROR($V1276),"",OFFSET('Smelter Look-up'!$C$4,$V1276-4,0)&amp;"")</f>
        <v/>
      </c>
      <c r="S1276" s="154" t="str">
        <f t="shared" ca="1" si="106"/>
        <v/>
      </c>
      <c r="T1276" s="154" t="str">
        <f ca="1">IF(B1276="","",IF(ISERROR(MATCH($J1276,SorP!$B$1:$B$6261,0)),"",INDIRECT("'SorP'!$A$"&amp;MATCH($S1276&amp;$J1276,SorP!C:C,0))))</f>
        <v/>
      </c>
      <c r="U1276" s="167"/>
      <c r="V1276" s="168" t="e">
        <f>IF(C1276="",NA(),MATCH($B1276&amp;$C1276,'Smelter Look-up'!$J:$J,0))</f>
        <v>#N/A</v>
      </c>
      <c r="X1276" s="169">
        <f t="shared" ca="1" si="105"/>
        <v>0</v>
      </c>
      <c r="AB1276" s="311" t="str">
        <f t="shared" si="107"/>
        <v/>
      </c>
      <c r="AC1276" s="169" t="str">
        <f t="shared" si="108"/>
        <v/>
      </c>
      <c r="AD1276" s="169" t="str">
        <f t="shared" si="109"/>
        <v/>
      </c>
    </row>
    <row r="1277" spans="1:30" s="169" customFormat="1" ht="20.25">
      <c r="A1277" s="154"/>
      <c r="B1277" s="301"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3" t="str">
        <f ca="1">IF(ISERROR($V1277),"",OFFSET('Smelter Look-up'!$G$4,$V1277-4,0))</f>
        <v/>
      </c>
      <c r="I1277" s="204" t="str">
        <f ca="1">IF(ISERROR($V1277),"",OFFSET('Smelter Look-up'!$H$4,$V1277-4,0))</f>
        <v/>
      </c>
      <c r="J1277" s="204" t="str">
        <f ca="1">IF(ISERROR($V1277),"",OFFSET('Smelter Look-up'!$I$4,$V1277-4,0))</f>
        <v/>
      </c>
      <c r="K1277" s="149"/>
      <c r="L1277" s="149"/>
      <c r="M1277" s="149"/>
      <c r="N1277" s="149"/>
      <c r="O1277" s="149"/>
      <c r="P1277" s="206"/>
      <c r="Q1277" s="150"/>
      <c r="R1277" s="148" t="str">
        <f ca="1">IF(ISERROR($V1277),"",OFFSET('Smelter Look-up'!$C$4,$V1277-4,0)&amp;"")</f>
        <v/>
      </c>
      <c r="S1277" s="154" t="str">
        <f t="shared" ca="1" si="106"/>
        <v/>
      </c>
      <c r="T1277" s="154" t="str">
        <f ca="1">IF(B1277="","",IF(ISERROR(MATCH($J1277,SorP!$B$1:$B$6261,0)),"",INDIRECT("'SorP'!$A$"&amp;MATCH($S1277&amp;$J1277,SorP!C:C,0))))</f>
        <v/>
      </c>
      <c r="U1277" s="167"/>
      <c r="V1277" s="168" t="e">
        <f>IF(C1277="",NA(),MATCH($B1277&amp;$C1277,'Smelter Look-up'!$J:$J,0))</f>
        <v>#N/A</v>
      </c>
      <c r="X1277" s="169">
        <f t="shared" ca="1" si="105"/>
        <v>0</v>
      </c>
      <c r="AB1277" s="311" t="str">
        <f t="shared" si="107"/>
        <v/>
      </c>
      <c r="AC1277" s="169" t="str">
        <f t="shared" si="108"/>
        <v/>
      </c>
      <c r="AD1277" s="169" t="str">
        <f t="shared" si="109"/>
        <v/>
      </c>
    </row>
    <row r="1278" spans="1:30" s="169" customFormat="1" ht="20.25">
      <c r="A1278" s="154"/>
      <c r="B1278" s="301"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3" t="str">
        <f ca="1">IF(ISERROR($V1278),"",OFFSET('Smelter Look-up'!$G$4,$V1278-4,0))</f>
        <v/>
      </c>
      <c r="I1278" s="204" t="str">
        <f ca="1">IF(ISERROR($V1278),"",OFFSET('Smelter Look-up'!$H$4,$V1278-4,0))</f>
        <v/>
      </c>
      <c r="J1278" s="204" t="str">
        <f ca="1">IF(ISERROR($V1278),"",OFFSET('Smelter Look-up'!$I$4,$V1278-4,0))</f>
        <v/>
      </c>
      <c r="K1278" s="149"/>
      <c r="L1278" s="149"/>
      <c r="M1278" s="149"/>
      <c r="N1278" s="149"/>
      <c r="O1278" s="149"/>
      <c r="P1278" s="206"/>
      <c r="Q1278" s="150"/>
      <c r="R1278" s="148" t="str">
        <f ca="1">IF(ISERROR($V1278),"",OFFSET('Smelter Look-up'!$C$4,$V1278-4,0)&amp;"")</f>
        <v/>
      </c>
      <c r="S1278" s="154" t="str">
        <f t="shared" ca="1" si="106"/>
        <v/>
      </c>
      <c r="T1278" s="154" t="str">
        <f ca="1">IF(B1278="","",IF(ISERROR(MATCH($J1278,SorP!$B$1:$B$6261,0)),"",INDIRECT("'SorP'!$A$"&amp;MATCH($S1278&amp;$J1278,SorP!C:C,0))))</f>
        <v/>
      </c>
      <c r="U1278" s="167"/>
      <c r="V1278" s="168" t="e">
        <f>IF(C1278="",NA(),MATCH($B1278&amp;$C1278,'Smelter Look-up'!$J:$J,0))</f>
        <v>#N/A</v>
      </c>
      <c r="X1278" s="169">
        <f t="shared" ca="1" si="105"/>
        <v>0</v>
      </c>
      <c r="AB1278" s="311" t="str">
        <f t="shared" si="107"/>
        <v/>
      </c>
      <c r="AC1278" s="169" t="str">
        <f t="shared" si="108"/>
        <v/>
      </c>
      <c r="AD1278" s="169" t="str">
        <f t="shared" si="109"/>
        <v/>
      </c>
    </row>
    <row r="1279" spans="1:30" s="169" customFormat="1" ht="20.25">
      <c r="A1279" s="154"/>
      <c r="B1279" s="301"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3" t="str">
        <f ca="1">IF(ISERROR($V1279),"",OFFSET('Smelter Look-up'!$G$4,$V1279-4,0))</f>
        <v/>
      </c>
      <c r="I1279" s="204" t="str">
        <f ca="1">IF(ISERROR($V1279),"",OFFSET('Smelter Look-up'!$H$4,$V1279-4,0))</f>
        <v/>
      </c>
      <c r="J1279" s="204" t="str">
        <f ca="1">IF(ISERROR($V1279),"",OFFSET('Smelter Look-up'!$I$4,$V1279-4,0))</f>
        <v/>
      </c>
      <c r="K1279" s="149"/>
      <c r="L1279" s="149"/>
      <c r="M1279" s="149"/>
      <c r="N1279" s="149"/>
      <c r="O1279" s="149"/>
      <c r="P1279" s="206"/>
      <c r="Q1279" s="150"/>
      <c r="R1279" s="148" t="str">
        <f ca="1">IF(ISERROR($V1279),"",OFFSET('Smelter Look-up'!$C$4,$V1279-4,0)&amp;"")</f>
        <v/>
      </c>
      <c r="S1279" s="154" t="str">
        <f t="shared" ca="1" si="106"/>
        <v/>
      </c>
      <c r="T1279" s="154" t="str">
        <f ca="1">IF(B1279="","",IF(ISERROR(MATCH($J1279,SorP!$B$1:$B$6261,0)),"",INDIRECT("'SorP'!$A$"&amp;MATCH($S1279&amp;$J1279,SorP!C:C,0))))</f>
        <v/>
      </c>
      <c r="U1279" s="167"/>
      <c r="V1279" s="168" t="e">
        <f>IF(C1279="",NA(),MATCH($B1279&amp;$C1279,'Smelter Look-up'!$J:$J,0))</f>
        <v>#N/A</v>
      </c>
      <c r="X1279" s="169">
        <f t="shared" ca="1" si="105"/>
        <v>0</v>
      </c>
      <c r="AB1279" s="311" t="str">
        <f t="shared" si="107"/>
        <v/>
      </c>
      <c r="AC1279" s="169" t="str">
        <f t="shared" si="108"/>
        <v/>
      </c>
      <c r="AD1279" s="169" t="str">
        <f t="shared" si="109"/>
        <v/>
      </c>
    </row>
    <row r="1280" spans="1:30" s="169" customFormat="1" ht="20.25">
      <c r="A1280" s="154"/>
      <c r="B1280" s="301"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3" t="str">
        <f ca="1">IF(ISERROR($V1280),"",OFFSET('Smelter Look-up'!$G$4,$V1280-4,0))</f>
        <v/>
      </c>
      <c r="I1280" s="204" t="str">
        <f ca="1">IF(ISERROR($V1280),"",OFFSET('Smelter Look-up'!$H$4,$V1280-4,0))</f>
        <v/>
      </c>
      <c r="J1280" s="204" t="str">
        <f ca="1">IF(ISERROR($V1280),"",OFFSET('Smelter Look-up'!$I$4,$V1280-4,0))</f>
        <v/>
      </c>
      <c r="K1280" s="149"/>
      <c r="L1280" s="149"/>
      <c r="M1280" s="149"/>
      <c r="N1280" s="149"/>
      <c r="O1280" s="149"/>
      <c r="P1280" s="206"/>
      <c r="Q1280" s="150"/>
      <c r="R1280" s="148" t="str">
        <f ca="1">IF(ISERROR($V1280),"",OFFSET('Smelter Look-up'!$C$4,$V1280-4,0)&amp;"")</f>
        <v/>
      </c>
      <c r="S1280" s="154" t="str">
        <f t="shared" ca="1" si="106"/>
        <v/>
      </c>
      <c r="T1280" s="154" t="str">
        <f ca="1">IF(B1280="","",IF(ISERROR(MATCH($J1280,SorP!$B$1:$B$6261,0)),"",INDIRECT("'SorP'!$A$"&amp;MATCH($S1280&amp;$J1280,SorP!C:C,0))))</f>
        <v/>
      </c>
      <c r="U1280" s="167"/>
      <c r="V1280" s="168" t="e">
        <f>IF(C1280="",NA(),MATCH($B1280&amp;$C1280,'Smelter Look-up'!$J:$J,0))</f>
        <v>#N/A</v>
      </c>
      <c r="X1280" s="169">
        <f t="shared" ca="1" si="105"/>
        <v>0</v>
      </c>
      <c r="AB1280" s="311" t="str">
        <f t="shared" si="107"/>
        <v/>
      </c>
      <c r="AC1280" s="169" t="str">
        <f t="shared" si="108"/>
        <v/>
      </c>
      <c r="AD1280" s="169" t="str">
        <f t="shared" si="109"/>
        <v/>
      </c>
    </row>
    <row r="1281" spans="1:30" s="169" customFormat="1" ht="20.25">
      <c r="A1281" s="154"/>
      <c r="B1281" s="301"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3" t="str">
        <f ca="1">IF(ISERROR($V1281),"",OFFSET('Smelter Look-up'!$G$4,$V1281-4,0))</f>
        <v/>
      </c>
      <c r="I1281" s="204" t="str">
        <f ca="1">IF(ISERROR($V1281),"",OFFSET('Smelter Look-up'!$H$4,$V1281-4,0))</f>
        <v/>
      </c>
      <c r="J1281" s="204" t="str">
        <f ca="1">IF(ISERROR($V1281),"",OFFSET('Smelter Look-up'!$I$4,$V1281-4,0))</f>
        <v/>
      </c>
      <c r="K1281" s="149"/>
      <c r="L1281" s="149"/>
      <c r="M1281" s="149"/>
      <c r="N1281" s="149"/>
      <c r="O1281" s="149"/>
      <c r="P1281" s="206"/>
      <c r="Q1281" s="150"/>
      <c r="R1281" s="148" t="str">
        <f ca="1">IF(ISERROR($V1281),"",OFFSET('Smelter Look-up'!$C$4,$V1281-4,0)&amp;"")</f>
        <v/>
      </c>
      <c r="S1281" s="154" t="str">
        <f t="shared" ca="1" si="106"/>
        <v/>
      </c>
      <c r="T1281" s="154" t="str">
        <f ca="1">IF(B1281="","",IF(ISERROR(MATCH($J1281,SorP!$B$1:$B$6261,0)),"",INDIRECT("'SorP'!$A$"&amp;MATCH($S1281&amp;$J1281,SorP!C:C,0))))</f>
        <v/>
      </c>
      <c r="U1281" s="167"/>
      <c r="V1281" s="168" t="e">
        <f>IF(C1281="",NA(),MATCH($B1281&amp;$C1281,'Smelter Look-up'!$J:$J,0))</f>
        <v>#N/A</v>
      </c>
      <c r="X1281" s="169">
        <f t="shared" ca="1" si="105"/>
        <v>0</v>
      </c>
      <c r="AB1281" s="311" t="str">
        <f t="shared" si="107"/>
        <v/>
      </c>
      <c r="AC1281" s="169" t="str">
        <f t="shared" si="108"/>
        <v/>
      </c>
      <c r="AD1281" s="169" t="str">
        <f t="shared" si="109"/>
        <v/>
      </c>
    </row>
    <row r="1282" spans="1:30" s="169" customFormat="1" ht="20.25">
      <c r="A1282" s="154"/>
      <c r="B1282" s="301"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3" t="str">
        <f ca="1">IF(ISERROR($V1282),"",OFFSET('Smelter Look-up'!$G$4,$V1282-4,0))</f>
        <v/>
      </c>
      <c r="I1282" s="204" t="str">
        <f ca="1">IF(ISERROR($V1282),"",OFFSET('Smelter Look-up'!$H$4,$V1282-4,0))</f>
        <v/>
      </c>
      <c r="J1282" s="204" t="str">
        <f ca="1">IF(ISERROR($V1282),"",OFFSET('Smelter Look-up'!$I$4,$V1282-4,0))</f>
        <v/>
      </c>
      <c r="K1282" s="149"/>
      <c r="L1282" s="149"/>
      <c r="M1282" s="149"/>
      <c r="N1282" s="149"/>
      <c r="O1282" s="149"/>
      <c r="P1282" s="206"/>
      <c r="Q1282" s="150"/>
      <c r="R1282" s="148" t="str">
        <f ca="1">IF(ISERROR($V1282),"",OFFSET('Smelter Look-up'!$C$4,$V1282-4,0)&amp;"")</f>
        <v/>
      </c>
      <c r="S1282" s="154" t="str">
        <f t="shared" ca="1" si="106"/>
        <v/>
      </c>
      <c r="T1282" s="154" t="str">
        <f ca="1">IF(B1282="","",IF(ISERROR(MATCH($J1282,SorP!$B$1:$B$6261,0)),"",INDIRECT("'SorP'!$A$"&amp;MATCH($S1282&amp;$J1282,SorP!C:C,0))))</f>
        <v/>
      </c>
      <c r="U1282" s="167"/>
      <c r="V1282" s="168" t="e">
        <f>IF(C1282="",NA(),MATCH($B1282&amp;$C1282,'Smelter Look-up'!$J:$J,0))</f>
        <v>#N/A</v>
      </c>
      <c r="X1282" s="169">
        <f t="shared" ca="1" si="105"/>
        <v>0</v>
      </c>
      <c r="AB1282" s="311" t="str">
        <f t="shared" si="107"/>
        <v/>
      </c>
      <c r="AC1282" s="169" t="str">
        <f t="shared" si="108"/>
        <v/>
      </c>
      <c r="AD1282" s="169" t="str">
        <f t="shared" si="109"/>
        <v/>
      </c>
    </row>
    <row r="1283" spans="1:30" s="169" customFormat="1" ht="20.25">
      <c r="A1283" s="154"/>
      <c r="B1283" s="301"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3" t="str">
        <f ca="1">IF(ISERROR($V1283),"",OFFSET('Smelter Look-up'!$G$4,$V1283-4,0))</f>
        <v/>
      </c>
      <c r="I1283" s="204" t="str">
        <f ca="1">IF(ISERROR($V1283),"",OFFSET('Smelter Look-up'!$H$4,$V1283-4,0))</f>
        <v/>
      </c>
      <c r="J1283" s="204" t="str">
        <f ca="1">IF(ISERROR($V1283),"",OFFSET('Smelter Look-up'!$I$4,$V1283-4,0))</f>
        <v/>
      </c>
      <c r="K1283" s="149"/>
      <c r="L1283" s="149"/>
      <c r="M1283" s="149"/>
      <c r="N1283" s="149"/>
      <c r="O1283" s="149"/>
      <c r="P1283" s="206"/>
      <c r="Q1283" s="150"/>
      <c r="R1283" s="148" t="str">
        <f ca="1">IF(ISERROR($V1283),"",OFFSET('Smelter Look-up'!$C$4,$V1283-4,0)&amp;"")</f>
        <v/>
      </c>
      <c r="S1283" s="154" t="str">
        <f t="shared" ca="1" si="106"/>
        <v/>
      </c>
      <c r="T1283" s="154" t="str">
        <f ca="1">IF(B1283="","",IF(ISERROR(MATCH($J1283,SorP!$B$1:$B$6261,0)),"",INDIRECT("'SorP'!$A$"&amp;MATCH($S1283&amp;$J1283,SorP!C:C,0))))</f>
        <v/>
      </c>
      <c r="U1283" s="167"/>
      <c r="V1283" s="168" t="e">
        <f>IF(C1283="",NA(),MATCH($B1283&amp;$C1283,'Smelter Look-up'!$J:$J,0))</f>
        <v>#N/A</v>
      </c>
      <c r="X1283" s="169">
        <f t="shared" ca="1" si="105"/>
        <v>0</v>
      </c>
      <c r="AB1283" s="311" t="str">
        <f t="shared" si="107"/>
        <v/>
      </c>
      <c r="AC1283" s="169" t="str">
        <f t="shared" si="108"/>
        <v/>
      </c>
      <c r="AD1283" s="169" t="str">
        <f t="shared" si="109"/>
        <v/>
      </c>
    </row>
    <row r="1284" spans="1:30" s="169" customFormat="1" ht="20.25">
      <c r="A1284" s="154"/>
      <c r="B1284" s="301"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3" t="str">
        <f ca="1">IF(ISERROR($V1284),"",OFFSET('Smelter Look-up'!$G$4,$V1284-4,0))</f>
        <v/>
      </c>
      <c r="I1284" s="204" t="str">
        <f ca="1">IF(ISERROR($V1284),"",OFFSET('Smelter Look-up'!$H$4,$V1284-4,0))</f>
        <v/>
      </c>
      <c r="J1284" s="204" t="str">
        <f ca="1">IF(ISERROR($V1284),"",OFFSET('Smelter Look-up'!$I$4,$V1284-4,0))</f>
        <v/>
      </c>
      <c r="K1284" s="149"/>
      <c r="L1284" s="149"/>
      <c r="M1284" s="149"/>
      <c r="N1284" s="149"/>
      <c r="O1284" s="149"/>
      <c r="P1284" s="206"/>
      <c r="Q1284" s="150"/>
      <c r="R1284" s="148" t="str">
        <f ca="1">IF(ISERROR($V1284),"",OFFSET('Smelter Look-up'!$C$4,$V1284-4,0)&amp;"")</f>
        <v/>
      </c>
      <c r="S1284" s="154" t="str">
        <f t="shared" ca="1" si="106"/>
        <v/>
      </c>
      <c r="T1284" s="154" t="str">
        <f ca="1">IF(B1284="","",IF(ISERROR(MATCH($J1284,SorP!$B$1:$B$6261,0)),"",INDIRECT("'SorP'!$A$"&amp;MATCH($S1284&amp;$J1284,SorP!C:C,0))))</f>
        <v/>
      </c>
      <c r="U1284" s="167"/>
      <c r="V1284" s="168" t="e">
        <f>IF(C1284="",NA(),MATCH($B1284&amp;$C1284,'Smelter Look-up'!$J:$J,0))</f>
        <v>#N/A</v>
      </c>
      <c r="X1284" s="169">
        <f t="shared" ca="1" si="105"/>
        <v>0</v>
      </c>
      <c r="AB1284" s="311" t="str">
        <f t="shared" si="107"/>
        <v/>
      </c>
      <c r="AC1284" s="169" t="str">
        <f t="shared" si="108"/>
        <v/>
      </c>
      <c r="AD1284" s="169" t="str">
        <f t="shared" si="109"/>
        <v/>
      </c>
    </row>
    <row r="1285" spans="1:30" s="169" customFormat="1" ht="20.25">
      <c r="A1285" s="154"/>
      <c r="B1285" s="301"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3" t="str">
        <f ca="1">IF(ISERROR($V1285),"",OFFSET('Smelter Look-up'!$G$4,$V1285-4,0))</f>
        <v/>
      </c>
      <c r="I1285" s="204" t="str">
        <f ca="1">IF(ISERROR($V1285),"",OFFSET('Smelter Look-up'!$H$4,$V1285-4,0))</f>
        <v/>
      </c>
      <c r="J1285" s="204" t="str">
        <f ca="1">IF(ISERROR($V1285),"",OFFSET('Smelter Look-up'!$I$4,$V1285-4,0))</f>
        <v/>
      </c>
      <c r="K1285" s="149"/>
      <c r="L1285" s="149"/>
      <c r="M1285" s="149"/>
      <c r="N1285" s="149"/>
      <c r="O1285" s="149"/>
      <c r="P1285" s="206"/>
      <c r="Q1285" s="150"/>
      <c r="R1285" s="148" t="str">
        <f ca="1">IF(ISERROR($V1285),"",OFFSET('Smelter Look-up'!$C$4,$V1285-4,0)&amp;"")</f>
        <v/>
      </c>
      <c r="S1285" s="154" t="str">
        <f t="shared" ca="1" si="106"/>
        <v/>
      </c>
      <c r="T1285" s="154" t="str">
        <f ca="1">IF(B1285="","",IF(ISERROR(MATCH($J1285,SorP!$B$1:$B$6261,0)),"",INDIRECT("'SorP'!$A$"&amp;MATCH($S1285&amp;$J1285,SorP!C:C,0))))</f>
        <v/>
      </c>
      <c r="U1285" s="167"/>
      <c r="V1285" s="168" t="e">
        <f>IF(C1285="",NA(),MATCH($B1285&amp;$C1285,'Smelter Look-up'!$J:$J,0))</f>
        <v>#N/A</v>
      </c>
      <c r="X1285" s="169">
        <f t="shared" ca="1" si="105"/>
        <v>0</v>
      </c>
      <c r="AB1285" s="311" t="str">
        <f t="shared" si="107"/>
        <v/>
      </c>
      <c r="AC1285" s="169" t="str">
        <f t="shared" si="108"/>
        <v/>
      </c>
      <c r="AD1285" s="169" t="str">
        <f t="shared" si="109"/>
        <v/>
      </c>
    </row>
    <row r="1286" spans="1:30" s="169" customFormat="1" ht="20.25">
      <c r="A1286" s="154"/>
      <c r="B1286" s="301"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3" t="str">
        <f ca="1">IF(ISERROR($V1286),"",OFFSET('Smelter Look-up'!$G$4,$V1286-4,0))</f>
        <v/>
      </c>
      <c r="I1286" s="204" t="str">
        <f ca="1">IF(ISERROR($V1286),"",OFFSET('Smelter Look-up'!$H$4,$V1286-4,0))</f>
        <v/>
      </c>
      <c r="J1286" s="204" t="str">
        <f ca="1">IF(ISERROR($V1286),"",OFFSET('Smelter Look-up'!$I$4,$V1286-4,0))</f>
        <v/>
      </c>
      <c r="K1286" s="149"/>
      <c r="L1286" s="149"/>
      <c r="M1286" s="149"/>
      <c r="N1286" s="149"/>
      <c r="O1286" s="149"/>
      <c r="P1286" s="206"/>
      <c r="Q1286" s="150"/>
      <c r="R1286" s="148" t="str">
        <f ca="1">IF(ISERROR($V1286),"",OFFSET('Smelter Look-up'!$C$4,$V1286-4,0)&amp;"")</f>
        <v/>
      </c>
      <c r="S1286" s="154" t="str">
        <f t="shared" ca="1" si="106"/>
        <v/>
      </c>
      <c r="T1286" s="154" t="str">
        <f ca="1">IF(B1286="","",IF(ISERROR(MATCH($J1286,SorP!$B$1:$B$6261,0)),"",INDIRECT("'SorP'!$A$"&amp;MATCH($S1286&amp;$J1286,SorP!C:C,0))))</f>
        <v/>
      </c>
      <c r="U1286" s="167"/>
      <c r="V1286" s="168" t="e">
        <f>IF(C1286="",NA(),MATCH($B1286&amp;$C1286,'Smelter Look-up'!$J:$J,0))</f>
        <v>#N/A</v>
      </c>
      <c r="X1286" s="169">
        <f t="shared" ca="1" si="105"/>
        <v>0</v>
      </c>
      <c r="AB1286" s="311" t="str">
        <f t="shared" si="107"/>
        <v/>
      </c>
      <c r="AC1286" s="169" t="str">
        <f t="shared" si="108"/>
        <v/>
      </c>
      <c r="AD1286" s="169" t="str">
        <f t="shared" si="109"/>
        <v/>
      </c>
    </row>
    <row r="1287" spans="1:30" s="169" customFormat="1" ht="20.25">
      <c r="A1287" s="154"/>
      <c r="B1287" s="301"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3" t="str">
        <f ca="1">IF(ISERROR($V1287),"",OFFSET('Smelter Look-up'!$G$4,$V1287-4,0))</f>
        <v/>
      </c>
      <c r="I1287" s="204" t="str">
        <f ca="1">IF(ISERROR($V1287),"",OFFSET('Smelter Look-up'!$H$4,$V1287-4,0))</f>
        <v/>
      </c>
      <c r="J1287" s="204" t="str">
        <f ca="1">IF(ISERROR($V1287),"",OFFSET('Smelter Look-up'!$I$4,$V1287-4,0))</f>
        <v/>
      </c>
      <c r="K1287" s="149"/>
      <c r="L1287" s="149"/>
      <c r="M1287" s="149"/>
      <c r="N1287" s="149"/>
      <c r="O1287" s="149"/>
      <c r="P1287" s="206"/>
      <c r="Q1287" s="150"/>
      <c r="R1287" s="148" t="str">
        <f ca="1">IF(ISERROR($V1287),"",OFFSET('Smelter Look-up'!$C$4,$V1287-4,0)&amp;"")</f>
        <v/>
      </c>
      <c r="S1287" s="154" t="str">
        <f t="shared" ca="1" si="106"/>
        <v/>
      </c>
      <c r="T1287" s="154" t="str">
        <f ca="1">IF(B1287="","",IF(ISERROR(MATCH($J1287,SorP!$B$1:$B$6261,0)),"",INDIRECT("'SorP'!$A$"&amp;MATCH($S1287&amp;$J1287,SorP!C:C,0))))</f>
        <v/>
      </c>
      <c r="U1287" s="167"/>
      <c r="V1287" s="168" t="e">
        <f>IF(C1287="",NA(),MATCH($B1287&amp;$C1287,'Smelter Look-up'!$J:$J,0))</f>
        <v>#N/A</v>
      </c>
      <c r="X1287" s="169">
        <f t="shared" ca="1" si="105"/>
        <v>0</v>
      </c>
      <c r="AB1287" s="311" t="str">
        <f t="shared" si="107"/>
        <v/>
      </c>
      <c r="AC1287" s="169" t="str">
        <f t="shared" si="108"/>
        <v/>
      </c>
      <c r="AD1287" s="169" t="str">
        <f t="shared" si="109"/>
        <v/>
      </c>
    </row>
    <row r="1288" spans="1:30" s="169" customFormat="1" ht="20.25">
      <c r="A1288" s="154"/>
      <c r="B1288" s="301"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3" t="str">
        <f ca="1">IF(ISERROR($V1288),"",OFFSET('Smelter Look-up'!$G$4,$V1288-4,0))</f>
        <v/>
      </c>
      <c r="I1288" s="204" t="str">
        <f ca="1">IF(ISERROR($V1288),"",OFFSET('Smelter Look-up'!$H$4,$V1288-4,0))</f>
        <v/>
      </c>
      <c r="J1288" s="204" t="str">
        <f ca="1">IF(ISERROR($V1288),"",OFFSET('Smelter Look-up'!$I$4,$V1288-4,0))</f>
        <v/>
      </c>
      <c r="K1288" s="149"/>
      <c r="L1288" s="149"/>
      <c r="M1288" s="149"/>
      <c r="N1288" s="149"/>
      <c r="O1288" s="149"/>
      <c r="P1288" s="206"/>
      <c r="Q1288" s="150"/>
      <c r="R1288" s="148" t="str">
        <f ca="1">IF(ISERROR($V1288),"",OFFSET('Smelter Look-up'!$C$4,$V1288-4,0)&amp;"")</f>
        <v/>
      </c>
      <c r="S1288" s="154" t="str">
        <f t="shared" ca="1" si="106"/>
        <v/>
      </c>
      <c r="T1288" s="154" t="str">
        <f ca="1">IF(B1288="","",IF(ISERROR(MATCH($J1288,SorP!$B$1:$B$6261,0)),"",INDIRECT("'SorP'!$A$"&amp;MATCH($S1288&amp;$J1288,SorP!C:C,0))))</f>
        <v/>
      </c>
      <c r="U1288" s="167"/>
      <c r="V1288" s="168" t="e">
        <f>IF(C1288="",NA(),MATCH($B1288&amp;$C1288,'Smelter Look-up'!$J:$J,0))</f>
        <v>#N/A</v>
      </c>
      <c r="X1288" s="169">
        <f t="shared" ca="1" si="105"/>
        <v>0</v>
      </c>
      <c r="AB1288" s="311" t="str">
        <f t="shared" si="107"/>
        <v/>
      </c>
      <c r="AC1288" s="169" t="str">
        <f t="shared" si="108"/>
        <v/>
      </c>
      <c r="AD1288" s="169" t="str">
        <f t="shared" si="109"/>
        <v/>
      </c>
    </row>
    <row r="1289" spans="1:30" s="169" customFormat="1" ht="20.25">
      <c r="A1289" s="154"/>
      <c r="B1289" s="301"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3" t="str">
        <f ca="1">IF(ISERROR($V1289),"",OFFSET('Smelter Look-up'!$G$4,$V1289-4,0))</f>
        <v/>
      </c>
      <c r="I1289" s="204" t="str">
        <f ca="1">IF(ISERROR($V1289),"",OFFSET('Smelter Look-up'!$H$4,$V1289-4,0))</f>
        <v/>
      </c>
      <c r="J1289" s="204" t="str">
        <f ca="1">IF(ISERROR($V1289),"",OFFSET('Smelter Look-up'!$I$4,$V1289-4,0))</f>
        <v/>
      </c>
      <c r="K1289" s="149"/>
      <c r="L1289" s="149"/>
      <c r="M1289" s="149"/>
      <c r="N1289" s="149"/>
      <c r="O1289" s="149"/>
      <c r="P1289" s="206"/>
      <c r="Q1289" s="150"/>
      <c r="R1289" s="148" t="str">
        <f ca="1">IF(ISERROR($V1289),"",OFFSET('Smelter Look-up'!$C$4,$V1289-4,0)&amp;"")</f>
        <v/>
      </c>
      <c r="S1289" s="154" t="str">
        <f t="shared" ca="1" si="106"/>
        <v/>
      </c>
      <c r="T1289" s="154" t="str">
        <f ca="1">IF(B1289="","",IF(ISERROR(MATCH($J1289,SorP!$B$1:$B$6261,0)),"",INDIRECT("'SorP'!$A$"&amp;MATCH($S1289&amp;$J1289,SorP!C:C,0))))</f>
        <v/>
      </c>
      <c r="U1289" s="167"/>
      <c r="V1289" s="168" t="e">
        <f>IF(C1289="",NA(),MATCH($B1289&amp;$C1289,'Smelter Look-up'!$J:$J,0))</f>
        <v>#N/A</v>
      </c>
      <c r="X1289" s="169">
        <f t="shared" ca="1" si="105"/>
        <v>0</v>
      </c>
      <c r="AB1289" s="311" t="str">
        <f t="shared" si="107"/>
        <v/>
      </c>
      <c r="AC1289" s="169" t="str">
        <f t="shared" si="108"/>
        <v/>
      </c>
      <c r="AD1289" s="169" t="str">
        <f t="shared" si="109"/>
        <v/>
      </c>
    </row>
    <row r="1290" spans="1:30" s="169" customFormat="1" ht="20.25">
      <c r="A1290" s="154"/>
      <c r="B1290" s="301"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3" t="str">
        <f ca="1">IF(ISERROR($V1290),"",OFFSET('Smelter Look-up'!$G$4,$V1290-4,0))</f>
        <v/>
      </c>
      <c r="I1290" s="204" t="str">
        <f ca="1">IF(ISERROR($V1290),"",OFFSET('Smelter Look-up'!$H$4,$V1290-4,0))</f>
        <v/>
      </c>
      <c r="J1290" s="204" t="str">
        <f ca="1">IF(ISERROR($V1290),"",OFFSET('Smelter Look-up'!$I$4,$V1290-4,0))</f>
        <v/>
      </c>
      <c r="K1290" s="149"/>
      <c r="L1290" s="149"/>
      <c r="M1290" s="149"/>
      <c r="N1290" s="149"/>
      <c r="O1290" s="149"/>
      <c r="P1290" s="206"/>
      <c r="Q1290" s="150"/>
      <c r="R1290" s="148" t="str">
        <f ca="1">IF(ISERROR($V1290),"",OFFSET('Smelter Look-up'!$C$4,$V1290-4,0)&amp;"")</f>
        <v/>
      </c>
      <c r="S1290" s="154" t="str">
        <f t="shared" ca="1" si="106"/>
        <v/>
      </c>
      <c r="T1290" s="154" t="str">
        <f ca="1">IF(B1290="","",IF(ISERROR(MATCH($J1290,SorP!$B$1:$B$6261,0)),"",INDIRECT("'SorP'!$A$"&amp;MATCH($S1290&amp;$J1290,SorP!C:C,0))))</f>
        <v/>
      </c>
      <c r="U1290" s="167"/>
      <c r="V1290" s="168" t="e">
        <f>IF(C1290="",NA(),MATCH($B1290&amp;$C1290,'Smelter Look-up'!$J:$J,0))</f>
        <v>#N/A</v>
      </c>
      <c r="X1290" s="169">
        <f t="shared" ca="1" si="105"/>
        <v>0</v>
      </c>
      <c r="AB1290" s="311" t="str">
        <f t="shared" si="107"/>
        <v/>
      </c>
      <c r="AC1290" s="169" t="str">
        <f t="shared" si="108"/>
        <v/>
      </c>
      <c r="AD1290" s="169" t="str">
        <f t="shared" si="109"/>
        <v/>
      </c>
    </row>
    <row r="1291" spans="1:30" s="169" customFormat="1" ht="20.25">
      <c r="A1291" s="154"/>
      <c r="B1291" s="301"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3" t="str">
        <f ca="1">IF(ISERROR($V1291),"",OFFSET('Smelter Look-up'!$G$4,$V1291-4,0))</f>
        <v/>
      </c>
      <c r="I1291" s="204" t="str">
        <f ca="1">IF(ISERROR($V1291),"",OFFSET('Smelter Look-up'!$H$4,$V1291-4,0))</f>
        <v/>
      </c>
      <c r="J1291" s="204" t="str">
        <f ca="1">IF(ISERROR($V1291),"",OFFSET('Smelter Look-up'!$I$4,$V1291-4,0))</f>
        <v/>
      </c>
      <c r="K1291" s="149"/>
      <c r="L1291" s="149"/>
      <c r="M1291" s="149"/>
      <c r="N1291" s="149"/>
      <c r="O1291" s="149"/>
      <c r="P1291" s="206"/>
      <c r="Q1291" s="150"/>
      <c r="R1291" s="148" t="str">
        <f ca="1">IF(ISERROR($V1291),"",OFFSET('Smelter Look-up'!$C$4,$V1291-4,0)&amp;"")</f>
        <v/>
      </c>
      <c r="S1291" s="154" t="str">
        <f t="shared" ca="1" si="106"/>
        <v/>
      </c>
      <c r="T1291" s="154" t="str">
        <f ca="1">IF(B1291="","",IF(ISERROR(MATCH($J1291,SorP!$B$1:$B$6261,0)),"",INDIRECT("'SorP'!$A$"&amp;MATCH($S1291&amp;$J1291,SorP!C:C,0))))</f>
        <v/>
      </c>
      <c r="U1291" s="167"/>
      <c r="V1291" s="168" t="e">
        <f>IF(C1291="",NA(),MATCH($B1291&amp;$C1291,'Smelter Look-up'!$J:$J,0))</f>
        <v>#N/A</v>
      </c>
      <c r="X1291" s="169">
        <f t="shared" ca="1" si="105"/>
        <v>0</v>
      </c>
      <c r="AB1291" s="311" t="str">
        <f t="shared" si="107"/>
        <v/>
      </c>
      <c r="AC1291" s="169" t="str">
        <f t="shared" si="108"/>
        <v/>
      </c>
      <c r="AD1291" s="169" t="str">
        <f t="shared" si="109"/>
        <v/>
      </c>
    </row>
    <row r="1292" spans="1:30" s="169" customFormat="1" ht="20.25">
      <c r="A1292" s="154"/>
      <c r="B1292" s="301"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3" t="str">
        <f ca="1">IF(ISERROR($V1292),"",OFFSET('Smelter Look-up'!$G$4,$V1292-4,0))</f>
        <v/>
      </c>
      <c r="I1292" s="204" t="str">
        <f ca="1">IF(ISERROR($V1292),"",OFFSET('Smelter Look-up'!$H$4,$V1292-4,0))</f>
        <v/>
      </c>
      <c r="J1292" s="204" t="str">
        <f ca="1">IF(ISERROR($V1292),"",OFFSET('Smelter Look-up'!$I$4,$V1292-4,0))</f>
        <v/>
      </c>
      <c r="K1292" s="149"/>
      <c r="L1292" s="149"/>
      <c r="M1292" s="149"/>
      <c r="N1292" s="149"/>
      <c r="O1292" s="149"/>
      <c r="P1292" s="206"/>
      <c r="Q1292" s="150"/>
      <c r="R1292" s="148" t="str">
        <f ca="1">IF(ISERROR($V1292),"",OFFSET('Smelter Look-up'!$C$4,$V1292-4,0)&amp;"")</f>
        <v/>
      </c>
      <c r="S1292" s="154" t="str">
        <f t="shared" ca="1" si="106"/>
        <v/>
      </c>
      <c r="T1292" s="154" t="str">
        <f ca="1">IF(B1292="","",IF(ISERROR(MATCH($J1292,SorP!$B$1:$B$6261,0)),"",INDIRECT("'SorP'!$A$"&amp;MATCH($S1292&amp;$J1292,SorP!C:C,0))))</f>
        <v/>
      </c>
      <c r="U1292" s="167"/>
      <c r="V1292" s="168" t="e">
        <f>IF(C1292="",NA(),MATCH($B1292&amp;$C1292,'Smelter Look-up'!$J:$J,0))</f>
        <v>#N/A</v>
      </c>
      <c r="X1292" s="169">
        <f t="shared" ca="1" si="105"/>
        <v>0</v>
      </c>
      <c r="AB1292" s="311" t="str">
        <f t="shared" si="107"/>
        <v/>
      </c>
      <c r="AC1292" s="169" t="str">
        <f t="shared" si="108"/>
        <v/>
      </c>
      <c r="AD1292" s="169" t="str">
        <f t="shared" si="109"/>
        <v/>
      </c>
    </row>
    <row r="1293" spans="1:30" s="169" customFormat="1" ht="20.25">
      <c r="A1293" s="154"/>
      <c r="B1293" s="301"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3" t="str">
        <f ca="1">IF(ISERROR($V1293),"",OFFSET('Smelter Look-up'!$G$4,$V1293-4,0))</f>
        <v/>
      </c>
      <c r="I1293" s="204" t="str">
        <f ca="1">IF(ISERROR($V1293),"",OFFSET('Smelter Look-up'!$H$4,$V1293-4,0))</f>
        <v/>
      </c>
      <c r="J1293" s="204" t="str">
        <f ca="1">IF(ISERROR($V1293),"",OFFSET('Smelter Look-up'!$I$4,$V1293-4,0))</f>
        <v/>
      </c>
      <c r="K1293" s="149"/>
      <c r="L1293" s="149"/>
      <c r="M1293" s="149"/>
      <c r="N1293" s="149"/>
      <c r="O1293" s="149"/>
      <c r="P1293" s="206"/>
      <c r="Q1293" s="150"/>
      <c r="R1293" s="148" t="str">
        <f ca="1">IF(ISERROR($V1293),"",OFFSET('Smelter Look-up'!$C$4,$V1293-4,0)&amp;"")</f>
        <v/>
      </c>
      <c r="S1293" s="154" t="str">
        <f t="shared" ca="1" si="106"/>
        <v/>
      </c>
      <c r="T1293" s="154" t="str">
        <f ca="1">IF(B1293="","",IF(ISERROR(MATCH($J1293,SorP!$B$1:$B$6261,0)),"",INDIRECT("'SorP'!$A$"&amp;MATCH($S1293&amp;$J1293,SorP!C:C,0))))</f>
        <v/>
      </c>
      <c r="U1293" s="167"/>
      <c r="V1293" s="168" t="e">
        <f>IF(C1293="",NA(),MATCH($B1293&amp;$C1293,'Smelter Look-up'!$J:$J,0))</f>
        <v>#N/A</v>
      </c>
      <c r="X1293" s="169">
        <f t="shared" ca="1" si="105"/>
        <v>0</v>
      </c>
      <c r="AB1293" s="311" t="str">
        <f t="shared" si="107"/>
        <v/>
      </c>
      <c r="AC1293" s="169" t="str">
        <f t="shared" si="108"/>
        <v/>
      </c>
      <c r="AD1293" s="169" t="str">
        <f t="shared" si="109"/>
        <v/>
      </c>
    </row>
    <row r="1294" spans="1:30" s="169" customFormat="1" ht="20.25">
      <c r="A1294" s="154"/>
      <c r="B1294" s="301"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3" t="str">
        <f ca="1">IF(ISERROR($V1294),"",OFFSET('Smelter Look-up'!$G$4,$V1294-4,0))</f>
        <v/>
      </c>
      <c r="I1294" s="204" t="str">
        <f ca="1">IF(ISERROR($V1294),"",OFFSET('Smelter Look-up'!$H$4,$V1294-4,0))</f>
        <v/>
      </c>
      <c r="J1294" s="204" t="str">
        <f ca="1">IF(ISERROR($V1294),"",OFFSET('Smelter Look-up'!$I$4,$V1294-4,0))</f>
        <v/>
      </c>
      <c r="K1294" s="149"/>
      <c r="L1294" s="149"/>
      <c r="M1294" s="149"/>
      <c r="N1294" s="149"/>
      <c r="O1294" s="149"/>
      <c r="P1294" s="206"/>
      <c r="Q1294" s="150"/>
      <c r="R1294" s="148" t="str">
        <f ca="1">IF(ISERROR($V1294),"",OFFSET('Smelter Look-up'!$C$4,$V1294-4,0)&amp;"")</f>
        <v/>
      </c>
      <c r="S1294" s="154" t="str">
        <f t="shared" ca="1" si="106"/>
        <v/>
      </c>
      <c r="T1294" s="154" t="str">
        <f ca="1">IF(B1294="","",IF(ISERROR(MATCH($J1294,SorP!$B$1:$B$6261,0)),"",INDIRECT("'SorP'!$A$"&amp;MATCH($S1294&amp;$J1294,SorP!C:C,0))))</f>
        <v/>
      </c>
      <c r="U1294" s="167"/>
      <c r="V1294" s="168" t="e">
        <f>IF(C1294="",NA(),MATCH($B1294&amp;$C1294,'Smelter Look-up'!$J:$J,0))</f>
        <v>#N/A</v>
      </c>
      <c r="X1294" s="169">
        <f t="shared" ca="1" si="105"/>
        <v>0</v>
      </c>
      <c r="AB1294" s="311" t="str">
        <f t="shared" si="107"/>
        <v/>
      </c>
      <c r="AC1294" s="169" t="str">
        <f t="shared" si="108"/>
        <v/>
      </c>
      <c r="AD1294" s="169" t="str">
        <f t="shared" si="109"/>
        <v/>
      </c>
    </row>
    <row r="1295" spans="1:30" s="169" customFormat="1" ht="20.25">
      <c r="A1295" s="154"/>
      <c r="B1295" s="301"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3" t="str">
        <f ca="1">IF(ISERROR($V1295),"",OFFSET('Smelter Look-up'!$G$4,$V1295-4,0))</f>
        <v/>
      </c>
      <c r="I1295" s="204" t="str">
        <f ca="1">IF(ISERROR($V1295),"",OFFSET('Smelter Look-up'!$H$4,$V1295-4,0))</f>
        <v/>
      </c>
      <c r="J1295" s="204" t="str">
        <f ca="1">IF(ISERROR($V1295),"",OFFSET('Smelter Look-up'!$I$4,$V1295-4,0))</f>
        <v/>
      </c>
      <c r="K1295" s="149"/>
      <c r="L1295" s="149"/>
      <c r="M1295" s="149"/>
      <c r="N1295" s="149"/>
      <c r="O1295" s="149"/>
      <c r="P1295" s="206"/>
      <c r="Q1295" s="150"/>
      <c r="R1295" s="148" t="str">
        <f ca="1">IF(ISERROR($V1295),"",OFFSET('Smelter Look-up'!$C$4,$V1295-4,0)&amp;"")</f>
        <v/>
      </c>
      <c r="S1295" s="154" t="str">
        <f t="shared" ca="1" si="106"/>
        <v/>
      </c>
      <c r="T1295" s="154" t="str">
        <f ca="1">IF(B1295="","",IF(ISERROR(MATCH($J1295,SorP!$B$1:$B$6261,0)),"",INDIRECT("'SorP'!$A$"&amp;MATCH($S1295&amp;$J1295,SorP!C:C,0))))</f>
        <v/>
      </c>
      <c r="U1295" s="167"/>
      <c r="V1295" s="168" t="e">
        <f>IF(C1295="",NA(),MATCH($B1295&amp;$C1295,'Smelter Look-up'!$J:$J,0))</f>
        <v>#N/A</v>
      </c>
      <c r="X1295" s="169">
        <f t="shared" ca="1" si="105"/>
        <v>0</v>
      </c>
      <c r="AB1295" s="311" t="str">
        <f t="shared" si="107"/>
        <v/>
      </c>
      <c r="AC1295" s="169" t="str">
        <f t="shared" si="108"/>
        <v/>
      </c>
      <c r="AD1295" s="169" t="str">
        <f t="shared" si="109"/>
        <v/>
      </c>
    </row>
    <row r="1296" spans="1:30" s="169" customFormat="1" ht="20.25">
      <c r="A1296" s="154"/>
      <c r="B1296" s="301"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3" t="str">
        <f ca="1">IF(ISERROR($V1296),"",OFFSET('Smelter Look-up'!$G$4,$V1296-4,0))</f>
        <v/>
      </c>
      <c r="I1296" s="204" t="str">
        <f ca="1">IF(ISERROR($V1296),"",OFFSET('Smelter Look-up'!$H$4,$V1296-4,0))</f>
        <v/>
      </c>
      <c r="J1296" s="204" t="str">
        <f ca="1">IF(ISERROR($V1296),"",OFFSET('Smelter Look-up'!$I$4,$V1296-4,0))</f>
        <v/>
      </c>
      <c r="K1296" s="149"/>
      <c r="L1296" s="149"/>
      <c r="M1296" s="149"/>
      <c r="N1296" s="149"/>
      <c r="O1296" s="149"/>
      <c r="P1296" s="206"/>
      <c r="Q1296" s="150"/>
      <c r="R1296" s="148" t="str">
        <f ca="1">IF(ISERROR($V1296),"",OFFSET('Smelter Look-up'!$C$4,$V1296-4,0)&amp;"")</f>
        <v/>
      </c>
      <c r="S1296" s="154" t="str">
        <f t="shared" ca="1" si="106"/>
        <v/>
      </c>
      <c r="T1296" s="154" t="str">
        <f ca="1">IF(B1296="","",IF(ISERROR(MATCH($J1296,SorP!$B$1:$B$6261,0)),"",INDIRECT("'SorP'!$A$"&amp;MATCH($S1296&amp;$J1296,SorP!C:C,0))))</f>
        <v/>
      </c>
      <c r="U1296" s="167"/>
      <c r="V1296" s="168" t="e">
        <f>IF(C1296="",NA(),MATCH($B1296&amp;$C1296,'Smelter Look-up'!$J:$J,0))</f>
        <v>#N/A</v>
      </c>
      <c r="X1296" s="169">
        <f t="shared" ca="1" si="105"/>
        <v>0</v>
      </c>
      <c r="AB1296" s="311" t="str">
        <f t="shared" si="107"/>
        <v/>
      </c>
      <c r="AC1296" s="169" t="str">
        <f t="shared" si="108"/>
        <v/>
      </c>
      <c r="AD1296" s="169" t="str">
        <f t="shared" si="109"/>
        <v/>
      </c>
    </row>
    <row r="1297" spans="1:30" s="169" customFormat="1" ht="20.25">
      <c r="A1297" s="154"/>
      <c r="B1297" s="301"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3" t="str">
        <f ca="1">IF(ISERROR($V1297),"",OFFSET('Smelter Look-up'!$G$4,$V1297-4,0))</f>
        <v/>
      </c>
      <c r="I1297" s="204" t="str">
        <f ca="1">IF(ISERROR($V1297),"",OFFSET('Smelter Look-up'!$H$4,$V1297-4,0))</f>
        <v/>
      </c>
      <c r="J1297" s="204" t="str">
        <f ca="1">IF(ISERROR($V1297),"",OFFSET('Smelter Look-up'!$I$4,$V1297-4,0))</f>
        <v/>
      </c>
      <c r="K1297" s="149"/>
      <c r="L1297" s="149"/>
      <c r="M1297" s="149"/>
      <c r="N1297" s="149"/>
      <c r="O1297" s="149"/>
      <c r="P1297" s="206"/>
      <c r="Q1297" s="150"/>
      <c r="R1297" s="148" t="str">
        <f ca="1">IF(ISERROR($V1297),"",OFFSET('Smelter Look-up'!$C$4,$V1297-4,0)&amp;"")</f>
        <v/>
      </c>
      <c r="S1297" s="154" t="str">
        <f t="shared" ca="1" si="106"/>
        <v/>
      </c>
      <c r="T1297" s="154" t="str">
        <f ca="1">IF(B1297="","",IF(ISERROR(MATCH($J1297,SorP!$B$1:$B$6261,0)),"",INDIRECT("'SorP'!$A$"&amp;MATCH($S1297&amp;$J1297,SorP!C:C,0))))</f>
        <v/>
      </c>
      <c r="U1297" s="167"/>
      <c r="V1297" s="168" t="e">
        <f>IF(C1297="",NA(),MATCH($B1297&amp;$C1297,'Smelter Look-up'!$J:$J,0))</f>
        <v>#N/A</v>
      </c>
      <c r="X1297" s="169">
        <f t="shared" ca="1" si="105"/>
        <v>0</v>
      </c>
      <c r="AB1297" s="311" t="str">
        <f t="shared" si="107"/>
        <v/>
      </c>
      <c r="AC1297" s="169" t="str">
        <f t="shared" si="108"/>
        <v/>
      </c>
      <c r="AD1297" s="169" t="str">
        <f t="shared" si="109"/>
        <v/>
      </c>
    </row>
    <row r="1298" spans="1:30" s="169" customFormat="1" ht="20.25">
      <c r="A1298" s="154"/>
      <c r="B1298" s="301"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3" t="str">
        <f ca="1">IF(ISERROR($V1298),"",OFFSET('Smelter Look-up'!$G$4,$V1298-4,0))</f>
        <v/>
      </c>
      <c r="I1298" s="204" t="str">
        <f ca="1">IF(ISERROR($V1298),"",OFFSET('Smelter Look-up'!$H$4,$V1298-4,0))</f>
        <v/>
      </c>
      <c r="J1298" s="204" t="str">
        <f ca="1">IF(ISERROR($V1298),"",OFFSET('Smelter Look-up'!$I$4,$V1298-4,0))</f>
        <v/>
      </c>
      <c r="K1298" s="149"/>
      <c r="L1298" s="149"/>
      <c r="M1298" s="149"/>
      <c r="N1298" s="149"/>
      <c r="O1298" s="149"/>
      <c r="P1298" s="206"/>
      <c r="Q1298" s="150"/>
      <c r="R1298" s="148" t="str">
        <f ca="1">IF(ISERROR($V1298),"",OFFSET('Smelter Look-up'!$C$4,$V1298-4,0)&amp;"")</f>
        <v/>
      </c>
      <c r="S1298" s="154" t="str">
        <f t="shared" ca="1" si="106"/>
        <v/>
      </c>
      <c r="T1298" s="154" t="str">
        <f ca="1">IF(B1298="","",IF(ISERROR(MATCH($J1298,SorP!$B$1:$B$6261,0)),"",INDIRECT("'SorP'!$A$"&amp;MATCH($S1298&amp;$J1298,SorP!C:C,0))))</f>
        <v/>
      </c>
      <c r="U1298" s="167"/>
      <c r="V1298" s="168" t="e">
        <f>IF(C1298="",NA(),MATCH($B1298&amp;$C1298,'Smelter Look-up'!$J:$J,0))</f>
        <v>#N/A</v>
      </c>
      <c r="X1298" s="169">
        <f t="shared" ca="1" si="105"/>
        <v>0</v>
      </c>
      <c r="AB1298" s="311" t="str">
        <f t="shared" si="107"/>
        <v/>
      </c>
      <c r="AC1298" s="169" t="str">
        <f t="shared" si="108"/>
        <v/>
      </c>
      <c r="AD1298" s="169" t="str">
        <f t="shared" si="109"/>
        <v/>
      </c>
    </row>
    <row r="1299" spans="1:30" s="169" customFormat="1" ht="20.25">
      <c r="A1299" s="154"/>
      <c r="B1299" s="301"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3" t="str">
        <f ca="1">IF(ISERROR($V1299),"",OFFSET('Smelter Look-up'!$G$4,$V1299-4,0))</f>
        <v/>
      </c>
      <c r="I1299" s="204" t="str">
        <f ca="1">IF(ISERROR($V1299),"",OFFSET('Smelter Look-up'!$H$4,$V1299-4,0))</f>
        <v/>
      </c>
      <c r="J1299" s="204" t="str">
        <f ca="1">IF(ISERROR($V1299),"",OFFSET('Smelter Look-up'!$I$4,$V1299-4,0))</f>
        <v/>
      </c>
      <c r="K1299" s="149"/>
      <c r="L1299" s="149"/>
      <c r="M1299" s="149"/>
      <c r="N1299" s="149"/>
      <c r="O1299" s="149"/>
      <c r="P1299" s="206"/>
      <c r="Q1299" s="150"/>
      <c r="R1299" s="148" t="str">
        <f ca="1">IF(ISERROR($V1299),"",OFFSET('Smelter Look-up'!$C$4,$V1299-4,0)&amp;"")</f>
        <v/>
      </c>
      <c r="S1299" s="154" t="str">
        <f t="shared" ca="1" si="106"/>
        <v/>
      </c>
      <c r="T1299" s="154" t="str">
        <f ca="1">IF(B1299="","",IF(ISERROR(MATCH($J1299,SorP!$B$1:$B$6261,0)),"",INDIRECT("'SorP'!$A$"&amp;MATCH($S1299&amp;$J1299,SorP!C:C,0))))</f>
        <v/>
      </c>
      <c r="U1299" s="167"/>
      <c r="V1299" s="168" t="e">
        <f>IF(C1299="",NA(),MATCH($B1299&amp;$C1299,'Smelter Look-up'!$J:$J,0))</f>
        <v>#N/A</v>
      </c>
      <c r="X1299" s="169">
        <f t="shared" ca="1" si="105"/>
        <v>0</v>
      </c>
      <c r="AB1299" s="311" t="str">
        <f t="shared" si="107"/>
        <v/>
      </c>
      <c r="AC1299" s="169" t="str">
        <f t="shared" si="108"/>
        <v/>
      </c>
      <c r="AD1299" s="169" t="str">
        <f t="shared" si="109"/>
        <v/>
      </c>
    </row>
    <row r="1300" spans="1:30" s="169" customFormat="1" ht="20.25">
      <c r="A1300" s="154"/>
      <c r="B1300" s="301"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3" t="str">
        <f ca="1">IF(ISERROR($V1300),"",OFFSET('Smelter Look-up'!$G$4,$V1300-4,0))</f>
        <v/>
      </c>
      <c r="I1300" s="204" t="str">
        <f ca="1">IF(ISERROR($V1300),"",OFFSET('Smelter Look-up'!$H$4,$V1300-4,0))</f>
        <v/>
      </c>
      <c r="J1300" s="204" t="str">
        <f ca="1">IF(ISERROR($V1300),"",OFFSET('Smelter Look-up'!$I$4,$V1300-4,0))</f>
        <v/>
      </c>
      <c r="K1300" s="149"/>
      <c r="L1300" s="149"/>
      <c r="M1300" s="149"/>
      <c r="N1300" s="149"/>
      <c r="O1300" s="149"/>
      <c r="P1300" s="206"/>
      <c r="Q1300" s="150"/>
      <c r="R1300" s="148" t="str">
        <f ca="1">IF(ISERROR($V1300),"",OFFSET('Smelter Look-up'!$C$4,$V1300-4,0)&amp;"")</f>
        <v/>
      </c>
      <c r="S1300" s="154" t="str">
        <f t="shared" ca="1" si="106"/>
        <v/>
      </c>
      <c r="T1300" s="154" t="str">
        <f ca="1">IF(B1300="","",IF(ISERROR(MATCH($J1300,SorP!$B$1:$B$6261,0)),"",INDIRECT("'SorP'!$A$"&amp;MATCH($S1300&amp;$J1300,SorP!C:C,0))))</f>
        <v/>
      </c>
      <c r="U1300" s="167"/>
      <c r="V1300" s="168" t="e">
        <f>IF(C1300="",NA(),MATCH($B1300&amp;$C1300,'Smelter Look-up'!$J:$J,0))</f>
        <v>#N/A</v>
      </c>
      <c r="X1300" s="169">
        <f t="shared" ca="1" si="105"/>
        <v>0</v>
      </c>
      <c r="AB1300" s="311" t="str">
        <f t="shared" si="107"/>
        <v/>
      </c>
      <c r="AC1300" s="169" t="str">
        <f t="shared" si="108"/>
        <v/>
      </c>
      <c r="AD1300" s="169" t="str">
        <f t="shared" si="109"/>
        <v/>
      </c>
    </row>
    <row r="1301" spans="1:30" s="169" customFormat="1" ht="20.25">
      <c r="A1301" s="154"/>
      <c r="B1301" s="301"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3" t="str">
        <f ca="1">IF(ISERROR($V1301),"",OFFSET('Smelter Look-up'!$G$4,$V1301-4,0))</f>
        <v/>
      </c>
      <c r="I1301" s="204" t="str">
        <f ca="1">IF(ISERROR($V1301),"",OFFSET('Smelter Look-up'!$H$4,$V1301-4,0))</f>
        <v/>
      </c>
      <c r="J1301" s="204" t="str">
        <f ca="1">IF(ISERROR($V1301),"",OFFSET('Smelter Look-up'!$I$4,$V1301-4,0))</f>
        <v/>
      </c>
      <c r="K1301" s="149"/>
      <c r="L1301" s="149"/>
      <c r="M1301" s="149"/>
      <c r="N1301" s="149"/>
      <c r="O1301" s="149"/>
      <c r="P1301" s="206"/>
      <c r="Q1301" s="150"/>
      <c r="R1301" s="148" t="str">
        <f ca="1">IF(ISERROR($V1301),"",OFFSET('Smelter Look-up'!$C$4,$V1301-4,0)&amp;"")</f>
        <v/>
      </c>
      <c r="S1301" s="154" t="str">
        <f t="shared" ca="1" si="106"/>
        <v/>
      </c>
      <c r="T1301" s="154" t="str">
        <f ca="1">IF(B1301="","",IF(ISERROR(MATCH($J1301,SorP!$B$1:$B$6261,0)),"",INDIRECT("'SorP'!$A$"&amp;MATCH($S1301&amp;$J1301,SorP!C:C,0))))</f>
        <v/>
      </c>
      <c r="U1301" s="167"/>
      <c r="V1301" s="168" t="e">
        <f>IF(C1301="",NA(),MATCH($B1301&amp;$C1301,'Smelter Look-up'!$J:$J,0))</f>
        <v>#N/A</v>
      </c>
      <c r="X1301" s="169">
        <f t="shared" ca="1" si="105"/>
        <v>0</v>
      </c>
      <c r="AB1301" s="311" t="str">
        <f t="shared" si="107"/>
        <v/>
      </c>
      <c r="AC1301" s="169" t="str">
        <f t="shared" si="108"/>
        <v/>
      </c>
      <c r="AD1301" s="169" t="str">
        <f t="shared" si="109"/>
        <v/>
      </c>
    </row>
    <row r="1302" spans="1:30" s="169" customFormat="1" ht="20.25">
      <c r="A1302" s="154"/>
      <c r="B1302" s="301"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3" t="str">
        <f ca="1">IF(ISERROR($V1302),"",OFFSET('Smelter Look-up'!$G$4,$V1302-4,0))</f>
        <v/>
      </c>
      <c r="I1302" s="204" t="str">
        <f ca="1">IF(ISERROR($V1302),"",OFFSET('Smelter Look-up'!$H$4,$V1302-4,0))</f>
        <v/>
      </c>
      <c r="J1302" s="204" t="str">
        <f ca="1">IF(ISERROR($V1302),"",OFFSET('Smelter Look-up'!$I$4,$V1302-4,0))</f>
        <v/>
      </c>
      <c r="K1302" s="149"/>
      <c r="L1302" s="149"/>
      <c r="M1302" s="149"/>
      <c r="N1302" s="149"/>
      <c r="O1302" s="149"/>
      <c r="P1302" s="206"/>
      <c r="Q1302" s="150"/>
      <c r="R1302" s="148" t="str">
        <f ca="1">IF(ISERROR($V1302),"",OFFSET('Smelter Look-up'!$C$4,$V1302-4,0)&amp;"")</f>
        <v/>
      </c>
      <c r="S1302" s="154" t="str">
        <f t="shared" ca="1" si="106"/>
        <v/>
      </c>
      <c r="T1302" s="154" t="str">
        <f ca="1">IF(B1302="","",IF(ISERROR(MATCH($J1302,SorP!$B$1:$B$6261,0)),"",INDIRECT("'SorP'!$A$"&amp;MATCH($S1302&amp;$J1302,SorP!C:C,0))))</f>
        <v/>
      </c>
      <c r="U1302" s="167"/>
      <c r="V1302" s="168" t="e">
        <f>IF(C1302="",NA(),MATCH($B1302&amp;$C1302,'Smelter Look-up'!$J:$J,0))</f>
        <v>#N/A</v>
      </c>
      <c r="X1302" s="169">
        <f t="shared" ca="1" si="105"/>
        <v>0</v>
      </c>
      <c r="AB1302" s="311" t="str">
        <f t="shared" si="107"/>
        <v/>
      </c>
      <c r="AC1302" s="169" t="str">
        <f t="shared" si="108"/>
        <v/>
      </c>
      <c r="AD1302" s="169" t="str">
        <f t="shared" si="109"/>
        <v/>
      </c>
    </row>
    <row r="1303" spans="1:30" s="169" customFormat="1" ht="20.25">
      <c r="A1303" s="154"/>
      <c r="B1303" s="301"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3" t="str">
        <f ca="1">IF(ISERROR($V1303),"",OFFSET('Smelter Look-up'!$G$4,$V1303-4,0))</f>
        <v/>
      </c>
      <c r="I1303" s="204" t="str">
        <f ca="1">IF(ISERROR($V1303),"",OFFSET('Smelter Look-up'!$H$4,$V1303-4,0))</f>
        <v/>
      </c>
      <c r="J1303" s="204" t="str">
        <f ca="1">IF(ISERROR($V1303),"",OFFSET('Smelter Look-up'!$I$4,$V1303-4,0))</f>
        <v/>
      </c>
      <c r="K1303" s="149"/>
      <c r="L1303" s="149"/>
      <c r="M1303" s="149"/>
      <c r="N1303" s="149"/>
      <c r="O1303" s="149"/>
      <c r="P1303" s="206"/>
      <c r="Q1303" s="150"/>
      <c r="R1303" s="148" t="str">
        <f ca="1">IF(ISERROR($V1303),"",OFFSET('Smelter Look-up'!$C$4,$V1303-4,0)&amp;"")</f>
        <v/>
      </c>
      <c r="S1303" s="154" t="str">
        <f t="shared" ca="1" si="106"/>
        <v/>
      </c>
      <c r="T1303" s="154" t="str">
        <f ca="1">IF(B1303="","",IF(ISERROR(MATCH($J1303,SorP!$B$1:$B$6261,0)),"",INDIRECT("'SorP'!$A$"&amp;MATCH($S1303&amp;$J1303,SorP!C:C,0))))</f>
        <v/>
      </c>
      <c r="U1303" s="167"/>
      <c r="V1303" s="168" t="e">
        <f>IF(C1303="",NA(),MATCH($B1303&amp;$C1303,'Smelter Look-up'!$J:$J,0))</f>
        <v>#N/A</v>
      </c>
      <c r="X1303" s="169">
        <f t="shared" ca="1" si="105"/>
        <v>0</v>
      </c>
      <c r="AB1303" s="311" t="str">
        <f t="shared" si="107"/>
        <v/>
      </c>
      <c r="AC1303" s="169" t="str">
        <f t="shared" si="108"/>
        <v/>
      </c>
      <c r="AD1303" s="169" t="str">
        <f t="shared" si="109"/>
        <v/>
      </c>
    </row>
    <row r="1304" spans="1:30" s="169" customFormat="1" ht="20.25">
      <c r="A1304" s="154"/>
      <c r="B1304" s="301"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3" t="str">
        <f ca="1">IF(ISERROR($V1304),"",OFFSET('Smelter Look-up'!$G$4,$V1304-4,0))</f>
        <v/>
      </c>
      <c r="I1304" s="204" t="str">
        <f ca="1">IF(ISERROR($V1304),"",OFFSET('Smelter Look-up'!$H$4,$V1304-4,0))</f>
        <v/>
      </c>
      <c r="J1304" s="204" t="str">
        <f ca="1">IF(ISERROR($V1304),"",OFFSET('Smelter Look-up'!$I$4,$V1304-4,0))</f>
        <v/>
      </c>
      <c r="K1304" s="149"/>
      <c r="L1304" s="149"/>
      <c r="M1304" s="149"/>
      <c r="N1304" s="149"/>
      <c r="O1304" s="149"/>
      <c r="P1304" s="206"/>
      <c r="Q1304" s="150"/>
      <c r="R1304" s="148" t="str">
        <f ca="1">IF(ISERROR($V1304),"",OFFSET('Smelter Look-up'!$C$4,$V1304-4,0)&amp;"")</f>
        <v/>
      </c>
      <c r="S1304" s="154" t="str">
        <f t="shared" ca="1" si="106"/>
        <v/>
      </c>
      <c r="T1304" s="154" t="str">
        <f ca="1">IF(B1304="","",IF(ISERROR(MATCH($J1304,SorP!$B$1:$B$6261,0)),"",INDIRECT("'SorP'!$A$"&amp;MATCH($S1304&amp;$J1304,SorP!C:C,0))))</f>
        <v/>
      </c>
      <c r="U1304" s="167"/>
      <c r="V1304" s="168" t="e">
        <f>IF(C1304="",NA(),MATCH($B1304&amp;$C1304,'Smelter Look-up'!$J:$J,0))</f>
        <v>#N/A</v>
      </c>
      <c r="X1304" s="169">
        <f t="shared" ca="1" si="105"/>
        <v>0</v>
      </c>
      <c r="AB1304" s="311" t="str">
        <f t="shared" si="107"/>
        <v/>
      </c>
      <c r="AC1304" s="169" t="str">
        <f t="shared" si="108"/>
        <v/>
      </c>
      <c r="AD1304" s="169" t="str">
        <f t="shared" si="109"/>
        <v/>
      </c>
    </row>
    <row r="1305" spans="1:30" s="169" customFormat="1" ht="20.25">
      <c r="A1305" s="154"/>
      <c r="B1305" s="301"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3" t="str">
        <f ca="1">IF(ISERROR($V1305),"",OFFSET('Smelter Look-up'!$G$4,$V1305-4,0))</f>
        <v/>
      </c>
      <c r="I1305" s="204" t="str">
        <f ca="1">IF(ISERROR($V1305),"",OFFSET('Smelter Look-up'!$H$4,$V1305-4,0))</f>
        <v/>
      </c>
      <c r="J1305" s="204" t="str">
        <f ca="1">IF(ISERROR($V1305),"",OFFSET('Smelter Look-up'!$I$4,$V1305-4,0))</f>
        <v/>
      </c>
      <c r="K1305" s="149"/>
      <c r="L1305" s="149"/>
      <c r="M1305" s="149"/>
      <c r="N1305" s="149"/>
      <c r="O1305" s="149"/>
      <c r="P1305" s="206"/>
      <c r="Q1305" s="150"/>
      <c r="R1305" s="148" t="str">
        <f ca="1">IF(ISERROR($V1305),"",OFFSET('Smelter Look-up'!$C$4,$V1305-4,0)&amp;"")</f>
        <v/>
      </c>
      <c r="S1305" s="154" t="str">
        <f t="shared" ca="1" si="106"/>
        <v/>
      </c>
      <c r="T1305" s="154" t="str">
        <f ca="1">IF(B1305="","",IF(ISERROR(MATCH($J1305,SorP!$B$1:$B$6261,0)),"",INDIRECT("'SorP'!$A$"&amp;MATCH($S1305&amp;$J1305,SorP!C:C,0))))</f>
        <v/>
      </c>
      <c r="U1305" s="167"/>
      <c r="V1305" s="168" t="e">
        <f>IF(C1305="",NA(),MATCH($B1305&amp;$C1305,'Smelter Look-up'!$J:$J,0))</f>
        <v>#N/A</v>
      </c>
      <c r="X1305" s="169">
        <f t="shared" ca="1" si="105"/>
        <v>0</v>
      </c>
      <c r="AB1305" s="311" t="str">
        <f t="shared" si="107"/>
        <v/>
      </c>
      <c r="AC1305" s="169" t="str">
        <f t="shared" si="108"/>
        <v/>
      </c>
      <c r="AD1305" s="169" t="str">
        <f t="shared" si="109"/>
        <v/>
      </c>
    </row>
    <row r="1306" spans="1:30" s="169" customFormat="1" ht="20.25">
      <c r="A1306" s="154"/>
      <c r="B1306" s="301"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3" t="str">
        <f ca="1">IF(ISERROR($V1306),"",OFFSET('Smelter Look-up'!$G$4,$V1306-4,0))</f>
        <v/>
      </c>
      <c r="I1306" s="204" t="str">
        <f ca="1">IF(ISERROR($V1306),"",OFFSET('Smelter Look-up'!$H$4,$V1306-4,0))</f>
        <v/>
      </c>
      <c r="J1306" s="204" t="str">
        <f ca="1">IF(ISERROR($V1306),"",OFFSET('Smelter Look-up'!$I$4,$V1306-4,0))</f>
        <v/>
      </c>
      <c r="K1306" s="149"/>
      <c r="L1306" s="149"/>
      <c r="M1306" s="149"/>
      <c r="N1306" s="149"/>
      <c r="O1306" s="149"/>
      <c r="P1306" s="206"/>
      <c r="Q1306" s="150"/>
      <c r="R1306" s="148" t="str">
        <f ca="1">IF(ISERROR($V1306),"",OFFSET('Smelter Look-up'!$C$4,$V1306-4,0)&amp;"")</f>
        <v/>
      </c>
      <c r="S1306" s="154" t="str">
        <f t="shared" ca="1" si="106"/>
        <v/>
      </c>
      <c r="T1306" s="154" t="str">
        <f ca="1">IF(B1306="","",IF(ISERROR(MATCH($J1306,SorP!$B$1:$B$6261,0)),"",INDIRECT("'SorP'!$A$"&amp;MATCH($S1306&amp;$J1306,SorP!C:C,0))))</f>
        <v/>
      </c>
      <c r="U1306" s="167"/>
      <c r="V1306" s="168" t="e">
        <f>IF(C1306="",NA(),MATCH($B1306&amp;$C1306,'Smelter Look-up'!$J:$J,0))</f>
        <v>#N/A</v>
      </c>
      <c r="X1306" s="169">
        <f t="shared" ca="1" si="105"/>
        <v>0</v>
      </c>
      <c r="AB1306" s="311" t="str">
        <f t="shared" si="107"/>
        <v/>
      </c>
      <c r="AC1306" s="169" t="str">
        <f t="shared" si="108"/>
        <v/>
      </c>
      <c r="AD1306" s="169" t="str">
        <f t="shared" si="109"/>
        <v/>
      </c>
    </row>
    <row r="1307" spans="1:30" s="169" customFormat="1" ht="20.25">
      <c r="A1307" s="154"/>
      <c r="B1307" s="301"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3" t="str">
        <f ca="1">IF(ISERROR($V1307),"",OFFSET('Smelter Look-up'!$G$4,$V1307-4,0))</f>
        <v/>
      </c>
      <c r="I1307" s="204" t="str">
        <f ca="1">IF(ISERROR($V1307),"",OFFSET('Smelter Look-up'!$H$4,$V1307-4,0))</f>
        <v/>
      </c>
      <c r="J1307" s="204" t="str">
        <f ca="1">IF(ISERROR($V1307),"",OFFSET('Smelter Look-up'!$I$4,$V1307-4,0))</f>
        <v/>
      </c>
      <c r="K1307" s="149"/>
      <c r="L1307" s="149"/>
      <c r="M1307" s="149"/>
      <c r="N1307" s="149"/>
      <c r="O1307" s="149"/>
      <c r="P1307" s="206"/>
      <c r="Q1307" s="150"/>
      <c r="R1307" s="148" t="str">
        <f ca="1">IF(ISERROR($V1307),"",OFFSET('Smelter Look-up'!$C$4,$V1307-4,0)&amp;"")</f>
        <v/>
      </c>
      <c r="S1307" s="154" t="str">
        <f t="shared" ca="1" si="106"/>
        <v/>
      </c>
      <c r="T1307" s="154" t="str">
        <f ca="1">IF(B1307="","",IF(ISERROR(MATCH($J1307,SorP!$B$1:$B$6261,0)),"",INDIRECT("'SorP'!$A$"&amp;MATCH($S1307&amp;$J1307,SorP!C:C,0))))</f>
        <v/>
      </c>
      <c r="U1307" s="167"/>
      <c r="V1307" s="168" t="e">
        <f>IF(C1307="",NA(),MATCH($B1307&amp;$C1307,'Smelter Look-up'!$J:$J,0))</f>
        <v>#N/A</v>
      </c>
      <c r="X1307" s="169">
        <f t="shared" ca="1" si="105"/>
        <v>0</v>
      </c>
      <c r="AB1307" s="311" t="str">
        <f t="shared" si="107"/>
        <v/>
      </c>
      <c r="AC1307" s="169" t="str">
        <f t="shared" si="108"/>
        <v/>
      </c>
      <c r="AD1307" s="169" t="str">
        <f t="shared" si="109"/>
        <v/>
      </c>
    </row>
    <row r="1308" spans="1:30" s="169" customFormat="1" ht="20.25">
      <c r="A1308" s="154"/>
      <c r="B1308" s="301"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3" t="str">
        <f ca="1">IF(ISERROR($V1308),"",OFFSET('Smelter Look-up'!$G$4,$V1308-4,0))</f>
        <v/>
      </c>
      <c r="I1308" s="204" t="str">
        <f ca="1">IF(ISERROR($V1308),"",OFFSET('Smelter Look-up'!$H$4,$V1308-4,0))</f>
        <v/>
      </c>
      <c r="J1308" s="204" t="str">
        <f ca="1">IF(ISERROR($V1308),"",OFFSET('Smelter Look-up'!$I$4,$V1308-4,0))</f>
        <v/>
      </c>
      <c r="K1308" s="149"/>
      <c r="L1308" s="149"/>
      <c r="M1308" s="149"/>
      <c r="N1308" s="149"/>
      <c r="O1308" s="149"/>
      <c r="P1308" s="206"/>
      <c r="Q1308" s="150"/>
      <c r="R1308" s="148" t="str">
        <f ca="1">IF(ISERROR($V1308),"",OFFSET('Smelter Look-up'!$C$4,$V1308-4,0)&amp;"")</f>
        <v/>
      </c>
      <c r="S1308" s="154" t="str">
        <f t="shared" ca="1" si="106"/>
        <v/>
      </c>
      <c r="T1308" s="154" t="str">
        <f ca="1">IF(B1308="","",IF(ISERROR(MATCH($J1308,SorP!$B$1:$B$6261,0)),"",INDIRECT("'SorP'!$A$"&amp;MATCH($S1308&amp;$J1308,SorP!C:C,0))))</f>
        <v/>
      </c>
      <c r="U1308" s="167"/>
      <c r="V1308" s="168" t="e">
        <f>IF(C1308="",NA(),MATCH($B1308&amp;$C1308,'Smelter Look-up'!$J:$J,0))</f>
        <v>#N/A</v>
      </c>
      <c r="X1308" s="169">
        <f t="shared" ca="1" si="105"/>
        <v>0</v>
      </c>
      <c r="AB1308" s="311" t="str">
        <f t="shared" si="107"/>
        <v/>
      </c>
      <c r="AC1308" s="169" t="str">
        <f t="shared" si="108"/>
        <v/>
      </c>
      <c r="AD1308" s="169" t="str">
        <f t="shared" si="109"/>
        <v/>
      </c>
    </row>
    <row r="1309" spans="1:30" s="169" customFormat="1" ht="20.25">
      <c r="A1309" s="154"/>
      <c r="B1309" s="301"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3" t="str">
        <f ca="1">IF(ISERROR($V1309),"",OFFSET('Smelter Look-up'!$G$4,$V1309-4,0))</f>
        <v/>
      </c>
      <c r="I1309" s="204" t="str">
        <f ca="1">IF(ISERROR($V1309),"",OFFSET('Smelter Look-up'!$H$4,$V1309-4,0))</f>
        <v/>
      </c>
      <c r="J1309" s="204" t="str">
        <f ca="1">IF(ISERROR($V1309),"",OFFSET('Smelter Look-up'!$I$4,$V1309-4,0))</f>
        <v/>
      </c>
      <c r="K1309" s="149"/>
      <c r="L1309" s="149"/>
      <c r="M1309" s="149"/>
      <c r="N1309" s="149"/>
      <c r="O1309" s="149"/>
      <c r="P1309" s="206"/>
      <c r="Q1309" s="150"/>
      <c r="R1309" s="148" t="str">
        <f ca="1">IF(ISERROR($V1309),"",OFFSET('Smelter Look-up'!$C$4,$V1309-4,0)&amp;"")</f>
        <v/>
      </c>
      <c r="S1309" s="154" t="str">
        <f t="shared" ca="1" si="106"/>
        <v/>
      </c>
      <c r="T1309" s="154" t="str">
        <f ca="1">IF(B1309="","",IF(ISERROR(MATCH($J1309,SorP!$B$1:$B$6261,0)),"",INDIRECT("'SorP'!$A$"&amp;MATCH($S1309&amp;$J1309,SorP!C:C,0))))</f>
        <v/>
      </c>
      <c r="U1309" s="167"/>
      <c r="V1309" s="168" t="e">
        <f>IF(C1309="",NA(),MATCH($B1309&amp;$C1309,'Smelter Look-up'!$J:$J,0))</f>
        <v>#N/A</v>
      </c>
      <c r="X1309" s="169">
        <f t="shared" ca="1" si="105"/>
        <v>0</v>
      </c>
      <c r="AB1309" s="311" t="str">
        <f t="shared" si="107"/>
        <v/>
      </c>
      <c r="AC1309" s="169" t="str">
        <f t="shared" si="108"/>
        <v/>
      </c>
      <c r="AD1309" s="169" t="str">
        <f t="shared" si="109"/>
        <v/>
      </c>
    </row>
    <row r="1310" spans="1:30" s="169" customFormat="1" ht="20.25">
      <c r="A1310" s="154"/>
      <c r="B1310" s="301"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3" t="str">
        <f ca="1">IF(ISERROR($V1310),"",OFFSET('Smelter Look-up'!$G$4,$V1310-4,0))</f>
        <v/>
      </c>
      <c r="I1310" s="204" t="str">
        <f ca="1">IF(ISERROR($V1310),"",OFFSET('Smelter Look-up'!$H$4,$V1310-4,0))</f>
        <v/>
      </c>
      <c r="J1310" s="204" t="str">
        <f ca="1">IF(ISERROR($V1310),"",OFFSET('Smelter Look-up'!$I$4,$V1310-4,0))</f>
        <v/>
      </c>
      <c r="K1310" s="149"/>
      <c r="L1310" s="149"/>
      <c r="M1310" s="149"/>
      <c r="N1310" s="149"/>
      <c r="O1310" s="149"/>
      <c r="P1310" s="206"/>
      <c r="Q1310" s="150"/>
      <c r="R1310" s="148" t="str">
        <f ca="1">IF(ISERROR($V1310),"",OFFSET('Smelter Look-up'!$C$4,$V1310-4,0)&amp;"")</f>
        <v/>
      </c>
      <c r="S1310" s="154" t="str">
        <f t="shared" ca="1" si="106"/>
        <v/>
      </c>
      <c r="T1310" s="154" t="str">
        <f ca="1">IF(B1310="","",IF(ISERROR(MATCH($J1310,SorP!$B$1:$B$6261,0)),"",INDIRECT("'SorP'!$A$"&amp;MATCH($S1310&amp;$J1310,SorP!C:C,0))))</f>
        <v/>
      </c>
      <c r="U1310" s="167"/>
      <c r="V1310" s="168" t="e">
        <f>IF(C1310="",NA(),MATCH($B1310&amp;$C1310,'Smelter Look-up'!$J:$J,0))</f>
        <v>#N/A</v>
      </c>
      <c r="X1310" s="169">
        <f t="shared" ca="1" si="105"/>
        <v>0</v>
      </c>
      <c r="AB1310" s="311" t="str">
        <f t="shared" si="107"/>
        <v/>
      </c>
      <c r="AC1310" s="169" t="str">
        <f t="shared" si="108"/>
        <v/>
      </c>
      <c r="AD1310" s="169" t="str">
        <f t="shared" si="109"/>
        <v/>
      </c>
    </row>
    <row r="1311" spans="1:30" s="169" customFormat="1" ht="20.25">
      <c r="A1311" s="154"/>
      <c r="B1311" s="301"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3" t="str">
        <f ca="1">IF(ISERROR($V1311),"",OFFSET('Smelter Look-up'!$G$4,$V1311-4,0))</f>
        <v/>
      </c>
      <c r="I1311" s="204" t="str">
        <f ca="1">IF(ISERROR($V1311),"",OFFSET('Smelter Look-up'!$H$4,$V1311-4,0))</f>
        <v/>
      </c>
      <c r="J1311" s="204" t="str">
        <f ca="1">IF(ISERROR($V1311),"",OFFSET('Smelter Look-up'!$I$4,$V1311-4,0))</f>
        <v/>
      </c>
      <c r="K1311" s="149"/>
      <c r="L1311" s="149"/>
      <c r="M1311" s="149"/>
      <c r="N1311" s="149"/>
      <c r="O1311" s="149"/>
      <c r="P1311" s="206"/>
      <c r="Q1311" s="150"/>
      <c r="R1311" s="148" t="str">
        <f ca="1">IF(ISERROR($V1311),"",OFFSET('Smelter Look-up'!$C$4,$V1311-4,0)&amp;"")</f>
        <v/>
      </c>
      <c r="S1311" s="154" t="str">
        <f t="shared" ca="1" si="106"/>
        <v/>
      </c>
      <c r="T1311" s="154" t="str">
        <f ca="1">IF(B1311="","",IF(ISERROR(MATCH($J1311,SorP!$B$1:$B$6261,0)),"",INDIRECT("'SorP'!$A$"&amp;MATCH($S1311&amp;$J1311,SorP!C:C,0))))</f>
        <v/>
      </c>
      <c r="U1311" s="167"/>
      <c r="V1311" s="168" t="e">
        <f>IF(C1311="",NA(),MATCH($B1311&amp;$C1311,'Smelter Look-up'!$J:$J,0))</f>
        <v>#N/A</v>
      </c>
      <c r="X1311" s="169">
        <f t="shared" ca="1" si="105"/>
        <v>0</v>
      </c>
      <c r="AB1311" s="311" t="str">
        <f t="shared" si="107"/>
        <v/>
      </c>
      <c r="AC1311" s="169" t="str">
        <f t="shared" si="108"/>
        <v/>
      </c>
      <c r="AD1311" s="169" t="str">
        <f t="shared" si="109"/>
        <v/>
      </c>
    </row>
    <row r="1312" spans="1:30" s="169" customFormat="1" ht="20.25">
      <c r="A1312" s="154"/>
      <c r="B1312" s="301"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3" t="str">
        <f ca="1">IF(ISERROR($V1312),"",OFFSET('Smelter Look-up'!$G$4,$V1312-4,0))</f>
        <v/>
      </c>
      <c r="I1312" s="204" t="str">
        <f ca="1">IF(ISERROR($V1312),"",OFFSET('Smelter Look-up'!$H$4,$V1312-4,0))</f>
        <v/>
      </c>
      <c r="J1312" s="204" t="str">
        <f ca="1">IF(ISERROR($V1312),"",OFFSET('Smelter Look-up'!$I$4,$V1312-4,0))</f>
        <v/>
      </c>
      <c r="K1312" s="149"/>
      <c r="L1312" s="149"/>
      <c r="M1312" s="149"/>
      <c r="N1312" s="149"/>
      <c r="O1312" s="149"/>
      <c r="P1312" s="206"/>
      <c r="Q1312" s="150"/>
      <c r="R1312" s="148" t="str">
        <f ca="1">IF(ISERROR($V1312),"",OFFSET('Smelter Look-up'!$C$4,$V1312-4,0)&amp;"")</f>
        <v/>
      </c>
      <c r="S1312" s="154" t="str">
        <f t="shared" ca="1" si="106"/>
        <v/>
      </c>
      <c r="T1312" s="154" t="str">
        <f ca="1">IF(B1312="","",IF(ISERROR(MATCH($J1312,SorP!$B$1:$B$6261,0)),"",INDIRECT("'SorP'!$A$"&amp;MATCH($S1312&amp;$J1312,SorP!C:C,0))))</f>
        <v/>
      </c>
      <c r="U1312" s="167"/>
      <c r="V1312" s="168" t="e">
        <f>IF(C1312="",NA(),MATCH($B1312&amp;$C1312,'Smelter Look-up'!$J:$J,0))</f>
        <v>#N/A</v>
      </c>
      <c r="X1312" s="169">
        <f t="shared" ref="X1312:X1375" ca="1" si="110">IF(AND(C1312="Smelter not listed",OR(LEN(D1312)=0,LEN(E1312)=0)),1,0)</f>
        <v>0</v>
      </c>
      <c r="AB1312" s="311" t="str">
        <f t="shared" si="107"/>
        <v/>
      </c>
      <c r="AC1312" s="169" t="str">
        <f t="shared" si="108"/>
        <v/>
      </c>
      <c r="AD1312" s="169" t="str">
        <f t="shared" si="109"/>
        <v/>
      </c>
    </row>
    <row r="1313" spans="1:30" s="169" customFormat="1" ht="20.25">
      <c r="A1313" s="154"/>
      <c r="B1313" s="301"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3" t="str">
        <f ca="1">IF(ISERROR($V1313),"",OFFSET('Smelter Look-up'!$G$4,$V1313-4,0))</f>
        <v/>
      </c>
      <c r="I1313" s="204" t="str">
        <f ca="1">IF(ISERROR($V1313),"",OFFSET('Smelter Look-up'!$H$4,$V1313-4,0))</f>
        <v/>
      </c>
      <c r="J1313" s="204" t="str">
        <f ca="1">IF(ISERROR($V1313),"",OFFSET('Smelter Look-up'!$I$4,$V1313-4,0))</f>
        <v/>
      </c>
      <c r="K1313" s="149"/>
      <c r="L1313" s="149"/>
      <c r="M1313" s="149"/>
      <c r="N1313" s="149"/>
      <c r="O1313" s="149"/>
      <c r="P1313" s="206"/>
      <c r="Q1313" s="150"/>
      <c r="R1313" s="148" t="str">
        <f ca="1">IF(ISERROR($V1313),"",OFFSET('Smelter Look-up'!$C$4,$V1313-4,0)&amp;"")</f>
        <v/>
      </c>
      <c r="S1313" s="154" t="str">
        <f t="shared" ref="S1313:S1376" ca="1" si="111">IF(B1313="","",IF(ISERROR(MATCH($E1313,CL,0)),"Unknown",INDIRECT("'C'!$A$"&amp;MATCH($E1313,CL,0)+1)))</f>
        <v/>
      </c>
      <c r="T1313" s="154" t="str">
        <f ca="1">IF(B1313="","",IF(ISERROR(MATCH($J1313,SorP!$B$1:$B$6261,0)),"",INDIRECT("'SorP'!$A$"&amp;MATCH($S1313&amp;$J1313,SorP!C:C,0))))</f>
        <v/>
      </c>
      <c r="U1313" s="167"/>
      <c r="V1313" s="168" t="e">
        <f>IF(C1313="",NA(),MATCH($B1313&amp;$C1313,'Smelter Look-up'!$J:$J,0))</f>
        <v>#N/A</v>
      </c>
      <c r="X1313" s="169">
        <f t="shared" ca="1" si="110"/>
        <v>0</v>
      </c>
      <c r="AB1313" s="311" t="str">
        <f t="shared" si="107"/>
        <v/>
      </c>
      <c r="AC1313" s="169" t="str">
        <f t="shared" si="108"/>
        <v/>
      </c>
      <c r="AD1313" s="169" t="str">
        <f t="shared" si="109"/>
        <v/>
      </c>
    </row>
    <row r="1314" spans="1:30" s="169" customFormat="1" ht="20.25">
      <c r="A1314" s="154"/>
      <c r="B1314" s="301"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3" t="str">
        <f ca="1">IF(ISERROR($V1314),"",OFFSET('Smelter Look-up'!$G$4,$V1314-4,0))</f>
        <v/>
      </c>
      <c r="I1314" s="204" t="str">
        <f ca="1">IF(ISERROR($V1314),"",OFFSET('Smelter Look-up'!$H$4,$V1314-4,0))</f>
        <v/>
      </c>
      <c r="J1314" s="204" t="str">
        <f ca="1">IF(ISERROR($V1314),"",OFFSET('Smelter Look-up'!$I$4,$V1314-4,0))</f>
        <v/>
      </c>
      <c r="K1314" s="149"/>
      <c r="L1314" s="149"/>
      <c r="M1314" s="149"/>
      <c r="N1314" s="149"/>
      <c r="O1314" s="149"/>
      <c r="P1314" s="206"/>
      <c r="Q1314" s="150"/>
      <c r="R1314" s="148" t="str">
        <f ca="1">IF(ISERROR($V1314),"",OFFSET('Smelter Look-up'!$C$4,$V1314-4,0)&amp;"")</f>
        <v/>
      </c>
      <c r="S1314" s="154" t="str">
        <f t="shared" ca="1" si="111"/>
        <v/>
      </c>
      <c r="T1314" s="154" t="str">
        <f ca="1">IF(B1314="","",IF(ISERROR(MATCH($J1314,SorP!$B$1:$B$6261,0)),"",INDIRECT("'SorP'!$A$"&amp;MATCH($S1314&amp;$J1314,SorP!C:C,0))))</f>
        <v/>
      </c>
      <c r="U1314" s="167"/>
      <c r="V1314" s="168" t="e">
        <f>IF(C1314="",NA(),MATCH($B1314&amp;$C1314,'Smelter Look-up'!$J:$J,0))</f>
        <v>#N/A</v>
      </c>
      <c r="X1314" s="169">
        <f t="shared" ca="1" si="110"/>
        <v>0</v>
      </c>
      <c r="AB1314" s="311" t="str">
        <f t="shared" si="107"/>
        <v/>
      </c>
      <c r="AC1314" s="169" t="str">
        <f t="shared" si="108"/>
        <v/>
      </c>
      <c r="AD1314" s="169" t="str">
        <f t="shared" si="109"/>
        <v/>
      </c>
    </row>
    <row r="1315" spans="1:30" s="169" customFormat="1" ht="20.25">
      <c r="A1315" s="154"/>
      <c r="B1315" s="301"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3" t="str">
        <f ca="1">IF(ISERROR($V1315),"",OFFSET('Smelter Look-up'!$G$4,$V1315-4,0))</f>
        <v/>
      </c>
      <c r="I1315" s="204" t="str">
        <f ca="1">IF(ISERROR($V1315),"",OFFSET('Smelter Look-up'!$H$4,$V1315-4,0))</f>
        <v/>
      </c>
      <c r="J1315" s="204" t="str">
        <f ca="1">IF(ISERROR($V1315),"",OFFSET('Smelter Look-up'!$I$4,$V1315-4,0))</f>
        <v/>
      </c>
      <c r="K1315" s="149"/>
      <c r="L1315" s="149"/>
      <c r="M1315" s="149"/>
      <c r="N1315" s="149"/>
      <c r="O1315" s="149"/>
      <c r="P1315" s="206"/>
      <c r="Q1315" s="150"/>
      <c r="R1315" s="148" t="str">
        <f ca="1">IF(ISERROR($V1315),"",OFFSET('Smelter Look-up'!$C$4,$V1315-4,0)&amp;"")</f>
        <v/>
      </c>
      <c r="S1315" s="154" t="str">
        <f t="shared" ca="1" si="111"/>
        <v/>
      </c>
      <c r="T1315" s="154" t="str">
        <f ca="1">IF(B1315="","",IF(ISERROR(MATCH($J1315,SorP!$B$1:$B$6261,0)),"",INDIRECT("'SorP'!$A$"&amp;MATCH($S1315&amp;$J1315,SorP!C:C,0))))</f>
        <v/>
      </c>
      <c r="U1315" s="167"/>
      <c r="V1315" s="168" t="e">
        <f>IF(C1315="",NA(),MATCH($B1315&amp;$C1315,'Smelter Look-up'!$J:$J,0))</f>
        <v>#N/A</v>
      </c>
      <c r="X1315" s="169">
        <f t="shared" ca="1" si="110"/>
        <v>0</v>
      </c>
      <c r="AB1315" s="311" t="str">
        <f t="shared" si="107"/>
        <v/>
      </c>
      <c r="AC1315" s="169" t="str">
        <f t="shared" si="108"/>
        <v/>
      </c>
      <c r="AD1315" s="169" t="str">
        <f t="shared" si="109"/>
        <v/>
      </c>
    </row>
    <row r="1316" spans="1:30" s="169" customFormat="1" ht="20.25">
      <c r="A1316" s="154"/>
      <c r="B1316" s="301"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3" t="str">
        <f ca="1">IF(ISERROR($V1316),"",OFFSET('Smelter Look-up'!$G$4,$V1316-4,0))</f>
        <v/>
      </c>
      <c r="I1316" s="204" t="str">
        <f ca="1">IF(ISERROR($V1316),"",OFFSET('Smelter Look-up'!$H$4,$V1316-4,0))</f>
        <v/>
      </c>
      <c r="J1316" s="204" t="str">
        <f ca="1">IF(ISERROR($V1316),"",OFFSET('Smelter Look-up'!$I$4,$V1316-4,0))</f>
        <v/>
      </c>
      <c r="K1316" s="149"/>
      <c r="L1316" s="149"/>
      <c r="M1316" s="149"/>
      <c r="N1316" s="149"/>
      <c r="O1316" s="149"/>
      <c r="P1316" s="206"/>
      <c r="Q1316" s="150"/>
      <c r="R1316" s="148" t="str">
        <f ca="1">IF(ISERROR($V1316),"",OFFSET('Smelter Look-up'!$C$4,$V1316-4,0)&amp;"")</f>
        <v/>
      </c>
      <c r="S1316" s="154" t="str">
        <f t="shared" ca="1" si="111"/>
        <v/>
      </c>
      <c r="T1316" s="154" t="str">
        <f ca="1">IF(B1316="","",IF(ISERROR(MATCH($J1316,SorP!$B$1:$B$6261,0)),"",INDIRECT("'SorP'!$A$"&amp;MATCH($S1316&amp;$J1316,SorP!C:C,0))))</f>
        <v/>
      </c>
      <c r="U1316" s="167"/>
      <c r="V1316" s="168" t="e">
        <f>IF(C1316="",NA(),MATCH($B1316&amp;$C1316,'Smelter Look-up'!$J:$J,0))</f>
        <v>#N/A</v>
      </c>
      <c r="X1316" s="169">
        <f t="shared" ca="1" si="110"/>
        <v>0</v>
      </c>
      <c r="AB1316" s="311" t="str">
        <f t="shared" si="107"/>
        <v/>
      </c>
      <c r="AC1316" s="169" t="str">
        <f t="shared" si="108"/>
        <v/>
      </c>
      <c r="AD1316" s="169" t="str">
        <f t="shared" si="109"/>
        <v/>
      </c>
    </row>
    <row r="1317" spans="1:30" s="169" customFormat="1" ht="20.25">
      <c r="A1317" s="154"/>
      <c r="B1317" s="301"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3" t="str">
        <f ca="1">IF(ISERROR($V1317),"",OFFSET('Smelter Look-up'!$G$4,$V1317-4,0))</f>
        <v/>
      </c>
      <c r="I1317" s="204" t="str">
        <f ca="1">IF(ISERROR($V1317),"",OFFSET('Smelter Look-up'!$H$4,$V1317-4,0))</f>
        <v/>
      </c>
      <c r="J1317" s="204" t="str">
        <f ca="1">IF(ISERROR($V1317),"",OFFSET('Smelter Look-up'!$I$4,$V1317-4,0))</f>
        <v/>
      </c>
      <c r="K1317" s="149"/>
      <c r="L1317" s="149"/>
      <c r="M1317" s="149"/>
      <c r="N1317" s="149"/>
      <c r="O1317" s="149"/>
      <c r="P1317" s="206"/>
      <c r="Q1317" s="150"/>
      <c r="R1317" s="148" t="str">
        <f ca="1">IF(ISERROR($V1317),"",OFFSET('Smelter Look-up'!$C$4,$V1317-4,0)&amp;"")</f>
        <v/>
      </c>
      <c r="S1317" s="154" t="str">
        <f t="shared" ca="1" si="111"/>
        <v/>
      </c>
      <c r="T1317" s="154" t="str">
        <f ca="1">IF(B1317="","",IF(ISERROR(MATCH($J1317,SorP!$B$1:$B$6261,0)),"",INDIRECT("'SorP'!$A$"&amp;MATCH($S1317&amp;$J1317,SorP!C:C,0))))</f>
        <v/>
      </c>
      <c r="U1317" s="167"/>
      <c r="V1317" s="168" t="e">
        <f>IF(C1317="",NA(),MATCH($B1317&amp;$C1317,'Smelter Look-up'!$J:$J,0))</f>
        <v>#N/A</v>
      </c>
      <c r="X1317" s="169">
        <f t="shared" ca="1" si="110"/>
        <v>0</v>
      </c>
      <c r="AB1317" s="311" t="str">
        <f t="shared" si="107"/>
        <v/>
      </c>
      <c r="AC1317" s="169" t="str">
        <f t="shared" si="108"/>
        <v/>
      </c>
      <c r="AD1317" s="169" t="str">
        <f t="shared" si="109"/>
        <v/>
      </c>
    </row>
    <row r="1318" spans="1:30" s="169" customFormat="1" ht="20.25">
      <c r="A1318" s="154"/>
      <c r="B1318" s="301"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3" t="str">
        <f ca="1">IF(ISERROR($V1318),"",OFFSET('Smelter Look-up'!$G$4,$V1318-4,0))</f>
        <v/>
      </c>
      <c r="I1318" s="204" t="str">
        <f ca="1">IF(ISERROR($V1318),"",OFFSET('Smelter Look-up'!$H$4,$V1318-4,0))</f>
        <v/>
      </c>
      <c r="J1318" s="204" t="str">
        <f ca="1">IF(ISERROR($V1318),"",OFFSET('Smelter Look-up'!$I$4,$V1318-4,0))</f>
        <v/>
      </c>
      <c r="K1318" s="149"/>
      <c r="L1318" s="149"/>
      <c r="M1318" s="149"/>
      <c r="N1318" s="149"/>
      <c r="O1318" s="149"/>
      <c r="P1318" s="206"/>
      <c r="Q1318" s="150"/>
      <c r="R1318" s="148" t="str">
        <f ca="1">IF(ISERROR($V1318),"",OFFSET('Smelter Look-up'!$C$4,$V1318-4,0)&amp;"")</f>
        <v/>
      </c>
      <c r="S1318" s="154" t="str">
        <f t="shared" ca="1" si="111"/>
        <v/>
      </c>
      <c r="T1318" s="154" t="str">
        <f ca="1">IF(B1318="","",IF(ISERROR(MATCH($J1318,SorP!$B$1:$B$6261,0)),"",INDIRECT("'SorP'!$A$"&amp;MATCH($S1318&amp;$J1318,SorP!C:C,0))))</f>
        <v/>
      </c>
      <c r="U1318" s="167"/>
      <c r="V1318" s="168" t="e">
        <f>IF(C1318="",NA(),MATCH($B1318&amp;$C1318,'Smelter Look-up'!$J:$J,0))</f>
        <v>#N/A</v>
      </c>
      <c r="X1318" s="169">
        <f t="shared" ca="1" si="110"/>
        <v>0</v>
      </c>
      <c r="AB1318" s="311" t="str">
        <f t="shared" si="107"/>
        <v/>
      </c>
      <c r="AC1318" s="169" t="str">
        <f t="shared" si="108"/>
        <v/>
      </c>
      <c r="AD1318" s="169" t="str">
        <f t="shared" si="109"/>
        <v/>
      </c>
    </row>
    <row r="1319" spans="1:30" s="169" customFormat="1" ht="20.25">
      <c r="A1319" s="154"/>
      <c r="B1319" s="301"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3" t="str">
        <f ca="1">IF(ISERROR($V1319),"",OFFSET('Smelter Look-up'!$G$4,$V1319-4,0))</f>
        <v/>
      </c>
      <c r="I1319" s="204" t="str">
        <f ca="1">IF(ISERROR($V1319),"",OFFSET('Smelter Look-up'!$H$4,$V1319-4,0))</f>
        <v/>
      </c>
      <c r="J1319" s="204" t="str">
        <f ca="1">IF(ISERROR($V1319),"",OFFSET('Smelter Look-up'!$I$4,$V1319-4,0))</f>
        <v/>
      </c>
      <c r="K1319" s="149"/>
      <c r="L1319" s="149"/>
      <c r="M1319" s="149"/>
      <c r="N1319" s="149"/>
      <c r="O1319" s="149"/>
      <c r="P1319" s="206"/>
      <c r="Q1319" s="150"/>
      <c r="R1319" s="148" t="str">
        <f ca="1">IF(ISERROR($V1319),"",OFFSET('Smelter Look-up'!$C$4,$V1319-4,0)&amp;"")</f>
        <v/>
      </c>
      <c r="S1319" s="154" t="str">
        <f t="shared" ca="1" si="111"/>
        <v/>
      </c>
      <c r="T1319" s="154" t="str">
        <f ca="1">IF(B1319="","",IF(ISERROR(MATCH($J1319,SorP!$B$1:$B$6261,0)),"",INDIRECT("'SorP'!$A$"&amp;MATCH($S1319&amp;$J1319,SorP!C:C,0))))</f>
        <v/>
      </c>
      <c r="U1319" s="167"/>
      <c r="V1319" s="168" t="e">
        <f>IF(C1319="",NA(),MATCH($B1319&amp;$C1319,'Smelter Look-up'!$J:$J,0))</f>
        <v>#N/A</v>
      </c>
      <c r="X1319" s="169">
        <f t="shared" ca="1" si="110"/>
        <v>0</v>
      </c>
      <c r="AB1319" s="311" t="str">
        <f t="shared" ref="AB1319:AB1382" si="112">IF(C1319="","",B1319)</f>
        <v/>
      </c>
      <c r="AC1319" s="169" t="str">
        <f t="shared" ref="AC1319:AC1382" si="113">B1319</f>
        <v/>
      </c>
      <c r="AD1319" s="169" t="str">
        <f t="shared" ref="AD1319:AD1382" si="114">IF(C1319="Smelter not listed",D1319,C1319)</f>
        <v/>
      </c>
    </row>
    <row r="1320" spans="1:30" s="169" customFormat="1" ht="20.25">
      <c r="A1320" s="154"/>
      <c r="B1320" s="301"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3" t="str">
        <f ca="1">IF(ISERROR($V1320),"",OFFSET('Smelter Look-up'!$G$4,$V1320-4,0))</f>
        <v/>
      </c>
      <c r="I1320" s="204" t="str">
        <f ca="1">IF(ISERROR($V1320),"",OFFSET('Smelter Look-up'!$H$4,$V1320-4,0))</f>
        <v/>
      </c>
      <c r="J1320" s="204" t="str">
        <f ca="1">IF(ISERROR($V1320),"",OFFSET('Smelter Look-up'!$I$4,$V1320-4,0))</f>
        <v/>
      </c>
      <c r="K1320" s="149"/>
      <c r="L1320" s="149"/>
      <c r="M1320" s="149"/>
      <c r="N1320" s="149"/>
      <c r="O1320" s="149"/>
      <c r="P1320" s="206"/>
      <c r="Q1320" s="150"/>
      <c r="R1320" s="148" t="str">
        <f ca="1">IF(ISERROR($V1320),"",OFFSET('Smelter Look-up'!$C$4,$V1320-4,0)&amp;"")</f>
        <v/>
      </c>
      <c r="S1320" s="154" t="str">
        <f t="shared" ca="1" si="111"/>
        <v/>
      </c>
      <c r="T1320" s="154" t="str">
        <f ca="1">IF(B1320="","",IF(ISERROR(MATCH($J1320,SorP!$B$1:$B$6261,0)),"",INDIRECT("'SorP'!$A$"&amp;MATCH($S1320&amp;$J1320,SorP!C:C,0))))</f>
        <v/>
      </c>
      <c r="U1320" s="167"/>
      <c r="V1320" s="168" t="e">
        <f>IF(C1320="",NA(),MATCH($B1320&amp;$C1320,'Smelter Look-up'!$J:$J,0))</f>
        <v>#N/A</v>
      </c>
      <c r="X1320" s="169">
        <f t="shared" ca="1" si="110"/>
        <v>0</v>
      </c>
      <c r="AB1320" s="311" t="str">
        <f t="shared" si="112"/>
        <v/>
      </c>
      <c r="AC1320" s="169" t="str">
        <f t="shared" si="113"/>
        <v/>
      </c>
      <c r="AD1320" s="169" t="str">
        <f t="shared" si="114"/>
        <v/>
      </c>
    </row>
    <row r="1321" spans="1:30" s="169" customFormat="1" ht="20.25">
      <c r="A1321" s="154"/>
      <c r="B1321" s="301"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3" t="str">
        <f ca="1">IF(ISERROR($V1321),"",OFFSET('Smelter Look-up'!$G$4,$V1321-4,0))</f>
        <v/>
      </c>
      <c r="I1321" s="204" t="str">
        <f ca="1">IF(ISERROR($V1321),"",OFFSET('Smelter Look-up'!$H$4,$V1321-4,0))</f>
        <v/>
      </c>
      <c r="J1321" s="204" t="str">
        <f ca="1">IF(ISERROR($V1321),"",OFFSET('Smelter Look-up'!$I$4,$V1321-4,0))</f>
        <v/>
      </c>
      <c r="K1321" s="149"/>
      <c r="L1321" s="149"/>
      <c r="M1321" s="149"/>
      <c r="N1321" s="149"/>
      <c r="O1321" s="149"/>
      <c r="P1321" s="206"/>
      <c r="Q1321" s="150"/>
      <c r="R1321" s="148" t="str">
        <f ca="1">IF(ISERROR($V1321),"",OFFSET('Smelter Look-up'!$C$4,$V1321-4,0)&amp;"")</f>
        <v/>
      </c>
      <c r="S1321" s="154" t="str">
        <f t="shared" ca="1" si="111"/>
        <v/>
      </c>
      <c r="T1321" s="154" t="str">
        <f ca="1">IF(B1321="","",IF(ISERROR(MATCH($J1321,SorP!$B$1:$B$6261,0)),"",INDIRECT("'SorP'!$A$"&amp;MATCH($S1321&amp;$J1321,SorP!C:C,0))))</f>
        <v/>
      </c>
      <c r="U1321" s="167"/>
      <c r="V1321" s="168" t="e">
        <f>IF(C1321="",NA(),MATCH($B1321&amp;$C1321,'Smelter Look-up'!$J:$J,0))</f>
        <v>#N/A</v>
      </c>
      <c r="X1321" s="169">
        <f t="shared" ca="1" si="110"/>
        <v>0</v>
      </c>
      <c r="AB1321" s="311" t="str">
        <f t="shared" si="112"/>
        <v/>
      </c>
      <c r="AC1321" s="169" t="str">
        <f t="shared" si="113"/>
        <v/>
      </c>
      <c r="AD1321" s="169" t="str">
        <f t="shared" si="114"/>
        <v/>
      </c>
    </row>
    <row r="1322" spans="1:30" s="169" customFormat="1" ht="20.25">
      <c r="A1322" s="154"/>
      <c r="B1322" s="301"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3" t="str">
        <f ca="1">IF(ISERROR($V1322),"",OFFSET('Smelter Look-up'!$G$4,$V1322-4,0))</f>
        <v/>
      </c>
      <c r="I1322" s="204" t="str">
        <f ca="1">IF(ISERROR($V1322),"",OFFSET('Smelter Look-up'!$H$4,$V1322-4,0))</f>
        <v/>
      </c>
      <c r="J1322" s="204" t="str">
        <f ca="1">IF(ISERROR($V1322),"",OFFSET('Smelter Look-up'!$I$4,$V1322-4,0))</f>
        <v/>
      </c>
      <c r="K1322" s="149"/>
      <c r="L1322" s="149"/>
      <c r="M1322" s="149"/>
      <c r="N1322" s="149"/>
      <c r="O1322" s="149"/>
      <c r="P1322" s="206"/>
      <c r="Q1322" s="150"/>
      <c r="R1322" s="148" t="str">
        <f ca="1">IF(ISERROR($V1322),"",OFFSET('Smelter Look-up'!$C$4,$V1322-4,0)&amp;"")</f>
        <v/>
      </c>
      <c r="S1322" s="154" t="str">
        <f t="shared" ca="1" si="111"/>
        <v/>
      </c>
      <c r="T1322" s="154" t="str">
        <f ca="1">IF(B1322="","",IF(ISERROR(MATCH($J1322,SorP!$B$1:$B$6261,0)),"",INDIRECT("'SorP'!$A$"&amp;MATCH($S1322&amp;$J1322,SorP!C:C,0))))</f>
        <v/>
      </c>
      <c r="U1322" s="167"/>
      <c r="V1322" s="168" t="e">
        <f>IF(C1322="",NA(),MATCH($B1322&amp;$C1322,'Smelter Look-up'!$J:$J,0))</f>
        <v>#N/A</v>
      </c>
      <c r="X1322" s="169">
        <f t="shared" ca="1" si="110"/>
        <v>0</v>
      </c>
      <c r="AB1322" s="311" t="str">
        <f t="shared" si="112"/>
        <v/>
      </c>
      <c r="AC1322" s="169" t="str">
        <f t="shared" si="113"/>
        <v/>
      </c>
      <c r="AD1322" s="169" t="str">
        <f t="shared" si="114"/>
        <v/>
      </c>
    </row>
    <row r="1323" spans="1:30" s="169" customFormat="1" ht="20.25">
      <c r="A1323" s="154"/>
      <c r="B1323" s="301"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3" t="str">
        <f ca="1">IF(ISERROR($V1323),"",OFFSET('Smelter Look-up'!$G$4,$V1323-4,0))</f>
        <v/>
      </c>
      <c r="I1323" s="204" t="str">
        <f ca="1">IF(ISERROR($V1323),"",OFFSET('Smelter Look-up'!$H$4,$V1323-4,0))</f>
        <v/>
      </c>
      <c r="J1323" s="204" t="str">
        <f ca="1">IF(ISERROR($V1323),"",OFFSET('Smelter Look-up'!$I$4,$V1323-4,0))</f>
        <v/>
      </c>
      <c r="K1323" s="149"/>
      <c r="L1323" s="149"/>
      <c r="M1323" s="149"/>
      <c r="N1323" s="149"/>
      <c r="O1323" s="149"/>
      <c r="P1323" s="206"/>
      <c r="Q1323" s="150"/>
      <c r="R1323" s="148" t="str">
        <f ca="1">IF(ISERROR($V1323),"",OFFSET('Smelter Look-up'!$C$4,$V1323-4,0)&amp;"")</f>
        <v/>
      </c>
      <c r="S1323" s="154" t="str">
        <f t="shared" ca="1" si="111"/>
        <v/>
      </c>
      <c r="T1323" s="154" t="str">
        <f ca="1">IF(B1323="","",IF(ISERROR(MATCH($J1323,SorP!$B$1:$B$6261,0)),"",INDIRECT("'SorP'!$A$"&amp;MATCH($S1323&amp;$J1323,SorP!C:C,0))))</f>
        <v/>
      </c>
      <c r="U1323" s="167"/>
      <c r="V1323" s="168" t="e">
        <f>IF(C1323="",NA(),MATCH($B1323&amp;$C1323,'Smelter Look-up'!$J:$J,0))</f>
        <v>#N/A</v>
      </c>
      <c r="X1323" s="169">
        <f t="shared" ca="1" si="110"/>
        <v>0</v>
      </c>
      <c r="AB1323" s="311" t="str">
        <f t="shared" si="112"/>
        <v/>
      </c>
      <c r="AC1323" s="169" t="str">
        <f t="shared" si="113"/>
        <v/>
      </c>
      <c r="AD1323" s="169" t="str">
        <f t="shared" si="114"/>
        <v/>
      </c>
    </row>
    <row r="1324" spans="1:30" s="169" customFormat="1" ht="20.25">
      <c r="A1324" s="154"/>
      <c r="B1324" s="301"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3" t="str">
        <f ca="1">IF(ISERROR($V1324),"",OFFSET('Smelter Look-up'!$G$4,$V1324-4,0))</f>
        <v/>
      </c>
      <c r="I1324" s="204" t="str">
        <f ca="1">IF(ISERROR($V1324),"",OFFSET('Smelter Look-up'!$H$4,$V1324-4,0))</f>
        <v/>
      </c>
      <c r="J1324" s="204" t="str">
        <f ca="1">IF(ISERROR($V1324),"",OFFSET('Smelter Look-up'!$I$4,$V1324-4,0))</f>
        <v/>
      </c>
      <c r="K1324" s="149"/>
      <c r="L1324" s="149"/>
      <c r="M1324" s="149"/>
      <c r="N1324" s="149"/>
      <c r="O1324" s="149"/>
      <c r="P1324" s="206"/>
      <c r="Q1324" s="150"/>
      <c r="R1324" s="148" t="str">
        <f ca="1">IF(ISERROR($V1324),"",OFFSET('Smelter Look-up'!$C$4,$V1324-4,0)&amp;"")</f>
        <v/>
      </c>
      <c r="S1324" s="154" t="str">
        <f t="shared" ca="1" si="111"/>
        <v/>
      </c>
      <c r="T1324" s="154" t="str">
        <f ca="1">IF(B1324="","",IF(ISERROR(MATCH($J1324,SorP!$B$1:$B$6261,0)),"",INDIRECT("'SorP'!$A$"&amp;MATCH($S1324&amp;$J1324,SorP!C:C,0))))</f>
        <v/>
      </c>
      <c r="U1324" s="167"/>
      <c r="V1324" s="168" t="e">
        <f>IF(C1324="",NA(),MATCH($B1324&amp;$C1324,'Smelter Look-up'!$J:$J,0))</f>
        <v>#N/A</v>
      </c>
      <c r="X1324" s="169">
        <f t="shared" ca="1" si="110"/>
        <v>0</v>
      </c>
      <c r="AB1324" s="311" t="str">
        <f t="shared" si="112"/>
        <v/>
      </c>
      <c r="AC1324" s="169" t="str">
        <f t="shared" si="113"/>
        <v/>
      </c>
      <c r="AD1324" s="169" t="str">
        <f t="shared" si="114"/>
        <v/>
      </c>
    </row>
    <row r="1325" spans="1:30" s="169" customFormat="1" ht="20.25">
      <c r="A1325" s="154"/>
      <c r="B1325" s="301"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3" t="str">
        <f ca="1">IF(ISERROR($V1325),"",OFFSET('Smelter Look-up'!$G$4,$V1325-4,0))</f>
        <v/>
      </c>
      <c r="I1325" s="204" t="str">
        <f ca="1">IF(ISERROR($V1325),"",OFFSET('Smelter Look-up'!$H$4,$V1325-4,0))</f>
        <v/>
      </c>
      <c r="J1325" s="204" t="str">
        <f ca="1">IF(ISERROR($V1325),"",OFFSET('Smelter Look-up'!$I$4,$V1325-4,0))</f>
        <v/>
      </c>
      <c r="K1325" s="149"/>
      <c r="L1325" s="149"/>
      <c r="M1325" s="149"/>
      <c r="N1325" s="149"/>
      <c r="O1325" s="149"/>
      <c r="P1325" s="206"/>
      <c r="Q1325" s="150"/>
      <c r="R1325" s="148" t="str">
        <f ca="1">IF(ISERROR($V1325),"",OFFSET('Smelter Look-up'!$C$4,$V1325-4,0)&amp;"")</f>
        <v/>
      </c>
      <c r="S1325" s="154" t="str">
        <f t="shared" ca="1" si="111"/>
        <v/>
      </c>
      <c r="T1325" s="154" t="str">
        <f ca="1">IF(B1325="","",IF(ISERROR(MATCH($J1325,SorP!$B$1:$B$6261,0)),"",INDIRECT("'SorP'!$A$"&amp;MATCH($S1325&amp;$J1325,SorP!C:C,0))))</f>
        <v/>
      </c>
      <c r="U1325" s="167"/>
      <c r="V1325" s="168" t="e">
        <f>IF(C1325="",NA(),MATCH($B1325&amp;$C1325,'Smelter Look-up'!$J:$J,0))</f>
        <v>#N/A</v>
      </c>
      <c r="X1325" s="169">
        <f t="shared" ca="1" si="110"/>
        <v>0</v>
      </c>
      <c r="AB1325" s="311" t="str">
        <f t="shared" si="112"/>
        <v/>
      </c>
      <c r="AC1325" s="169" t="str">
        <f t="shared" si="113"/>
        <v/>
      </c>
      <c r="AD1325" s="169" t="str">
        <f t="shared" si="114"/>
        <v/>
      </c>
    </row>
    <row r="1326" spans="1:30" s="169" customFormat="1" ht="20.25">
      <c r="A1326" s="154"/>
      <c r="B1326" s="301"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3" t="str">
        <f ca="1">IF(ISERROR($V1326),"",OFFSET('Smelter Look-up'!$G$4,$V1326-4,0))</f>
        <v/>
      </c>
      <c r="I1326" s="204" t="str">
        <f ca="1">IF(ISERROR($V1326),"",OFFSET('Smelter Look-up'!$H$4,$V1326-4,0))</f>
        <v/>
      </c>
      <c r="J1326" s="204" t="str">
        <f ca="1">IF(ISERROR($V1326),"",OFFSET('Smelter Look-up'!$I$4,$V1326-4,0))</f>
        <v/>
      </c>
      <c r="K1326" s="149"/>
      <c r="L1326" s="149"/>
      <c r="M1326" s="149"/>
      <c r="N1326" s="149"/>
      <c r="O1326" s="149"/>
      <c r="P1326" s="206"/>
      <c r="Q1326" s="150"/>
      <c r="R1326" s="148" t="str">
        <f ca="1">IF(ISERROR($V1326),"",OFFSET('Smelter Look-up'!$C$4,$V1326-4,0)&amp;"")</f>
        <v/>
      </c>
      <c r="S1326" s="154" t="str">
        <f t="shared" ca="1" si="111"/>
        <v/>
      </c>
      <c r="T1326" s="154" t="str">
        <f ca="1">IF(B1326="","",IF(ISERROR(MATCH($J1326,SorP!$B$1:$B$6261,0)),"",INDIRECT("'SorP'!$A$"&amp;MATCH($S1326&amp;$J1326,SorP!C:C,0))))</f>
        <v/>
      </c>
      <c r="U1326" s="167"/>
      <c r="V1326" s="168" t="e">
        <f>IF(C1326="",NA(),MATCH($B1326&amp;$C1326,'Smelter Look-up'!$J:$J,0))</f>
        <v>#N/A</v>
      </c>
      <c r="X1326" s="169">
        <f t="shared" ca="1" si="110"/>
        <v>0</v>
      </c>
      <c r="AB1326" s="311" t="str">
        <f t="shared" si="112"/>
        <v/>
      </c>
      <c r="AC1326" s="169" t="str">
        <f t="shared" si="113"/>
        <v/>
      </c>
      <c r="AD1326" s="169" t="str">
        <f t="shared" si="114"/>
        <v/>
      </c>
    </row>
    <row r="1327" spans="1:30" s="169" customFormat="1" ht="20.25">
      <c r="A1327" s="154"/>
      <c r="B1327" s="301"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3" t="str">
        <f ca="1">IF(ISERROR($V1327),"",OFFSET('Smelter Look-up'!$G$4,$V1327-4,0))</f>
        <v/>
      </c>
      <c r="I1327" s="204" t="str">
        <f ca="1">IF(ISERROR($V1327),"",OFFSET('Smelter Look-up'!$H$4,$V1327-4,0))</f>
        <v/>
      </c>
      <c r="J1327" s="204" t="str">
        <f ca="1">IF(ISERROR($V1327),"",OFFSET('Smelter Look-up'!$I$4,$V1327-4,0))</f>
        <v/>
      </c>
      <c r="K1327" s="149"/>
      <c r="L1327" s="149"/>
      <c r="M1327" s="149"/>
      <c r="N1327" s="149"/>
      <c r="O1327" s="149"/>
      <c r="P1327" s="206"/>
      <c r="Q1327" s="150"/>
      <c r="R1327" s="148" t="str">
        <f ca="1">IF(ISERROR($V1327),"",OFFSET('Smelter Look-up'!$C$4,$V1327-4,0)&amp;"")</f>
        <v/>
      </c>
      <c r="S1327" s="154" t="str">
        <f t="shared" ca="1" si="111"/>
        <v/>
      </c>
      <c r="T1327" s="154" t="str">
        <f ca="1">IF(B1327="","",IF(ISERROR(MATCH($J1327,SorP!$B$1:$B$6261,0)),"",INDIRECT("'SorP'!$A$"&amp;MATCH($S1327&amp;$J1327,SorP!C:C,0))))</f>
        <v/>
      </c>
      <c r="U1327" s="167"/>
      <c r="V1327" s="168" t="e">
        <f>IF(C1327="",NA(),MATCH($B1327&amp;$C1327,'Smelter Look-up'!$J:$J,0))</f>
        <v>#N/A</v>
      </c>
      <c r="X1327" s="169">
        <f t="shared" ca="1" si="110"/>
        <v>0</v>
      </c>
      <c r="AB1327" s="311" t="str">
        <f t="shared" si="112"/>
        <v/>
      </c>
      <c r="AC1327" s="169" t="str">
        <f t="shared" si="113"/>
        <v/>
      </c>
      <c r="AD1327" s="169" t="str">
        <f t="shared" si="114"/>
        <v/>
      </c>
    </row>
    <row r="1328" spans="1:30" s="169" customFormat="1" ht="20.25">
      <c r="A1328" s="154"/>
      <c r="B1328" s="301"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3" t="str">
        <f ca="1">IF(ISERROR($V1328),"",OFFSET('Smelter Look-up'!$G$4,$V1328-4,0))</f>
        <v/>
      </c>
      <c r="I1328" s="204" t="str">
        <f ca="1">IF(ISERROR($V1328),"",OFFSET('Smelter Look-up'!$H$4,$V1328-4,0))</f>
        <v/>
      </c>
      <c r="J1328" s="204" t="str">
        <f ca="1">IF(ISERROR($V1328),"",OFFSET('Smelter Look-up'!$I$4,$V1328-4,0))</f>
        <v/>
      </c>
      <c r="K1328" s="149"/>
      <c r="L1328" s="149"/>
      <c r="M1328" s="149"/>
      <c r="N1328" s="149"/>
      <c r="O1328" s="149"/>
      <c r="P1328" s="206"/>
      <c r="Q1328" s="150"/>
      <c r="R1328" s="148" t="str">
        <f ca="1">IF(ISERROR($V1328),"",OFFSET('Smelter Look-up'!$C$4,$V1328-4,0)&amp;"")</f>
        <v/>
      </c>
      <c r="S1328" s="154" t="str">
        <f t="shared" ca="1" si="111"/>
        <v/>
      </c>
      <c r="T1328" s="154" t="str">
        <f ca="1">IF(B1328="","",IF(ISERROR(MATCH($J1328,SorP!$B$1:$B$6261,0)),"",INDIRECT("'SorP'!$A$"&amp;MATCH($S1328&amp;$J1328,SorP!C:C,0))))</f>
        <v/>
      </c>
      <c r="U1328" s="167"/>
      <c r="V1328" s="168" t="e">
        <f>IF(C1328="",NA(),MATCH($B1328&amp;$C1328,'Smelter Look-up'!$J:$J,0))</f>
        <v>#N/A</v>
      </c>
      <c r="X1328" s="169">
        <f t="shared" ca="1" si="110"/>
        <v>0</v>
      </c>
      <c r="AB1328" s="311" t="str">
        <f t="shared" si="112"/>
        <v/>
      </c>
      <c r="AC1328" s="169" t="str">
        <f t="shared" si="113"/>
        <v/>
      </c>
      <c r="AD1328" s="169" t="str">
        <f t="shared" si="114"/>
        <v/>
      </c>
    </row>
    <row r="1329" spans="1:30" s="169" customFormat="1" ht="20.25">
      <c r="A1329" s="154"/>
      <c r="B1329" s="301"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3" t="str">
        <f ca="1">IF(ISERROR($V1329),"",OFFSET('Smelter Look-up'!$G$4,$V1329-4,0))</f>
        <v/>
      </c>
      <c r="I1329" s="204" t="str">
        <f ca="1">IF(ISERROR($V1329),"",OFFSET('Smelter Look-up'!$H$4,$V1329-4,0))</f>
        <v/>
      </c>
      <c r="J1329" s="204" t="str">
        <f ca="1">IF(ISERROR($V1329),"",OFFSET('Smelter Look-up'!$I$4,$V1329-4,0))</f>
        <v/>
      </c>
      <c r="K1329" s="149"/>
      <c r="L1329" s="149"/>
      <c r="M1329" s="149"/>
      <c r="N1329" s="149"/>
      <c r="O1329" s="149"/>
      <c r="P1329" s="206"/>
      <c r="Q1329" s="150"/>
      <c r="R1329" s="148" t="str">
        <f ca="1">IF(ISERROR($V1329),"",OFFSET('Smelter Look-up'!$C$4,$V1329-4,0)&amp;"")</f>
        <v/>
      </c>
      <c r="S1329" s="154" t="str">
        <f t="shared" ca="1" si="111"/>
        <v/>
      </c>
      <c r="T1329" s="154" t="str">
        <f ca="1">IF(B1329="","",IF(ISERROR(MATCH($J1329,SorP!$B$1:$B$6261,0)),"",INDIRECT("'SorP'!$A$"&amp;MATCH($S1329&amp;$J1329,SorP!C:C,0))))</f>
        <v/>
      </c>
      <c r="U1329" s="167"/>
      <c r="V1329" s="168" t="e">
        <f>IF(C1329="",NA(),MATCH($B1329&amp;$C1329,'Smelter Look-up'!$J:$J,0))</f>
        <v>#N/A</v>
      </c>
      <c r="X1329" s="169">
        <f t="shared" ca="1" si="110"/>
        <v>0</v>
      </c>
      <c r="AB1329" s="311" t="str">
        <f t="shared" si="112"/>
        <v/>
      </c>
      <c r="AC1329" s="169" t="str">
        <f t="shared" si="113"/>
        <v/>
      </c>
      <c r="AD1329" s="169" t="str">
        <f t="shared" si="114"/>
        <v/>
      </c>
    </row>
    <row r="1330" spans="1:30" s="169" customFormat="1" ht="20.25">
      <c r="A1330" s="154"/>
      <c r="B1330" s="301"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3" t="str">
        <f ca="1">IF(ISERROR($V1330),"",OFFSET('Smelter Look-up'!$G$4,$V1330-4,0))</f>
        <v/>
      </c>
      <c r="I1330" s="204" t="str">
        <f ca="1">IF(ISERROR($V1330),"",OFFSET('Smelter Look-up'!$H$4,$V1330-4,0))</f>
        <v/>
      </c>
      <c r="J1330" s="204" t="str">
        <f ca="1">IF(ISERROR($V1330),"",OFFSET('Smelter Look-up'!$I$4,$V1330-4,0))</f>
        <v/>
      </c>
      <c r="K1330" s="149"/>
      <c r="L1330" s="149"/>
      <c r="M1330" s="149"/>
      <c r="N1330" s="149"/>
      <c r="O1330" s="149"/>
      <c r="P1330" s="206"/>
      <c r="Q1330" s="150"/>
      <c r="R1330" s="148" t="str">
        <f ca="1">IF(ISERROR($V1330),"",OFFSET('Smelter Look-up'!$C$4,$V1330-4,0)&amp;"")</f>
        <v/>
      </c>
      <c r="S1330" s="154" t="str">
        <f t="shared" ca="1" si="111"/>
        <v/>
      </c>
      <c r="T1330" s="154" t="str">
        <f ca="1">IF(B1330="","",IF(ISERROR(MATCH($J1330,SorP!$B$1:$B$6261,0)),"",INDIRECT("'SorP'!$A$"&amp;MATCH($S1330&amp;$J1330,SorP!C:C,0))))</f>
        <v/>
      </c>
      <c r="U1330" s="167"/>
      <c r="V1330" s="168" t="e">
        <f>IF(C1330="",NA(),MATCH($B1330&amp;$C1330,'Smelter Look-up'!$J:$J,0))</f>
        <v>#N/A</v>
      </c>
      <c r="X1330" s="169">
        <f t="shared" ca="1" si="110"/>
        <v>0</v>
      </c>
      <c r="AB1330" s="311" t="str">
        <f t="shared" si="112"/>
        <v/>
      </c>
      <c r="AC1330" s="169" t="str">
        <f t="shared" si="113"/>
        <v/>
      </c>
      <c r="AD1330" s="169" t="str">
        <f t="shared" si="114"/>
        <v/>
      </c>
    </row>
    <row r="1331" spans="1:30" s="169" customFormat="1" ht="20.25">
      <c r="A1331" s="154"/>
      <c r="B1331" s="301"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3" t="str">
        <f ca="1">IF(ISERROR($V1331),"",OFFSET('Smelter Look-up'!$G$4,$V1331-4,0))</f>
        <v/>
      </c>
      <c r="I1331" s="204" t="str">
        <f ca="1">IF(ISERROR($V1331),"",OFFSET('Smelter Look-up'!$H$4,$V1331-4,0))</f>
        <v/>
      </c>
      <c r="J1331" s="204" t="str">
        <f ca="1">IF(ISERROR($V1331),"",OFFSET('Smelter Look-up'!$I$4,$V1331-4,0))</f>
        <v/>
      </c>
      <c r="K1331" s="149"/>
      <c r="L1331" s="149"/>
      <c r="M1331" s="149"/>
      <c r="N1331" s="149"/>
      <c r="O1331" s="149"/>
      <c r="P1331" s="206"/>
      <c r="Q1331" s="150"/>
      <c r="R1331" s="148" t="str">
        <f ca="1">IF(ISERROR($V1331),"",OFFSET('Smelter Look-up'!$C$4,$V1331-4,0)&amp;"")</f>
        <v/>
      </c>
      <c r="S1331" s="154" t="str">
        <f t="shared" ca="1" si="111"/>
        <v/>
      </c>
      <c r="T1331" s="154" t="str">
        <f ca="1">IF(B1331="","",IF(ISERROR(MATCH($J1331,SorP!$B$1:$B$6261,0)),"",INDIRECT("'SorP'!$A$"&amp;MATCH($S1331&amp;$J1331,SorP!C:C,0))))</f>
        <v/>
      </c>
      <c r="U1331" s="167"/>
      <c r="V1331" s="168" t="e">
        <f>IF(C1331="",NA(),MATCH($B1331&amp;$C1331,'Smelter Look-up'!$J:$J,0))</f>
        <v>#N/A</v>
      </c>
      <c r="X1331" s="169">
        <f t="shared" ca="1" si="110"/>
        <v>0</v>
      </c>
      <c r="AB1331" s="311" t="str">
        <f t="shared" si="112"/>
        <v/>
      </c>
      <c r="AC1331" s="169" t="str">
        <f t="shared" si="113"/>
        <v/>
      </c>
      <c r="AD1331" s="169" t="str">
        <f t="shared" si="114"/>
        <v/>
      </c>
    </row>
    <row r="1332" spans="1:30" s="169" customFormat="1" ht="20.25">
      <c r="A1332" s="154"/>
      <c r="B1332" s="301"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3" t="str">
        <f ca="1">IF(ISERROR($V1332),"",OFFSET('Smelter Look-up'!$G$4,$V1332-4,0))</f>
        <v/>
      </c>
      <c r="I1332" s="204" t="str">
        <f ca="1">IF(ISERROR($V1332),"",OFFSET('Smelter Look-up'!$H$4,$V1332-4,0))</f>
        <v/>
      </c>
      <c r="J1332" s="204" t="str">
        <f ca="1">IF(ISERROR($V1332),"",OFFSET('Smelter Look-up'!$I$4,$V1332-4,0))</f>
        <v/>
      </c>
      <c r="K1332" s="149"/>
      <c r="L1332" s="149"/>
      <c r="M1332" s="149"/>
      <c r="N1332" s="149"/>
      <c r="O1332" s="149"/>
      <c r="P1332" s="206"/>
      <c r="Q1332" s="150"/>
      <c r="R1332" s="148" t="str">
        <f ca="1">IF(ISERROR($V1332),"",OFFSET('Smelter Look-up'!$C$4,$V1332-4,0)&amp;"")</f>
        <v/>
      </c>
      <c r="S1332" s="154" t="str">
        <f t="shared" ca="1" si="111"/>
        <v/>
      </c>
      <c r="T1332" s="154" t="str">
        <f ca="1">IF(B1332="","",IF(ISERROR(MATCH($J1332,SorP!$B$1:$B$6261,0)),"",INDIRECT("'SorP'!$A$"&amp;MATCH($S1332&amp;$J1332,SorP!C:C,0))))</f>
        <v/>
      </c>
      <c r="U1332" s="167"/>
      <c r="V1332" s="168" t="e">
        <f>IF(C1332="",NA(),MATCH($B1332&amp;$C1332,'Smelter Look-up'!$J:$J,0))</f>
        <v>#N/A</v>
      </c>
      <c r="X1332" s="169">
        <f t="shared" ca="1" si="110"/>
        <v>0</v>
      </c>
      <c r="AB1332" s="311" t="str">
        <f t="shared" si="112"/>
        <v/>
      </c>
      <c r="AC1332" s="169" t="str">
        <f t="shared" si="113"/>
        <v/>
      </c>
      <c r="AD1332" s="169" t="str">
        <f t="shared" si="114"/>
        <v/>
      </c>
    </row>
    <row r="1333" spans="1:30" s="169" customFormat="1" ht="20.25">
      <c r="A1333" s="154"/>
      <c r="B1333" s="301"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3" t="str">
        <f ca="1">IF(ISERROR($V1333),"",OFFSET('Smelter Look-up'!$G$4,$V1333-4,0))</f>
        <v/>
      </c>
      <c r="I1333" s="204" t="str">
        <f ca="1">IF(ISERROR($V1333),"",OFFSET('Smelter Look-up'!$H$4,$V1333-4,0))</f>
        <v/>
      </c>
      <c r="J1333" s="204" t="str">
        <f ca="1">IF(ISERROR($V1333),"",OFFSET('Smelter Look-up'!$I$4,$V1333-4,0))</f>
        <v/>
      </c>
      <c r="K1333" s="149"/>
      <c r="L1333" s="149"/>
      <c r="M1333" s="149"/>
      <c r="N1333" s="149"/>
      <c r="O1333" s="149"/>
      <c r="P1333" s="206"/>
      <c r="Q1333" s="150"/>
      <c r="R1333" s="148" t="str">
        <f ca="1">IF(ISERROR($V1333),"",OFFSET('Smelter Look-up'!$C$4,$V1333-4,0)&amp;"")</f>
        <v/>
      </c>
      <c r="S1333" s="154" t="str">
        <f t="shared" ca="1" si="111"/>
        <v/>
      </c>
      <c r="T1333" s="154" t="str">
        <f ca="1">IF(B1333="","",IF(ISERROR(MATCH($J1333,SorP!$B$1:$B$6261,0)),"",INDIRECT("'SorP'!$A$"&amp;MATCH($S1333&amp;$J1333,SorP!C:C,0))))</f>
        <v/>
      </c>
      <c r="U1333" s="167"/>
      <c r="V1333" s="168" t="e">
        <f>IF(C1333="",NA(),MATCH($B1333&amp;$C1333,'Smelter Look-up'!$J:$J,0))</f>
        <v>#N/A</v>
      </c>
      <c r="X1333" s="169">
        <f t="shared" ca="1" si="110"/>
        <v>0</v>
      </c>
      <c r="AB1333" s="311" t="str">
        <f t="shared" si="112"/>
        <v/>
      </c>
      <c r="AC1333" s="169" t="str">
        <f t="shared" si="113"/>
        <v/>
      </c>
      <c r="AD1333" s="169" t="str">
        <f t="shared" si="114"/>
        <v/>
      </c>
    </row>
    <row r="1334" spans="1:30" s="169" customFormat="1" ht="20.25">
      <c r="A1334" s="154"/>
      <c r="B1334" s="301"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3" t="str">
        <f ca="1">IF(ISERROR($V1334),"",OFFSET('Smelter Look-up'!$G$4,$V1334-4,0))</f>
        <v/>
      </c>
      <c r="I1334" s="204" t="str">
        <f ca="1">IF(ISERROR($V1334),"",OFFSET('Smelter Look-up'!$H$4,$V1334-4,0))</f>
        <v/>
      </c>
      <c r="J1334" s="204" t="str">
        <f ca="1">IF(ISERROR($V1334),"",OFFSET('Smelter Look-up'!$I$4,$V1334-4,0))</f>
        <v/>
      </c>
      <c r="K1334" s="149"/>
      <c r="L1334" s="149"/>
      <c r="M1334" s="149"/>
      <c r="N1334" s="149"/>
      <c r="O1334" s="149"/>
      <c r="P1334" s="206"/>
      <c r="Q1334" s="150"/>
      <c r="R1334" s="148" t="str">
        <f ca="1">IF(ISERROR($V1334),"",OFFSET('Smelter Look-up'!$C$4,$V1334-4,0)&amp;"")</f>
        <v/>
      </c>
      <c r="S1334" s="154" t="str">
        <f t="shared" ca="1" si="111"/>
        <v/>
      </c>
      <c r="T1334" s="154" t="str">
        <f ca="1">IF(B1334="","",IF(ISERROR(MATCH($J1334,SorP!$B$1:$B$6261,0)),"",INDIRECT("'SorP'!$A$"&amp;MATCH($S1334&amp;$J1334,SorP!C:C,0))))</f>
        <v/>
      </c>
      <c r="U1334" s="167"/>
      <c r="V1334" s="168" t="e">
        <f>IF(C1334="",NA(),MATCH($B1334&amp;$C1334,'Smelter Look-up'!$J:$J,0))</f>
        <v>#N/A</v>
      </c>
      <c r="X1334" s="169">
        <f t="shared" ca="1" si="110"/>
        <v>0</v>
      </c>
      <c r="AB1334" s="311" t="str">
        <f t="shared" si="112"/>
        <v/>
      </c>
      <c r="AC1334" s="169" t="str">
        <f t="shared" si="113"/>
        <v/>
      </c>
      <c r="AD1334" s="169" t="str">
        <f t="shared" si="114"/>
        <v/>
      </c>
    </row>
    <row r="1335" spans="1:30" s="169" customFormat="1" ht="20.25">
      <c r="A1335" s="154"/>
      <c r="B1335" s="301"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3" t="str">
        <f ca="1">IF(ISERROR($V1335),"",OFFSET('Smelter Look-up'!$G$4,$V1335-4,0))</f>
        <v/>
      </c>
      <c r="I1335" s="204" t="str">
        <f ca="1">IF(ISERROR($V1335),"",OFFSET('Smelter Look-up'!$H$4,$V1335-4,0))</f>
        <v/>
      </c>
      <c r="J1335" s="204" t="str">
        <f ca="1">IF(ISERROR($V1335),"",OFFSET('Smelter Look-up'!$I$4,$V1335-4,0))</f>
        <v/>
      </c>
      <c r="K1335" s="149"/>
      <c r="L1335" s="149"/>
      <c r="M1335" s="149"/>
      <c r="N1335" s="149"/>
      <c r="O1335" s="149"/>
      <c r="P1335" s="206"/>
      <c r="Q1335" s="150"/>
      <c r="R1335" s="148" t="str">
        <f ca="1">IF(ISERROR($V1335),"",OFFSET('Smelter Look-up'!$C$4,$V1335-4,0)&amp;"")</f>
        <v/>
      </c>
      <c r="S1335" s="154" t="str">
        <f t="shared" ca="1" si="111"/>
        <v/>
      </c>
      <c r="T1335" s="154" t="str">
        <f ca="1">IF(B1335="","",IF(ISERROR(MATCH($J1335,SorP!$B$1:$B$6261,0)),"",INDIRECT("'SorP'!$A$"&amp;MATCH($S1335&amp;$J1335,SorP!C:C,0))))</f>
        <v/>
      </c>
      <c r="U1335" s="167"/>
      <c r="V1335" s="168" t="e">
        <f>IF(C1335="",NA(),MATCH($B1335&amp;$C1335,'Smelter Look-up'!$J:$J,0))</f>
        <v>#N/A</v>
      </c>
      <c r="X1335" s="169">
        <f t="shared" ca="1" si="110"/>
        <v>0</v>
      </c>
      <c r="AB1335" s="311" t="str">
        <f t="shared" si="112"/>
        <v/>
      </c>
      <c r="AC1335" s="169" t="str">
        <f t="shared" si="113"/>
        <v/>
      </c>
      <c r="AD1335" s="169" t="str">
        <f t="shared" si="114"/>
        <v/>
      </c>
    </row>
    <row r="1336" spans="1:30" s="169" customFormat="1" ht="20.25">
      <c r="A1336" s="154"/>
      <c r="B1336" s="301"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3" t="str">
        <f ca="1">IF(ISERROR($V1336),"",OFFSET('Smelter Look-up'!$G$4,$V1336-4,0))</f>
        <v/>
      </c>
      <c r="I1336" s="204" t="str">
        <f ca="1">IF(ISERROR($V1336),"",OFFSET('Smelter Look-up'!$H$4,$V1336-4,0))</f>
        <v/>
      </c>
      <c r="J1336" s="204" t="str">
        <f ca="1">IF(ISERROR($V1336),"",OFFSET('Smelter Look-up'!$I$4,$V1336-4,0))</f>
        <v/>
      </c>
      <c r="K1336" s="149"/>
      <c r="L1336" s="149"/>
      <c r="M1336" s="149"/>
      <c r="N1336" s="149"/>
      <c r="O1336" s="149"/>
      <c r="P1336" s="206"/>
      <c r="Q1336" s="150"/>
      <c r="R1336" s="148" t="str">
        <f ca="1">IF(ISERROR($V1336),"",OFFSET('Smelter Look-up'!$C$4,$V1336-4,0)&amp;"")</f>
        <v/>
      </c>
      <c r="S1336" s="154" t="str">
        <f t="shared" ca="1" si="111"/>
        <v/>
      </c>
      <c r="T1336" s="154" t="str">
        <f ca="1">IF(B1336="","",IF(ISERROR(MATCH($J1336,SorP!$B$1:$B$6261,0)),"",INDIRECT("'SorP'!$A$"&amp;MATCH($S1336&amp;$J1336,SorP!C:C,0))))</f>
        <v/>
      </c>
      <c r="U1336" s="167"/>
      <c r="V1336" s="168" t="e">
        <f>IF(C1336="",NA(),MATCH($B1336&amp;$C1336,'Smelter Look-up'!$J:$J,0))</f>
        <v>#N/A</v>
      </c>
      <c r="X1336" s="169">
        <f t="shared" ca="1" si="110"/>
        <v>0</v>
      </c>
      <c r="AB1336" s="311" t="str">
        <f t="shared" si="112"/>
        <v/>
      </c>
      <c r="AC1336" s="169" t="str">
        <f t="shared" si="113"/>
        <v/>
      </c>
      <c r="AD1336" s="169" t="str">
        <f t="shared" si="114"/>
        <v/>
      </c>
    </row>
    <row r="1337" spans="1:30" s="169" customFormat="1" ht="20.25">
      <c r="A1337" s="154"/>
      <c r="B1337" s="301"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3" t="str">
        <f ca="1">IF(ISERROR($V1337),"",OFFSET('Smelter Look-up'!$G$4,$V1337-4,0))</f>
        <v/>
      </c>
      <c r="I1337" s="204" t="str">
        <f ca="1">IF(ISERROR($V1337),"",OFFSET('Smelter Look-up'!$H$4,$V1337-4,0))</f>
        <v/>
      </c>
      <c r="J1337" s="204" t="str">
        <f ca="1">IF(ISERROR($V1337),"",OFFSET('Smelter Look-up'!$I$4,$V1337-4,0))</f>
        <v/>
      </c>
      <c r="K1337" s="149"/>
      <c r="L1337" s="149"/>
      <c r="M1337" s="149"/>
      <c r="N1337" s="149"/>
      <c r="O1337" s="149"/>
      <c r="P1337" s="206"/>
      <c r="Q1337" s="150"/>
      <c r="R1337" s="148" t="str">
        <f ca="1">IF(ISERROR($V1337),"",OFFSET('Smelter Look-up'!$C$4,$V1337-4,0)&amp;"")</f>
        <v/>
      </c>
      <c r="S1337" s="154" t="str">
        <f t="shared" ca="1" si="111"/>
        <v/>
      </c>
      <c r="T1337" s="154" t="str">
        <f ca="1">IF(B1337="","",IF(ISERROR(MATCH($J1337,SorP!$B$1:$B$6261,0)),"",INDIRECT("'SorP'!$A$"&amp;MATCH($S1337&amp;$J1337,SorP!C:C,0))))</f>
        <v/>
      </c>
      <c r="U1337" s="167"/>
      <c r="V1337" s="168" t="e">
        <f>IF(C1337="",NA(),MATCH($B1337&amp;$C1337,'Smelter Look-up'!$J:$J,0))</f>
        <v>#N/A</v>
      </c>
      <c r="X1337" s="169">
        <f t="shared" ca="1" si="110"/>
        <v>0</v>
      </c>
      <c r="AB1337" s="311" t="str">
        <f t="shared" si="112"/>
        <v/>
      </c>
      <c r="AC1337" s="169" t="str">
        <f t="shared" si="113"/>
        <v/>
      </c>
      <c r="AD1337" s="169" t="str">
        <f t="shared" si="114"/>
        <v/>
      </c>
    </row>
    <row r="1338" spans="1:30" s="169" customFormat="1" ht="20.25">
      <c r="A1338" s="154"/>
      <c r="B1338" s="301"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3" t="str">
        <f ca="1">IF(ISERROR($V1338),"",OFFSET('Smelter Look-up'!$G$4,$V1338-4,0))</f>
        <v/>
      </c>
      <c r="I1338" s="204" t="str">
        <f ca="1">IF(ISERROR($V1338),"",OFFSET('Smelter Look-up'!$H$4,$V1338-4,0))</f>
        <v/>
      </c>
      <c r="J1338" s="204" t="str">
        <f ca="1">IF(ISERROR($V1338),"",OFFSET('Smelter Look-up'!$I$4,$V1338-4,0))</f>
        <v/>
      </c>
      <c r="K1338" s="149"/>
      <c r="L1338" s="149"/>
      <c r="M1338" s="149"/>
      <c r="N1338" s="149"/>
      <c r="O1338" s="149"/>
      <c r="P1338" s="206"/>
      <c r="Q1338" s="150"/>
      <c r="R1338" s="148" t="str">
        <f ca="1">IF(ISERROR($V1338),"",OFFSET('Smelter Look-up'!$C$4,$V1338-4,0)&amp;"")</f>
        <v/>
      </c>
      <c r="S1338" s="154" t="str">
        <f t="shared" ca="1" si="111"/>
        <v/>
      </c>
      <c r="T1338" s="154" t="str">
        <f ca="1">IF(B1338="","",IF(ISERROR(MATCH($J1338,SorP!$B$1:$B$6261,0)),"",INDIRECT("'SorP'!$A$"&amp;MATCH($S1338&amp;$J1338,SorP!C:C,0))))</f>
        <v/>
      </c>
      <c r="U1338" s="167"/>
      <c r="V1338" s="168" t="e">
        <f>IF(C1338="",NA(),MATCH($B1338&amp;$C1338,'Smelter Look-up'!$J:$J,0))</f>
        <v>#N/A</v>
      </c>
      <c r="X1338" s="169">
        <f t="shared" ca="1" si="110"/>
        <v>0</v>
      </c>
      <c r="AB1338" s="311" t="str">
        <f t="shared" si="112"/>
        <v/>
      </c>
      <c r="AC1338" s="169" t="str">
        <f t="shared" si="113"/>
        <v/>
      </c>
      <c r="AD1338" s="169" t="str">
        <f t="shared" si="114"/>
        <v/>
      </c>
    </row>
    <row r="1339" spans="1:30" s="169" customFormat="1" ht="20.25">
      <c r="A1339" s="154"/>
      <c r="B1339" s="301"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3" t="str">
        <f ca="1">IF(ISERROR($V1339),"",OFFSET('Smelter Look-up'!$G$4,$V1339-4,0))</f>
        <v/>
      </c>
      <c r="I1339" s="204" t="str">
        <f ca="1">IF(ISERROR($V1339),"",OFFSET('Smelter Look-up'!$H$4,$V1339-4,0))</f>
        <v/>
      </c>
      <c r="J1339" s="204" t="str">
        <f ca="1">IF(ISERROR($V1339),"",OFFSET('Smelter Look-up'!$I$4,$V1339-4,0))</f>
        <v/>
      </c>
      <c r="K1339" s="149"/>
      <c r="L1339" s="149"/>
      <c r="M1339" s="149"/>
      <c r="N1339" s="149"/>
      <c r="O1339" s="149"/>
      <c r="P1339" s="206"/>
      <c r="Q1339" s="150"/>
      <c r="R1339" s="148" t="str">
        <f ca="1">IF(ISERROR($V1339),"",OFFSET('Smelter Look-up'!$C$4,$V1339-4,0)&amp;"")</f>
        <v/>
      </c>
      <c r="S1339" s="154" t="str">
        <f t="shared" ca="1" si="111"/>
        <v/>
      </c>
      <c r="T1339" s="154" t="str">
        <f ca="1">IF(B1339="","",IF(ISERROR(MATCH($J1339,SorP!$B$1:$B$6261,0)),"",INDIRECT("'SorP'!$A$"&amp;MATCH($S1339&amp;$J1339,SorP!C:C,0))))</f>
        <v/>
      </c>
      <c r="U1339" s="167"/>
      <c r="V1339" s="168" t="e">
        <f>IF(C1339="",NA(),MATCH($B1339&amp;$C1339,'Smelter Look-up'!$J:$J,0))</f>
        <v>#N/A</v>
      </c>
      <c r="X1339" s="169">
        <f t="shared" ca="1" si="110"/>
        <v>0</v>
      </c>
      <c r="AB1339" s="311" t="str">
        <f t="shared" si="112"/>
        <v/>
      </c>
      <c r="AC1339" s="169" t="str">
        <f t="shared" si="113"/>
        <v/>
      </c>
      <c r="AD1339" s="169" t="str">
        <f t="shared" si="114"/>
        <v/>
      </c>
    </row>
    <row r="1340" spans="1:30" s="169" customFormat="1" ht="20.25">
      <c r="A1340" s="154"/>
      <c r="B1340" s="301"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3" t="str">
        <f ca="1">IF(ISERROR($V1340),"",OFFSET('Smelter Look-up'!$G$4,$V1340-4,0))</f>
        <v/>
      </c>
      <c r="I1340" s="204" t="str">
        <f ca="1">IF(ISERROR($V1340),"",OFFSET('Smelter Look-up'!$H$4,$V1340-4,0))</f>
        <v/>
      </c>
      <c r="J1340" s="204" t="str">
        <f ca="1">IF(ISERROR($V1340),"",OFFSET('Smelter Look-up'!$I$4,$V1340-4,0))</f>
        <v/>
      </c>
      <c r="K1340" s="149"/>
      <c r="L1340" s="149"/>
      <c r="M1340" s="149"/>
      <c r="N1340" s="149"/>
      <c r="O1340" s="149"/>
      <c r="P1340" s="206"/>
      <c r="Q1340" s="150"/>
      <c r="R1340" s="148" t="str">
        <f ca="1">IF(ISERROR($V1340),"",OFFSET('Smelter Look-up'!$C$4,$V1340-4,0)&amp;"")</f>
        <v/>
      </c>
      <c r="S1340" s="154" t="str">
        <f t="shared" ca="1" si="111"/>
        <v/>
      </c>
      <c r="T1340" s="154" t="str">
        <f ca="1">IF(B1340="","",IF(ISERROR(MATCH($J1340,SorP!$B$1:$B$6261,0)),"",INDIRECT("'SorP'!$A$"&amp;MATCH($S1340&amp;$J1340,SorP!C:C,0))))</f>
        <v/>
      </c>
      <c r="U1340" s="167"/>
      <c r="V1340" s="168" t="e">
        <f>IF(C1340="",NA(),MATCH($B1340&amp;$C1340,'Smelter Look-up'!$J:$J,0))</f>
        <v>#N/A</v>
      </c>
      <c r="X1340" s="169">
        <f t="shared" ca="1" si="110"/>
        <v>0</v>
      </c>
      <c r="AB1340" s="311" t="str">
        <f t="shared" si="112"/>
        <v/>
      </c>
      <c r="AC1340" s="169" t="str">
        <f t="shared" si="113"/>
        <v/>
      </c>
      <c r="AD1340" s="169" t="str">
        <f t="shared" si="114"/>
        <v/>
      </c>
    </row>
    <row r="1341" spans="1:30" s="169" customFormat="1" ht="20.25">
      <c r="A1341" s="154"/>
      <c r="B1341" s="301"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3" t="str">
        <f ca="1">IF(ISERROR($V1341),"",OFFSET('Smelter Look-up'!$G$4,$V1341-4,0))</f>
        <v/>
      </c>
      <c r="I1341" s="204" t="str">
        <f ca="1">IF(ISERROR($V1341),"",OFFSET('Smelter Look-up'!$H$4,$V1341-4,0))</f>
        <v/>
      </c>
      <c r="J1341" s="204" t="str">
        <f ca="1">IF(ISERROR($V1341),"",OFFSET('Smelter Look-up'!$I$4,$V1341-4,0))</f>
        <v/>
      </c>
      <c r="K1341" s="149"/>
      <c r="L1341" s="149"/>
      <c r="M1341" s="149"/>
      <c r="N1341" s="149"/>
      <c r="O1341" s="149"/>
      <c r="P1341" s="206"/>
      <c r="Q1341" s="150"/>
      <c r="R1341" s="148" t="str">
        <f ca="1">IF(ISERROR($V1341),"",OFFSET('Smelter Look-up'!$C$4,$V1341-4,0)&amp;"")</f>
        <v/>
      </c>
      <c r="S1341" s="154" t="str">
        <f t="shared" ca="1" si="111"/>
        <v/>
      </c>
      <c r="T1341" s="154" t="str">
        <f ca="1">IF(B1341="","",IF(ISERROR(MATCH($J1341,SorP!$B$1:$B$6261,0)),"",INDIRECT("'SorP'!$A$"&amp;MATCH($S1341&amp;$J1341,SorP!C:C,0))))</f>
        <v/>
      </c>
      <c r="U1341" s="167"/>
      <c r="V1341" s="168" t="e">
        <f>IF(C1341="",NA(),MATCH($B1341&amp;$C1341,'Smelter Look-up'!$J:$J,0))</f>
        <v>#N/A</v>
      </c>
      <c r="X1341" s="169">
        <f t="shared" ca="1" si="110"/>
        <v>0</v>
      </c>
      <c r="AB1341" s="311" t="str">
        <f t="shared" si="112"/>
        <v/>
      </c>
      <c r="AC1341" s="169" t="str">
        <f t="shared" si="113"/>
        <v/>
      </c>
      <c r="AD1341" s="169" t="str">
        <f t="shared" si="114"/>
        <v/>
      </c>
    </row>
    <row r="1342" spans="1:30" s="169" customFormat="1" ht="20.25">
      <c r="A1342" s="154"/>
      <c r="B1342" s="301"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3" t="str">
        <f ca="1">IF(ISERROR($V1342),"",OFFSET('Smelter Look-up'!$G$4,$V1342-4,0))</f>
        <v/>
      </c>
      <c r="I1342" s="204" t="str">
        <f ca="1">IF(ISERROR($V1342),"",OFFSET('Smelter Look-up'!$H$4,$V1342-4,0))</f>
        <v/>
      </c>
      <c r="J1342" s="204" t="str">
        <f ca="1">IF(ISERROR($V1342),"",OFFSET('Smelter Look-up'!$I$4,$V1342-4,0))</f>
        <v/>
      </c>
      <c r="K1342" s="149"/>
      <c r="L1342" s="149"/>
      <c r="M1342" s="149"/>
      <c r="N1342" s="149"/>
      <c r="O1342" s="149"/>
      <c r="P1342" s="206"/>
      <c r="Q1342" s="150"/>
      <c r="R1342" s="148" t="str">
        <f ca="1">IF(ISERROR($V1342),"",OFFSET('Smelter Look-up'!$C$4,$V1342-4,0)&amp;"")</f>
        <v/>
      </c>
      <c r="S1342" s="154" t="str">
        <f t="shared" ca="1" si="111"/>
        <v/>
      </c>
      <c r="T1342" s="154" t="str">
        <f ca="1">IF(B1342="","",IF(ISERROR(MATCH($J1342,SorP!$B$1:$B$6261,0)),"",INDIRECT("'SorP'!$A$"&amp;MATCH($S1342&amp;$J1342,SorP!C:C,0))))</f>
        <v/>
      </c>
      <c r="U1342" s="167"/>
      <c r="V1342" s="168" t="e">
        <f>IF(C1342="",NA(),MATCH($B1342&amp;$C1342,'Smelter Look-up'!$J:$J,0))</f>
        <v>#N/A</v>
      </c>
      <c r="X1342" s="169">
        <f t="shared" ca="1" si="110"/>
        <v>0</v>
      </c>
      <c r="AB1342" s="311" t="str">
        <f t="shared" si="112"/>
        <v/>
      </c>
      <c r="AC1342" s="169" t="str">
        <f t="shared" si="113"/>
        <v/>
      </c>
      <c r="AD1342" s="169" t="str">
        <f t="shared" si="114"/>
        <v/>
      </c>
    </row>
    <row r="1343" spans="1:30" s="169" customFormat="1" ht="20.25">
      <c r="A1343" s="154"/>
      <c r="B1343" s="301"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3" t="str">
        <f ca="1">IF(ISERROR($V1343),"",OFFSET('Smelter Look-up'!$G$4,$V1343-4,0))</f>
        <v/>
      </c>
      <c r="I1343" s="204" t="str">
        <f ca="1">IF(ISERROR($V1343),"",OFFSET('Smelter Look-up'!$H$4,$V1343-4,0))</f>
        <v/>
      </c>
      <c r="J1343" s="204" t="str">
        <f ca="1">IF(ISERROR($V1343),"",OFFSET('Smelter Look-up'!$I$4,$V1343-4,0))</f>
        <v/>
      </c>
      <c r="K1343" s="149"/>
      <c r="L1343" s="149"/>
      <c r="M1343" s="149"/>
      <c r="N1343" s="149"/>
      <c r="O1343" s="149"/>
      <c r="P1343" s="206"/>
      <c r="Q1343" s="150"/>
      <c r="R1343" s="148" t="str">
        <f ca="1">IF(ISERROR($V1343),"",OFFSET('Smelter Look-up'!$C$4,$V1343-4,0)&amp;"")</f>
        <v/>
      </c>
      <c r="S1343" s="154" t="str">
        <f t="shared" ca="1" si="111"/>
        <v/>
      </c>
      <c r="T1343" s="154" t="str">
        <f ca="1">IF(B1343="","",IF(ISERROR(MATCH($J1343,SorP!$B$1:$B$6261,0)),"",INDIRECT("'SorP'!$A$"&amp;MATCH($S1343&amp;$J1343,SorP!C:C,0))))</f>
        <v/>
      </c>
      <c r="U1343" s="167"/>
      <c r="V1343" s="168" t="e">
        <f>IF(C1343="",NA(),MATCH($B1343&amp;$C1343,'Smelter Look-up'!$J:$J,0))</f>
        <v>#N/A</v>
      </c>
      <c r="X1343" s="169">
        <f t="shared" ca="1" si="110"/>
        <v>0</v>
      </c>
      <c r="AB1343" s="311" t="str">
        <f t="shared" si="112"/>
        <v/>
      </c>
      <c r="AC1343" s="169" t="str">
        <f t="shared" si="113"/>
        <v/>
      </c>
      <c r="AD1343" s="169" t="str">
        <f t="shared" si="114"/>
        <v/>
      </c>
    </row>
    <row r="1344" spans="1:30" s="169" customFormat="1" ht="20.25">
      <c r="A1344" s="154"/>
      <c r="B1344" s="301"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3" t="str">
        <f ca="1">IF(ISERROR($V1344),"",OFFSET('Smelter Look-up'!$G$4,$V1344-4,0))</f>
        <v/>
      </c>
      <c r="I1344" s="204" t="str">
        <f ca="1">IF(ISERROR($V1344),"",OFFSET('Smelter Look-up'!$H$4,$V1344-4,0))</f>
        <v/>
      </c>
      <c r="J1344" s="204" t="str">
        <f ca="1">IF(ISERROR($V1344),"",OFFSET('Smelter Look-up'!$I$4,$V1344-4,0))</f>
        <v/>
      </c>
      <c r="K1344" s="149"/>
      <c r="L1344" s="149"/>
      <c r="M1344" s="149"/>
      <c r="N1344" s="149"/>
      <c r="O1344" s="149"/>
      <c r="P1344" s="206"/>
      <c r="Q1344" s="150"/>
      <c r="R1344" s="148" t="str">
        <f ca="1">IF(ISERROR($V1344),"",OFFSET('Smelter Look-up'!$C$4,$V1344-4,0)&amp;"")</f>
        <v/>
      </c>
      <c r="S1344" s="154" t="str">
        <f t="shared" ca="1" si="111"/>
        <v/>
      </c>
      <c r="T1344" s="154" t="str">
        <f ca="1">IF(B1344="","",IF(ISERROR(MATCH($J1344,SorP!$B$1:$B$6261,0)),"",INDIRECT("'SorP'!$A$"&amp;MATCH($S1344&amp;$J1344,SorP!C:C,0))))</f>
        <v/>
      </c>
      <c r="U1344" s="167"/>
      <c r="V1344" s="168" t="e">
        <f>IF(C1344="",NA(),MATCH($B1344&amp;$C1344,'Smelter Look-up'!$J:$J,0))</f>
        <v>#N/A</v>
      </c>
      <c r="X1344" s="169">
        <f t="shared" ca="1" si="110"/>
        <v>0</v>
      </c>
      <c r="AB1344" s="311" t="str">
        <f t="shared" si="112"/>
        <v/>
      </c>
      <c r="AC1344" s="169" t="str">
        <f t="shared" si="113"/>
        <v/>
      </c>
      <c r="AD1344" s="169" t="str">
        <f t="shared" si="114"/>
        <v/>
      </c>
    </row>
    <row r="1345" spans="1:30" s="169" customFormat="1" ht="20.25">
      <c r="A1345" s="154"/>
      <c r="B1345" s="301"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3" t="str">
        <f ca="1">IF(ISERROR($V1345),"",OFFSET('Smelter Look-up'!$G$4,$V1345-4,0))</f>
        <v/>
      </c>
      <c r="I1345" s="204" t="str">
        <f ca="1">IF(ISERROR($V1345),"",OFFSET('Smelter Look-up'!$H$4,$V1345-4,0))</f>
        <v/>
      </c>
      <c r="J1345" s="204" t="str">
        <f ca="1">IF(ISERROR($V1345),"",OFFSET('Smelter Look-up'!$I$4,$V1345-4,0))</f>
        <v/>
      </c>
      <c r="K1345" s="149"/>
      <c r="L1345" s="149"/>
      <c r="M1345" s="149"/>
      <c r="N1345" s="149"/>
      <c r="O1345" s="149"/>
      <c r="P1345" s="206"/>
      <c r="Q1345" s="150"/>
      <c r="R1345" s="148" t="str">
        <f ca="1">IF(ISERROR($V1345),"",OFFSET('Smelter Look-up'!$C$4,$V1345-4,0)&amp;"")</f>
        <v/>
      </c>
      <c r="S1345" s="154" t="str">
        <f t="shared" ca="1" si="111"/>
        <v/>
      </c>
      <c r="T1345" s="154" t="str">
        <f ca="1">IF(B1345="","",IF(ISERROR(MATCH($J1345,SorP!$B$1:$B$6261,0)),"",INDIRECT("'SorP'!$A$"&amp;MATCH($S1345&amp;$J1345,SorP!C:C,0))))</f>
        <v/>
      </c>
      <c r="U1345" s="167"/>
      <c r="V1345" s="168" t="e">
        <f>IF(C1345="",NA(),MATCH($B1345&amp;$C1345,'Smelter Look-up'!$J:$J,0))</f>
        <v>#N/A</v>
      </c>
      <c r="X1345" s="169">
        <f t="shared" ca="1" si="110"/>
        <v>0</v>
      </c>
      <c r="AB1345" s="311" t="str">
        <f t="shared" si="112"/>
        <v/>
      </c>
      <c r="AC1345" s="169" t="str">
        <f t="shared" si="113"/>
        <v/>
      </c>
      <c r="AD1345" s="169" t="str">
        <f t="shared" si="114"/>
        <v/>
      </c>
    </row>
    <row r="1346" spans="1:30" s="169" customFormat="1" ht="20.25">
      <c r="A1346" s="154"/>
      <c r="B1346" s="301"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3" t="str">
        <f ca="1">IF(ISERROR($V1346),"",OFFSET('Smelter Look-up'!$G$4,$V1346-4,0))</f>
        <v/>
      </c>
      <c r="I1346" s="204" t="str">
        <f ca="1">IF(ISERROR($V1346),"",OFFSET('Smelter Look-up'!$H$4,$V1346-4,0))</f>
        <v/>
      </c>
      <c r="J1346" s="204" t="str">
        <f ca="1">IF(ISERROR($V1346),"",OFFSET('Smelter Look-up'!$I$4,$V1346-4,0))</f>
        <v/>
      </c>
      <c r="K1346" s="149"/>
      <c r="L1346" s="149"/>
      <c r="M1346" s="149"/>
      <c r="N1346" s="149"/>
      <c r="O1346" s="149"/>
      <c r="P1346" s="206"/>
      <c r="Q1346" s="150"/>
      <c r="R1346" s="148" t="str">
        <f ca="1">IF(ISERROR($V1346),"",OFFSET('Smelter Look-up'!$C$4,$V1346-4,0)&amp;"")</f>
        <v/>
      </c>
      <c r="S1346" s="154" t="str">
        <f t="shared" ca="1" si="111"/>
        <v/>
      </c>
      <c r="T1346" s="154" t="str">
        <f ca="1">IF(B1346="","",IF(ISERROR(MATCH($J1346,SorP!$B$1:$B$6261,0)),"",INDIRECT("'SorP'!$A$"&amp;MATCH($S1346&amp;$J1346,SorP!C:C,0))))</f>
        <v/>
      </c>
      <c r="U1346" s="167"/>
      <c r="V1346" s="168" t="e">
        <f>IF(C1346="",NA(),MATCH($B1346&amp;$C1346,'Smelter Look-up'!$J:$J,0))</f>
        <v>#N/A</v>
      </c>
      <c r="X1346" s="169">
        <f t="shared" ca="1" si="110"/>
        <v>0</v>
      </c>
      <c r="AB1346" s="311" t="str">
        <f t="shared" si="112"/>
        <v/>
      </c>
      <c r="AC1346" s="169" t="str">
        <f t="shared" si="113"/>
        <v/>
      </c>
      <c r="AD1346" s="169" t="str">
        <f t="shared" si="114"/>
        <v/>
      </c>
    </row>
    <row r="1347" spans="1:30" s="169" customFormat="1" ht="20.25">
      <c r="A1347" s="154"/>
      <c r="B1347" s="301"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3" t="str">
        <f ca="1">IF(ISERROR($V1347),"",OFFSET('Smelter Look-up'!$G$4,$V1347-4,0))</f>
        <v/>
      </c>
      <c r="I1347" s="204" t="str">
        <f ca="1">IF(ISERROR($V1347),"",OFFSET('Smelter Look-up'!$H$4,$V1347-4,0))</f>
        <v/>
      </c>
      <c r="J1347" s="204" t="str">
        <f ca="1">IF(ISERROR($V1347),"",OFFSET('Smelter Look-up'!$I$4,$V1347-4,0))</f>
        <v/>
      </c>
      <c r="K1347" s="149"/>
      <c r="L1347" s="149"/>
      <c r="M1347" s="149"/>
      <c r="N1347" s="149"/>
      <c r="O1347" s="149"/>
      <c r="P1347" s="206"/>
      <c r="Q1347" s="150"/>
      <c r="R1347" s="148" t="str">
        <f ca="1">IF(ISERROR($V1347),"",OFFSET('Smelter Look-up'!$C$4,$V1347-4,0)&amp;"")</f>
        <v/>
      </c>
      <c r="S1347" s="154" t="str">
        <f t="shared" ca="1" si="111"/>
        <v/>
      </c>
      <c r="T1347" s="154" t="str">
        <f ca="1">IF(B1347="","",IF(ISERROR(MATCH($J1347,SorP!$B$1:$B$6261,0)),"",INDIRECT("'SorP'!$A$"&amp;MATCH($S1347&amp;$J1347,SorP!C:C,0))))</f>
        <v/>
      </c>
      <c r="U1347" s="167"/>
      <c r="V1347" s="168" t="e">
        <f>IF(C1347="",NA(),MATCH($B1347&amp;$C1347,'Smelter Look-up'!$J:$J,0))</f>
        <v>#N/A</v>
      </c>
      <c r="X1347" s="169">
        <f t="shared" ca="1" si="110"/>
        <v>0</v>
      </c>
      <c r="AB1347" s="311" t="str">
        <f t="shared" si="112"/>
        <v/>
      </c>
      <c r="AC1347" s="169" t="str">
        <f t="shared" si="113"/>
        <v/>
      </c>
      <c r="AD1347" s="169" t="str">
        <f t="shared" si="114"/>
        <v/>
      </c>
    </row>
    <row r="1348" spans="1:30" s="169" customFormat="1" ht="20.25">
      <c r="A1348" s="154"/>
      <c r="B1348" s="301"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3" t="str">
        <f ca="1">IF(ISERROR($V1348),"",OFFSET('Smelter Look-up'!$G$4,$V1348-4,0))</f>
        <v/>
      </c>
      <c r="I1348" s="204" t="str">
        <f ca="1">IF(ISERROR($V1348),"",OFFSET('Smelter Look-up'!$H$4,$V1348-4,0))</f>
        <v/>
      </c>
      <c r="J1348" s="204" t="str">
        <f ca="1">IF(ISERROR($V1348),"",OFFSET('Smelter Look-up'!$I$4,$V1348-4,0))</f>
        <v/>
      </c>
      <c r="K1348" s="149"/>
      <c r="L1348" s="149"/>
      <c r="M1348" s="149"/>
      <c r="N1348" s="149"/>
      <c r="O1348" s="149"/>
      <c r="P1348" s="206"/>
      <c r="Q1348" s="150"/>
      <c r="R1348" s="148" t="str">
        <f ca="1">IF(ISERROR($V1348),"",OFFSET('Smelter Look-up'!$C$4,$V1348-4,0)&amp;"")</f>
        <v/>
      </c>
      <c r="S1348" s="154" t="str">
        <f t="shared" ca="1" si="111"/>
        <v/>
      </c>
      <c r="T1348" s="154" t="str">
        <f ca="1">IF(B1348="","",IF(ISERROR(MATCH($J1348,SorP!$B$1:$B$6261,0)),"",INDIRECT("'SorP'!$A$"&amp;MATCH($S1348&amp;$J1348,SorP!C:C,0))))</f>
        <v/>
      </c>
      <c r="U1348" s="167"/>
      <c r="V1348" s="168" t="e">
        <f>IF(C1348="",NA(),MATCH($B1348&amp;$C1348,'Smelter Look-up'!$J:$J,0))</f>
        <v>#N/A</v>
      </c>
      <c r="X1348" s="169">
        <f t="shared" ca="1" si="110"/>
        <v>0</v>
      </c>
      <c r="AB1348" s="311" t="str">
        <f t="shared" si="112"/>
        <v/>
      </c>
      <c r="AC1348" s="169" t="str">
        <f t="shared" si="113"/>
        <v/>
      </c>
      <c r="AD1348" s="169" t="str">
        <f t="shared" si="114"/>
        <v/>
      </c>
    </row>
    <row r="1349" spans="1:30" s="169" customFormat="1" ht="20.25">
      <c r="A1349" s="154"/>
      <c r="B1349" s="301"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3" t="str">
        <f ca="1">IF(ISERROR($V1349),"",OFFSET('Smelter Look-up'!$G$4,$V1349-4,0))</f>
        <v/>
      </c>
      <c r="I1349" s="204" t="str">
        <f ca="1">IF(ISERROR($V1349),"",OFFSET('Smelter Look-up'!$H$4,$V1349-4,0))</f>
        <v/>
      </c>
      <c r="J1349" s="204" t="str">
        <f ca="1">IF(ISERROR($V1349),"",OFFSET('Smelter Look-up'!$I$4,$V1349-4,0))</f>
        <v/>
      </c>
      <c r="K1349" s="149"/>
      <c r="L1349" s="149"/>
      <c r="M1349" s="149"/>
      <c r="N1349" s="149"/>
      <c r="O1349" s="149"/>
      <c r="P1349" s="206"/>
      <c r="Q1349" s="150"/>
      <c r="R1349" s="148" t="str">
        <f ca="1">IF(ISERROR($V1349),"",OFFSET('Smelter Look-up'!$C$4,$V1349-4,0)&amp;"")</f>
        <v/>
      </c>
      <c r="S1349" s="154" t="str">
        <f t="shared" ca="1" si="111"/>
        <v/>
      </c>
      <c r="T1349" s="154" t="str">
        <f ca="1">IF(B1349="","",IF(ISERROR(MATCH($J1349,SorP!$B$1:$B$6261,0)),"",INDIRECT("'SorP'!$A$"&amp;MATCH($S1349&amp;$J1349,SorP!C:C,0))))</f>
        <v/>
      </c>
      <c r="U1349" s="167"/>
      <c r="V1349" s="168" t="e">
        <f>IF(C1349="",NA(),MATCH($B1349&amp;$C1349,'Smelter Look-up'!$J:$J,0))</f>
        <v>#N/A</v>
      </c>
      <c r="X1349" s="169">
        <f t="shared" ca="1" si="110"/>
        <v>0</v>
      </c>
      <c r="AB1349" s="311" t="str">
        <f t="shared" si="112"/>
        <v/>
      </c>
      <c r="AC1349" s="169" t="str">
        <f t="shared" si="113"/>
        <v/>
      </c>
      <c r="AD1349" s="169" t="str">
        <f t="shared" si="114"/>
        <v/>
      </c>
    </row>
    <row r="1350" spans="1:30" s="169" customFormat="1" ht="20.25">
      <c r="A1350" s="154"/>
      <c r="B1350" s="301"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3" t="str">
        <f ca="1">IF(ISERROR($V1350),"",OFFSET('Smelter Look-up'!$G$4,$V1350-4,0))</f>
        <v/>
      </c>
      <c r="I1350" s="204" t="str">
        <f ca="1">IF(ISERROR($V1350),"",OFFSET('Smelter Look-up'!$H$4,$V1350-4,0))</f>
        <v/>
      </c>
      <c r="J1350" s="204" t="str">
        <f ca="1">IF(ISERROR($V1350),"",OFFSET('Smelter Look-up'!$I$4,$V1350-4,0))</f>
        <v/>
      </c>
      <c r="K1350" s="149"/>
      <c r="L1350" s="149"/>
      <c r="M1350" s="149"/>
      <c r="N1350" s="149"/>
      <c r="O1350" s="149"/>
      <c r="P1350" s="206"/>
      <c r="Q1350" s="150"/>
      <c r="R1350" s="148" t="str">
        <f ca="1">IF(ISERROR($V1350),"",OFFSET('Smelter Look-up'!$C$4,$V1350-4,0)&amp;"")</f>
        <v/>
      </c>
      <c r="S1350" s="154" t="str">
        <f t="shared" ca="1" si="111"/>
        <v/>
      </c>
      <c r="T1350" s="154" t="str">
        <f ca="1">IF(B1350="","",IF(ISERROR(MATCH($J1350,SorP!$B$1:$B$6261,0)),"",INDIRECT("'SorP'!$A$"&amp;MATCH($S1350&amp;$J1350,SorP!C:C,0))))</f>
        <v/>
      </c>
      <c r="U1350" s="167"/>
      <c r="V1350" s="168" t="e">
        <f>IF(C1350="",NA(),MATCH($B1350&amp;$C1350,'Smelter Look-up'!$J:$J,0))</f>
        <v>#N/A</v>
      </c>
      <c r="X1350" s="169">
        <f t="shared" ca="1" si="110"/>
        <v>0</v>
      </c>
      <c r="AB1350" s="311" t="str">
        <f t="shared" si="112"/>
        <v/>
      </c>
      <c r="AC1350" s="169" t="str">
        <f t="shared" si="113"/>
        <v/>
      </c>
      <c r="AD1350" s="169" t="str">
        <f t="shared" si="114"/>
        <v/>
      </c>
    </row>
    <row r="1351" spans="1:30" s="169" customFormat="1" ht="20.25">
      <c r="A1351" s="154"/>
      <c r="B1351" s="301"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3" t="str">
        <f ca="1">IF(ISERROR($V1351),"",OFFSET('Smelter Look-up'!$G$4,$V1351-4,0))</f>
        <v/>
      </c>
      <c r="I1351" s="204" t="str">
        <f ca="1">IF(ISERROR($V1351),"",OFFSET('Smelter Look-up'!$H$4,$V1351-4,0))</f>
        <v/>
      </c>
      <c r="J1351" s="204" t="str">
        <f ca="1">IF(ISERROR($V1351),"",OFFSET('Smelter Look-up'!$I$4,$V1351-4,0))</f>
        <v/>
      </c>
      <c r="K1351" s="149"/>
      <c r="L1351" s="149"/>
      <c r="M1351" s="149"/>
      <c r="N1351" s="149"/>
      <c r="O1351" s="149"/>
      <c r="P1351" s="206"/>
      <c r="Q1351" s="150"/>
      <c r="R1351" s="148" t="str">
        <f ca="1">IF(ISERROR($V1351),"",OFFSET('Smelter Look-up'!$C$4,$V1351-4,0)&amp;"")</f>
        <v/>
      </c>
      <c r="S1351" s="154" t="str">
        <f t="shared" ca="1" si="111"/>
        <v/>
      </c>
      <c r="T1351" s="154" t="str">
        <f ca="1">IF(B1351="","",IF(ISERROR(MATCH($J1351,SorP!$B$1:$B$6261,0)),"",INDIRECT("'SorP'!$A$"&amp;MATCH($S1351&amp;$J1351,SorP!C:C,0))))</f>
        <v/>
      </c>
      <c r="U1351" s="167"/>
      <c r="V1351" s="168" t="e">
        <f>IF(C1351="",NA(),MATCH($B1351&amp;$C1351,'Smelter Look-up'!$J:$J,0))</f>
        <v>#N/A</v>
      </c>
      <c r="X1351" s="169">
        <f t="shared" ca="1" si="110"/>
        <v>0</v>
      </c>
      <c r="AB1351" s="311" t="str">
        <f t="shared" si="112"/>
        <v/>
      </c>
      <c r="AC1351" s="169" t="str">
        <f t="shared" si="113"/>
        <v/>
      </c>
      <c r="AD1351" s="169" t="str">
        <f t="shared" si="114"/>
        <v/>
      </c>
    </row>
    <row r="1352" spans="1:30" s="169" customFormat="1" ht="20.25">
      <c r="A1352" s="154"/>
      <c r="B1352" s="301"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3" t="str">
        <f ca="1">IF(ISERROR($V1352),"",OFFSET('Smelter Look-up'!$G$4,$V1352-4,0))</f>
        <v/>
      </c>
      <c r="I1352" s="204" t="str">
        <f ca="1">IF(ISERROR($V1352),"",OFFSET('Smelter Look-up'!$H$4,$V1352-4,0))</f>
        <v/>
      </c>
      <c r="J1352" s="204" t="str">
        <f ca="1">IF(ISERROR($V1352),"",OFFSET('Smelter Look-up'!$I$4,$V1352-4,0))</f>
        <v/>
      </c>
      <c r="K1352" s="149"/>
      <c r="L1352" s="149"/>
      <c r="M1352" s="149"/>
      <c r="N1352" s="149"/>
      <c r="O1352" s="149"/>
      <c r="P1352" s="206"/>
      <c r="Q1352" s="150"/>
      <c r="R1352" s="148" t="str">
        <f ca="1">IF(ISERROR($V1352),"",OFFSET('Smelter Look-up'!$C$4,$V1352-4,0)&amp;"")</f>
        <v/>
      </c>
      <c r="S1352" s="154" t="str">
        <f t="shared" ca="1" si="111"/>
        <v/>
      </c>
      <c r="T1352" s="154" t="str">
        <f ca="1">IF(B1352="","",IF(ISERROR(MATCH($J1352,SorP!$B$1:$B$6261,0)),"",INDIRECT("'SorP'!$A$"&amp;MATCH($S1352&amp;$J1352,SorP!C:C,0))))</f>
        <v/>
      </c>
      <c r="U1352" s="167"/>
      <c r="V1352" s="168" t="e">
        <f>IF(C1352="",NA(),MATCH($B1352&amp;$C1352,'Smelter Look-up'!$J:$J,0))</f>
        <v>#N/A</v>
      </c>
      <c r="X1352" s="169">
        <f t="shared" ca="1" si="110"/>
        <v>0</v>
      </c>
      <c r="AB1352" s="311" t="str">
        <f t="shared" si="112"/>
        <v/>
      </c>
      <c r="AC1352" s="169" t="str">
        <f t="shared" si="113"/>
        <v/>
      </c>
      <c r="AD1352" s="169" t="str">
        <f t="shared" si="114"/>
        <v/>
      </c>
    </row>
    <row r="1353" spans="1:30" s="169" customFormat="1" ht="20.25">
      <c r="A1353" s="154"/>
      <c r="B1353" s="301"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3" t="str">
        <f ca="1">IF(ISERROR($V1353),"",OFFSET('Smelter Look-up'!$G$4,$V1353-4,0))</f>
        <v/>
      </c>
      <c r="I1353" s="204" t="str">
        <f ca="1">IF(ISERROR($V1353),"",OFFSET('Smelter Look-up'!$H$4,$V1353-4,0))</f>
        <v/>
      </c>
      <c r="J1353" s="204" t="str">
        <f ca="1">IF(ISERROR($V1353),"",OFFSET('Smelter Look-up'!$I$4,$V1353-4,0))</f>
        <v/>
      </c>
      <c r="K1353" s="149"/>
      <c r="L1353" s="149"/>
      <c r="M1353" s="149"/>
      <c r="N1353" s="149"/>
      <c r="O1353" s="149"/>
      <c r="P1353" s="206"/>
      <c r="Q1353" s="150"/>
      <c r="R1353" s="148" t="str">
        <f ca="1">IF(ISERROR($V1353),"",OFFSET('Smelter Look-up'!$C$4,$V1353-4,0)&amp;"")</f>
        <v/>
      </c>
      <c r="S1353" s="154" t="str">
        <f t="shared" ca="1" si="111"/>
        <v/>
      </c>
      <c r="T1353" s="154" t="str">
        <f ca="1">IF(B1353="","",IF(ISERROR(MATCH($J1353,SorP!$B$1:$B$6261,0)),"",INDIRECT("'SorP'!$A$"&amp;MATCH($S1353&amp;$J1353,SorP!C:C,0))))</f>
        <v/>
      </c>
      <c r="U1353" s="167"/>
      <c r="V1353" s="168" t="e">
        <f>IF(C1353="",NA(),MATCH($B1353&amp;$C1353,'Smelter Look-up'!$J:$J,0))</f>
        <v>#N/A</v>
      </c>
      <c r="X1353" s="169">
        <f t="shared" ca="1" si="110"/>
        <v>0</v>
      </c>
      <c r="AB1353" s="311" t="str">
        <f t="shared" si="112"/>
        <v/>
      </c>
      <c r="AC1353" s="169" t="str">
        <f t="shared" si="113"/>
        <v/>
      </c>
      <c r="AD1353" s="169" t="str">
        <f t="shared" si="114"/>
        <v/>
      </c>
    </row>
    <row r="1354" spans="1:30" s="169" customFormat="1" ht="20.25">
      <c r="A1354" s="154"/>
      <c r="B1354" s="301"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3" t="str">
        <f ca="1">IF(ISERROR($V1354),"",OFFSET('Smelter Look-up'!$G$4,$V1354-4,0))</f>
        <v/>
      </c>
      <c r="I1354" s="204" t="str">
        <f ca="1">IF(ISERROR($V1354),"",OFFSET('Smelter Look-up'!$H$4,$V1354-4,0))</f>
        <v/>
      </c>
      <c r="J1354" s="204" t="str">
        <f ca="1">IF(ISERROR($V1354),"",OFFSET('Smelter Look-up'!$I$4,$V1354-4,0))</f>
        <v/>
      </c>
      <c r="K1354" s="149"/>
      <c r="L1354" s="149"/>
      <c r="M1354" s="149"/>
      <c r="N1354" s="149"/>
      <c r="O1354" s="149"/>
      <c r="P1354" s="206"/>
      <c r="Q1354" s="150"/>
      <c r="R1354" s="148" t="str">
        <f ca="1">IF(ISERROR($V1354),"",OFFSET('Smelter Look-up'!$C$4,$V1354-4,0)&amp;"")</f>
        <v/>
      </c>
      <c r="S1354" s="154" t="str">
        <f t="shared" ca="1" si="111"/>
        <v/>
      </c>
      <c r="T1354" s="154" t="str">
        <f ca="1">IF(B1354="","",IF(ISERROR(MATCH($J1354,SorP!$B$1:$B$6261,0)),"",INDIRECT("'SorP'!$A$"&amp;MATCH($S1354&amp;$J1354,SorP!C:C,0))))</f>
        <v/>
      </c>
      <c r="U1354" s="167"/>
      <c r="V1354" s="168" t="e">
        <f>IF(C1354="",NA(),MATCH($B1354&amp;$C1354,'Smelter Look-up'!$J:$J,0))</f>
        <v>#N/A</v>
      </c>
      <c r="X1354" s="169">
        <f t="shared" ca="1" si="110"/>
        <v>0</v>
      </c>
      <c r="AB1354" s="311" t="str">
        <f t="shared" si="112"/>
        <v/>
      </c>
      <c r="AC1354" s="169" t="str">
        <f t="shared" si="113"/>
        <v/>
      </c>
      <c r="AD1354" s="169" t="str">
        <f t="shared" si="114"/>
        <v/>
      </c>
    </row>
    <row r="1355" spans="1:30" s="169" customFormat="1" ht="20.25">
      <c r="A1355" s="154"/>
      <c r="B1355" s="301"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3" t="str">
        <f ca="1">IF(ISERROR($V1355),"",OFFSET('Smelter Look-up'!$G$4,$V1355-4,0))</f>
        <v/>
      </c>
      <c r="I1355" s="204" t="str">
        <f ca="1">IF(ISERROR($V1355),"",OFFSET('Smelter Look-up'!$H$4,$V1355-4,0))</f>
        <v/>
      </c>
      <c r="J1355" s="204" t="str">
        <f ca="1">IF(ISERROR($V1355),"",OFFSET('Smelter Look-up'!$I$4,$V1355-4,0))</f>
        <v/>
      </c>
      <c r="K1355" s="149"/>
      <c r="L1355" s="149"/>
      <c r="M1355" s="149"/>
      <c r="N1355" s="149"/>
      <c r="O1355" s="149"/>
      <c r="P1355" s="206"/>
      <c r="Q1355" s="150"/>
      <c r="R1355" s="148" t="str">
        <f ca="1">IF(ISERROR($V1355),"",OFFSET('Smelter Look-up'!$C$4,$V1355-4,0)&amp;"")</f>
        <v/>
      </c>
      <c r="S1355" s="154" t="str">
        <f t="shared" ca="1" si="111"/>
        <v/>
      </c>
      <c r="T1355" s="154" t="str">
        <f ca="1">IF(B1355="","",IF(ISERROR(MATCH($J1355,SorP!$B$1:$B$6261,0)),"",INDIRECT("'SorP'!$A$"&amp;MATCH($S1355&amp;$J1355,SorP!C:C,0))))</f>
        <v/>
      </c>
      <c r="U1355" s="167"/>
      <c r="V1355" s="168" t="e">
        <f>IF(C1355="",NA(),MATCH($B1355&amp;$C1355,'Smelter Look-up'!$J:$J,0))</f>
        <v>#N/A</v>
      </c>
      <c r="X1355" s="169">
        <f t="shared" ca="1" si="110"/>
        <v>0</v>
      </c>
      <c r="AB1355" s="311" t="str">
        <f t="shared" si="112"/>
        <v/>
      </c>
      <c r="AC1355" s="169" t="str">
        <f t="shared" si="113"/>
        <v/>
      </c>
      <c r="AD1355" s="169" t="str">
        <f t="shared" si="114"/>
        <v/>
      </c>
    </row>
    <row r="1356" spans="1:30" s="169" customFormat="1" ht="20.25">
      <c r="A1356" s="154"/>
      <c r="B1356" s="301"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3" t="str">
        <f ca="1">IF(ISERROR($V1356),"",OFFSET('Smelter Look-up'!$G$4,$V1356-4,0))</f>
        <v/>
      </c>
      <c r="I1356" s="204" t="str">
        <f ca="1">IF(ISERROR($V1356),"",OFFSET('Smelter Look-up'!$H$4,$V1356-4,0))</f>
        <v/>
      </c>
      <c r="J1356" s="204" t="str">
        <f ca="1">IF(ISERROR($V1356),"",OFFSET('Smelter Look-up'!$I$4,$V1356-4,0))</f>
        <v/>
      </c>
      <c r="K1356" s="149"/>
      <c r="L1356" s="149"/>
      <c r="M1356" s="149"/>
      <c r="N1356" s="149"/>
      <c r="O1356" s="149"/>
      <c r="P1356" s="206"/>
      <c r="Q1356" s="150"/>
      <c r="R1356" s="148" t="str">
        <f ca="1">IF(ISERROR($V1356),"",OFFSET('Smelter Look-up'!$C$4,$V1356-4,0)&amp;"")</f>
        <v/>
      </c>
      <c r="S1356" s="154" t="str">
        <f t="shared" ca="1" si="111"/>
        <v/>
      </c>
      <c r="T1356" s="154" t="str">
        <f ca="1">IF(B1356="","",IF(ISERROR(MATCH($J1356,SorP!$B$1:$B$6261,0)),"",INDIRECT("'SorP'!$A$"&amp;MATCH($S1356&amp;$J1356,SorP!C:C,0))))</f>
        <v/>
      </c>
      <c r="U1356" s="167"/>
      <c r="V1356" s="168" t="e">
        <f>IF(C1356="",NA(),MATCH($B1356&amp;$C1356,'Smelter Look-up'!$J:$J,0))</f>
        <v>#N/A</v>
      </c>
      <c r="X1356" s="169">
        <f t="shared" ca="1" si="110"/>
        <v>0</v>
      </c>
      <c r="AB1356" s="311" t="str">
        <f t="shared" si="112"/>
        <v/>
      </c>
      <c r="AC1356" s="169" t="str">
        <f t="shared" si="113"/>
        <v/>
      </c>
      <c r="AD1356" s="169" t="str">
        <f t="shared" si="114"/>
        <v/>
      </c>
    </row>
    <row r="1357" spans="1:30" s="169" customFormat="1" ht="20.25">
      <c r="A1357" s="154"/>
      <c r="B1357" s="301"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3" t="str">
        <f ca="1">IF(ISERROR($V1357),"",OFFSET('Smelter Look-up'!$G$4,$V1357-4,0))</f>
        <v/>
      </c>
      <c r="I1357" s="204" t="str">
        <f ca="1">IF(ISERROR($V1357),"",OFFSET('Smelter Look-up'!$H$4,$V1357-4,0))</f>
        <v/>
      </c>
      <c r="J1357" s="204" t="str">
        <f ca="1">IF(ISERROR($V1357),"",OFFSET('Smelter Look-up'!$I$4,$V1357-4,0))</f>
        <v/>
      </c>
      <c r="K1357" s="149"/>
      <c r="L1357" s="149"/>
      <c r="M1357" s="149"/>
      <c r="N1357" s="149"/>
      <c r="O1357" s="149"/>
      <c r="P1357" s="206"/>
      <c r="Q1357" s="150"/>
      <c r="R1357" s="148" t="str">
        <f ca="1">IF(ISERROR($V1357),"",OFFSET('Smelter Look-up'!$C$4,$V1357-4,0)&amp;"")</f>
        <v/>
      </c>
      <c r="S1357" s="154" t="str">
        <f t="shared" ca="1" si="111"/>
        <v/>
      </c>
      <c r="T1357" s="154" t="str">
        <f ca="1">IF(B1357="","",IF(ISERROR(MATCH($J1357,SorP!$B$1:$B$6261,0)),"",INDIRECT("'SorP'!$A$"&amp;MATCH($S1357&amp;$J1357,SorP!C:C,0))))</f>
        <v/>
      </c>
      <c r="U1357" s="167"/>
      <c r="V1357" s="168" t="e">
        <f>IF(C1357="",NA(),MATCH($B1357&amp;$C1357,'Smelter Look-up'!$J:$J,0))</f>
        <v>#N/A</v>
      </c>
      <c r="X1357" s="169">
        <f t="shared" ca="1" si="110"/>
        <v>0</v>
      </c>
      <c r="AB1357" s="311" t="str">
        <f t="shared" si="112"/>
        <v/>
      </c>
      <c r="AC1357" s="169" t="str">
        <f t="shared" si="113"/>
        <v/>
      </c>
      <c r="AD1357" s="169" t="str">
        <f t="shared" si="114"/>
        <v/>
      </c>
    </row>
    <row r="1358" spans="1:30" s="169" customFormat="1" ht="20.25">
      <c r="A1358" s="154"/>
      <c r="B1358" s="301"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3" t="str">
        <f ca="1">IF(ISERROR($V1358),"",OFFSET('Smelter Look-up'!$G$4,$V1358-4,0))</f>
        <v/>
      </c>
      <c r="I1358" s="204" t="str">
        <f ca="1">IF(ISERROR($V1358),"",OFFSET('Smelter Look-up'!$H$4,$V1358-4,0))</f>
        <v/>
      </c>
      <c r="J1358" s="204" t="str">
        <f ca="1">IF(ISERROR($V1358),"",OFFSET('Smelter Look-up'!$I$4,$V1358-4,0))</f>
        <v/>
      </c>
      <c r="K1358" s="149"/>
      <c r="L1358" s="149"/>
      <c r="M1358" s="149"/>
      <c r="N1358" s="149"/>
      <c r="O1358" s="149"/>
      <c r="P1358" s="206"/>
      <c r="Q1358" s="150"/>
      <c r="R1358" s="148" t="str">
        <f ca="1">IF(ISERROR($V1358),"",OFFSET('Smelter Look-up'!$C$4,$V1358-4,0)&amp;"")</f>
        <v/>
      </c>
      <c r="S1358" s="154" t="str">
        <f t="shared" ca="1" si="111"/>
        <v/>
      </c>
      <c r="T1358" s="154" t="str">
        <f ca="1">IF(B1358="","",IF(ISERROR(MATCH($J1358,SorP!$B$1:$B$6261,0)),"",INDIRECT("'SorP'!$A$"&amp;MATCH($S1358&amp;$J1358,SorP!C:C,0))))</f>
        <v/>
      </c>
      <c r="U1358" s="167"/>
      <c r="V1358" s="168" t="e">
        <f>IF(C1358="",NA(),MATCH($B1358&amp;$C1358,'Smelter Look-up'!$J:$J,0))</f>
        <v>#N/A</v>
      </c>
      <c r="X1358" s="169">
        <f t="shared" ca="1" si="110"/>
        <v>0</v>
      </c>
      <c r="AB1358" s="311" t="str">
        <f t="shared" si="112"/>
        <v/>
      </c>
      <c r="AC1358" s="169" t="str">
        <f t="shared" si="113"/>
        <v/>
      </c>
      <c r="AD1358" s="169" t="str">
        <f t="shared" si="114"/>
        <v/>
      </c>
    </row>
    <row r="1359" spans="1:30" s="169" customFormat="1" ht="20.25">
      <c r="A1359" s="154"/>
      <c r="B1359" s="301"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3" t="str">
        <f ca="1">IF(ISERROR($V1359),"",OFFSET('Smelter Look-up'!$G$4,$V1359-4,0))</f>
        <v/>
      </c>
      <c r="I1359" s="204" t="str">
        <f ca="1">IF(ISERROR($V1359),"",OFFSET('Smelter Look-up'!$H$4,$V1359-4,0))</f>
        <v/>
      </c>
      <c r="J1359" s="204" t="str">
        <f ca="1">IF(ISERROR($V1359),"",OFFSET('Smelter Look-up'!$I$4,$V1359-4,0))</f>
        <v/>
      </c>
      <c r="K1359" s="149"/>
      <c r="L1359" s="149"/>
      <c r="M1359" s="149"/>
      <c r="N1359" s="149"/>
      <c r="O1359" s="149"/>
      <c r="P1359" s="206"/>
      <c r="Q1359" s="150"/>
      <c r="R1359" s="148" t="str">
        <f ca="1">IF(ISERROR($V1359),"",OFFSET('Smelter Look-up'!$C$4,$V1359-4,0)&amp;"")</f>
        <v/>
      </c>
      <c r="S1359" s="154" t="str">
        <f t="shared" ca="1" si="111"/>
        <v/>
      </c>
      <c r="T1359" s="154" t="str">
        <f ca="1">IF(B1359="","",IF(ISERROR(MATCH($J1359,SorP!$B$1:$B$6261,0)),"",INDIRECT("'SorP'!$A$"&amp;MATCH($S1359&amp;$J1359,SorP!C:C,0))))</f>
        <v/>
      </c>
      <c r="U1359" s="167"/>
      <c r="V1359" s="168" t="e">
        <f>IF(C1359="",NA(),MATCH($B1359&amp;$C1359,'Smelter Look-up'!$J:$J,0))</f>
        <v>#N/A</v>
      </c>
      <c r="X1359" s="169">
        <f t="shared" ca="1" si="110"/>
        <v>0</v>
      </c>
      <c r="AB1359" s="311" t="str">
        <f t="shared" si="112"/>
        <v/>
      </c>
      <c r="AC1359" s="169" t="str">
        <f t="shared" si="113"/>
        <v/>
      </c>
      <c r="AD1359" s="169" t="str">
        <f t="shared" si="114"/>
        <v/>
      </c>
    </row>
    <row r="1360" spans="1:30" s="169" customFormat="1" ht="20.25">
      <c r="A1360" s="154"/>
      <c r="B1360" s="301"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3" t="str">
        <f ca="1">IF(ISERROR($V1360),"",OFFSET('Smelter Look-up'!$G$4,$V1360-4,0))</f>
        <v/>
      </c>
      <c r="I1360" s="204" t="str">
        <f ca="1">IF(ISERROR($V1360),"",OFFSET('Smelter Look-up'!$H$4,$V1360-4,0))</f>
        <v/>
      </c>
      <c r="J1360" s="204" t="str">
        <f ca="1">IF(ISERROR($V1360),"",OFFSET('Smelter Look-up'!$I$4,$V1360-4,0))</f>
        <v/>
      </c>
      <c r="K1360" s="149"/>
      <c r="L1360" s="149"/>
      <c r="M1360" s="149"/>
      <c r="N1360" s="149"/>
      <c r="O1360" s="149"/>
      <c r="P1360" s="206"/>
      <c r="Q1360" s="150"/>
      <c r="R1360" s="148" t="str">
        <f ca="1">IF(ISERROR($V1360),"",OFFSET('Smelter Look-up'!$C$4,$V1360-4,0)&amp;"")</f>
        <v/>
      </c>
      <c r="S1360" s="154" t="str">
        <f t="shared" ca="1" si="111"/>
        <v/>
      </c>
      <c r="T1360" s="154" t="str">
        <f ca="1">IF(B1360="","",IF(ISERROR(MATCH($J1360,SorP!$B$1:$B$6261,0)),"",INDIRECT("'SorP'!$A$"&amp;MATCH($S1360&amp;$J1360,SorP!C:C,0))))</f>
        <v/>
      </c>
      <c r="U1360" s="167"/>
      <c r="V1360" s="168" t="e">
        <f>IF(C1360="",NA(),MATCH($B1360&amp;$C1360,'Smelter Look-up'!$J:$J,0))</f>
        <v>#N/A</v>
      </c>
      <c r="X1360" s="169">
        <f t="shared" ca="1" si="110"/>
        <v>0</v>
      </c>
      <c r="AB1360" s="311" t="str">
        <f t="shared" si="112"/>
        <v/>
      </c>
      <c r="AC1360" s="169" t="str">
        <f t="shared" si="113"/>
        <v/>
      </c>
      <c r="AD1360" s="169" t="str">
        <f t="shared" si="114"/>
        <v/>
      </c>
    </row>
    <row r="1361" spans="1:30" s="169" customFormat="1" ht="20.25">
      <c r="A1361" s="154"/>
      <c r="B1361" s="301"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3" t="str">
        <f ca="1">IF(ISERROR($V1361),"",OFFSET('Smelter Look-up'!$G$4,$V1361-4,0))</f>
        <v/>
      </c>
      <c r="I1361" s="204" t="str">
        <f ca="1">IF(ISERROR($V1361),"",OFFSET('Smelter Look-up'!$H$4,$V1361-4,0))</f>
        <v/>
      </c>
      <c r="J1361" s="204" t="str">
        <f ca="1">IF(ISERROR($V1361),"",OFFSET('Smelter Look-up'!$I$4,$V1361-4,0))</f>
        <v/>
      </c>
      <c r="K1361" s="149"/>
      <c r="L1361" s="149"/>
      <c r="M1361" s="149"/>
      <c r="N1361" s="149"/>
      <c r="O1361" s="149"/>
      <c r="P1361" s="206"/>
      <c r="Q1361" s="150"/>
      <c r="R1361" s="148" t="str">
        <f ca="1">IF(ISERROR($V1361),"",OFFSET('Smelter Look-up'!$C$4,$V1361-4,0)&amp;"")</f>
        <v/>
      </c>
      <c r="S1361" s="154" t="str">
        <f t="shared" ca="1" si="111"/>
        <v/>
      </c>
      <c r="T1361" s="154" t="str">
        <f ca="1">IF(B1361="","",IF(ISERROR(MATCH($J1361,SorP!$B$1:$B$6261,0)),"",INDIRECT("'SorP'!$A$"&amp;MATCH($S1361&amp;$J1361,SorP!C:C,0))))</f>
        <v/>
      </c>
      <c r="U1361" s="167"/>
      <c r="V1361" s="168" t="e">
        <f>IF(C1361="",NA(),MATCH($B1361&amp;$C1361,'Smelter Look-up'!$J:$J,0))</f>
        <v>#N/A</v>
      </c>
      <c r="X1361" s="169">
        <f t="shared" ca="1" si="110"/>
        <v>0</v>
      </c>
      <c r="AB1361" s="311" t="str">
        <f t="shared" si="112"/>
        <v/>
      </c>
      <c r="AC1361" s="169" t="str">
        <f t="shared" si="113"/>
        <v/>
      </c>
      <c r="AD1361" s="169" t="str">
        <f t="shared" si="114"/>
        <v/>
      </c>
    </row>
    <row r="1362" spans="1:30" s="169" customFormat="1" ht="20.25">
      <c r="A1362" s="154"/>
      <c r="B1362" s="301"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3" t="str">
        <f ca="1">IF(ISERROR($V1362),"",OFFSET('Smelter Look-up'!$G$4,$V1362-4,0))</f>
        <v/>
      </c>
      <c r="I1362" s="204" t="str">
        <f ca="1">IF(ISERROR($V1362),"",OFFSET('Smelter Look-up'!$H$4,$V1362-4,0))</f>
        <v/>
      </c>
      <c r="J1362" s="204" t="str">
        <f ca="1">IF(ISERROR($V1362),"",OFFSET('Smelter Look-up'!$I$4,$V1362-4,0))</f>
        <v/>
      </c>
      <c r="K1362" s="149"/>
      <c r="L1362" s="149"/>
      <c r="M1362" s="149"/>
      <c r="N1362" s="149"/>
      <c r="O1362" s="149"/>
      <c r="P1362" s="206"/>
      <c r="Q1362" s="150"/>
      <c r="R1362" s="148" t="str">
        <f ca="1">IF(ISERROR($V1362),"",OFFSET('Smelter Look-up'!$C$4,$V1362-4,0)&amp;"")</f>
        <v/>
      </c>
      <c r="S1362" s="154" t="str">
        <f t="shared" ca="1" si="111"/>
        <v/>
      </c>
      <c r="T1362" s="154" t="str">
        <f ca="1">IF(B1362="","",IF(ISERROR(MATCH($J1362,SorP!$B$1:$B$6261,0)),"",INDIRECT("'SorP'!$A$"&amp;MATCH($S1362&amp;$J1362,SorP!C:C,0))))</f>
        <v/>
      </c>
      <c r="U1362" s="167"/>
      <c r="V1362" s="168" t="e">
        <f>IF(C1362="",NA(),MATCH($B1362&amp;$C1362,'Smelter Look-up'!$J:$J,0))</f>
        <v>#N/A</v>
      </c>
      <c r="X1362" s="169">
        <f t="shared" ca="1" si="110"/>
        <v>0</v>
      </c>
      <c r="AB1362" s="311" t="str">
        <f t="shared" si="112"/>
        <v/>
      </c>
      <c r="AC1362" s="169" t="str">
        <f t="shared" si="113"/>
        <v/>
      </c>
      <c r="AD1362" s="169" t="str">
        <f t="shared" si="114"/>
        <v/>
      </c>
    </row>
    <row r="1363" spans="1:30" s="169" customFormat="1" ht="20.25">
      <c r="A1363" s="154"/>
      <c r="B1363" s="301"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3" t="str">
        <f ca="1">IF(ISERROR($V1363),"",OFFSET('Smelter Look-up'!$G$4,$V1363-4,0))</f>
        <v/>
      </c>
      <c r="I1363" s="204" t="str">
        <f ca="1">IF(ISERROR($V1363),"",OFFSET('Smelter Look-up'!$H$4,$V1363-4,0))</f>
        <v/>
      </c>
      <c r="J1363" s="204" t="str">
        <f ca="1">IF(ISERROR($V1363),"",OFFSET('Smelter Look-up'!$I$4,$V1363-4,0))</f>
        <v/>
      </c>
      <c r="K1363" s="149"/>
      <c r="L1363" s="149"/>
      <c r="M1363" s="149"/>
      <c r="N1363" s="149"/>
      <c r="O1363" s="149"/>
      <c r="P1363" s="206"/>
      <c r="Q1363" s="150"/>
      <c r="R1363" s="148" t="str">
        <f ca="1">IF(ISERROR($V1363),"",OFFSET('Smelter Look-up'!$C$4,$V1363-4,0)&amp;"")</f>
        <v/>
      </c>
      <c r="S1363" s="154" t="str">
        <f t="shared" ca="1" si="111"/>
        <v/>
      </c>
      <c r="T1363" s="154" t="str">
        <f ca="1">IF(B1363="","",IF(ISERROR(MATCH($J1363,SorP!$B$1:$B$6261,0)),"",INDIRECT("'SorP'!$A$"&amp;MATCH($S1363&amp;$J1363,SorP!C:C,0))))</f>
        <v/>
      </c>
      <c r="U1363" s="167"/>
      <c r="V1363" s="168" t="e">
        <f>IF(C1363="",NA(),MATCH($B1363&amp;$C1363,'Smelter Look-up'!$J:$J,0))</f>
        <v>#N/A</v>
      </c>
      <c r="X1363" s="169">
        <f t="shared" ca="1" si="110"/>
        <v>0</v>
      </c>
      <c r="AB1363" s="311" t="str">
        <f t="shared" si="112"/>
        <v/>
      </c>
      <c r="AC1363" s="169" t="str">
        <f t="shared" si="113"/>
        <v/>
      </c>
      <c r="AD1363" s="169" t="str">
        <f t="shared" si="114"/>
        <v/>
      </c>
    </row>
    <row r="1364" spans="1:30" s="169" customFormat="1" ht="20.25">
      <c r="A1364" s="154"/>
      <c r="B1364" s="301"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3" t="str">
        <f ca="1">IF(ISERROR($V1364),"",OFFSET('Smelter Look-up'!$G$4,$V1364-4,0))</f>
        <v/>
      </c>
      <c r="I1364" s="204" t="str">
        <f ca="1">IF(ISERROR($V1364),"",OFFSET('Smelter Look-up'!$H$4,$V1364-4,0))</f>
        <v/>
      </c>
      <c r="J1364" s="204" t="str">
        <f ca="1">IF(ISERROR($V1364),"",OFFSET('Smelter Look-up'!$I$4,$V1364-4,0))</f>
        <v/>
      </c>
      <c r="K1364" s="149"/>
      <c r="L1364" s="149"/>
      <c r="M1364" s="149"/>
      <c r="N1364" s="149"/>
      <c r="O1364" s="149"/>
      <c r="P1364" s="206"/>
      <c r="Q1364" s="150"/>
      <c r="R1364" s="148" t="str">
        <f ca="1">IF(ISERROR($V1364),"",OFFSET('Smelter Look-up'!$C$4,$V1364-4,0)&amp;"")</f>
        <v/>
      </c>
      <c r="S1364" s="154" t="str">
        <f t="shared" ca="1" si="111"/>
        <v/>
      </c>
      <c r="T1364" s="154" t="str">
        <f ca="1">IF(B1364="","",IF(ISERROR(MATCH($J1364,SorP!$B$1:$B$6261,0)),"",INDIRECT("'SorP'!$A$"&amp;MATCH($S1364&amp;$J1364,SorP!C:C,0))))</f>
        <v/>
      </c>
      <c r="U1364" s="167"/>
      <c r="V1364" s="168" t="e">
        <f>IF(C1364="",NA(),MATCH($B1364&amp;$C1364,'Smelter Look-up'!$J:$J,0))</f>
        <v>#N/A</v>
      </c>
      <c r="X1364" s="169">
        <f t="shared" ca="1" si="110"/>
        <v>0</v>
      </c>
      <c r="AB1364" s="311" t="str">
        <f t="shared" si="112"/>
        <v/>
      </c>
      <c r="AC1364" s="169" t="str">
        <f t="shared" si="113"/>
        <v/>
      </c>
      <c r="AD1364" s="169" t="str">
        <f t="shared" si="114"/>
        <v/>
      </c>
    </row>
    <row r="1365" spans="1:30" s="169" customFormat="1" ht="20.25">
      <c r="A1365" s="154"/>
      <c r="B1365" s="301"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3" t="str">
        <f ca="1">IF(ISERROR($V1365),"",OFFSET('Smelter Look-up'!$G$4,$V1365-4,0))</f>
        <v/>
      </c>
      <c r="I1365" s="204" t="str">
        <f ca="1">IF(ISERROR($V1365),"",OFFSET('Smelter Look-up'!$H$4,$V1365-4,0))</f>
        <v/>
      </c>
      <c r="J1365" s="204" t="str">
        <f ca="1">IF(ISERROR($V1365),"",OFFSET('Smelter Look-up'!$I$4,$V1365-4,0))</f>
        <v/>
      </c>
      <c r="K1365" s="149"/>
      <c r="L1365" s="149"/>
      <c r="M1365" s="149"/>
      <c r="N1365" s="149"/>
      <c r="O1365" s="149"/>
      <c r="P1365" s="206"/>
      <c r="Q1365" s="150"/>
      <c r="R1365" s="148" t="str">
        <f ca="1">IF(ISERROR($V1365),"",OFFSET('Smelter Look-up'!$C$4,$V1365-4,0)&amp;"")</f>
        <v/>
      </c>
      <c r="S1365" s="154" t="str">
        <f t="shared" ca="1" si="111"/>
        <v/>
      </c>
      <c r="T1365" s="154" t="str">
        <f ca="1">IF(B1365="","",IF(ISERROR(MATCH($J1365,SorP!$B$1:$B$6261,0)),"",INDIRECT("'SorP'!$A$"&amp;MATCH($S1365&amp;$J1365,SorP!C:C,0))))</f>
        <v/>
      </c>
      <c r="U1365" s="167"/>
      <c r="V1365" s="168" t="e">
        <f>IF(C1365="",NA(),MATCH($B1365&amp;$C1365,'Smelter Look-up'!$J:$J,0))</f>
        <v>#N/A</v>
      </c>
      <c r="X1365" s="169">
        <f t="shared" ca="1" si="110"/>
        <v>0</v>
      </c>
      <c r="AB1365" s="311" t="str">
        <f t="shared" si="112"/>
        <v/>
      </c>
      <c r="AC1365" s="169" t="str">
        <f t="shared" si="113"/>
        <v/>
      </c>
      <c r="AD1365" s="169" t="str">
        <f t="shared" si="114"/>
        <v/>
      </c>
    </row>
    <row r="1366" spans="1:30" s="169" customFormat="1" ht="20.25">
      <c r="A1366" s="154"/>
      <c r="B1366" s="301"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3" t="str">
        <f ca="1">IF(ISERROR($V1366),"",OFFSET('Smelter Look-up'!$G$4,$V1366-4,0))</f>
        <v/>
      </c>
      <c r="I1366" s="204" t="str">
        <f ca="1">IF(ISERROR($V1366),"",OFFSET('Smelter Look-up'!$H$4,$V1366-4,0))</f>
        <v/>
      </c>
      <c r="J1366" s="204" t="str">
        <f ca="1">IF(ISERROR($V1366),"",OFFSET('Smelter Look-up'!$I$4,$V1366-4,0))</f>
        <v/>
      </c>
      <c r="K1366" s="149"/>
      <c r="L1366" s="149"/>
      <c r="M1366" s="149"/>
      <c r="N1366" s="149"/>
      <c r="O1366" s="149"/>
      <c r="P1366" s="206"/>
      <c r="Q1366" s="150"/>
      <c r="R1366" s="148" t="str">
        <f ca="1">IF(ISERROR($V1366),"",OFFSET('Smelter Look-up'!$C$4,$V1366-4,0)&amp;"")</f>
        <v/>
      </c>
      <c r="S1366" s="154" t="str">
        <f t="shared" ca="1" si="111"/>
        <v/>
      </c>
      <c r="T1366" s="154" t="str">
        <f ca="1">IF(B1366="","",IF(ISERROR(MATCH($J1366,SorP!$B$1:$B$6261,0)),"",INDIRECT("'SorP'!$A$"&amp;MATCH($S1366&amp;$J1366,SorP!C:C,0))))</f>
        <v/>
      </c>
      <c r="U1366" s="167"/>
      <c r="V1366" s="168" t="e">
        <f>IF(C1366="",NA(),MATCH($B1366&amp;$C1366,'Smelter Look-up'!$J:$J,0))</f>
        <v>#N/A</v>
      </c>
      <c r="X1366" s="169">
        <f t="shared" ca="1" si="110"/>
        <v>0</v>
      </c>
      <c r="AB1366" s="311" t="str">
        <f t="shared" si="112"/>
        <v/>
      </c>
      <c r="AC1366" s="169" t="str">
        <f t="shared" si="113"/>
        <v/>
      </c>
      <c r="AD1366" s="169" t="str">
        <f t="shared" si="114"/>
        <v/>
      </c>
    </row>
    <row r="1367" spans="1:30" s="169" customFormat="1" ht="20.25">
      <c r="A1367" s="154"/>
      <c r="B1367" s="301"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3" t="str">
        <f ca="1">IF(ISERROR($V1367),"",OFFSET('Smelter Look-up'!$G$4,$V1367-4,0))</f>
        <v/>
      </c>
      <c r="I1367" s="204" t="str">
        <f ca="1">IF(ISERROR($V1367),"",OFFSET('Smelter Look-up'!$H$4,$V1367-4,0))</f>
        <v/>
      </c>
      <c r="J1367" s="204" t="str">
        <f ca="1">IF(ISERROR($V1367),"",OFFSET('Smelter Look-up'!$I$4,$V1367-4,0))</f>
        <v/>
      </c>
      <c r="K1367" s="149"/>
      <c r="L1367" s="149"/>
      <c r="M1367" s="149"/>
      <c r="N1367" s="149"/>
      <c r="O1367" s="149"/>
      <c r="P1367" s="206"/>
      <c r="Q1367" s="150"/>
      <c r="R1367" s="148" t="str">
        <f ca="1">IF(ISERROR($V1367),"",OFFSET('Smelter Look-up'!$C$4,$V1367-4,0)&amp;"")</f>
        <v/>
      </c>
      <c r="S1367" s="154" t="str">
        <f t="shared" ca="1" si="111"/>
        <v/>
      </c>
      <c r="T1367" s="154" t="str">
        <f ca="1">IF(B1367="","",IF(ISERROR(MATCH($J1367,SorP!$B$1:$B$6261,0)),"",INDIRECT("'SorP'!$A$"&amp;MATCH($S1367&amp;$J1367,SorP!C:C,0))))</f>
        <v/>
      </c>
      <c r="U1367" s="167"/>
      <c r="V1367" s="168" t="e">
        <f>IF(C1367="",NA(),MATCH($B1367&amp;$C1367,'Smelter Look-up'!$J:$J,0))</f>
        <v>#N/A</v>
      </c>
      <c r="X1367" s="169">
        <f t="shared" ca="1" si="110"/>
        <v>0</v>
      </c>
      <c r="AB1367" s="311" t="str">
        <f t="shared" si="112"/>
        <v/>
      </c>
      <c r="AC1367" s="169" t="str">
        <f t="shared" si="113"/>
        <v/>
      </c>
      <c r="AD1367" s="169" t="str">
        <f t="shared" si="114"/>
        <v/>
      </c>
    </row>
    <row r="1368" spans="1:30" s="169" customFormat="1" ht="20.25">
      <c r="A1368" s="154"/>
      <c r="B1368" s="301"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3" t="str">
        <f ca="1">IF(ISERROR($V1368),"",OFFSET('Smelter Look-up'!$G$4,$V1368-4,0))</f>
        <v/>
      </c>
      <c r="I1368" s="204" t="str">
        <f ca="1">IF(ISERROR($V1368),"",OFFSET('Smelter Look-up'!$H$4,$V1368-4,0))</f>
        <v/>
      </c>
      <c r="J1368" s="204" t="str">
        <f ca="1">IF(ISERROR($V1368),"",OFFSET('Smelter Look-up'!$I$4,$V1368-4,0))</f>
        <v/>
      </c>
      <c r="K1368" s="149"/>
      <c r="L1368" s="149"/>
      <c r="M1368" s="149"/>
      <c r="N1368" s="149"/>
      <c r="O1368" s="149"/>
      <c r="P1368" s="206"/>
      <c r="Q1368" s="150"/>
      <c r="R1368" s="148" t="str">
        <f ca="1">IF(ISERROR($V1368),"",OFFSET('Smelter Look-up'!$C$4,$V1368-4,0)&amp;"")</f>
        <v/>
      </c>
      <c r="S1368" s="154" t="str">
        <f t="shared" ca="1" si="111"/>
        <v/>
      </c>
      <c r="T1368" s="154" t="str">
        <f ca="1">IF(B1368="","",IF(ISERROR(MATCH($J1368,SorP!$B$1:$B$6261,0)),"",INDIRECT("'SorP'!$A$"&amp;MATCH($S1368&amp;$J1368,SorP!C:C,0))))</f>
        <v/>
      </c>
      <c r="U1368" s="167"/>
      <c r="V1368" s="168" t="e">
        <f>IF(C1368="",NA(),MATCH($B1368&amp;$C1368,'Smelter Look-up'!$J:$J,0))</f>
        <v>#N/A</v>
      </c>
      <c r="X1368" s="169">
        <f t="shared" ca="1" si="110"/>
        <v>0</v>
      </c>
      <c r="AB1368" s="311" t="str">
        <f t="shared" si="112"/>
        <v/>
      </c>
      <c r="AC1368" s="169" t="str">
        <f t="shared" si="113"/>
        <v/>
      </c>
      <c r="AD1368" s="169" t="str">
        <f t="shared" si="114"/>
        <v/>
      </c>
    </row>
    <row r="1369" spans="1:30" s="169" customFormat="1" ht="20.25">
      <c r="A1369" s="154"/>
      <c r="B1369" s="301"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3" t="str">
        <f ca="1">IF(ISERROR($V1369),"",OFFSET('Smelter Look-up'!$G$4,$V1369-4,0))</f>
        <v/>
      </c>
      <c r="I1369" s="204" t="str">
        <f ca="1">IF(ISERROR($V1369),"",OFFSET('Smelter Look-up'!$H$4,$V1369-4,0))</f>
        <v/>
      </c>
      <c r="J1369" s="204" t="str">
        <f ca="1">IF(ISERROR($V1369),"",OFFSET('Smelter Look-up'!$I$4,$V1369-4,0))</f>
        <v/>
      </c>
      <c r="K1369" s="149"/>
      <c r="L1369" s="149"/>
      <c r="M1369" s="149"/>
      <c r="N1369" s="149"/>
      <c r="O1369" s="149"/>
      <c r="P1369" s="206"/>
      <c r="Q1369" s="150"/>
      <c r="R1369" s="148" t="str">
        <f ca="1">IF(ISERROR($V1369),"",OFFSET('Smelter Look-up'!$C$4,$V1369-4,0)&amp;"")</f>
        <v/>
      </c>
      <c r="S1369" s="154" t="str">
        <f t="shared" ca="1" si="111"/>
        <v/>
      </c>
      <c r="T1369" s="154" t="str">
        <f ca="1">IF(B1369="","",IF(ISERROR(MATCH($J1369,SorP!$B$1:$B$6261,0)),"",INDIRECT("'SorP'!$A$"&amp;MATCH($S1369&amp;$J1369,SorP!C:C,0))))</f>
        <v/>
      </c>
      <c r="U1369" s="167"/>
      <c r="V1369" s="168" t="e">
        <f>IF(C1369="",NA(),MATCH($B1369&amp;$C1369,'Smelter Look-up'!$J:$J,0))</f>
        <v>#N/A</v>
      </c>
      <c r="X1369" s="169">
        <f t="shared" ca="1" si="110"/>
        <v>0</v>
      </c>
      <c r="AB1369" s="311" t="str">
        <f t="shared" si="112"/>
        <v/>
      </c>
      <c r="AC1369" s="169" t="str">
        <f t="shared" si="113"/>
        <v/>
      </c>
      <c r="AD1369" s="169" t="str">
        <f t="shared" si="114"/>
        <v/>
      </c>
    </row>
    <row r="1370" spans="1:30" s="169" customFormat="1" ht="20.25">
      <c r="A1370" s="154"/>
      <c r="B1370" s="301"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3" t="str">
        <f ca="1">IF(ISERROR($V1370),"",OFFSET('Smelter Look-up'!$G$4,$V1370-4,0))</f>
        <v/>
      </c>
      <c r="I1370" s="204" t="str">
        <f ca="1">IF(ISERROR($V1370),"",OFFSET('Smelter Look-up'!$H$4,$V1370-4,0))</f>
        <v/>
      </c>
      <c r="J1370" s="204" t="str">
        <f ca="1">IF(ISERROR($V1370),"",OFFSET('Smelter Look-up'!$I$4,$V1370-4,0))</f>
        <v/>
      </c>
      <c r="K1370" s="149"/>
      <c r="L1370" s="149"/>
      <c r="M1370" s="149"/>
      <c r="N1370" s="149"/>
      <c r="O1370" s="149"/>
      <c r="P1370" s="206"/>
      <c r="Q1370" s="150"/>
      <c r="R1370" s="148" t="str">
        <f ca="1">IF(ISERROR($V1370),"",OFFSET('Smelter Look-up'!$C$4,$V1370-4,0)&amp;"")</f>
        <v/>
      </c>
      <c r="S1370" s="154" t="str">
        <f t="shared" ca="1" si="111"/>
        <v/>
      </c>
      <c r="T1370" s="154" t="str">
        <f ca="1">IF(B1370="","",IF(ISERROR(MATCH($J1370,SorP!$B$1:$B$6261,0)),"",INDIRECT("'SorP'!$A$"&amp;MATCH($S1370&amp;$J1370,SorP!C:C,0))))</f>
        <v/>
      </c>
      <c r="U1370" s="167"/>
      <c r="V1370" s="168" t="e">
        <f>IF(C1370="",NA(),MATCH($B1370&amp;$C1370,'Smelter Look-up'!$J:$J,0))</f>
        <v>#N/A</v>
      </c>
      <c r="X1370" s="169">
        <f t="shared" ca="1" si="110"/>
        <v>0</v>
      </c>
      <c r="AB1370" s="311" t="str">
        <f t="shared" si="112"/>
        <v/>
      </c>
      <c r="AC1370" s="169" t="str">
        <f t="shared" si="113"/>
        <v/>
      </c>
      <c r="AD1370" s="169" t="str">
        <f t="shared" si="114"/>
        <v/>
      </c>
    </row>
    <row r="1371" spans="1:30" s="169" customFormat="1" ht="20.25">
      <c r="A1371" s="154"/>
      <c r="B1371" s="301"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3" t="str">
        <f ca="1">IF(ISERROR($V1371),"",OFFSET('Smelter Look-up'!$G$4,$V1371-4,0))</f>
        <v/>
      </c>
      <c r="I1371" s="204" t="str">
        <f ca="1">IF(ISERROR($V1371),"",OFFSET('Smelter Look-up'!$H$4,$V1371-4,0))</f>
        <v/>
      </c>
      <c r="J1371" s="204" t="str">
        <f ca="1">IF(ISERROR($V1371),"",OFFSET('Smelter Look-up'!$I$4,$V1371-4,0))</f>
        <v/>
      </c>
      <c r="K1371" s="149"/>
      <c r="L1371" s="149"/>
      <c r="M1371" s="149"/>
      <c r="N1371" s="149"/>
      <c r="O1371" s="149"/>
      <c r="P1371" s="206"/>
      <c r="Q1371" s="150"/>
      <c r="R1371" s="148" t="str">
        <f ca="1">IF(ISERROR($V1371),"",OFFSET('Smelter Look-up'!$C$4,$V1371-4,0)&amp;"")</f>
        <v/>
      </c>
      <c r="S1371" s="154" t="str">
        <f t="shared" ca="1" si="111"/>
        <v/>
      </c>
      <c r="T1371" s="154" t="str">
        <f ca="1">IF(B1371="","",IF(ISERROR(MATCH($J1371,SorP!$B$1:$B$6261,0)),"",INDIRECT("'SorP'!$A$"&amp;MATCH($S1371&amp;$J1371,SorP!C:C,0))))</f>
        <v/>
      </c>
      <c r="U1371" s="167"/>
      <c r="V1371" s="168" t="e">
        <f>IF(C1371="",NA(),MATCH($B1371&amp;$C1371,'Smelter Look-up'!$J:$J,0))</f>
        <v>#N/A</v>
      </c>
      <c r="X1371" s="169">
        <f t="shared" ca="1" si="110"/>
        <v>0</v>
      </c>
      <c r="AB1371" s="311" t="str">
        <f t="shared" si="112"/>
        <v/>
      </c>
      <c r="AC1371" s="169" t="str">
        <f t="shared" si="113"/>
        <v/>
      </c>
      <c r="AD1371" s="169" t="str">
        <f t="shared" si="114"/>
        <v/>
      </c>
    </row>
    <row r="1372" spans="1:30" s="169" customFormat="1" ht="20.25">
      <c r="A1372" s="154"/>
      <c r="B1372" s="301"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3" t="str">
        <f ca="1">IF(ISERROR($V1372),"",OFFSET('Smelter Look-up'!$G$4,$V1372-4,0))</f>
        <v/>
      </c>
      <c r="I1372" s="204" t="str">
        <f ca="1">IF(ISERROR($V1372),"",OFFSET('Smelter Look-up'!$H$4,$V1372-4,0))</f>
        <v/>
      </c>
      <c r="J1372" s="204" t="str">
        <f ca="1">IF(ISERROR($V1372),"",OFFSET('Smelter Look-up'!$I$4,$V1372-4,0))</f>
        <v/>
      </c>
      <c r="K1372" s="149"/>
      <c r="L1372" s="149"/>
      <c r="M1372" s="149"/>
      <c r="N1372" s="149"/>
      <c r="O1372" s="149"/>
      <c r="P1372" s="206"/>
      <c r="Q1372" s="150"/>
      <c r="R1372" s="148" t="str">
        <f ca="1">IF(ISERROR($V1372),"",OFFSET('Smelter Look-up'!$C$4,$V1372-4,0)&amp;"")</f>
        <v/>
      </c>
      <c r="S1372" s="154" t="str">
        <f t="shared" ca="1" si="111"/>
        <v/>
      </c>
      <c r="T1372" s="154" t="str">
        <f ca="1">IF(B1372="","",IF(ISERROR(MATCH($J1372,SorP!$B$1:$B$6261,0)),"",INDIRECT("'SorP'!$A$"&amp;MATCH($S1372&amp;$J1372,SorP!C:C,0))))</f>
        <v/>
      </c>
      <c r="U1372" s="167"/>
      <c r="V1372" s="168" t="e">
        <f>IF(C1372="",NA(),MATCH($B1372&amp;$C1372,'Smelter Look-up'!$J:$J,0))</f>
        <v>#N/A</v>
      </c>
      <c r="X1372" s="169">
        <f t="shared" ca="1" si="110"/>
        <v>0</v>
      </c>
      <c r="AB1372" s="311" t="str">
        <f t="shared" si="112"/>
        <v/>
      </c>
      <c r="AC1372" s="169" t="str">
        <f t="shared" si="113"/>
        <v/>
      </c>
      <c r="AD1372" s="169" t="str">
        <f t="shared" si="114"/>
        <v/>
      </c>
    </row>
    <row r="1373" spans="1:30" s="169" customFormat="1" ht="20.25">
      <c r="A1373" s="154"/>
      <c r="B1373" s="301"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3" t="str">
        <f ca="1">IF(ISERROR($V1373),"",OFFSET('Smelter Look-up'!$G$4,$V1373-4,0))</f>
        <v/>
      </c>
      <c r="I1373" s="204" t="str">
        <f ca="1">IF(ISERROR($V1373),"",OFFSET('Smelter Look-up'!$H$4,$V1373-4,0))</f>
        <v/>
      </c>
      <c r="J1373" s="204" t="str">
        <f ca="1">IF(ISERROR($V1373),"",OFFSET('Smelter Look-up'!$I$4,$V1373-4,0))</f>
        <v/>
      </c>
      <c r="K1373" s="149"/>
      <c r="L1373" s="149"/>
      <c r="M1373" s="149"/>
      <c r="N1373" s="149"/>
      <c r="O1373" s="149"/>
      <c r="P1373" s="206"/>
      <c r="Q1373" s="150"/>
      <c r="R1373" s="148" t="str">
        <f ca="1">IF(ISERROR($V1373),"",OFFSET('Smelter Look-up'!$C$4,$V1373-4,0)&amp;"")</f>
        <v/>
      </c>
      <c r="S1373" s="154" t="str">
        <f t="shared" ca="1" si="111"/>
        <v/>
      </c>
      <c r="T1373" s="154" t="str">
        <f ca="1">IF(B1373="","",IF(ISERROR(MATCH($J1373,SorP!$B$1:$B$6261,0)),"",INDIRECT("'SorP'!$A$"&amp;MATCH($S1373&amp;$J1373,SorP!C:C,0))))</f>
        <v/>
      </c>
      <c r="U1373" s="167"/>
      <c r="V1373" s="168" t="e">
        <f>IF(C1373="",NA(),MATCH($B1373&amp;$C1373,'Smelter Look-up'!$J:$J,0))</f>
        <v>#N/A</v>
      </c>
      <c r="X1373" s="169">
        <f t="shared" ca="1" si="110"/>
        <v>0</v>
      </c>
      <c r="AB1373" s="311" t="str">
        <f t="shared" si="112"/>
        <v/>
      </c>
      <c r="AC1373" s="169" t="str">
        <f t="shared" si="113"/>
        <v/>
      </c>
      <c r="AD1373" s="169" t="str">
        <f t="shared" si="114"/>
        <v/>
      </c>
    </row>
    <row r="1374" spans="1:30" s="169" customFormat="1" ht="20.25">
      <c r="A1374" s="154"/>
      <c r="B1374" s="301"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3" t="str">
        <f ca="1">IF(ISERROR($V1374),"",OFFSET('Smelter Look-up'!$G$4,$V1374-4,0))</f>
        <v/>
      </c>
      <c r="I1374" s="204" t="str">
        <f ca="1">IF(ISERROR($V1374),"",OFFSET('Smelter Look-up'!$H$4,$V1374-4,0))</f>
        <v/>
      </c>
      <c r="J1374" s="204" t="str">
        <f ca="1">IF(ISERROR($V1374),"",OFFSET('Smelter Look-up'!$I$4,$V1374-4,0))</f>
        <v/>
      </c>
      <c r="K1374" s="149"/>
      <c r="L1374" s="149"/>
      <c r="M1374" s="149"/>
      <c r="N1374" s="149"/>
      <c r="O1374" s="149"/>
      <c r="P1374" s="206"/>
      <c r="Q1374" s="150"/>
      <c r="R1374" s="148" t="str">
        <f ca="1">IF(ISERROR($V1374),"",OFFSET('Smelter Look-up'!$C$4,$V1374-4,0)&amp;"")</f>
        <v/>
      </c>
      <c r="S1374" s="154" t="str">
        <f t="shared" ca="1" si="111"/>
        <v/>
      </c>
      <c r="T1374" s="154" t="str">
        <f ca="1">IF(B1374="","",IF(ISERROR(MATCH($J1374,SorP!$B$1:$B$6261,0)),"",INDIRECT("'SorP'!$A$"&amp;MATCH($S1374&amp;$J1374,SorP!C:C,0))))</f>
        <v/>
      </c>
      <c r="U1374" s="167"/>
      <c r="V1374" s="168" t="e">
        <f>IF(C1374="",NA(),MATCH($B1374&amp;$C1374,'Smelter Look-up'!$J:$J,0))</f>
        <v>#N/A</v>
      </c>
      <c r="X1374" s="169">
        <f t="shared" ca="1" si="110"/>
        <v>0</v>
      </c>
      <c r="AB1374" s="311" t="str">
        <f t="shared" si="112"/>
        <v/>
      </c>
      <c r="AC1374" s="169" t="str">
        <f t="shared" si="113"/>
        <v/>
      </c>
      <c r="AD1374" s="169" t="str">
        <f t="shared" si="114"/>
        <v/>
      </c>
    </row>
    <row r="1375" spans="1:30" s="169" customFormat="1" ht="20.25">
      <c r="A1375" s="154"/>
      <c r="B1375" s="301"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3" t="str">
        <f ca="1">IF(ISERROR($V1375),"",OFFSET('Smelter Look-up'!$G$4,$V1375-4,0))</f>
        <v/>
      </c>
      <c r="I1375" s="204" t="str">
        <f ca="1">IF(ISERROR($V1375),"",OFFSET('Smelter Look-up'!$H$4,$V1375-4,0))</f>
        <v/>
      </c>
      <c r="J1375" s="204" t="str">
        <f ca="1">IF(ISERROR($V1375),"",OFFSET('Smelter Look-up'!$I$4,$V1375-4,0))</f>
        <v/>
      </c>
      <c r="K1375" s="149"/>
      <c r="L1375" s="149"/>
      <c r="M1375" s="149"/>
      <c r="N1375" s="149"/>
      <c r="O1375" s="149"/>
      <c r="P1375" s="206"/>
      <c r="Q1375" s="150"/>
      <c r="R1375" s="148" t="str">
        <f ca="1">IF(ISERROR($V1375),"",OFFSET('Smelter Look-up'!$C$4,$V1375-4,0)&amp;"")</f>
        <v/>
      </c>
      <c r="S1375" s="154" t="str">
        <f t="shared" ca="1" si="111"/>
        <v/>
      </c>
      <c r="T1375" s="154" t="str">
        <f ca="1">IF(B1375="","",IF(ISERROR(MATCH($J1375,SorP!$B$1:$B$6261,0)),"",INDIRECT("'SorP'!$A$"&amp;MATCH($S1375&amp;$J1375,SorP!C:C,0))))</f>
        <v/>
      </c>
      <c r="U1375" s="167"/>
      <c r="V1375" s="168" t="e">
        <f>IF(C1375="",NA(),MATCH($B1375&amp;$C1375,'Smelter Look-up'!$J:$J,0))</f>
        <v>#N/A</v>
      </c>
      <c r="X1375" s="169">
        <f t="shared" ca="1" si="110"/>
        <v>0</v>
      </c>
      <c r="AB1375" s="311" t="str">
        <f t="shared" si="112"/>
        <v/>
      </c>
      <c r="AC1375" s="169" t="str">
        <f t="shared" si="113"/>
        <v/>
      </c>
      <c r="AD1375" s="169" t="str">
        <f t="shared" si="114"/>
        <v/>
      </c>
    </row>
    <row r="1376" spans="1:30" s="169" customFormat="1" ht="20.25">
      <c r="A1376" s="154"/>
      <c r="B1376" s="301"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3" t="str">
        <f ca="1">IF(ISERROR($V1376),"",OFFSET('Smelter Look-up'!$G$4,$V1376-4,0))</f>
        <v/>
      </c>
      <c r="I1376" s="204" t="str">
        <f ca="1">IF(ISERROR($V1376),"",OFFSET('Smelter Look-up'!$H$4,$V1376-4,0))</f>
        <v/>
      </c>
      <c r="J1376" s="204" t="str">
        <f ca="1">IF(ISERROR($V1376),"",OFFSET('Smelter Look-up'!$I$4,$V1376-4,0))</f>
        <v/>
      </c>
      <c r="K1376" s="149"/>
      <c r="L1376" s="149"/>
      <c r="M1376" s="149"/>
      <c r="N1376" s="149"/>
      <c r="O1376" s="149"/>
      <c r="P1376" s="206"/>
      <c r="Q1376" s="150"/>
      <c r="R1376" s="148" t="str">
        <f ca="1">IF(ISERROR($V1376),"",OFFSET('Smelter Look-up'!$C$4,$V1376-4,0)&amp;"")</f>
        <v/>
      </c>
      <c r="S1376" s="154" t="str">
        <f t="shared" ca="1" si="111"/>
        <v/>
      </c>
      <c r="T1376" s="154" t="str">
        <f ca="1">IF(B1376="","",IF(ISERROR(MATCH($J1376,SorP!$B$1:$B$6261,0)),"",INDIRECT("'SorP'!$A$"&amp;MATCH($S1376&amp;$J1376,SorP!C:C,0))))</f>
        <v/>
      </c>
      <c r="U1376" s="167"/>
      <c r="V1376" s="168" t="e">
        <f>IF(C1376="",NA(),MATCH($B1376&amp;$C1376,'Smelter Look-up'!$J:$J,0))</f>
        <v>#N/A</v>
      </c>
      <c r="X1376" s="169">
        <f t="shared" ref="X1376:X1439" ca="1" si="115">IF(AND(C1376="Smelter not listed",OR(LEN(D1376)=0,LEN(E1376)=0)),1,0)</f>
        <v>0</v>
      </c>
      <c r="AB1376" s="311" t="str">
        <f t="shared" si="112"/>
        <v/>
      </c>
      <c r="AC1376" s="169" t="str">
        <f t="shared" si="113"/>
        <v/>
      </c>
      <c r="AD1376" s="169" t="str">
        <f t="shared" si="114"/>
        <v/>
      </c>
    </row>
    <row r="1377" spans="1:30" s="169" customFormat="1" ht="20.25">
      <c r="A1377" s="154"/>
      <c r="B1377" s="301"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3" t="str">
        <f ca="1">IF(ISERROR($V1377),"",OFFSET('Smelter Look-up'!$G$4,$V1377-4,0))</f>
        <v/>
      </c>
      <c r="I1377" s="204" t="str">
        <f ca="1">IF(ISERROR($V1377),"",OFFSET('Smelter Look-up'!$H$4,$V1377-4,0))</f>
        <v/>
      </c>
      <c r="J1377" s="204" t="str">
        <f ca="1">IF(ISERROR($V1377),"",OFFSET('Smelter Look-up'!$I$4,$V1377-4,0))</f>
        <v/>
      </c>
      <c r="K1377" s="149"/>
      <c r="L1377" s="149"/>
      <c r="M1377" s="149"/>
      <c r="N1377" s="149"/>
      <c r="O1377" s="149"/>
      <c r="P1377" s="206"/>
      <c r="Q1377" s="150"/>
      <c r="R1377" s="148" t="str">
        <f ca="1">IF(ISERROR($V1377),"",OFFSET('Smelter Look-up'!$C$4,$V1377-4,0)&amp;"")</f>
        <v/>
      </c>
      <c r="S1377" s="154" t="str">
        <f t="shared" ref="S1377:S1440" ca="1" si="116">IF(B1377="","",IF(ISERROR(MATCH($E1377,CL,0)),"Unknown",INDIRECT("'C'!$A$"&amp;MATCH($E1377,CL,0)+1)))</f>
        <v/>
      </c>
      <c r="T1377" s="154" t="str">
        <f ca="1">IF(B1377="","",IF(ISERROR(MATCH($J1377,SorP!$B$1:$B$6261,0)),"",INDIRECT("'SorP'!$A$"&amp;MATCH($S1377&amp;$J1377,SorP!C:C,0))))</f>
        <v/>
      </c>
      <c r="U1377" s="167"/>
      <c r="V1377" s="168" t="e">
        <f>IF(C1377="",NA(),MATCH($B1377&amp;$C1377,'Smelter Look-up'!$J:$J,0))</f>
        <v>#N/A</v>
      </c>
      <c r="X1377" s="169">
        <f t="shared" ca="1" si="115"/>
        <v>0</v>
      </c>
      <c r="AB1377" s="311" t="str">
        <f t="shared" si="112"/>
        <v/>
      </c>
      <c r="AC1377" s="169" t="str">
        <f t="shared" si="113"/>
        <v/>
      </c>
      <c r="AD1377" s="169" t="str">
        <f t="shared" si="114"/>
        <v/>
      </c>
    </row>
    <row r="1378" spans="1:30" s="169" customFormat="1" ht="20.25">
      <c r="A1378" s="154"/>
      <c r="B1378" s="301"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3" t="str">
        <f ca="1">IF(ISERROR($V1378),"",OFFSET('Smelter Look-up'!$G$4,$V1378-4,0))</f>
        <v/>
      </c>
      <c r="I1378" s="204" t="str">
        <f ca="1">IF(ISERROR($V1378),"",OFFSET('Smelter Look-up'!$H$4,$V1378-4,0))</f>
        <v/>
      </c>
      <c r="J1378" s="204" t="str">
        <f ca="1">IF(ISERROR($V1378),"",OFFSET('Smelter Look-up'!$I$4,$V1378-4,0))</f>
        <v/>
      </c>
      <c r="K1378" s="149"/>
      <c r="L1378" s="149"/>
      <c r="M1378" s="149"/>
      <c r="N1378" s="149"/>
      <c r="O1378" s="149"/>
      <c r="P1378" s="206"/>
      <c r="Q1378" s="150"/>
      <c r="R1378" s="148" t="str">
        <f ca="1">IF(ISERROR($V1378),"",OFFSET('Smelter Look-up'!$C$4,$V1378-4,0)&amp;"")</f>
        <v/>
      </c>
      <c r="S1378" s="154" t="str">
        <f t="shared" ca="1" si="116"/>
        <v/>
      </c>
      <c r="T1378" s="154" t="str">
        <f ca="1">IF(B1378="","",IF(ISERROR(MATCH($J1378,SorP!$B$1:$B$6261,0)),"",INDIRECT("'SorP'!$A$"&amp;MATCH($S1378&amp;$J1378,SorP!C:C,0))))</f>
        <v/>
      </c>
      <c r="U1378" s="167"/>
      <c r="V1378" s="168" t="e">
        <f>IF(C1378="",NA(),MATCH($B1378&amp;$C1378,'Smelter Look-up'!$J:$J,0))</f>
        <v>#N/A</v>
      </c>
      <c r="X1378" s="169">
        <f t="shared" ca="1" si="115"/>
        <v>0</v>
      </c>
      <c r="AB1378" s="311" t="str">
        <f t="shared" si="112"/>
        <v/>
      </c>
      <c r="AC1378" s="169" t="str">
        <f t="shared" si="113"/>
        <v/>
      </c>
      <c r="AD1378" s="169" t="str">
        <f t="shared" si="114"/>
        <v/>
      </c>
    </row>
    <row r="1379" spans="1:30" s="169" customFormat="1" ht="20.25">
      <c r="A1379" s="154"/>
      <c r="B1379" s="301"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3" t="str">
        <f ca="1">IF(ISERROR($V1379),"",OFFSET('Smelter Look-up'!$G$4,$V1379-4,0))</f>
        <v/>
      </c>
      <c r="I1379" s="204" t="str">
        <f ca="1">IF(ISERROR($V1379),"",OFFSET('Smelter Look-up'!$H$4,$V1379-4,0))</f>
        <v/>
      </c>
      <c r="J1379" s="204" t="str">
        <f ca="1">IF(ISERROR($V1379),"",OFFSET('Smelter Look-up'!$I$4,$V1379-4,0))</f>
        <v/>
      </c>
      <c r="K1379" s="149"/>
      <c r="L1379" s="149"/>
      <c r="M1379" s="149"/>
      <c r="N1379" s="149"/>
      <c r="O1379" s="149"/>
      <c r="P1379" s="206"/>
      <c r="Q1379" s="150"/>
      <c r="R1379" s="148" t="str">
        <f ca="1">IF(ISERROR($V1379),"",OFFSET('Smelter Look-up'!$C$4,$V1379-4,0)&amp;"")</f>
        <v/>
      </c>
      <c r="S1379" s="154" t="str">
        <f t="shared" ca="1" si="116"/>
        <v/>
      </c>
      <c r="T1379" s="154" t="str">
        <f ca="1">IF(B1379="","",IF(ISERROR(MATCH($J1379,SorP!$B$1:$B$6261,0)),"",INDIRECT("'SorP'!$A$"&amp;MATCH($S1379&amp;$J1379,SorP!C:C,0))))</f>
        <v/>
      </c>
      <c r="U1379" s="167"/>
      <c r="V1379" s="168" t="e">
        <f>IF(C1379="",NA(),MATCH($B1379&amp;$C1379,'Smelter Look-up'!$J:$J,0))</f>
        <v>#N/A</v>
      </c>
      <c r="X1379" s="169">
        <f t="shared" ca="1" si="115"/>
        <v>0</v>
      </c>
      <c r="AB1379" s="311" t="str">
        <f t="shared" si="112"/>
        <v/>
      </c>
      <c r="AC1379" s="169" t="str">
        <f t="shared" si="113"/>
        <v/>
      </c>
      <c r="AD1379" s="169" t="str">
        <f t="shared" si="114"/>
        <v/>
      </c>
    </row>
    <row r="1380" spans="1:30" s="169" customFormat="1" ht="20.25">
      <c r="A1380" s="154"/>
      <c r="B1380" s="301"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3" t="str">
        <f ca="1">IF(ISERROR($V1380),"",OFFSET('Smelter Look-up'!$G$4,$V1380-4,0))</f>
        <v/>
      </c>
      <c r="I1380" s="204" t="str">
        <f ca="1">IF(ISERROR($V1380),"",OFFSET('Smelter Look-up'!$H$4,$V1380-4,0))</f>
        <v/>
      </c>
      <c r="J1380" s="204" t="str">
        <f ca="1">IF(ISERROR($V1380),"",OFFSET('Smelter Look-up'!$I$4,$V1380-4,0))</f>
        <v/>
      </c>
      <c r="K1380" s="149"/>
      <c r="L1380" s="149"/>
      <c r="M1380" s="149"/>
      <c r="N1380" s="149"/>
      <c r="O1380" s="149"/>
      <c r="P1380" s="206"/>
      <c r="Q1380" s="150"/>
      <c r="R1380" s="148" t="str">
        <f ca="1">IF(ISERROR($V1380),"",OFFSET('Smelter Look-up'!$C$4,$V1380-4,0)&amp;"")</f>
        <v/>
      </c>
      <c r="S1380" s="154" t="str">
        <f t="shared" ca="1" si="116"/>
        <v/>
      </c>
      <c r="T1380" s="154" t="str">
        <f ca="1">IF(B1380="","",IF(ISERROR(MATCH($J1380,SorP!$B$1:$B$6261,0)),"",INDIRECT("'SorP'!$A$"&amp;MATCH($S1380&amp;$J1380,SorP!C:C,0))))</f>
        <v/>
      </c>
      <c r="U1380" s="167"/>
      <c r="V1380" s="168" t="e">
        <f>IF(C1380="",NA(),MATCH($B1380&amp;$C1380,'Smelter Look-up'!$J:$J,0))</f>
        <v>#N/A</v>
      </c>
      <c r="X1380" s="169">
        <f t="shared" ca="1" si="115"/>
        <v>0</v>
      </c>
      <c r="AB1380" s="311" t="str">
        <f t="shared" si="112"/>
        <v/>
      </c>
      <c r="AC1380" s="169" t="str">
        <f t="shared" si="113"/>
        <v/>
      </c>
      <c r="AD1380" s="169" t="str">
        <f t="shared" si="114"/>
        <v/>
      </c>
    </row>
    <row r="1381" spans="1:30" s="169" customFormat="1" ht="20.25">
      <c r="A1381" s="154"/>
      <c r="B1381" s="301"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3" t="str">
        <f ca="1">IF(ISERROR($V1381),"",OFFSET('Smelter Look-up'!$G$4,$V1381-4,0))</f>
        <v/>
      </c>
      <c r="I1381" s="204" t="str">
        <f ca="1">IF(ISERROR($V1381),"",OFFSET('Smelter Look-up'!$H$4,$V1381-4,0))</f>
        <v/>
      </c>
      <c r="J1381" s="204" t="str">
        <f ca="1">IF(ISERROR($V1381),"",OFFSET('Smelter Look-up'!$I$4,$V1381-4,0))</f>
        <v/>
      </c>
      <c r="K1381" s="149"/>
      <c r="L1381" s="149"/>
      <c r="M1381" s="149"/>
      <c r="N1381" s="149"/>
      <c r="O1381" s="149"/>
      <c r="P1381" s="206"/>
      <c r="Q1381" s="150"/>
      <c r="R1381" s="148" t="str">
        <f ca="1">IF(ISERROR($V1381),"",OFFSET('Smelter Look-up'!$C$4,$V1381-4,0)&amp;"")</f>
        <v/>
      </c>
      <c r="S1381" s="154" t="str">
        <f t="shared" ca="1" si="116"/>
        <v/>
      </c>
      <c r="T1381" s="154" t="str">
        <f ca="1">IF(B1381="","",IF(ISERROR(MATCH($J1381,SorP!$B$1:$B$6261,0)),"",INDIRECT("'SorP'!$A$"&amp;MATCH($S1381&amp;$J1381,SorP!C:C,0))))</f>
        <v/>
      </c>
      <c r="U1381" s="167"/>
      <c r="V1381" s="168" t="e">
        <f>IF(C1381="",NA(),MATCH($B1381&amp;$C1381,'Smelter Look-up'!$J:$J,0))</f>
        <v>#N/A</v>
      </c>
      <c r="X1381" s="169">
        <f t="shared" ca="1" si="115"/>
        <v>0</v>
      </c>
      <c r="AB1381" s="311" t="str">
        <f t="shared" si="112"/>
        <v/>
      </c>
      <c r="AC1381" s="169" t="str">
        <f t="shared" si="113"/>
        <v/>
      </c>
      <c r="AD1381" s="169" t="str">
        <f t="shared" si="114"/>
        <v/>
      </c>
    </row>
    <row r="1382" spans="1:30" s="169" customFormat="1" ht="20.25">
      <c r="A1382" s="154"/>
      <c r="B1382" s="301"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3" t="str">
        <f ca="1">IF(ISERROR($V1382),"",OFFSET('Smelter Look-up'!$G$4,$V1382-4,0))</f>
        <v/>
      </c>
      <c r="I1382" s="204" t="str">
        <f ca="1">IF(ISERROR($V1382),"",OFFSET('Smelter Look-up'!$H$4,$V1382-4,0))</f>
        <v/>
      </c>
      <c r="J1382" s="204" t="str">
        <f ca="1">IF(ISERROR($V1382),"",OFFSET('Smelter Look-up'!$I$4,$V1382-4,0))</f>
        <v/>
      </c>
      <c r="K1382" s="149"/>
      <c r="L1382" s="149"/>
      <c r="M1382" s="149"/>
      <c r="N1382" s="149"/>
      <c r="O1382" s="149"/>
      <c r="P1382" s="206"/>
      <c r="Q1382" s="150"/>
      <c r="R1382" s="148" t="str">
        <f ca="1">IF(ISERROR($V1382),"",OFFSET('Smelter Look-up'!$C$4,$V1382-4,0)&amp;"")</f>
        <v/>
      </c>
      <c r="S1382" s="154" t="str">
        <f t="shared" ca="1" si="116"/>
        <v/>
      </c>
      <c r="T1382" s="154" t="str">
        <f ca="1">IF(B1382="","",IF(ISERROR(MATCH($J1382,SorP!$B$1:$B$6261,0)),"",INDIRECT("'SorP'!$A$"&amp;MATCH($S1382&amp;$J1382,SorP!C:C,0))))</f>
        <v/>
      </c>
      <c r="U1382" s="167"/>
      <c r="V1382" s="168" t="e">
        <f>IF(C1382="",NA(),MATCH($B1382&amp;$C1382,'Smelter Look-up'!$J:$J,0))</f>
        <v>#N/A</v>
      </c>
      <c r="X1382" s="169">
        <f t="shared" ca="1" si="115"/>
        <v>0</v>
      </c>
      <c r="AB1382" s="311" t="str">
        <f t="shared" si="112"/>
        <v/>
      </c>
      <c r="AC1382" s="169" t="str">
        <f t="shared" si="113"/>
        <v/>
      </c>
      <c r="AD1382" s="169" t="str">
        <f t="shared" si="114"/>
        <v/>
      </c>
    </row>
    <row r="1383" spans="1:30" s="169" customFormat="1" ht="20.25">
      <c r="A1383" s="154"/>
      <c r="B1383" s="301"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3" t="str">
        <f ca="1">IF(ISERROR($V1383),"",OFFSET('Smelter Look-up'!$G$4,$V1383-4,0))</f>
        <v/>
      </c>
      <c r="I1383" s="204" t="str">
        <f ca="1">IF(ISERROR($V1383),"",OFFSET('Smelter Look-up'!$H$4,$V1383-4,0))</f>
        <v/>
      </c>
      <c r="J1383" s="204" t="str">
        <f ca="1">IF(ISERROR($V1383),"",OFFSET('Smelter Look-up'!$I$4,$V1383-4,0))</f>
        <v/>
      </c>
      <c r="K1383" s="149"/>
      <c r="L1383" s="149"/>
      <c r="M1383" s="149"/>
      <c r="N1383" s="149"/>
      <c r="O1383" s="149"/>
      <c r="P1383" s="206"/>
      <c r="Q1383" s="150"/>
      <c r="R1383" s="148" t="str">
        <f ca="1">IF(ISERROR($V1383),"",OFFSET('Smelter Look-up'!$C$4,$V1383-4,0)&amp;"")</f>
        <v/>
      </c>
      <c r="S1383" s="154" t="str">
        <f t="shared" ca="1" si="116"/>
        <v/>
      </c>
      <c r="T1383" s="154" t="str">
        <f ca="1">IF(B1383="","",IF(ISERROR(MATCH($J1383,SorP!$B$1:$B$6261,0)),"",INDIRECT("'SorP'!$A$"&amp;MATCH($S1383&amp;$J1383,SorP!C:C,0))))</f>
        <v/>
      </c>
      <c r="U1383" s="167"/>
      <c r="V1383" s="168" t="e">
        <f>IF(C1383="",NA(),MATCH($B1383&amp;$C1383,'Smelter Look-up'!$J:$J,0))</f>
        <v>#N/A</v>
      </c>
      <c r="X1383" s="169">
        <f t="shared" ca="1" si="115"/>
        <v>0</v>
      </c>
      <c r="AB1383" s="311" t="str">
        <f t="shared" ref="AB1383:AB1446" si="117">IF(C1383="","",B1383)</f>
        <v/>
      </c>
      <c r="AC1383" s="169" t="str">
        <f t="shared" ref="AC1383:AC1446" si="118">B1383</f>
        <v/>
      </c>
      <c r="AD1383" s="169" t="str">
        <f t="shared" ref="AD1383:AD1446" si="119">IF(C1383="Smelter not listed",D1383,C1383)</f>
        <v/>
      </c>
    </row>
    <row r="1384" spans="1:30" s="169" customFormat="1" ht="20.25">
      <c r="A1384" s="154"/>
      <c r="B1384" s="301"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3" t="str">
        <f ca="1">IF(ISERROR($V1384),"",OFFSET('Smelter Look-up'!$G$4,$V1384-4,0))</f>
        <v/>
      </c>
      <c r="I1384" s="204" t="str">
        <f ca="1">IF(ISERROR($V1384),"",OFFSET('Smelter Look-up'!$H$4,$V1384-4,0))</f>
        <v/>
      </c>
      <c r="J1384" s="204" t="str">
        <f ca="1">IF(ISERROR($V1384),"",OFFSET('Smelter Look-up'!$I$4,$V1384-4,0))</f>
        <v/>
      </c>
      <c r="K1384" s="149"/>
      <c r="L1384" s="149"/>
      <c r="M1384" s="149"/>
      <c r="N1384" s="149"/>
      <c r="O1384" s="149"/>
      <c r="P1384" s="206"/>
      <c r="Q1384" s="150"/>
      <c r="R1384" s="148" t="str">
        <f ca="1">IF(ISERROR($V1384),"",OFFSET('Smelter Look-up'!$C$4,$V1384-4,0)&amp;"")</f>
        <v/>
      </c>
      <c r="S1384" s="154" t="str">
        <f t="shared" ca="1" si="116"/>
        <v/>
      </c>
      <c r="T1384" s="154" t="str">
        <f ca="1">IF(B1384="","",IF(ISERROR(MATCH($J1384,SorP!$B$1:$B$6261,0)),"",INDIRECT("'SorP'!$A$"&amp;MATCH($S1384&amp;$J1384,SorP!C:C,0))))</f>
        <v/>
      </c>
      <c r="U1384" s="167"/>
      <c r="V1384" s="168" t="e">
        <f>IF(C1384="",NA(),MATCH($B1384&amp;$C1384,'Smelter Look-up'!$J:$J,0))</f>
        <v>#N/A</v>
      </c>
      <c r="X1384" s="169">
        <f t="shared" ca="1" si="115"/>
        <v>0</v>
      </c>
      <c r="AB1384" s="311" t="str">
        <f t="shared" si="117"/>
        <v/>
      </c>
      <c r="AC1384" s="169" t="str">
        <f t="shared" si="118"/>
        <v/>
      </c>
      <c r="AD1384" s="169" t="str">
        <f t="shared" si="119"/>
        <v/>
      </c>
    </row>
    <row r="1385" spans="1:30" s="169" customFormat="1" ht="20.25">
      <c r="A1385" s="154"/>
      <c r="B1385" s="301"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3" t="str">
        <f ca="1">IF(ISERROR($V1385),"",OFFSET('Smelter Look-up'!$G$4,$V1385-4,0))</f>
        <v/>
      </c>
      <c r="I1385" s="204" t="str">
        <f ca="1">IF(ISERROR($V1385),"",OFFSET('Smelter Look-up'!$H$4,$V1385-4,0))</f>
        <v/>
      </c>
      <c r="J1385" s="204" t="str">
        <f ca="1">IF(ISERROR($V1385),"",OFFSET('Smelter Look-up'!$I$4,$V1385-4,0))</f>
        <v/>
      </c>
      <c r="K1385" s="149"/>
      <c r="L1385" s="149"/>
      <c r="M1385" s="149"/>
      <c r="N1385" s="149"/>
      <c r="O1385" s="149"/>
      <c r="P1385" s="206"/>
      <c r="Q1385" s="150"/>
      <c r="R1385" s="148" t="str">
        <f ca="1">IF(ISERROR($V1385),"",OFFSET('Smelter Look-up'!$C$4,$V1385-4,0)&amp;"")</f>
        <v/>
      </c>
      <c r="S1385" s="154" t="str">
        <f t="shared" ca="1" si="116"/>
        <v/>
      </c>
      <c r="T1385" s="154" t="str">
        <f ca="1">IF(B1385="","",IF(ISERROR(MATCH($J1385,SorP!$B$1:$B$6261,0)),"",INDIRECT("'SorP'!$A$"&amp;MATCH($S1385&amp;$J1385,SorP!C:C,0))))</f>
        <v/>
      </c>
      <c r="U1385" s="167"/>
      <c r="V1385" s="168" t="e">
        <f>IF(C1385="",NA(),MATCH($B1385&amp;$C1385,'Smelter Look-up'!$J:$J,0))</f>
        <v>#N/A</v>
      </c>
      <c r="X1385" s="169">
        <f t="shared" ca="1" si="115"/>
        <v>0</v>
      </c>
      <c r="AB1385" s="311" t="str">
        <f t="shared" si="117"/>
        <v/>
      </c>
      <c r="AC1385" s="169" t="str">
        <f t="shared" si="118"/>
        <v/>
      </c>
      <c r="AD1385" s="169" t="str">
        <f t="shared" si="119"/>
        <v/>
      </c>
    </row>
    <row r="1386" spans="1:30" s="169" customFormat="1" ht="20.25">
      <c r="A1386" s="154"/>
      <c r="B1386" s="301"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3" t="str">
        <f ca="1">IF(ISERROR($V1386),"",OFFSET('Smelter Look-up'!$G$4,$V1386-4,0))</f>
        <v/>
      </c>
      <c r="I1386" s="204" t="str">
        <f ca="1">IF(ISERROR($V1386),"",OFFSET('Smelter Look-up'!$H$4,$V1386-4,0))</f>
        <v/>
      </c>
      <c r="J1386" s="204" t="str">
        <f ca="1">IF(ISERROR($V1386),"",OFFSET('Smelter Look-up'!$I$4,$V1386-4,0))</f>
        <v/>
      </c>
      <c r="K1386" s="149"/>
      <c r="L1386" s="149"/>
      <c r="M1386" s="149"/>
      <c r="N1386" s="149"/>
      <c r="O1386" s="149"/>
      <c r="P1386" s="206"/>
      <c r="Q1386" s="150"/>
      <c r="R1386" s="148" t="str">
        <f ca="1">IF(ISERROR($V1386),"",OFFSET('Smelter Look-up'!$C$4,$V1386-4,0)&amp;"")</f>
        <v/>
      </c>
      <c r="S1386" s="154" t="str">
        <f t="shared" ca="1" si="116"/>
        <v/>
      </c>
      <c r="T1386" s="154" t="str">
        <f ca="1">IF(B1386="","",IF(ISERROR(MATCH($J1386,SorP!$B$1:$B$6261,0)),"",INDIRECT("'SorP'!$A$"&amp;MATCH($S1386&amp;$J1386,SorP!C:C,0))))</f>
        <v/>
      </c>
      <c r="U1386" s="167"/>
      <c r="V1386" s="168" t="e">
        <f>IF(C1386="",NA(),MATCH($B1386&amp;$C1386,'Smelter Look-up'!$J:$J,0))</f>
        <v>#N/A</v>
      </c>
      <c r="X1386" s="169">
        <f t="shared" ca="1" si="115"/>
        <v>0</v>
      </c>
      <c r="AB1386" s="311" t="str">
        <f t="shared" si="117"/>
        <v/>
      </c>
      <c r="AC1386" s="169" t="str">
        <f t="shared" si="118"/>
        <v/>
      </c>
      <c r="AD1386" s="169" t="str">
        <f t="shared" si="119"/>
        <v/>
      </c>
    </row>
    <row r="1387" spans="1:30" s="169" customFormat="1" ht="20.25">
      <c r="A1387" s="154"/>
      <c r="B1387" s="301"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3" t="str">
        <f ca="1">IF(ISERROR($V1387),"",OFFSET('Smelter Look-up'!$G$4,$V1387-4,0))</f>
        <v/>
      </c>
      <c r="I1387" s="204" t="str">
        <f ca="1">IF(ISERROR($V1387),"",OFFSET('Smelter Look-up'!$H$4,$V1387-4,0))</f>
        <v/>
      </c>
      <c r="J1387" s="204" t="str">
        <f ca="1">IF(ISERROR($V1387),"",OFFSET('Smelter Look-up'!$I$4,$V1387-4,0))</f>
        <v/>
      </c>
      <c r="K1387" s="149"/>
      <c r="L1387" s="149"/>
      <c r="M1387" s="149"/>
      <c r="N1387" s="149"/>
      <c r="O1387" s="149"/>
      <c r="P1387" s="206"/>
      <c r="Q1387" s="150"/>
      <c r="R1387" s="148" t="str">
        <f ca="1">IF(ISERROR($V1387),"",OFFSET('Smelter Look-up'!$C$4,$V1387-4,0)&amp;"")</f>
        <v/>
      </c>
      <c r="S1387" s="154" t="str">
        <f t="shared" ca="1" si="116"/>
        <v/>
      </c>
      <c r="T1387" s="154" t="str">
        <f ca="1">IF(B1387="","",IF(ISERROR(MATCH($J1387,SorP!$B$1:$B$6261,0)),"",INDIRECT("'SorP'!$A$"&amp;MATCH($S1387&amp;$J1387,SorP!C:C,0))))</f>
        <v/>
      </c>
      <c r="U1387" s="167"/>
      <c r="V1387" s="168" t="e">
        <f>IF(C1387="",NA(),MATCH($B1387&amp;$C1387,'Smelter Look-up'!$J:$J,0))</f>
        <v>#N/A</v>
      </c>
      <c r="X1387" s="169">
        <f t="shared" ca="1" si="115"/>
        <v>0</v>
      </c>
      <c r="AB1387" s="311" t="str">
        <f t="shared" si="117"/>
        <v/>
      </c>
      <c r="AC1387" s="169" t="str">
        <f t="shared" si="118"/>
        <v/>
      </c>
      <c r="AD1387" s="169" t="str">
        <f t="shared" si="119"/>
        <v/>
      </c>
    </row>
    <row r="1388" spans="1:30" s="169" customFormat="1" ht="20.25">
      <c r="A1388" s="154"/>
      <c r="B1388" s="301"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3" t="str">
        <f ca="1">IF(ISERROR($V1388),"",OFFSET('Smelter Look-up'!$G$4,$V1388-4,0))</f>
        <v/>
      </c>
      <c r="I1388" s="204" t="str">
        <f ca="1">IF(ISERROR($V1388),"",OFFSET('Smelter Look-up'!$H$4,$V1388-4,0))</f>
        <v/>
      </c>
      <c r="J1388" s="204" t="str">
        <f ca="1">IF(ISERROR($V1388),"",OFFSET('Smelter Look-up'!$I$4,$V1388-4,0))</f>
        <v/>
      </c>
      <c r="K1388" s="149"/>
      <c r="L1388" s="149"/>
      <c r="M1388" s="149"/>
      <c r="N1388" s="149"/>
      <c r="O1388" s="149"/>
      <c r="P1388" s="206"/>
      <c r="Q1388" s="150"/>
      <c r="R1388" s="148" t="str">
        <f ca="1">IF(ISERROR($V1388),"",OFFSET('Smelter Look-up'!$C$4,$V1388-4,0)&amp;"")</f>
        <v/>
      </c>
      <c r="S1388" s="154" t="str">
        <f t="shared" ca="1" si="116"/>
        <v/>
      </c>
      <c r="T1388" s="154" t="str">
        <f ca="1">IF(B1388="","",IF(ISERROR(MATCH($J1388,SorP!$B$1:$B$6261,0)),"",INDIRECT("'SorP'!$A$"&amp;MATCH($S1388&amp;$J1388,SorP!C:C,0))))</f>
        <v/>
      </c>
      <c r="U1388" s="167"/>
      <c r="V1388" s="168" t="e">
        <f>IF(C1388="",NA(),MATCH($B1388&amp;$C1388,'Smelter Look-up'!$J:$J,0))</f>
        <v>#N/A</v>
      </c>
      <c r="X1388" s="169">
        <f t="shared" ca="1" si="115"/>
        <v>0</v>
      </c>
      <c r="AB1388" s="311" t="str">
        <f t="shared" si="117"/>
        <v/>
      </c>
      <c r="AC1388" s="169" t="str">
        <f t="shared" si="118"/>
        <v/>
      </c>
      <c r="AD1388" s="169" t="str">
        <f t="shared" si="119"/>
        <v/>
      </c>
    </row>
    <row r="1389" spans="1:30" s="169" customFormat="1" ht="20.25">
      <c r="A1389" s="154"/>
      <c r="B1389" s="301"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3" t="str">
        <f ca="1">IF(ISERROR($V1389),"",OFFSET('Smelter Look-up'!$G$4,$V1389-4,0))</f>
        <v/>
      </c>
      <c r="I1389" s="204" t="str">
        <f ca="1">IF(ISERROR($V1389),"",OFFSET('Smelter Look-up'!$H$4,$V1389-4,0))</f>
        <v/>
      </c>
      <c r="J1389" s="204" t="str">
        <f ca="1">IF(ISERROR($V1389),"",OFFSET('Smelter Look-up'!$I$4,$V1389-4,0))</f>
        <v/>
      </c>
      <c r="K1389" s="149"/>
      <c r="L1389" s="149"/>
      <c r="M1389" s="149"/>
      <c r="N1389" s="149"/>
      <c r="O1389" s="149"/>
      <c r="P1389" s="206"/>
      <c r="Q1389" s="150"/>
      <c r="R1389" s="148" t="str">
        <f ca="1">IF(ISERROR($V1389),"",OFFSET('Smelter Look-up'!$C$4,$V1389-4,0)&amp;"")</f>
        <v/>
      </c>
      <c r="S1389" s="154" t="str">
        <f t="shared" ca="1" si="116"/>
        <v/>
      </c>
      <c r="T1389" s="154" t="str">
        <f ca="1">IF(B1389="","",IF(ISERROR(MATCH($J1389,SorP!$B$1:$B$6261,0)),"",INDIRECT("'SorP'!$A$"&amp;MATCH($S1389&amp;$J1389,SorP!C:C,0))))</f>
        <v/>
      </c>
      <c r="U1389" s="167"/>
      <c r="V1389" s="168" t="e">
        <f>IF(C1389="",NA(),MATCH($B1389&amp;$C1389,'Smelter Look-up'!$J:$J,0))</f>
        <v>#N/A</v>
      </c>
      <c r="X1389" s="169">
        <f t="shared" ca="1" si="115"/>
        <v>0</v>
      </c>
      <c r="AB1389" s="311" t="str">
        <f t="shared" si="117"/>
        <v/>
      </c>
      <c r="AC1389" s="169" t="str">
        <f t="shared" si="118"/>
        <v/>
      </c>
      <c r="AD1389" s="169" t="str">
        <f t="shared" si="119"/>
        <v/>
      </c>
    </row>
    <row r="1390" spans="1:30" s="169" customFormat="1" ht="20.25">
      <c r="A1390" s="154"/>
      <c r="B1390" s="301"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3" t="str">
        <f ca="1">IF(ISERROR($V1390),"",OFFSET('Smelter Look-up'!$G$4,$V1390-4,0))</f>
        <v/>
      </c>
      <c r="I1390" s="204" t="str">
        <f ca="1">IF(ISERROR($V1390),"",OFFSET('Smelter Look-up'!$H$4,$V1390-4,0))</f>
        <v/>
      </c>
      <c r="J1390" s="204" t="str">
        <f ca="1">IF(ISERROR($V1390),"",OFFSET('Smelter Look-up'!$I$4,$V1390-4,0))</f>
        <v/>
      </c>
      <c r="K1390" s="149"/>
      <c r="L1390" s="149"/>
      <c r="M1390" s="149"/>
      <c r="N1390" s="149"/>
      <c r="O1390" s="149"/>
      <c r="P1390" s="206"/>
      <c r="Q1390" s="150"/>
      <c r="R1390" s="148" t="str">
        <f ca="1">IF(ISERROR($V1390),"",OFFSET('Smelter Look-up'!$C$4,$V1390-4,0)&amp;"")</f>
        <v/>
      </c>
      <c r="S1390" s="154" t="str">
        <f t="shared" ca="1" si="116"/>
        <v/>
      </c>
      <c r="T1390" s="154" t="str">
        <f ca="1">IF(B1390="","",IF(ISERROR(MATCH($J1390,SorP!$B$1:$B$6261,0)),"",INDIRECT("'SorP'!$A$"&amp;MATCH($S1390&amp;$J1390,SorP!C:C,0))))</f>
        <v/>
      </c>
      <c r="U1390" s="167"/>
      <c r="V1390" s="168" t="e">
        <f>IF(C1390="",NA(),MATCH($B1390&amp;$C1390,'Smelter Look-up'!$J:$J,0))</f>
        <v>#N/A</v>
      </c>
      <c r="X1390" s="169">
        <f t="shared" ca="1" si="115"/>
        <v>0</v>
      </c>
      <c r="AB1390" s="311" t="str">
        <f t="shared" si="117"/>
        <v/>
      </c>
      <c r="AC1390" s="169" t="str">
        <f t="shared" si="118"/>
        <v/>
      </c>
      <c r="AD1390" s="169" t="str">
        <f t="shared" si="119"/>
        <v/>
      </c>
    </row>
    <row r="1391" spans="1:30" s="169" customFormat="1" ht="20.25">
      <c r="A1391" s="154"/>
      <c r="B1391" s="301"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3" t="str">
        <f ca="1">IF(ISERROR($V1391),"",OFFSET('Smelter Look-up'!$G$4,$V1391-4,0))</f>
        <v/>
      </c>
      <c r="I1391" s="204" t="str">
        <f ca="1">IF(ISERROR($V1391),"",OFFSET('Smelter Look-up'!$H$4,$V1391-4,0))</f>
        <v/>
      </c>
      <c r="J1391" s="204" t="str">
        <f ca="1">IF(ISERROR($V1391),"",OFFSET('Smelter Look-up'!$I$4,$V1391-4,0))</f>
        <v/>
      </c>
      <c r="K1391" s="149"/>
      <c r="L1391" s="149"/>
      <c r="M1391" s="149"/>
      <c r="N1391" s="149"/>
      <c r="O1391" s="149"/>
      <c r="P1391" s="206"/>
      <c r="Q1391" s="150"/>
      <c r="R1391" s="148" t="str">
        <f ca="1">IF(ISERROR($V1391),"",OFFSET('Smelter Look-up'!$C$4,$V1391-4,0)&amp;"")</f>
        <v/>
      </c>
      <c r="S1391" s="154" t="str">
        <f t="shared" ca="1" si="116"/>
        <v/>
      </c>
      <c r="T1391" s="154" t="str">
        <f ca="1">IF(B1391="","",IF(ISERROR(MATCH($J1391,SorP!$B$1:$B$6261,0)),"",INDIRECT("'SorP'!$A$"&amp;MATCH($S1391&amp;$J1391,SorP!C:C,0))))</f>
        <v/>
      </c>
      <c r="U1391" s="167"/>
      <c r="V1391" s="168" t="e">
        <f>IF(C1391="",NA(),MATCH($B1391&amp;$C1391,'Smelter Look-up'!$J:$J,0))</f>
        <v>#N/A</v>
      </c>
      <c r="X1391" s="169">
        <f t="shared" ca="1" si="115"/>
        <v>0</v>
      </c>
      <c r="AB1391" s="311" t="str">
        <f t="shared" si="117"/>
        <v/>
      </c>
      <c r="AC1391" s="169" t="str">
        <f t="shared" si="118"/>
        <v/>
      </c>
      <c r="AD1391" s="169" t="str">
        <f t="shared" si="119"/>
        <v/>
      </c>
    </row>
    <row r="1392" spans="1:30" s="169" customFormat="1" ht="20.25">
      <c r="A1392" s="154"/>
      <c r="B1392" s="301"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3" t="str">
        <f ca="1">IF(ISERROR($V1392),"",OFFSET('Smelter Look-up'!$G$4,$V1392-4,0))</f>
        <v/>
      </c>
      <c r="I1392" s="204" t="str">
        <f ca="1">IF(ISERROR($V1392),"",OFFSET('Smelter Look-up'!$H$4,$V1392-4,0))</f>
        <v/>
      </c>
      <c r="J1392" s="204" t="str">
        <f ca="1">IF(ISERROR($V1392),"",OFFSET('Smelter Look-up'!$I$4,$V1392-4,0))</f>
        <v/>
      </c>
      <c r="K1392" s="149"/>
      <c r="L1392" s="149"/>
      <c r="M1392" s="149"/>
      <c r="N1392" s="149"/>
      <c r="O1392" s="149"/>
      <c r="P1392" s="206"/>
      <c r="Q1392" s="150"/>
      <c r="R1392" s="148" t="str">
        <f ca="1">IF(ISERROR($V1392),"",OFFSET('Smelter Look-up'!$C$4,$V1392-4,0)&amp;"")</f>
        <v/>
      </c>
      <c r="S1392" s="154" t="str">
        <f t="shared" ca="1" si="116"/>
        <v/>
      </c>
      <c r="T1392" s="154" t="str">
        <f ca="1">IF(B1392="","",IF(ISERROR(MATCH($J1392,SorP!$B$1:$B$6261,0)),"",INDIRECT("'SorP'!$A$"&amp;MATCH($S1392&amp;$J1392,SorP!C:C,0))))</f>
        <v/>
      </c>
      <c r="U1392" s="167"/>
      <c r="V1392" s="168" t="e">
        <f>IF(C1392="",NA(),MATCH($B1392&amp;$C1392,'Smelter Look-up'!$J:$J,0))</f>
        <v>#N/A</v>
      </c>
      <c r="X1392" s="169">
        <f t="shared" ca="1" si="115"/>
        <v>0</v>
      </c>
      <c r="AB1392" s="311" t="str">
        <f t="shared" si="117"/>
        <v/>
      </c>
      <c r="AC1392" s="169" t="str">
        <f t="shared" si="118"/>
        <v/>
      </c>
      <c r="AD1392" s="169" t="str">
        <f t="shared" si="119"/>
        <v/>
      </c>
    </row>
    <row r="1393" spans="1:30" s="169" customFormat="1" ht="20.25">
      <c r="A1393" s="154"/>
      <c r="B1393" s="301"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3" t="str">
        <f ca="1">IF(ISERROR($V1393),"",OFFSET('Smelter Look-up'!$G$4,$V1393-4,0))</f>
        <v/>
      </c>
      <c r="I1393" s="204" t="str">
        <f ca="1">IF(ISERROR($V1393),"",OFFSET('Smelter Look-up'!$H$4,$V1393-4,0))</f>
        <v/>
      </c>
      <c r="J1393" s="204" t="str">
        <f ca="1">IF(ISERROR($V1393),"",OFFSET('Smelter Look-up'!$I$4,$V1393-4,0))</f>
        <v/>
      </c>
      <c r="K1393" s="149"/>
      <c r="L1393" s="149"/>
      <c r="M1393" s="149"/>
      <c r="N1393" s="149"/>
      <c r="O1393" s="149"/>
      <c r="P1393" s="206"/>
      <c r="Q1393" s="150"/>
      <c r="R1393" s="148" t="str">
        <f ca="1">IF(ISERROR($V1393),"",OFFSET('Smelter Look-up'!$C$4,$V1393-4,0)&amp;"")</f>
        <v/>
      </c>
      <c r="S1393" s="154" t="str">
        <f t="shared" ca="1" si="116"/>
        <v/>
      </c>
      <c r="T1393" s="154" t="str">
        <f ca="1">IF(B1393="","",IF(ISERROR(MATCH($J1393,SorP!$B$1:$B$6261,0)),"",INDIRECT("'SorP'!$A$"&amp;MATCH($S1393&amp;$J1393,SorP!C:C,0))))</f>
        <v/>
      </c>
      <c r="U1393" s="167"/>
      <c r="V1393" s="168" t="e">
        <f>IF(C1393="",NA(),MATCH($B1393&amp;$C1393,'Smelter Look-up'!$J:$J,0))</f>
        <v>#N/A</v>
      </c>
      <c r="X1393" s="169">
        <f t="shared" ca="1" si="115"/>
        <v>0</v>
      </c>
      <c r="AB1393" s="311" t="str">
        <f t="shared" si="117"/>
        <v/>
      </c>
      <c r="AC1393" s="169" t="str">
        <f t="shared" si="118"/>
        <v/>
      </c>
      <c r="AD1393" s="169" t="str">
        <f t="shared" si="119"/>
        <v/>
      </c>
    </row>
    <row r="1394" spans="1:30" s="169" customFormat="1" ht="20.25">
      <c r="A1394" s="154"/>
      <c r="B1394" s="301"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3" t="str">
        <f ca="1">IF(ISERROR($V1394),"",OFFSET('Smelter Look-up'!$G$4,$V1394-4,0))</f>
        <v/>
      </c>
      <c r="I1394" s="204" t="str">
        <f ca="1">IF(ISERROR($V1394),"",OFFSET('Smelter Look-up'!$H$4,$V1394-4,0))</f>
        <v/>
      </c>
      <c r="J1394" s="204" t="str">
        <f ca="1">IF(ISERROR($V1394),"",OFFSET('Smelter Look-up'!$I$4,$V1394-4,0))</f>
        <v/>
      </c>
      <c r="K1394" s="149"/>
      <c r="L1394" s="149"/>
      <c r="M1394" s="149"/>
      <c r="N1394" s="149"/>
      <c r="O1394" s="149"/>
      <c r="P1394" s="206"/>
      <c r="Q1394" s="150"/>
      <c r="R1394" s="148" t="str">
        <f ca="1">IF(ISERROR($V1394),"",OFFSET('Smelter Look-up'!$C$4,$V1394-4,0)&amp;"")</f>
        <v/>
      </c>
      <c r="S1394" s="154" t="str">
        <f t="shared" ca="1" si="116"/>
        <v/>
      </c>
      <c r="T1394" s="154" t="str">
        <f ca="1">IF(B1394="","",IF(ISERROR(MATCH($J1394,SorP!$B$1:$B$6261,0)),"",INDIRECT("'SorP'!$A$"&amp;MATCH($S1394&amp;$J1394,SorP!C:C,0))))</f>
        <v/>
      </c>
      <c r="U1394" s="167"/>
      <c r="V1394" s="168" t="e">
        <f>IF(C1394="",NA(),MATCH($B1394&amp;$C1394,'Smelter Look-up'!$J:$J,0))</f>
        <v>#N/A</v>
      </c>
      <c r="X1394" s="169">
        <f t="shared" ca="1" si="115"/>
        <v>0</v>
      </c>
      <c r="AB1394" s="311" t="str">
        <f t="shared" si="117"/>
        <v/>
      </c>
      <c r="AC1394" s="169" t="str">
        <f t="shared" si="118"/>
        <v/>
      </c>
      <c r="AD1394" s="169" t="str">
        <f t="shared" si="119"/>
        <v/>
      </c>
    </row>
    <row r="1395" spans="1:30" s="169" customFormat="1" ht="20.25">
      <c r="A1395" s="154"/>
      <c r="B1395" s="301"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3" t="str">
        <f ca="1">IF(ISERROR($V1395),"",OFFSET('Smelter Look-up'!$G$4,$V1395-4,0))</f>
        <v/>
      </c>
      <c r="I1395" s="204" t="str">
        <f ca="1">IF(ISERROR($V1395),"",OFFSET('Smelter Look-up'!$H$4,$V1395-4,0))</f>
        <v/>
      </c>
      <c r="J1395" s="204" t="str">
        <f ca="1">IF(ISERROR($V1395),"",OFFSET('Smelter Look-up'!$I$4,$V1395-4,0))</f>
        <v/>
      </c>
      <c r="K1395" s="149"/>
      <c r="L1395" s="149"/>
      <c r="M1395" s="149"/>
      <c r="N1395" s="149"/>
      <c r="O1395" s="149"/>
      <c r="P1395" s="206"/>
      <c r="Q1395" s="150"/>
      <c r="R1395" s="148" t="str">
        <f ca="1">IF(ISERROR($V1395),"",OFFSET('Smelter Look-up'!$C$4,$V1395-4,0)&amp;"")</f>
        <v/>
      </c>
      <c r="S1395" s="154" t="str">
        <f t="shared" ca="1" si="116"/>
        <v/>
      </c>
      <c r="T1395" s="154" t="str">
        <f ca="1">IF(B1395="","",IF(ISERROR(MATCH($J1395,SorP!$B$1:$B$6261,0)),"",INDIRECT("'SorP'!$A$"&amp;MATCH($S1395&amp;$J1395,SorP!C:C,0))))</f>
        <v/>
      </c>
      <c r="U1395" s="167"/>
      <c r="V1395" s="168" t="e">
        <f>IF(C1395="",NA(),MATCH($B1395&amp;$C1395,'Smelter Look-up'!$J:$J,0))</f>
        <v>#N/A</v>
      </c>
      <c r="X1395" s="169">
        <f t="shared" ca="1" si="115"/>
        <v>0</v>
      </c>
      <c r="AB1395" s="311" t="str">
        <f t="shared" si="117"/>
        <v/>
      </c>
      <c r="AC1395" s="169" t="str">
        <f t="shared" si="118"/>
        <v/>
      </c>
      <c r="AD1395" s="169" t="str">
        <f t="shared" si="119"/>
        <v/>
      </c>
    </row>
    <row r="1396" spans="1:30" s="169" customFormat="1" ht="20.25">
      <c r="A1396" s="154"/>
      <c r="B1396" s="301"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3" t="str">
        <f ca="1">IF(ISERROR($V1396),"",OFFSET('Smelter Look-up'!$G$4,$V1396-4,0))</f>
        <v/>
      </c>
      <c r="I1396" s="204" t="str">
        <f ca="1">IF(ISERROR($V1396),"",OFFSET('Smelter Look-up'!$H$4,$V1396-4,0))</f>
        <v/>
      </c>
      <c r="J1396" s="204" t="str">
        <f ca="1">IF(ISERROR($V1396),"",OFFSET('Smelter Look-up'!$I$4,$V1396-4,0))</f>
        <v/>
      </c>
      <c r="K1396" s="149"/>
      <c r="L1396" s="149"/>
      <c r="M1396" s="149"/>
      <c r="N1396" s="149"/>
      <c r="O1396" s="149"/>
      <c r="P1396" s="206"/>
      <c r="Q1396" s="150"/>
      <c r="R1396" s="148" t="str">
        <f ca="1">IF(ISERROR($V1396),"",OFFSET('Smelter Look-up'!$C$4,$V1396-4,0)&amp;"")</f>
        <v/>
      </c>
      <c r="S1396" s="154" t="str">
        <f t="shared" ca="1" si="116"/>
        <v/>
      </c>
      <c r="T1396" s="154" t="str">
        <f ca="1">IF(B1396="","",IF(ISERROR(MATCH($J1396,SorP!$B$1:$B$6261,0)),"",INDIRECT("'SorP'!$A$"&amp;MATCH($S1396&amp;$J1396,SorP!C:C,0))))</f>
        <v/>
      </c>
      <c r="U1396" s="167"/>
      <c r="V1396" s="168" t="e">
        <f>IF(C1396="",NA(),MATCH($B1396&amp;$C1396,'Smelter Look-up'!$J:$J,0))</f>
        <v>#N/A</v>
      </c>
      <c r="X1396" s="169">
        <f t="shared" ca="1" si="115"/>
        <v>0</v>
      </c>
      <c r="AB1396" s="311" t="str">
        <f t="shared" si="117"/>
        <v/>
      </c>
      <c r="AC1396" s="169" t="str">
        <f t="shared" si="118"/>
        <v/>
      </c>
      <c r="AD1396" s="169" t="str">
        <f t="shared" si="119"/>
        <v/>
      </c>
    </row>
    <row r="1397" spans="1:30" s="169" customFormat="1" ht="20.25">
      <c r="A1397" s="154"/>
      <c r="B1397" s="301"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3" t="str">
        <f ca="1">IF(ISERROR($V1397),"",OFFSET('Smelter Look-up'!$G$4,$V1397-4,0))</f>
        <v/>
      </c>
      <c r="I1397" s="204" t="str">
        <f ca="1">IF(ISERROR($V1397),"",OFFSET('Smelter Look-up'!$H$4,$V1397-4,0))</f>
        <v/>
      </c>
      <c r="J1397" s="204" t="str">
        <f ca="1">IF(ISERROR($V1397),"",OFFSET('Smelter Look-up'!$I$4,$V1397-4,0))</f>
        <v/>
      </c>
      <c r="K1397" s="149"/>
      <c r="L1397" s="149"/>
      <c r="M1397" s="149"/>
      <c r="N1397" s="149"/>
      <c r="O1397" s="149"/>
      <c r="P1397" s="206"/>
      <c r="Q1397" s="150"/>
      <c r="R1397" s="148" t="str">
        <f ca="1">IF(ISERROR($V1397),"",OFFSET('Smelter Look-up'!$C$4,$V1397-4,0)&amp;"")</f>
        <v/>
      </c>
      <c r="S1397" s="154" t="str">
        <f t="shared" ca="1" si="116"/>
        <v/>
      </c>
      <c r="T1397" s="154" t="str">
        <f ca="1">IF(B1397="","",IF(ISERROR(MATCH($J1397,SorP!$B$1:$B$6261,0)),"",INDIRECT("'SorP'!$A$"&amp;MATCH($S1397&amp;$J1397,SorP!C:C,0))))</f>
        <v/>
      </c>
      <c r="U1397" s="167"/>
      <c r="V1397" s="168" t="e">
        <f>IF(C1397="",NA(),MATCH($B1397&amp;$C1397,'Smelter Look-up'!$J:$J,0))</f>
        <v>#N/A</v>
      </c>
      <c r="X1397" s="169">
        <f t="shared" ca="1" si="115"/>
        <v>0</v>
      </c>
      <c r="AB1397" s="311" t="str">
        <f t="shared" si="117"/>
        <v/>
      </c>
      <c r="AC1397" s="169" t="str">
        <f t="shared" si="118"/>
        <v/>
      </c>
      <c r="AD1397" s="169" t="str">
        <f t="shared" si="119"/>
        <v/>
      </c>
    </row>
    <row r="1398" spans="1:30" s="169" customFormat="1" ht="20.25">
      <c r="A1398" s="154"/>
      <c r="B1398" s="301"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3" t="str">
        <f ca="1">IF(ISERROR($V1398),"",OFFSET('Smelter Look-up'!$G$4,$V1398-4,0))</f>
        <v/>
      </c>
      <c r="I1398" s="204" t="str">
        <f ca="1">IF(ISERROR($V1398),"",OFFSET('Smelter Look-up'!$H$4,$V1398-4,0))</f>
        <v/>
      </c>
      <c r="J1398" s="204" t="str">
        <f ca="1">IF(ISERROR($V1398),"",OFFSET('Smelter Look-up'!$I$4,$V1398-4,0))</f>
        <v/>
      </c>
      <c r="K1398" s="149"/>
      <c r="L1398" s="149"/>
      <c r="M1398" s="149"/>
      <c r="N1398" s="149"/>
      <c r="O1398" s="149"/>
      <c r="P1398" s="206"/>
      <c r="Q1398" s="150"/>
      <c r="R1398" s="148" t="str">
        <f ca="1">IF(ISERROR($V1398),"",OFFSET('Smelter Look-up'!$C$4,$V1398-4,0)&amp;"")</f>
        <v/>
      </c>
      <c r="S1398" s="154" t="str">
        <f t="shared" ca="1" si="116"/>
        <v/>
      </c>
      <c r="T1398" s="154" t="str">
        <f ca="1">IF(B1398="","",IF(ISERROR(MATCH($J1398,SorP!$B$1:$B$6261,0)),"",INDIRECT("'SorP'!$A$"&amp;MATCH($S1398&amp;$J1398,SorP!C:C,0))))</f>
        <v/>
      </c>
      <c r="U1398" s="167"/>
      <c r="V1398" s="168" t="e">
        <f>IF(C1398="",NA(),MATCH($B1398&amp;$C1398,'Smelter Look-up'!$J:$J,0))</f>
        <v>#N/A</v>
      </c>
      <c r="X1398" s="169">
        <f t="shared" ca="1" si="115"/>
        <v>0</v>
      </c>
      <c r="AB1398" s="311" t="str">
        <f t="shared" si="117"/>
        <v/>
      </c>
      <c r="AC1398" s="169" t="str">
        <f t="shared" si="118"/>
        <v/>
      </c>
      <c r="AD1398" s="169" t="str">
        <f t="shared" si="119"/>
        <v/>
      </c>
    </row>
    <row r="1399" spans="1:30" s="169" customFormat="1" ht="20.25">
      <c r="A1399" s="154"/>
      <c r="B1399" s="301"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3" t="str">
        <f ca="1">IF(ISERROR($V1399),"",OFFSET('Smelter Look-up'!$G$4,$V1399-4,0))</f>
        <v/>
      </c>
      <c r="I1399" s="204" t="str">
        <f ca="1">IF(ISERROR($V1399),"",OFFSET('Smelter Look-up'!$H$4,$V1399-4,0))</f>
        <v/>
      </c>
      <c r="J1399" s="204" t="str">
        <f ca="1">IF(ISERROR($V1399),"",OFFSET('Smelter Look-up'!$I$4,$V1399-4,0))</f>
        <v/>
      </c>
      <c r="K1399" s="149"/>
      <c r="L1399" s="149"/>
      <c r="M1399" s="149"/>
      <c r="N1399" s="149"/>
      <c r="O1399" s="149"/>
      <c r="P1399" s="206"/>
      <c r="Q1399" s="150"/>
      <c r="R1399" s="148" t="str">
        <f ca="1">IF(ISERROR($V1399),"",OFFSET('Smelter Look-up'!$C$4,$V1399-4,0)&amp;"")</f>
        <v/>
      </c>
      <c r="S1399" s="154" t="str">
        <f t="shared" ca="1" si="116"/>
        <v/>
      </c>
      <c r="T1399" s="154" t="str">
        <f ca="1">IF(B1399="","",IF(ISERROR(MATCH($J1399,SorP!$B$1:$B$6261,0)),"",INDIRECT("'SorP'!$A$"&amp;MATCH($S1399&amp;$J1399,SorP!C:C,0))))</f>
        <v/>
      </c>
      <c r="U1399" s="167"/>
      <c r="V1399" s="168" t="e">
        <f>IF(C1399="",NA(),MATCH($B1399&amp;$C1399,'Smelter Look-up'!$J:$J,0))</f>
        <v>#N/A</v>
      </c>
      <c r="X1399" s="169">
        <f t="shared" ca="1" si="115"/>
        <v>0</v>
      </c>
      <c r="AB1399" s="311" t="str">
        <f t="shared" si="117"/>
        <v/>
      </c>
      <c r="AC1399" s="169" t="str">
        <f t="shared" si="118"/>
        <v/>
      </c>
      <c r="AD1399" s="169" t="str">
        <f t="shared" si="119"/>
        <v/>
      </c>
    </row>
    <row r="1400" spans="1:30" s="169" customFormat="1" ht="20.25">
      <c r="A1400" s="154"/>
      <c r="B1400" s="301"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3" t="str">
        <f ca="1">IF(ISERROR($V1400),"",OFFSET('Smelter Look-up'!$G$4,$V1400-4,0))</f>
        <v/>
      </c>
      <c r="I1400" s="204" t="str">
        <f ca="1">IF(ISERROR($V1400),"",OFFSET('Smelter Look-up'!$H$4,$V1400-4,0))</f>
        <v/>
      </c>
      <c r="J1400" s="204" t="str">
        <f ca="1">IF(ISERROR($V1400),"",OFFSET('Smelter Look-up'!$I$4,$V1400-4,0))</f>
        <v/>
      </c>
      <c r="K1400" s="149"/>
      <c r="L1400" s="149"/>
      <c r="M1400" s="149"/>
      <c r="N1400" s="149"/>
      <c r="O1400" s="149"/>
      <c r="P1400" s="206"/>
      <c r="Q1400" s="150"/>
      <c r="R1400" s="148" t="str">
        <f ca="1">IF(ISERROR($V1400),"",OFFSET('Smelter Look-up'!$C$4,$V1400-4,0)&amp;"")</f>
        <v/>
      </c>
      <c r="S1400" s="154" t="str">
        <f t="shared" ca="1" si="116"/>
        <v/>
      </c>
      <c r="T1400" s="154" t="str">
        <f ca="1">IF(B1400="","",IF(ISERROR(MATCH($J1400,SorP!$B$1:$B$6261,0)),"",INDIRECT("'SorP'!$A$"&amp;MATCH($S1400&amp;$J1400,SorP!C:C,0))))</f>
        <v/>
      </c>
      <c r="U1400" s="167"/>
      <c r="V1400" s="168" t="e">
        <f>IF(C1400="",NA(),MATCH($B1400&amp;$C1400,'Smelter Look-up'!$J:$J,0))</f>
        <v>#N/A</v>
      </c>
      <c r="X1400" s="169">
        <f t="shared" ca="1" si="115"/>
        <v>0</v>
      </c>
      <c r="AB1400" s="311" t="str">
        <f t="shared" si="117"/>
        <v/>
      </c>
      <c r="AC1400" s="169" t="str">
        <f t="shared" si="118"/>
        <v/>
      </c>
      <c r="AD1400" s="169" t="str">
        <f t="shared" si="119"/>
        <v/>
      </c>
    </row>
    <row r="1401" spans="1:30" s="169" customFormat="1" ht="20.25">
      <c r="A1401" s="154"/>
      <c r="B1401" s="301"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3" t="str">
        <f ca="1">IF(ISERROR($V1401),"",OFFSET('Smelter Look-up'!$G$4,$V1401-4,0))</f>
        <v/>
      </c>
      <c r="I1401" s="204" t="str">
        <f ca="1">IF(ISERROR($V1401),"",OFFSET('Smelter Look-up'!$H$4,$V1401-4,0))</f>
        <v/>
      </c>
      <c r="J1401" s="204" t="str">
        <f ca="1">IF(ISERROR($V1401),"",OFFSET('Smelter Look-up'!$I$4,$V1401-4,0))</f>
        <v/>
      </c>
      <c r="K1401" s="149"/>
      <c r="L1401" s="149"/>
      <c r="M1401" s="149"/>
      <c r="N1401" s="149"/>
      <c r="O1401" s="149"/>
      <c r="P1401" s="206"/>
      <c r="Q1401" s="150"/>
      <c r="R1401" s="148" t="str">
        <f ca="1">IF(ISERROR($V1401),"",OFFSET('Smelter Look-up'!$C$4,$V1401-4,0)&amp;"")</f>
        <v/>
      </c>
      <c r="S1401" s="154" t="str">
        <f t="shared" ca="1" si="116"/>
        <v/>
      </c>
      <c r="T1401" s="154" t="str">
        <f ca="1">IF(B1401="","",IF(ISERROR(MATCH($J1401,SorP!$B$1:$B$6261,0)),"",INDIRECT("'SorP'!$A$"&amp;MATCH($S1401&amp;$J1401,SorP!C:C,0))))</f>
        <v/>
      </c>
      <c r="U1401" s="167"/>
      <c r="V1401" s="168" t="e">
        <f>IF(C1401="",NA(),MATCH($B1401&amp;$C1401,'Smelter Look-up'!$J:$J,0))</f>
        <v>#N/A</v>
      </c>
      <c r="X1401" s="169">
        <f t="shared" ca="1" si="115"/>
        <v>0</v>
      </c>
      <c r="AB1401" s="311" t="str">
        <f t="shared" si="117"/>
        <v/>
      </c>
      <c r="AC1401" s="169" t="str">
        <f t="shared" si="118"/>
        <v/>
      </c>
      <c r="AD1401" s="169" t="str">
        <f t="shared" si="119"/>
        <v/>
      </c>
    </row>
    <row r="1402" spans="1:30" s="169" customFormat="1" ht="20.25">
      <c r="A1402" s="154"/>
      <c r="B1402" s="301"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3" t="str">
        <f ca="1">IF(ISERROR($V1402),"",OFFSET('Smelter Look-up'!$G$4,$V1402-4,0))</f>
        <v/>
      </c>
      <c r="I1402" s="204" t="str">
        <f ca="1">IF(ISERROR($V1402),"",OFFSET('Smelter Look-up'!$H$4,$V1402-4,0))</f>
        <v/>
      </c>
      <c r="J1402" s="204" t="str">
        <f ca="1">IF(ISERROR($V1402),"",OFFSET('Smelter Look-up'!$I$4,$V1402-4,0))</f>
        <v/>
      </c>
      <c r="K1402" s="149"/>
      <c r="L1402" s="149"/>
      <c r="M1402" s="149"/>
      <c r="N1402" s="149"/>
      <c r="O1402" s="149"/>
      <c r="P1402" s="206"/>
      <c r="Q1402" s="150"/>
      <c r="R1402" s="148" t="str">
        <f ca="1">IF(ISERROR($V1402),"",OFFSET('Smelter Look-up'!$C$4,$V1402-4,0)&amp;"")</f>
        <v/>
      </c>
      <c r="S1402" s="154" t="str">
        <f t="shared" ca="1" si="116"/>
        <v/>
      </c>
      <c r="T1402" s="154" t="str">
        <f ca="1">IF(B1402="","",IF(ISERROR(MATCH($J1402,SorP!$B$1:$B$6261,0)),"",INDIRECT("'SorP'!$A$"&amp;MATCH($S1402&amp;$J1402,SorP!C:C,0))))</f>
        <v/>
      </c>
      <c r="U1402" s="167"/>
      <c r="V1402" s="168" t="e">
        <f>IF(C1402="",NA(),MATCH($B1402&amp;$C1402,'Smelter Look-up'!$J:$J,0))</f>
        <v>#N/A</v>
      </c>
      <c r="X1402" s="169">
        <f t="shared" ca="1" si="115"/>
        <v>0</v>
      </c>
      <c r="AB1402" s="311" t="str">
        <f t="shared" si="117"/>
        <v/>
      </c>
      <c r="AC1402" s="169" t="str">
        <f t="shared" si="118"/>
        <v/>
      </c>
      <c r="AD1402" s="169" t="str">
        <f t="shared" si="119"/>
        <v/>
      </c>
    </row>
    <row r="1403" spans="1:30" s="169" customFormat="1" ht="20.25">
      <c r="A1403" s="154"/>
      <c r="B1403" s="301"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3" t="str">
        <f ca="1">IF(ISERROR($V1403),"",OFFSET('Smelter Look-up'!$G$4,$V1403-4,0))</f>
        <v/>
      </c>
      <c r="I1403" s="204" t="str">
        <f ca="1">IF(ISERROR($V1403),"",OFFSET('Smelter Look-up'!$H$4,$V1403-4,0))</f>
        <v/>
      </c>
      <c r="J1403" s="204" t="str">
        <f ca="1">IF(ISERROR($V1403),"",OFFSET('Smelter Look-up'!$I$4,$V1403-4,0))</f>
        <v/>
      </c>
      <c r="K1403" s="149"/>
      <c r="L1403" s="149"/>
      <c r="M1403" s="149"/>
      <c r="N1403" s="149"/>
      <c r="O1403" s="149"/>
      <c r="P1403" s="206"/>
      <c r="Q1403" s="150"/>
      <c r="R1403" s="148" t="str">
        <f ca="1">IF(ISERROR($V1403),"",OFFSET('Smelter Look-up'!$C$4,$V1403-4,0)&amp;"")</f>
        <v/>
      </c>
      <c r="S1403" s="154" t="str">
        <f t="shared" ca="1" si="116"/>
        <v/>
      </c>
      <c r="T1403" s="154" t="str">
        <f ca="1">IF(B1403="","",IF(ISERROR(MATCH($J1403,SorP!$B$1:$B$6261,0)),"",INDIRECT("'SorP'!$A$"&amp;MATCH($S1403&amp;$J1403,SorP!C:C,0))))</f>
        <v/>
      </c>
      <c r="U1403" s="167"/>
      <c r="V1403" s="168" t="e">
        <f>IF(C1403="",NA(),MATCH($B1403&amp;$C1403,'Smelter Look-up'!$J:$J,0))</f>
        <v>#N/A</v>
      </c>
      <c r="X1403" s="169">
        <f t="shared" ca="1" si="115"/>
        <v>0</v>
      </c>
      <c r="AB1403" s="311" t="str">
        <f t="shared" si="117"/>
        <v/>
      </c>
      <c r="AC1403" s="169" t="str">
        <f t="shared" si="118"/>
        <v/>
      </c>
      <c r="AD1403" s="169" t="str">
        <f t="shared" si="119"/>
        <v/>
      </c>
    </row>
    <row r="1404" spans="1:30" s="169" customFormat="1" ht="20.25">
      <c r="A1404" s="154"/>
      <c r="B1404" s="301"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3" t="str">
        <f ca="1">IF(ISERROR($V1404),"",OFFSET('Smelter Look-up'!$G$4,$V1404-4,0))</f>
        <v/>
      </c>
      <c r="I1404" s="204" t="str">
        <f ca="1">IF(ISERROR($V1404),"",OFFSET('Smelter Look-up'!$H$4,$V1404-4,0))</f>
        <v/>
      </c>
      <c r="J1404" s="204" t="str">
        <f ca="1">IF(ISERROR($V1404),"",OFFSET('Smelter Look-up'!$I$4,$V1404-4,0))</f>
        <v/>
      </c>
      <c r="K1404" s="149"/>
      <c r="L1404" s="149"/>
      <c r="M1404" s="149"/>
      <c r="N1404" s="149"/>
      <c r="O1404" s="149"/>
      <c r="P1404" s="206"/>
      <c r="Q1404" s="150"/>
      <c r="R1404" s="148" t="str">
        <f ca="1">IF(ISERROR($V1404),"",OFFSET('Smelter Look-up'!$C$4,$V1404-4,0)&amp;"")</f>
        <v/>
      </c>
      <c r="S1404" s="154" t="str">
        <f t="shared" ca="1" si="116"/>
        <v/>
      </c>
      <c r="T1404" s="154" t="str">
        <f ca="1">IF(B1404="","",IF(ISERROR(MATCH($J1404,SorP!$B$1:$B$6261,0)),"",INDIRECT("'SorP'!$A$"&amp;MATCH($S1404&amp;$J1404,SorP!C:C,0))))</f>
        <v/>
      </c>
      <c r="U1404" s="167"/>
      <c r="V1404" s="168" t="e">
        <f>IF(C1404="",NA(),MATCH($B1404&amp;$C1404,'Smelter Look-up'!$J:$J,0))</f>
        <v>#N/A</v>
      </c>
      <c r="X1404" s="169">
        <f t="shared" ca="1" si="115"/>
        <v>0</v>
      </c>
      <c r="AB1404" s="311" t="str">
        <f t="shared" si="117"/>
        <v/>
      </c>
      <c r="AC1404" s="169" t="str">
        <f t="shared" si="118"/>
        <v/>
      </c>
      <c r="AD1404" s="169" t="str">
        <f t="shared" si="119"/>
        <v/>
      </c>
    </row>
    <row r="1405" spans="1:30" s="169" customFormat="1" ht="20.25">
      <c r="A1405" s="154"/>
      <c r="B1405" s="301"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3" t="str">
        <f ca="1">IF(ISERROR($V1405),"",OFFSET('Smelter Look-up'!$G$4,$V1405-4,0))</f>
        <v/>
      </c>
      <c r="I1405" s="204" t="str">
        <f ca="1">IF(ISERROR($V1405),"",OFFSET('Smelter Look-up'!$H$4,$V1405-4,0))</f>
        <v/>
      </c>
      <c r="J1405" s="204" t="str">
        <f ca="1">IF(ISERROR($V1405),"",OFFSET('Smelter Look-up'!$I$4,$V1405-4,0))</f>
        <v/>
      </c>
      <c r="K1405" s="149"/>
      <c r="L1405" s="149"/>
      <c r="M1405" s="149"/>
      <c r="N1405" s="149"/>
      <c r="O1405" s="149"/>
      <c r="P1405" s="206"/>
      <c r="Q1405" s="150"/>
      <c r="R1405" s="148" t="str">
        <f ca="1">IF(ISERROR($V1405),"",OFFSET('Smelter Look-up'!$C$4,$V1405-4,0)&amp;"")</f>
        <v/>
      </c>
      <c r="S1405" s="154" t="str">
        <f t="shared" ca="1" si="116"/>
        <v/>
      </c>
      <c r="T1405" s="154" t="str">
        <f ca="1">IF(B1405="","",IF(ISERROR(MATCH($J1405,SorP!$B$1:$B$6261,0)),"",INDIRECT("'SorP'!$A$"&amp;MATCH($S1405&amp;$J1405,SorP!C:C,0))))</f>
        <v/>
      </c>
      <c r="U1405" s="167"/>
      <c r="V1405" s="168" t="e">
        <f>IF(C1405="",NA(),MATCH($B1405&amp;$C1405,'Smelter Look-up'!$J:$J,0))</f>
        <v>#N/A</v>
      </c>
      <c r="X1405" s="169">
        <f t="shared" ca="1" si="115"/>
        <v>0</v>
      </c>
      <c r="AB1405" s="311" t="str">
        <f t="shared" si="117"/>
        <v/>
      </c>
      <c r="AC1405" s="169" t="str">
        <f t="shared" si="118"/>
        <v/>
      </c>
      <c r="AD1405" s="169" t="str">
        <f t="shared" si="119"/>
        <v/>
      </c>
    </row>
    <row r="1406" spans="1:30" s="169" customFormat="1" ht="20.25">
      <c r="A1406" s="154"/>
      <c r="B1406" s="301"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3" t="str">
        <f ca="1">IF(ISERROR($V1406),"",OFFSET('Smelter Look-up'!$G$4,$V1406-4,0))</f>
        <v/>
      </c>
      <c r="I1406" s="204" t="str">
        <f ca="1">IF(ISERROR($V1406),"",OFFSET('Smelter Look-up'!$H$4,$V1406-4,0))</f>
        <v/>
      </c>
      <c r="J1406" s="204" t="str">
        <f ca="1">IF(ISERROR($V1406),"",OFFSET('Smelter Look-up'!$I$4,$V1406-4,0))</f>
        <v/>
      </c>
      <c r="K1406" s="149"/>
      <c r="L1406" s="149"/>
      <c r="M1406" s="149"/>
      <c r="N1406" s="149"/>
      <c r="O1406" s="149"/>
      <c r="P1406" s="206"/>
      <c r="Q1406" s="150"/>
      <c r="R1406" s="148" t="str">
        <f ca="1">IF(ISERROR($V1406),"",OFFSET('Smelter Look-up'!$C$4,$V1406-4,0)&amp;"")</f>
        <v/>
      </c>
      <c r="S1406" s="154" t="str">
        <f t="shared" ca="1" si="116"/>
        <v/>
      </c>
      <c r="T1406" s="154" t="str">
        <f ca="1">IF(B1406="","",IF(ISERROR(MATCH($J1406,SorP!$B$1:$B$6261,0)),"",INDIRECT("'SorP'!$A$"&amp;MATCH($S1406&amp;$J1406,SorP!C:C,0))))</f>
        <v/>
      </c>
      <c r="U1406" s="167"/>
      <c r="V1406" s="168" t="e">
        <f>IF(C1406="",NA(),MATCH($B1406&amp;$C1406,'Smelter Look-up'!$J:$J,0))</f>
        <v>#N/A</v>
      </c>
      <c r="X1406" s="169">
        <f t="shared" ca="1" si="115"/>
        <v>0</v>
      </c>
      <c r="AB1406" s="311" t="str">
        <f t="shared" si="117"/>
        <v/>
      </c>
      <c r="AC1406" s="169" t="str">
        <f t="shared" si="118"/>
        <v/>
      </c>
      <c r="AD1406" s="169" t="str">
        <f t="shared" si="119"/>
        <v/>
      </c>
    </row>
    <row r="1407" spans="1:30" s="169" customFormat="1" ht="20.25">
      <c r="A1407" s="154"/>
      <c r="B1407" s="301"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3" t="str">
        <f ca="1">IF(ISERROR($V1407),"",OFFSET('Smelter Look-up'!$G$4,$V1407-4,0))</f>
        <v/>
      </c>
      <c r="I1407" s="204" t="str">
        <f ca="1">IF(ISERROR($V1407),"",OFFSET('Smelter Look-up'!$H$4,$V1407-4,0))</f>
        <v/>
      </c>
      <c r="J1407" s="204" t="str">
        <f ca="1">IF(ISERROR($V1407),"",OFFSET('Smelter Look-up'!$I$4,$V1407-4,0))</f>
        <v/>
      </c>
      <c r="K1407" s="149"/>
      <c r="L1407" s="149"/>
      <c r="M1407" s="149"/>
      <c r="N1407" s="149"/>
      <c r="O1407" s="149"/>
      <c r="P1407" s="206"/>
      <c r="Q1407" s="150"/>
      <c r="R1407" s="148" t="str">
        <f ca="1">IF(ISERROR($V1407),"",OFFSET('Smelter Look-up'!$C$4,$V1407-4,0)&amp;"")</f>
        <v/>
      </c>
      <c r="S1407" s="154" t="str">
        <f t="shared" ca="1" si="116"/>
        <v/>
      </c>
      <c r="T1407" s="154" t="str">
        <f ca="1">IF(B1407="","",IF(ISERROR(MATCH($J1407,SorP!$B$1:$B$6261,0)),"",INDIRECT("'SorP'!$A$"&amp;MATCH($S1407&amp;$J1407,SorP!C:C,0))))</f>
        <v/>
      </c>
      <c r="U1407" s="167"/>
      <c r="V1407" s="168" t="e">
        <f>IF(C1407="",NA(),MATCH($B1407&amp;$C1407,'Smelter Look-up'!$J:$J,0))</f>
        <v>#N/A</v>
      </c>
      <c r="X1407" s="169">
        <f t="shared" ca="1" si="115"/>
        <v>0</v>
      </c>
      <c r="AB1407" s="311" t="str">
        <f t="shared" si="117"/>
        <v/>
      </c>
      <c r="AC1407" s="169" t="str">
        <f t="shared" si="118"/>
        <v/>
      </c>
      <c r="AD1407" s="169" t="str">
        <f t="shared" si="119"/>
        <v/>
      </c>
    </row>
    <row r="1408" spans="1:30" s="169" customFormat="1" ht="20.25">
      <c r="A1408" s="154"/>
      <c r="B1408" s="301"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3" t="str">
        <f ca="1">IF(ISERROR($V1408),"",OFFSET('Smelter Look-up'!$G$4,$V1408-4,0))</f>
        <v/>
      </c>
      <c r="I1408" s="204" t="str">
        <f ca="1">IF(ISERROR($V1408),"",OFFSET('Smelter Look-up'!$H$4,$V1408-4,0))</f>
        <v/>
      </c>
      <c r="J1408" s="204" t="str">
        <f ca="1">IF(ISERROR($V1408),"",OFFSET('Smelter Look-up'!$I$4,$V1408-4,0))</f>
        <v/>
      </c>
      <c r="K1408" s="149"/>
      <c r="L1408" s="149"/>
      <c r="M1408" s="149"/>
      <c r="N1408" s="149"/>
      <c r="O1408" s="149"/>
      <c r="P1408" s="206"/>
      <c r="Q1408" s="150"/>
      <c r="R1408" s="148" t="str">
        <f ca="1">IF(ISERROR($V1408),"",OFFSET('Smelter Look-up'!$C$4,$V1408-4,0)&amp;"")</f>
        <v/>
      </c>
      <c r="S1408" s="154" t="str">
        <f t="shared" ca="1" si="116"/>
        <v/>
      </c>
      <c r="T1408" s="154" t="str">
        <f ca="1">IF(B1408="","",IF(ISERROR(MATCH($J1408,SorP!$B$1:$B$6261,0)),"",INDIRECT("'SorP'!$A$"&amp;MATCH($S1408&amp;$J1408,SorP!C:C,0))))</f>
        <v/>
      </c>
      <c r="U1408" s="167"/>
      <c r="V1408" s="168" t="e">
        <f>IF(C1408="",NA(),MATCH($B1408&amp;$C1408,'Smelter Look-up'!$J:$J,0))</f>
        <v>#N/A</v>
      </c>
      <c r="X1408" s="169">
        <f t="shared" ca="1" si="115"/>
        <v>0</v>
      </c>
      <c r="AB1408" s="311" t="str">
        <f t="shared" si="117"/>
        <v/>
      </c>
      <c r="AC1408" s="169" t="str">
        <f t="shared" si="118"/>
        <v/>
      </c>
      <c r="AD1408" s="169" t="str">
        <f t="shared" si="119"/>
        <v/>
      </c>
    </row>
    <row r="1409" spans="1:30" s="169" customFormat="1" ht="20.25">
      <c r="A1409" s="154"/>
      <c r="B1409" s="301"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3" t="str">
        <f ca="1">IF(ISERROR($V1409),"",OFFSET('Smelter Look-up'!$G$4,$V1409-4,0))</f>
        <v/>
      </c>
      <c r="I1409" s="204" t="str">
        <f ca="1">IF(ISERROR($V1409),"",OFFSET('Smelter Look-up'!$H$4,$V1409-4,0))</f>
        <v/>
      </c>
      <c r="J1409" s="204" t="str">
        <f ca="1">IF(ISERROR($V1409),"",OFFSET('Smelter Look-up'!$I$4,$V1409-4,0))</f>
        <v/>
      </c>
      <c r="K1409" s="149"/>
      <c r="L1409" s="149"/>
      <c r="M1409" s="149"/>
      <c r="N1409" s="149"/>
      <c r="O1409" s="149"/>
      <c r="P1409" s="206"/>
      <c r="Q1409" s="150"/>
      <c r="R1409" s="148" t="str">
        <f ca="1">IF(ISERROR($V1409),"",OFFSET('Smelter Look-up'!$C$4,$V1409-4,0)&amp;"")</f>
        <v/>
      </c>
      <c r="S1409" s="154" t="str">
        <f t="shared" ca="1" si="116"/>
        <v/>
      </c>
      <c r="T1409" s="154" t="str">
        <f ca="1">IF(B1409="","",IF(ISERROR(MATCH($J1409,SorP!$B$1:$B$6261,0)),"",INDIRECT("'SorP'!$A$"&amp;MATCH($S1409&amp;$J1409,SorP!C:C,0))))</f>
        <v/>
      </c>
      <c r="U1409" s="167"/>
      <c r="V1409" s="168" t="e">
        <f>IF(C1409="",NA(),MATCH($B1409&amp;$C1409,'Smelter Look-up'!$J:$J,0))</f>
        <v>#N/A</v>
      </c>
      <c r="X1409" s="169">
        <f t="shared" ca="1" si="115"/>
        <v>0</v>
      </c>
      <c r="AB1409" s="311" t="str">
        <f t="shared" si="117"/>
        <v/>
      </c>
      <c r="AC1409" s="169" t="str">
        <f t="shared" si="118"/>
        <v/>
      </c>
      <c r="AD1409" s="169" t="str">
        <f t="shared" si="119"/>
        <v/>
      </c>
    </row>
    <row r="1410" spans="1:30" s="169" customFormat="1" ht="20.25">
      <c r="A1410" s="154"/>
      <c r="B1410" s="301"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3" t="str">
        <f ca="1">IF(ISERROR($V1410),"",OFFSET('Smelter Look-up'!$G$4,$V1410-4,0))</f>
        <v/>
      </c>
      <c r="I1410" s="204" t="str">
        <f ca="1">IF(ISERROR($V1410),"",OFFSET('Smelter Look-up'!$H$4,$V1410-4,0))</f>
        <v/>
      </c>
      <c r="J1410" s="204" t="str">
        <f ca="1">IF(ISERROR($V1410),"",OFFSET('Smelter Look-up'!$I$4,$V1410-4,0))</f>
        <v/>
      </c>
      <c r="K1410" s="149"/>
      <c r="L1410" s="149"/>
      <c r="M1410" s="149"/>
      <c r="N1410" s="149"/>
      <c r="O1410" s="149"/>
      <c r="P1410" s="206"/>
      <c r="Q1410" s="150"/>
      <c r="R1410" s="148" t="str">
        <f ca="1">IF(ISERROR($V1410),"",OFFSET('Smelter Look-up'!$C$4,$V1410-4,0)&amp;"")</f>
        <v/>
      </c>
      <c r="S1410" s="154" t="str">
        <f t="shared" ca="1" si="116"/>
        <v/>
      </c>
      <c r="T1410" s="154" t="str">
        <f ca="1">IF(B1410="","",IF(ISERROR(MATCH($J1410,SorP!$B$1:$B$6261,0)),"",INDIRECT("'SorP'!$A$"&amp;MATCH($S1410&amp;$J1410,SorP!C:C,0))))</f>
        <v/>
      </c>
      <c r="U1410" s="167"/>
      <c r="V1410" s="168" t="e">
        <f>IF(C1410="",NA(),MATCH($B1410&amp;$C1410,'Smelter Look-up'!$J:$J,0))</f>
        <v>#N/A</v>
      </c>
      <c r="X1410" s="169">
        <f t="shared" ca="1" si="115"/>
        <v>0</v>
      </c>
      <c r="AB1410" s="311" t="str">
        <f t="shared" si="117"/>
        <v/>
      </c>
      <c r="AC1410" s="169" t="str">
        <f t="shared" si="118"/>
        <v/>
      </c>
      <c r="AD1410" s="169" t="str">
        <f t="shared" si="119"/>
        <v/>
      </c>
    </row>
    <row r="1411" spans="1:30" s="169" customFormat="1" ht="20.25">
      <c r="A1411" s="154"/>
      <c r="B1411" s="301"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3" t="str">
        <f ca="1">IF(ISERROR($V1411),"",OFFSET('Smelter Look-up'!$G$4,$V1411-4,0))</f>
        <v/>
      </c>
      <c r="I1411" s="204" t="str">
        <f ca="1">IF(ISERROR($V1411),"",OFFSET('Smelter Look-up'!$H$4,$V1411-4,0))</f>
        <v/>
      </c>
      <c r="J1411" s="204" t="str">
        <f ca="1">IF(ISERROR($V1411),"",OFFSET('Smelter Look-up'!$I$4,$V1411-4,0))</f>
        <v/>
      </c>
      <c r="K1411" s="149"/>
      <c r="L1411" s="149"/>
      <c r="M1411" s="149"/>
      <c r="N1411" s="149"/>
      <c r="O1411" s="149"/>
      <c r="P1411" s="206"/>
      <c r="Q1411" s="150"/>
      <c r="R1411" s="148" t="str">
        <f ca="1">IF(ISERROR($V1411),"",OFFSET('Smelter Look-up'!$C$4,$V1411-4,0)&amp;"")</f>
        <v/>
      </c>
      <c r="S1411" s="154" t="str">
        <f t="shared" ca="1" si="116"/>
        <v/>
      </c>
      <c r="T1411" s="154" t="str">
        <f ca="1">IF(B1411="","",IF(ISERROR(MATCH($J1411,SorP!$B$1:$B$6261,0)),"",INDIRECT("'SorP'!$A$"&amp;MATCH($S1411&amp;$J1411,SorP!C:C,0))))</f>
        <v/>
      </c>
      <c r="U1411" s="167"/>
      <c r="V1411" s="168" t="e">
        <f>IF(C1411="",NA(),MATCH($B1411&amp;$C1411,'Smelter Look-up'!$J:$J,0))</f>
        <v>#N/A</v>
      </c>
      <c r="X1411" s="169">
        <f t="shared" ca="1" si="115"/>
        <v>0</v>
      </c>
      <c r="AB1411" s="311" t="str">
        <f t="shared" si="117"/>
        <v/>
      </c>
      <c r="AC1411" s="169" t="str">
        <f t="shared" si="118"/>
        <v/>
      </c>
      <c r="AD1411" s="169" t="str">
        <f t="shared" si="119"/>
        <v/>
      </c>
    </row>
    <row r="1412" spans="1:30" s="169" customFormat="1" ht="20.25">
      <c r="A1412" s="154"/>
      <c r="B1412" s="301"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3" t="str">
        <f ca="1">IF(ISERROR($V1412),"",OFFSET('Smelter Look-up'!$G$4,$V1412-4,0))</f>
        <v/>
      </c>
      <c r="I1412" s="204" t="str">
        <f ca="1">IF(ISERROR($V1412),"",OFFSET('Smelter Look-up'!$H$4,$V1412-4,0))</f>
        <v/>
      </c>
      <c r="J1412" s="204" t="str">
        <f ca="1">IF(ISERROR($V1412),"",OFFSET('Smelter Look-up'!$I$4,$V1412-4,0))</f>
        <v/>
      </c>
      <c r="K1412" s="149"/>
      <c r="L1412" s="149"/>
      <c r="M1412" s="149"/>
      <c r="N1412" s="149"/>
      <c r="O1412" s="149"/>
      <c r="P1412" s="206"/>
      <c r="Q1412" s="150"/>
      <c r="R1412" s="148" t="str">
        <f ca="1">IF(ISERROR($V1412),"",OFFSET('Smelter Look-up'!$C$4,$V1412-4,0)&amp;"")</f>
        <v/>
      </c>
      <c r="S1412" s="154" t="str">
        <f t="shared" ca="1" si="116"/>
        <v/>
      </c>
      <c r="T1412" s="154" t="str">
        <f ca="1">IF(B1412="","",IF(ISERROR(MATCH($J1412,SorP!$B$1:$B$6261,0)),"",INDIRECT("'SorP'!$A$"&amp;MATCH($S1412&amp;$J1412,SorP!C:C,0))))</f>
        <v/>
      </c>
      <c r="U1412" s="167"/>
      <c r="V1412" s="168" t="e">
        <f>IF(C1412="",NA(),MATCH($B1412&amp;$C1412,'Smelter Look-up'!$J:$J,0))</f>
        <v>#N/A</v>
      </c>
      <c r="X1412" s="169">
        <f t="shared" ca="1" si="115"/>
        <v>0</v>
      </c>
      <c r="AB1412" s="311" t="str">
        <f t="shared" si="117"/>
        <v/>
      </c>
      <c r="AC1412" s="169" t="str">
        <f t="shared" si="118"/>
        <v/>
      </c>
      <c r="AD1412" s="169" t="str">
        <f t="shared" si="119"/>
        <v/>
      </c>
    </row>
    <row r="1413" spans="1:30" s="169" customFormat="1" ht="20.25">
      <c r="A1413" s="154"/>
      <c r="B1413" s="301"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3" t="str">
        <f ca="1">IF(ISERROR($V1413),"",OFFSET('Smelter Look-up'!$G$4,$V1413-4,0))</f>
        <v/>
      </c>
      <c r="I1413" s="204" t="str">
        <f ca="1">IF(ISERROR($V1413),"",OFFSET('Smelter Look-up'!$H$4,$V1413-4,0))</f>
        <v/>
      </c>
      <c r="J1413" s="204" t="str">
        <f ca="1">IF(ISERROR($V1413),"",OFFSET('Smelter Look-up'!$I$4,$V1413-4,0))</f>
        <v/>
      </c>
      <c r="K1413" s="149"/>
      <c r="L1413" s="149"/>
      <c r="M1413" s="149"/>
      <c r="N1413" s="149"/>
      <c r="O1413" s="149"/>
      <c r="P1413" s="206"/>
      <c r="Q1413" s="150"/>
      <c r="R1413" s="148" t="str">
        <f ca="1">IF(ISERROR($V1413),"",OFFSET('Smelter Look-up'!$C$4,$V1413-4,0)&amp;"")</f>
        <v/>
      </c>
      <c r="S1413" s="154" t="str">
        <f t="shared" ca="1" si="116"/>
        <v/>
      </c>
      <c r="T1413" s="154" t="str">
        <f ca="1">IF(B1413="","",IF(ISERROR(MATCH($J1413,SorP!$B$1:$B$6261,0)),"",INDIRECT("'SorP'!$A$"&amp;MATCH($S1413&amp;$J1413,SorP!C:C,0))))</f>
        <v/>
      </c>
      <c r="U1413" s="167"/>
      <c r="V1413" s="168" t="e">
        <f>IF(C1413="",NA(),MATCH($B1413&amp;$C1413,'Smelter Look-up'!$J:$J,0))</f>
        <v>#N/A</v>
      </c>
      <c r="X1413" s="169">
        <f t="shared" ca="1" si="115"/>
        <v>0</v>
      </c>
      <c r="AB1413" s="311" t="str">
        <f t="shared" si="117"/>
        <v/>
      </c>
      <c r="AC1413" s="169" t="str">
        <f t="shared" si="118"/>
        <v/>
      </c>
      <c r="AD1413" s="169" t="str">
        <f t="shared" si="119"/>
        <v/>
      </c>
    </row>
    <row r="1414" spans="1:30" s="169" customFormat="1" ht="20.25">
      <c r="A1414" s="154"/>
      <c r="B1414" s="301"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3" t="str">
        <f ca="1">IF(ISERROR($V1414),"",OFFSET('Smelter Look-up'!$G$4,$V1414-4,0))</f>
        <v/>
      </c>
      <c r="I1414" s="204" t="str">
        <f ca="1">IF(ISERROR($V1414),"",OFFSET('Smelter Look-up'!$H$4,$V1414-4,0))</f>
        <v/>
      </c>
      <c r="J1414" s="204" t="str">
        <f ca="1">IF(ISERROR($V1414),"",OFFSET('Smelter Look-up'!$I$4,$V1414-4,0))</f>
        <v/>
      </c>
      <c r="K1414" s="149"/>
      <c r="L1414" s="149"/>
      <c r="M1414" s="149"/>
      <c r="N1414" s="149"/>
      <c r="O1414" s="149"/>
      <c r="P1414" s="206"/>
      <c r="Q1414" s="150"/>
      <c r="R1414" s="148" t="str">
        <f ca="1">IF(ISERROR($V1414),"",OFFSET('Smelter Look-up'!$C$4,$V1414-4,0)&amp;"")</f>
        <v/>
      </c>
      <c r="S1414" s="154" t="str">
        <f t="shared" ca="1" si="116"/>
        <v/>
      </c>
      <c r="T1414" s="154" t="str">
        <f ca="1">IF(B1414="","",IF(ISERROR(MATCH($J1414,SorP!$B$1:$B$6261,0)),"",INDIRECT("'SorP'!$A$"&amp;MATCH($S1414&amp;$J1414,SorP!C:C,0))))</f>
        <v/>
      </c>
      <c r="U1414" s="167"/>
      <c r="V1414" s="168" t="e">
        <f>IF(C1414="",NA(),MATCH($B1414&amp;$C1414,'Smelter Look-up'!$J:$J,0))</f>
        <v>#N/A</v>
      </c>
      <c r="X1414" s="169">
        <f t="shared" ca="1" si="115"/>
        <v>0</v>
      </c>
      <c r="AB1414" s="311" t="str">
        <f t="shared" si="117"/>
        <v/>
      </c>
      <c r="AC1414" s="169" t="str">
        <f t="shared" si="118"/>
        <v/>
      </c>
      <c r="AD1414" s="169" t="str">
        <f t="shared" si="119"/>
        <v/>
      </c>
    </row>
    <row r="1415" spans="1:30" s="169" customFormat="1" ht="20.25">
      <c r="A1415" s="154"/>
      <c r="B1415" s="301"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3" t="str">
        <f ca="1">IF(ISERROR($V1415),"",OFFSET('Smelter Look-up'!$G$4,$V1415-4,0))</f>
        <v/>
      </c>
      <c r="I1415" s="204" t="str">
        <f ca="1">IF(ISERROR($V1415),"",OFFSET('Smelter Look-up'!$H$4,$V1415-4,0))</f>
        <v/>
      </c>
      <c r="J1415" s="204" t="str">
        <f ca="1">IF(ISERROR($V1415),"",OFFSET('Smelter Look-up'!$I$4,$V1415-4,0))</f>
        <v/>
      </c>
      <c r="K1415" s="149"/>
      <c r="L1415" s="149"/>
      <c r="M1415" s="149"/>
      <c r="N1415" s="149"/>
      <c r="O1415" s="149"/>
      <c r="P1415" s="206"/>
      <c r="Q1415" s="150"/>
      <c r="R1415" s="148" t="str">
        <f ca="1">IF(ISERROR($V1415),"",OFFSET('Smelter Look-up'!$C$4,$V1415-4,0)&amp;"")</f>
        <v/>
      </c>
      <c r="S1415" s="154" t="str">
        <f t="shared" ca="1" si="116"/>
        <v/>
      </c>
      <c r="T1415" s="154" t="str">
        <f ca="1">IF(B1415="","",IF(ISERROR(MATCH($J1415,SorP!$B$1:$B$6261,0)),"",INDIRECT("'SorP'!$A$"&amp;MATCH($S1415&amp;$J1415,SorP!C:C,0))))</f>
        <v/>
      </c>
      <c r="U1415" s="167"/>
      <c r="V1415" s="168" t="e">
        <f>IF(C1415="",NA(),MATCH($B1415&amp;$C1415,'Smelter Look-up'!$J:$J,0))</f>
        <v>#N/A</v>
      </c>
      <c r="X1415" s="169">
        <f t="shared" ca="1" si="115"/>
        <v>0</v>
      </c>
      <c r="AB1415" s="311" t="str">
        <f t="shared" si="117"/>
        <v/>
      </c>
      <c r="AC1415" s="169" t="str">
        <f t="shared" si="118"/>
        <v/>
      </c>
      <c r="AD1415" s="169" t="str">
        <f t="shared" si="119"/>
        <v/>
      </c>
    </row>
    <row r="1416" spans="1:30" s="169" customFormat="1" ht="20.25">
      <c r="A1416" s="154"/>
      <c r="B1416" s="301"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3" t="str">
        <f ca="1">IF(ISERROR($V1416),"",OFFSET('Smelter Look-up'!$G$4,$V1416-4,0))</f>
        <v/>
      </c>
      <c r="I1416" s="204" t="str">
        <f ca="1">IF(ISERROR($V1416),"",OFFSET('Smelter Look-up'!$H$4,$V1416-4,0))</f>
        <v/>
      </c>
      <c r="J1416" s="204" t="str">
        <f ca="1">IF(ISERROR($V1416),"",OFFSET('Smelter Look-up'!$I$4,$V1416-4,0))</f>
        <v/>
      </c>
      <c r="K1416" s="149"/>
      <c r="L1416" s="149"/>
      <c r="M1416" s="149"/>
      <c r="N1416" s="149"/>
      <c r="O1416" s="149"/>
      <c r="P1416" s="206"/>
      <c r="Q1416" s="150"/>
      <c r="R1416" s="148" t="str">
        <f ca="1">IF(ISERROR($V1416),"",OFFSET('Smelter Look-up'!$C$4,$V1416-4,0)&amp;"")</f>
        <v/>
      </c>
      <c r="S1416" s="154" t="str">
        <f t="shared" ca="1" si="116"/>
        <v/>
      </c>
      <c r="T1416" s="154" t="str">
        <f ca="1">IF(B1416="","",IF(ISERROR(MATCH($J1416,SorP!$B$1:$B$6261,0)),"",INDIRECT("'SorP'!$A$"&amp;MATCH($S1416&amp;$J1416,SorP!C:C,0))))</f>
        <v/>
      </c>
      <c r="U1416" s="167"/>
      <c r="V1416" s="168" t="e">
        <f>IF(C1416="",NA(),MATCH($B1416&amp;$C1416,'Smelter Look-up'!$J:$J,0))</f>
        <v>#N/A</v>
      </c>
      <c r="X1416" s="169">
        <f t="shared" ca="1" si="115"/>
        <v>0</v>
      </c>
      <c r="AB1416" s="311" t="str">
        <f t="shared" si="117"/>
        <v/>
      </c>
      <c r="AC1416" s="169" t="str">
        <f t="shared" si="118"/>
        <v/>
      </c>
      <c r="AD1416" s="169" t="str">
        <f t="shared" si="119"/>
        <v/>
      </c>
    </row>
    <row r="1417" spans="1:30" s="169" customFormat="1" ht="20.25">
      <c r="A1417" s="154"/>
      <c r="B1417" s="301"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3" t="str">
        <f ca="1">IF(ISERROR($V1417),"",OFFSET('Smelter Look-up'!$G$4,$V1417-4,0))</f>
        <v/>
      </c>
      <c r="I1417" s="204" t="str">
        <f ca="1">IF(ISERROR($V1417),"",OFFSET('Smelter Look-up'!$H$4,$V1417-4,0))</f>
        <v/>
      </c>
      <c r="J1417" s="204" t="str">
        <f ca="1">IF(ISERROR($V1417),"",OFFSET('Smelter Look-up'!$I$4,$V1417-4,0))</f>
        <v/>
      </c>
      <c r="K1417" s="149"/>
      <c r="L1417" s="149"/>
      <c r="M1417" s="149"/>
      <c r="N1417" s="149"/>
      <c r="O1417" s="149"/>
      <c r="P1417" s="206"/>
      <c r="Q1417" s="150"/>
      <c r="R1417" s="148" t="str">
        <f ca="1">IF(ISERROR($V1417),"",OFFSET('Smelter Look-up'!$C$4,$V1417-4,0)&amp;"")</f>
        <v/>
      </c>
      <c r="S1417" s="154" t="str">
        <f t="shared" ca="1" si="116"/>
        <v/>
      </c>
      <c r="T1417" s="154" t="str">
        <f ca="1">IF(B1417="","",IF(ISERROR(MATCH($J1417,SorP!$B$1:$B$6261,0)),"",INDIRECT("'SorP'!$A$"&amp;MATCH($S1417&amp;$J1417,SorP!C:C,0))))</f>
        <v/>
      </c>
      <c r="U1417" s="167"/>
      <c r="V1417" s="168" t="e">
        <f>IF(C1417="",NA(),MATCH($B1417&amp;$C1417,'Smelter Look-up'!$J:$J,0))</f>
        <v>#N/A</v>
      </c>
      <c r="X1417" s="169">
        <f t="shared" ca="1" si="115"/>
        <v>0</v>
      </c>
      <c r="AB1417" s="311" t="str">
        <f t="shared" si="117"/>
        <v/>
      </c>
      <c r="AC1417" s="169" t="str">
        <f t="shared" si="118"/>
        <v/>
      </c>
      <c r="AD1417" s="169" t="str">
        <f t="shared" si="119"/>
        <v/>
      </c>
    </row>
    <row r="1418" spans="1:30" s="169" customFormat="1" ht="20.25">
      <c r="A1418" s="154"/>
      <c r="B1418" s="301"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3" t="str">
        <f ca="1">IF(ISERROR($V1418),"",OFFSET('Smelter Look-up'!$G$4,$V1418-4,0))</f>
        <v/>
      </c>
      <c r="I1418" s="204" t="str">
        <f ca="1">IF(ISERROR($V1418),"",OFFSET('Smelter Look-up'!$H$4,$V1418-4,0))</f>
        <v/>
      </c>
      <c r="J1418" s="204" t="str">
        <f ca="1">IF(ISERROR($V1418),"",OFFSET('Smelter Look-up'!$I$4,$V1418-4,0))</f>
        <v/>
      </c>
      <c r="K1418" s="149"/>
      <c r="L1418" s="149"/>
      <c r="M1418" s="149"/>
      <c r="N1418" s="149"/>
      <c r="O1418" s="149"/>
      <c r="P1418" s="206"/>
      <c r="Q1418" s="150"/>
      <c r="R1418" s="148" t="str">
        <f ca="1">IF(ISERROR($V1418),"",OFFSET('Smelter Look-up'!$C$4,$V1418-4,0)&amp;"")</f>
        <v/>
      </c>
      <c r="S1418" s="154" t="str">
        <f t="shared" ca="1" si="116"/>
        <v/>
      </c>
      <c r="T1418" s="154" t="str">
        <f ca="1">IF(B1418="","",IF(ISERROR(MATCH($J1418,SorP!$B$1:$B$6261,0)),"",INDIRECT("'SorP'!$A$"&amp;MATCH($S1418&amp;$J1418,SorP!C:C,0))))</f>
        <v/>
      </c>
      <c r="U1418" s="167"/>
      <c r="V1418" s="168" t="e">
        <f>IF(C1418="",NA(),MATCH($B1418&amp;$C1418,'Smelter Look-up'!$J:$J,0))</f>
        <v>#N/A</v>
      </c>
      <c r="X1418" s="169">
        <f t="shared" ca="1" si="115"/>
        <v>0</v>
      </c>
      <c r="AB1418" s="311" t="str">
        <f t="shared" si="117"/>
        <v/>
      </c>
      <c r="AC1418" s="169" t="str">
        <f t="shared" si="118"/>
        <v/>
      </c>
      <c r="AD1418" s="169" t="str">
        <f t="shared" si="119"/>
        <v/>
      </c>
    </row>
    <row r="1419" spans="1:30" s="169" customFormat="1" ht="20.25">
      <c r="A1419" s="154"/>
      <c r="B1419" s="301"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3" t="str">
        <f ca="1">IF(ISERROR($V1419),"",OFFSET('Smelter Look-up'!$G$4,$V1419-4,0))</f>
        <v/>
      </c>
      <c r="I1419" s="204" t="str">
        <f ca="1">IF(ISERROR($V1419),"",OFFSET('Smelter Look-up'!$H$4,$V1419-4,0))</f>
        <v/>
      </c>
      <c r="J1419" s="204" t="str">
        <f ca="1">IF(ISERROR($V1419),"",OFFSET('Smelter Look-up'!$I$4,$V1419-4,0))</f>
        <v/>
      </c>
      <c r="K1419" s="149"/>
      <c r="L1419" s="149"/>
      <c r="M1419" s="149"/>
      <c r="N1419" s="149"/>
      <c r="O1419" s="149"/>
      <c r="P1419" s="206"/>
      <c r="Q1419" s="150"/>
      <c r="R1419" s="148" t="str">
        <f ca="1">IF(ISERROR($V1419),"",OFFSET('Smelter Look-up'!$C$4,$V1419-4,0)&amp;"")</f>
        <v/>
      </c>
      <c r="S1419" s="154" t="str">
        <f t="shared" ca="1" si="116"/>
        <v/>
      </c>
      <c r="T1419" s="154" t="str">
        <f ca="1">IF(B1419="","",IF(ISERROR(MATCH($J1419,SorP!$B$1:$B$6261,0)),"",INDIRECT("'SorP'!$A$"&amp;MATCH($S1419&amp;$J1419,SorP!C:C,0))))</f>
        <v/>
      </c>
      <c r="U1419" s="167"/>
      <c r="V1419" s="168" t="e">
        <f>IF(C1419="",NA(),MATCH($B1419&amp;$C1419,'Smelter Look-up'!$J:$J,0))</f>
        <v>#N/A</v>
      </c>
      <c r="X1419" s="169">
        <f t="shared" ca="1" si="115"/>
        <v>0</v>
      </c>
      <c r="AB1419" s="311" t="str">
        <f t="shared" si="117"/>
        <v/>
      </c>
      <c r="AC1419" s="169" t="str">
        <f t="shared" si="118"/>
        <v/>
      </c>
      <c r="AD1419" s="169" t="str">
        <f t="shared" si="119"/>
        <v/>
      </c>
    </row>
    <row r="1420" spans="1:30" s="169" customFormat="1" ht="20.25">
      <c r="A1420" s="154"/>
      <c r="B1420" s="301"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3" t="str">
        <f ca="1">IF(ISERROR($V1420),"",OFFSET('Smelter Look-up'!$G$4,$V1420-4,0))</f>
        <v/>
      </c>
      <c r="I1420" s="204" t="str">
        <f ca="1">IF(ISERROR($V1420),"",OFFSET('Smelter Look-up'!$H$4,$V1420-4,0))</f>
        <v/>
      </c>
      <c r="J1420" s="204" t="str">
        <f ca="1">IF(ISERROR($V1420),"",OFFSET('Smelter Look-up'!$I$4,$V1420-4,0))</f>
        <v/>
      </c>
      <c r="K1420" s="149"/>
      <c r="L1420" s="149"/>
      <c r="M1420" s="149"/>
      <c r="N1420" s="149"/>
      <c r="O1420" s="149"/>
      <c r="P1420" s="206"/>
      <c r="Q1420" s="150"/>
      <c r="R1420" s="148" t="str">
        <f ca="1">IF(ISERROR($V1420),"",OFFSET('Smelter Look-up'!$C$4,$V1420-4,0)&amp;"")</f>
        <v/>
      </c>
      <c r="S1420" s="154" t="str">
        <f t="shared" ca="1" si="116"/>
        <v/>
      </c>
      <c r="T1420" s="154" t="str">
        <f ca="1">IF(B1420="","",IF(ISERROR(MATCH($J1420,SorP!$B$1:$B$6261,0)),"",INDIRECT("'SorP'!$A$"&amp;MATCH($S1420&amp;$J1420,SorP!C:C,0))))</f>
        <v/>
      </c>
      <c r="U1420" s="167"/>
      <c r="V1420" s="168" t="e">
        <f>IF(C1420="",NA(),MATCH($B1420&amp;$C1420,'Smelter Look-up'!$J:$J,0))</f>
        <v>#N/A</v>
      </c>
      <c r="X1420" s="169">
        <f t="shared" ca="1" si="115"/>
        <v>0</v>
      </c>
      <c r="AB1420" s="311" t="str">
        <f t="shared" si="117"/>
        <v/>
      </c>
      <c r="AC1420" s="169" t="str">
        <f t="shared" si="118"/>
        <v/>
      </c>
      <c r="AD1420" s="169" t="str">
        <f t="shared" si="119"/>
        <v/>
      </c>
    </row>
    <row r="1421" spans="1:30" s="169" customFormat="1" ht="20.25">
      <c r="A1421" s="154"/>
      <c r="B1421" s="301"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3" t="str">
        <f ca="1">IF(ISERROR($V1421),"",OFFSET('Smelter Look-up'!$G$4,$V1421-4,0))</f>
        <v/>
      </c>
      <c r="I1421" s="204" t="str">
        <f ca="1">IF(ISERROR($V1421),"",OFFSET('Smelter Look-up'!$H$4,$V1421-4,0))</f>
        <v/>
      </c>
      <c r="J1421" s="204" t="str">
        <f ca="1">IF(ISERROR($V1421),"",OFFSET('Smelter Look-up'!$I$4,$V1421-4,0))</f>
        <v/>
      </c>
      <c r="K1421" s="149"/>
      <c r="L1421" s="149"/>
      <c r="M1421" s="149"/>
      <c r="N1421" s="149"/>
      <c r="O1421" s="149"/>
      <c r="P1421" s="206"/>
      <c r="Q1421" s="150"/>
      <c r="R1421" s="148" t="str">
        <f ca="1">IF(ISERROR($V1421),"",OFFSET('Smelter Look-up'!$C$4,$V1421-4,0)&amp;"")</f>
        <v/>
      </c>
      <c r="S1421" s="154" t="str">
        <f t="shared" ca="1" si="116"/>
        <v/>
      </c>
      <c r="T1421" s="154" t="str">
        <f ca="1">IF(B1421="","",IF(ISERROR(MATCH($J1421,SorP!$B$1:$B$6261,0)),"",INDIRECT("'SorP'!$A$"&amp;MATCH($S1421&amp;$J1421,SorP!C:C,0))))</f>
        <v/>
      </c>
      <c r="U1421" s="167"/>
      <c r="V1421" s="168" t="e">
        <f>IF(C1421="",NA(),MATCH($B1421&amp;$C1421,'Smelter Look-up'!$J:$J,0))</f>
        <v>#N/A</v>
      </c>
      <c r="X1421" s="169">
        <f t="shared" ca="1" si="115"/>
        <v>0</v>
      </c>
      <c r="AB1421" s="311" t="str">
        <f t="shared" si="117"/>
        <v/>
      </c>
      <c r="AC1421" s="169" t="str">
        <f t="shared" si="118"/>
        <v/>
      </c>
      <c r="AD1421" s="169" t="str">
        <f t="shared" si="119"/>
        <v/>
      </c>
    </row>
    <row r="1422" spans="1:30" s="169" customFormat="1" ht="20.25">
      <c r="A1422" s="154"/>
      <c r="B1422" s="301"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3" t="str">
        <f ca="1">IF(ISERROR($V1422),"",OFFSET('Smelter Look-up'!$G$4,$V1422-4,0))</f>
        <v/>
      </c>
      <c r="I1422" s="204" t="str">
        <f ca="1">IF(ISERROR($V1422),"",OFFSET('Smelter Look-up'!$H$4,$V1422-4,0))</f>
        <v/>
      </c>
      <c r="J1422" s="204" t="str">
        <f ca="1">IF(ISERROR($V1422),"",OFFSET('Smelter Look-up'!$I$4,$V1422-4,0))</f>
        <v/>
      </c>
      <c r="K1422" s="149"/>
      <c r="L1422" s="149"/>
      <c r="M1422" s="149"/>
      <c r="N1422" s="149"/>
      <c r="O1422" s="149"/>
      <c r="P1422" s="206"/>
      <c r="Q1422" s="150"/>
      <c r="R1422" s="148" t="str">
        <f ca="1">IF(ISERROR($V1422),"",OFFSET('Smelter Look-up'!$C$4,$V1422-4,0)&amp;"")</f>
        <v/>
      </c>
      <c r="S1422" s="154" t="str">
        <f t="shared" ca="1" si="116"/>
        <v/>
      </c>
      <c r="T1422" s="154" t="str">
        <f ca="1">IF(B1422="","",IF(ISERROR(MATCH($J1422,SorP!$B$1:$B$6261,0)),"",INDIRECT("'SorP'!$A$"&amp;MATCH($S1422&amp;$J1422,SorP!C:C,0))))</f>
        <v/>
      </c>
      <c r="U1422" s="167"/>
      <c r="V1422" s="168" t="e">
        <f>IF(C1422="",NA(),MATCH($B1422&amp;$C1422,'Smelter Look-up'!$J:$J,0))</f>
        <v>#N/A</v>
      </c>
      <c r="X1422" s="169">
        <f t="shared" ca="1" si="115"/>
        <v>0</v>
      </c>
      <c r="AB1422" s="311" t="str">
        <f t="shared" si="117"/>
        <v/>
      </c>
      <c r="AC1422" s="169" t="str">
        <f t="shared" si="118"/>
        <v/>
      </c>
      <c r="AD1422" s="169" t="str">
        <f t="shared" si="119"/>
        <v/>
      </c>
    </row>
    <row r="1423" spans="1:30" s="169" customFormat="1" ht="20.25">
      <c r="A1423" s="154"/>
      <c r="B1423" s="301"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3" t="str">
        <f ca="1">IF(ISERROR($V1423),"",OFFSET('Smelter Look-up'!$G$4,$V1423-4,0))</f>
        <v/>
      </c>
      <c r="I1423" s="204" t="str">
        <f ca="1">IF(ISERROR($V1423),"",OFFSET('Smelter Look-up'!$H$4,$V1423-4,0))</f>
        <v/>
      </c>
      <c r="J1423" s="204" t="str">
        <f ca="1">IF(ISERROR($V1423),"",OFFSET('Smelter Look-up'!$I$4,$V1423-4,0))</f>
        <v/>
      </c>
      <c r="K1423" s="149"/>
      <c r="L1423" s="149"/>
      <c r="M1423" s="149"/>
      <c r="N1423" s="149"/>
      <c r="O1423" s="149"/>
      <c r="P1423" s="206"/>
      <c r="Q1423" s="150"/>
      <c r="R1423" s="148" t="str">
        <f ca="1">IF(ISERROR($V1423),"",OFFSET('Smelter Look-up'!$C$4,$V1423-4,0)&amp;"")</f>
        <v/>
      </c>
      <c r="S1423" s="154" t="str">
        <f t="shared" ca="1" si="116"/>
        <v/>
      </c>
      <c r="T1423" s="154" t="str">
        <f ca="1">IF(B1423="","",IF(ISERROR(MATCH($J1423,SorP!$B$1:$B$6261,0)),"",INDIRECT("'SorP'!$A$"&amp;MATCH($S1423&amp;$J1423,SorP!C:C,0))))</f>
        <v/>
      </c>
      <c r="U1423" s="167"/>
      <c r="V1423" s="168" t="e">
        <f>IF(C1423="",NA(),MATCH($B1423&amp;$C1423,'Smelter Look-up'!$J:$J,0))</f>
        <v>#N/A</v>
      </c>
      <c r="X1423" s="169">
        <f t="shared" ca="1" si="115"/>
        <v>0</v>
      </c>
      <c r="AB1423" s="311" t="str">
        <f t="shared" si="117"/>
        <v/>
      </c>
      <c r="AC1423" s="169" t="str">
        <f t="shared" si="118"/>
        <v/>
      </c>
      <c r="AD1423" s="169" t="str">
        <f t="shared" si="119"/>
        <v/>
      </c>
    </row>
    <row r="1424" spans="1:30" s="169" customFormat="1" ht="20.25">
      <c r="A1424" s="154"/>
      <c r="B1424" s="301"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3" t="str">
        <f ca="1">IF(ISERROR($V1424),"",OFFSET('Smelter Look-up'!$G$4,$V1424-4,0))</f>
        <v/>
      </c>
      <c r="I1424" s="204" t="str">
        <f ca="1">IF(ISERROR($V1424),"",OFFSET('Smelter Look-up'!$H$4,$V1424-4,0))</f>
        <v/>
      </c>
      <c r="J1424" s="204" t="str">
        <f ca="1">IF(ISERROR($V1424),"",OFFSET('Smelter Look-up'!$I$4,$V1424-4,0))</f>
        <v/>
      </c>
      <c r="K1424" s="149"/>
      <c r="L1424" s="149"/>
      <c r="M1424" s="149"/>
      <c r="N1424" s="149"/>
      <c r="O1424" s="149"/>
      <c r="P1424" s="206"/>
      <c r="Q1424" s="150"/>
      <c r="R1424" s="148" t="str">
        <f ca="1">IF(ISERROR($V1424),"",OFFSET('Smelter Look-up'!$C$4,$V1424-4,0)&amp;"")</f>
        <v/>
      </c>
      <c r="S1424" s="154" t="str">
        <f t="shared" ca="1" si="116"/>
        <v/>
      </c>
      <c r="T1424" s="154" t="str">
        <f ca="1">IF(B1424="","",IF(ISERROR(MATCH($J1424,SorP!$B$1:$B$6261,0)),"",INDIRECT("'SorP'!$A$"&amp;MATCH($S1424&amp;$J1424,SorP!C:C,0))))</f>
        <v/>
      </c>
      <c r="U1424" s="167"/>
      <c r="V1424" s="168" t="e">
        <f>IF(C1424="",NA(),MATCH($B1424&amp;$C1424,'Smelter Look-up'!$J:$J,0))</f>
        <v>#N/A</v>
      </c>
      <c r="X1424" s="169">
        <f t="shared" ca="1" si="115"/>
        <v>0</v>
      </c>
      <c r="AB1424" s="311" t="str">
        <f t="shared" si="117"/>
        <v/>
      </c>
      <c r="AC1424" s="169" t="str">
        <f t="shared" si="118"/>
        <v/>
      </c>
      <c r="AD1424" s="169" t="str">
        <f t="shared" si="119"/>
        <v/>
      </c>
    </row>
    <row r="1425" spans="1:30" s="169" customFormat="1" ht="20.25">
      <c r="A1425" s="154"/>
      <c r="B1425" s="301"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3" t="str">
        <f ca="1">IF(ISERROR($V1425),"",OFFSET('Smelter Look-up'!$G$4,$V1425-4,0))</f>
        <v/>
      </c>
      <c r="I1425" s="204" t="str">
        <f ca="1">IF(ISERROR($V1425),"",OFFSET('Smelter Look-up'!$H$4,$V1425-4,0))</f>
        <v/>
      </c>
      <c r="J1425" s="204" t="str">
        <f ca="1">IF(ISERROR($V1425),"",OFFSET('Smelter Look-up'!$I$4,$V1425-4,0))</f>
        <v/>
      </c>
      <c r="K1425" s="149"/>
      <c r="L1425" s="149"/>
      <c r="M1425" s="149"/>
      <c r="N1425" s="149"/>
      <c r="O1425" s="149"/>
      <c r="P1425" s="206"/>
      <c r="Q1425" s="150"/>
      <c r="R1425" s="148" t="str">
        <f ca="1">IF(ISERROR($V1425),"",OFFSET('Smelter Look-up'!$C$4,$V1425-4,0)&amp;"")</f>
        <v/>
      </c>
      <c r="S1425" s="154" t="str">
        <f t="shared" ca="1" si="116"/>
        <v/>
      </c>
      <c r="T1425" s="154" t="str">
        <f ca="1">IF(B1425="","",IF(ISERROR(MATCH($J1425,SorP!$B$1:$B$6261,0)),"",INDIRECT("'SorP'!$A$"&amp;MATCH($S1425&amp;$J1425,SorP!C:C,0))))</f>
        <v/>
      </c>
      <c r="U1425" s="167"/>
      <c r="V1425" s="168" t="e">
        <f>IF(C1425="",NA(),MATCH($B1425&amp;$C1425,'Smelter Look-up'!$J:$J,0))</f>
        <v>#N/A</v>
      </c>
      <c r="X1425" s="169">
        <f t="shared" ca="1" si="115"/>
        <v>0</v>
      </c>
      <c r="AB1425" s="311" t="str">
        <f t="shared" si="117"/>
        <v/>
      </c>
      <c r="AC1425" s="169" t="str">
        <f t="shared" si="118"/>
        <v/>
      </c>
      <c r="AD1425" s="169" t="str">
        <f t="shared" si="119"/>
        <v/>
      </c>
    </row>
    <row r="1426" spans="1:30" s="169" customFormat="1" ht="20.25">
      <c r="A1426" s="154"/>
      <c r="B1426" s="301"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3" t="str">
        <f ca="1">IF(ISERROR($V1426),"",OFFSET('Smelter Look-up'!$G$4,$V1426-4,0))</f>
        <v/>
      </c>
      <c r="I1426" s="204" t="str">
        <f ca="1">IF(ISERROR($V1426),"",OFFSET('Smelter Look-up'!$H$4,$V1426-4,0))</f>
        <v/>
      </c>
      <c r="J1426" s="204" t="str">
        <f ca="1">IF(ISERROR($V1426),"",OFFSET('Smelter Look-up'!$I$4,$V1426-4,0))</f>
        <v/>
      </c>
      <c r="K1426" s="149"/>
      <c r="L1426" s="149"/>
      <c r="M1426" s="149"/>
      <c r="N1426" s="149"/>
      <c r="O1426" s="149"/>
      <c r="P1426" s="206"/>
      <c r="Q1426" s="150"/>
      <c r="R1426" s="148" t="str">
        <f ca="1">IF(ISERROR($V1426),"",OFFSET('Smelter Look-up'!$C$4,$V1426-4,0)&amp;"")</f>
        <v/>
      </c>
      <c r="S1426" s="154" t="str">
        <f t="shared" ca="1" si="116"/>
        <v/>
      </c>
      <c r="T1426" s="154" t="str">
        <f ca="1">IF(B1426="","",IF(ISERROR(MATCH($J1426,SorP!$B$1:$B$6261,0)),"",INDIRECT("'SorP'!$A$"&amp;MATCH($S1426&amp;$J1426,SorP!C:C,0))))</f>
        <v/>
      </c>
      <c r="U1426" s="167"/>
      <c r="V1426" s="168" t="e">
        <f>IF(C1426="",NA(),MATCH($B1426&amp;$C1426,'Smelter Look-up'!$J:$J,0))</f>
        <v>#N/A</v>
      </c>
      <c r="X1426" s="169">
        <f t="shared" ca="1" si="115"/>
        <v>0</v>
      </c>
      <c r="AB1426" s="311" t="str">
        <f t="shared" si="117"/>
        <v/>
      </c>
      <c r="AC1426" s="169" t="str">
        <f t="shared" si="118"/>
        <v/>
      </c>
      <c r="AD1426" s="169" t="str">
        <f t="shared" si="119"/>
        <v/>
      </c>
    </row>
    <row r="1427" spans="1:30" s="169" customFormat="1" ht="20.25">
      <c r="A1427" s="154"/>
      <c r="B1427" s="301"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3" t="str">
        <f ca="1">IF(ISERROR($V1427),"",OFFSET('Smelter Look-up'!$G$4,$V1427-4,0))</f>
        <v/>
      </c>
      <c r="I1427" s="204" t="str">
        <f ca="1">IF(ISERROR($V1427),"",OFFSET('Smelter Look-up'!$H$4,$V1427-4,0))</f>
        <v/>
      </c>
      <c r="J1427" s="204" t="str">
        <f ca="1">IF(ISERROR($V1427),"",OFFSET('Smelter Look-up'!$I$4,$V1427-4,0))</f>
        <v/>
      </c>
      <c r="K1427" s="149"/>
      <c r="L1427" s="149"/>
      <c r="M1427" s="149"/>
      <c r="N1427" s="149"/>
      <c r="O1427" s="149"/>
      <c r="P1427" s="206"/>
      <c r="Q1427" s="150"/>
      <c r="R1427" s="148" t="str">
        <f ca="1">IF(ISERROR($V1427),"",OFFSET('Smelter Look-up'!$C$4,$V1427-4,0)&amp;"")</f>
        <v/>
      </c>
      <c r="S1427" s="154" t="str">
        <f t="shared" ca="1" si="116"/>
        <v/>
      </c>
      <c r="T1427" s="154" t="str">
        <f ca="1">IF(B1427="","",IF(ISERROR(MATCH($J1427,SorP!$B$1:$B$6261,0)),"",INDIRECT("'SorP'!$A$"&amp;MATCH($S1427&amp;$J1427,SorP!C:C,0))))</f>
        <v/>
      </c>
      <c r="U1427" s="167"/>
      <c r="V1427" s="168" t="e">
        <f>IF(C1427="",NA(),MATCH($B1427&amp;$C1427,'Smelter Look-up'!$J:$J,0))</f>
        <v>#N/A</v>
      </c>
      <c r="X1427" s="169">
        <f t="shared" ca="1" si="115"/>
        <v>0</v>
      </c>
      <c r="AB1427" s="311" t="str">
        <f t="shared" si="117"/>
        <v/>
      </c>
      <c r="AC1427" s="169" t="str">
        <f t="shared" si="118"/>
        <v/>
      </c>
      <c r="AD1427" s="169" t="str">
        <f t="shared" si="119"/>
        <v/>
      </c>
    </row>
    <row r="1428" spans="1:30" s="169" customFormat="1" ht="20.25">
      <c r="A1428" s="154"/>
      <c r="B1428" s="301"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3" t="str">
        <f ca="1">IF(ISERROR($V1428),"",OFFSET('Smelter Look-up'!$G$4,$V1428-4,0))</f>
        <v/>
      </c>
      <c r="I1428" s="204" t="str">
        <f ca="1">IF(ISERROR($V1428),"",OFFSET('Smelter Look-up'!$H$4,$V1428-4,0))</f>
        <v/>
      </c>
      <c r="J1428" s="204" t="str">
        <f ca="1">IF(ISERROR($V1428),"",OFFSET('Smelter Look-up'!$I$4,$V1428-4,0))</f>
        <v/>
      </c>
      <c r="K1428" s="149"/>
      <c r="L1428" s="149"/>
      <c r="M1428" s="149"/>
      <c r="N1428" s="149"/>
      <c r="O1428" s="149"/>
      <c r="P1428" s="206"/>
      <c r="Q1428" s="150"/>
      <c r="R1428" s="148" t="str">
        <f ca="1">IF(ISERROR($V1428),"",OFFSET('Smelter Look-up'!$C$4,$V1428-4,0)&amp;"")</f>
        <v/>
      </c>
      <c r="S1428" s="154" t="str">
        <f t="shared" ca="1" si="116"/>
        <v/>
      </c>
      <c r="T1428" s="154" t="str">
        <f ca="1">IF(B1428="","",IF(ISERROR(MATCH($J1428,SorP!$B$1:$B$6261,0)),"",INDIRECT("'SorP'!$A$"&amp;MATCH($S1428&amp;$J1428,SorP!C:C,0))))</f>
        <v/>
      </c>
      <c r="U1428" s="167"/>
      <c r="V1428" s="168" t="e">
        <f>IF(C1428="",NA(),MATCH($B1428&amp;$C1428,'Smelter Look-up'!$J:$J,0))</f>
        <v>#N/A</v>
      </c>
      <c r="X1428" s="169">
        <f t="shared" ca="1" si="115"/>
        <v>0</v>
      </c>
      <c r="AB1428" s="311" t="str">
        <f t="shared" si="117"/>
        <v/>
      </c>
      <c r="AC1428" s="169" t="str">
        <f t="shared" si="118"/>
        <v/>
      </c>
      <c r="AD1428" s="169" t="str">
        <f t="shared" si="119"/>
        <v/>
      </c>
    </row>
    <row r="1429" spans="1:30" s="169" customFormat="1" ht="20.25">
      <c r="A1429" s="154"/>
      <c r="B1429" s="301"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3" t="str">
        <f ca="1">IF(ISERROR($V1429),"",OFFSET('Smelter Look-up'!$G$4,$V1429-4,0))</f>
        <v/>
      </c>
      <c r="I1429" s="204" t="str">
        <f ca="1">IF(ISERROR($V1429),"",OFFSET('Smelter Look-up'!$H$4,$V1429-4,0))</f>
        <v/>
      </c>
      <c r="J1429" s="204" t="str">
        <f ca="1">IF(ISERROR($V1429),"",OFFSET('Smelter Look-up'!$I$4,$V1429-4,0))</f>
        <v/>
      </c>
      <c r="K1429" s="149"/>
      <c r="L1429" s="149"/>
      <c r="M1429" s="149"/>
      <c r="N1429" s="149"/>
      <c r="O1429" s="149"/>
      <c r="P1429" s="206"/>
      <c r="Q1429" s="150"/>
      <c r="R1429" s="148" t="str">
        <f ca="1">IF(ISERROR($V1429),"",OFFSET('Smelter Look-up'!$C$4,$V1429-4,0)&amp;"")</f>
        <v/>
      </c>
      <c r="S1429" s="154" t="str">
        <f t="shared" ca="1" si="116"/>
        <v/>
      </c>
      <c r="T1429" s="154" t="str">
        <f ca="1">IF(B1429="","",IF(ISERROR(MATCH($J1429,SorP!$B$1:$B$6261,0)),"",INDIRECT("'SorP'!$A$"&amp;MATCH($S1429&amp;$J1429,SorP!C:C,0))))</f>
        <v/>
      </c>
      <c r="U1429" s="167"/>
      <c r="V1429" s="168" t="e">
        <f>IF(C1429="",NA(),MATCH($B1429&amp;$C1429,'Smelter Look-up'!$J:$J,0))</f>
        <v>#N/A</v>
      </c>
      <c r="X1429" s="169">
        <f t="shared" ca="1" si="115"/>
        <v>0</v>
      </c>
      <c r="AB1429" s="311" t="str">
        <f t="shared" si="117"/>
        <v/>
      </c>
      <c r="AC1429" s="169" t="str">
        <f t="shared" si="118"/>
        <v/>
      </c>
      <c r="AD1429" s="169" t="str">
        <f t="shared" si="119"/>
        <v/>
      </c>
    </row>
    <row r="1430" spans="1:30" s="169" customFormat="1" ht="20.25">
      <c r="A1430" s="154"/>
      <c r="B1430" s="301"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3" t="str">
        <f ca="1">IF(ISERROR($V1430),"",OFFSET('Smelter Look-up'!$G$4,$V1430-4,0))</f>
        <v/>
      </c>
      <c r="I1430" s="204" t="str">
        <f ca="1">IF(ISERROR($V1430),"",OFFSET('Smelter Look-up'!$H$4,$V1430-4,0))</f>
        <v/>
      </c>
      <c r="J1430" s="204" t="str">
        <f ca="1">IF(ISERROR($V1430),"",OFFSET('Smelter Look-up'!$I$4,$V1430-4,0))</f>
        <v/>
      </c>
      <c r="K1430" s="149"/>
      <c r="L1430" s="149"/>
      <c r="M1430" s="149"/>
      <c r="N1430" s="149"/>
      <c r="O1430" s="149"/>
      <c r="P1430" s="206"/>
      <c r="Q1430" s="150"/>
      <c r="R1430" s="148" t="str">
        <f ca="1">IF(ISERROR($V1430),"",OFFSET('Smelter Look-up'!$C$4,$V1430-4,0)&amp;"")</f>
        <v/>
      </c>
      <c r="S1430" s="154" t="str">
        <f t="shared" ca="1" si="116"/>
        <v/>
      </c>
      <c r="T1430" s="154" t="str">
        <f ca="1">IF(B1430="","",IF(ISERROR(MATCH($J1430,SorP!$B$1:$B$6261,0)),"",INDIRECT("'SorP'!$A$"&amp;MATCH($S1430&amp;$J1430,SorP!C:C,0))))</f>
        <v/>
      </c>
      <c r="U1430" s="167"/>
      <c r="V1430" s="168" t="e">
        <f>IF(C1430="",NA(),MATCH($B1430&amp;$C1430,'Smelter Look-up'!$J:$J,0))</f>
        <v>#N/A</v>
      </c>
      <c r="X1430" s="169">
        <f t="shared" ca="1" si="115"/>
        <v>0</v>
      </c>
      <c r="AB1430" s="311" t="str">
        <f t="shared" si="117"/>
        <v/>
      </c>
      <c r="AC1430" s="169" t="str">
        <f t="shared" si="118"/>
        <v/>
      </c>
      <c r="AD1430" s="169" t="str">
        <f t="shared" si="119"/>
        <v/>
      </c>
    </row>
    <row r="1431" spans="1:30" s="169" customFormat="1" ht="20.25">
      <c r="A1431" s="154"/>
      <c r="B1431" s="301"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3" t="str">
        <f ca="1">IF(ISERROR($V1431),"",OFFSET('Smelter Look-up'!$G$4,$V1431-4,0))</f>
        <v/>
      </c>
      <c r="I1431" s="204" t="str">
        <f ca="1">IF(ISERROR($V1431),"",OFFSET('Smelter Look-up'!$H$4,$V1431-4,0))</f>
        <v/>
      </c>
      <c r="J1431" s="204" t="str">
        <f ca="1">IF(ISERROR($V1431),"",OFFSET('Smelter Look-up'!$I$4,$V1431-4,0))</f>
        <v/>
      </c>
      <c r="K1431" s="149"/>
      <c r="L1431" s="149"/>
      <c r="M1431" s="149"/>
      <c r="N1431" s="149"/>
      <c r="O1431" s="149"/>
      <c r="P1431" s="206"/>
      <c r="Q1431" s="150"/>
      <c r="R1431" s="148" t="str">
        <f ca="1">IF(ISERROR($V1431),"",OFFSET('Smelter Look-up'!$C$4,$V1431-4,0)&amp;"")</f>
        <v/>
      </c>
      <c r="S1431" s="154" t="str">
        <f t="shared" ca="1" si="116"/>
        <v/>
      </c>
      <c r="T1431" s="154" t="str">
        <f ca="1">IF(B1431="","",IF(ISERROR(MATCH($J1431,SorP!$B$1:$B$6261,0)),"",INDIRECT("'SorP'!$A$"&amp;MATCH($S1431&amp;$J1431,SorP!C:C,0))))</f>
        <v/>
      </c>
      <c r="U1431" s="167"/>
      <c r="V1431" s="168" t="e">
        <f>IF(C1431="",NA(),MATCH($B1431&amp;$C1431,'Smelter Look-up'!$J:$J,0))</f>
        <v>#N/A</v>
      </c>
      <c r="X1431" s="169">
        <f t="shared" ca="1" si="115"/>
        <v>0</v>
      </c>
      <c r="AB1431" s="311" t="str">
        <f t="shared" si="117"/>
        <v/>
      </c>
      <c r="AC1431" s="169" t="str">
        <f t="shared" si="118"/>
        <v/>
      </c>
      <c r="AD1431" s="169" t="str">
        <f t="shared" si="119"/>
        <v/>
      </c>
    </row>
    <row r="1432" spans="1:30" s="169" customFormat="1" ht="20.25">
      <c r="A1432" s="154"/>
      <c r="B1432" s="301"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3" t="str">
        <f ca="1">IF(ISERROR($V1432),"",OFFSET('Smelter Look-up'!$G$4,$V1432-4,0))</f>
        <v/>
      </c>
      <c r="I1432" s="204" t="str">
        <f ca="1">IF(ISERROR($V1432),"",OFFSET('Smelter Look-up'!$H$4,$V1432-4,0))</f>
        <v/>
      </c>
      <c r="J1432" s="204" t="str">
        <f ca="1">IF(ISERROR($V1432),"",OFFSET('Smelter Look-up'!$I$4,$V1432-4,0))</f>
        <v/>
      </c>
      <c r="K1432" s="149"/>
      <c r="L1432" s="149"/>
      <c r="M1432" s="149"/>
      <c r="N1432" s="149"/>
      <c r="O1432" s="149"/>
      <c r="P1432" s="206"/>
      <c r="Q1432" s="150"/>
      <c r="R1432" s="148" t="str">
        <f ca="1">IF(ISERROR($V1432),"",OFFSET('Smelter Look-up'!$C$4,$V1432-4,0)&amp;"")</f>
        <v/>
      </c>
      <c r="S1432" s="154" t="str">
        <f t="shared" ca="1" si="116"/>
        <v/>
      </c>
      <c r="T1432" s="154" t="str">
        <f ca="1">IF(B1432="","",IF(ISERROR(MATCH($J1432,SorP!$B$1:$B$6261,0)),"",INDIRECT("'SorP'!$A$"&amp;MATCH($S1432&amp;$J1432,SorP!C:C,0))))</f>
        <v/>
      </c>
      <c r="U1432" s="167"/>
      <c r="V1432" s="168" t="e">
        <f>IF(C1432="",NA(),MATCH($B1432&amp;$C1432,'Smelter Look-up'!$J:$J,0))</f>
        <v>#N/A</v>
      </c>
      <c r="X1432" s="169">
        <f t="shared" ca="1" si="115"/>
        <v>0</v>
      </c>
      <c r="AB1432" s="311" t="str">
        <f t="shared" si="117"/>
        <v/>
      </c>
      <c r="AC1432" s="169" t="str">
        <f t="shared" si="118"/>
        <v/>
      </c>
      <c r="AD1432" s="169" t="str">
        <f t="shared" si="119"/>
        <v/>
      </c>
    </row>
    <row r="1433" spans="1:30" s="169" customFormat="1" ht="20.25">
      <c r="A1433" s="154"/>
      <c r="B1433" s="301"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3" t="str">
        <f ca="1">IF(ISERROR($V1433),"",OFFSET('Smelter Look-up'!$G$4,$V1433-4,0))</f>
        <v/>
      </c>
      <c r="I1433" s="204" t="str">
        <f ca="1">IF(ISERROR($V1433),"",OFFSET('Smelter Look-up'!$H$4,$V1433-4,0))</f>
        <v/>
      </c>
      <c r="J1433" s="204" t="str">
        <f ca="1">IF(ISERROR($V1433),"",OFFSET('Smelter Look-up'!$I$4,$V1433-4,0))</f>
        <v/>
      </c>
      <c r="K1433" s="149"/>
      <c r="L1433" s="149"/>
      <c r="M1433" s="149"/>
      <c r="N1433" s="149"/>
      <c r="O1433" s="149"/>
      <c r="P1433" s="206"/>
      <c r="Q1433" s="150"/>
      <c r="R1433" s="148" t="str">
        <f ca="1">IF(ISERROR($V1433),"",OFFSET('Smelter Look-up'!$C$4,$V1433-4,0)&amp;"")</f>
        <v/>
      </c>
      <c r="S1433" s="154" t="str">
        <f t="shared" ca="1" si="116"/>
        <v/>
      </c>
      <c r="T1433" s="154" t="str">
        <f ca="1">IF(B1433="","",IF(ISERROR(MATCH($J1433,SorP!$B$1:$B$6261,0)),"",INDIRECT("'SorP'!$A$"&amp;MATCH($S1433&amp;$J1433,SorP!C:C,0))))</f>
        <v/>
      </c>
      <c r="U1433" s="167"/>
      <c r="V1433" s="168" t="e">
        <f>IF(C1433="",NA(),MATCH($B1433&amp;$C1433,'Smelter Look-up'!$J:$J,0))</f>
        <v>#N/A</v>
      </c>
      <c r="X1433" s="169">
        <f t="shared" ca="1" si="115"/>
        <v>0</v>
      </c>
      <c r="AB1433" s="311" t="str">
        <f t="shared" si="117"/>
        <v/>
      </c>
      <c r="AC1433" s="169" t="str">
        <f t="shared" si="118"/>
        <v/>
      </c>
      <c r="AD1433" s="169" t="str">
        <f t="shared" si="119"/>
        <v/>
      </c>
    </row>
    <row r="1434" spans="1:30" s="169" customFormat="1" ht="20.25">
      <c r="A1434" s="154"/>
      <c r="B1434" s="301"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3" t="str">
        <f ca="1">IF(ISERROR($V1434),"",OFFSET('Smelter Look-up'!$G$4,$V1434-4,0))</f>
        <v/>
      </c>
      <c r="I1434" s="204" t="str">
        <f ca="1">IF(ISERROR($V1434),"",OFFSET('Smelter Look-up'!$H$4,$V1434-4,0))</f>
        <v/>
      </c>
      <c r="J1434" s="204" t="str">
        <f ca="1">IF(ISERROR($V1434),"",OFFSET('Smelter Look-up'!$I$4,$V1434-4,0))</f>
        <v/>
      </c>
      <c r="K1434" s="149"/>
      <c r="L1434" s="149"/>
      <c r="M1434" s="149"/>
      <c r="N1434" s="149"/>
      <c r="O1434" s="149"/>
      <c r="P1434" s="206"/>
      <c r="Q1434" s="150"/>
      <c r="R1434" s="148" t="str">
        <f ca="1">IF(ISERROR($V1434),"",OFFSET('Smelter Look-up'!$C$4,$V1434-4,0)&amp;"")</f>
        <v/>
      </c>
      <c r="S1434" s="154" t="str">
        <f t="shared" ca="1" si="116"/>
        <v/>
      </c>
      <c r="T1434" s="154" t="str">
        <f ca="1">IF(B1434="","",IF(ISERROR(MATCH($J1434,SorP!$B$1:$B$6261,0)),"",INDIRECT("'SorP'!$A$"&amp;MATCH($S1434&amp;$J1434,SorP!C:C,0))))</f>
        <v/>
      </c>
      <c r="U1434" s="167"/>
      <c r="V1434" s="168" t="e">
        <f>IF(C1434="",NA(),MATCH($B1434&amp;$C1434,'Smelter Look-up'!$J:$J,0))</f>
        <v>#N/A</v>
      </c>
      <c r="X1434" s="169">
        <f t="shared" ca="1" si="115"/>
        <v>0</v>
      </c>
      <c r="AB1434" s="311" t="str">
        <f t="shared" si="117"/>
        <v/>
      </c>
      <c r="AC1434" s="169" t="str">
        <f t="shared" si="118"/>
        <v/>
      </c>
      <c r="AD1434" s="169" t="str">
        <f t="shared" si="119"/>
        <v/>
      </c>
    </row>
    <row r="1435" spans="1:30" s="169" customFormat="1" ht="20.25">
      <c r="A1435" s="154"/>
      <c r="B1435" s="301"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3" t="str">
        <f ca="1">IF(ISERROR($V1435),"",OFFSET('Smelter Look-up'!$G$4,$V1435-4,0))</f>
        <v/>
      </c>
      <c r="I1435" s="204" t="str">
        <f ca="1">IF(ISERROR($V1435),"",OFFSET('Smelter Look-up'!$H$4,$V1435-4,0))</f>
        <v/>
      </c>
      <c r="J1435" s="204" t="str">
        <f ca="1">IF(ISERROR($V1435),"",OFFSET('Smelter Look-up'!$I$4,$V1435-4,0))</f>
        <v/>
      </c>
      <c r="K1435" s="149"/>
      <c r="L1435" s="149"/>
      <c r="M1435" s="149"/>
      <c r="N1435" s="149"/>
      <c r="O1435" s="149"/>
      <c r="P1435" s="206"/>
      <c r="Q1435" s="150"/>
      <c r="R1435" s="148" t="str">
        <f ca="1">IF(ISERROR($V1435),"",OFFSET('Smelter Look-up'!$C$4,$V1435-4,0)&amp;"")</f>
        <v/>
      </c>
      <c r="S1435" s="154" t="str">
        <f t="shared" ca="1" si="116"/>
        <v/>
      </c>
      <c r="T1435" s="154" t="str">
        <f ca="1">IF(B1435="","",IF(ISERROR(MATCH($J1435,SorP!$B$1:$B$6261,0)),"",INDIRECT("'SorP'!$A$"&amp;MATCH($S1435&amp;$J1435,SorP!C:C,0))))</f>
        <v/>
      </c>
      <c r="U1435" s="167"/>
      <c r="V1435" s="168" t="e">
        <f>IF(C1435="",NA(),MATCH($B1435&amp;$C1435,'Smelter Look-up'!$J:$J,0))</f>
        <v>#N/A</v>
      </c>
      <c r="X1435" s="169">
        <f t="shared" ca="1" si="115"/>
        <v>0</v>
      </c>
      <c r="AB1435" s="311" t="str">
        <f t="shared" si="117"/>
        <v/>
      </c>
      <c r="AC1435" s="169" t="str">
        <f t="shared" si="118"/>
        <v/>
      </c>
      <c r="AD1435" s="169" t="str">
        <f t="shared" si="119"/>
        <v/>
      </c>
    </row>
    <row r="1436" spans="1:30" s="169" customFormat="1" ht="20.25">
      <c r="A1436" s="154"/>
      <c r="B1436" s="301"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3" t="str">
        <f ca="1">IF(ISERROR($V1436),"",OFFSET('Smelter Look-up'!$G$4,$V1436-4,0))</f>
        <v/>
      </c>
      <c r="I1436" s="204" t="str">
        <f ca="1">IF(ISERROR($V1436),"",OFFSET('Smelter Look-up'!$H$4,$V1436-4,0))</f>
        <v/>
      </c>
      <c r="J1436" s="204" t="str">
        <f ca="1">IF(ISERROR($V1436),"",OFFSET('Smelter Look-up'!$I$4,$V1436-4,0))</f>
        <v/>
      </c>
      <c r="K1436" s="149"/>
      <c r="L1436" s="149"/>
      <c r="M1436" s="149"/>
      <c r="N1436" s="149"/>
      <c r="O1436" s="149"/>
      <c r="P1436" s="206"/>
      <c r="Q1436" s="150"/>
      <c r="R1436" s="148" t="str">
        <f ca="1">IF(ISERROR($V1436),"",OFFSET('Smelter Look-up'!$C$4,$V1436-4,0)&amp;"")</f>
        <v/>
      </c>
      <c r="S1436" s="154" t="str">
        <f t="shared" ca="1" si="116"/>
        <v/>
      </c>
      <c r="T1436" s="154" t="str">
        <f ca="1">IF(B1436="","",IF(ISERROR(MATCH($J1436,SorP!$B$1:$B$6261,0)),"",INDIRECT("'SorP'!$A$"&amp;MATCH($S1436&amp;$J1436,SorP!C:C,0))))</f>
        <v/>
      </c>
      <c r="U1436" s="167"/>
      <c r="V1436" s="168" t="e">
        <f>IF(C1436="",NA(),MATCH($B1436&amp;$C1436,'Smelter Look-up'!$J:$J,0))</f>
        <v>#N/A</v>
      </c>
      <c r="X1436" s="169">
        <f t="shared" ca="1" si="115"/>
        <v>0</v>
      </c>
      <c r="AB1436" s="311" t="str">
        <f t="shared" si="117"/>
        <v/>
      </c>
      <c r="AC1436" s="169" t="str">
        <f t="shared" si="118"/>
        <v/>
      </c>
      <c r="AD1436" s="169" t="str">
        <f t="shared" si="119"/>
        <v/>
      </c>
    </row>
    <row r="1437" spans="1:30" s="169" customFormat="1" ht="20.25">
      <c r="A1437" s="154"/>
      <c r="B1437" s="301"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3" t="str">
        <f ca="1">IF(ISERROR($V1437),"",OFFSET('Smelter Look-up'!$G$4,$V1437-4,0))</f>
        <v/>
      </c>
      <c r="I1437" s="204" t="str">
        <f ca="1">IF(ISERROR($V1437),"",OFFSET('Smelter Look-up'!$H$4,$V1437-4,0))</f>
        <v/>
      </c>
      <c r="J1437" s="204" t="str">
        <f ca="1">IF(ISERROR($V1437),"",OFFSET('Smelter Look-up'!$I$4,$V1437-4,0))</f>
        <v/>
      </c>
      <c r="K1437" s="149"/>
      <c r="L1437" s="149"/>
      <c r="M1437" s="149"/>
      <c r="N1437" s="149"/>
      <c r="O1437" s="149"/>
      <c r="P1437" s="206"/>
      <c r="Q1437" s="150"/>
      <c r="R1437" s="148" t="str">
        <f ca="1">IF(ISERROR($V1437),"",OFFSET('Smelter Look-up'!$C$4,$V1437-4,0)&amp;"")</f>
        <v/>
      </c>
      <c r="S1437" s="154" t="str">
        <f t="shared" ca="1" si="116"/>
        <v/>
      </c>
      <c r="T1437" s="154" t="str">
        <f ca="1">IF(B1437="","",IF(ISERROR(MATCH($J1437,SorP!$B$1:$B$6261,0)),"",INDIRECT("'SorP'!$A$"&amp;MATCH($S1437&amp;$J1437,SorP!C:C,0))))</f>
        <v/>
      </c>
      <c r="U1437" s="167"/>
      <c r="V1437" s="168" t="e">
        <f>IF(C1437="",NA(),MATCH($B1437&amp;$C1437,'Smelter Look-up'!$J:$J,0))</f>
        <v>#N/A</v>
      </c>
      <c r="X1437" s="169">
        <f t="shared" ca="1" si="115"/>
        <v>0</v>
      </c>
      <c r="AB1437" s="311" t="str">
        <f t="shared" si="117"/>
        <v/>
      </c>
      <c r="AC1437" s="169" t="str">
        <f t="shared" si="118"/>
        <v/>
      </c>
      <c r="AD1437" s="169" t="str">
        <f t="shared" si="119"/>
        <v/>
      </c>
    </row>
    <row r="1438" spans="1:30" s="169" customFormat="1" ht="20.25">
      <c r="A1438" s="154"/>
      <c r="B1438" s="301"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3" t="str">
        <f ca="1">IF(ISERROR($V1438),"",OFFSET('Smelter Look-up'!$G$4,$V1438-4,0))</f>
        <v/>
      </c>
      <c r="I1438" s="204" t="str">
        <f ca="1">IF(ISERROR($V1438),"",OFFSET('Smelter Look-up'!$H$4,$V1438-4,0))</f>
        <v/>
      </c>
      <c r="J1438" s="204" t="str">
        <f ca="1">IF(ISERROR($V1438),"",OFFSET('Smelter Look-up'!$I$4,$V1438-4,0))</f>
        <v/>
      </c>
      <c r="K1438" s="149"/>
      <c r="L1438" s="149"/>
      <c r="M1438" s="149"/>
      <c r="N1438" s="149"/>
      <c r="O1438" s="149"/>
      <c r="P1438" s="206"/>
      <c r="Q1438" s="150"/>
      <c r="R1438" s="148" t="str">
        <f ca="1">IF(ISERROR($V1438),"",OFFSET('Smelter Look-up'!$C$4,$V1438-4,0)&amp;"")</f>
        <v/>
      </c>
      <c r="S1438" s="154" t="str">
        <f t="shared" ca="1" si="116"/>
        <v/>
      </c>
      <c r="T1438" s="154" t="str">
        <f ca="1">IF(B1438="","",IF(ISERROR(MATCH($J1438,SorP!$B$1:$B$6261,0)),"",INDIRECT("'SorP'!$A$"&amp;MATCH($S1438&amp;$J1438,SorP!C:C,0))))</f>
        <v/>
      </c>
      <c r="U1438" s="167"/>
      <c r="V1438" s="168" t="e">
        <f>IF(C1438="",NA(),MATCH($B1438&amp;$C1438,'Smelter Look-up'!$J:$J,0))</f>
        <v>#N/A</v>
      </c>
      <c r="X1438" s="169">
        <f t="shared" ca="1" si="115"/>
        <v>0</v>
      </c>
      <c r="AB1438" s="311" t="str">
        <f t="shared" si="117"/>
        <v/>
      </c>
      <c r="AC1438" s="169" t="str">
        <f t="shared" si="118"/>
        <v/>
      </c>
      <c r="AD1438" s="169" t="str">
        <f t="shared" si="119"/>
        <v/>
      </c>
    </row>
    <row r="1439" spans="1:30" s="169" customFormat="1" ht="20.25">
      <c r="A1439" s="154"/>
      <c r="B1439" s="301"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3" t="str">
        <f ca="1">IF(ISERROR($V1439),"",OFFSET('Smelter Look-up'!$G$4,$V1439-4,0))</f>
        <v/>
      </c>
      <c r="I1439" s="204" t="str">
        <f ca="1">IF(ISERROR($V1439),"",OFFSET('Smelter Look-up'!$H$4,$V1439-4,0))</f>
        <v/>
      </c>
      <c r="J1439" s="204" t="str">
        <f ca="1">IF(ISERROR($V1439),"",OFFSET('Smelter Look-up'!$I$4,$V1439-4,0))</f>
        <v/>
      </c>
      <c r="K1439" s="149"/>
      <c r="L1439" s="149"/>
      <c r="M1439" s="149"/>
      <c r="N1439" s="149"/>
      <c r="O1439" s="149"/>
      <c r="P1439" s="206"/>
      <c r="Q1439" s="150"/>
      <c r="R1439" s="148" t="str">
        <f ca="1">IF(ISERROR($V1439),"",OFFSET('Smelter Look-up'!$C$4,$V1439-4,0)&amp;"")</f>
        <v/>
      </c>
      <c r="S1439" s="154" t="str">
        <f t="shared" ca="1" si="116"/>
        <v/>
      </c>
      <c r="T1439" s="154" t="str">
        <f ca="1">IF(B1439="","",IF(ISERROR(MATCH($J1439,SorP!$B$1:$B$6261,0)),"",INDIRECT("'SorP'!$A$"&amp;MATCH($S1439&amp;$J1439,SorP!C:C,0))))</f>
        <v/>
      </c>
      <c r="U1439" s="167"/>
      <c r="V1439" s="168" t="e">
        <f>IF(C1439="",NA(),MATCH($B1439&amp;$C1439,'Smelter Look-up'!$J:$J,0))</f>
        <v>#N/A</v>
      </c>
      <c r="X1439" s="169">
        <f t="shared" ca="1" si="115"/>
        <v>0</v>
      </c>
      <c r="AB1439" s="311" t="str">
        <f t="shared" si="117"/>
        <v/>
      </c>
      <c r="AC1439" s="169" t="str">
        <f t="shared" si="118"/>
        <v/>
      </c>
      <c r="AD1439" s="169" t="str">
        <f t="shared" si="119"/>
        <v/>
      </c>
    </row>
    <row r="1440" spans="1:30" s="169" customFormat="1" ht="20.25">
      <c r="A1440" s="154"/>
      <c r="B1440" s="301"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3" t="str">
        <f ca="1">IF(ISERROR($V1440),"",OFFSET('Smelter Look-up'!$G$4,$V1440-4,0))</f>
        <v/>
      </c>
      <c r="I1440" s="204" t="str">
        <f ca="1">IF(ISERROR($V1440),"",OFFSET('Smelter Look-up'!$H$4,$V1440-4,0))</f>
        <v/>
      </c>
      <c r="J1440" s="204" t="str">
        <f ca="1">IF(ISERROR($V1440),"",OFFSET('Smelter Look-up'!$I$4,$V1440-4,0))</f>
        <v/>
      </c>
      <c r="K1440" s="149"/>
      <c r="L1440" s="149"/>
      <c r="M1440" s="149"/>
      <c r="N1440" s="149"/>
      <c r="O1440" s="149"/>
      <c r="P1440" s="206"/>
      <c r="Q1440" s="150"/>
      <c r="R1440" s="148" t="str">
        <f ca="1">IF(ISERROR($V1440),"",OFFSET('Smelter Look-up'!$C$4,$V1440-4,0)&amp;"")</f>
        <v/>
      </c>
      <c r="S1440" s="154" t="str">
        <f t="shared" ca="1" si="116"/>
        <v/>
      </c>
      <c r="T1440" s="154" t="str">
        <f ca="1">IF(B1440="","",IF(ISERROR(MATCH($J1440,SorP!$B$1:$B$6261,0)),"",INDIRECT("'SorP'!$A$"&amp;MATCH($S1440&amp;$J1440,SorP!C:C,0))))</f>
        <v/>
      </c>
      <c r="U1440" s="167"/>
      <c r="V1440" s="168" t="e">
        <f>IF(C1440="",NA(),MATCH($B1440&amp;$C1440,'Smelter Look-up'!$J:$J,0))</f>
        <v>#N/A</v>
      </c>
      <c r="X1440" s="169">
        <f t="shared" ref="X1440:X1503" ca="1" si="120">IF(AND(C1440="Smelter not listed",OR(LEN(D1440)=0,LEN(E1440)=0)),1,0)</f>
        <v>0</v>
      </c>
      <c r="AB1440" s="311" t="str">
        <f t="shared" si="117"/>
        <v/>
      </c>
      <c r="AC1440" s="169" t="str">
        <f t="shared" si="118"/>
        <v/>
      </c>
      <c r="AD1440" s="169" t="str">
        <f t="shared" si="119"/>
        <v/>
      </c>
    </row>
    <row r="1441" spans="1:30" s="169" customFormat="1" ht="20.25">
      <c r="A1441" s="154"/>
      <c r="B1441" s="301"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3" t="str">
        <f ca="1">IF(ISERROR($V1441),"",OFFSET('Smelter Look-up'!$G$4,$V1441-4,0))</f>
        <v/>
      </c>
      <c r="I1441" s="204" t="str">
        <f ca="1">IF(ISERROR($V1441),"",OFFSET('Smelter Look-up'!$H$4,$V1441-4,0))</f>
        <v/>
      </c>
      <c r="J1441" s="204" t="str">
        <f ca="1">IF(ISERROR($V1441),"",OFFSET('Smelter Look-up'!$I$4,$V1441-4,0))</f>
        <v/>
      </c>
      <c r="K1441" s="149"/>
      <c r="L1441" s="149"/>
      <c r="M1441" s="149"/>
      <c r="N1441" s="149"/>
      <c r="O1441" s="149"/>
      <c r="P1441" s="206"/>
      <c r="Q1441" s="150"/>
      <c r="R1441" s="148" t="str">
        <f ca="1">IF(ISERROR($V1441),"",OFFSET('Smelter Look-up'!$C$4,$V1441-4,0)&amp;"")</f>
        <v/>
      </c>
      <c r="S1441" s="154" t="str">
        <f t="shared" ref="S1441:S1504" ca="1" si="121">IF(B1441="","",IF(ISERROR(MATCH($E1441,CL,0)),"Unknown",INDIRECT("'C'!$A$"&amp;MATCH($E1441,CL,0)+1)))</f>
        <v/>
      </c>
      <c r="T1441" s="154" t="str">
        <f ca="1">IF(B1441="","",IF(ISERROR(MATCH($J1441,SorP!$B$1:$B$6261,0)),"",INDIRECT("'SorP'!$A$"&amp;MATCH($S1441&amp;$J1441,SorP!C:C,0))))</f>
        <v/>
      </c>
      <c r="U1441" s="167"/>
      <c r="V1441" s="168" t="e">
        <f>IF(C1441="",NA(),MATCH($B1441&amp;$C1441,'Smelter Look-up'!$J:$J,0))</f>
        <v>#N/A</v>
      </c>
      <c r="X1441" s="169">
        <f t="shared" ca="1" si="120"/>
        <v>0</v>
      </c>
      <c r="AB1441" s="311" t="str">
        <f t="shared" si="117"/>
        <v/>
      </c>
      <c r="AC1441" s="169" t="str">
        <f t="shared" si="118"/>
        <v/>
      </c>
      <c r="AD1441" s="169" t="str">
        <f t="shared" si="119"/>
        <v/>
      </c>
    </row>
    <row r="1442" spans="1:30" s="169" customFormat="1" ht="20.25">
      <c r="A1442" s="154"/>
      <c r="B1442" s="301"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3" t="str">
        <f ca="1">IF(ISERROR($V1442),"",OFFSET('Smelter Look-up'!$G$4,$V1442-4,0))</f>
        <v/>
      </c>
      <c r="I1442" s="204" t="str">
        <f ca="1">IF(ISERROR($V1442),"",OFFSET('Smelter Look-up'!$H$4,$V1442-4,0))</f>
        <v/>
      </c>
      <c r="J1442" s="204" t="str">
        <f ca="1">IF(ISERROR($V1442),"",OFFSET('Smelter Look-up'!$I$4,$V1442-4,0))</f>
        <v/>
      </c>
      <c r="K1442" s="149"/>
      <c r="L1442" s="149"/>
      <c r="M1442" s="149"/>
      <c r="N1442" s="149"/>
      <c r="O1442" s="149"/>
      <c r="P1442" s="206"/>
      <c r="Q1442" s="150"/>
      <c r="R1442" s="148" t="str">
        <f ca="1">IF(ISERROR($V1442),"",OFFSET('Smelter Look-up'!$C$4,$V1442-4,0)&amp;"")</f>
        <v/>
      </c>
      <c r="S1442" s="154" t="str">
        <f t="shared" ca="1" si="121"/>
        <v/>
      </c>
      <c r="T1442" s="154" t="str">
        <f ca="1">IF(B1442="","",IF(ISERROR(MATCH($J1442,SorP!$B$1:$B$6261,0)),"",INDIRECT("'SorP'!$A$"&amp;MATCH($S1442&amp;$J1442,SorP!C:C,0))))</f>
        <v/>
      </c>
      <c r="U1442" s="167"/>
      <c r="V1442" s="168" t="e">
        <f>IF(C1442="",NA(),MATCH($B1442&amp;$C1442,'Smelter Look-up'!$J:$J,0))</f>
        <v>#N/A</v>
      </c>
      <c r="X1442" s="169">
        <f t="shared" ca="1" si="120"/>
        <v>0</v>
      </c>
      <c r="AB1442" s="311" t="str">
        <f t="shared" si="117"/>
        <v/>
      </c>
      <c r="AC1442" s="169" t="str">
        <f t="shared" si="118"/>
        <v/>
      </c>
      <c r="AD1442" s="169" t="str">
        <f t="shared" si="119"/>
        <v/>
      </c>
    </row>
    <row r="1443" spans="1:30" s="169" customFormat="1" ht="20.25">
      <c r="A1443" s="154"/>
      <c r="B1443" s="301"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3" t="str">
        <f ca="1">IF(ISERROR($V1443),"",OFFSET('Smelter Look-up'!$G$4,$V1443-4,0))</f>
        <v/>
      </c>
      <c r="I1443" s="204" t="str">
        <f ca="1">IF(ISERROR($V1443),"",OFFSET('Smelter Look-up'!$H$4,$V1443-4,0))</f>
        <v/>
      </c>
      <c r="J1443" s="204" t="str">
        <f ca="1">IF(ISERROR($V1443),"",OFFSET('Smelter Look-up'!$I$4,$V1443-4,0))</f>
        <v/>
      </c>
      <c r="K1443" s="149"/>
      <c r="L1443" s="149"/>
      <c r="M1443" s="149"/>
      <c r="N1443" s="149"/>
      <c r="O1443" s="149"/>
      <c r="P1443" s="206"/>
      <c r="Q1443" s="150"/>
      <c r="R1443" s="148" t="str">
        <f ca="1">IF(ISERROR($V1443),"",OFFSET('Smelter Look-up'!$C$4,$V1443-4,0)&amp;"")</f>
        <v/>
      </c>
      <c r="S1443" s="154" t="str">
        <f t="shared" ca="1" si="121"/>
        <v/>
      </c>
      <c r="T1443" s="154" t="str">
        <f ca="1">IF(B1443="","",IF(ISERROR(MATCH($J1443,SorP!$B$1:$B$6261,0)),"",INDIRECT("'SorP'!$A$"&amp;MATCH($S1443&amp;$J1443,SorP!C:C,0))))</f>
        <v/>
      </c>
      <c r="U1443" s="167"/>
      <c r="V1443" s="168" t="e">
        <f>IF(C1443="",NA(),MATCH($B1443&amp;$C1443,'Smelter Look-up'!$J:$J,0))</f>
        <v>#N/A</v>
      </c>
      <c r="X1443" s="169">
        <f t="shared" ca="1" si="120"/>
        <v>0</v>
      </c>
      <c r="AB1443" s="311" t="str">
        <f t="shared" si="117"/>
        <v/>
      </c>
      <c r="AC1443" s="169" t="str">
        <f t="shared" si="118"/>
        <v/>
      </c>
      <c r="AD1443" s="169" t="str">
        <f t="shared" si="119"/>
        <v/>
      </c>
    </row>
    <row r="1444" spans="1:30" s="169" customFormat="1" ht="20.25">
      <c r="A1444" s="154"/>
      <c r="B1444" s="301"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3" t="str">
        <f ca="1">IF(ISERROR($V1444),"",OFFSET('Smelter Look-up'!$G$4,$V1444-4,0))</f>
        <v/>
      </c>
      <c r="I1444" s="204" t="str">
        <f ca="1">IF(ISERROR($V1444),"",OFFSET('Smelter Look-up'!$H$4,$V1444-4,0))</f>
        <v/>
      </c>
      <c r="J1444" s="204" t="str">
        <f ca="1">IF(ISERROR($V1444),"",OFFSET('Smelter Look-up'!$I$4,$V1444-4,0))</f>
        <v/>
      </c>
      <c r="K1444" s="149"/>
      <c r="L1444" s="149"/>
      <c r="M1444" s="149"/>
      <c r="N1444" s="149"/>
      <c r="O1444" s="149"/>
      <c r="P1444" s="206"/>
      <c r="Q1444" s="150"/>
      <c r="R1444" s="148" t="str">
        <f ca="1">IF(ISERROR($V1444),"",OFFSET('Smelter Look-up'!$C$4,$V1444-4,0)&amp;"")</f>
        <v/>
      </c>
      <c r="S1444" s="154" t="str">
        <f t="shared" ca="1" si="121"/>
        <v/>
      </c>
      <c r="T1444" s="154" t="str">
        <f ca="1">IF(B1444="","",IF(ISERROR(MATCH($J1444,SorP!$B$1:$B$6261,0)),"",INDIRECT("'SorP'!$A$"&amp;MATCH($S1444&amp;$J1444,SorP!C:C,0))))</f>
        <v/>
      </c>
      <c r="U1444" s="167"/>
      <c r="V1444" s="168" t="e">
        <f>IF(C1444="",NA(),MATCH($B1444&amp;$C1444,'Smelter Look-up'!$J:$J,0))</f>
        <v>#N/A</v>
      </c>
      <c r="X1444" s="169">
        <f t="shared" ca="1" si="120"/>
        <v>0</v>
      </c>
      <c r="AB1444" s="311" t="str">
        <f t="shared" si="117"/>
        <v/>
      </c>
      <c r="AC1444" s="169" t="str">
        <f t="shared" si="118"/>
        <v/>
      </c>
      <c r="AD1444" s="169" t="str">
        <f t="shared" si="119"/>
        <v/>
      </c>
    </row>
    <row r="1445" spans="1:30" s="169" customFormat="1" ht="20.25">
      <c r="A1445" s="154"/>
      <c r="B1445" s="301"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3" t="str">
        <f ca="1">IF(ISERROR($V1445),"",OFFSET('Smelter Look-up'!$G$4,$V1445-4,0))</f>
        <v/>
      </c>
      <c r="I1445" s="204" t="str">
        <f ca="1">IF(ISERROR($V1445),"",OFFSET('Smelter Look-up'!$H$4,$V1445-4,0))</f>
        <v/>
      </c>
      <c r="J1445" s="204" t="str">
        <f ca="1">IF(ISERROR($V1445),"",OFFSET('Smelter Look-up'!$I$4,$V1445-4,0))</f>
        <v/>
      </c>
      <c r="K1445" s="149"/>
      <c r="L1445" s="149"/>
      <c r="M1445" s="149"/>
      <c r="N1445" s="149"/>
      <c r="O1445" s="149"/>
      <c r="P1445" s="206"/>
      <c r="Q1445" s="150"/>
      <c r="R1445" s="148" t="str">
        <f ca="1">IF(ISERROR($V1445),"",OFFSET('Smelter Look-up'!$C$4,$V1445-4,0)&amp;"")</f>
        <v/>
      </c>
      <c r="S1445" s="154" t="str">
        <f t="shared" ca="1" si="121"/>
        <v/>
      </c>
      <c r="T1445" s="154" t="str">
        <f ca="1">IF(B1445="","",IF(ISERROR(MATCH($J1445,SorP!$B$1:$B$6261,0)),"",INDIRECT("'SorP'!$A$"&amp;MATCH($S1445&amp;$J1445,SorP!C:C,0))))</f>
        <v/>
      </c>
      <c r="U1445" s="167"/>
      <c r="V1445" s="168" t="e">
        <f>IF(C1445="",NA(),MATCH($B1445&amp;$C1445,'Smelter Look-up'!$J:$J,0))</f>
        <v>#N/A</v>
      </c>
      <c r="X1445" s="169">
        <f t="shared" ca="1" si="120"/>
        <v>0</v>
      </c>
      <c r="AB1445" s="311" t="str">
        <f t="shared" si="117"/>
        <v/>
      </c>
      <c r="AC1445" s="169" t="str">
        <f t="shared" si="118"/>
        <v/>
      </c>
      <c r="AD1445" s="169" t="str">
        <f t="shared" si="119"/>
        <v/>
      </c>
    </row>
    <row r="1446" spans="1:30" s="169" customFormat="1" ht="20.25">
      <c r="A1446" s="154"/>
      <c r="B1446" s="301"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3" t="str">
        <f ca="1">IF(ISERROR($V1446),"",OFFSET('Smelter Look-up'!$G$4,$V1446-4,0))</f>
        <v/>
      </c>
      <c r="I1446" s="204" t="str">
        <f ca="1">IF(ISERROR($V1446),"",OFFSET('Smelter Look-up'!$H$4,$V1446-4,0))</f>
        <v/>
      </c>
      <c r="J1446" s="204" t="str">
        <f ca="1">IF(ISERROR($V1446),"",OFFSET('Smelter Look-up'!$I$4,$V1446-4,0))</f>
        <v/>
      </c>
      <c r="K1446" s="149"/>
      <c r="L1446" s="149"/>
      <c r="M1446" s="149"/>
      <c r="N1446" s="149"/>
      <c r="O1446" s="149"/>
      <c r="P1446" s="206"/>
      <c r="Q1446" s="150"/>
      <c r="R1446" s="148" t="str">
        <f ca="1">IF(ISERROR($V1446),"",OFFSET('Smelter Look-up'!$C$4,$V1446-4,0)&amp;"")</f>
        <v/>
      </c>
      <c r="S1446" s="154" t="str">
        <f t="shared" ca="1" si="121"/>
        <v/>
      </c>
      <c r="T1446" s="154" t="str">
        <f ca="1">IF(B1446="","",IF(ISERROR(MATCH($J1446,SorP!$B$1:$B$6261,0)),"",INDIRECT("'SorP'!$A$"&amp;MATCH($S1446&amp;$J1446,SorP!C:C,0))))</f>
        <v/>
      </c>
      <c r="U1446" s="167"/>
      <c r="V1446" s="168" t="e">
        <f>IF(C1446="",NA(),MATCH($B1446&amp;$C1446,'Smelter Look-up'!$J:$J,0))</f>
        <v>#N/A</v>
      </c>
      <c r="X1446" s="169">
        <f t="shared" ca="1" si="120"/>
        <v>0</v>
      </c>
      <c r="AB1446" s="311" t="str">
        <f t="shared" si="117"/>
        <v/>
      </c>
      <c r="AC1446" s="169" t="str">
        <f t="shared" si="118"/>
        <v/>
      </c>
      <c r="AD1446" s="169" t="str">
        <f t="shared" si="119"/>
        <v/>
      </c>
    </row>
    <row r="1447" spans="1:30" s="169" customFormat="1" ht="20.25">
      <c r="A1447" s="154"/>
      <c r="B1447" s="301"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3" t="str">
        <f ca="1">IF(ISERROR($V1447),"",OFFSET('Smelter Look-up'!$G$4,$V1447-4,0))</f>
        <v/>
      </c>
      <c r="I1447" s="204" t="str">
        <f ca="1">IF(ISERROR($V1447),"",OFFSET('Smelter Look-up'!$H$4,$V1447-4,0))</f>
        <v/>
      </c>
      <c r="J1447" s="204" t="str">
        <f ca="1">IF(ISERROR($V1447),"",OFFSET('Smelter Look-up'!$I$4,$V1447-4,0))</f>
        <v/>
      </c>
      <c r="K1447" s="149"/>
      <c r="L1447" s="149"/>
      <c r="M1447" s="149"/>
      <c r="N1447" s="149"/>
      <c r="O1447" s="149"/>
      <c r="P1447" s="206"/>
      <c r="Q1447" s="150"/>
      <c r="R1447" s="148" t="str">
        <f ca="1">IF(ISERROR($V1447),"",OFFSET('Smelter Look-up'!$C$4,$V1447-4,0)&amp;"")</f>
        <v/>
      </c>
      <c r="S1447" s="154" t="str">
        <f t="shared" ca="1" si="121"/>
        <v/>
      </c>
      <c r="T1447" s="154" t="str">
        <f ca="1">IF(B1447="","",IF(ISERROR(MATCH($J1447,SorP!$B$1:$B$6261,0)),"",INDIRECT("'SorP'!$A$"&amp;MATCH($S1447&amp;$J1447,SorP!C:C,0))))</f>
        <v/>
      </c>
      <c r="U1447" s="167"/>
      <c r="V1447" s="168" t="e">
        <f>IF(C1447="",NA(),MATCH($B1447&amp;$C1447,'Smelter Look-up'!$J:$J,0))</f>
        <v>#N/A</v>
      </c>
      <c r="X1447" s="169">
        <f t="shared" ca="1" si="120"/>
        <v>0</v>
      </c>
      <c r="AB1447" s="311" t="str">
        <f t="shared" ref="AB1447:AB1510" si="122">IF(C1447="","",B1447)</f>
        <v/>
      </c>
      <c r="AC1447" s="169" t="str">
        <f t="shared" ref="AC1447:AC1510" si="123">B1447</f>
        <v/>
      </c>
      <c r="AD1447" s="169" t="str">
        <f t="shared" ref="AD1447:AD1510" si="124">IF(C1447="Smelter not listed",D1447,C1447)</f>
        <v/>
      </c>
    </row>
    <row r="1448" spans="1:30" s="169" customFormat="1" ht="20.25">
      <c r="A1448" s="154"/>
      <c r="B1448" s="301"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3" t="str">
        <f ca="1">IF(ISERROR($V1448),"",OFFSET('Smelter Look-up'!$G$4,$V1448-4,0))</f>
        <v/>
      </c>
      <c r="I1448" s="204" t="str">
        <f ca="1">IF(ISERROR($V1448),"",OFFSET('Smelter Look-up'!$H$4,$V1448-4,0))</f>
        <v/>
      </c>
      <c r="J1448" s="204" t="str">
        <f ca="1">IF(ISERROR($V1448),"",OFFSET('Smelter Look-up'!$I$4,$V1448-4,0))</f>
        <v/>
      </c>
      <c r="K1448" s="149"/>
      <c r="L1448" s="149"/>
      <c r="M1448" s="149"/>
      <c r="N1448" s="149"/>
      <c r="O1448" s="149"/>
      <c r="P1448" s="206"/>
      <c r="Q1448" s="150"/>
      <c r="R1448" s="148" t="str">
        <f ca="1">IF(ISERROR($V1448),"",OFFSET('Smelter Look-up'!$C$4,$V1448-4,0)&amp;"")</f>
        <v/>
      </c>
      <c r="S1448" s="154" t="str">
        <f t="shared" ca="1" si="121"/>
        <v/>
      </c>
      <c r="T1448" s="154" t="str">
        <f ca="1">IF(B1448="","",IF(ISERROR(MATCH($J1448,SorP!$B$1:$B$6261,0)),"",INDIRECT("'SorP'!$A$"&amp;MATCH($S1448&amp;$J1448,SorP!C:C,0))))</f>
        <v/>
      </c>
      <c r="U1448" s="167"/>
      <c r="V1448" s="168" t="e">
        <f>IF(C1448="",NA(),MATCH($B1448&amp;$C1448,'Smelter Look-up'!$J:$J,0))</f>
        <v>#N/A</v>
      </c>
      <c r="X1448" s="169">
        <f t="shared" ca="1" si="120"/>
        <v>0</v>
      </c>
      <c r="AB1448" s="311" t="str">
        <f t="shared" si="122"/>
        <v/>
      </c>
      <c r="AC1448" s="169" t="str">
        <f t="shared" si="123"/>
        <v/>
      </c>
      <c r="AD1448" s="169" t="str">
        <f t="shared" si="124"/>
        <v/>
      </c>
    </row>
    <row r="1449" spans="1:30" s="169" customFormat="1" ht="20.25">
      <c r="A1449" s="154"/>
      <c r="B1449" s="301"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3" t="str">
        <f ca="1">IF(ISERROR($V1449),"",OFFSET('Smelter Look-up'!$G$4,$V1449-4,0))</f>
        <v/>
      </c>
      <c r="I1449" s="204" t="str">
        <f ca="1">IF(ISERROR($V1449),"",OFFSET('Smelter Look-up'!$H$4,$V1449-4,0))</f>
        <v/>
      </c>
      <c r="J1449" s="204" t="str">
        <f ca="1">IF(ISERROR($V1449),"",OFFSET('Smelter Look-up'!$I$4,$V1449-4,0))</f>
        <v/>
      </c>
      <c r="K1449" s="149"/>
      <c r="L1449" s="149"/>
      <c r="M1449" s="149"/>
      <c r="N1449" s="149"/>
      <c r="O1449" s="149"/>
      <c r="P1449" s="206"/>
      <c r="Q1449" s="150"/>
      <c r="R1449" s="148" t="str">
        <f ca="1">IF(ISERROR($V1449),"",OFFSET('Smelter Look-up'!$C$4,$V1449-4,0)&amp;"")</f>
        <v/>
      </c>
      <c r="S1449" s="154" t="str">
        <f t="shared" ca="1" si="121"/>
        <v/>
      </c>
      <c r="T1449" s="154" t="str">
        <f ca="1">IF(B1449="","",IF(ISERROR(MATCH($J1449,SorP!$B$1:$B$6261,0)),"",INDIRECT("'SorP'!$A$"&amp;MATCH($S1449&amp;$J1449,SorP!C:C,0))))</f>
        <v/>
      </c>
      <c r="U1449" s="167"/>
      <c r="V1449" s="168" t="e">
        <f>IF(C1449="",NA(),MATCH($B1449&amp;$C1449,'Smelter Look-up'!$J:$J,0))</f>
        <v>#N/A</v>
      </c>
      <c r="X1449" s="169">
        <f t="shared" ca="1" si="120"/>
        <v>0</v>
      </c>
      <c r="AB1449" s="311" t="str">
        <f t="shared" si="122"/>
        <v/>
      </c>
      <c r="AC1449" s="169" t="str">
        <f t="shared" si="123"/>
        <v/>
      </c>
      <c r="AD1449" s="169" t="str">
        <f t="shared" si="124"/>
        <v/>
      </c>
    </row>
    <row r="1450" spans="1:30" s="169" customFormat="1" ht="20.25">
      <c r="A1450" s="154"/>
      <c r="B1450" s="301"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3" t="str">
        <f ca="1">IF(ISERROR($V1450),"",OFFSET('Smelter Look-up'!$G$4,$V1450-4,0))</f>
        <v/>
      </c>
      <c r="I1450" s="204" t="str">
        <f ca="1">IF(ISERROR($V1450),"",OFFSET('Smelter Look-up'!$H$4,$V1450-4,0))</f>
        <v/>
      </c>
      <c r="J1450" s="204" t="str">
        <f ca="1">IF(ISERROR($V1450),"",OFFSET('Smelter Look-up'!$I$4,$V1450-4,0))</f>
        <v/>
      </c>
      <c r="K1450" s="149"/>
      <c r="L1450" s="149"/>
      <c r="M1450" s="149"/>
      <c r="N1450" s="149"/>
      <c r="O1450" s="149"/>
      <c r="P1450" s="206"/>
      <c r="Q1450" s="150"/>
      <c r="R1450" s="148" t="str">
        <f ca="1">IF(ISERROR($V1450),"",OFFSET('Smelter Look-up'!$C$4,$V1450-4,0)&amp;"")</f>
        <v/>
      </c>
      <c r="S1450" s="154" t="str">
        <f t="shared" ca="1" si="121"/>
        <v/>
      </c>
      <c r="T1450" s="154" t="str">
        <f ca="1">IF(B1450="","",IF(ISERROR(MATCH($J1450,SorP!$B$1:$B$6261,0)),"",INDIRECT("'SorP'!$A$"&amp;MATCH($S1450&amp;$J1450,SorP!C:C,0))))</f>
        <v/>
      </c>
      <c r="U1450" s="167"/>
      <c r="V1450" s="168" t="e">
        <f>IF(C1450="",NA(),MATCH($B1450&amp;$C1450,'Smelter Look-up'!$J:$J,0))</f>
        <v>#N/A</v>
      </c>
      <c r="X1450" s="169">
        <f t="shared" ca="1" si="120"/>
        <v>0</v>
      </c>
      <c r="AB1450" s="311" t="str">
        <f t="shared" si="122"/>
        <v/>
      </c>
      <c r="AC1450" s="169" t="str">
        <f t="shared" si="123"/>
        <v/>
      </c>
      <c r="AD1450" s="169" t="str">
        <f t="shared" si="124"/>
        <v/>
      </c>
    </row>
    <row r="1451" spans="1:30" s="169" customFormat="1" ht="20.25">
      <c r="A1451" s="154"/>
      <c r="B1451" s="301"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3" t="str">
        <f ca="1">IF(ISERROR($V1451),"",OFFSET('Smelter Look-up'!$G$4,$V1451-4,0))</f>
        <v/>
      </c>
      <c r="I1451" s="204" t="str">
        <f ca="1">IF(ISERROR($V1451),"",OFFSET('Smelter Look-up'!$H$4,$V1451-4,0))</f>
        <v/>
      </c>
      <c r="J1451" s="204" t="str">
        <f ca="1">IF(ISERROR($V1451),"",OFFSET('Smelter Look-up'!$I$4,$V1451-4,0))</f>
        <v/>
      </c>
      <c r="K1451" s="149"/>
      <c r="L1451" s="149"/>
      <c r="M1451" s="149"/>
      <c r="N1451" s="149"/>
      <c r="O1451" s="149"/>
      <c r="P1451" s="206"/>
      <c r="Q1451" s="150"/>
      <c r="R1451" s="148" t="str">
        <f ca="1">IF(ISERROR($V1451),"",OFFSET('Smelter Look-up'!$C$4,$V1451-4,0)&amp;"")</f>
        <v/>
      </c>
      <c r="S1451" s="154" t="str">
        <f t="shared" ca="1" si="121"/>
        <v/>
      </c>
      <c r="T1451" s="154" t="str">
        <f ca="1">IF(B1451="","",IF(ISERROR(MATCH($J1451,SorP!$B$1:$B$6261,0)),"",INDIRECT("'SorP'!$A$"&amp;MATCH($S1451&amp;$J1451,SorP!C:C,0))))</f>
        <v/>
      </c>
      <c r="U1451" s="167"/>
      <c r="V1451" s="168" t="e">
        <f>IF(C1451="",NA(),MATCH($B1451&amp;$C1451,'Smelter Look-up'!$J:$J,0))</f>
        <v>#N/A</v>
      </c>
      <c r="X1451" s="169">
        <f t="shared" ca="1" si="120"/>
        <v>0</v>
      </c>
      <c r="AB1451" s="311" t="str">
        <f t="shared" si="122"/>
        <v/>
      </c>
      <c r="AC1451" s="169" t="str">
        <f t="shared" si="123"/>
        <v/>
      </c>
      <c r="AD1451" s="169" t="str">
        <f t="shared" si="124"/>
        <v/>
      </c>
    </row>
    <row r="1452" spans="1:30" s="169" customFormat="1" ht="20.25">
      <c r="A1452" s="154"/>
      <c r="B1452" s="301"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3" t="str">
        <f ca="1">IF(ISERROR($V1452),"",OFFSET('Smelter Look-up'!$G$4,$V1452-4,0))</f>
        <v/>
      </c>
      <c r="I1452" s="204" t="str">
        <f ca="1">IF(ISERROR($V1452),"",OFFSET('Smelter Look-up'!$H$4,$V1452-4,0))</f>
        <v/>
      </c>
      <c r="J1452" s="204" t="str">
        <f ca="1">IF(ISERROR($V1452),"",OFFSET('Smelter Look-up'!$I$4,$V1452-4,0))</f>
        <v/>
      </c>
      <c r="K1452" s="149"/>
      <c r="L1452" s="149"/>
      <c r="M1452" s="149"/>
      <c r="N1452" s="149"/>
      <c r="O1452" s="149"/>
      <c r="P1452" s="206"/>
      <c r="Q1452" s="150"/>
      <c r="R1452" s="148" t="str">
        <f ca="1">IF(ISERROR($V1452),"",OFFSET('Smelter Look-up'!$C$4,$V1452-4,0)&amp;"")</f>
        <v/>
      </c>
      <c r="S1452" s="154" t="str">
        <f t="shared" ca="1" si="121"/>
        <v/>
      </c>
      <c r="T1452" s="154" t="str">
        <f ca="1">IF(B1452="","",IF(ISERROR(MATCH($J1452,SorP!$B$1:$B$6261,0)),"",INDIRECT("'SorP'!$A$"&amp;MATCH($S1452&amp;$J1452,SorP!C:C,0))))</f>
        <v/>
      </c>
      <c r="U1452" s="167"/>
      <c r="V1452" s="168" t="e">
        <f>IF(C1452="",NA(),MATCH($B1452&amp;$C1452,'Smelter Look-up'!$J:$J,0))</f>
        <v>#N/A</v>
      </c>
      <c r="X1452" s="169">
        <f t="shared" ca="1" si="120"/>
        <v>0</v>
      </c>
      <c r="AB1452" s="311" t="str">
        <f t="shared" si="122"/>
        <v/>
      </c>
      <c r="AC1452" s="169" t="str">
        <f t="shared" si="123"/>
        <v/>
      </c>
      <c r="AD1452" s="169" t="str">
        <f t="shared" si="124"/>
        <v/>
      </c>
    </row>
    <row r="1453" spans="1:30" s="169" customFormat="1" ht="20.25">
      <c r="A1453" s="154"/>
      <c r="B1453" s="301"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3" t="str">
        <f ca="1">IF(ISERROR($V1453),"",OFFSET('Smelter Look-up'!$G$4,$V1453-4,0))</f>
        <v/>
      </c>
      <c r="I1453" s="204" t="str">
        <f ca="1">IF(ISERROR($V1453),"",OFFSET('Smelter Look-up'!$H$4,$V1453-4,0))</f>
        <v/>
      </c>
      <c r="J1453" s="204" t="str">
        <f ca="1">IF(ISERROR($V1453),"",OFFSET('Smelter Look-up'!$I$4,$V1453-4,0))</f>
        <v/>
      </c>
      <c r="K1453" s="149"/>
      <c r="L1453" s="149"/>
      <c r="M1453" s="149"/>
      <c r="N1453" s="149"/>
      <c r="O1453" s="149"/>
      <c r="P1453" s="206"/>
      <c r="Q1453" s="150"/>
      <c r="R1453" s="148" t="str">
        <f ca="1">IF(ISERROR($V1453),"",OFFSET('Smelter Look-up'!$C$4,$V1453-4,0)&amp;"")</f>
        <v/>
      </c>
      <c r="S1453" s="154" t="str">
        <f t="shared" ca="1" si="121"/>
        <v/>
      </c>
      <c r="T1453" s="154" t="str">
        <f ca="1">IF(B1453="","",IF(ISERROR(MATCH($J1453,SorP!$B$1:$B$6261,0)),"",INDIRECT("'SorP'!$A$"&amp;MATCH($S1453&amp;$J1453,SorP!C:C,0))))</f>
        <v/>
      </c>
      <c r="U1453" s="167"/>
      <c r="V1453" s="168" t="e">
        <f>IF(C1453="",NA(),MATCH($B1453&amp;$C1453,'Smelter Look-up'!$J:$J,0))</f>
        <v>#N/A</v>
      </c>
      <c r="X1453" s="169">
        <f t="shared" ca="1" si="120"/>
        <v>0</v>
      </c>
      <c r="AB1453" s="311" t="str">
        <f t="shared" si="122"/>
        <v/>
      </c>
      <c r="AC1453" s="169" t="str">
        <f t="shared" si="123"/>
        <v/>
      </c>
      <c r="AD1453" s="169" t="str">
        <f t="shared" si="124"/>
        <v/>
      </c>
    </row>
    <row r="1454" spans="1:30" s="169" customFormat="1" ht="20.25">
      <c r="A1454" s="154"/>
      <c r="B1454" s="301"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3" t="str">
        <f ca="1">IF(ISERROR($V1454),"",OFFSET('Smelter Look-up'!$G$4,$V1454-4,0))</f>
        <v/>
      </c>
      <c r="I1454" s="204" t="str">
        <f ca="1">IF(ISERROR($V1454),"",OFFSET('Smelter Look-up'!$H$4,$V1454-4,0))</f>
        <v/>
      </c>
      <c r="J1454" s="204" t="str">
        <f ca="1">IF(ISERROR($V1454),"",OFFSET('Smelter Look-up'!$I$4,$V1454-4,0))</f>
        <v/>
      </c>
      <c r="K1454" s="149"/>
      <c r="L1454" s="149"/>
      <c r="M1454" s="149"/>
      <c r="N1454" s="149"/>
      <c r="O1454" s="149"/>
      <c r="P1454" s="206"/>
      <c r="Q1454" s="150"/>
      <c r="R1454" s="148" t="str">
        <f ca="1">IF(ISERROR($V1454),"",OFFSET('Smelter Look-up'!$C$4,$V1454-4,0)&amp;"")</f>
        <v/>
      </c>
      <c r="S1454" s="154" t="str">
        <f t="shared" ca="1" si="121"/>
        <v/>
      </c>
      <c r="T1454" s="154" t="str">
        <f ca="1">IF(B1454="","",IF(ISERROR(MATCH($J1454,SorP!$B$1:$B$6261,0)),"",INDIRECT("'SorP'!$A$"&amp;MATCH($S1454&amp;$J1454,SorP!C:C,0))))</f>
        <v/>
      </c>
      <c r="U1454" s="167"/>
      <c r="V1454" s="168" t="e">
        <f>IF(C1454="",NA(),MATCH($B1454&amp;$C1454,'Smelter Look-up'!$J:$J,0))</f>
        <v>#N/A</v>
      </c>
      <c r="X1454" s="169">
        <f t="shared" ca="1" si="120"/>
        <v>0</v>
      </c>
      <c r="AB1454" s="311" t="str">
        <f t="shared" si="122"/>
        <v/>
      </c>
      <c r="AC1454" s="169" t="str">
        <f t="shared" si="123"/>
        <v/>
      </c>
      <c r="AD1454" s="169" t="str">
        <f t="shared" si="124"/>
        <v/>
      </c>
    </row>
    <row r="1455" spans="1:30" s="169" customFormat="1" ht="20.25">
      <c r="A1455" s="154"/>
      <c r="B1455" s="301"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3" t="str">
        <f ca="1">IF(ISERROR($V1455),"",OFFSET('Smelter Look-up'!$G$4,$V1455-4,0))</f>
        <v/>
      </c>
      <c r="I1455" s="204" t="str">
        <f ca="1">IF(ISERROR($V1455),"",OFFSET('Smelter Look-up'!$H$4,$V1455-4,0))</f>
        <v/>
      </c>
      <c r="J1455" s="204" t="str">
        <f ca="1">IF(ISERROR($V1455),"",OFFSET('Smelter Look-up'!$I$4,$V1455-4,0))</f>
        <v/>
      </c>
      <c r="K1455" s="149"/>
      <c r="L1455" s="149"/>
      <c r="M1455" s="149"/>
      <c r="N1455" s="149"/>
      <c r="O1455" s="149"/>
      <c r="P1455" s="206"/>
      <c r="Q1455" s="150"/>
      <c r="R1455" s="148" t="str">
        <f ca="1">IF(ISERROR($V1455),"",OFFSET('Smelter Look-up'!$C$4,$V1455-4,0)&amp;"")</f>
        <v/>
      </c>
      <c r="S1455" s="154" t="str">
        <f t="shared" ca="1" si="121"/>
        <v/>
      </c>
      <c r="T1455" s="154" t="str">
        <f ca="1">IF(B1455="","",IF(ISERROR(MATCH($J1455,SorP!$B$1:$B$6261,0)),"",INDIRECT("'SorP'!$A$"&amp;MATCH($S1455&amp;$J1455,SorP!C:C,0))))</f>
        <v/>
      </c>
      <c r="U1455" s="167"/>
      <c r="V1455" s="168" t="e">
        <f>IF(C1455="",NA(),MATCH($B1455&amp;$C1455,'Smelter Look-up'!$J:$J,0))</f>
        <v>#N/A</v>
      </c>
      <c r="X1455" s="169">
        <f t="shared" ca="1" si="120"/>
        <v>0</v>
      </c>
      <c r="AB1455" s="311" t="str">
        <f t="shared" si="122"/>
        <v/>
      </c>
      <c r="AC1455" s="169" t="str">
        <f t="shared" si="123"/>
        <v/>
      </c>
      <c r="AD1455" s="169" t="str">
        <f t="shared" si="124"/>
        <v/>
      </c>
    </row>
    <row r="1456" spans="1:30" s="169" customFormat="1" ht="20.25">
      <c r="A1456" s="154"/>
      <c r="B1456" s="301"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3" t="str">
        <f ca="1">IF(ISERROR($V1456),"",OFFSET('Smelter Look-up'!$G$4,$V1456-4,0))</f>
        <v/>
      </c>
      <c r="I1456" s="204" t="str">
        <f ca="1">IF(ISERROR($V1456),"",OFFSET('Smelter Look-up'!$H$4,$V1456-4,0))</f>
        <v/>
      </c>
      <c r="J1456" s="204" t="str">
        <f ca="1">IF(ISERROR($V1456),"",OFFSET('Smelter Look-up'!$I$4,$V1456-4,0))</f>
        <v/>
      </c>
      <c r="K1456" s="149"/>
      <c r="L1456" s="149"/>
      <c r="M1456" s="149"/>
      <c r="N1456" s="149"/>
      <c r="O1456" s="149"/>
      <c r="P1456" s="206"/>
      <c r="Q1456" s="150"/>
      <c r="R1456" s="148" t="str">
        <f ca="1">IF(ISERROR($V1456),"",OFFSET('Smelter Look-up'!$C$4,$V1456-4,0)&amp;"")</f>
        <v/>
      </c>
      <c r="S1456" s="154" t="str">
        <f t="shared" ca="1" si="121"/>
        <v/>
      </c>
      <c r="T1456" s="154" t="str">
        <f ca="1">IF(B1456="","",IF(ISERROR(MATCH($J1456,SorP!$B$1:$B$6261,0)),"",INDIRECT("'SorP'!$A$"&amp;MATCH($S1456&amp;$J1456,SorP!C:C,0))))</f>
        <v/>
      </c>
      <c r="U1456" s="167"/>
      <c r="V1456" s="168" t="e">
        <f>IF(C1456="",NA(),MATCH($B1456&amp;$C1456,'Smelter Look-up'!$J:$J,0))</f>
        <v>#N/A</v>
      </c>
      <c r="X1456" s="169">
        <f t="shared" ca="1" si="120"/>
        <v>0</v>
      </c>
      <c r="AB1456" s="311" t="str">
        <f t="shared" si="122"/>
        <v/>
      </c>
      <c r="AC1456" s="169" t="str">
        <f t="shared" si="123"/>
        <v/>
      </c>
      <c r="AD1456" s="169" t="str">
        <f t="shared" si="124"/>
        <v/>
      </c>
    </row>
    <row r="1457" spans="1:30" s="169" customFormat="1" ht="20.25">
      <c r="A1457" s="154"/>
      <c r="B1457" s="301"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3" t="str">
        <f ca="1">IF(ISERROR($V1457),"",OFFSET('Smelter Look-up'!$G$4,$V1457-4,0))</f>
        <v/>
      </c>
      <c r="I1457" s="204" t="str">
        <f ca="1">IF(ISERROR($V1457),"",OFFSET('Smelter Look-up'!$H$4,$V1457-4,0))</f>
        <v/>
      </c>
      <c r="J1457" s="204" t="str">
        <f ca="1">IF(ISERROR($V1457),"",OFFSET('Smelter Look-up'!$I$4,$V1457-4,0))</f>
        <v/>
      </c>
      <c r="K1457" s="149"/>
      <c r="L1457" s="149"/>
      <c r="M1457" s="149"/>
      <c r="N1457" s="149"/>
      <c r="O1457" s="149"/>
      <c r="P1457" s="206"/>
      <c r="Q1457" s="150"/>
      <c r="R1457" s="148" t="str">
        <f ca="1">IF(ISERROR($V1457),"",OFFSET('Smelter Look-up'!$C$4,$V1457-4,0)&amp;"")</f>
        <v/>
      </c>
      <c r="S1457" s="154" t="str">
        <f t="shared" ca="1" si="121"/>
        <v/>
      </c>
      <c r="T1457" s="154" t="str">
        <f ca="1">IF(B1457="","",IF(ISERROR(MATCH($J1457,SorP!$B$1:$B$6261,0)),"",INDIRECT("'SorP'!$A$"&amp;MATCH($S1457&amp;$J1457,SorP!C:C,0))))</f>
        <v/>
      </c>
      <c r="U1457" s="167"/>
      <c r="V1457" s="168" t="e">
        <f>IF(C1457="",NA(),MATCH($B1457&amp;$C1457,'Smelter Look-up'!$J:$J,0))</f>
        <v>#N/A</v>
      </c>
      <c r="X1457" s="169">
        <f t="shared" ca="1" si="120"/>
        <v>0</v>
      </c>
      <c r="AB1457" s="311" t="str">
        <f t="shared" si="122"/>
        <v/>
      </c>
      <c r="AC1457" s="169" t="str">
        <f t="shared" si="123"/>
        <v/>
      </c>
      <c r="AD1457" s="169" t="str">
        <f t="shared" si="124"/>
        <v/>
      </c>
    </row>
    <row r="1458" spans="1:30" s="169" customFormat="1" ht="20.25">
      <c r="A1458" s="154"/>
      <c r="B1458" s="301"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3" t="str">
        <f ca="1">IF(ISERROR($V1458),"",OFFSET('Smelter Look-up'!$G$4,$V1458-4,0))</f>
        <v/>
      </c>
      <c r="I1458" s="204" t="str">
        <f ca="1">IF(ISERROR($V1458),"",OFFSET('Smelter Look-up'!$H$4,$V1458-4,0))</f>
        <v/>
      </c>
      <c r="J1458" s="204" t="str">
        <f ca="1">IF(ISERROR($V1458),"",OFFSET('Smelter Look-up'!$I$4,$V1458-4,0))</f>
        <v/>
      </c>
      <c r="K1458" s="149"/>
      <c r="L1458" s="149"/>
      <c r="M1458" s="149"/>
      <c r="N1458" s="149"/>
      <c r="O1458" s="149"/>
      <c r="P1458" s="206"/>
      <c r="Q1458" s="150"/>
      <c r="R1458" s="148" t="str">
        <f ca="1">IF(ISERROR($V1458),"",OFFSET('Smelter Look-up'!$C$4,$V1458-4,0)&amp;"")</f>
        <v/>
      </c>
      <c r="S1458" s="154" t="str">
        <f t="shared" ca="1" si="121"/>
        <v/>
      </c>
      <c r="T1458" s="154" t="str">
        <f ca="1">IF(B1458="","",IF(ISERROR(MATCH($J1458,SorP!$B$1:$B$6261,0)),"",INDIRECT("'SorP'!$A$"&amp;MATCH($S1458&amp;$J1458,SorP!C:C,0))))</f>
        <v/>
      </c>
      <c r="U1458" s="167"/>
      <c r="V1458" s="168" t="e">
        <f>IF(C1458="",NA(),MATCH($B1458&amp;$C1458,'Smelter Look-up'!$J:$J,0))</f>
        <v>#N/A</v>
      </c>
      <c r="X1458" s="169">
        <f t="shared" ca="1" si="120"/>
        <v>0</v>
      </c>
      <c r="AB1458" s="311" t="str">
        <f t="shared" si="122"/>
        <v/>
      </c>
      <c r="AC1458" s="169" t="str">
        <f t="shared" si="123"/>
        <v/>
      </c>
      <c r="AD1458" s="169" t="str">
        <f t="shared" si="124"/>
        <v/>
      </c>
    </row>
    <row r="1459" spans="1:30" s="169" customFormat="1" ht="20.25">
      <c r="A1459" s="154"/>
      <c r="B1459" s="301"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3" t="str">
        <f ca="1">IF(ISERROR($V1459),"",OFFSET('Smelter Look-up'!$G$4,$V1459-4,0))</f>
        <v/>
      </c>
      <c r="I1459" s="204" t="str">
        <f ca="1">IF(ISERROR($V1459),"",OFFSET('Smelter Look-up'!$H$4,$V1459-4,0))</f>
        <v/>
      </c>
      <c r="J1459" s="204" t="str">
        <f ca="1">IF(ISERROR($V1459),"",OFFSET('Smelter Look-up'!$I$4,$V1459-4,0))</f>
        <v/>
      </c>
      <c r="K1459" s="149"/>
      <c r="L1459" s="149"/>
      <c r="M1459" s="149"/>
      <c r="N1459" s="149"/>
      <c r="O1459" s="149"/>
      <c r="P1459" s="206"/>
      <c r="Q1459" s="150"/>
      <c r="R1459" s="148" t="str">
        <f ca="1">IF(ISERROR($V1459),"",OFFSET('Smelter Look-up'!$C$4,$V1459-4,0)&amp;"")</f>
        <v/>
      </c>
      <c r="S1459" s="154" t="str">
        <f t="shared" ca="1" si="121"/>
        <v/>
      </c>
      <c r="T1459" s="154" t="str">
        <f ca="1">IF(B1459="","",IF(ISERROR(MATCH($J1459,SorP!$B$1:$B$6261,0)),"",INDIRECT("'SorP'!$A$"&amp;MATCH($S1459&amp;$J1459,SorP!C:C,0))))</f>
        <v/>
      </c>
      <c r="U1459" s="167"/>
      <c r="V1459" s="168" t="e">
        <f>IF(C1459="",NA(),MATCH($B1459&amp;$C1459,'Smelter Look-up'!$J:$J,0))</f>
        <v>#N/A</v>
      </c>
      <c r="X1459" s="169">
        <f t="shared" ca="1" si="120"/>
        <v>0</v>
      </c>
      <c r="AB1459" s="311" t="str">
        <f t="shared" si="122"/>
        <v/>
      </c>
      <c r="AC1459" s="169" t="str">
        <f t="shared" si="123"/>
        <v/>
      </c>
      <c r="AD1459" s="169" t="str">
        <f t="shared" si="124"/>
        <v/>
      </c>
    </row>
    <row r="1460" spans="1:30" s="169" customFormat="1" ht="20.25">
      <c r="A1460" s="154"/>
      <c r="B1460" s="301"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3" t="str">
        <f ca="1">IF(ISERROR($V1460),"",OFFSET('Smelter Look-up'!$G$4,$V1460-4,0))</f>
        <v/>
      </c>
      <c r="I1460" s="204" t="str">
        <f ca="1">IF(ISERROR($V1460),"",OFFSET('Smelter Look-up'!$H$4,$V1460-4,0))</f>
        <v/>
      </c>
      <c r="J1460" s="204" t="str">
        <f ca="1">IF(ISERROR($V1460),"",OFFSET('Smelter Look-up'!$I$4,$V1460-4,0))</f>
        <v/>
      </c>
      <c r="K1460" s="149"/>
      <c r="L1460" s="149"/>
      <c r="M1460" s="149"/>
      <c r="N1460" s="149"/>
      <c r="O1460" s="149"/>
      <c r="P1460" s="206"/>
      <c r="Q1460" s="150"/>
      <c r="R1460" s="148" t="str">
        <f ca="1">IF(ISERROR($V1460),"",OFFSET('Smelter Look-up'!$C$4,$V1460-4,0)&amp;"")</f>
        <v/>
      </c>
      <c r="S1460" s="154" t="str">
        <f t="shared" ca="1" si="121"/>
        <v/>
      </c>
      <c r="T1460" s="154" t="str">
        <f ca="1">IF(B1460="","",IF(ISERROR(MATCH($J1460,SorP!$B$1:$B$6261,0)),"",INDIRECT("'SorP'!$A$"&amp;MATCH($S1460&amp;$J1460,SorP!C:C,0))))</f>
        <v/>
      </c>
      <c r="U1460" s="167"/>
      <c r="V1460" s="168" t="e">
        <f>IF(C1460="",NA(),MATCH($B1460&amp;$C1460,'Smelter Look-up'!$J:$J,0))</f>
        <v>#N/A</v>
      </c>
      <c r="X1460" s="169">
        <f t="shared" ca="1" si="120"/>
        <v>0</v>
      </c>
      <c r="AB1460" s="311" t="str">
        <f t="shared" si="122"/>
        <v/>
      </c>
      <c r="AC1460" s="169" t="str">
        <f t="shared" si="123"/>
        <v/>
      </c>
      <c r="AD1460" s="169" t="str">
        <f t="shared" si="124"/>
        <v/>
      </c>
    </row>
    <row r="1461" spans="1:30" s="169" customFormat="1" ht="20.25">
      <c r="A1461" s="154"/>
      <c r="B1461" s="301"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3" t="str">
        <f ca="1">IF(ISERROR($V1461),"",OFFSET('Smelter Look-up'!$G$4,$V1461-4,0))</f>
        <v/>
      </c>
      <c r="I1461" s="204" t="str">
        <f ca="1">IF(ISERROR($V1461),"",OFFSET('Smelter Look-up'!$H$4,$V1461-4,0))</f>
        <v/>
      </c>
      <c r="J1461" s="204" t="str">
        <f ca="1">IF(ISERROR($V1461),"",OFFSET('Smelter Look-up'!$I$4,$V1461-4,0))</f>
        <v/>
      </c>
      <c r="K1461" s="149"/>
      <c r="L1461" s="149"/>
      <c r="M1461" s="149"/>
      <c r="N1461" s="149"/>
      <c r="O1461" s="149"/>
      <c r="P1461" s="206"/>
      <c r="Q1461" s="150"/>
      <c r="R1461" s="148" t="str">
        <f ca="1">IF(ISERROR($V1461),"",OFFSET('Smelter Look-up'!$C$4,$V1461-4,0)&amp;"")</f>
        <v/>
      </c>
      <c r="S1461" s="154" t="str">
        <f t="shared" ca="1" si="121"/>
        <v/>
      </c>
      <c r="T1461" s="154" t="str">
        <f ca="1">IF(B1461="","",IF(ISERROR(MATCH($J1461,SorP!$B$1:$B$6261,0)),"",INDIRECT("'SorP'!$A$"&amp;MATCH($S1461&amp;$J1461,SorP!C:C,0))))</f>
        <v/>
      </c>
      <c r="U1461" s="167"/>
      <c r="V1461" s="168" t="e">
        <f>IF(C1461="",NA(),MATCH($B1461&amp;$C1461,'Smelter Look-up'!$J:$J,0))</f>
        <v>#N/A</v>
      </c>
      <c r="X1461" s="169">
        <f t="shared" ca="1" si="120"/>
        <v>0</v>
      </c>
      <c r="AB1461" s="311" t="str">
        <f t="shared" si="122"/>
        <v/>
      </c>
      <c r="AC1461" s="169" t="str">
        <f t="shared" si="123"/>
        <v/>
      </c>
      <c r="AD1461" s="169" t="str">
        <f t="shared" si="124"/>
        <v/>
      </c>
    </row>
    <row r="1462" spans="1:30" s="169" customFormat="1" ht="20.25">
      <c r="A1462" s="154"/>
      <c r="B1462" s="301"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3" t="str">
        <f ca="1">IF(ISERROR($V1462),"",OFFSET('Smelter Look-up'!$G$4,$V1462-4,0))</f>
        <v/>
      </c>
      <c r="I1462" s="204" t="str">
        <f ca="1">IF(ISERROR($V1462),"",OFFSET('Smelter Look-up'!$H$4,$V1462-4,0))</f>
        <v/>
      </c>
      <c r="J1462" s="204" t="str">
        <f ca="1">IF(ISERROR($V1462),"",OFFSET('Smelter Look-up'!$I$4,$V1462-4,0))</f>
        <v/>
      </c>
      <c r="K1462" s="149"/>
      <c r="L1462" s="149"/>
      <c r="M1462" s="149"/>
      <c r="N1462" s="149"/>
      <c r="O1462" s="149"/>
      <c r="P1462" s="206"/>
      <c r="Q1462" s="150"/>
      <c r="R1462" s="148" t="str">
        <f ca="1">IF(ISERROR($V1462),"",OFFSET('Smelter Look-up'!$C$4,$V1462-4,0)&amp;"")</f>
        <v/>
      </c>
      <c r="S1462" s="154" t="str">
        <f t="shared" ca="1" si="121"/>
        <v/>
      </c>
      <c r="T1462" s="154" t="str">
        <f ca="1">IF(B1462="","",IF(ISERROR(MATCH($J1462,SorP!$B$1:$B$6261,0)),"",INDIRECT("'SorP'!$A$"&amp;MATCH($S1462&amp;$J1462,SorP!C:C,0))))</f>
        <v/>
      </c>
      <c r="U1462" s="167"/>
      <c r="V1462" s="168" t="e">
        <f>IF(C1462="",NA(),MATCH($B1462&amp;$C1462,'Smelter Look-up'!$J:$J,0))</f>
        <v>#N/A</v>
      </c>
      <c r="X1462" s="169">
        <f t="shared" ca="1" si="120"/>
        <v>0</v>
      </c>
      <c r="AB1462" s="311" t="str">
        <f t="shared" si="122"/>
        <v/>
      </c>
      <c r="AC1462" s="169" t="str">
        <f t="shared" si="123"/>
        <v/>
      </c>
      <c r="AD1462" s="169" t="str">
        <f t="shared" si="124"/>
        <v/>
      </c>
    </row>
    <row r="1463" spans="1:30" s="169" customFormat="1" ht="20.25">
      <c r="A1463" s="154"/>
      <c r="B1463" s="301"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3" t="str">
        <f ca="1">IF(ISERROR($V1463),"",OFFSET('Smelter Look-up'!$G$4,$V1463-4,0))</f>
        <v/>
      </c>
      <c r="I1463" s="204" t="str">
        <f ca="1">IF(ISERROR($V1463),"",OFFSET('Smelter Look-up'!$H$4,$V1463-4,0))</f>
        <v/>
      </c>
      <c r="J1463" s="204" t="str">
        <f ca="1">IF(ISERROR($V1463),"",OFFSET('Smelter Look-up'!$I$4,$V1463-4,0))</f>
        <v/>
      </c>
      <c r="K1463" s="149"/>
      <c r="L1463" s="149"/>
      <c r="M1463" s="149"/>
      <c r="N1463" s="149"/>
      <c r="O1463" s="149"/>
      <c r="P1463" s="206"/>
      <c r="Q1463" s="150"/>
      <c r="R1463" s="148" t="str">
        <f ca="1">IF(ISERROR($V1463),"",OFFSET('Smelter Look-up'!$C$4,$V1463-4,0)&amp;"")</f>
        <v/>
      </c>
      <c r="S1463" s="154" t="str">
        <f t="shared" ca="1" si="121"/>
        <v/>
      </c>
      <c r="T1463" s="154" t="str">
        <f ca="1">IF(B1463="","",IF(ISERROR(MATCH($J1463,SorP!$B$1:$B$6261,0)),"",INDIRECT("'SorP'!$A$"&amp;MATCH($S1463&amp;$J1463,SorP!C:C,0))))</f>
        <v/>
      </c>
      <c r="U1463" s="167"/>
      <c r="V1463" s="168" t="e">
        <f>IF(C1463="",NA(),MATCH($B1463&amp;$C1463,'Smelter Look-up'!$J:$J,0))</f>
        <v>#N/A</v>
      </c>
      <c r="X1463" s="169">
        <f t="shared" ca="1" si="120"/>
        <v>0</v>
      </c>
      <c r="AB1463" s="311" t="str">
        <f t="shared" si="122"/>
        <v/>
      </c>
      <c r="AC1463" s="169" t="str">
        <f t="shared" si="123"/>
        <v/>
      </c>
      <c r="AD1463" s="169" t="str">
        <f t="shared" si="124"/>
        <v/>
      </c>
    </row>
    <row r="1464" spans="1:30" s="169" customFormat="1" ht="20.25">
      <c r="A1464" s="154"/>
      <c r="B1464" s="301"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3" t="str">
        <f ca="1">IF(ISERROR($V1464),"",OFFSET('Smelter Look-up'!$G$4,$V1464-4,0))</f>
        <v/>
      </c>
      <c r="I1464" s="204" t="str">
        <f ca="1">IF(ISERROR($V1464),"",OFFSET('Smelter Look-up'!$H$4,$V1464-4,0))</f>
        <v/>
      </c>
      <c r="J1464" s="204" t="str">
        <f ca="1">IF(ISERROR($V1464),"",OFFSET('Smelter Look-up'!$I$4,$V1464-4,0))</f>
        <v/>
      </c>
      <c r="K1464" s="149"/>
      <c r="L1464" s="149"/>
      <c r="M1464" s="149"/>
      <c r="N1464" s="149"/>
      <c r="O1464" s="149"/>
      <c r="P1464" s="206"/>
      <c r="Q1464" s="150"/>
      <c r="R1464" s="148" t="str">
        <f ca="1">IF(ISERROR($V1464),"",OFFSET('Smelter Look-up'!$C$4,$V1464-4,0)&amp;"")</f>
        <v/>
      </c>
      <c r="S1464" s="154" t="str">
        <f t="shared" ca="1" si="121"/>
        <v/>
      </c>
      <c r="T1464" s="154" t="str">
        <f ca="1">IF(B1464="","",IF(ISERROR(MATCH($J1464,SorP!$B$1:$B$6261,0)),"",INDIRECT("'SorP'!$A$"&amp;MATCH($S1464&amp;$J1464,SorP!C:C,0))))</f>
        <v/>
      </c>
      <c r="U1464" s="167"/>
      <c r="V1464" s="168" t="e">
        <f>IF(C1464="",NA(),MATCH($B1464&amp;$C1464,'Smelter Look-up'!$J:$J,0))</f>
        <v>#N/A</v>
      </c>
      <c r="X1464" s="169">
        <f t="shared" ca="1" si="120"/>
        <v>0</v>
      </c>
      <c r="AB1464" s="311" t="str">
        <f t="shared" si="122"/>
        <v/>
      </c>
      <c r="AC1464" s="169" t="str">
        <f t="shared" si="123"/>
        <v/>
      </c>
      <c r="AD1464" s="169" t="str">
        <f t="shared" si="124"/>
        <v/>
      </c>
    </row>
    <row r="1465" spans="1:30" s="169" customFormat="1" ht="20.25">
      <c r="A1465" s="154"/>
      <c r="B1465" s="301"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3" t="str">
        <f ca="1">IF(ISERROR($V1465),"",OFFSET('Smelter Look-up'!$G$4,$V1465-4,0))</f>
        <v/>
      </c>
      <c r="I1465" s="204" t="str">
        <f ca="1">IF(ISERROR($V1465),"",OFFSET('Smelter Look-up'!$H$4,$V1465-4,0))</f>
        <v/>
      </c>
      <c r="J1465" s="204" t="str">
        <f ca="1">IF(ISERROR($V1465),"",OFFSET('Smelter Look-up'!$I$4,$V1465-4,0))</f>
        <v/>
      </c>
      <c r="K1465" s="149"/>
      <c r="L1465" s="149"/>
      <c r="M1465" s="149"/>
      <c r="N1465" s="149"/>
      <c r="O1465" s="149"/>
      <c r="P1465" s="206"/>
      <c r="Q1465" s="150"/>
      <c r="R1465" s="148" t="str">
        <f ca="1">IF(ISERROR($V1465),"",OFFSET('Smelter Look-up'!$C$4,$V1465-4,0)&amp;"")</f>
        <v/>
      </c>
      <c r="S1465" s="154" t="str">
        <f t="shared" ca="1" si="121"/>
        <v/>
      </c>
      <c r="T1465" s="154" t="str">
        <f ca="1">IF(B1465="","",IF(ISERROR(MATCH($J1465,SorP!$B$1:$B$6261,0)),"",INDIRECT("'SorP'!$A$"&amp;MATCH($S1465&amp;$J1465,SorP!C:C,0))))</f>
        <v/>
      </c>
      <c r="U1465" s="167"/>
      <c r="V1465" s="168" t="e">
        <f>IF(C1465="",NA(),MATCH($B1465&amp;$C1465,'Smelter Look-up'!$J:$J,0))</f>
        <v>#N/A</v>
      </c>
      <c r="X1465" s="169">
        <f t="shared" ca="1" si="120"/>
        <v>0</v>
      </c>
      <c r="AB1465" s="311" t="str">
        <f t="shared" si="122"/>
        <v/>
      </c>
      <c r="AC1465" s="169" t="str">
        <f t="shared" si="123"/>
        <v/>
      </c>
      <c r="AD1465" s="169" t="str">
        <f t="shared" si="124"/>
        <v/>
      </c>
    </row>
    <row r="1466" spans="1:30" s="169" customFormat="1" ht="20.25">
      <c r="A1466" s="154"/>
      <c r="B1466" s="301"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3" t="str">
        <f ca="1">IF(ISERROR($V1466),"",OFFSET('Smelter Look-up'!$G$4,$V1466-4,0))</f>
        <v/>
      </c>
      <c r="I1466" s="204" t="str">
        <f ca="1">IF(ISERROR($V1466),"",OFFSET('Smelter Look-up'!$H$4,$V1466-4,0))</f>
        <v/>
      </c>
      <c r="J1466" s="204" t="str">
        <f ca="1">IF(ISERROR($V1466),"",OFFSET('Smelter Look-up'!$I$4,$V1466-4,0))</f>
        <v/>
      </c>
      <c r="K1466" s="149"/>
      <c r="L1466" s="149"/>
      <c r="M1466" s="149"/>
      <c r="N1466" s="149"/>
      <c r="O1466" s="149"/>
      <c r="P1466" s="206"/>
      <c r="Q1466" s="150"/>
      <c r="R1466" s="148" t="str">
        <f ca="1">IF(ISERROR($V1466),"",OFFSET('Smelter Look-up'!$C$4,$V1466-4,0)&amp;"")</f>
        <v/>
      </c>
      <c r="S1466" s="154" t="str">
        <f t="shared" ca="1" si="121"/>
        <v/>
      </c>
      <c r="T1466" s="154" t="str">
        <f ca="1">IF(B1466="","",IF(ISERROR(MATCH($J1466,SorP!$B$1:$B$6261,0)),"",INDIRECT("'SorP'!$A$"&amp;MATCH($S1466&amp;$J1466,SorP!C:C,0))))</f>
        <v/>
      </c>
      <c r="U1466" s="167"/>
      <c r="V1466" s="168" t="e">
        <f>IF(C1466="",NA(),MATCH($B1466&amp;$C1466,'Smelter Look-up'!$J:$J,0))</f>
        <v>#N/A</v>
      </c>
      <c r="X1466" s="169">
        <f t="shared" ca="1" si="120"/>
        <v>0</v>
      </c>
      <c r="AB1466" s="311" t="str">
        <f t="shared" si="122"/>
        <v/>
      </c>
      <c r="AC1466" s="169" t="str">
        <f t="shared" si="123"/>
        <v/>
      </c>
      <c r="AD1466" s="169" t="str">
        <f t="shared" si="124"/>
        <v/>
      </c>
    </row>
    <row r="1467" spans="1:30" s="169" customFormat="1" ht="20.25">
      <c r="A1467" s="154"/>
      <c r="B1467" s="301"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3" t="str">
        <f ca="1">IF(ISERROR($V1467),"",OFFSET('Smelter Look-up'!$G$4,$V1467-4,0))</f>
        <v/>
      </c>
      <c r="I1467" s="204" t="str">
        <f ca="1">IF(ISERROR($V1467),"",OFFSET('Smelter Look-up'!$H$4,$V1467-4,0))</f>
        <v/>
      </c>
      <c r="J1467" s="204" t="str">
        <f ca="1">IF(ISERROR($V1467),"",OFFSET('Smelter Look-up'!$I$4,$V1467-4,0))</f>
        <v/>
      </c>
      <c r="K1467" s="149"/>
      <c r="L1467" s="149"/>
      <c r="M1467" s="149"/>
      <c r="N1467" s="149"/>
      <c r="O1467" s="149"/>
      <c r="P1467" s="206"/>
      <c r="Q1467" s="150"/>
      <c r="R1467" s="148" t="str">
        <f ca="1">IF(ISERROR($V1467),"",OFFSET('Smelter Look-up'!$C$4,$V1467-4,0)&amp;"")</f>
        <v/>
      </c>
      <c r="S1467" s="154" t="str">
        <f t="shared" ca="1" si="121"/>
        <v/>
      </c>
      <c r="T1467" s="154" t="str">
        <f ca="1">IF(B1467="","",IF(ISERROR(MATCH($J1467,SorP!$B$1:$B$6261,0)),"",INDIRECT("'SorP'!$A$"&amp;MATCH($S1467&amp;$J1467,SorP!C:C,0))))</f>
        <v/>
      </c>
      <c r="U1467" s="167"/>
      <c r="V1467" s="168" t="e">
        <f>IF(C1467="",NA(),MATCH($B1467&amp;$C1467,'Smelter Look-up'!$J:$J,0))</f>
        <v>#N/A</v>
      </c>
      <c r="X1467" s="169">
        <f t="shared" ca="1" si="120"/>
        <v>0</v>
      </c>
      <c r="AB1467" s="311" t="str">
        <f t="shared" si="122"/>
        <v/>
      </c>
      <c r="AC1467" s="169" t="str">
        <f t="shared" si="123"/>
        <v/>
      </c>
      <c r="AD1467" s="169" t="str">
        <f t="shared" si="124"/>
        <v/>
      </c>
    </row>
    <row r="1468" spans="1:30" s="169" customFormat="1" ht="20.25">
      <c r="A1468" s="154"/>
      <c r="B1468" s="301"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3" t="str">
        <f ca="1">IF(ISERROR($V1468),"",OFFSET('Smelter Look-up'!$G$4,$V1468-4,0))</f>
        <v/>
      </c>
      <c r="I1468" s="204" t="str">
        <f ca="1">IF(ISERROR($V1468),"",OFFSET('Smelter Look-up'!$H$4,$V1468-4,0))</f>
        <v/>
      </c>
      <c r="J1468" s="204" t="str">
        <f ca="1">IF(ISERROR($V1468),"",OFFSET('Smelter Look-up'!$I$4,$V1468-4,0))</f>
        <v/>
      </c>
      <c r="K1468" s="149"/>
      <c r="L1468" s="149"/>
      <c r="M1468" s="149"/>
      <c r="N1468" s="149"/>
      <c r="O1468" s="149"/>
      <c r="P1468" s="206"/>
      <c r="Q1468" s="150"/>
      <c r="R1468" s="148" t="str">
        <f ca="1">IF(ISERROR($V1468),"",OFFSET('Smelter Look-up'!$C$4,$V1468-4,0)&amp;"")</f>
        <v/>
      </c>
      <c r="S1468" s="154" t="str">
        <f t="shared" ca="1" si="121"/>
        <v/>
      </c>
      <c r="T1468" s="154" t="str">
        <f ca="1">IF(B1468="","",IF(ISERROR(MATCH($J1468,SorP!$B$1:$B$6261,0)),"",INDIRECT("'SorP'!$A$"&amp;MATCH($S1468&amp;$J1468,SorP!C:C,0))))</f>
        <v/>
      </c>
      <c r="U1468" s="167"/>
      <c r="V1468" s="168" t="e">
        <f>IF(C1468="",NA(),MATCH($B1468&amp;$C1468,'Smelter Look-up'!$J:$J,0))</f>
        <v>#N/A</v>
      </c>
      <c r="X1468" s="169">
        <f t="shared" ca="1" si="120"/>
        <v>0</v>
      </c>
      <c r="AB1468" s="311" t="str">
        <f t="shared" si="122"/>
        <v/>
      </c>
      <c r="AC1468" s="169" t="str">
        <f t="shared" si="123"/>
        <v/>
      </c>
      <c r="AD1468" s="169" t="str">
        <f t="shared" si="124"/>
        <v/>
      </c>
    </row>
    <row r="1469" spans="1:30" s="169" customFormat="1" ht="20.25">
      <c r="A1469" s="154"/>
      <c r="B1469" s="301"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3" t="str">
        <f ca="1">IF(ISERROR($V1469),"",OFFSET('Smelter Look-up'!$G$4,$V1469-4,0))</f>
        <v/>
      </c>
      <c r="I1469" s="204" t="str">
        <f ca="1">IF(ISERROR($V1469),"",OFFSET('Smelter Look-up'!$H$4,$V1469-4,0))</f>
        <v/>
      </c>
      <c r="J1469" s="204" t="str">
        <f ca="1">IF(ISERROR($V1469),"",OFFSET('Smelter Look-up'!$I$4,$V1469-4,0))</f>
        <v/>
      </c>
      <c r="K1469" s="149"/>
      <c r="L1469" s="149"/>
      <c r="M1469" s="149"/>
      <c r="N1469" s="149"/>
      <c r="O1469" s="149"/>
      <c r="P1469" s="206"/>
      <c r="Q1469" s="150"/>
      <c r="R1469" s="148" t="str">
        <f ca="1">IF(ISERROR($V1469),"",OFFSET('Smelter Look-up'!$C$4,$V1469-4,0)&amp;"")</f>
        <v/>
      </c>
      <c r="S1469" s="154" t="str">
        <f t="shared" ca="1" si="121"/>
        <v/>
      </c>
      <c r="T1469" s="154" t="str">
        <f ca="1">IF(B1469="","",IF(ISERROR(MATCH($J1469,SorP!$B$1:$B$6261,0)),"",INDIRECT("'SorP'!$A$"&amp;MATCH($S1469&amp;$J1469,SorP!C:C,0))))</f>
        <v/>
      </c>
      <c r="U1469" s="167"/>
      <c r="V1469" s="168" t="e">
        <f>IF(C1469="",NA(),MATCH($B1469&amp;$C1469,'Smelter Look-up'!$J:$J,0))</f>
        <v>#N/A</v>
      </c>
      <c r="X1469" s="169">
        <f t="shared" ca="1" si="120"/>
        <v>0</v>
      </c>
      <c r="AB1469" s="311" t="str">
        <f t="shared" si="122"/>
        <v/>
      </c>
      <c r="AC1469" s="169" t="str">
        <f t="shared" si="123"/>
        <v/>
      </c>
      <c r="AD1469" s="169" t="str">
        <f t="shared" si="124"/>
        <v/>
      </c>
    </row>
    <row r="1470" spans="1:30" s="169" customFormat="1" ht="20.25">
      <c r="A1470" s="154"/>
      <c r="B1470" s="301"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3" t="str">
        <f ca="1">IF(ISERROR($V1470),"",OFFSET('Smelter Look-up'!$G$4,$V1470-4,0))</f>
        <v/>
      </c>
      <c r="I1470" s="204" t="str">
        <f ca="1">IF(ISERROR($V1470),"",OFFSET('Smelter Look-up'!$H$4,$V1470-4,0))</f>
        <v/>
      </c>
      <c r="J1470" s="204" t="str">
        <f ca="1">IF(ISERROR($V1470),"",OFFSET('Smelter Look-up'!$I$4,$V1470-4,0))</f>
        <v/>
      </c>
      <c r="K1470" s="149"/>
      <c r="L1470" s="149"/>
      <c r="M1470" s="149"/>
      <c r="N1470" s="149"/>
      <c r="O1470" s="149"/>
      <c r="P1470" s="206"/>
      <c r="Q1470" s="150"/>
      <c r="R1470" s="148" t="str">
        <f ca="1">IF(ISERROR($V1470),"",OFFSET('Smelter Look-up'!$C$4,$V1470-4,0)&amp;"")</f>
        <v/>
      </c>
      <c r="S1470" s="154" t="str">
        <f t="shared" ca="1" si="121"/>
        <v/>
      </c>
      <c r="T1470" s="154" t="str">
        <f ca="1">IF(B1470="","",IF(ISERROR(MATCH($J1470,SorP!$B$1:$B$6261,0)),"",INDIRECT("'SorP'!$A$"&amp;MATCH($S1470&amp;$J1470,SorP!C:C,0))))</f>
        <v/>
      </c>
      <c r="U1470" s="167"/>
      <c r="V1470" s="168" t="e">
        <f>IF(C1470="",NA(),MATCH($B1470&amp;$C1470,'Smelter Look-up'!$J:$J,0))</f>
        <v>#N/A</v>
      </c>
      <c r="X1470" s="169">
        <f t="shared" ca="1" si="120"/>
        <v>0</v>
      </c>
      <c r="AB1470" s="311" t="str">
        <f t="shared" si="122"/>
        <v/>
      </c>
      <c r="AC1470" s="169" t="str">
        <f t="shared" si="123"/>
        <v/>
      </c>
      <c r="AD1470" s="169" t="str">
        <f t="shared" si="124"/>
        <v/>
      </c>
    </row>
    <row r="1471" spans="1:30" s="169" customFormat="1" ht="20.25">
      <c r="A1471" s="154"/>
      <c r="B1471" s="301"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3" t="str">
        <f ca="1">IF(ISERROR($V1471),"",OFFSET('Smelter Look-up'!$G$4,$V1471-4,0))</f>
        <v/>
      </c>
      <c r="I1471" s="204" t="str">
        <f ca="1">IF(ISERROR($V1471),"",OFFSET('Smelter Look-up'!$H$4,$V1471-4,0))</f>
        <v/>
      </c>
      <c r="J1471" s="204" t="str">
        <f ca="1">IF(ISERROR($V1471),"",OFFSET('Smelter Look-up'!$I$4,$V1471-4,0))</f>
        <v/>
      </c>
      <c r="K1471" s="149"/>
      <c r="L1471" s="149"/>
      <c r="M1471" s="149"/>
      <c r="N1471" s="149"/>
      <c r="O1471" s="149"/>
      <c r="P1471" s="206"/>
      <c r="Q1471" s="150"/>
      <c r="R1471" s="148" t="str">
        <f ca="1">IF(ISERROR($V1471),"",OFFSET('Smelter Look-up'!$C$4,$V1471-4,0)&amp;"")</f>
        <v/>
      </c>
      <c r="S1471" s="154" t="str">
        <f t="shared" ca="1" si="121"/>
        <v/>
      </c>
      <c r="T1471" s="154" t="str">
        <f ca="1">IF(B1471="","",IF(ISERROR(MATCH($J1471,SorP!$B$1:$B$6261,0)),"",INDIRECT("'SorP'!$A$"&amp;MATCH($S1471&amp;$J1471,SorP!C:C,0))))</f>
        <v/>
      </c>
      <c r="U1471" s="167"/>
      <c r="V1471" s="168" t="e">
        <f>IF(C1471="",NA(),MATCH($B1471&amp;$C1471,'Smelter Look-up'!$J:$J,0))</f>
        <v>#N/A</v>
      </c>
      <c r="X1471" s="169">
        <f t="shared" ca="1" si="120"/>
        <v>0</v>
      </c>
      <c r="AB1471" s="311" t="str">
        <f t="shared" si="122"/>
        <v/>
      </c>
      <c r="AC1471" s="169" t="str">
        <f t="shared" si="123"/>
        <v/>
      </c>
      <c r="AD1471" s="169" t="str">
        <f t="shared" si="124"/>
        <v/>
      </c>
    </row>
    <row r="1472" spans="1:30" s="169" customFormat="1" ht="20.25">
      <c r="A1472" s="154"/>
      <c r="B1472" s="301"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3" t="str">
        <f ca="1">IF(ISERROR($V1472),"",OFFSET('Smelter Look-up'!$G$4,$V1472-4,0))</f>
        <v/>
      </c>
      <c r="I1472" s="204" t="str">
        <f ca="1">IF(ISERROR($V1472),"",OFFSET('Smelter Look-up'!$H$4,$V1472-4,0))</f>
        <v/>
      </c>
      <c r="J1472" s="204" t="str">
        <f ca="1">IF(ISERROR($V1472),"",OFFSET('Smelter Look-up'!$I$4,$V1472-4,0))</f>
        <v/>
      </c>
      <c r="K1472" s="149"/>
      <c r="L1472" s="149"/>
      <c r="M1472" s="149"/>
      <c r="N1472" s="149"/>
      <c r="O1472" s="149"/>
      <c r="P1472" s="206"/>
      <c r="Q1472" s="150"/>
      <c r="R1472" s="148" t="str">
        <f ca="1">IF(ISERROR($V1472),"",OFFSET('Smelter Look-up'!$C$4,$V1472-4,0)&amp;"")</f>
        <v/>
      </c>
      <c r="S1472" s="154" t="str">
        <f t="shared" ca="1" si="121"/>
        <v/>
      </c>
      <c r="T1472" s="154" t="str">
        <f ca="1">IF(B1472="","",IF(ISERROR(MATCH($J1472,SorP!$B$1:$B$6261,0)),"",INDIRECT("'SorP'!$A$"&amp;MATCH($S1472&amp;$J1472,SorP!C:C,0))))</f>
        <v/>
      </c>
      <c r="U1472" s="167"/>
      <c r="V1472" s="168" t="e">
        <f>IF(C1472="",NA(),MATCH($B1472&amp;$C1472,'Smelter Look-up'!$J:$J,0))</f>
        <v>#N/A</v>
      </c>
      <c r="X1472" s="169">
        <f t="shared" ca="1" si="120"/>
        <v>0</v>
      </c>
      <c r="AB1472" s="311" t="str">
        <f t="shared" si="122"/>
        <v/>
      </c>
      <c r="AC1472" s="169" t="str">
        <f t="shared" si="123"/>
        <v/>
      </c>
      <c r="AD1472" s="169" t="str">
        <f t="shared" si="124"/>
        <v/>
      </c>
    </row>
    <row r="1473" spans="1:30" s="169" customFormat="1" ht="20.25">
      <c r="A1473" s="154"/>
      <c r="B1473" s="301"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3" t="str">
        <f ca="1">IF(ISERROR($V1473),"",OFFSET('Smelter Look-up'!$G$4,$V1473-4,0))</f>
        <v/>
      </c>
      <c r="I1473" s="204" t="str">
        <f ca="1">IF(ISERROR($V1473),"",OFFSET('Smelter Look-up'!$H$4,$V1473-4,0))</f>
        <v/>
      </c>
      <c r="J1473" s="204" t="str">
        <f ca="1">IF(ISERROR($V1473),"",OFFSET('Smelter Look-up'!$I$4,$V1473-4,0))</f>
        <v/>
      </c>
      <c r="K1473" s="149"/>
      <c r="L1473" s="149"/>
      <c r="M1473" s="149"/>
      <c r="N1473" s="149"/>
      <c r="O1473" s="149"/>
      <c r="P1473" s="206"/>
      <c r="Q1473" s="150"/>
      <c r="R1473" s="148" t="str">
        <f ca="1">IF(ISERROR($V1473),"",OFFSET('Smelter Look-up'!$C$4,$V1473-4,0)&amp;"")</f>
        <v/>
      </c>
      <c r="S1473" s="154" t="str">
        <f t="shared" ca="1" si="121"/>
        <v/>
      </c>
      <c r="T1473" s="154" t="str">
        <f ca="1">IF(B1473="","",IF(ISERROR(MATCH($J1473,SorP!$B$1:$B$6261,0)),"",INDIRECT("'SorP'!$A$"&amp;MATCH($S1473&amp;$J1473,SorP!C:C,0))))</f>
        <v/>
      </c>
      <c r="U1473" s="167"/>
      <c r="V1473" s="168" t="e">
        <f>IF(C1473="",NA(),MATCH($B1473&amp;$C1473,'Smelter Look-up'!$J:$J,0))</f>
        <v>#N/A</v>
      </c>
      <c r="X1473" s="169">
        <f t="shared" ca="1" si="120"/>
        <v>0</v>
      </c>
      <c r="AB1473" s="311" t="str">
        <f t="shared" si="122"/>
        <v/>
      </c>
      <c r="AC1473" s="169" t="str">
        <f t="shared" si="123"/>
        <v/>
      </c>
      <c r="AD1473" s="169" t="str">
        <f t="shared" si="124"/>
        <v/>
      </c>
    </row>
    <row r="1474" spans="1:30" s="169" customFormat="1" ht="20.25">
      <c r="A1474" s="154"/>
      <c r="B1474" s="301"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3" t="str">
        <f ca="1">IF(ISERROR($V1474),"",OFFSET('Smelter Look-up'!$G$4,$V1474-4,0))</f>
        <v/>
      </c>
      <c r="I1474" s="204" t="str">
        <f ca="1">IF(ISERROR($V1474),"",OFFSET('Smelter Look-up'!$H$4,$V1474-4,0))</f>
        <v/>
      </c>
      <c r="J1474" s="204" t="str">
        <f ca="1">IF(ISERROR($V1474),"",OFFSET('Smelter Look-up'!$I$4,$V1474-4,0))</f>
        <v/>
      </c>
      <c r="K1474" s="149"/>
      <c r="L1474" s="149"/>
      <c r="M1474" s="149"/>
      <c r="N1474" s="149"/>
      <c r="O1474" s="149"/>
      <c r="P1474" s="206"/>
      <c r="Q1474" s="150"/>
      <c r="R1474" s="148" t="str">
        <f ca="1">IF(ISERROR($V1474),"",OFFSET('Smelter Look-up'!$C$4,$V1474-4,0)&amp;"")</f>
        <v/>
      </c>
      <c r="S1474" s="154" t="str">
        <f t="shared" ca="1" si="121"/>
        <v/>
      </c>
      <c r="T1474" s="154" t="str">
        <f ca="1">IF(B1474="","",IF(ISERROR(MATCH($J1474,SorP!$B$1:$B$6261,0)),"",INDIRECT("'SorP'!$A$"&amp;MATCH($S1474&amp;$J1474,SorP!C:C,0))))</f>
        <v/>
      </c>
      <c r="U1474" s="167"/>
      <c r="V1474" s="168" t="e">
        <f>IF(C1474="",NA(),MATCH($B1474&amp;$C1474,'Smelter Look-up'!$J:$J,0))</f>
        <v>#N/A</v>
      </c>
      <c r="X1474" s="169">
        <f t="shared" ca="1" si="120"/>
        <v>0</v>
      </c>
      <c r="AB1474" s="311" t="str">
        <f t="shared" si="122"/>
        <v/>
      </c>
      <c r="AC1474" s="169" t="str">
        <f t="shared" si="123"/>
        <v/>
      </c>
      <c r="AD1474" s="169" t="str">
        <f t="shared" si="124"/>
        <v/>
      </c>
    </row>
    <row r="1475" spans="1:30" s="169" customFormat="1" ht="20.25">
      <c r="A1475" s="154"/>
      <c r="B1475" s="301"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3" t="str">
        <f ca="1">IF(ISERROR($V1475),"",OFFSET('Smelter Look-up'!$G$4,$V1475-4,0))</f>
        <v/>
      </c>
      <c r="I1475" s="204" t="str">
        <f ca="1">IF(ISERROR($V1475),"",OFFSET('Smelter Look-up'!$H$4,$V1475-4,0))</f>
        <v/>
      </c>
      <c r="J1475" s="204" t="str">
        <f ca="1">IF(ISERROR($V1475),"",OFFSET('Smelter Look-up'!$I$4,$V1475-4,0))</f>
        <v/>
      </c>
      <c r="K1475" s="149"/>
      <c r="L1475" s="149"/>
      <c r="M1475" s="149"/>
      <c r="N1475" s="149"/>
      <c r="O1475" s="149"/>
      <c r="P1475" s="206"/>
      <c r="Q1475" s="150"/>
      <c r="R1475" s="148" t="str">
        <f ca="1">IF(ISERROR($V1475),"",OFFSET('Smelter Look-up'!$C$4,$V1475-4,0)&amp;"")</f>
        <v/>
      </c>
      <c r="S1475" s="154" t="str">
        <f t="shared" ca="1" si="121"/>
        <v/>
      </c>
      <c r="T1475" s="154" t="str">
        <f ca="1">IF(B1475="","",IF(ISERROR(MATCH($J1475,SorP!$B$1:$B$6261,0)),"",INDIRECT("'SorP'!$A$"&amp;MATCH($S1475&amp;$J1475,SorP!C:C,0))))</f>
        <v/>
      </c>
      <c r="U1475" s="167"/>
      <c r="V1475" s="168" t="e">
        <f>IF(C1475="",NA(),MATCH($B1475&amp;$C1475,'Smelter Look-up'!$J:$J,0))</f>
        <v>#N/A</v>
      </c>
      <c r="X1475" s="169">
        <f t="shared" ca="1" si="120"/>
        <v>0</v>
      </c>
      <c r="AB1475" s="311" t="str">
        <f t="shared" si="122"/>
        <v/>
      </c>
      <c r="AC1475" s="169" t="str">
        <f t="shared" si="123"/>
        <v/>
      </c>
      <c r="AD1475" s="169" t="str">
        <f t="shared" si="124"/>
        <v/>
      </c>
    </row>
    <row r="1476" spans="1:30" s="169" customFormat="1" ht="20.25">
      <c r="A1476" s="154"/>
      <c r="B1476" s="301"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3" t="str">
        <f ca="1">IF(ISERROR($V1476),"",OFFSET('Smelter Look-up'!$G$4,$V1476-4,0))</f>
        <v/>
      </c>
      <c r="I1476" s="204" t="str">
        <f ca="1">IF(ISERROR($V1476),"",OFFSET('Smelter Look-up'!$H$4,$V1476-4,0))</f>
        <v/>
      </c>
      <c r="J1476" s="204" t="str">
        <f ca="1">IF(ISERROR($V1476),"",OFFSET('Smelter Look-up'!$I$4,$V1476-4,0))</f>
        <v/>
      </c>
      <c r="K1476" s="149"/>
      <c r="L1476" s="149"/>
      <c r="M1476" s="149"/>
      <c r="N1476" s="149"/>
      <c r="O1476" s="149"/>
      <c r="P1476" s="206"/>
      <c r="Q1476" s="150"/>
      <c r="R1476" s="148" t="str">
        <f ca="1">IF(ISERROR($V1476),"",OFFSET('Smelter Look-up'!$C$4,$V1476-4,0)&amp;"")</f>
        <v/>
      </c>
      <c r="S1476" s="154" t="str">
        <f t="shared" ca="1" si="121"/>
        <v/>
      </c>
      <c r="T1476" s="154" t="str">
        <f ca="1">IF(B1476="","",IF(ISERROR(MATCH($J1476,SorP!$B$1:$B$6261,0)),"",INDIRECT("'SorP'!$A$"&amp;MATCH($S1476&amp;$J1476,SorP!C:C,0))))</f>
        <v/>
      </c>
      <c r="U1476" s="167"/>
      <c r="V1476" s="168" t="e">
        <f>IF(C1476="",NA(),MATCH($B1476&amp;$C1476,'Smelter Look-up'!$J:$J,0))</f>
        <v>#N/A</v>
      </c>
      <c r="X1476" s="169">
        <f t="shared" ca="1" si="120"/>
        <v>0</v>
      </c>
      <c r="AB1476" s="311" t="str">
        <f t="shared" si="122"/>
        <v/>
      </c>
      <c r="AC1476" s="169" t="str">
        <f t="shared" si="123"/>
        <v/>
      </c>
      <c r="AD1476" s="169" t="str">
        <f t="shared" si="124"/>
        <v/>
      </c>
    </row>
    <row r="1477" spans="1:30" s="169" customFormat="1" ht="20.25">
      <c r="A1477" s="154"/>
      <c r="B1477" s="301"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3" t="str">
        <f ca="1">IF(ISERROR($V1477),"",OFFSET('Smelter Look-up'!$G$4,$V1477-4,0))</f>
        <v/>
      </c>
      <c r="I1477" s="204" t="str">
        <f ca="1">IF(ISERROR($V1477),"",OFFSET('Smelter Look-up'!$H$4,$V1477-4,0))</f>
        <v/>
      </c>
      <c r="J1477" s="204" t="str">
        <f ca="1">IF(ISERROR($V1477),"",OFFSET('Smelter Look-up'!$I$4,$V1477-4,0))</f>
        <v/>
      </c>
      <c r="K1477" s="149"/>
      <c r="L1477" s="149"/>
      <c r="M1477" s="149"/>
      <c r="N1477" s="149"/>
      <c r="O1477" s="149"/>
      <c r="P1477" s="206"/>
      <c r="Q1477" s="150"/>
      <c r="R1477" s="148" t="str">
        <f ca="1">IF(ISERROR($V1477),"",OFFSET('Smelter Look-up'!$C$4,$V1477-4,0)&amp;"")</f>
        <v/>
      </c>
      <c r="S1477" s="154" t="str">
        <f t="shared" ca="1" si="121"/>
        <v/>
      </c>
      <c r="T1477" s="154" t="str">
        <f ca="1">IF(B1477="","",IF(ISERROR(MATCH($J1477,SorP!$B$1:$B$6261,0)),"",INDIRECT("'SorP'!$A$"&amp;MATCH($S1477&amp;$J1477,SorP!C:C,0))))</f>
        <v/>
      </c>
      <c r="U1477" s="167"/>
      <c r="V1477" s="168" t="e">
        <f>IF(C1477="",NA(),MATCH($B1477&amp;$C1477,'Smelter Look-up'!$J:$J,0))</f>
        <v>#N/A</v>
      </c>
      <c r="X1477" s="169">
        <f t="shared" ca="1" si="120"/>
        <v>0</v>
      </c>
      <c r="AB1477" s="311" t="str">
        <f t="shared" si="122"/>
        <v/>
      </c>
      <c r="AC1477" s="169" t="str">
        <f t="shared" si="123"/>
        <v/>
      </c>
      <c r="AD1477" s="169" t="str">
        <f t="shared" si="124"/>
        <v/>
      </c>
    </row>
    <row r="1478" spans="1:30" s="169" customFormat="1" ht="20.25">
      <c r="A1478" s="154"/>
      <c r="B1478" s="301"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3" t="str">
        <f ca="1">IF(ISERROR($V1478),"",OFFSET('Smelter Look-up'!$G$4,$V1478-4,0))</f>
        <v/>
      </c>
      <c r="I1478" s="204" t="str">
        <f ca="1">IF(ISERROR($V1478),"",OFFSET('Smelter Look-up'!$H$4,$V1478-4,0))</f>
        <v/>
      </c>
      <c r="J1478" s="204" t="str">
        <f ca="1">IF(ISERROR($V1478),"",OFFSET('Smelter Look-up'!$I$4,$V1478-4,0))</f>
        <v/>
      </c>
      <c r="K1478" s="149"/>
      <c r="L1478" s="149"/>
      <c r="M1478" s="149"/>
      <c r="N1478" s="149"/>
      <c r="O1478" s="149"/>
      <c r="P1478" s="206"/>
      <c r="Q1478" s="150"/>
      <c r="R1478" s="148" t="str">
        <f ca="1">IF(ISERROR($V1478),"",OFFSET('Smelter Look-up'!$C$4,$V1478-4,0)&amp;"")</f>
        <v/>
      </c>
      <c r="S1478" s="154" t="str">
        <f t="shared" ca="1" si="121"/>
        <v/>
      </c>
      <c r="T1478" s="154" t="str">
        <f ca="1">IF(B1478="","",IF(ISERROR(MATCH($J1478,SorP!$B$1:$B$6261,0)),"",INDIRECT("'SorP'!$A$"&amp;MATCH($S1478&amp;$J1478,SorP!C:C,0))))</f>
        <v/>
      </c>
      <c r="U1478" s="167"/>
      <c r="V1478" s="168" t="e">
        <f>IF(C1478="",NA(),MATCH($B1478&amp;$C1478,'Smelter Look-up'!$J:$J,0))</f>
        <v>#N/A</v>
      </c>
      <c r="X1478" s="169">
        <f t="shared" ca="1" si="120"/>
        <v>0</v>
      </c>
      <c r="AB1478" s="311" t="str">
        <f t="shared" si="122"/>
        <v/>
      </c>
      <c r="AC1478" s="169" t="str">
        <f t="shared" si="123"/>
        <v/>
      </c>
      <c r="AD1478" s="169" t="str">
        <f t="shared" si="124"/>
        <v/>
      </c>
    </row>
    <row r="1479" spans="1:30" s="169" customFormat="1" ht="20.25">
      <c r="A1479" s="154"/>
      <c r="B1479" s="301"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3" t="str">
        <f ca="1">IF(ISERROR($V1479),"",OFFSET('Smelter Look-up'!$G$4,$V1479-4,0))</f>
        <v/>
      </c>
      <c r="I1479" s="204" t="str">
        <f ca="1">IF(ISERROR($V1479),"",OFFSET('Smelter Look-up'!$H$4,$V1479-4,0))</f>
        <v/>
      </c>
      <c r="J1479" s="204" t="str">
        <f ca="1">IF(ISERROR($V1479),"",OFFSET('Smelter Look-up'!$I$4,$V1479-4,0))</f>
        <v/>
      </c>
      <c r="K1479" s="149"/>
      <c r="L1479" s="149"/>
      <c r="M1479" s="149"/>
      <c r="N1479" s="149"/>
      <c r="O1479" s="149"/>
      <c r="P1479" s="206"/>
      <c r="Q1479" s="150"/>
      <c r="R1479" s="148" t="str">
        <f ca="1">IF(ISERROR($V1479),"",OFFSET('Smelter Look-up'!$C$4,$V1479-4,0)&amp;"")</f>
        <v/>
      </c>
      <c r="S1479" s="154" t="str">
        <f t="shared" ca="1" si="121"/>
        <v/>
      </c>
      <c r="T1479" s="154" t="str">
        <f ca="1">IF(B1479="","",IF(ISERROR(MATCH($J1479,SorP!$B$1:$B$6261,0)),"",INDIRECT("'SorP'!$A$"&amp;MATCH($S1479&amp;$J1479,SorP!C:C,0))))</f>
        <v/>
      </c>
      <c r="U1479" s="167"/>
      <c r="V1479" s="168" t="e">
        <f>IF(C1479="",NA(),MATCH($B1479&amp;$C1479,'Smelter Look-up'!$J:$J,0))</f>
        <v>#N/A</v>
      </c>
      <c r="X1479" s="169">
        <f t="shared" ca="1" si="120"/>
        <v>0</v>
      </c>
      <c r="AB1479" s="311" t="str">
        <f t="shared" si="122"/>
        <v/>
      </c>
      <c r="AC1479" s="169" t="str">
        <f t="shared" si="123"/>
        <v/>
      </c>
      <c r="AD1479" s="169" t="str">
        <f t="shared" si="124"/>
        <v/>
      </c>
    </row>
    <row r="1480" spans="1:30" s="169" customFormat="1" ht="20.25">
      <c r="A1480" s="154"/>
      <c r="B1480" s="301"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3" t="str">
        <f ca="1">IF(ISERROR($V1480),"",OFFSET('Smelter Look-up'!$G$4,$V1480-4,0))</f>
        <v/>
      </c>
      <c r="I1480" s="204" t="str">
        <f ca="1">IF(ISERROR($V1480),"",OFFSET('Smelter Look-up'!$H$4,$V1480-4,0))</f>
        <v/>
      </c>
      <c r="J1480" s="204" t="str">
        <f ca="1">IF(ISERROR($V1480),"",OFFSET('Smelter Look-up'!$I$4,$V1480-4,0))</f>
        <v/>
      </c>
      <c r="K1480" s="149"/>
      <c r="L1480" s="149"/>
      <c r="M1480" s="149"/>
      <c r="N1480" s="149"/>
      <c r="O1480" s="149"/>
      <c r="P1480" s="206"/>
      <c r="Q1480" s="150"/>
      <c r="R1480" s="148" t="str">
        <f ca="1">IF(ISERROR($V1480),"",OFFSET('Smelter Look-up'!$C$4,$V1480-4,0)&amp;"")</f>
        <v/>
      </c>
      <c r="S1480" s="154" t="str">
        <f t="shared" ca="1" si="121"/>
        <v/>
      </c>
      <c r="T1480" s="154" t="str">
        <f ca="1">IF(B1480="","",IF(ISERROR(MATCH($J1480,SorP!$B$1:$B$6261,0)),"",INDIRECT("'SorP'!$A$"&amp;MATCH($S1480&amp;$J1480,SorP!C:C,0))))</f>
        <v/>
      </c>
      <c r="U1480" s="167"/>
      <c r="V1480" s="168" t="e">
        <f>IF(C1480="",NA(),MATCH($B1480&amp;$C1480,'Smelter Look-up'!$J:$J,0))</f>
        <v>#N/A</v>
      </c>
      <c r="X1480" s="169">
        <f t="shared" ca="1" si="120"/>
        <v>0</v>
      </c>
      <c r="AB1480" s="311" t="str">
        <f t="shared" si="122"/>
        <v/>
      </c>
      <c r="AC1480" s="169" t="str">
        <f t="shared" si="123"/>
        <v/>
      </c>
      <c r="AD1480" s="169" t="str">
        <f t="shared" si="124"/>
        <v/>
      </c>
    </row>
    <row r="1481" spans="1:30" s="169" customFormat="1" ht="20.25">
      <c r="A1481" s="154"/>
      <c r="B1481" s="301"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3" t="str">
        <f ca="1">IF(ISERROR($V1481),"",OFFSET('Smelter Look-up'!$G$4,$V1481-4,0))</f>
        <v/>
      </c>
      <c r="I1481" s="204" t="str">
        <f ca="1">IF(ISERROR($V1481),"",OFFSET('Smelter Look-up'!$H$4,$V1481-4,0))</f>
        <v/>
      </c>
      <c r="J1481" s="204" t="str">
        <f ca="1">IF(ISERROR($V1481),"",OFFSET('Smelter Look-up'!$I$4,$V1481-4,0))</f>
        <v/>
      </c>
      <c r="K1481" s="149"/>
      <c r="L1481" s="149"/>
      <c r="M1481" s="149"/>
      <c r="N1481" s="149"/>
      <c r="O1481" s="149"/>
      <c r="P1481" s="206"/>
      <c r="Q1481" s="150"/>
      <c r="R1481" s="148" t="str">
        <f ca="1">IF(ISERROR($V1481),"",OFFSET('Smelter Look-up'!$C$4,$V1481-4,0)&amp;"")</f>
        <v/>
      </c>
      <c r="S1481" s="154" t="str">
        <f t="shared" ca="1" si="121"/>
        <v/>
      </c>
      <c r="T1481" s="154" t="str">
        <f ca="1">IF(B1481="","",IF(ISERROR(MATCH($J1481,SorP!$B$1:$B$6261,0)),"",INDIRECT("'SorP'!$A$"&amp;MATCH($S1481&amp;$J1481,SorP!C:C,0))))</f>
        <v/>
      </c>
      <c r="U1481" s="167"/>
      <c r="V1481" s="168" t="e">
        <f>IF(C1481="",NA(),MATCH($B1481&amp;$C1481,'Smelter Look-up'!$J:$J,0))</f>
        <v>#N/A</v>
      </c>
      <c r="X1481" s="169">
        <f t="shared" ca="1" si="120"/>
        <v>0</v>
      </c>
      <c r="AB1481" s="311" t="str">
        <f t="shared" si="122"/>
        <v/>
      </c>
      <c r="AC1481" s="169" t="str">
        <f t="shared" si="123"/>
        <v/>
      </c>
      <c r="AD1481" s="169" t="str">
        <f t="shared" si="124"/>
        <v/>
      </c>
    </row>
    <row r="1482" spans="1:30" s="169" customFormat="1" ht="20.25">
      <c r="A1482" s="154"/>
      <c r="B1482" s="301"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3" t="str">
        <f ca="1">IF(ISERROR($V1482),"",OFFSET('Smelter Look-up'!$G$4,$V1482-4,0))</f>
        <v/>
      </c>
      <c r="I1482" s="204" t="str">
        <f ca="1">IF(ISERROR($V1482),"",OFFSET('Smelter Look-up'!$H$4,$V1482-4,0))</f>
        <v/>
      </c>
      <c r="J1482" s="204" t="str">
        <f ca="1">IF(ISERROR($V1482),"",OFFSET('Smelter Look-up'!$I$4,$V1482-4,0))</f>
        <v/>
      </c>
      <c r="K1482" s="149"/>
      <c r="L1482" s="149"/>
      <c r="M1482" s="149"/>
      <c r="N1482" s="149"/>
      <c r="O1482" s="149"/>
      <c r="P1482" s="206"/>
      <c r="Q1482" s="150"/>
      <c r="R1482" s="148" t="str">
        <f ca="1">IF(ISERROR($V1482),"",OFFSET('Smelter Look-up'!$C$4,$V1482-4,0)&amp;"")</f>
        <v/>
      </c>
      <c r="S1482" s="154" t="str">
        <f t="shared" ca="1" si="121"/>
        <v/>
      </c>
      <c r="T1482" s="154" t="str">
        <f ca="1">IF(B1482="","",IF(ISERROR(MATCH($J1482,SorP!$B$1:$B$6261,0)),"",INDIRECT("'SorP'!$A$"&amp;MATCH($S1482&amp;$J1482,SorP!C:C,0))))</f>
        <v/>
      </c>
      <c r="U1482" s="167"/>
      <c r="V1482" s="168" t="e">
        <f>IF(C1482="",NA(),MATCH($B1482&amp;$C1482,'Smelter Look-up'!$J:$J,0))</f>
        <v>#N/A</v>
      </c>
      <c r="X1482" s="169">
        <f t="shared" ca="1" si="120"/>
        <v>0</v>
      </c>
      <c r="AB1482" s="311" t="str">
        <f t="shared" si="122"/>
        <v/>
      </c>
      <c r="AC1482" s="169" t="str">
        <f t="shared" si="123"/>
        <v/>
      </c>
      <c r="AD1482" s="169" t="str">
        <f t="shared" si="124"/>
        <v/>
      </c>
    </row>
    <row r="1483" spans="1:30" s="169" customFormat="1" ht="20.25">
      <c r="A1483" s="154"/>
      <c r="B1483" s="301"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3" t="str">
        <f ca="1">IF(ISERROR($V1483),"",OFFSET('Smelter Look-up'!$G$4,$V1483-4,0))</f>
        <v/>
      </c>
      <c r="I1483" s="204" t="str">
        <f ca="1">IF(ISERROR($V1483),"",OFFSET('Smelter Look-up'!$H$4,$V1483-4,0))</f>
        <v/>
      </c>
      <c r="J1483" s="204" t="str">
        <f ca="1">IF(ISERROR($V1483),"",OFFSET('Smelter Look-up'!$I$4,$V1483-4,0))</f>
        <v/>
      </c>
      <c r="K1483" s="149"/>
      <c r="L1483" s="149"/>
      <c r="M1483" s="149"/>
      <c r="N1483" s="149"/>
      <c r="O1483" s="149"/>
      <c r="P1483" s="206"/>
      <c r="Q1483" s="150"/>
      <c r="R1483" s="148" t="str">
        <f ca="1">IF(ISERROR($V1483),"",OFFSET('Smelter Look-up'!$C$4,$V1483-4,0)&amp;"")</f>
        <v/>
      </c>
      <c r="S1483" s="154" t="str">
        <f t="shared" ca="1" si="121"/>
        <v/>
      </c>
      <c r="T1483" s="154" t="str">
        <f ca="1">IF(B1483="","",IF(ISERROR(MATCH($J1483,SorP!$B$1:$B$6261,0)),"",INDIRECT("'SorP'!$A$"&amp;MATCH($S1483&amp;$J1483,SorP!C:C,0))))</f>
        <v/>
      </c>
      <c r="U1483" s="167"/>
      <c r="V1483" s="168" t="e">
        <f>IF(C1483="",NA(),MATCH($B1483&amp;$C1483,'Smelter Look-up'!$J:$J,0))</f>
        <v>#N/A</v>
      </c>
      <c r="X1483" s="169">
        <f t="shared" ca="1" si="120"/>
        <v>0</v>
      </c>
      <c r="AB1483" s="311" t="str">
        <f t="shared" si="122"/>
        <v/>
      </c>
      <c r="AC1483" s="169" t="str">
        <f t="shared" si="123"/>
        <v/>
      </c>
      <c r="AD1483" s="169" t="str">
        <f t="shared" si="124"/>
        <v/>
      </c>
    </row>
    <row r="1484" spans="1:30" s="169" customFormat="1" ht="20.25">
      <c r="A1484" s="154"/>
      <c r="B1484" s="301"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3" t="str">
        <f ca="1">IF(ISERROR($V1484),"",OFFSET('Smelter Look-up'!$G$4,$V1484-4,0))</f>
        <v/>
      </c>
      <c r="I1484" s="204" t="str">
        <f ca="1">IF(ISERROR($V1484),"",OFFSET('Smelter Look-up'!$H$4,$V1484-4,0))</f>
        <v/>
      </c>
      <c r="J1484" s="204" t="str">
        <f ca="1">IF(ISERROR($V1484),"",OFFSET('Smelter Look-up'!$I$4,$V1484-4,0))</f>
        <v/>
      </c>
      <c r="K1484" s="149"/>
      <c r="L1484" s="149"/>
      <c r="M1484" s="149"/>
      <c r="N1484" s="149"/>
      <c r="O1484" s="149"/>
      <c r="P1484" s="206"/>
      <c r="Q1484" s="150"/>
      <c r="R1484" s="148" t="str">
        <f ca="1">IF(ISERROR($V1484),"",OFFSET('Smelter Look-up'!$C$4,$V1484-4,0)&amp;"")</f>
        <v/>
      </c>
      <c r="S1484" s="154" t="str">
        <f t="shared" ca="1" si="121"/>
        <v/>
      </c>
      <c r="T1484" s="154" t="str">
        <f ca="1">IF(B1484="","",IF(ISERROR(MATCH($J1484,SorP!$B$1:$B$6261,0)),"",INDIRECT("'SorP'!$A$"&amp;MATCH($S1484&amp;$J1484,SorP!C:C,0))))</f>
        <v/>
      </c>
      <c r="U1484" s="167"/>
      <c r="V1484" s="168" t="e">
        <f>IF(C1484="",NA(),MATCH($B1484&amp;$C1484,'Smelter Look-up'!$J:$J,0))</f>
        <v>#N/A</v>
      </c>
      <c r="X1484" s="169">
        <f t="shared" ca="1" si="120"/>
        <v>0</v>
      </c>
      <c r="AB1484" s="311" t="str">
        <f t="shared" si="122"/>
        <v/>
      </c>
      <c r="AC1484" s="169" t="str">
        <f t="shared" si="123"/>
        <v/>
      </c>
      <c r="AD1484" s="169" t="str">
        <f t="shared" si="124"/>
        <v/>
      </c>
    </row>
    <row r="1485" spans="1:30" s="169" customFormat="1" ht="20.25">
      <c r="A1485" s="154"/>
      <c r="B1485" s="301"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3" t="str">
        <f ca="1">IF(ISERROR($V1485),"",OFFSET('Smelter Look-up'!$G$4,$V1485-4,0))</f>
        <v/>
      </c>
      <c r="I1485" s="204" t="str">
        <f ca="1">IF(ISERROR($V1485),"",OFFSET('Smelter Look-up'!$H$4,$V1485-4,0))</f>
        <v/>
      </c>
      <c r="J1485" s="204" t="str">
        <f ca="1">IF(ISERROR($V1485),"",OFFSET('Smelter Look-up'!$I$4,$V1485-4,0))</f>
        <v/>
      </c>
      <c r="K1485" s="149"/>
      <c r="L1485" s="149"/>
      <c r="M1485" s="149"/>
      <c r="N1485" s="149"/>
      <c r="O1485" s="149"/>
      <c r="P1485" s="206"/>
      <c r="Q1485" s="150"/>
      <c r="R1485" s="148" t="str">
        <f ca="1">IF(ISERROR($V1485),"",OFFSET('Smelter Look-up'!$C$4,$V1485-4,0)&amp;"")</f>
        <v/>
      </c>
      <c r="S1485" s="154" t="str">
        <f t="shared" ca="1" si="121"/>
        <v/>
      </c>
      <c r="T1485" s="154" t="str">
        <f ca="1">IF(B1485="","",IF(ISERROR(MATCH($J1485,SorP!$B$1:$B$6261,0)),"",INDIRECT("'SorP'!$A$"&amp;MATCH($S1485&amp;$J1485,SorP!C:C,0))))</f>
        <v/>
      </c>
      <c r="U1485" s="167"/>
      <c r="V1485" s="168" t="e">
        <f>IF(C1485="",NA(),MATCH($B1485&amp;$C1485,'Smelter Look-up'!$J:$J,0))</f>
        <v>#N/A</v>
      </c>
      <c r="X1485" s="169">
        <f t="shared" ca="1" si="120"/>
        <v>0</v>
      </c>
      <c r="AB1485" s="311" t="str">
        <f t="shared" si="122"/>
        <v/>
      </c>
      <c r="AC1485" s="169" t="str">
        <f t="shared" si="123"/>
        <v/>
      </c>
      <c r="AD1485" s="169" t="str">
        <f t="shared" si="124"/>
        <v/>
      </c>
    </row>
    <row r="1486" spans="1:30" s="169" customFormat="1" ht="20.25">
      <c r="A1486" s="154"/>
      <c r="B1486" s="301"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3" t="str">
        <f ca="1">IF(ISERROR($V1486),"",OFFSET('Smelter Look-up'!$G$4,$V1486-4,0))</f>
        <v/>
      </c>
      <c r="I1486" s="204" t="str">
        <f ca="1">IF(ISERROR($V1486),"",OFFSET('Smelter Look-up'!$H$4,$V1486-4,0))</f>
        <v/>
      </c>
      <c r="J1486" s="204" t="str">
        <f ca="1">IF(ISERROR($V1486),"",OFFSET('Smelter Look-up'!$I$4,$V1486-4,0))</f>
        <v/>
      </c>
      <c r="K1486" s="149"/>
      <c r="L1486" s="149"/>
      <c r="M1486" s="149"/>
      <c r="N1486" s="149"/>
      <c r="O1486" s="149"/>
      <c r="P1486" s="206"/>
      <c r="Q1486" s="150"/>
      <c r="R1486" s="148" t="str">
        <f ca="1">IF(ISERROR($V1486),"",OFFSET('Smelter Look-up'!$C$4,$V1486-4,0)&amp;"")</f>
        <v/>
      </c>
      <c r="S1486" s="154" t="str">
        <f t="shared" ca="1" si="121"/>
        <v/>
      </c>
      <c r="T1486" s="154" t="str">
        <f ca="1">IF(B1486="","",IF(ISERROR(MATCH($J1486,SorP!$B$1:$B$6261,0)),"",INDIRECT("'SorP'!$A$"&amp;MATCH($S1486&amp;$J1486,SorP!C:C,0))))</f>
        <v/>
      </c>
      <c r="U1486" s="167"/>
      <c r="V1486" s="168" t="e">
        <f>IF(C1486="",NA(),MATCH($B1486&amp;$C1486,'Smelter Look-up'!$J:$J,0))</f>
        <v>#N/A</v>
      </c>
      <c r="X1486" s="169">
        <f t="shared" ca="1" si="120"/>
        <v>0</v>
      </c>
      <c r="AB1486" s="311" t="str">
        <f t="shared" si="122"/>
        <v/>
      </c>
      <c r="AC1486" s="169" t="str">
        <f t="shared" si="123"/>
        <v/>
      </c>
      <c r="AD1486" s="169" t="str">
        <f t="shared" si="124"/>
        <v/>
      </c>
    </row>
    <row r="1487" spans="1:30" s="169" customFormat="1" ht="20.25">
      <c r="A1487" s="154"/>
      <c r="B1487" s="301"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3" t="str">
        <f ca="1">IF(ISERROR($V1487),"",OFFSET('Smelter Look-up'!$G$4,$V1487-4,0))</f>
        <v/>
      </c>
      <c r="I1487" s="204" t="str">
        <f ca="1">IF(ISERROR($V1487),"",OFFSET('Smelter Look-up'!$H$4,$V1487-4,0))</f>
        <v/>
      </c>
      <c r="J1487" s="204" t="str">
        <f ca="1">IF(ISERROR($V1487),"",OFFSET('Smelter Look-up'!$I$4,$V1487-4,0))</f>
        <v/>
      </c>
      <c r="K1487" s="149"/>
      <c r="L1487" s="149"/>
      <c r="M1487" s="149"/>
      <c r="N1487" s="149"/>
      <c r="O1487" s="149"/>
      <c r="P1487" s="206"/>
      <c r="Q1487" s="150"/>
      <c r="R1487" s="148" t="str">
        <f ca="1">IF(ISERROR($V1487),"",OFFSET('Smelter Look-up'!$C$4,$V1487-4,0)&amp;"")</f>
        <v/>
      </c>
      <c r="S1487" s="154" t="str">
        <f t="shared" ca="1" si="121"/>
        <v/>
      </c>
      <c r="T1487" s="154" t="str">
        <f ca="1">IF(B1487="","",IF(ISERROR(MATCH($J1487,SorP!$B$1:$B$6261,0)),"",INDIRECT("'SorP'!$A$"&amp;MATCH($S1487&amp;$J1487,SorP!C:C,0))))</f>
        <v/>
      </c>
      <c r="U1487" s="167"/>
      <c r="V1487" s="168" t="e">
        <f>IF(C1487="",NA(),MATCH($B1487&amp;$C1487,'Smelter Look-up'!$J:$J,0))</f>
        <v>#N/A</v>
      </c>
      <c r="X1487" s="169">
        <f t="shared" ca="1" si="120"/>
        <v>0</v>
      </c>
      <c r="AB1487" s="311" t="str">
        <f t="shared" si="122"/>
        <v/>
      </c>
      <c r="AC1487" s="169" t="str">
        <f t="shared" si="123"/>
        <v/>
      </c>
      <c r="AD1487" s="169" t="str">
        <f t="shared" si="124"/>
        <v/>
      </c>
    </row>
    <row r="1488" spans="1:30" s="169" customFormat="1" ht="20.25">
      <c r="A1488" s="154"/>
      <c r="B1488" s="301"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3" t="str">
        <f ca="1">IF(ISERROR($V1488),"",OFFSET('Smelter Look-up'!$G$4,$V1488-4,0))</f>
        <v/>
      </c>
      <c r="I1488" s="204" t="str">
        <f ca="1">IF(ISERROR($V1488),"",OFFSET('Smelter Look-up'!$H$4,$V1488-4,0))</f>
        <v/>
      </c>
      <c r="J1488" s="204" t="str">
        <f ca="1">IF(ISERROR($V1488),"",OFFSET('Smelter Look-up'!$I$4,$V1488-4,0))</f>
        <v/>
      </c>
      <c r="K1488" s="149"/>
      <c r="L1488" s="149"/>
      <c r="M1488" s="149"/>
      <c r="N1488" s="149"/>
      <c r="O1488" s="149"/>
      <c r="P1488" s="206"/>
      <c r="Q1488" s="150"/>
      <c r="R1488" s="148" t="str">
        <f ca="1">IF(ISERROR($V1488),"",OFFSET('Smelter Look-up'!$C$4,$V1488-4,0)&amp;"")</f>
        <v/>
      </c>
      <c r="S1488" s="154" t="str">
        <f t="shared" ca="1" si="121"/>
        <v/>
      </c>
      <c r="T1488" s="154" t="str">
        <f ca="1">IF(B1488="","",IF(ISERROR(MATCH($J1488,SorP!$B$1:$B$6261,0)),"",INDIRECT("'SorP'!$A$"&amp;MATCH($S1488&amp;$J1488,SorP!C:C,0))))</f>
        <v/>
      </c>
      <c r="U1488" s="167"/>
      <c r="V1488" s="168" t="e">
        <f>IF(C1488="",NA(),MATCH($B1488&amp;$C1488,'Smelter Look-up'!$J:$J,0))</f>
        <v>#N/A</v>
      </c>
      <c r="X1488" s="169">
        <f t="shared" ca="1" si="120"/>
        <v>0</v>
      </c>
      <c r="AB1488" s="311" t="str">
        <f t="shared" si="122"/>
        <v/>
      </c>
      <c r="AC1488" s="169" t="str">
        <f t="shared" si="123"/>
        <v/>
      </c>
      <c r="AD1488" s="169" t="str">
        <f t="shared" si="124"/>
        <v/>
      </c>
    </row>
    <row r="1489" spans="1:30" s="169" customFormat="1" ht="20.25">
      <c r="A1489" s="154"/>
      <c r="B1489" s="301"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3" t="str">
        <f ca="1">IF(ISERROR($V1489),"",OFFSET('Smelter Look-up'!$G$4,$V1489-4,0))</f>
        <v/>
      </c>
      <c r="I1489" s="204" t="str">
        <f ca="1">IF(ISERROR($V1489),"",OFFSET('Smelter Look-up'!$H$4,$V1489-4,0))</f>
        <v/>
      </c>
      <c r="J1489" s="204" t="str">
        <f ca="1">IF(ISERROR($V1489),"",OFFSET('Smelter Look-up'!$I$4,$V1489-4,0))</f>
        <v/>
      </c>
      <c r="K1489" s="149"/>
      <c r="L1489" s="149"/>
      <c r="M1489" s="149"/>
      <c r="N1489" s="149"/>
      <c r="O1489" s="149"/>
      <c r="P1489" s="206"/>
      <c r="Q1489" s="150"/>
      <c r="R1489" s="148" t="str">
        <f ca="1">IF(ISERROR($V1489),"",OFFSET('Smelter Look-up'!$C$4,$V1489-4,0)&amp;"")</f>
        <v/>
      </c>
      <c r="S1489" s="154" t="str">
        <f t="shared" ca="1" si="121"/>
        <v/>
      </c>
      <c r="T1489" s="154" t="str">
        <f ca="1">IF(B1489="","",IF(ISERROR(MATCH($J1489,SorP!$B$1:$B$6261,0)),"",INDIRECT("'SorP'!$A$"&amp;MATCH($S1489&amp;$J1489,SorP!C:C,0))))</f>
        <v/>
      </c>
      <c r="U1489" s="167"/>
      <c r="V1489" s="168" t="e">
        <f>IF(C1489="",NA(),MATCH($B1489&amp;$C1489,'Smelter Look-up'!$J:$J,0))</f>
        <v>#N/A</v>
      </c>
      <c r="X1489" s="169">
        <f t="shared" ca="1" si="120"/>
        <v>0</v>
      </c>
      <c r="AB1489" s="311" t="str">
        <f t="shared" si="122"/>
        <v/>
      </c>
      <c r="AC1489" s="169" t="str">
        <f t="shared" si="123"/>
        <v/>
      </c>
      <c r="AD1489" s="169" t="str">
        <f t="shared" si="124"/>
        <v/>
      </c>
    </row>
    <row r="1490" spans="1:30" s="169" customFormat="1" ht="20.25">
      <c r="A1490" s="154"/>
      <c r="B1490" s="301"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3" t="str">
        <f ca="1">IF(ISERROR($V1490),"",OFFSET('Smelter Look-up'!$G$4,$V1490-4,0))</f>
        <v/>
      </c>
      <c r="I1490" s="204" t="str">
        <f ca="1">IF(ISERROR($V1490),"",OFFSET('Smelter Look-up'!$H$4,$V1490-4,0))</f>
        <v/>
      </c>
      <c r="J1490" s="204" t="str">
        <f ca="1">IF(ISERROR($V1490),"",OFFSET('Smelter Look-up'!$I$4,$V1490-4,0))</f>
        <v/>
      </c>
      <c r="K1490" s="149"/>
      <c r="L1490" s="149"/>
      <c r="M1490" s="149"/>
      <c r="N1490" s="149"/>
      <c r="O1490" s="149"/>
      <c r="P1490" s="206"/>
      <c r="Q1490" s="150"/>
      <c r="R1490" s="148" t="str">
        <f ca="1">IF(ISERROR($V1490),"",OFFSET('Smelter Look-up'!$C$4,$V1490-4,0)&amp;"")</f>
        <v/>
      </c>
      <c r="S1490" s="154" t="str">
        <f t="shared" ca="1" si="121"/>
        <v/>
      </c>
      <c r="T1490" s="154" t="str">
        <f ca="1">IF(B1490="","",IF(ISERROR(MATCH($J1490,SorP!$B$1:$B$6261,0)),"",INDIRECT("'SorP'!$A$"&amp;MATCH($S1490&amp;$J1490,SorP!C:C,0))))</f>
        <v/>
      </c>
      <c r="U1490" s="167"/>
      <c r="V1490" s="168" t="e">
        <f>IF(C1490="",NA(),MATCH($B1490&amp;$C1490,'Smelter Look-up'!$J:$J,0))</f>
        <v>#N/A</v>
      </c>
      <c r="X1490" s="169">
        <f t="shared" ca="1" si="120"/>
        <v>0</v>
      </c>
      <c r="AB1490" s="311" t="str">
        <f t="shared" si="122"/>
        <v/>
      </c>
      <c r="AC1490" s="169" t="str">
        <f t="shared" si="123"/>
        <v/>
      </c>
      <c r="AD1490" s="169" t="str">
        <f t="shared" si="124"/>
        <v/>
      </c>
    </row>
    <row r="1491" spans="1:30" s="169" customFormat="1" ht="20.25">
      <c r="A1491" s="154"/>
      <c r="B1491" s="301"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3" t="str">
        <f ca="1">IF(ISERROR($V1491),"",OFFSET('Smelter Look-up'!$G$4,$V1491-4,0))</f>
        <v/>
      </c>
      <c r="I1491" s="204" t="str">
        <f ca="1">IF(ISERROR($V1491),"",OFFSET('Smelter Look-up'!$H$4,$V1491-4,0))</f>
        <v/>
      </c>
      <c r="J1491" s="204" t="str">
        <f ca="1">IF(ISERROR($V1491),"",OFFSET('Smelter Look-up'!$I$4,$V1491-4,0))</f>
        <v/>
      </c>
      <c r="K1491" s="149"/>
      <c r="L1491" s="149"/>
      <c r="M1491" s="149"/>
      <c r="N1491" s="149"/>
      <c r="O1491" s="149"/>
      <c r="P1491" s="206"/>
      <c r="Q1491" s="150"/>
      <c r="R1491" s="148" t="str">
        <f ca="1">IF(ISERROR($V1491),"",OFFSET('Smelter Look-up'!$C$4,$V1491-4,0)&amp;"")</f>
        <v/>
      </c>
      <c r="S1491" s="154" t="str">
        <f t="shared" ca="1" si="121"/>
        <v/>
      </c>
      <c r="T1491" s="154" t="str">
        <f ca="1">IF(B1491="","",IF(ISERROR(MATCH($J1491,SorP!$B$1:$B$6261,0)),"",INDIRECT("'SorP'!$A$"&amp;MATCH($S1491&amp;$J1491,SorP!C:C,0))))</f>
        <v/>
      </c>
      <c r="U1491" s="167"/>
      <c r="V1491" s="168" t="e">
        <f>IF(C1491="",NA(),MATCH($B1491&amp;$C1491,'Smelter Look-up'!$J:$J,0))</f>
        <v>#N/A</v>
      </c>
      <c r="X1491" s="169">
        <f t="shared" ca="1" si="120"/>
        <v>0</v>
      </c>
      <c r="AB1491" s="311" t="str">
        <f t="shared" si="122"/>
        <v/>
      </c>
      <c r="AC1491" s="169" t="str">
        <f t="shared" si="123"/>
        <v/>
      </c>
      <c r="AD1491" s="169" t="str">
        <f t="shared" si="124"/>
        <v/>
      </c>
    </row>
    <row r="1492" spans="1:30" s="169" customFormat="1" ht="20.25">
      <c r="A1492" s="154"/>
      <c r="B1492" s="301"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3" t="str">
        <f ca="1">IF(ISERROR($V1492),"",OFFSET('Smelter Look-up'!$G$4,$V1492-4,0))</f>
        <v/>
      </c>
      <c r="I1492" s="204" t="str">
        <f ca="1">IF(ISERROR($V1492),"",OFFSET('Smelter Look-up'!$H$4,$V1492-4,0))</f>
        <v/>
      </c>
      <c r="J1492" s="204" t="str">
        <f ca="1">IF(ISERROR($V1492),"",OFFSET('Smelter Look-up'!$I$4,$V1492-4,0))</f>
        <v/>
      </c>
      <c r="K1492" s="149"/>
      <c r="L1492" s="149"/>
      <c r="M1492" s="149"/>
      <c r="N1492" s="149"/>
      <c r="O1492" s="149"/>
      <c r="P1492" s="206"/>
      <c r="Q1492" s="150"/>
      <c r="R1492" s="148" t="str">
        <f ca="1">IF(ISERROR($V1492),"",OFFSET('Smelter Look-up'!$C$4,$V1492-4,0)&amp;"")</f>
        <v/>
      </c>
      <c r="S1492" s="154" t="str">
        <f t="shared" ca="1" si="121"/>
        <v/>
      </c>
      <c r="T1492" s="154" t="str">
        <f ca="1">IF(B1492="","",IF(ISERROR(MATCH($J1492,SorP!$B$1:$B$6261,0)),"",INDIRECT("'SorP'!$A$"&amp;MATCH($S1492&amp;$J1492,SorP!C:C,0))))</f>
        <v/>
      </c>
      <c r="U1492" s="167"/>
      <c r="V1492" s="168" t="e">
        <f>IF(C1492="",NA(),MATCH($B1492&amp;$C1492,'Smelter Look-up'!$J:$J,0))</f>
        <v>#N/A</v>
      </c>
      <c r="X1492" s="169">
        <f t="shared" ca="1" si="120"/>
        <v>0</v>
      </c>
      <c r="AB1492" s="311" t="str">
        <f t="shared" si="122"/>
        <v/>
      </c>
      <c r="AC1492" s="169" t="str">
        <f t="shared" si="123"/>
        <v/>
      </c>
      <c r="AD1492" s="169" t="str">
        <f t="shared" si="124"/>
        <v/>
      </c>
    </row>
    <row r="1493" spans="1:30" s="169" customFormat="1" ht="20.25">
      <c r="A1493" s="154"/>
      <c r="B1493" s="301"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3" t="str">
        <f ca="1">IF(ISERROR($V1493),"",OFFSET('Smelter Look-up'!$G$4,$V1493-4,0))</f>
        <v/>
      </c>
      <c r="I1493" s="204" t="str">
        <f ca="1">IF(ISERROR($V1493),"",OFFSET('Smelter Look-up'!$H$4,$V1493-4,0))</f>
        <v/>
      </c>
      <c r="J1493" s="204" t="str">
        <f ca="1">IF(ISERROR($V1493),"",OFFSET('Smelter Look-up'!$I$4,$V1493-4,0))</f>
        <v/>
      </c>
      <c r="K1493" s="149"/>
      <c r="L1493" s="149"/>
      <c r="M1493" s="149"/>
      <c r="N1493" s="149"/>
      <c r="O1493" s="149"/>
      <c r="P1493" s="206"/>
      <c r="Q1493" s="150"/>
      <c r="R1493" s="148" t="str">
        <f ca="1">IF(ISERROR($V1493),"",OFFSET('Smelter Look-up'!$C$4,$V1493-4,0)&amp;"")</f>
        <v/>
      </c>
      <c r="S1493" s="154" t="str">
        <f t="shared" ca="1" si="121"/>
        <v/>
      </c>
      <c r="T1493" s="154" t="str">
        <f ca="1">IF(B1493="","",IF(ISERROR(MATCH($J1493,SorP!$B$1:$B$6261,0)),"",INDIRECT("'SorP'!$A$"&amp;MATCH($S1493&amp;$J1493,SorP!C:C,0))))</f>
        <v/>
      </c>
      <c r="U1493" s="167"/>
      <c r="V1493" s="168" t="e">
        <f>IF(C1493="",NA(),MATCH($B1493&amp;$C1493,'Smelter Look-up'!$J:$J,0))</f>
        <v>#N/A</v>
      </c>
      <c r="X1493" s="169">
        <f t="shared" ca="1" si="120"/>
        <v>0</v>
      </c>
      <c r="AB1493" s="311" t="str">
        <f t="shared" si="122"/>
        <v/>
      </c>
      <c r="AC1493" s="169" t="str">
        <f t="shared" si="123"/>
        <v/>
      </c>
      <c r="AD1493" s="169" t="str">
        <f t="shared" si="124"/>
        <v/>
      </c>
    </row>
    <row r="1494" spans="1:30" s="169" customFormat="1" ht="20.25">
      <c r="A1494" s="154"/>
      <c r="B1494" s="301"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3" t="str">
        <f ca="1">IF(ISERROR($V1494),"",OFFSET('Smelter Look-up'!$G$4,$V1494-4,0))</f>
        <v/>
      </c>
      <c r="I1494" s="204" t="str">
        <f ca="1">IF(ISERROR($V1494),"",OFFSET('Smelter Look-up'!$H$4,$V1494-4,0))</f>
        <v/>
      </c>
      <c r="J1494" s="204" t="str">
        <f ca="1">IF(ISERROR($V1494),"",OFFSET('Smelter Look-up'!$I$4,$V1494-4,0))</f>
        <v/>
      </c>
      <c r="K1494" s="149"/>
      <c r="L1494" s="149"/>
      <c r="M1494" s="149"/>
      <c r="N1494" s="149"/>
      <c r="O1494" s="149"/>
      <c r="P1494" s="206"/>
      <c r="Q1494" s="150"/>
      <c r="R1494" s="148" t="str">
        <f ca="1">IF(ISERROR($V1494),"",OFFSET('Smelter Look-up'!$C$4,$V1494-4,0)&amp;"")</f>
        <v/>
      </c>
      <c r="S1494" s="154" t="str">
        <f t="shared" ca="1" si="121"/>
        <v/>
      </c>
      <c r="T1494" s="154" t="str">
        <f ca="1">IF(B1494="","",IF(ISERROR(MATCH($J1494,SorP!$B$1:$B$6261,0)),"",INDIRECT("'SorP'!$A$"&amp;MATCH($S1494&amp;$J1494,SorP!C:C,0))))</f>
        <v/>
      </c>
      <c r="U1494" s="167"/>
      <c r="V1494" s="168" t="e">
        <f>IF(C1494="",NA(),MATCH($B1494&amp;$C1494,'Smelter Look-up'!$J:$J,0))</f>
        <v>#N/A</v>
      </c>
      <c r="X1494" s="169">
        <f t="shared" ca="1" si="120"/>
        <v>0</v>
      </c>
      <c r="AB1494" s="311" t="str">
        <f t="shared" si="122"/>
        <v/>
      </c>
      <c r="AC1494" s="169" t="str">
        <f t="shared" si="123"/>
        <v/>
      </c>
      <c r="AD1494" s="169" t="str">
        <f t="shared" si="124"/>
        <v/>
      </c>
    </row>
    <row r="1495" spans="1:30" s="169" customFormat="1" ht="20.25">
      <c r="A1495" s="154"/>
      <c r="B1495" s="301"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3" t="str">
        <f ca="1">IF(ISERROR($V1495),"",OFFSET('Smelter Look-up'!$G$4,$V1495-4,0))</f>
        <v/>
      </c>
      <c r="I1495" s="204" t="str">
        <f ca="1">IF(ISERROR($V1495),"",OFFSET('Smelter Look-up'!$H$4,$V1495-4,0))</f>
        <v/>
      </c>
      <c r="J1495" s="204" t="str">
        <f ca="1">IF(ISERROR($V1495),"",OFFSET('Smelter Look-up'!$I$4,$V1495-4,0))</f>
        <v/>
      </c>
      <c r="K1495" s="149"/>
      <c r="L1495" s="149"/>
      <c r="M1495" s="149"/>
      <c r="N1495" s="149"/>
      <c r="O1495" s="149"/>
      <c r="P1495" s="206"/>
      <c r="Q1495" s="150"/>
      <c r="R1495" s="148" t="str">
        <f ca="1">IF(ISERROR($V1495),"",OFFSET('Smelter Look-up'!$C$4,$V1495-4,0)&amp;"")</f>
        <v/>
      </c>
      <c r="S1495" s="154" t="str">
        <f t="shared" ca="1" si="121"/>
        <v/>
      </c>
      <c r="T1495" s="154" t="str">
        <f ca="1">IF(B1495="","",IF(ISERROR(MATCH($J1495,SorP!$B$1:$B$6261,0)),"",INDIRECT("'SorP'!$A$"&amp;MATCH($S1495&amp;$J1495,SorP!C:C,0))))</f>
        <v/>
      </c>
      <c r="U1495" s="167"/>
      <c r="V1495" s="168" t="e">
        <f>IF(C1495="",NA(),MATCH($B1495&amp;$C1495,'Smelter Look-up'!$J:$J,0))</f>
        <v>#N/A</v>
      </c>
      <c r="X1495" s="169">
        <f t="shared" ca="1" si="120"/>
        <v>0</v>
      </c>
      <c r="AB1495" s="311" t="str">
        <f t="shared" si="122"/>
        <v/>
      </c>
      <c r="AC1495" s="169" t="str">
        <f t="shared" si="123"/>
        <v/>
      </c>
      <c r="AD1495" s="169" t="str">
        <f t="shared" si="124"/>
        <v/>
      </c>
    </row>
    <row r="1496" spans="1:30" s="169" customFormat="1" ht="20.25">
      <c r="A1496" s="154"/>
      <c r="B1496" s="301"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3" t="str">
        <f ca="1">IF(ISERROR($V1496),"",OFFSET('Smelter Look-up'!$G$4,$V1496-4,0))</f>
        <v/>
      </c>
      <c r="I1496" s="204" t="str">
        <f ca="1">IF(ISERROR($V1496),"",OFFSET('Smelter Look-up'!$H$4,$V1496-4,0))</f>
        <v/>
      </c>
      <c r="J1496" s="204" t="str">
        <f ca="1">IF(ISERROR($V1496),"",OFFSET('Smelter Look-up'!$I$4,$V1496-4,0))</f>
        <v/>
      </c>
      <c r="K1496" s="149"/>
      <c r="L1496" s="149"/>
      <c r="M1496" s="149"/>
      <c r="N1496" s="149"/>
      <c r="O1496" s="149"/>
      <c r="P1496" s="206"/>
      <c r="Q1496" s="150"/>
      <c r="R1496" s="148" t="str">
        <f ca="1">IF(ISERROR($V1496),"",OFFSET('Smelter Look-up'!$C$4,$V1496-4,0)&amp;"")</f>
        <v/>
      </c>
      <c r="S1496" s="154" t="str">
        <f t="shared" ca="1" si="121"/>
        <v/>
      </c>
      <c r="T1496" s="154" t="str">
        <f ca="1">IF(B1496="","",IF(ISERROR(MATCH($J1496,SorP!$B$1:$B$6261,0)),"",INDIRECT("'SorP'!$A$"&amp;MATCH($S1496&amp;$J1496,SorP!C:C,0))))</f>
        <v/>
      </c>
      <c r="U1496" s="167"/>
      <c r="V1496" s="168" t="e">
        <f>IF(C1496="",NA(),MATCH($B1496&amp;$C1496,'Smelter Look-up'!$J:$J,0))</f>
        <v>#N/A</v>
      </c>
      <c r="X1496" s="169">
        <f t="shared" ca="1" si="120"/>
        <v>0</v>
      </c>
      <c r="AB1496" s="311" t="str">
        <f t="shared" si="122"/>
        <v/>
      </c>
      <c r="AC1496" s="169" t="str">
        <f t="shared" si="123"/>
        <v/>
      </c>
      <c r="AD1496" s="169" t="str">
        <f t="shared" si="124"/>
        <v/>
      </c>
    </row>
    <row r="1497" spans="1:30" s="169" customFormat="1" ht="20.25">
      <c r="A1497" s="154"/>
      <c r="B1497" s="301"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3" t="str">
        <f ca="1">IF(ISERROR($V1497),"",OFFSET('Smelter Look-up'!$G$4,$V1497-4,0))</f>
        <v/>
      </c>
      <c r="I1497" s="204" t="str">
        <f ca="1">IF(ISERROR($V1497),"",OFFSET('Smelter Look-up'!$H$4,$V1497-4,0))</f>
        <v/>
      </c>
      <c r="J1497" s="204" t="str">
        <f ca="1">IF(ISERROR($V1497),"",OFFSET('Smelter Look-up'!$I$4,$V1497-4,0))</f>
        <v/>
      </c>
      <c r="K1497" s="149"/>
      <c r="L1497" s="149"/>
      <c r="M1497" s="149"/>
      <c r="N1497" s="149"/>
      <c r="O1497" s="149"/>
      <c r="P1497" s="206"/>
      <c r="Q1497" s="150"/>
      <c r="R1497" s="148" t="str">
        <f ca="1">IF(ISERROR($V1497),"",OFFSET('Smelter Look-up'!$C$4,$V1497-4,0)&amp;"")</f>
        <v/>
      </c>
      <c r="S1497" s="154" t="str">
        <f t="shared" ca="1" si="121"/>
        <v/>
      </c>
      <c r="T1497" s="154" t="str">
        <f ca="1">IF(B1497="","",IF(ISERROR(MATCH($J1497,SorP!$B$1:$B$6261,0)),"",INDIRECT("'SorP'!$A$"&amp;MATCH($S1497&amp;$J1497,SorP!C:C,0))))</f>
        <v/>
      </c>
      <c r="U1497" s="167"/>
      <c r="V1497" s="168" t="e">
        <f>IF(C1497="",NA(),MATCH($B1497&amp;$C1497,'Smelter Look-up'!$J:$J,0))</f>
        <v>#N/A</v>
      </c>
      <c r="X1497" s="169">
        <f t="shared" ca="1" si="120"/>
        <v>0</v>
      </c>
      <c r="AB1497" s="311" t="str">
        <f t="shared" si="122"/>
        <v/>
      </c>
      <c r="AC1497" s="169" t="str">
        <f t="shared" si="123"/>
        <v/>
      </c>
      <c r="AD1497" s="169" t="str">
        <f t="shared" si="124"/>
        <v/>
      </c>
    </row>
    <row r="1498" spans="1:30" s="169" customFormat="1" ht="20.25">
      <c r="A1498" s="154"/>
      <c r="B1498" s="301"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3" t="str">
        <f ca="1">IF(ISERROR($V1498),"",OFFSET('Smelter Look-up'!$G$4,$V1498-4,0))</f>
        <v/>
      </c>
      <c r="I1498" s="204" t="str">
        <f ca="1">IF(ISERROR($V1498),"",OFFSET('Smelter Look-up'!$H$4,$V1498-4,0))</f>
        <v/>
      </c>
      <c r="J1498" s="204" t="str">
        <f ca="1">IF(ISERROR($V1498),"",OFFSET('Smelter Look-up'!$I$4,$V1498-4,0))</f>
        <v/>
      </c>
      <c r="K1498" s="149"/>
      <c r="L1498" s="149"/>
      <c r="M1498" s="149"/>
      <c r="N1498" s="149"/>
      <c r="O1498" s="149"/>
      <c r="P1498" s="206"/>
      <c r="Q1498" s="150"/>
      <c r="R1498" s="148" t="str">
        <f ca="1">IF(ISERROR($V1498),"",OFFSET('Smelter Look-up'!$C$4,$V1498-4,0)&amp;"")</f>
        <v/>
      </c>
      <c r="S1498" s="154" t="str">
        <f t="shared" ca="1" si="121"/>
        <v/>
      </c>
      <c r="T1498" s="154" t="str">
        <f ca="1">IF(B1498="","",IF(ISERROR(MATCH($J1498,SorP!$B$1:$B$6261,0)),"",INDIRECT("'SorP'!$A$"&amp;MATCH($S1498&amp;$J1498,SorP!C:C,0))))</f>
        <v/>
      </c>
      <c r="U1498" s="167"/>
      <c r="V1498" s="168" t="e">
        <f>IF(C1498="",NA(),MATCH($B1498&amp;$C1498,'Smelter Look-up'!$J:$J,0))</f>
        <v>#N/A</v>
      </c>
      <c r="X1498" s="169">
        <f t="shared" ca="1" si="120"/>
        <v>0</v>
      </c>
      <c r="AB1498" s="311" t="str">
        <f t="shared" si="122"/>
        <v/>
      </c>
      <c r="AC1498" s="169" t="str">
        <f t="shared" si="123"/>
        <v/>
      </c>
      <c r="AD1498" s="169" t="str">
        <f t="shared" si="124"/>
        <v/>
      </c>
    </row>
    <row r="1499" spans="1:30" s="169" customFormat="1" ht="20.25">
      <c r="A1499" s="154"/>
      <c r="B1499" s="301"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3" t="str">
        <f ca="1">IF(ISERROR($V1499),"",OFFSET('Smelter Look-up'!$G$4,$V1499-4,0))</f>
        <v/>
      </c>
      <c r="I1499" s="204" t="str">
        <f ca="1">IF(ISERROR($V1499),"",OFFSET('Smelter Look-up'!$H$4,$V1499-4,0))</f>
        <v/>
      </c>
      <c r="J1499" s="204" t="str">
        <f ca="1">IF(ISERROR($V1499),"",OFFSET('Smelter Look-up'!$I$4,$V1499-4,0))</f>
        <v/>
      </c>
      <c r="K1499" s="149"/>
      <c r="L1499" s="149"/>
      <c r="M1499" s="149"/>
      <c r="N1499" s="149"/>
      <c r="O1499" s="149"/>
      <c r="P1499" s="206"/>
      <c r="Q1499" s="150"/>
      <c r="R1499" s="148" t="str">
        <f ca="1">IF(ISERROR($V1499),"",OFFSET('Smelter Look-up'!$C$4,$V1499-4,0)&amp;"")</f>
        <v/>
      </c>
      <c r="S1499" s="154" t="str">
        <f t="shared" ca="1" si="121"/>
        <v/>
      </c>
      <c r="T1499" s="154" t="str">
        <f ca="1">IF(B1499="","",IF(ISERROR(MATCH($J1499,SorP!$B$1:$B$6261,0)),"",INDIRECT("'SorP'!$A$"&amp;MATCH($S1499&amp;$J1499,SorP!C:C,0))))</f>
        <v/>
      </c>
      <c r="U1499" s="167"/>
      <c r="V1499" s="168" t="e">
        <f>IF(C1499="",NA(),MATCH($B1499&amp;$C1499,'Smelter Look-up'!$J:$J,0))</f>
        <v>#N/A</v>
      </c>
      <c r="X1499" s="169">
        <f t="shared" ca="1" si="120"/>
        <v>0</v>
      </c>
      <c r="AB1499" s="311" t="str">
        <f t="shared" si="122"/>
        <v/>
      </c>
      <c r="AC1499" s="169" t="str">
        <f t="shared" si="123"/>
        <v/>
      </c>
      <c r="AD1499" s="169" t="str">
        <f t="shared" si="124"/>
        <v/>
      </c>
    </row>
    <row r="1500" spans="1:30" s="169" customFormat="1" ht="20.25">
      <c r="A1500" s="154"/>
      <c r="B1500" s="301"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3" t="str">
        <f ca="1">IF(ISERROR($V1500),"",OFFSET('Smelter Look-up'!$G$4,$V1500-4,0))</f>
        <v/>
      </c>
      <c r="I1500" s="204" t="str">
        <f ca="1">IF(ISERROR($V1500),"",OFFSET('Smelter Look-up'!$H$4,$V1500-4,0))</f>
        <v/>
      </c>
      <c r="J1500" s="204" t="str">
        <f ca="1">IF(ISERROR($V1500),"",OFFSET('Smelter Look-up'!$I$4,$V1500-4,0))</f>
        <v/>
      </c>
      <c r="K1500" s="149"/>
      <c r="L1500" s="149"/>
      <c r="M1500" s="149"/>
      <c r="N1500" s="149"/>
      <c r="O1500" s="149"/>
      <c r="P1500" s="206"/>
      <c r="Q1500" s="150"/>
      <c r="R1500" s="148" t="str">
        <f ca="1">IF(ISERROR($V1500),"",OFFSET('Smelter Look-up'!$C$4,$V1500-4,0)&amp;"")</f>
        <v/>
      </c>
      <c r="S1500" s="154" t="str">
        <f t="shared" ca="1" si="121"/>
        <v/>
      </c>
      <c r="T1500" s="154" t="str">
        <f ca="1">IF(B1500="","",IF(ISERROR(MATCH($J1500,SorP!$B$1:$B$6261,0)),"",INDIRECT("'SorP'!$A$"&amp;MATCH($S1500&amp;$J1500,SorP!C:C,0))))</f>
        <v/>
      </c>
      <c r="U1500" s="167"/>
      <c r="V1500" s="168" t="e">
        <f>IF(C1500="",NA(),MATCH($B1500&amp;$C1500,'Smelter Look-up'!$J:$J,0))</f>
        <v>#N/A</v>
      </c>
      <c r="X1500" s="169">
        <f t="shared" ca="1" si="120"/>
        <v>0</v>
      </c>
      <c r="AB1500" s="311" t="str">
        <f t="shared" si="122"/>
        <v/>
      </c>
      <c r="AC1500" s="169" t="str">
        <f t="shared" si="123"/>
        <v/>
      </c>
      <c r="AD1500" s="169" t="str">
        <f t="shared" si="124"/>
        <v/>
      </c>
    </row>
    <row r="1501" spans="1:30" s="169" customFormat="1" ht="20.25">
      <c r="A1501" s="154"/>
      <c r="B1501" s="301"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3" t="str">
        <f ca="1">IF(ISERROR($V1501),"",OFFSET('Smelter Look-up'!$G$4,$V1501-4,0))</f>
        <v/>
      </c>
      <c r="I1501" s="204" t="str">
        <f ca="1">IF(ISERROR($V1501),"",OFFSET('Smelter Look-up'!$H$4,$V1501-4,0))</f>
        <v/>
      </c>
      <c r="J1501" s="204" t="str">
        <f ca="1">IF(ISERROR($V1501),"",OFFSET('Smelter Look-up'!$I$4,$V1501-4,0))</f>
        <v/>
      </c>
      <c r="K1501" s="149"/>
      <c r="L1501" s="149"/>
      <c r="M1501" s="149"/>
      <c r="N1501" s="149"/>
      <c r="O1501" s="149"/>
      <c r="P1501" s="206"/>
      <c r="Q1501" s="150"/>
      <c r="R1501" s="148" t="str">
        <f ca="1">IF(ISERROR($V1501),"",OFFSET('Smelter Look-up'!$C$4,$V1501-4,0)&amp;"")</f>
        <v/>
      </c>
      <c r="S1501" s="154" t="str">
        <f t="shared" ca="1" si="121"/>
        <v/>
      </c>
      <c r="T1501" s="154" t="str">
        <f ca="1">IF(B1501="","",IF(ISERROR(MATCH($J1501,SorP!$B$1:$B$6261,0)),"",INDIRECT("'SorP'!$A$"&amp;MATCH($S1501&amp;$J1501,SorP!C:C,0))))</f>
        <v/>
      </c>
      <c r="U1501" s="167"/>
      <c r="V1501" s="168" t="e">
        <f>IF(C1501="",NA(),MATCH($B1501&amp;$C1501,'Smelter Look-up'!$J:$J,0))</f>
        <v>#N/A</v>
      </c>
      <c r="X1501" s="169">
        <f t="shared" ca="1" si="120"/>
        <v>0</v>
      </c>
      <c r="AB1501" s="311" t="str">
        <f t="shared" si="122"/>
        <v/>
      </c>
      <c r="AC1501" s="169" t="str">
        <f t="shared" si="123"/>
        <v/>
      </c>
      <c r="AD1501" s="169" t="str">
        <f t="shared" si="124"/>
        <v/>
      </c>
    </row>
    <row r="1502" spans="1:30" s="169" customFormat="1" ht="20.25">
      <c r="A1502" s="154"/>
      <c r="B1502" s="301"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3" t="str">
        <f ca="1">IF(ISERROR($V1502),"",OFFSET('Smelter Look-up'!$G$4,$V1502-4,0))</f>
        <v/>
      </c>
      <c r="I1502" s="204" t="str">
        <f ca="1">IF(ISERROR($V1502),"",OFFSET('Smelter Look-up'!$H$4,$V1502-4,0))</f>
        <v/>
      </c>
      <c r="J1502" s="204" t="str">
        <f ca="1">IF(ISERROR($V1502),"",OFFSET('Smelter Look-up'!$I$4,$V1502-4,0))</f>
        <v/>
      </c>
      <c r="K1502" s="149"/>
      <c r="L1502" s="149"/>
      <c r="M1502" s="149"/>
      <c r="N1502" s="149"/>
      <c r="O1502" s="149"/>
      <c r="P1502" s="206"/>
      <c r="Q1502" s="150"/>
      <c r="R1502" s="148" t="str">
        <f ca="1">IF(ISERROR($V1502),"",OFFSET('Smelter Look-up'!$C$4,$V1502-4,0)&amp;"")</f>
        <v/>
      </c>
      <c r="S1502" s="154" t="str">
        <f t="shared" ca="1" si="121"/>
        <v/>
      </c>
      <c r="T1502" s="154" t="str">
        <f ca="1">IF(B1502="","",IF(ISERROR(MATCH($J1502,SorP!$B$1:$B$6261,0)),"",INDIRECT("'SorP'!$A$"&amp;MATCH($S1502&amp;$J1502,SorP!C:C,0))))</f>
        <v/>
      </c>
      <c r="U1502" s="167"/>
      <c r="V1502" s="168" t="e">
        <f>IF(C1502="",NA(),MATCH($B1502&amp;$C1502,'Smelter Look-up'!$J:$J,0))</f>
        <v>#N/A</v>
      </c>
      <c r="X1502" s="169">
        <f t="shared" ca="1" si="120"/>
        <v>0</v>
      </c>
      <c r="AB1502" s="311" t="str">
        <f t="shared" si="122"/>
        <v/>
      </c>
      <c r="AC1502" s="169" t="str">
        <f t="shared" si="123"/>
        <v/>
      </c>
      <c r="AD1502" s="169" t="str">
        <f t="shared" si="124"/>
        <v/>
      </c>
    </row>
    <row r="1503" spans="1:30" s="169" customFormat="1" ht="20.25">
      <c r="A1503" s="154"/>
      <c r="B1503" s="301"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3" t="str">
        <f ca="1">IF(ISERROR($V1503),"",OFFSET('Smelter Look-up'!$G$4,$V1503-4,0))</f>
        <v/>
      </c>
      <c r="I1503" s="204" t="str">
        <f ca="1">IF(ISERROR($V1503),"",OFFSET('Smelter Look-up'!$H$4,$V1503-4,0))</f>
        <v/>
      </c>
      <c r="J1503" s="204" t="str">
        <f ca="1">IF(ISERROR($V1503),"",OFFSET('Smelter Look-up'!$I$4,$V1503-4,0))</f>
        <v/>
      </c>
      <c r="K1503" s="149"/>
      <c r="L1503" s="149"/>
      <c r="M1503" s="149"/>
      <c r="N1503" s="149"/>
      <c r="O1503" s="149"/>
      <c r="P1503" s="206"/>
      <c r="Q1503" s="150"/>
      <c r="R1503" s="148" t="str">
        <f ca="1">IF(ISERROR($V1503),"",OFFSET('Smelter Look-up'!$C$4,$V1503-4,0)&amp;"")</f>
        <v/>
      </c>
      <c r="S1503" s="154" t="str">
        <f t="shared" ca="1" si="121"/>
        <v/>
      </c>
      <c r="T1503" s="154" t="str">
        <f ca="1">IF(B1503="","",IF(ISERROR(MATCH($J1503,SorP!$B$1:$B$6261,0)),"",INDIRECT("'SorP'!$A$"&amp;MATCH($S1503&amp;$J1503,SorP!C:C,0))))</f>
        <v/>
      </c>
      <c r="U1503" s="167"/>
      <c r="V1503" s="168" t="e">
        <f>IF(C1503="",NA(),MATCH($B1503&amp;$C1503,'Smelter Look-up'!$J:$J,0))</f>
        <v>#N/A</v>
      </c>
      <c r="X1503" s="169">
        <f t="shared" ca="1" si="120"/>
        <v>0</v>
      </c>
      <c r="AB1503" s="311" t="str">
        <f t="shared" si="122"/>
        <v/>
      </c>
      <c r="AC1503" s="169" t="str">
        <f t="shared" si="123"/>
        <v/>
      </c>
      <c r="AD1503" s="169" t="str">
        <f t="shared" si="124"/>
        <v/>
      </c>
    </row>
    <row r="1504" spans="1:30" s="169" customFormat="1" ht="20.25">
      <c r="A1504" s="154"/>
      <c r="B1504" s="301"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3" t="str">
        <f ca="1">IF(ISERROR($V1504),"",OFFSET('Smelter Look-up'!$G$4,$V1504-4,0))</f>
        <v/>
      </c>
      <c r="I1504" s="204" t="str">
        <f ca="1">IF(ISERROR($V1504),"",OFFSET('Smelter Look-up'!$H$4,$V1504-4,0))</f>
        <v/>
      </c>
      <c r="J1504" s="204" t="str">
        <f ca="1">IF(ISERROR($V1504),"",OFFSET('Smelter Look-up'!$I$4,$V1504-4,0))</f>
        <v/>
      </c>
      <c r="K1504" s="149"/>
      <c r="L1504" s="149"/>
      <c r="M1504" s="149"/>
      <c r="N1504" s="149"/>
      <c r="O1504" s="149"/>
      <c r="P1504" s="206"/>
      <c r="Q1504" s="150"/>
      <c r="R1504" s="148" t="str">
        <f ca="1">IF(ISERROR($V1504),"",OFFSET('Smelter Look-up'!$C$4,$V1504-4,0)&amp;"")</f>
        <v/>
      </c>
      <c r="S1504" s="154" t="str">
        <f t="shared" ca="1" si="121"/>
        <v/>
      </c>
      <c r="T1504" s="154" t="str">
        <f ca="1">IF(B1504="","",IF(ISERROR(MATCH($J1504,SorP!$B$1:$B$6261,0)),"",INDIRECT("'SorP'!$A$"&amp;MATCH($S1504&amp;$J1504,SorP!C:C,0))))</f>
        <v/>
      </c>
      <c r="U1504" s="167"/>
      <c r="V1504" s="168" t="e">
        <f>IF(C1504="",NA(),MATCH($B1504&amp;$C1504,'Smelter Look-up'!$J:$J,0))</f>
        <v>#N/A</v>
      </c>
      <c r="X1504" s="169">
        <f t="shared" ref="X1504:X1567" ca="1" si="125">IF(AND(C1504="Smelter not listed",OR(LEN(D1504)=0,LEN(E1504)=0)),1,0)</f>
        <v>0</v>
      </c>
      <c r="AB1504" s="311" t="str">
        <f t="shared" si="122"/>
        <v/>
      </c>
      <c r="AC1504" s="169" t="str">
        <f t="shared" si="123"/>
        <v/>
      </c>
      <c r="AD1504" s="169" t="str">
        <f t="shared" si="124"/>
        <v/>
      </c>
    </row>
    <row r="1505" spans="1:30" s="169" customFormat="1" ht="20.25">
      <c r="A1505" s="154"/>
      <c r="B1505" s="301"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3" t="str">
        <f ca="1">IF(ISERROR($V1505),"",OFFSET('Smelter Look-up'!$G$4,$V1505-4,0))</f>
        <v/>
      </c>
      <c r="I1505" s="204" t="str">
        <f ca="1">IF(ISERROR($V1505),"",OFFSET('Smelter Look-up'!$H$4,$V1505-4,0))</f>
        <v/>
      </c>
      <c r="J1505" s="204" t="str">
        <f ca="1">IF(ISERROR($V1505),"",OFFSET('Smelter Look-up'!$I$4,$V1505-4,0))</f>
        <v/>
      </c>
      <c r="K1505" s="149"/>
      <c r="L1505" s="149"/>
      <c r="M1505" s="149"/>
      <c r="N1505" s="149"/>
      <c r="O1505" s="149"/>
      <c r="P1505" s="206"/>
      <c r="Q1505" s="150"/>
      <c r="R1505" s="148" t="str">
        <f ca="1">IF(ISERROR($V1505),"",OFFSET('Smelter Look-up'!$C$4,$V1505-4,0)&amp;"")</f>
        <v/>
      </c>
      <c r="S1505" s="154" t="str">
        <f t="shared" ref="S1505:S1568" ca="1" si="126">IF(B1505="","",IF(ISERROR(MATCH($E1505,CL,0)),"Unknown",INDIRECT("'C'!$A$"&amp;MATCH($E1505,CL,0)+1)))</f>
        <v/>
      </c>
      <c r="T1505" s="154" t="str">
        <f ca="1">IF(B1505="","",IF(ISERROR(MATCH($J1505,SorP!$B$1:$B$6261,0)),"",INDIRECT("'SorP'!$A$"&amp;MATCH($S1505&amp;$J1505,SorP!C:C,0))))</f>
        <v/>
      </c>
      <c r="U1505" s="167"/>
      <c r="V1505" s="168" t="e">
        <f>IF(C1505="",NA(),MATCH($B1505&amp;$C1505,'Smelter Look-up'!$J:$J,0))</f>
        <v>#N/A</v>
      </c>
      <c r="X1505" s="169">
        <f t="shared" ca="1" si="125"/>
        <v>0</v>
      </c>
      <c r="AB1505" s="311" t="str">
        <f t="shared" si="122"/>
        <v/>
      </c>
      <c r="AC1505" s="169" t="str">
        <f t="shared" si="123"/>
        <v/>
      </c>
      <c r="AD1505" s="169" t="str">
        <f t="shared" si="124"/>
        <v/>
      </c>
    </row>
    <row r="1506" spans="1:30" s="169" customFormat="1" ht="20.25">
      <c r="A1506" s="154"/>
      <c r="B1506" s="301"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3" t="str">
        <f ca="1">IF(ISERROR($V1506),"",OFFSET('Smelter Look-up'!$G$4,$V1506-4,0))</f>
        <v/>
      </c>
      <c r="I1506" s="204" t="str">
        <f ca="1">IF(ISERROR($V1506),"",OFFSET('Smelter Look-up'!$H$4,$V1506-4,0))</f>
        <v/>
      </c>
      <c r="J1506" s="204" t="str">
        <f ca="1">IF(ISERROR($V1506),"",OFFSET('Smelter Look-up'!$I$4,$V1506-4,0))</f>
        <v/>
      </c>
      <c r="K1506" s="149"/>
      <c r="L1506" s="149"/>
      <c r="M1506" s="149"/>
      <c r="N1506" s="149"/>
      <c r="O1506" s="149"/>
      <c r="P1506" s="206"/>
      <c r="Q1506" s="150"/>
      <c r="R1506" s="148" t="str">
        <f ca="1">IF(ISERROR($V1506),"",OFFSET('Smelter Look-up'!$C$4,$V1506-4,0)&amp;"")</f>
        <v/>
      </c>
      <c r="S1506" s="154" t="str">
        <f t="shared" ca="1" si="126"/>
        <v/>
      </c>
      <c r="T1506" s="154" t="str">
        <f ca="1">IF(B1506="","",IF(ISERROR(MATCH($J1506,SorP!$B$1:$B$6261,0)),"",INDIRECT("'SorP'!$A$"&amp;MATCH($S1506&amp;$J1506,SorP!C:C,0))))</f>
        <v/>
      </c>
      <c r="U1506" s="167"/>
      <c r="V1506" s="168" t="e">
        <f>IF(C1506="",NA(),MATCH($B1506&amp;$C1506,'Smelter Look-up'!$J:$J,0))</f>
        <v>#N/A</v>
      </c>
      <c r="X1506" s="169">
        <f t="shared" ca="1" si="125"/>
        <v>0</v>
      </c>
      <c r="AB1506" s="311" t="str">
        <f t="shared" si="122"/>
        <v/>
      </c>
      <c r="AC1506" s="169" t="str">
        <f t="shared" si="123"/>
        <v/>
      </c>
      <c r="AD1506" s="169" t="str">
        <f t="shared" si="124"/>
        <v/>
      </c>
    </row>
    <row r="1507" spans="1:30" s="169" customFormat="1" ht="20.25">
      <c r="A1507" s="154"/>
      <c r="B1507" s="301"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3" t="str">
        <f ca="1">IF(ISERROR($V1507),"",OFFSET('Smelter Look-up'!$G$4,$V1507-4,0))</f>
        <v/>
      </c>
      <c r="I1507" s="204" t="str">
        <f ca="1">IF(ISERROR($V1507),"",OFFSET('Smelter Look-up'!$H$4,$V1507-4,0))</f>
        <v/>
      </c>
      <c r="J1507" s="204" t="str">
        <f ca="1">IF(ISERROR($V1507),"",OFFSET('Smelter Look-up'!$I$4,$V1507-4,0))</f>
        <v/>
      </c>
      <c r="K1507" s="149"/>
      <c r="L1507" s="149"/>
      <c r="M1507" s="149"/>
      <c r="N1507" s="149"/>
      <c r="O1507" s="149"/>
      <c r="P1507" s="206"/>
      <c r="Q1507" s="150"/>
      <c r="R1507" s="148" t="str">
        <f ca="1">IF(ISERROR($V1507),"",OFFSET('Smelter Look-up'!$C$4,$V1507-4,0)&amp;"")</f>
        <v/>
      </c>
      <c r="S1507" s="154" t="str">
        <f t="shared" ca="1" si="126"/>
        <v/>
      </c>
      <c r="T1507" s="154" t="str">
        <f ca="1">IF(B1507="","",IF(ISERROR(MATCH($J1507,SorP!$B$1:$B$6261,0)),"",INDIRECT("'SorP'!$A$"&amp;MATCH($S1507&amp;$J1507,SorP!C:C,0))))</f>
        <v/>
      </c>
      <c r="U1507" s="167"/>
      <c r="V1507" s="168" t="e">
        <f>IF(C1507="",NA(),MATCH($B1507&amp;$C1507,'Smelter Look-up'!$J:$J,0))</f>
        <v>#N/A</v>
      </c>
      <c r="X1507" s="169">
        <f t="shared" ca="1" si="125"/>
        <v>0</v>
      </c>
      <c r="AB1507" s="311" t="str">
        <f t="shared" si="122"/>
        <v/>
      </c>
      <c r="AC1507" s="169" t="str">
        <f t="shared" si="123"/>
        <v/>
      </c>
      <c r="AD1507" s="169" t="str">
        <f t="shared" si="124"/>
        <v/>
      </c>
    </row>
    <row r="1508" spans="1:30" s="169" customFormat="1" ht="20.25">
      <c r="A1508" s="154"/>
      <c r="B1508" s="301"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3" t="str">
        <f ca="1">IF(ISERROR($V1508),"",OFFSET('Smelter Look-up'!$G$4,$V1508-4,0))</f>
        <v/>
      </c>
      <c r="I1508" s="204" t="str">
        <f ca="1">IF(ISERROR($V1508),"",OFFSET('Smelter Look-up'!$H$4,$V1508-4,0))</f>
        <v/>
      </c>
      <c r="J1508" s="204" t="str">
        <f ca="1">IF(ISERROR($V1508),"",OFFSET('Smelter Look-up'!$I$4,$V1508-4,0))</f>
        <v/>
      </c>
      <c r="K1508" s="149"/>
      <c r="L1508" s="149"/>
      <c r="M1508" s="149"/>
      <c r="N1508" s="149"/>
      <c r="O1508" s="149"/>
      <c r="P1508" s="206"/>
      <c r="Q1508" s="150"/>
      <c r="R1508" s="148" t="str">
        <f ca="1">IF(ISERROR($V1508),"",OFFSET('Smelter Look-up'!$C$4,$V1508-4,0)&amp;"")</f>
        <v/>
      </c>
      <c r="S1508" s="154" t="str">
        <f t="shared" ca="1" si="126"/>
        <v/>
      </c>
      <c r="T1508" s="154" t="str">
        <f ca="1">IF(B1508="","",IF(ISERROR(MATCH($J1508,SorP!$B$1:$B$6261,0)),"",INDIRECT("'SorP'!$A$"&amp;MATCH($S1508&amp;$J1508,SorP!C:C,0))))</f>
        <v/>
      </c>
      <c r="U1508" s="167"/>
      <c r="V1508" s="168" t="e">
        <f>IF(C1508="",NA(),MATCH($B1508&amp;$C1508,'Smelter Look-up'!$J:$J,0))</f>
        <v>#N/A</v>
      </c>
      <c r="X1508" s="169">
        <f t="shared" ca="1" si="125"/>
        <v>0</v>
      </c>
      <c r="AB1508" s="311" t="str">
        <f t="shared" si="122"/>
        <v/>
      </c>
      <c r="AC1508" s="169" t="str">
        <f t="shared" si="123"/>
        <v/>
      </c>
      <c r="AD1508" s="169" t="str">
        <f t="shared" si="124"/>
        <v/>
      </c>
    </row>
    <row r="1509" spans="1:30" s="169" customFormat="1" ht="20.25">
      <c r="A1509" s="154"/>
      <c r="B1509" s="301"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3" t="str">
        <f ca="1">IF(ISERROR($V1509),"",OFFSET('Smelter Look-up'!$G$4,$V1509-4,0))</f>
        <v/>
      </c>
      <c r="I1509" s="204" t="str">
        <f ca="1">IF(ISERROR($V1509),"",OFFSET('Smelter Look-up'!$H$4,$V1509-4,0))</f>
        <v/>
      </c>
      <c r="J1509" s="204" t="str">
        <f ca="1">IF(ISERROR($V1509),"",OFFSET('Smelter Look-up'!$I$4,$V1509-4,0))</f>
        <v/>
      </c>
      <c r="K1509" s="149"/>
      <c r="L1509" s="149"/>
      <c r="M1509" s="149"/>
      <c r="N1509" s="149"/>
      <c r="O1509" s="149"/>
      <c r="P1509" s="206"/>
      <c r="Q1509" s="150"/>
      <c r="R1509" s="148" t="str">
        <f ca="1">IF(ISERROR($V1509),"",OFFSET('Smelter Look-up'!$C$4,$V1509-4,0)&amp;"")</f>
        <v/>
      </c>
      <c r="S1509" s="154" t="str">
        <f t="shared" ca="1" si="126"/>
        <v/>
      </c>
      <c r="T1509" s="154" t="str">
        <f ca="1">IF(B1509="","",IF(ISERROR(MATCH($J1509,SorP!$B$1:$B$6261,0)),"",INDIRECT("'SorP'!$A$"&amp;MATCH($S1509&amp;$J1509,SorP!C:C,0))))</f>
        <v/>
      </c>
      <c r="U1509" s="167"/>
      <c r="V1509" s="168" t="e">
        <f>IF(C1509="",NA(),MATCH($B1509&amp;$C1509,'Smelter Look-up'!$J:$J,0))</f>
        <v>#N/A</v>
      </c>
      <c r="X1509" s="169">
        <f t="shared" ca="1" si="125"/>
        <v>0</v>
      </c>
      <c r="AB1509" s="311" t="str">
        <f t="shared" si="122"/>
        <v/>
      </c>
      <c r="AC1509" s="169" t="str">
        <f t="shared" si="123"/>
        <v/>
      </c>
      <c r="AD1509" s="169" t="str">
        <f t="shared" si="124"/>
        <v/>
      </c>
    </row>
    <row r="1510" spans="1:30" s="169" customFormat="1" ht="20.25">
      <c r="A1510" s="154"/>
      <c r="B1510" s="301"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3" t="str">
        <f ca="1">IF(ISERROR($V1510),"",OFFSET('Smelter Look-up'!$G$4,$V1510-4,0))</f>
        <v/>
      </c>
      <c r="I1510" s="204" t="str">
        <f ca="1">IF(ISERROR($V1510),"",OFFSET('Smelter Look-up'!$H$4,$V1510-4,0))</f>
        <v/>
      </c>
      <c r="J1510" s="204" t="str">
        <f ca="1">IF(ISERROR($V1510),"",OFFSET('Smelter Look-up'!$I$4,$V1510-4,0))</f>
        <v/>
      </c>
      <c r="K1510" s="149"/>
      <c r="L1510" s="149"/>
      <c r="M1510" s="149"/>
      <c r="N1510" s="149"/>
      <c r="O1510" s="149"/>
      <c r="P1510" s="206"/>
      <c r="Q1510" s="150"/>
      <c r="R1510" s="148" t="str">
        <f ca="1">IF(ISERROR($V1510),"",OFFSET('Smelter Look-up'!$C$4,$V1510-4,0)&amp;"")</f>
        <v/>
      </c>
      <c r="S1510" s="154" t="str">
        <f t="shared" ca="1" si="126"/>
        <v/>
      </c>
      <c r="T1510" s="154" t="str">
        <f ca="1">IF(B1510="","",IF(ISERROR(MATCH($J1510,SorP!$B$1:$B$6261,0)),"",INDIRECT("'SorP'!$A$"&amp;MATCH($S1510&amp;$J1510,SorP!C:C,0))))</f>
        <v/>
      </c>
      <c r="U1510" s="167"/>
      <c r="V1510" s="168" t="e">
        <f>IF(C1510="",NA(),MATCH($B1510&amp;$C1510,'Smelter Look-up'!$J:$J,0))</f>
        <v>#N/A</v>
      </c>
      <c r="X1510" s="169">
        <f t="shared" ca="1" si="125"/>
        <v>0</v>
      </c>
      <c r="AB1510" s="311" t="str">
        <f t="shared" si="122"/>
        <v/>
      </c>
      <c r="AC1510" s="169" t="str">
        <f t="shared" si="123"/>
        <v/>
      </c>
      <c r="AD1510" s="169" t="str">
        <f t="shared" si="124"/>
        <v/>
      </c>
    </row>
    <row r="1511" spans="1:30" s="169" customFormat="1" ht="20.25">
      <c r="A1511" s="154"/>
      <c r="B1511" s="301"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3" t="str">
        <f ca="1">IF(ISERROR($V1511),"",OFFSET('Smelter Look-up'!$G$4,$V1511-4,0))</f>
        <v/>
      </c>
      <c r="I1511" s="204" t="str">
        <f ca="1">IF(ISERROR($V1511),"",OFFSET('Smelter Look-up'!$H$4,$V1511-4,0))</f>
        <v/>
      </c>
      <c r="J1511" s="204" t="str">
        <f ca="1">IF(ISERROR($V1511),"",OFFSET('Smelter Look-up'!$I$4,$V1511-4,0))</f>
        <v/>
      </c>
      <c r="K1511" s="149"/>
      <c r="L1511" s="149"/>
      <c r="M1511" s="149"/>
      <c r="N1511" s="149"/>
      <c r="O1511" s="149"/>
      <c r="P1511" s="206"/>
      <c r="Q1511" s="150"/>
      <c r="R1511" s="148" t="str">
        <f ca="1">IF(ISERROR($V1511),"",OFFSET('Smelter Look-up'!$C$4,$V1511-4,0)&amp;"")</f>
        <v/>
      </c>
      <c r="S1511" s="154" t="str">
        <f t="shared" ca="1" si="126"/>
        <v/>
      </c>
      <c r="T1511" s="154" t="str">
        <f ca="1">IF(B1511="","",IF(ISERROR(MATCH($J1511,SorP!$B$1:$B$6261,0)),"",INDIRECT("'SorP'!$A$"&amp;MATCH($S1511&amp;$J1511,SorP!C:C,0))))</f>
        <v/>
      </c>
      <c r="U1511" s="167"/>
      <c r="V1511" s="168" t="e">
        <f>IF(C1511="",NA(),MATCH($B1511&amp;$C1511,'Smelter Look-up'!$J:$J,0))</f>
        <v>#N/A</v>
      </c>
      <c r="X1511" s="169">
        <f t="shared" ca="1" si="125"/>
        <v>0</v>
      </c>
      <c r="AB1511" s="311" t="str">
        <f t="shared" ref="AB1511:AB1574" si="127">IF(C1511="","",B1511)</f>
        <v/>
      </c>
      <c r="AC1511" s="169" t="str">
        <f t="shared" ref="AC1511:AC1574" si="128">B1511</f>
        <v/>
      </c>
      <c r="AD1511" s="169" t="str">
        <f t="shared" ref="AD1511:AD1574" si="129">IF(C1511="Smelter not listed",D1511,C1511)</f>
        <v/>
      </c>
    </row>
    <row r="1512" spans="1:30" s="169" customFormat="1" ht="20.25">
      <c r="A1512" s="154"/>
      <c r="B1512" s="301"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3" t="str">
        <f ca="1">IF(ISERROR($V1512),"",OFFSET('Smelter Look-up'!$G$4,$V1512-4,0))</f>
        <v/>
      </c>
      <c r="I1512" s="204" t="str">
        <f ca="1">IF(ISERROR($V1512),"",OFFSET('Smelter Look-up'!$H$4,$V1512-4,0))</f>
        <v/>
      </c>
      <c r="J1512" s="204" t="str">
        <f ca="1">IF(ISERROR($V1512),"",OFFSET('Smelter Look-up'!$I$4,$V1512-4,0))</f>
        <v/>
      </c>
      <c r="K1512" s="149"/>
      <c r="L1512" s="149"/>
      <c r="M1512" s="149"/>
      <c r="N1512" s="149"/>
      <c r="O1512" s="149"/>
      <c r="P1512" s="206"/>
      <c r="Q1512" s="150"/>
      <c r="R1512" s="148" t="str">
        <f ca="1">IF(ISERROR($V1512),"",OFFSET('Smelter Look-up'!$C$4,$V1512-4,0)&amp;"")</f>
        <v/>
      </c>
      <c r="S1512" s="154" t="str">
        <f t="shared" ca="1" si="126"/>
        <v/>
      </c>
      <c r="T1512" s="154" t="str">
        <f ca="1">IF(B1512="","",IF(ISERROR(MATCH($J1512,SorP!$B$1:$B$6261,0)),"",INDIRECT("'SorP'!$A$"&amp;MATCH($S1512&amp;$J1512,SorP!C:C,0))))</f>
        <v/>
      </c>
      <c r="U1512" s="167"/>
      <c r="V1512" s="168" t="e">
        <f>IF(C1512="",NA(),MATCH($B1512&amp;$C1512,'Smelter Look-up'!$J:$J,0))</f>
        <v>#N/A</v>
      </c>
      <c r="X1512" s="169">
        <f t="shared" ca="1" si="125"/>
        <v>0</v>
      </c>
      <c r="AB1512" s="311" t="str">
        <f t="shared" si="127"/>
        <v/>
      </c>
      <c r="AC1512" s="169" t="str">
        <f t="shared" si="128"/>
        <v/>
      </c>
      <c r="AD1512" s="169" t="str">
        <f t="shared" si="129"/>
        <v/>
      </c>
    </row>
    <row r="1513" spans="1:30" s="169" customFormat="1" ht="20.25">
      <c r="A1513" s="154"/>
      <c r="B1513" s="301"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3" t="str">
        <f ca="1">IF(ISERROR($V1513),"",OFFSET('Smelter Look-up'!$G$4,$V1513-4,0))</f>
        <v/>
      </c>
      <c r="I1513" s="204" t="str">
        <f ca="1">IF(ISERROR($V1513),"",OFFSET('Smelter Look-up'!$H$4,$V1513-4,0))</f>
        <v/>
      </c>
      <c r="J1513" s="204" t="str">
        <f ca="1">IF(ISERROR($V1513),"",OFFSET('Smelter Look-up'!$I$4,$V1513-4,0))</f>
        <v/>
      </c>
      <c r="K1513" s="149"/>
      <c r="L1513" s="149"/>
      <c r="M1513" s="149"/>
      <c r="N1513" s="149"/>
      <c r="O1513" s="149"/>
      <c r="P1513" s="206"/>
      <c r="Q1513" s="150"/>
      <c r="R1513" s="148" t="str">
        <f ca="1">IF(ISERROR($V1513),"",OFFSET('Smelter Look-up'!$C$4,$V1513-4,0)&amp;"")</f>
        <v/>
      </c>
      <c r="S1513" s="154" t="str">
        <f t="shared" ca="1" si="126"/>
        <v/>
      </c>
      <c r="T1513" s="154" t="str">
        <f ca="1">IF(B1513="","",IF(ISERROR(MATCH($J1513,SorP!$B$1:$B$6261,0)),"",INDIRECT("'SorP'!$A$"&amp;MATCH($S1513&amp;$J1513,SorP!C:C,0))))</f>
        <v/>
      </c>
      <c r="U1513" s="167"/>
      <c r="V1513" s="168" t="e">
        <f>IF(C1513="",NA(),MATCH($B1513&amp;$C1513,'Smelter Look-up'!$J:$J,0))</f>
        <v>#N/A</v>
      </c>
      <c r="X1513" s="169">
        <f t="shared" ca="1" si="125"/>
        <v>0</v>
      </c>
      <c r="AB1513" s="311" t="str">
        <f t="shared" si="127"/>
        <v/>
      </c>
      <c r="AC1513" s="169" t="str">
        <f t="shared" si="128"/>
        <v/>
      </c>
      <c r="AD1513" s="169" t="str">
        <f t="shared" si="129"/>
        <v/>
      </c>
    </row>
    <row r="1514" spans="1:30" s="169" customFormat="1" ht="20.25">
      <c r="A1514" s="154"/>
      <c r="B1514" s="301"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3" t="str">
        <f ca="1">IF(ISERROR($V1514),"",OFFSET('Smelter Look-up'!$G$4,$V1514-4,0))</f>
        <v/>
      </c>
      <c r="I1514" s="204" t="str">
        <f ca="1">IF(ISERROR($V1514),"",OFFSET('Smelter Look-up'!$H$4,$V1514-4,0))</f>
        <v/>
      </c>
      <c r="J1514" s="204" t="str">
        <f ca="1">IF(ISERROR($V1514),"",OFFSET('Smelter Look-up'!$I$4,$V1514-4,0))</f>
        <v/>
      </c>
      <c r="K1514" s="149"/>
      <c r="L1514" s="149"/>
      <c r="M1514" s="149"/>
      <c r="N1514" s="149"/>
      <c r="O1514" s="149"/>
      <c r="P1514" s="206"/>
      <c r="Q1514" s="150"/>
      <c r="R1514" s="148" t="str">
        <f ca="1">IF(ISERROR($V1514),"",OFFSET('Smelter Look-up'!$C$4,$V1514-4,0)&amp;"")</f>
        <v/>
      </c>
      <c r="S1514" s="154" t="str">
        <f t="shared" ca="1" si="126"/>
        <v/>
      </c>
      <c r="T1514" s="154" t="str">
        <f ca="1">IF(B1514="","",IF(ISERROR(MATCH($J1514,SorP!$B$1:$B$6261,0)),"",INDIRECT("'SorP'!$A$"&amp;MATCH($S1514&amp;$J1514,SorP!C:C,0))))</f>
        <v/>
      </c>
      <c r="U1514" s="167"/>
      <c r="V1514" s="168" t="e">
        <f>IF(C1514="",NA(),MATCH($B1514&amp;$C1514,'Smelter Look-up'!$J:$J,0))</f>
        <v>#N/A</v>
      </c>
      <c r="X1514" s="169">
        <f t="shared" ca="1" si="125"/>
        <v>0</v>
      </c>
      <c r="AB1514" s="311" t="str">
        <f t="shared" si="127"/>
        <v/>
      </c>
      <c r="AC1514" s="169" t="str">
        <f t="shared" si="128"/>
        <v/>
      </c>
      <c r="AD1514" s="169" t="str">
        <f t="shared" si="129"/>
        <v/>
      </c>
    </row>
    <row r="1515" spans="1:30" s="169" customFormat="1" ht="20.25">
      <c r="A1515" s="154"/>
      <c r="B1515" s="301"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3" t="str">
        <f ca="1">IF(ISERROR($V1515),"",OFFSET('Smelter Look-up'!$G$4,$V1515-4,0))</f>
        <v/>
      </c>
      <c r="I1515" s="204" t="str">
        <f ca="1">IF(ISERROR($V1515),"",OFFSET('Smelter Look-up'!$H$4,$V1515-4,0))</f>
        <v/>
      </c>
      <c r="J1515" s="204" t="str">
        <f ca="1">IF(ISERROR($V1515),"",OFFSET('Smelter Look-up'!$I$4,$V1515-4,0))</f>
        <v/>
      </c>
      <c r="K1515" s="149"/>
      <c r="L1515" s="149"/>
      <c r="M1515" s="149"/>
      <c r="N1515" s="149"/>
      <c r="O1515" s="149"/>
      <c r="P1515" s="206"/>
      <c r="Q1515" s="150"/>
      <c r="R1515" s="148" t="str">
        <f ca="1">IF(ISERROR($V1515),"",OFFSET('Smelter Look-up'!$C$4,$V1515-4,0)&amp;"")</f>
        <v/>
      </c>
      <c r="S1515" s="154" t="str">
        <f t="shared" ca="1" si="126"/>
        <v/>
      </c>
      <c r="T1515" s="154" t="str">
        <f ca="1">IF(B1515="","",IF(ISERROR(MATCH($J1515,SorP!$B$1:$B$6261,0)),"",INDIRECT("'SorP'!$A$"&amp;MATCH($S1515&amp;$J1515,SorP!C:C,0))))</f>
        <v/>
      </c>
      <c r="U1515" s="167"/>
      <c r="V1515" s="168" t="e">
        <f>IF(C1515="",NA(),MATCH($B1515&amp;$C1515,'Smelter Look-up'!$J:$J,0))</f>
        <v>#N/A</v>
      </c>
      <c r="X1515" s="169">
        <f t="shared" ca="1" si="125"/>
        <v>0</v>
      </c>
      <c r="AB1515" s="311" t="str">
        <f t="shared" si="127"/>
        <v/>
      </c>
      <c r="AC1515" s="169" t="str">
        <f t="shared" si="128"/>
        <v/>
      </c>
      <c r="AD1515" s="169" t="str">
        <f t="shared" si="129"/>
        <v/>
      </c>
    </row>
    <row r="1516" spans="1:30" s="169" customFormat="1" ht="20.25">
      <c r="A1516" s="154"/>
      <c r="B1516" s="301"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3" t="str">
        <f ca="1">IF(ISERROR($V1516),"",OFFSET('Smelter Look-up'!$G$4,$V1516-4,0))</f>
        <v/>
      </c>
      <c r="I1516" s="204" t="str">
        <f ca="1">IF(ISERROR($V1516),"",OFFSET('Smelter Look-up'!$H$4,$V1516-4,0))</f>
        <v/>
      </c>
      <c r="J1516" s="204" t="str">
        <f ca="1">IF(ISERROR($V1516),"",OFFSET('Smelter Look-up'!$I$4,$V1516-4,0))</f>
        <v/>
      </c>
      <c r="K1516" s="149"/>
      <c r="L1516" s="149"/>
      <c r="M1516" s="149"/>
      <c r="N1516" s="149"/>
      <c r="O1516" s="149"/>
      <c r="P1516" s="206"/>
      <c r="Q1516" s="150"/>
      <c r="R1516" s="148" t="str">
        <f ca="1">IF(ISERROR($V1516),"",OFFSET('Smelter Look-up'!$C$4,$V1516-4,0)&amp;"")</f>
        <v/>
      </c>
      <c r="S1516" s="154" t="str">
        <f t="shared" ca="1" si="126"/>
        <v/>
      </c>
      <c r="T1516" s="154" t="str">
        <f ca="1">IF(B1516="","",IF(ISERROR(MATCH($J1516,SorP!$B$1:$B$6261,0)),"",INDIRECT("'SorP'!$A$"&amp;MATCH($S1516&amp;$J1516,SorP!C:C,0))))</f>
        <v/>
      </c>
      <c r="U1516" s="167"/>
      <c r="V1516" s="168" t="e">
        <f>IF(C1516="",NA(),MATCH($B1516&amp;$C1516,'Smelter Look-up'!$J:$J,0))</f>
        <v>#N/A</v>
      </c>
      <c r="X1516" s="169">
        <f t="shared" ca="1" si="125"/>
        <v>0</v>
      </c>
      <c r="AB1516" s="311" t="str">
        <f t="shared" si="127"/>
        <v/>
      </c>
      <c r="AC1516" s="169" t="str">
        <f t="shared" si="128"/>
        <v/>
      </c>
      <c r="AD1516" s="169" t="str">
        <f t="shared" si="129"/>
        <v/>
      </c>
    </row>
    <row r="1517" spans="1:30" s="169" customFormat="1" ht="20.25">
      <c r="A1517" s="154"/>
      <c r="B1517" s="301"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3" t="str">
        <f ca="1">IF(ISERROR($V1517),"",OFFSET('Smelter Look-up'!$G$4,$V1517-4,0))</f>
        <v/>
      </c>
      <c r="I1517" s="204" t="str">
        <f ca="1">IF(ISERROR($V1517),"",OFFSET('Smelter Look-up'!$H$4,$V1517-4,0))</f>
        <v/>
      </c>
      <c r="J1517" s="204" t="str">
        <f ca="1">IF(ISERROR($V1517),"",OFFSET('Smelter Look-up'!$I$4,$V1517-4,0))</f>
        <v/>
      </c>
      <c r="K1517" s="149"/>
      <c r="L1517" s="149"/>
      <c r="M1517" s="149"/>
      <c r="N1517" s="149"/>
      <c r="O1517" s="149"/>
      <c r="P1517" s="206"/>
      <c r="Q1517" s="150"/>
      <c r="R1517" s="148" t="str">
        <f ca="1">IF(ISERROR($V1517),"",OFFSET('Smelter Look-up'!$C$4,$V1517-4,0)&amp;"")</f>
        <v/>
      </c>
      <c r="S1517" s="154" t="str">
        <f t="shared" ca="1" si="126"/>
        <v/>
      </c>
      <c r="T1517" s="154" t="str">
        <f ca="1">IF(B1517="","",IF(ISERROR(MATCH($J1517,SorP!$B$1:$B$6261,0)),"",INDIRECT("'SorP'!$A$"&amp;MATCH($S1517&amp;$J1517,SorP!C:C,0))))</f>
        <v/>
      </c>
      <c r="U1517" s="167"/>
      <c r="V1517" s="168" t="e">
        <f>IF(C1517="",NA(),MATCH($B1517&amp;$C1517,'Smelter Look-up'!$J:$J,0))</f>
        <v>#N/A</v>
      </c>
      <c r="X1517" s="169">
        <f t="shared" ca="1" si="125"/>
        <v>0</v>
      </c>
      <c r="AB1517" s="311" t="str">
        <f t="shared" si="127"/>
        <v/>
      </c>
      <c r="AC1517" s="169" t="str">
        <f t="shared" si="128"/>
        <v/>
      </c>
      <c r="AD1517" s="169" t="str">
        <f t="shared" si="129"/>
        <v/>
      </c>
    </row>
    <row r="1518" spans="1:30" s="169" customFormat="1" ht="20.25">
      <c r="A1518" s="154"/>
      <c r="B1518" s="301"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3" t="str">
        <f ca="1">IF(ISERROR($V1518),"",OFFSET('Smelter Look-up'!$G$4,$V1518-4,0))</f>
        <v/>
      </c>
      <c r="I1518" s="204" t="str">
        <f ca="1">IF(ISERROR($V1518),"",OFFSET('Smelter Look-up'!$H$4,$V1518-4,0))</f>
        <v/>
      </c>
      <c r="J1518" s="204" t="str">
        <f ca="1">IF(ISERROR($V1518),"",OFFSET('Smelter Look-up'!$I$4,$V1518-4,0))</f>
        <v/>
      </c>
      <c r="K1518" s="149"/>
      <c r="L1518" s="149"/>
      <c r="M1518" s="149"/>
      <c r="N1518" s="149"/>
      <c r="O1518" s="149"/>
      <c r="P1518" s="206"/>
      <c r="Q1518" s="150"/>
      <c r="R1518" s="148" t="str">
        <f ca="1">IF(ISERROR($V1518),"",OFFSET('Smelter Look-up'!$C$4,$V1518-4,0)&amp;"")</f>
        <v/>
      </c>
      <c r="S1518" s="154" t="str">
        <f t="shared" ca="1" si="126"/>
        <v/>
      </c>
      <c r="T1518" s="154" t="str">
        <f ca="1">IF(B1518="","",IF(ISERROR(MATCH($J1518,SorP!$B$1:$B$6261,0)),"",INDIRECT("'SorP'!$A$"&amp;MATCH($S1518&amp;$J1518,SorP!C:C,0))))</f>
        <v/>
      </c>
      <c r="U1518" s="167"/>
      <c r="V1518" s="168" t="e">
        <f>IF(C1518="",NA(),MATCH($B1518&amp;$C1518,'Smelter Look-up'!$J:$J,0))</f>
        <v>#N/A</v>
      </c>
      <c r="X1518" s="169">
        <f t="shared" ca="1" si="125"/>
        <v>0</v>
      </c>
      <c r="AB1518" s="311" t="str">
        <f t="shared" si="127"/>
        <v/>
      </c>
      <c r="AC1518" s="169" t="str">
        <f t="shared" si="128"/>
        <v/>
      </c>
      <c r="AD1518" s="169" t="str">
        <f t="shared" si="129"/>
        <v/>
      </c>
    </row>
    <row r="1519" spans="1:30" s="169" customFormat="1" ht="20.25">
      <c r="A1519" s="154"/>
      <c r="B1519" s="301"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3" t="str">
        <f ca="1">IF(ISERROR($V1519),"",OFFSET('Smelter Look-up'!$G$4,$V1519-4,0))</f>
        <v/>
      </c>
      <c r="I1519" s="204" t="str">
        <f ca="1">IF(ISERROR($V1519),"",OFFSET('Smelter Look-up'!$H$4,$V1519-4,0))</f>
        <v/>
      </c>
      <c r="J1519" s="204" t="str">
        <f ca="1">IF(ISERROR($V1519),"",OFFSET('Smelter Look-up'!$I$4,$V1519-4,0))</f>
        <v/>
      </c>
      <c r="K1519" s="149"/>
      <c r="L1519" s="149"/>
      <c r="M1519" s="149"/>
      <c r="N1519" s="149"/>
      <c r="O1519" s="149"/>
      <c r="P1519" s="206"/>
      <c r="Q1519" s="150"/>
      <c r="R1519" s="148" t="str">
        <f ca="1">IF(ISERROR($V1519),"",OFFSET('Smelter Look-up'!$C$4,$V1519-4,0)&amp;"")</f>
        <v/>
      </c>
      <c r="S1519" s="154" t="str">
        <f t="shared" ca="1" si="126"/>
        <v/>
      </c>
      <c r="T1519" s="154" t="str">
        <f ca="1">IF(B1519="","",IF(ISERROR(MATCH($J1519,SorP!$B$1:$B$6261,0)),"",INDIRECT("'SorP'!$A$"&amp;MATCH($S1519&amp;$J1519,SorP!C:C,0))))</f>
        <v/>
      </c>
      <c r="U1519" s="167"/>
      <c r="V1519" s="168" t="e">
        <f>IF(C1519="",NA(),MATCH($B1519&amp;$C1519,'Smelter Look-up'!$J:$J,0))</f>
        <v>#N/A</v>
      </c>
      <c r="X1519" s="169">
        <f t="shared" ca="1" si="125"/>
        <v>0</v>
      </c>
      <c r="AB1519" s="311" t="str">
        <f t="shared" si="127"/>
        <v/>
      </c>
      <c r="AC1519" s="169" t="str">
        <f t="shared" si="128"/>
        <v/>
      </c>
      <c r="AD1519" s="169" t="str">
        <f t="shared" si="129"/>
        <v/>
      </c>
    </row>
    <row r="1520" spans="1:30" s="169" customFormat="1" ht="20.25">
      <c r="A1520" s="154"/>
      <c r="B1520" s="301"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3" t="str">
        <f ca="1">IF(ISERROR($V1520),"",OFFSET('Smelter Look-up'!$G$4,$V1520-4,0))</f>
        <v/>
      </c>
      <c r="I1520" s="204" t="str">
        <f ca="1">IF(ISERROR($V1520),"",OFFSET('Smelter Look-up'!$H$4,$V1520-4,0))</f>
        <v/>
      </c>
      <c r="J1520" s="204" t="str">
        <f ca="1">IF(ISERROR($V1520),"",OFFSET('Smelter Look-up'!$I$4,$V1520-4,0))</f>
        <v/>
      </c>
      <c r="K1520" s="149"/>
      <c r="L1520" s="149"/>
      <c r="M1520" s="149"/>
      <c r="N1520" s="149"/>
      <c r="O1520" s="149"/>
      <c r="P1520" s="206"/>
      <c r="Q1520" s="150"/>
      <c r="R1520" s="148" t="str">
        <f ca="1">IF(ISERROR($V1520),"",OFFSET('Smelter Look-up'!$C$4,$V1520-4,0)&amp;"")</f>
        <v/>
      </c>
      <c r="S1520" s="154" t="str">
        <f t="shared" ca="1" si="126"/>
        <v/>
      </c>
      <c r="T1520" s="154" t="str">
        <f ca="1">IF(B1520="","",IF(ISERROR(MATCH($J1520,SorP!$B$1:$B$6261,0)),"",INDIRECT("'SorP'!$A$"&amp;MATCH($S1520&amp;$J1520,SorP!C:C,0))))</f>
        <v/>
      </c>
      <c r="U1520" s="167"/>
      <c r="V1520" s="168" t="e">
        <f>IF(C1520="",NA(),MATCH($B1520&amp;$C1520,'Smelter Look-up'!$J:$J,0))</f>
        <v>#N/A</v>
      </c>
      <c r="X1520" s="169">
        <f t="shared" ca="1" si="125"/>
        <v>0</v>
      </c>
      <c r="AB1520" s="311" t="str">
        <f t="shared" si="127"/>
        <v/>
      </c>
      <c r="AC1520" s="169" t="str">
        <f t="shared" si="128"/>
        <v/>
      </c>
      <c r="AD1520" s="169" t="str">
        <f t="shared" si="129"/>
        <v/>
      </c>
    </row>
    <row r="1521" spans="1:30" s="169" customFormat="1" ht="20.25">
      <c r="A1521" s="154"/>
      <c r="B1521" s="301"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3" t="str">
        <f ca="1">IF(ISERROR($V1521),"",OFFSET('Smelter Look-up'!$G$4,$V1521-4,0))</f>
        <v/>
      </c>
      <c r="I1521" s="204" t="str">
        <f ca="1">IF(ISERROR($V1521),"",OFFSET('Smelter Look-up'!$H$4,$V1521-4,0))</f>
        <v/>
      </c>
      <c r="J1521" s="204" t="str">
        <f ca="1">IF(ISERROR($V1521),"",OFFSET('Smelter Look-up'!$I$4,$V1521-4,0))</f>
        <v/>
      </c>
      <c r="K1521" s="149"/>
      <c r="L1521" s="149"/>
      <c r="M1521" s="149"/>
      <c r="N1521" s="149"/>
      <c r="O1521" s="149"/>
      <c r="P1521" s="206"/>
      <c r="Q1521" s="150"/>
      <c r="R1521" s="148" t="str">
        <f ca="1">IF(ISERROR($V1521),"",OFFSET('Smelter Look-up'!$C$4,$V1521-4,0)&amp;"")</f>
        <v/>
      </c>
      <c r="S1521" s="154" t="str">
        <f t="shared" ca="1" si="126"/>
        <v/>
      </c>
      <c r="T1521" s="154" t="str">
        <f ca="1">IF(B1521="","",IF(ISERROR(MATCH($J1521,SorP!$B$1:$B$6261,0)),"",INDIRECT("'SorP'!$A$"&amp;MATCH($S1521&amp;$J1521,SorP!C:C,0))))</f>
        <v/>
      </c>
      <c r="U1521" s="167"/>
      <c r="V1521" s="168" t="e">
        <f>IF(C1521="",NA(),MATCH($B1521&amp;$C1521,'Smelter Look-up'!$J:$J,0))</f>
        <v>#N/A</v>
      </c>
      <c r="X1521" s="169">
        <f t="shared" ca="1" si="125"/>
        <v>0</v>
      </c>
      <c r="AB1521" s="311" t="str">
        <f t="shared" si="127"/>
        <v/>
      </c>
      <c r="AC1521" s="169" t="str">
        <f t="shared" si="128"/>
        <v/>
      </c>
      <c r="AD1521" s="169" t="str">
        <f t="shared" si="129"/>
        <v/>
      </c>
    </row>
    <row r="1522" spans="1:30" s="169" customFormat="1" ht="20.25">
      <c r="A1522" s="154"/>
      <c r="B1522" s="301"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3" t="str">
        <f ca="1">IF(ISERROR($V1522),"",OFFSET('Smelter Look-up'!$G$4,$V1522-4,0))</f>
        <v/>
      </c>
      <c r="I1522" s="204" t="str">
        <f ca="1">IF(ISERROR($V1522),"",OFFSET('Smelter Look-up'!$H$4,$V1522-4,0))</f>
        <v/>
      </c>
      <c r="J1522" s="204" t="str">
        <f ca="1">IF(ISERROR($V1522),"",OFFSET('Smelter Look-up'!$I$4,$V1522-4,0))</f>
        <v/>
      </c>
      <c r="K1522" s="149"/>
      <c r="L1522" s="149"/>
      <c r="M1522" s="149"/>
      <c r="N1522" s="149"/>
      <c r="O1522" s="149"/>
      <c r="P1522" s="206"/>
      <c r="Q1522" s="150"/>
      <c r="R1522" s="148" t="str">
        <f ca="1">IF(ISERROR($V1522),"",OFFSET('Smelter Look-up'!$C$4,$V1522-4,0)&amp;"")</f>
        <v/>
      </c>
      <c r="S1522" s="154" t="str">
        <f t="shared" ca="1" si="126"/>
        <v/>
      </c>
      <c r="T1522" s="154" t="str">
        <f ca="1">IF(B1522="","",IF(ISERROR(MATCH($J1522,SorP!$B$1:$B$6261,0)),"",INDIRECT("'SorP'!$A$"&amp;MATCH($S1522&amp;$J1522,SorP!C:C,0))))</f>
        <v/>
      </c>
      <c r="U1522" s="167"/>
      <c r="V1522" s="168" t="e">
        <f>IF(C1522="",NA(),MATCH($B1522&amp;$C1522,'Smelter Look-up'!$J:$J,0))</f>
        <v>#N/A</v>
      </c>
      <c r="X1522" s="169">
        <f t="shared" ca="1" si="125"/>
        <v>0</v>
      </c>
      <c r="AB1522" s="311" t="str">
        <f t="shared" si="127"/>
        <v/>
      </c>
      <c r="AC1522" s="169" t="str">
        <f t="shared" si="128"/>
        <v/>
      </c>
      <c r="AD1522" s="169" t="str">
        <f t="shared" si="129"/>
        <v/>
      </c>
    </row>
    <row r="1523" spans="1:30" s="169" customFormat="1" ht="20.25">
      <c r="A1523" s="154"/>
      <c r="B1523" s="301"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3" t="str">
        <f ca="1">IF(ISERROR($V1523),"",OFFSET('Smelter Look-up'!$G$4,$V1523-4,0))</f>
        <v/>
      </c>
      <c r="I1523" s="204" t="str">
        <f ca="1">IF(ISERROR($V1523),"",OFFSET('Smelter Look-up'!$H$4,$V1523-4,0))</f>
        <v/>
      </c>
      <c r="J1523" s="204" t="str">
        <f ca="1">IF(ISERROR($V1523),"",OFFSET('Smelter Look-up'!$I$4,$V1523-4,0))</f>
        <v/>
      </c>
      <c r="K1523" s="149"/>
      <c r="L1523" s="149"/>
      <c r="M1523" s="149"/>
      <c r="N1523" s="149"/>
      <c r="O1523" s="149"/>
      <c r="P1523" s="206"/>
      <c r="Q1523" s="150"/>
      <c r="R1523" s="148" t="str">
        <f ca="1">IF(ISERROR($V1523),"",OFFSET('Smelter Look-up'!$C$4,$V1523-4,0)&amp;"")</f>
        <v/>
      </c>
      <c r="S1523" s="154" t="str">
        <f t="shared" ca="1" si="126"/>
        <v/>
      </c>
      <c r="T1523" s="154" t="str">
        <f ca="1">IF(B1523="","",IF(ISERROR(MATCH($J1523,SorP!$B$1:$B$6261,0)),"",INDIRECT("'SorP'!$A$"&amp;MATCH($S1523&amp;$J1523,SorP!C:C,0))))</f>
        <v/>
      </c>
      <c r="U1523" s="167"/>
      <c r="V1523" s="168" t="e">
        <f>IF(C1523="",NA(),MATCH($B1523&amp;$C1523,'Smelter Look-up'!$J:$J,0))</f>
        <v>#N/A</v>
      </c>
      <c r="X1523" s="169">
        <f t="shared" ca="1" si="125"/>
        <v>0</v>
      </c>
      <c r="AB1523" s="311" t="str">
        <f t="shared" si="127"/>
        <v/>
      </c>
      <c r="AC1523" s="169" t="str">
        <f t="shared" si="128"/>
        <v/>
      </c>
      <c r="AD1523" s="169" t="str">
        <f t="shared" si="129"/>
        <v/>
      </c>
    </row>
    <row r="1524" spans="1:30" s="169" customFormat="1" ht="20.25">
      <c r="A1524" s="154"/>
      <c r="B1524" s="301"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3" t="str">
        <f ca="1">IF(ISERROR($V1524),"",OFFSET('Smelter Look-up'!$G$4,$V1524-4,0))</f>
        <v/>
      </c>
      <c r="I1524" s="204" t="str">
        <f ca="1">IF(ISERROR($V1524),"",OFFSET('Smelter Look-up'!$H$4,$V1524-4,0))</f>
        <v/>
      </c>
      <c r="J1524" s="204" t="str">
        <f ca="1">IF(ISERROR($V1524),"",OFFSET('Smelter Look-up'!$I$4,$V1524-4,0))</f>
        <v/>
      </c>
      <c r="K1524" s="149"/>
      <c r="L1524" s="149"/>
      <c r="M1524" s="149"/>
      <c r="N1524" s="149"/>
      <c r="O1524" s="149"/>
      <c r="P1524" s="206"/>
      <c r="Q1524" s="150"/>
      <c r="R1524" s="148" t="str">
        <f ca="1">IF(ISERROR($V1524),"",OFFSET('Smelter Look-up'!$C$4,$V1524-4,0)&amp;"")</f>
        <v/>
      </c>
      <c r="S1524" s="154" t="str">
        <f t="shared" ca="1" si="126"/>
        <v/>
      </c>
      <c r="T1524" s="154" t="str">
        <f ca="1">IF(B1524="","",IF(ISERROR(MATCH($J1524,SorP!$B$1:$B$6261,0)),"",INDIRECT("'SorP'!$A$"&amp;MATCH($S1524&amp;$J1524,SorP!C:C,0))))</f>
        <v/>
      </c>
      <c r="U1524" s="167"/>
      <c r="V1524" s="168" t="e">
        <f>IF(C1524="",NA(),MATCH($B1524&amp;$C1524,'Smelter Look-up'!$J:$J,0))</f>
        <v>#N/A</v>
      </c>
      <c r="X1524" s="169">
        <f t="shared" ca="1" si="125"/>
        <v>0</v>
      </c>
      <c r="AB1524" s="311" t="str">
        <f t="shared" si="127"/>
        <v/>
      </c>
      <c r="AC1524" s="169" t="str">
        <f t="shared" si="128"/>
        <v/>
      </c>
      <c r="AD1524" s="169" t="str">
        <f t="shared" si="129"/>
        <v/>
      </c>
    </row>
    <row r="1525" spans="1:30" s="169" customFormat="1" ht="20.25">
      <c r="A1525" s="154"/>
      <c r="B1525" s="301"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3" t="str">
        <f ca="1">IF(ISERROR($V1525),"",OFFSET('Smelter Look-up'!$G$4,$V1525-4,0))</f>
        <v/>
      </c>
      <c r="I1525" s="204" t="str">
        <f ca="1">IF(ISERROR($V1525),"",OFFSET('Smelter Look-up'!$H$4,$V1525-4,0))</f>
        <v/>
      </c>
      <c r="J1525" s="204" t="str">
        <f ca="1">IF(ISERROR($V1525),"",OFFSET('Smelter Look-up'!$I$4,$V1525-4,0))</f>
        <v/>
      </c>
      <c r="K1525" s="149"/>
      <c r="L1525" s="149"/>
      <c r="M1525" s="149"/>
      <c r="N1525" s="149"/>
      <c r="O1525" s="149"/>
      <c r="P1525" s="206"/>
      <c r="Q1525" s="150"/>
      <c r="R1525" s="148" t="str">
        <f ca="1">IF(ISERROR($V1525),"",OFFSET('Smelter Look-up'!$C$4,$V1525-4,0)&amp;"")</f>
        <v/>
      </c>
      <c r="S1525" s="154" t="str">
        <f t="shared" ca="1" si="126"/>
        <v/>
      </c>
      <c r="T1525" s="154" t="str">
        <f ca="1">IF(B1525="","",IF(ISERROR(MATCH($J1525,SorP!$B$1:$B$6261,0)),"",INDIRECT("'SorP'!$A$"&amp;MATCH($S1525&amp;$J1525,SorP!C:C,0))))</f>
        <v/>
      </c>
      <c r="U1525" s="167"/>
      <c r="V1525" s="168" t="e">
        <f>IF(C1525="",NA(),MATCH($B1525&amp;$C1525,'Smelter Look-up'!$J:$J,0))</f>
        <v>#N/A</v>
      </c>
      <c r="X1525" s="169">
        <f t="shared" ca="1" si="125"/>
        <v>0</v>
      </c>
      <c r="AB1525" s="311" t="str">
        <f t="shared" si="127"/>
        <v/>
      </c>
      <c r="AC1525" s="169" t="str">
        <f t="shared" si="128"/>
        <v/>
      </c>
      <c r="AD1525" s="169" t="str">
        <f t="shared" si="129"/>
        <v/>
      </c>
    </row>
    <row r="1526" spans="1:30" s="169" customFormat="1" ht="20.25">
      <c r="A1526" s="154"/>
      <c r="B1526" s="301"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3" t="str">
        <f ca="1">IF(ISERROR($V1526),"",OFFSET('Smelter Look-up'!$G$4,$V1526-4,0))</f>
        <v/>
      </c>
      <c r="I1526" s="204" t="str">
        <f ca="1">IF(ISERROR($V1526),"",OFFSET('Smelter Look-up'!$H$4,$V1526-4,0))</f>
        <v/>
      </c>
      <c r="J1526" s="204" t="str">
        <f ca="1">IF(ISERROR($V1526),"",OFFSET('Smelter Look-up'!$I$4,$V1526-4,0))</f>
        <v/>
      </c>
      <c r="K1526" s="149"/>
      <c r="L1526" s="149"/>
      <c r="M1526" s="149"/>
      <c r="N1526" s="149"/>
      <c r="O1526" s="149"/>
      <c r="P1526" s="206"/>
      <c r="Q1526" s="150"/>
      <c r="R1526" s="148" t="str">
        <f ca="1">IF(ISERROR($V1526),"",OFFSET('Smelter Look-up'!$C$4,$V1526-4,0)&amp;"")</f>
        <v/>
      </c>
      <c r="S1526" s="154" t="str">
        <f t="shared" ca="1" si="126"/>
        <v/>
      </c>
      <c r="T1526" s="154" t="str">
        <f ca="1">IF(B1526="","",IF(ISERROR(MATCH($J1526,SorP!$B$1:$B$6261,0)),"",INDIRECT("'SorP'!$A$"&amp;MATCH($S1526&amp;$J1526,SorP!C:C,0))))</f>
        <v/>
      </c>
      <c r="U1526" s="167"/>
      <c r="V1526" s="168" t="e">
        <f>IF(C1526="",NA(),MATCH($B1526&amp;$C1526,'Smelter Look-up'!$J:$J,0))</f>
        <v>#N/A</v>
      </c>
      <c r="X1526" s="169">
        <f t="shared" ca="1" si="125"/>
        <v>0</v>
      </c>
      <c r="AB1526" s="311" t="str">
        <f t="shared" si="127"/>
        <v/>
      </c>
      <c r="AC1526" s="169" t="str">
        <f t="shared" si="128"/>
        <v/>
      </c>
      <c r="AD1526" s="169" t="str">
        <f t="shared" si="129"/>
        <v/>
      </c>
    </row>
    <row r="1527" spans="1:30" s="169" customFormat="1" ht="20.25">
      <c r="A1527" s="154"/>
      <c r="B1527" s="301"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3" t="str">
        <f ca="1">IF(ISERROR($V1527),"",OFFSET('Smelter Look-up'!$G$4,$V1527-4,0))</f>
        <v/>
      </c>
      <c r="I1527" s="204" t="str">
        <f ca="1">IF(ISERROR($V1527),"",OFFSET('Smelter Look-up'!$H$4,$V1527-4,0))</f>
        <v/>
      </c>
      <c r="J1527" s="204" t="str">
        <f ca="1">IF(ISERROR($V1527),"",OFFSET('Smelter Look-up'!$I$4,$V1527-4,0))</f>
        <v/>
      </c>
      <c r="K1527" s="149"/>
      <c r="L1527" s="149"/>
      <c r="M1527" s="149"/>
      <c r="N1527" s="149"/>
      <c r="O1527" s="149"/>
      <c r="P1527" s="206"/>
      <c r="Q1527" s="150"/>
      <c r="R1527" s="148" t="str">
        <f ca="1">IF(ISERROR($V1527),"",OFFSET('Smelter Look-up'!$C$4,$V1527-4,0)&amp;"")</f>
        <v/>
      </c>
      <c r="S1527" s="154" t="str">
        <f t="shared" ca="1" si="126"/>
        <v/>
      </c>
      <c r="T1527" s="154" t="str">
        <f ca="1">IF(B1527="","",IF(ISERROR(MATCH($J1527,SorP!$B$1:$B$6261,0)),"",INDIRECT("'SorP'!$A$"&amp;MATCH($S1527&amp;$J1527,SorP!C:C,0))))</f>
        <v/>
      </c>
      <c r="U1527" s="167"/>
      <c r="V1527" s="168" t="e">
        <f>IF(C1527="",NA(),MATCH($B1527&amp;$C1527,'Smelter Look-up'!$J:$J,0))</f>
        <v>#N/A</v>
      </c>
      <c r="X1527" s="169">
        <f t="shared" ca="1" si="125"/>
        <v>0</v>
      </c>
      <c r="AB1527" s="311" t="str">
        <f t="shared" si="127"/>
        <v/>
      </c>
      <c r="AC1527" s="169" t="str">
        <f t="shared" si="128"/>
        <v/>
      </c>
      <c r="AD1527" s="169" t="str">
        <f t="shared" si="129"/>
        <v/>
      </c>
    </row>
    <row r="1528" spans="1:30" s="169" customFormat="1" ht="20.25">
      <c r="A1528" s="154"/>
      <c r="B1528" s="301"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3" t="str">
        <f ca="1">IF(ISERROR($V1528),"",OFFSET('Smelter Look-up'!$G$4,$V1528-4,0))</f>
        <v/>
      </c>
      <c r="I1528" s="204" t="str">
        <f ca="1">IF(ISERROR($V1528),"",OFFSET('Smelter Look-up'!$H$4,$V1528-4,0))</f>
        <v/>
      </c>
      <c r="J1528" s="204" t="str">
        <f ca="1">IF(ISERROR($V1528),"",OFFSET('Smelter Look-up'!$I$4,$V1528-4,0))</f>
        <v/>
      </c>
      <c r="K1528" s="149"/>
      <c r="L1528" s="149"/>
      <c r="M1528" s="149"/>
      <c r="N1528" s="149"/>
      <c r="O1528" s="149"/>
      <c r="P1528" s="206"/>
      <c r="Q1528" s="150"/>
      <c r="R1528" s="148" t="str">
        <f ca="1">IF(ISERROR($V1528),"",OFFSET('Smelter Look-up'!$C$4,$V1528-4,0)&amp;"")</f>
        <v/>
      </c>
      <c r="S1528" s="154" t="str">
        <f t="shared" ca="1" si="126"/>
        <v/>
      </c>
      <c r="T1528" s="154" t="str">
        <f ca="1">IF(B1528="","",IF(ISERROR(MATCH($J1528,SorP!$B$1:$B$6261,0)),"",INDIRECT("'SorP'!$A$"&amp;MATCH($S1528&amp;$J1528,SorP!C:C,0))))</f>
        <v/>
      </c>
      <c r="U1528" s="167"/>
      <c r="V1528" s="168" t="e">
        <f>IF(C1528="",NA(),MATCH($B1528&amp;$C1528,'Smelter Look-up'!$J:$J,0))</f>
        <v>#N/A</v>
      </c>
      <c r="X1528" s="169">
        <f t="shared" ca="1" si="125"/>
        <v>0</v>
      </c>
      <c r="AB1528" s="311" t="str">
        <f t="shared" si="127"/>
        <v/>
      </c>
      <c r="AC1528" s="169" t="str">
        <f t="shared" si="128"/>
        <v/>
      </c>
      <c r="AD1528" s="169" t="str">
        <f t="shared" si="129"/>
        <v/>
      </c>
    </row>
    <row r="1529" spans="1:30" s="169" customFormat="1" ht="20.25">
      <c r="A1529" s="154"/>
      <c r="B1529" s="301"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3" t="str">
        <f ca="1">IF(ISERROR($V1529),"",OFFSET('Smelter Look-up'!$G$4,$V1529-4,0))</f>
        <v/>
      </c>
      <c r="I1529" s="204" t="str">
        <f ca="1">IF(ISERROR($V1529),"",OFFSET('Smelter Look-up'!$H$4,$V1529-4,0))</f>
        <v/>
      </c>
      <c r="J1529" s="204" t="str">
        <f ca="1">IF(ISERROR($V1529),"",OFFSET('Smelter Look-up'!$I$4,$V1529-4,0))</f>
        <v/>
      </c>
      <c r="K1529" s="149"/>
      <c r="L1529" s="149"/>
      <c r="M1529" s="149"/>
      <c r="N1529" s="149"/>
      <c r="O1529" s="149"/>
      <c r="P1529" s="206"/>
      <c r="Q1529" s="150"/>
      <c r="R1529" s="148" t="str">
        <f ca="1">IF(ISERROR($V1529),"",OFFSET('Smelter Look-up'!$C$4,$V1529-4,0)&amp;"")</f>
        <v/>
      </c>
      <c r="S1529" s="154" t="str">
        <f t="shared" ca="1" si="126"/>
        <v/>
      </c>
      <c r="T1529" s="154" t="str">
        <f ca="1">IF(B1529="","",IF(ISERROR(MATCH($J1529,SorP!$B$1:$B$6261,0)),"",INDIRECT("'SorP'!$A$"&amp;MATCH($S1529&amp;$J1529,SorP!C:C,0))))</f>
        <v/>
      </c>
      <c r="U1529" s="167"/>
      <c r="V1529" s="168" t="e">
        <f>IF(C1529="",NA(),MATCH($B1529&amp;$C1529,'Smelter Look-up'!$J:$J,0))</f>
        <v>#N/A</v>
      </c>
      <c r="X1529" s="169">
        <f t="shared" ca="1" si="125"/>
        <v>0</v>
      </c>
      <c r="AB1529" s="311" t="str">
        <f t="shared" si="127"/>
        <v/>
      </c>
      <c r="AC1529" s="169" t="str">
        <f t="shared" si="128"/>
        <v/>
      </c>
      <c r="AD1529" s="169" t="str">
        <f t="shared" si="129"/>
        <v/>
      </c>
    </row>
    <row r="1530" spans="1:30" s="169" customFormat="1" ht="20.25">
      <c r="A1530" s="154"/>
      <c r="B1530" s="301"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3" t="str">
        <f ca="1">IF(ISERROR($V1530),"",OFFSET('Smelter Look-up'!$G$4,$V1530-4,0))</f>
        <v/>
      </c>
      <c r="I1530" s="204" t="str">
        <f ca="1">IF(ISERROR($V1530),"",OFFSET('Smelter Look-up'!$H$4,$V1530-4,0))</f>
        <v/>
      </c>
      <c r="J1530" s="204" t="str">
        <f ca="1">IF(ISERROR($V1530),"",OFFSET('Smelter Look-up'!$I$4,$V1530-4,0))</f>
        <v/>
      </c>
      <c r="K1530" s="149"/>
      <c r="L1530" s="149"/>
      <c r="M1530" s="149"/>
      <c r="N1530" s="149"/>
      <c r="O1530" s="149"/>
      <c r="P1530" s="206"/>
      <c r="Q1530" s="150"/>
      <c r="R1530" s="148" t="str">
        <f ca="1">IF(ISERROR($V1530),"",OFFSET('Smelter Look-up'!$C$4,$V1530-4,0)&amp;"")</f>
        <v/>
      </c>
      <c r="S1530" s="154" t="str">
        <f t="shared" ca="1" si="126"/>
        <v/>
      </c>
      <c r="T1530" s="154" t="str">
        <f ca="1">IF(B1530="","",IF(ISERROR(MATCH($J1530,SorP!$B$1:$B$6261,0)),"",INDIRECT("'SorP'!$A$"&amp;MATCH($S1530&amp;$J1530,SorP!C:C,0))))</f>
        <v/>
      </c>
      <c r="U1530" s="167"/>
      <c r="V1530" s="168" t="e">
        <f>IF(C1530="",NA(),MATCH($B1530&amp;$C1530,'Smelter Look-up'!$J:$J,0))</f>
        <v>#N/A</v>
      </c>
      <c r="X1530" s="169">
        <f t="shared" ca="1" si="125"/>
        <v>0</v>
      </c>
      <c r="AB1530" s="311" t="str">
        <f t="shared" si="127"/>
        <v/>
      </c>
      <c r="AC1530" s="169" t="str">
        <f t="shared" si="128"/>
        <v/>
      </c>
      <c r="AD1530" s="169" t="str">
        <f t="shared" si="129"/>
        <v/>
      </c>
    </row>
    <row r="1531" spans="1:30" s="169" customFormat="1" ht="20.25">
      <c r="A1531" s="154"/>
      <c r="B1531" s="301"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3" t="str">
        <f ca="1">IF(ISERROR($V1531),"",OFFSET('Smelter Look-up'!$G$4,$V1531-4,0))</f>
        <v/>
      </c>
      <c r="I1531" s="204" t="str">
        <f ca="1">IF(ISERROR($V1531),"",OFFSET('Smelter Look-up'!$H$4,$V1531-4,0))</f>
        <v/>
      </c>
      <c r="J1531" s="204" t="str">
        <f ca="1">IF(ISERROR($V1531),"",OFFSET('Smelter Look-up'!$I$4,$V1531-4,0))</f>
        <v/>
      </c>
      <c r="K1531" s="149"/>
      <c r="L1531" s="149"/>
      <c r="M1531" s="149"/>
      <c r="N1531" s="149"/>
      <c r="O1531" s="149"/>
      <c r="P1531" s="206"/>
      <c r="Q1531" s="150"/>
      <c r="R1531" s="148" t="str">
        <f ca="1">IF(ISERROR($V1531),"",OFFSET('Smelter Look-up'!$C$4,$V1531-4,0)&amp;"")</f>
        <v/>
      </c>
      <c r="S1531" s="154" t="str">
        <f t="shared" ca="1" si="126"/>
        <v/>
      </c>
      <c r="T1531" s="154" t="str">
        <f ca="1">IF(B1531="","",IF(ISERROR(MATCH($J1531,SorP!$B$1:$B$6261,0)),"",INDIRECT("'SorP'!$A$"&amp;MATCH($S1531&amp;$J1531,SorP!C:C,0))))</f>
        <v/>
      </c>
      <c r="U1531" s="167"/>
      <c r="V1531" s="168" t="e">
        <f>IF(C1531="",NA(),MATCH($B1531&amp;$C1531,'Smelter Look-up'!$J:$J,0))</f>
        <v>#N/A</v>
      </c>
      <c r="X1531" s="169">
        <f t="shared" ca="1" si="125"/>
        <v>0</v>
      </c>
      <c r="AB1531" s="311" t="str">
        <f t="shared" si="127"/>
        <v/>
      </c>
      <c r="AC1531" s="169" t="str">
        <f t="shared" si="128"/>
        <v/>
      </c>
      <c r="AD1531" s="169" t="str">
        <f t="shared" si="129"/>
        <v/>
      </c>
    </row>
    <row r="1532" spans="1:30" s="169" customFormat="1" ht="20.25">
      <c r="A1532" s="154"/>
      <c r="B1532" s="301"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3" t="str">
        <f ca="1">IF(ISERROR($V1532),"",OFFSET('Smelter Look-up'!$G$4,$V1532-4,0))</f>
        <v/>
      </c>
      <c r="I1532" s="204" t="str">
        <f ca="1">IF(ISERROR($V1532),"",OFFSET('Smelter Look-up'!$H$4,$V1532-4,0))</f>
        <v/>
      </c>
      <c r="J1532" s="204" t="str">
        <f ca="1">IF(ISERROR($V1532),"",OFFSET('Smelter Look-up'!$I$4,$V1532-4,0))</f>
        <v/>
      </c>
      <c r="K1532" s="149"/>
      <c r="L1532" s="149"/>
      <c r="M1532" s="149"/>
      <c r="N1532" s="149"/>
      <c r="O1532" s="149"/>
      <c r="P1532" s="206"/>
      <c r="Q1532" s="150"/>
      <c r="R1532" s="148" t="str">
        <f ca="1">IF(ISERROR($V1532),"",OFFSET('Smelter Look-up'!$C$4,$V1532-4,0)&amp;"")</f>
        <v/>
      </c>
      <c r="S1532" s="154" t="str">
        <f t="shared" ca="1" si="126"/>
        <v/>
      </c>
      <c r="T1532" s="154" t="str">
        <f ca="1">IF(B1532="","",IF(ISERROR(MATCH($J1532,SorP!$B$1:$B$6261,0)),"",INDIRECT("'SorP'!$A$"&amp;MATCH($S1532&amp;$J1532,SorP!C:C,0))))</f>
        <v/>
      </c>
      <c r="U1532" s="167"/>
      <c r="V1532" s="168" t="e">
        <f>IF(C1532="",NA(),MATCH($B1532&amp;$C1532,'Smelter Look-up'!$J:$J,0))</f>
        <v>#N/A</v>
      </c>
      <c r="X1532" s="169">
        <f t="shared" ca="1" si="125"/>
        <v>0</v>
      </c>
      <c r="AB1532" s="311" t="str">
        <f t="shared" si="127"/>
        <v/>
      </c>
      <c r="AC1532" s="169" t="str">
        <f t="shared" si="128"/>
        <v/>
      </c>
      <c r="AD1532" s="169" t="str">
        <f t="shared" si="129"/>
        <v/>
      </c>
    </row>
    <row r="1533" spans="1:30" s="169" customFormat="1" ht="20.25">
      <c r="A1533" s="154"/>
      <c r="B1533" s="301"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3" t="str">
        <f ca="1">IF(ISERROR($V1533),"",OFFSET('Smelter Look-up'!$G$4,$V1533-4,0))</f>
        <v/>
      </c>
      <c r="I1533" s="204" t="str">
        <f ca="1">IF(ISERROR($V1533),"",OFFSET('Smelter Look-up'!$H$4,$V1533-4,0))</f>
        <v/>
      </c>
      <c r="J1533" s="204" t="str">
        <f ca="1">IF(ISERROR($V1533),"",OFFSET('Smelter Look-up'!$I$4,$V1533-4,0))</f>
        <v/>
      </c>
      <c r="K1533" s="149"/>
      <c r="L1533" s="149"/>
      <c r="M1533" s="149"/>
      <c r="N1533" s="149"/>
      <c r="O1533" s="149"/>
      <c r="P1533" s="206"/>
      <c r="Q1533" s="150"/>
      <c r="R1533" s="148" t="str">
        <f ca="1">IF(ISERROR($V1533),"",OFFSET('Smelter Look-up'!$C$4,$V1533-4,0)&amp;"")</f>
        <v/>
      </c>
      <c r="S1533" s="154" t="str">
        <f t="shared" ca="1" si="126"/>
        <v/>
      </c>
      <c r="T1533" s="154" t="str">
        <f ca="1">IF(B1533="","",IF(ISERROR(MATCH($J1533,SorP!$B$1:$B$6261,0)),"",INDIRECT("'SorP'!$A$"&amp;MATCH($S1533&amp;$J1533,SorP!C:C,0))))</f>
        <v/>
      </c>
      <c r="U1533" s="167"/>
      <c r="V1533" s="168" t="e">
        <f>IF(C1533="",NA(),MATCH($B1533&amp;$C1533,'Smelter Look-up'!$J:$J,0))</f>
        <v>#N/A</v>
      </c>
      <c r="X1533" s="169">
        <f t="shared" ca="1" si="125"/>
        <v>0</v>
      </c>
      <c r="AB1533" s="311" t="str">
        <f t="shared" si="127"/>
        <v/>
      </c>
      <c r="AC1533" s="169" t="str">
        <f t="shared" si="128"/>
        <v/>
      </c>
      <c r="AD1533" s="169" t="str">
        <f t="shared" si="129"/>
        <v/>
      </c>
    </row>
    <row r="1534" spans="1:30" s="169" customFormat="1" ht="20.25">
      <c r="A1534" s="154"/>
      <c r="B1534" s="301"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3" t="str">
        <f ca="1">IF(ISERROR($V1534),"",OFFSET('Smelter Look-up'!$G$4,$V1534-4,0))</f>
        <v/>
      </c>
      <c r="I1534" s="204" t="str">
        <f ca="1">IF(ISERROR($V1534),"",OFFSET('Smelter Look-up'!$H$4,$V1534-4,0))</f>
        <v/>
      </c>
      <c r="J1534" s="204" t="str">
        <f ca="1">IF(ISERROR($V1534),"",OFFSET('Smelter Look-up'!$I$4,$V1534-4,0))</f>
        <v/>
      </c>
      <c r="K1534" s="149"/>
      <c r="L1534" s="149"/>
      <c r="M1534" s="149"/>
      <c r="N1534" s="149"/>
      <c r="O1534" s="149"/>
      <c r="P1534" s="206"/>
      <c r="Q1534" s="150"/>
      <c r="R1534" s="148" t="str">
        <f ca="1">IF(ISERROR($V1534),"",OFFSET('Smelter Look-up'!$C$4,$V1534-4,0)&amp;"")</f>
        <v/>
      </c>
      <c r="S1534" s="154" t="str">
        <f t="shared" ca="1" si="126"/>
        <v/>
      </c>
      <c r="T1534" s="154" t="str">
        <f ca="1">IF(B1534="","",IF(ISERROR(MATCH($J1534,SorP!$B$1:$B$6261,0)),"",INDIRECT("'SorP'!$A$"&amp;MATCH($S1534&amp;$J1534,SorP!C:C,0))))</f>
        <v/>
      </c>
      <c r="U1534" s="167"/>
      <c r="V1534" s="168" t="e">
        <f>IF(C1534="",NA(),MATCH($B1534&amp;$C1534,'Smelter Look-up'!$J:$J,0))</f>
        <v>#N/A</v>
      </c>
      <c r="X1534" s="169">
        <f t="shared" ca="1" si="125"/>
        <v>0</v>
      </c>
      <c r="AB1534" s="311" t="str">
        <f t="shared" si="127"/>
        <v/>
      </c>
      <c r="AC1534" s="169" t="str">
        <f t="shared" si="128"/>
        <v/>
      </c>
      <c r="AD1534" s="169" t="str">
        <f t="shared" si="129"/>
        <v/>
      </c>
    </row>
    <row r="1535" spans="1:30" s="169" customFormat="1" ht="20.25">
      <c r="A1535" s="154"/>
      <c r="B1535" s="301"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3" t="str">
        <f ca="1">IF(ISERROR($V1535),"",OFFSET('Smelter Look-up'!$G$4,$V1535-4,0))</f>
        <v/>
      </c>
      <c r="I1535" s="204" t="str">
        <f ca="1">IF(ISERROR($V1535),"",OFFSET('Smelter Look-up'!$H$4,$V1535-4,0))</f>
        <v/>
      </c>
      <c r="J1535" s="204" t="str">
        <f ca="1">IF(ISERROR($V1535),"",OFFSET('Smelter Look-up'!$I$4,$V1535-4,0))</f>
        <v/>
      </c>
      <c r="K1535" s="149"/>
      <c r="L1535" s="149"/>
      <c r="M1535" s="149"/>
      <c r="N1535" s="149"/>
      <c r="O1535" s="149"/>
      <c r="P1535" s="206"/>
      <c r="Q1535" s="150"/>
      <c r="R1535" s="148" t="str">
        <f ca="1">IF(ISERROR($V1535),"",OFFSET('Smelter Look-up'!$C$4,$V1535-4,0)&amp;"")</f>
        <v/>
      </c>
      <c r="S1535" s="154" t="str">
        <f t="shared" ca="1" si="126"/>
        <v/>
      </c>
      <c r="T1535" s="154" t="str">
        <f ca="1">IF(B1535="","",IF(ISERROR(MATCH($J1535,SorP!$B$1:$B$6261,0)),"",INDIRECT("'SorP'!$A$"&amp;MATCH($S1535&amp;$J1535,SorP!C:C,0))))</f>
        <v/>
      </c>
      <c r="U1535" s="167"/>
      <c r="V1535" s="168" t="e">
        <f>IF(C1535="",NA(),MATCH($B1535&amp;$C1535,'Smelter Look-up'!$J:$J,0))</f>
        <v>#N/A</v>
      </c>
      <c r="X1535" s="169">
        <f t="shared" ca="1" si="125"/>
        <v>0</v>
      </c>
      <c r="AB1535" s="311" t="str">
        <f t="shared" si="127"/>
        <v/>
      </c>
      <c r="AC1535" s="169" t="str">
        <f t="shared" si="128"/>
        <v/>
      </c>
      <c r="AD1535" s="169" t="str">
        <f t="shared" si="129"/>
        <v/>
      </c>
    </row>
    <row r="1536" spans="1:30" s="169" customFormat="1" ht="20.25">
      <c r="A1536" s="154"/>
      <c r="B1536" s="301"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3" t="str">
        <f ca="1">IF(ISERROR($V1536),"",OFFSET('Smelter Look-up'!$G$4,$V1536-4,0))</f>
        <v/>
      </c>
      <c r="I1536" s="204" t="str">
        <f ca="1">IF(ISERROR($V1536),"",OFFSET('Smelter Look-up'!$H$4,$V1536-4,0))</f>
        <v/>
      </c>
      <c r="J1536" s="204" t="str">
        <f ca="1">IF(ISERROR($V1536),"",OFFSET('Smelter Look-up'!$I$4,$V1536-4,0))</f>
        <v/>
      </c>
      <c r="K1536" s="149"/>
      <c r="L1536" s="149"/>
      <c r="M1536" s="149"/>
      <c r="N1536" s="149"/>
      <c r="O1536" s="149"/>
      <c r="P1536" s="206"/>
      <c r="Q1536" s="150"/>
      <c r="R1536" s="148" t="str">
        <f ca="1">IF(ISERROR($V1536),"",OFFSET('Smelter Look-up'!$C$4,$V1536-4,0)&amp;"")</f>
        <v/>
      </c>
      <c r="S1536" s="154" t="str">
        <f t="shared" ca="1" si="126"/>
        <v/>
      </c>
      <c r="T1536" s="154" t="str">
        <f ca="1">IF(B1536="","",IF(ISERROR(MATCH($J1536,SorP!$B$1:$B$6261,0)),"",INDIRECT("'SorP'!$A$"&amp;MATCH($S1536&amp;$J1536,SorP!C:C,0))))</f>
        <v/>
      </c>
      <c r="U1536" s="167"/>
      <c r="V1536" s="168" t="e">
        <f>IF(C1536="",NA(),MATCH($B1536&amp;$C1536,'Smelter Look-up'!$J:$J,0))</f>
        <v>#N/A</v>
      </c>
      <c r="X1536" s="169">
        <f t="shared" ca="1" si="125"/>
        <v>0</v>
      </c>
      <c r="AB1536" s="311" t="str">
        <f t="shared" si="127"/>
        <v/>
      </c>
      <c r="AC1536" s="169" t="str">
        <f t="shared" si="128"/>
        <v/>
      </c>
      <c r="AD1536" s="169" t="str">
        <f t="shared" si="129"/>
        <v/>
      </c>
    </row>
    <row r="1537" spans="1:30" s="169" customFormat="1" ht="20.25">
      <c r="A1537" s="154"/>
      <c r="B1537" s="301"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3" t="str">
        <f ca="1">IF(ISERROR($V1537),"",OFFSET('Smelter Look-up'!$G$4,$V1537-4,0))</f>
        <v/>
      </c>
      <c r="I1537" s="204" t="str">
        <f ca="1">IF(ISERROR($V1537),"",OFFSET('Smelter Look-up'!$H$4,$V1537-4,0))</f>
        <v/>
      </c>
      <c r="J1537" s="204" t="str">
        <f ca="1">IF(ISERROR($V1537),"",OFFSET('Smelter Look-up'!$I$4,$V1537-4,0))</f>
        <v/>
      </c>
      <c r="K1537" s="149"/>
      <c r="L1537" s="149"/>
      <c r="M1537" s="149"/>
      <c r="N1537" s="149"/>
      <c r="O1537" s="149"/>
      <c r="P1537" s="206"/>
      <c r="Q1537" s="150"/>
      <c r="R1537" s="148" t="str">
        <f ca="1">IF(ISERROR($V1537),"",OFFSET('Smelter Look-up'!$C$4,$V1537-4,0)&amp;"")</f>
        <v/>
      </c>
      <c r="S1537" s="154" t="str">
        <f t="shared" ca="1" si="126"/>
        <v/>
      </c>
      <c r="T1537" s="154" t="str">
        <f ca="1">IF(B1537="","",IF(ISERROR(MATCH($J1537,SorP!$B$1:$B$6261,0)),"",INDIRECT("'SorP'!$A$"&amp;MATCH($S1537&amp;$J1537,SorP!C:C,0))))</f>
        <v/>
      </c>
      <c r="U1537" s="167"/>
      <c r="V1537" s="168" t="e">
        <f>IF(C1537="",NA(),MATCH($B1537&amp;$C1537,'Smelter Look-up'!$J:$J,0))</f>
        <v>#N/A</v>
      </c>
      <c r="X1537" s="169">
        <f t="shared" ca="1" si="125"/>
        <v>0</v>
      </c>
      <c r="AB1537" s="311" t="str">
        <f t="shared" si="127"/>
        <v/>
      </c>
      <c r="AC1537" s="169" t="str">
        <f t="shared" si="128"/>
        <v/>
      </c>
      <c r="AD1537" s="169" t="str">
        <f t="shared" si="129"/>
        <v/>
      </c>
    </row>
    <row r="1538" spans="1:30" s="169" customFormat="1" ht="20.25">
      <c r="A1538" s="154"/>
      <c r="B1538" s="301"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3" t="str">
        <f ca="1">IF(ISERROR($V1538),"",OFFSET('Smelter Look-up'!$G$4,$V1538-4,0))</f>
        <v/>
      </c>
      <c r="I1538" s="204" t="str">
        <f ca="1">IF(ISERROR($V1538),"",OFFSET('Smelter Look-up'!$H$4,$V1538-4,0))</f>
        <v/>
      </c>
      <c r="J1538" s="204" t="str">
        <f ca="1">IF(ISERROR($V1538),"",OFFSET('Smelter Look-up'!$I$4,$V1538-4,0))</f>
        <v/>
      </c>
      <c r="K1538" s="149"/>
      <c r="L1538" s="149"/>
      <c r="M1538" s="149"/>
      <c r="N1538" s="149"/>
      <c r="O1538" s="149"/>
      <c r="P1538" s="206"/>
      <c r="Q1538" s="150"/>
      <c r="R1538" s="148" t="str">
        <f ca="1">IF(ISERROR($V1538),"",OFFSET('Smelter Look-up'!$C$4,$V1538-4,0)&amp;"")</f>
        <v/>
      </c>
      <c r="S1538" s="154" t="str">
        <f t="shared" ca="1" si="126"/>
        <v/>
      </c>
      <c r="T1538" s="154" t="str">
        <f ca="1">IF(B1538="","",IF(ISERROR(MATCH($J1538,SorP!$B$1:$B$6261,0)),"",INDIRECT("'SorP'!$A$"&amp;MATCH($S1538&amp;$J1538,SorP!C:C,0))))</f>
        <v/>
      </c>
      <c r="U1538" s="167"/>
      <c r="V1538" s="168" t="e">
        <f>IF(C1538="",NA(),MATCH($B1538&amp;$C1538,'Smelter Look-up'!$J:$J,0))</f>
        <v>#N/A</v>
      </c>
      <c r="X1538" s="169">
        <f t="shared" ca="1" si="125"/>
        <v>0</v>
      </c>
      <c r="AB1538" s="311" t="str">
        <f t="shared" si="127"/>
        <v/>
      </c>
      <c r="AC1538" s="169" t="str">
        <f t="shared" si="128"/>
        <v/>
      </c>
      <c r="AD1538" s="169" t="str">
        <f t="shared" si="129"/>
        <v/>
      </c>
    </row>
    <row r="1539" spans="1:30" s="169" customFormat="1" ht="20.25">
      <c r="A1539" s="154"/>
      <c r="B1539" s="301"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3" t="str">
        <f ca="1">IF(ISERROR($V1539),"",OFFSET('Smelter Look-up'!$G$4,$V1539-4,0))</f>
        <v/>
      </c>
      <c r="I1539" s="204" t="str">
        <f ca="1">IF(ISERROR($V1539),"",OFFSET('Smelter Look-up'!$H$4,$V1539-4,0))</f>
        <v/>
      </c>
      <c r="J1539" s="204" t="str">
        <f ca="1">IF(ISERROR($V1539),"",OFFSET('Smelter Look-up'!$I$4,$V1539-4,0))</f>
        <v/>
      </c>
      <c r="K1539" s="149"/>
      <c r="L1539" s="149"/>
      <c r="M1539" s="149"/>
      <c r="N1539" s="149"/>
      <c r="O1539" s="149"/>
      <c r="P1539" s="206"/>
      <c r="Q1539" s="150"/>
      <c r="R1539" s="148" t="str">
        <f ca="1">IF(ISERROR($V1539),"",OFFSET('Smelter Look-up'!$C$4,$V1539-4,0)&amp;"")</f>
        <v/>
      </c>
      <c r="S1539" s="154" t="str">
        <f t="shared" ca="1" si="126"/>
        <v/>
      </c>
      <c r="T1539" s="154" t="str">
        <f ca="1">IF(B1539="","",IF(ISERROR(MATCH($J1539,SorP!$B$1:$B$6261,0)),"",INDIRECT("'SorP'!$A$"&amp;MATCH($S1539&amp;$J1539,SorP!C:C,0))))</f>
        <v/>
      </c>
      <c r="U1539" s="167"/>
      <c r="V1539" s="168" t="e">
        <f>IF(C1539="",NA(),MATCH($B1539&amp;$C1539,'Smelter Look-up'!$J:$J,0))</f>
        <v>#N/A</v>
      </c>
      <c r="X1539" s="169">
        <f t="shared" ca="1" si="125"/>
        <v>0</v>
      </c>
      <c r="AB1539" s="311" t="str">
        <f t="shared" si="127"/>
        <v/>
      </c>
      <c r="AC1539" s="169" t="str">
        <f t="shared" si="128"/>
        <v/>
      </c>
      <c r="AD1539" s="169" t="str">
        <f t="shared" si="129"/>
        <v/>
      </c>
    </row>
    <row r="1540" spans="1:30" s="169" customFormat="1" ht="20.25">
      <c r="A1540" s="154"/>
      <c r="B1540" s="301"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3" t="str">
        <f ca="1">IF(ISERROR($V1540),"",OFFSET('Smelter Look-up'!$G$4,$V1540-4,0))</f>
        <v/>
      </c>
      <c r="I1540" s="204" t="str">
        <f ca="1">IF(ISERROR($V1540),"",OFFSET('Smelter Look-up'!$H$4,$V1540-4,0))</f>
        <v/>
      </c>
      <c r="J1540" s="204" t="str">
        <f ca="1">IF(ISERROR($V1540),"",OFFSET('Smelter Look-up'!$I$4,$V1540-4,0))</f>
        <v/>
      </c>
      <c r="K1540" s="149"/>
      <c r="L1540" s="149"/>
      <c r="M1540" s="149"/>
      <c r="N1540" s="149"/>
      <c r="O1540" s="149"/>
      <c r="P1540" s="206"/>
      <c r="Q1540" s="150"/>
      <c r="R1540" s="148" t="str">
        <f ca="1">IF(ISERROR($V1540),"",OFFSET('Smelter Look-up'!$C$4,$V1540-4,0)&amp;"")</f>
        <v/>
      </c>
      <c r="S1540" s="154" t="str">
        <f t="shared" ca="1" si="126"/>
        <v/>
      </c>
      <c r="T1540" s="154" t="str">
        <f ca="1">IF(B1540="","",IF(ISERROR(MATCH($J1540,SorP!$B$1:$B$6261,0)),"",INDIRECT("'SorP'!$A$"&amp;MATCH($S1540&amp;$J1540,SorP!C:C,0))))</f>
        <v/>
      </c>
      <c r="U1540" s="167"/>
      <c r="V1540" s="168" t="e">
        <f>IF(C1540="",NA(),MATCH($B1540&amp;$C1540,'Smelter Look-up'!$J:$J,0))</f>
        <v>#N/A</v>
      </c>
      <c r="X1540" s="169">
        <f t="shared" ca="1" si="125"/>
        <v>0</v>
      </c>
      <c r="AB1540" s="311" t="str">
        <f t="shared" si="127"/>
        <v/>
      </c>
      <c r="AC1540" s="169" t="str">
        <f t="shared" si="128"/>
        <v/>
      </c>
      <c r="AD1540" s="169" t="str">
        <f t="shared" si="129"/>
        <v/>
      </c>
    </row>
    <row r="1541" spans="1:30" s="169" customFormat="1" ht="20.25">
      <c r="A1541" s="154"/>
      <c r="B1541" s="301"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3" t="str">
        <f ca="1">IF(ISERROR($V1541),"",OFFSET('Smelter Look-up'!$G$4,$V1541-4,0))</f>
        <v/>
      </c>
      <c r="I1541" s="204" t="str">
        <f ca="1">IF(ISERROR($V1541),"",OFFSET('Smelter Look-up'!$H$4,$V1541-4,0))</f>
        <v/>
      </c>
      <c r="J1541" s="204" t="str">
        <f ca="1">IF(ISERROR($V1541),"",OFFSET('Smelter Look-up'!$I$4,$V1541-4,0))</f>
        <v/>
      </c>
      <c r="K1541" s="149"/>
      <c r="L1541" s="149"/>
      <c r="M1541" s="149"/>
      <c r="N1541" s="149"/>
      <c r="O1541" s="149"/>
      <c r="P1541" s="206"/>
      <c r="Q1541" s="150"/>
      <c r="R1541" s="148" t="str">
        <f ca="1">IF(ISERROR($V1541),"",OFFSET('Smelter Look-up'!$C$4,$V1541-4,0)&amp;"")</f>
        <v/>
      </c>
      <c r="S1541" s="154" t="str">
        <f t="shared" ca="1" si="126"/>
        <v/>
      </c>
      <c r="T1541" s="154" t="str">
        <f ca="1">IF(B1541="","",IF(ISERROR(MATCH($J1541,SorP!$B$1:$B$6261,0)),"",INDIRECT("'SorP'!$A$"&amp;MATCH($S1541&amp;$J1541,SorP!C:C,0))))</f>
        <v/>
      </c>
      <c r="U1541" s="167"/>
      <c r="V1541" s="168" t="e">
        <f>IF(C1541="",NA(),MATCH($B1541&amp;$C1541,'Smelter Look-up'!$J:$J,0))</f>
        <v>#N/A</v>
      </c>
      <c r="X1541" s="169">
        <f t="shared" ca="1" si="125"/>
        <v>0</v>
      </c>
      <c r="AB1541" s="311" t="str">
        <f t="shared" si="127"/>
        <v/>
      </c>
      <c r="AC1541" s="169" t="str">
        <f t="shared" si="128"/>
        <v/>
      </c>
      <c r="AD1541" s="169" t="str">
        <f t="shared" si="129"/>
        <v/>
      </c>
    </row>
    <row r="1542" spans="1:30" s="169" customFormat="1" ht="20.25">
      <c r="A1542" s="154"/>
      <c r="B1542" s="301"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3" t="str">
        <f ca="1">IF(ISERROR($V1542),"",OFFSET('Smelter Look-up'!$G$4,$V1542-4,0))</f>
        <v/>
      </c>
      <c r="I1542" s="204" t="str">
        <f ca="1">IF(ISERROR($V1542),"",OFFSET('Smelter Look-up'!$H$4,$V1542-4,0))</f>
        <v/>
      </c>
      <c r="J1542" s="204" t="str">
        <f ca="1">IF(ISERROR($V1542),"",OFFSET('Smelter Look-up'!$I$4,$V1542-4,0))</f>
        <v/>
      </c>
      <c r="K1542" s="149"/>
      <c r="L1542" s="149"/>
      <c r="M1542" s="149"/>
      <c r="N1542" s="149"/>
      <c r="O1542" s="149"/>
      <c r="P1542" s="206"/>
      <c r="Q1542" s="150"/>
      <c r="R1542" s="148" t="str">
        <f ca="1">IF(ISERROR($V1542),"",OFFSET('Smelter Look-up'!$C$4,$V1542-4,0)&amp;"")</f>
        <v/>
      </c>
      <c r="S1542" s="154" t="str">
        <f t="shared" ca="1" si="126"/>
        <v/>
      </c>
      <c r="T1542" s="154" t="str">
        <f ca="1">IF(B1542="","",IF(ISERROR(MATCH($J1542,SorP!$B$1:$B$6261,0)),"",INDIRECT("'SorP'!$A$"&amp;MATCH($S1542&amp;$J1542,SorP!C:C,0))))</f>
        <v/>
      </c>
      <c r="U1542" s="167"/>
      <c r="V1542" s="168" t="e">
        <f>IF(C1542="",NA(),MATCH($B1542&amp;$C1542,'Smelter Look-up'!$J:$J,0))</f>
        <v>#N/A</v>
      </c>
      <c r="X1542" s="169">
        <f t="shared" ca="1" si="125"/>
        <v>0</v>
      </c>
      <c r="AB1542" s="311" t="str">
        <f t="shared" si="127"/>
        <v/>
      </c>
      <c r="AC1542" s="169" t="str">
        <f t="shared" si="128"/>
        <v/>
      </c>
      <c r="AD1542" s="169" t="str">
        <f t="shared" si="129"/>
        <v/>
      </c>
    </row>
    <row r="1543" spans="1:30" s="169" customFormat="1" ht="20.25">
      <c r="A1543" s="154"/>
      <c r="B1543" s="301"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3" t="str">
        <f ca="1">IF(ISERROR($V1543),"",OFFSET('Smelter Look-up'!$G$4,$V1543-4,0))</f>
        <v/>
      </c>
      <c r="I1543" s="204" t="str">
        <f ca="1">IF(ISERROR($V1543),"",OFFSET('Smelter Look-up'!$H$4,$V1543-4,0))</f>
        <v/>
      </c>
      <c r="J1543" s="204" t="str">
        <f ca="1">IF(ISERROR($V1543),"",OFFSET('Smelter Look-up'!$I$4,$V1543-4,0))</f>
        <v/>
      </c>
      <c r="K1543" s="149"/>
      <c r="L1543" s="149"/>
      <c r="M1543" s="149"/>
      <c r="N1543" s="149"/>
      <c r="O1543" s="149"/>
      <c r="P1543" s="206"/>
      <c r="Q1543" s="150"/>
      <c r="R1543" s="148" t="str">
        <f ca="1">IF(ISERROR($V1543),"",OFFSET('Smelter Look-up'!$C$4,$V1543-4,0)&amp;"")</f>
        <v/>
      </c>
      <c r="S1543" s="154" t="str">
        <f t="shared" ca="1" si="126"/>
        <v/>
      </c>
      <c r="T1543" s="154" t="str">
        <f ca="1">IF(B1543="","",IF(ISERROR(MATCH($J1543,SorP!$B$1:$B$6261,0)),"",INDIRECT("'SorP'!$A$"&amp;MATCH($S1543&amp;$J1543,SorP!C:C,0))))</f>
        <v/>
      </c>
      <c r="U1543" s="167"/>
      <c r="V1543" s="168" t="e">
        <f>IF(C1543="",NA(),MATCH($B1543&amp;$C1543,'Smelter Look-up'!$J:$J,0))</f>
        <v>#N/A</v>
      </c>
      <c r="X1543" s="169">
        <f t="shared" ca="1" si="125"/>
        <v>0</v>
      </c>
      <c r="AB1543" s="311" t="str">
        <f t="shared" si="127"/>
        <v/>
      </c>
      <c r="AC1543" s="169" t="str">
        <f t="shared" si="128"/>
        <v/>
      </c>
      <c r="AD1543" s="169" t="str">
        <f t="shared" si="129"/>
        <v/>
      </c>
    </row>
    <row r="1544" spans="1:30" s="169" customFormat="1" ht="20.25">
      <c r="A1544" s="154"/>
      <c r="B1544" s="301"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3" t="str">
        <f ca="1">IF(ISERROR($V1544),"",OFFSET('Smelter Look-up'!$G$4,$V1544-4,0))</f>
        <v/>
      </c>
      <c r="I1544" s="204" t="str">
        <f ca="1">IF(ISERROR($V1544),"",OFFSET('Smelter Look-up'!$H$4,$V1544-4,0))</f>
        <v/>
      </c>
      <c r="J1544" s="204" t="str">
        <f ca="1">IF(ISERROR($V1544),"",OFFSET('Smelter Look-up'!$I$4,$V1544-4,0))</f>
        <v/>
      </c>
      <c r="K1544" s="149"/>
      <c r="L1544" s="149"/>
      <c r="M1544" s="149"/>
      <c r="N1544" s="149"/>
      <c r="O1544" s="149"/>
      <c r="P1544" s="206"/>
      <c r="Q1544" s="150"/>
      <c r="R1544" s="148" t="str">
        <f ca="1">IF(ISERROR($V1544),"",OFFSET('Smelter Look-up'!$C$4,$V1544-4,0)&amp;"")</f>
        <v/>
      </c>
      <c r="S1544" s="154" t="str">
        <f t="shared" ca="1" si="126"/>
        <v/>
      </c>
      <c r="T1544" s="154" t="str">
        <f ca="1">IF(B1544="","",IF(ISERROR(MATCH($J1544,SorP!$B$1:$B$6261,0)),"",INDIRECT("'SorP'!$A$"&amp;MATCH($S1544&amp;$J1544,SorP!C:C,0))))</f>
        <v/>
      </c>
      <c r="U1544" s="167"/>
      <c r="V1544" s="168" t="e">
        <f>IF(C1544="",NA(),MATCH($B1544&amp;$C1544,'Smelter Look-up'!$J:$J,0))</f>
        <v>#N/A</v>
      </c>
      <c r="X1544" s="169">
        <f t="shared" ca="1" si="125"/>
        <v>0</v>
      </c>
      <c r="AB1544" s="311" t="str">
        <f t="shared" si="127"/>
        <v/>
      </c>
      <c r="AC1544" s="169" t="str">
        <f t="shared" si="128"/>
        <v/>
      </c>
      <c r="AD1544" s="169" t="str">
        <f t="shared" si="129"/>
        <v/>
      </c>
    </row>
    <row r="1545" spans="1:30" s="169" customFormat="1" ht="20.25">
      <c r="A1545" s="154"/>
      <c r="B1545" s="301"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3" t="str">
        <f ca="1">IF(ISERROR($V1545),"",OFFSET('Smelter Look-up'!$G$4,$V1545-4,0))</f>
        <v/>
      </c>
      <c r="I1545" s="204" t="str">
        <f ca="1">IF(ISERROR($V1545),"",OFFSET('Smelter Look-up'!$H$4,$V1545-4,0))</f>
        <v/>
      </c>
      <c r="J1545" s="204" t="str">
        <f ca="1">IF(ISERROR($V1545),"",OFFSET('Smelter Look-up'!$I$4,$V1545-4,0))</f>
        <v/>
      </c>
      <c r="K1545" s="149"/>
      <c r="L1545" s="149"/>
      <c r="M1545" s="149"/>
      <c r="N1545" s="149"/>
      <c r="O1545" s="149"/>
      <c r="P1545" s="206"/>
      <c r="Q1545" s="150"/>
      <c r="R1545" s="148" t="str">
        <f ca="1">IF(ISERROR($V1545),"",OFFSET('Smelter Look-up'!$C$4,$V1545-4,0)&amp;"")</f>
        <v/>
      </c>
      <c r="S1545" s="154" t="str">
        <f t="shared" ca="1" si="126"/>
        <v/>
      </c>
      <c r="T1545" s="154" t="str">
        <f ca="1">IF(B1545="","",IF(ISERROR(MATCH($J1545,SorP!$B$1:$B$6261,0)),"",INDIRECT("'SorP'!$A$"&amp;MATCH($S1545&amp;$J1545,SorP!C:C,0))))</f>
        <v/>
      </c>
      <c r="U1545" s="167"/>
      <c r="V1545" s="168" t="e">
        <f>IF(C1545="",NA(),MATCH($B1545&amp;$C1545,'Smelter Look-up'!$J:$J,0))</f>
        <v>#N/A</v>
      </c>
      <c r="X1545" s="169">
        <f t="shared" ca="1" si="125"/>
        <v>0</v>
      </c>
      <c r="AB1545" s="311" t="str">
        <f t="shared" si="127"/>
        <v/>
      </c>
      <c r="AC1545" s="169" t="str">
        <f t="shared" si="128"/>
        <v/>
      </c>
      <c r="AD1545" s="169" t="str">
        <f t="shared" si="129"/>
        <v/>
      </c>
    </row>
    <row r="1546" spans="1:30" s="169" customFormat="1" ht="20.25">
      <c r="A1546" s="154"/>
      <c r="B1546" s="301"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3" t="str">
        <f ca="1">IF(ISERROR($V1546),"",OFFSET('Smelter Look-up'!$G$4,$V1546-4,0))</f>
        <v/>
      </c>
      <c r="I1546" s="204" t="str">
        <f ca="1">IF(ISERROR($V1546),"",OFFSET('Smelter Look-up'!$H$4,$V1546-4,0))</f>
        <v/>
      </c>
      <c r="J1546" s="204" t="str">
        <f ca="1">IF(ISERROR($V1546),"",OFFSET('Smelter Look-up'!$I$4,$V1546-4,0))</f>
        <v/>
      </c>
      <c r="K1546" s="149"/>
      <c r="L1546" s="149"/>
      <c r="M1546" s="149"/>
      <c r="N1546" s="149"/>
      <c r="O1546" s="149"/>
      <c r="P1546" s="206"/>
      <c r="Q1546" s="150"/>
      <c r="R1546" s="148" t="str">
        <f ca="1">IF(ISERROR($V1546),"",OFFSET('Smelter Look-up'!$C$4,$V1546-4,0)&amp;"")</f>
        <v/>
      </c>
      <c r="S1546" s="154" t="str">
        <f t="shared" ca="1" si="126"/>
        <v/>
      </c>
      <c r="T1546" s="154" t="str">
        <f ca="1">IF(B1546="","",IF(ISERROR(MATCH($J1546,SorP!$B$1:$B$6261,0)),"",INDIRECT("'SorP'!$A$"&amp;MATCH($S1546&amp;$J1546,SorP!C:C,0))))</f>
        <v/>
      </c>
      <c r="U1546" s="167"/>
      <c r="V1546" s="168" t="e">
        <f>IF(C1546="",NA(),MATCH($B1546&amp;$C1546,'Smelter Look-up'!$J:$J,0))</f>
        <v>#N/A</v>
      </c>
      <c r="X1546" s="169">
        <f t="shared" ca="1" si="125"/>
        <v>0</v>
      </c>
      <c r="AB1546" s="311" t="str">
        <f t="shared" si="127"/>
        <v/>
      </c>
      <c r="AC1546" s="169" t="str">
        <f t="shared" si="128"/>
        <v/>
      </c>
      <c r="AD1546" s="169" t="str">
        <f t="shared" si="129"/>
        <v/>
      </c>
    </row>
    <row r="1547" spans="1:30" s="169" customFormat="1" ht="20.25">
      <c r="A1547" s="154"/>
      <c r="B1547" s="301"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3" t="str">
        <f ca="1">IF(ISERROR($V1547),"",OFFSET('Smelter Look-up'!$G$4,$V1547-4,0))</f>
        <v/>
      </c>
      <c r="I1547" s="204" t="str">
        <f ca="1">IF(ISERROR($V1547),"",OFFSET('Smelter Look-up'!$H$4,$V1547-4,0))</f>
        <v/>
      </c>
      <c r="J1547" s="204" t="str">
        <f ca="1">IF(ISERROR($V1547),"",OFFSET('Smelter Look-up'!$I$4,$V1547-4,0))</f>
        <v/>
      </c>
      <c r="K1547" s="149"/>
      <c r="L1547" s="149"/>
      <c r="M1547" s="149"/>
      <c r="N1547" s="149"/>
      <c r="O1547" s="149"/>
      <c r="P1547" s="206"/>
      <c r="Q1547" s="150"/>
      <c r="R1547" s="148" t="str">
        <f ca="1">IF(ISERROR($V1547),"",OFFSET('Smelter Look-up'!$C$4,$V1547-4,0)&amp;"")</f>
        <v/>
      </c>
      <c r="S1547" s="154" t="str">
        <f t="shared" ca="1" si="126"/>
        <v/>
      </c>
      <c r="T1547" s="154" t="str">
        <f ca="1">IF(B1547="","",IF(ISERROR(MATCH($J1547,SorP!$B$1:$B$6261,0)),"",INDIRECT("'SorP'!$A$"&amp;MATCH($S1547&amp;$J1547,SorP!C:C,0))))</f>
        <v/>
      </c>
      <c r="U1547" s="167"/>
      <c r="V1547" s="168" t="e">
        <f>IF(C1547="",NA(),MATCH($B1547&amp;$C1547,'Smelter Look-up'!$J:$J,0))</f>
        <v>#N/A</v>
      </c>
      <c r="X1547" s="169">
        <f t="shared" ca="1" si="125"/>
        <v>0</v>
      </c>
      <c r="AB1547" s="311" t="str">
        <f t="shared" si="127"/>
        <v/>
      </c>
      <c r="AC1547" s="169" t="str">
        <f t="shared" si="128"/>
        <v/>
      </c>
      <c r="AD1547" s="169" t="str">
        <f t="shared" si="129"/>
        <v/>
      </c>
    </row>
    <row r="1548" spans="1:30" s="169" customFormat="1" ht="20.25">
      <c r="A1548" s="154"/>
      <c r="B1548" s="301"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3" t="str">
        <f ca="1">IF(ISERROR($V1548),"",OFFSET('Smelter Look-up'!$G$4,$V1548-4,0))</f>
        <v/>
      </c>
      <c r="I1548" s="204" t="str">
        <f ca="1">IF(ISERROR($V1548),"",OFFSET('Smelter Look-up'!$H$4,$V1548-4,0))</f>
        <v/>
      </c>
      <c r="J1548" s="204" t="str">
        <f ca="1">IF(ISERROR($V1548),"",OFFSET('Smelter Look-up'!$I$4,$V1548-4,0))</f>
        <v/>
      </c>
      <c r="K1548" s="149"/>
      <c r="L1548" s="149"/>
      <c r="M1548" s="149"/>
      <c r="N1548" s="149"/>
      <c r="O1548" s="149"/>
      <c r="P1548" s="206"/>
      <c r="Q1548" s="150"/>
      <c r="R1548" s="148" t="str">
        <f ca="1">IF(ISERROR($V1548),"",OFFSET('Smelter Look-up'!$C$4,$V1548-4,0)&amp;"")</f>
        <v/>
      </c>
      <c r="S1548" s="154" t="str">
        <f t="shared" ca="1" si="126"/>
        <v/>
      </c>
      <c r="T1548" s="154" t="str">
        <f ca="1">IF(B1548="","",IF(ISERROR(MATCH($J1548,SorP!$B$1:$B$6261,0)),"",INDIRECT("'SorP'!$A$"&amp;MATCH($S1548&amp;$J1548,SorP!C:C,0))))</f>
        <v/>
      </c>
      <c r="U1548" s="167"/>
      <c r="V1548" s="168" t="e">
        <f>IF(C1548="",NA(),MATCH($B1548&amp;$C1548,'Smelter Look-up'!$J:$J,0))</f>
        <v>#N/A</v>
      </c>
      <c r="X1548" s="169">
        <f t="shared" ca="1" si="125"/>
        <v>0</v>
      </c>
      <c r="AB1548" s="311" t="str">
        <f t="shared" si="127"/>
        <v/>
      </c>
      <c r="AC1548" s="169" t="str">
        <f t="shared" si="128"/>
        <v/>
      </c>
      <c r="AD1548" s="169" t="str">
        <f t="shared" si="129"/>
        <v/>
      </c>
    </row>
    <row r="1549" spans="1:30" s="169" customFormat="1" ht="20.25">
      <c r="A1549" s="154"/>
      <c r="B1549" s="301"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3" t="str">
        <f ca="1">IF(ISERROR($V1549),"",OFFSET('Smelter Look-up'!$G$4,$V1549-4,0))</f>
        <v/>
      </c>
      <c r="I1549" s="204" t="str">
        <f ca="1">IF(ISERROR($V1549),"",OFFSET('Smelter Look-up'!$H$4,$V1549-4,0))</f>
        <v/>
      </c>
      <c r="J1549" s="204" t="str">
        <f ca="1">IF(ISERROR($V1549),"",OFFSET('Smelter Look-up'!$I$4,$V1549-4,0))</f>
        <v/>
      </c>
      <c r="K1549" s="149"/>
      <c r="L1549" s="149"/>
      <c r="M1549" s="149"/>
      <c r="N1549" s="149"/>
      <c r="O1549" s="149"/>
      <c r="P1549" s="206"/>
      <c r="Q1549" s="150"/>
      <c r="R1549" s="148" t="str">
        <f ca="1">IF(ISERROR($V1549),"",OFFSET('Smelter Look-up'!$C$4,$V1549-4,0)&amp;"")</f>
        <v/>
      </c>
      <c r="S1549" s="154" t="str">
        <f t="shared" ca="1" si="126"/>
        <v/>
      </c>
      <c r="T1549" s="154" t="str">
        <f ca="1">IF(B1549="","",IF(ISERROR(MATCH($J1549,SorP!$B$1:$B$6261,0)),"",INDIRECT("'SorP'!$A$"&amp;MATCH($S1549&amp;$J1549,SorP!C:C,0))))</f>
        <v/>
      </c>
      <c r="U1549" s="167"/>
      <c r="V1549" s="168" t="e">
        <f>IF(C1549="",NA(),MATCH($B1549&amp;$C1549,'Smelter Look-up'!$J:$J,0))</f>
        <v>#N/A</v>
      </c>
      <c r="X1549" s="169">
        <f t="shared" ca="1" si="125"/>
        <v>0</v>
      </c>
      <c r="AB1549" s="311" t="str">
        <f t="shared" si="127"/>
        <v/>
      </c>
      <c r="AC1549" s="169" t="str">
        <f t="shared" si="128"/>
        <v/>
      </c>
      <c r="AD1549" s="169" t="str">
        <f t="shared" si="129"/>
        <v/>
      </c>
    </row>
    <row r="1550" spans="1:30" s="169" customFormat="1" ht="20.25">
      <c r="A1550" s="154"/>
      <c r="B1550" s="301"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3" t="str">
        <f ca="1">IF(ISERROR($V1550),"",OFFSET('Smelter Look-up'!$G$4,$V1550-4,0))</f>
        <v/>
      </c>
      <c r="I1550" s="204" t="str">
        <f ca="1">IF(ISERROR($V1550),"",OFFSET('Smelter Look-up'!$H$4,$V1550-4,0))</f>
        <v/>
      </c>
      <c r="J1550" s="204" t="str">
        <f ca="1">IF(ISERROR($V1550),"",OFFSET('Smelter Look-up'!$I$4,$V1550-4,0))</f>
        <v/>
      </c>
      <c r="K1550" s="149"/>
      <c r="L1550" s="149"/>
      <c r="M1550" s="149"/>
      <c r="N1550" s="149"/>
      <c r="O1550" s="149"/>
      <c r="P1550" s="206"/>
      <c r="Q1550" s="150"/>
      <c r="R1550" s="148" t="str">
        <f ca="1">IF(ISERROR($V1550),"",OFFSET('Smelter Look-up'!$C$4,$V1550-4,0)&amp;"")</f>
        <v/>
      </c>
      <c r="S1550" s="154" t="str">
        <f t="shared" ca="1" si="126"/>
        <v/>
      </c>
      <c r="T1550" s="154" t="str">
        <f ca="1">IF(B1550="","",IF(ISERROR(MATCH($J1550,SorP!$B$1:$B$6261,0)),"",INDIRECT("'SorP'!$A$"&amp;MATCH($S1550&amp;$J1550,SorP!C:C,0))))</f>
        <v/>
      </c>
      <c r="U1550" s="167"/>
      <c r="V1550" s="168" t="e">
        <f>IF(C1550="",NA(),MATCH($B1550&amp;$C1550,'Smelter Look-up'!$J:$J,0))</f>
        <v>#N/A</v>
      </c>
      <c r="X1550" s="169">
        <f t="shared" ca="1" si="125"/>
        <v>0</v>
      </c>
      <c r="AB1550" s="311" t="str">
        <f t="shared" si="127"/>
        <v/>
      </c>
      <c r="AC1550" s="169" t="str">
        <f t="shared" si="128"/>
        <v/>
      </c>
      <c r="AD1550" s="169" t="str">
        <f t="shared" si="129"/>
        <v/>
      </c>
    </row>
    <row r="1551" spans="1:30" s="169" customFormat="1" ht="20.25">
      <c r="A1551" s="154"/>
      <c r="B1551" s="301"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3" t="str">
        <f ca="1">IF(ISERROR($V1551),"",OFFSET('Smelter Look-up'!$G$4,$V1551-4,0))</f>
        <v/>
      </c>
      <c r="I1551" s="204" t="str">
        <f ca="1">IF(ISERROR($V1551),"",OFFSET('Smelter Look-up'!$H$4,$V1551-4,0))</f>
        <v/>
      </c>
      <c r="J1551" s="204" t="str">
        <f ca="1">IF(ISERROR($V1551),"",OFFSET('Smelter Look-up'!$I$4,$V1551-4,0))</f>
        <v/>
      </c>
      <c r="K1551" s="149"/>
      <c r="L1551" s="149"/>
      <c r="M1551" s="149"/>
      <c r="N1551" s="149"/>
      <c r="O1551" s="149"/>
      <c r="P1551" s="206"/>
      <c r="Q1551" s="150"/>
      <c r="R1551" s="148" t="str">
        <f ca="1">IF(ISERROR($V1551),"",OFFSET('Smelter Look-up'!$C$4,$V1551-4,0)&amp;"")</f>
        <v/>
      </c>
      <c r="S1551" s="154" t="str">
        <f t="shared" ca="1" si="126"/>
        <v/>
      </c>
      <c r="T1551" s="154" t="str">
        <f ca="1">IF(B1551="","",IF(ISERROR(MATCH($J1551,SorP!$B$1:$B$6261,0)),"",INDIRECT("'SorP'!$A$"&amp;MATCH($S1551&amp;$J1551,SorP!C:C,0))))</f>
        <v/>
      </c>
      <c r="U1551" s="167"/>
      <c r="V1551" s="168" t="e">
        <f>IF(C1551="",NA(),MATCH($B1551&amp;$C1551,'Smelter Look-up'!$J:$J,0))</f>
        <v>#N/A</v>
      </c>
      <c r="X1551" s="169">
        <f t="shared" ca="1" si="125"/>
        <v>0</v>
      </c>
      <c r="AB1551" s="311" t="str">
        <f t="shared" si="127"/>
        <v/>
      </c>
      <c r="AC1551" s="169" t="str">
        <f t="shared" si="128"/>
        <v/>
      </c>
      <c r="AD1551" s="169" t="str">
        <f t="shared" si="129"/>
        <v/>
      </c>
    </row>
    <row r="1552" spans="1:30" s="169" customFormat="1" ht="20.25">
      <c r="A1552" s="154"/>
      <c r="B1552" s="301"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3" t="str">
        <f ca="1">IF(ISERROR($V1552),"",OFFSET('Smelter Look-up'!$G$4,$V1552-4,0))</f>
        <v/>
      </c>
      <c r="I1552" s="204" t="str">
        <f ca="1">IF(ISERROR($V1552),"",OFFSET('Smelter Look-up'!$H$4,$V1552-4,0))</f>
        <v/>
      </c>
      <c r="J1552" s="204" t="str">
        <f ca="1">IF(ISERROR($V1552),"",OFFSET('Smelter Look-up'!$I$4,$V1552-4,0))</f>
        <v/>
      </c>
      <c r="K1552" s="149"/>
      <c r="L1552" s="149"/>
      <c r="M1552" s="149"/>
      <c r="N1552" s="149"/>
      <c r="O1552" s="149"/>
      <c r="P1552" s="206"/>
      <c r="Q1552" s="150"/>
      <c r="R1552" s="148" t="str">
        <f ca="1">IF(ISERROR($V1552),"",OFFSET('Smelter Look-up'!$C$4,$V1552-4,0)&amp;"")</f>
        <v/>
      </c>
      <c r="S1552" s="154" t="str">
        <f t="shared" ca="1" si="126"/>
        <v/>
      </c>
      <c r="T1552" s="154" t="str">
        <f ca="1">IF(B1552="","",IF(ISERROR(MATCH($J1552,SorP!$B$1:$B$6261,0)),"",INDIRECT("'SorP'!$A$"&amp;MATCH($S1552&amp;$J1552,SorP!C:C,0))))</f>
        <v/>
      </c>
      <c r="U1552" s="167"/>
      <c r="V1552" s="168" t="e">
        <f>IF(C1552="",NA(),MATCH($B1552&amp;$C1552,'Smelter Look-up'!$J:$J,0))</f>
        <v>#N/A</v>
      </c>
      <c r="X1552" s="169">
        <f t="shared" ca="1" si="125"/>
        <v>0</v>
      </c>
      <c r="AB1552" s="311" t="str">
        <f t="shared" si="127"/>
        <v/>
      </c>
      <c r="AC1552" s="169" t="str">
        <f t="shared" si="128"/>
        <v/>
      </c>
      <c r="AD1552" s="169" t="str">
        <f t="shared" si="129"/>
        <v/>
      </c>
    </row>
    <row r="1553" spans="1:30" s="169" customFormat="1" ht="20.25">
      <c r="A1553" s="154"/>
      <c r="B1553" s="301"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3" t="str">
        <f ca="1">IF(ISERROR($V1553),"",OFFSET('Smelter Look-up'!$G$4,$V1553-4,0))</f>
        <v/>
      </c>
      <c r="I1553" s="204" t="str">
        <f ca="1">IF(ISERROR($V1553),"",OFFSET('Smelter Look-up'!$H$4,$V1553-4,0))</f>
        <v/>
      </c>
      <c r="J1553" s="204" t="str">
        <f ca="1">IF(ISERROR($V1553),"",OFFSET('Smelter Look-up'!$I$4,$V1553-4,0))</f>
        <v/>
      </c>
      <c r="K1553" s="149"/>
      <c r="L1553" s="149"/>
      <c r="M1553" s="149"/>
      <c r="N1553" s="149"/>
      <c r="O1553" s="149"/>
      <c r="P1553" s="206"/>
      <c r="Q1553" s="150"/>
      <c r="R1553" s="148" t="str">
        <f ca="1">IF(ISERROR($V1553),"",OFFSET('Smelter Look-up'!$C$4,$V1553-4,0)&amp;"")</f>
        <v/>
      </c>
      <c r="S1553" s="154" t="str">
        <f t="shared" ca="1" si="126"/>
        <v/>
      </c>
      <c r="T1553" s="154" t="str">
        <f ca="1">IF(B1553="","",IF(ISERROR(MATCH($J1553,SorP!$B$1:$B$6261,0)),"",INDIRECT("'SorP'!$A$"&amp;MATCH($S1553&amp;$J1553,SorP!C:C,0))))</f>
        <v/>
      </c>
      <c r="U1553" s="167"/>
      <c r="V1553" s="168" t="e">
        <f>IF(C1553="",NA(),MATCH($B1553&amp;$C1553,'Smelter Look-up'!$J:$J,0))</f>
        <v>#N/A</v>
      </c>
      <c r="X1553" s="169">
        <f t="shared" ca="1" si="125"/>
        <v>0</v>
      </c>
      <c r="AB1553" s="311" t="str">
        <f t="shared" si="127"/>
        <v/>
      </c>
      <c r="AC1553" s="169" t="str">
        <f t="shared" si="128"/>
        <v/>
      </c>
      <c r="AD1553" s="169" t="str">
        <f t="shared" si="129"/>
        <v/>
      </c>
    </row>
    <row r="1554" spans="1:30" s="169" customFormat="1" ht="20.25">
      <c r="A1554" s="154"/>
      <c r="B1554" s="301"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3" t="str">
        <f ca="1">IF(ISERROR($V1554),"",OFFSET('Smelter Look-up'!$G$4,$V1554-4,0))</f>
        <v/>
      </c>
      <c r="I1554" s="204" t="str">
        <f ca="1">IF(ISERROR($V1554),"",OFFSET('Smelter Look-up'!$H$4,$V1554-4,0))</f>
        <v/>
      </c>
      <c r="J1554" s="204" t="str">
        <f ca="1">IF(ISERROR($V1554),"",OFFSET('Smelter Look-up'!$I$4,$V1554-4,0))</f>
        <v/>
      </c>
      <c r="K1554" s="149"/>
      <c r="L1554" s="149"/>
      <c r="M1554" s="149"/>
      <c r="N1554" s="149"/>
      <c r="O1554" s="149"/>
      <c r="P1554" s="206"/>
      <c r="Q1554" s="150"/>
      <c r="R1554" s="148" t="str">
        <f ca="1">IF(ISERROR($V1554),"",OFFSET('Smelter Look-up'!$C$4,$V1554-4,0)&amp;"")</f>
        <v/>
      </c>
      <c r="S1554" s="154" t="str">
        <f t="shared" ca="1" si="126"/>
        <v/>
      </c>
      <c r="T1554" s="154" t="str">
        <f ca="1">IF(B1554="","",IF(ISERROR(MATCH($J1554,SorP!$B$1:$B$6261,0)),"",INDIRECT("'SorP'!$A$"&amp;MATCH($S1554&amp;$J1554,SorP!C:C,0))))</f>
        <v/>
      </c>
      <c r="U1554" s="167"/>
      <c r="V1554" s="168" t="e">
        <f>IF(C1554="",NA(),MATCH($B1554&amp;$C1554,'Smelter Look-up'!$J:$J,0))</f>
        <v>#N/A</v>
      </c>
      <c r="X1554" s="169">
        <f t="shared" ca="1" si="125"/>
        <v>0</v>
      </c>
      <c r="AB1554" s="311" t="str">
        <f t="shared" si="127"/>
        <v/>
      </c>
      <c r="AC1554" s="169" t="str">
        <f t="shared" si="128"/>
        <v/>
      </c>
      <c r="AD1554" s="169" t="str">
        <f t="shared" si="129"/>
        <v/>
      </c>
    </row>
    <row r="1555" spans="1:30" s="169" customFormat="1" ht="20.25">
      <c r="A1555" s="154"/>
      <c r="B1555" s="301"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3" t="str">
        <f ca="1">IF(ISERROR($V1555),"",OFFSET('Smelter Look-up'!$G$4,$V1555-4,0))</f>
        <v/>
      </c>
      <c r="I1555" s="204" t="str">
        <f ca="1">IF(ISERROR($V1555),"",OFFSET('Smelter Look-up'!$H$4,$V1555-4,0))</f>
        <v/>
      </c>
      <c r="J1555" s="204" t="str">
        <f ca="1">IF(ISERROR($V1555),"",OFFSET('Smelter Look-up'!$I$4,$V1555-4,0))</f>
        <v/>
      </c>
      <c r="K1555" s="149"/>
      <c r="L1555" s="149"/>
      <c r="M1555" s="149"/>
      <c r="N1555" s="149"/>
      <c r="O1555" s="149"/>
      <c r="P1555" s="206"/>
      <c r="Q1555" s="150"/>
      <c r="R1555" s="148" t="str">
        <f ca="1">IF(ISERROR($V1555),"",OFFSET('Smelter Look-up'!$C$4,$V1555-4,0)&amp;"")</f>
        <v/>
      </c>
      <c r="S1555" s="154" t="str">
        <f t="shared" ca="1" si="126"/>
        <v/>
      </c>
      <c r="T1555" s="154" t="str">
        <f ca="1">IF(B1555="","",IF(ISERROR(MATCH($J1555,SorP!$B$1:$B$6261,0)),"",INDIRECT("'SorP'!$A$"&amp;MATCH($S1555&amp;$J1555,SorP!C:C,0))))</f>
        <v/>
      </c>
      <c r="U1555" s="167"/>
      <c r="V1555" s="168" t="e">
        <f>IF(C1555="",NA(),MATCH($B1555&amp;$C1555,'Smelter Look-up'!$J:$J,0))</f>
        <v>#N/A</v>
      </c>
      <c r="X1555" s="169">
        <f t="shared" ca="1" si="125"/>
        <v>0</v>
      </c>
      <c r="AB1555" s="311" t="str">
        <f t="shared" si="127"/>
        <v/>
      </c>
      <c r="AC1555" s="169" t="str">
        <f t="shared" si="128"/>
        <v/>
      </c>
      <c r="AD1555" s="169" t="str">
        <f t="shared" si="129"/>
        <v/>
      </c>
    </row>
    <row r="1556" spans="1:30" s="169" customFormat="1" ht="20.25">
      <c r="A1556" s="154"/>
      <c r="B1556" s="301"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3" t="str">
        <f ca="1">IF(ISERROR($V1556),"",OFFSET('Smelter Look-up'!$G$4,$V1556-4,0))</f>
        <v/>
      </c>
      <c r="I1556" s="204" t="str">
        <f ca="1">IF(ISERROR($V1556),"",OFFSET('Smelter Look-up'!$H$4,$V1556-4,0))</f>
        <v/>
      </c>
      <c r="J1556" s="204" t="str">
        <f ca="1">IF(ISERROR($V1556),"",OFFSET('Smelter Look-up'!$I$4,$V1556-4,0))</f>
        <v/>
      </c>
      <c r="K1556" s="149"/>
      <c r="L1556" s="149"/>
      <c r="M1556" s="149"/>
      <c r="N1556" s="149"/>
      <c r="O1556" s="149"/>
      <c r="P1556" s="206"/>
      <c r="Q1556" s="150"/>
      <c r="R1556" s="148" t="str">
        <f ca="1">IF(ISERROR($V1556),"",OFFSET('Smelter Look-up'!$C$4,$V1556-4,0)&amp;"")</f>
        <v/>
      </c>
      <c r="S1556" s="154" t="str">
        <f t="shared" ca="1" si="126"/>
        <v/>
      </c>
      <c r="T1556" s="154" t="str">
        <f ca="1">IF(B1556="","",IF(ISERROR(MATCH($J1556,SorP!$B$1:$B$6261,0)),"",INDIRECT("'SorP'!$A$"&amp;MATCH($S1556&amp;$J1556,SorP!C:C,0))))</f>
        <v/>
      </c>
      <c r="U1556" s="167"/>
      <c r="V1556" s="168" t="e">
        <f>IF(C1556="",NA(),MATCH($B1556&amp;$C1556,'Smelter Look-up'!$J:$J,0))</f>
        <v>#N/A</v>
      </c>
      <c r="X1556" s="169">
        <f t="shared" ca="1" si="125"/>
        <v>0</v>
      </c>
      <c r="AB1556" s="311" t="str">
        <f t="shared" si="127"/>
        <v/>
      </c>
      <c r="AC1556" s="169" t="str">
        <f t="shared" si="128"/>
        <v/>
      </c>
      <c r="AD1556" s="169" t="str">
        <f t="shared" si="129"/>
        <v/>
      </c>
    </row>
    <row r="1557" spans="1:30" s="169" customFormat="1" ht="20.25">
      <c r="A1557" s="154"/>
      <c r="B1557" s="301"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3" t="str">
        <f ca="1">IF(ISERROR($V1557),"",OFFSET('Smelter Look-up'!$G$4,$V1557-4,0))</f>
        <v/>
      </c>
      <c r="I1557" s="204" t="str">
        <f ca="1">IF(ISERROR($V1557),"",OFFSET('Smelter Look-up'!$H$4,$V1557-4,0))</f>
        <v/>
      </c>
      <c r="J1557" s="204" t="str">
        <f ca="1">IF(ISERROR($V1557),"",OFFSET('Smelter Look-up'!$I$4,$V1557-4,0))</f>
        <v/>
      </c>
      <c r="K1557" s="149"/>
      <c r="L1557" s="149"/>
      <c r="M1557" s="149"/>
      <c r="N1557" s="149"/>
      <c r="O1557" s="149"/>
      <c r="P1557" s="206"/>
      <c r="Q1557" s="150"/>
      <c r="R1557" s="148" t="str">
        <f ca="1">IF(ISERROR($V1557),"",OFFSET('Smelter Look-up'!$C$4,$V1557-4,0)&amp;"")</f>
        <v/>
      </c>
      <c r="S1557" s="154" t="str">
        <f t="shared" ca="1" si="126"/>
        <v/>
      </c>
      <c r="T1557" s="154" t="str">
        <f ca="1">IF(B1557="","",IF(ISERROR(MATCH($J1557,SorP!$B$1:$B$6261,0)),"",INDIRECT("'SorP'!$A$"&amp;MATCH($S1557&amp;$J1557,SorP!C:C,0))))</f>
        <v/>
      </c>
      <c r="U1557" s="167"/>
      <c r="V1557" s="168" t="e">
        <f>IF(C1557="",NA(),MATCH($B1557&amp;$C1557,'Smelter Look-up'!$J:$J,0))</f>
        <v>#N/A</v>
      </c>
      <c r="X1557" s="169">
        <f t="shared" ca="1" si="125"/>
        <v>0</v>
      </c>
      <c r="AB1557" s="311" t="str">
        <f t="shared" si="127"/>
        <v/>
      </c>
      <c r="AC1557" s="169" t="str">
        <f t="shared" si="128"/>
        <v/>
      </c>
      <c r="AD1557" s="169" t="str">
        <f t="shared" si="129"/>
        <v/>
      </c>
    </row>
    <row r="1558" spans="1:30" s="169" customFormat="1" ht="20.25">
      <c r="A1558" s="154"/>
      <c r="B1558" s="301"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3" t="str">
        <f ca="1">IF(ISERROR($V1558),"",OFFSET('Smelter Look-up'!$G$4,$V1558-4,0))</f>
        <v/>
      </c>
      <c r="I1558" s="204" t="str">
        <f ca="1">IF(ISERROR($V1558),"",OFFSET('Smelter Look-up'!$H$4,$V1558-4,0))</f>
        <v/>
      </c>
      <c r="J1558" s="204" t="str">
        <f ca="1">IF(ISERROR($V1558),"",OFFSET('Smelter Look-up'!$I$4,$V1558-4,0))</f>
        <v/>
      </c>
      <c r="K1558" s="149"/>
      <c r="L1558" s="149"/>
      <c r="M1558" s="149"/>
      <c r="N1558" s="149"/>
      <c r="O1558" s="149"/>
      <c r="P1558" s="206"/>
      <c r="Q1558" s="150"/>
      <c r="R1558" s="148" t="str">
        <f ca="1">IF(ISERROR($V1558),"",OFFSET('Smelter Look-up'!$C$4,$V1558-4,0)&amp;"")</f>
        <v/>
      </c>
      <c r="S1558" s="154" t="str">
        <f t="shared" ca="1" si="126"/>
        <v/>
      </c>
      <c r="T1558" s="154" t="str">
        <f ca="1">IF(B1558="","",IF(ISERROR(MATCH($J1558,SorP!$B$1:$B$6261,0)),"",INDIRECT("'SorP'!$A$"&amp;MATCH($S1558&amp;$J1558,SorP!C:C,0))))</f>
        <v/>
      </c>
      <c r="U1558" s="167"/>
      <c r="V1558" s="168" t="e">
        <f>IF(C1558="",NA(),MATCH($B1558&amp;$C1558,'Smelter Look-up'!$J:$J,0))</f>
        <v>#N/A</v>
      </c>
      <c r="X1558" s="169">
        <f t="shared" ca="1" si="125"/>
        <v>0</v>
      </c>
      <c r="AB1558" s="311" t="str">
        <f t="shared" si="127"/>
        <v/>
      </c>
      <c r="AC1558" s="169" t="str">
        <f t="shared" si="128"/>
        <v/>
      </c>
      <c r="AD1558" s="169" t="str">
        <f t="shared" si="129"/>
        <v/>
      </c>
    </row>
    <row r="1559" spans="1:30" s="169" customFormat="1" ht="20.25">
      <c r="A1559" s="154"/>
      <c r="B1559" s="301"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3" t="str">
        <f ca="1">IF(ISERROR($V1559),"",OFFSET('Smelter Look-up'!$G$4,$V1559-4,0))</f>
        <v/>
      </c>
      <c r="I1559" s="204" t="str">
        <f ca="1">IF(ISERROR($V1559),"",OFFSET('Smelter Look-up'!$H$4,$V1559-4,0))</f>
        <v/>
      </c>
      <c r="J1559" s="204" t="str">
        <f ca="1">IF(ISERROR($V1559),"",OFFSET('Smelter Look-up'!$I$4,$V1559-4,0))</f>
        <v/>
      </c>
      <c r="K1559" s="149"/>
      <c r="L1559" s="149"/>
      <c r="M1559" s="149"/>
      <c r="N1559" s="149"/>
      <c r="O1559" s="149"/>
      <c r="P1559" s="206"/>
      <c r="Q1559" s="150"/>
      <c r="R1559" s="148" t="str">
        <f ca="1">IF(ISERROR($V1559),"",OFFSET('Smelter Look-up'!$C$4,$V1559-4,0)&amp;"")</f>
        <v/>
      </c>
      <c r="S1559" s="154" t="str">
        <f t="shared" ca="1" si="126"/>
        <v/>
      </c>
      <c r="T1559" s="154" t="str">
        <f ca="1">IF(B1559="","",IF(ISERROR(MATCH($J1559,SorP!$B$1:$B$6261,0)),"",INDIRECT("'SorP'!$A$"&amp;MATCH($S1559&amp;$J1559,SorP!C:C,0))))</f>
        <v/>
      </c>
      <c r="U1559" s="167"/>
      <c r="V1559" s="168" t="e">
        <f>IF(C1559="",NA(),MATCH($B1559&amp;$C1559,'Smelter Look-up'!$J:$J,0))</f>
        <v>#N/A</v>
      </c>
      <c r="X1559" s="169">
        <f t="shared" ca="1" si="125"/>
        <v>0</v>
      </c>
      <c r="AB1559" s="311" t="str">
        <f t="shared" si="127"/>
        <v/>
      </c>
      <c r="AC1559" s="169" t="str">
        <f t="shared" si="128"/>
        <v/>
      </c>
      <c r="AD1559" s="169" t="str">
        <f t="shared" si="129"/>
        <v/>
      </c>
    </row>
    <row r="1560" spans="1:30" s="169" customFormat="1" ht="20.25">
      <c r="A1560" s="154"/>
      <c r="B1560" s="301"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3" t="str">
        <f ca="1">IF(ISERROR($V1560),"",OFFSET('Smelter Look-up'!$G$4,$V1560-4,0))</f>
        <v/>
      </c>
      <c r="I1560" s="204" t="str">
        <f ca="1">IF(ISERROR($V1560),"",OFFSET('Smelter Look-up'!$H$4,$V1560-4,0))</f>
        <v/>
      </c>
      <c r="J1560" s="204" t="str">
        <f ca="1">IF(ISERROR($V1560),"",OFFSET('Smelter Look-up'!$I$4,$V1560-4,0))</f>
        <v/>
      </c>
      <c r="K1560" s="149"/>
      <c r="L1560" s="149"/>
      <c r="M1560" s="149"/>
      <c r="N1560" s="149"/>
      <c r="O1560" s="149"/>
      <c r="P1560" s="206"/>
      <c r="Q1560" s="150"/>
      <c r="R1560" s="148" t="str">
        <f ca="1">IF(ISERROR($V1560),"",OFFSET('Smelter Look-up'!$C$4,$V1560-4,0)&amp;"")</f>
        <v/>
      </c>
      <c r="S1560" s="154" t="str">
        <f t="shared" ca="1" si="126"/>
        <v/>
      </c>
      <c r="T1560" s="154" t="str">
        <f ca="1">IF(B1560="","",IF(ISERROR(MATCH($J1560,SorP!$B$1:$B$6261,0)),"",INDIRECT("'SorP'!$A$"&amp;MATCH($S1560&amp;$J1560,SorP!C:C,0))))</f>
        <v/>
      </c>
      <c r="U1560" s="167"/>
      <c r="V1560" s="168" t="e">
        <f>IF(C1560="",NA(),MATCH($B1560&amp;$C1560,'Smelter Look-up'!$J:$J,0))</f>
        <v>#N/A</v>
      </c>
      <c r="X1560" s="169">
        <f t="shared" ca="1" si="125"/>
        <v>0</v>
      </c>
      <c r="AB1560" s="311" t="str">
        <f t="shared" si="127"/>
        <v/>
      </c>
      <c r="AC1560" s="169" t="str">
        <f t="shared" si="128"/>
        <v/>
      </c>
      <c r="AD1560" s="169" t="str">
        <f t="shared" si="129"/>
        <v/>
      </c>
    </row>
    <row r="1561" spans="1:30" s="169" customFormat="1" ht="20.25">
      <c r="A1561" s="154"/>
      <c r="B1561" s="301"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3" t="str">
        <f ca="1">IF(ISERROR($V1561),"",OFFSET('Smelter Look-up'!$G$4,$V1561-4,0))</f>
        <v/>
      </c>
      <c r="I1561" s="204" t="str">
        <f ca="1">IF(ISERROR($V1561),"",OFFSET('Smelter Look-up'!$H$4,$V1561-4,0))</f>
        <v/>
      </c>
      <c r="J1561" s="204" t="str">
        <f ca="1">IF(ISERROR($V1561),"",OFFSET('Smelter Look-up'!$I$4,$V1561-4,0))</f>
        <v/>
      </c>
      <c r="K1561" s="149"/>
      <c r="L1561" s="149"/>
      <c r="M1561" s="149"/>
      <c r="N1561" s="149"/>
      <c r="O1561" s="149"/>
      <c r="P1561" s="206"/>
      <c r="Q1561" s="150"/>
      <c r="R1561" s="148" t="str">
        <f ca="1">IF(ISERROR($V1561),"",OFFSET('Smelter Look-up'!$C$4,$V1561-4,0)&amp;"")</f>
        <v/>
      </c>
      <c r="S1561" s="154" t="str">
        <f t="shared" ca="1" si="126"/>
        <v/>
      </c>
      <c r="T1561" s="154" t="str">
        <f ca="1">IF(B1561="","",IF(ISERROR(MATCH($J1561,SorP!$B$1:$B$6261,0)),"",INDIRECT("'SorP'!$A$"&amp;MATCH($S1561&amp;$J1561,SorP!C:C,0))))</f>
        <v/>
      </c>
      <c r="U1561" s="167"/>
      <c r="V1561" s="168" t="e">
        <f>IF(C1561="",NA(),MATCH($B1561&amp;$C1561,'Smelter Look-up'!$J:$J,0))</f>
        <v>#N/A</v>
      </c>
      <c r="X1561" s="169">
        <f t="shared" ca="1" si="125"/>
        <v>0</v>
      </c>
      <c r="AB1561" s="311" t="str">
        <f t="shared" si="127"/>
        <v/>
      </c>
      <c r="AC1561" s="169" t="str">
        <f t="shared" si="128"/>
        <v/>
      </c>
      <c r="AD1561" s="169" t="str">
        <f t="shared" si="129"/>
        <v/>
      </c>
    </row>
    <row r="1562" spans="1:30" s="169" customFormat="1" ht="20.25">
      <c r="A1562" s="154"/>
      <c r="B1562" s="301"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3" t="str">
        <f ca="1">IF(ISERROR($V1562),"",OFFSET('Smelter Look-up'!$G$4,$V1562-4,0))</f>
        <v/>
      </c>
      <c r="I1562" s="204" t="str">
        <f ca="1">IF(ISERROR($V1562),"",OFFSET('Smelter Look-up'!$H$4,$V1562-4,0))</f>
        <v/>
      </c>
      <c r="J1562" s="204" t="str">
        <f ca="1">IF(ISERROR($V1562),"",OFFSET('Smelter Look-up'!$I$4,$V1562-4,0))</f>
        <v/>
      </c>
      <c r="K1562" s="149"/>
      <c r="L1562" s="149"/>
      <c r="M1562" s="149"/>
      <c r="N1562" s="149"/>
      <c r="O1562" s="149"/>
      <c r="P1562" s="206"/>
      <c r="Q1562" s="150"/>
      <c r="R1562" s="148" t="str">
        <f ca="1">IF(ISERROR($V1562),"",OFFSET('Smelter Look-up'!$C$4,$V1562-4,0)&amp;"")</f>
        <v/>
      </c>
      <c r="S1562" s="154" t="str">
        <f t="shared" ca="1" si="126"/>
        <v/>
      </c>
      <c r="T1562" s="154" t="str">
        <f ca="1">IF(B1562="","",IF(ISERROR(MATCH($J1562,SorP!$B$1:$B$6261,0)),"",INDIRECT("'SorP'!$A$"&amp;MATCH($S1562&amp;$J1562,SorP!C:C,0))))</f>
        <v/>
      </c>
      <c r="U1562" s="167"/>
      <c r="V1562" s="168" t="e">
        <f>IF(C1562="",NA(),MATCH($B1562&amp;$C1562,'Smelter Look-up'!$J:$J,0))</f>
        <v>#N/A</v>
      </c>
      <c r="X1562" s="169">
        <f t="shared" ca="1" si="125"/>
        <v>0</v>
      </c>
      <c r="AB1562" s="311" t="str">
        <f t="shared" si="127"/>
        <v/>
      </c>
      <c r="AC1562" s="169" t="str">
        <f t="shared" si="128"/>
        <v/>
      </c>
      <c r="AD1562" s="169" t="str">
        <f t="shared" si="129"/>
        <v/>
      </c>
    </row>
    <row r="1563" spans="1:30" s="169" customFormat="1" ht="20.25">
      <c r="A1563" s="154"/>
      <c r="B1563" s="301"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3" t="str">
        <f ca="1">IF(ISERROR($V1563),"",OFFSET('Smelter Look-up'!$G$4,$V1563-4,0))</f>
        <v/>
      </c>
      <c r="I1563" s="204" t="str">
        <f ca="1">IF(ISERROR($V1563),"",OFFSET('Smelter Look-up'!$H$4,$V1563-4,0))</f>
        <v/>
      </c>
      <c r="J1563" s="204" t="str">
        <f ca="1">IF(ISERROR($V1563),"",OFFSET('Smelter Look-up'!$I$4,$V1563-4,0))</f>
        <v/>
      </c>
      <c r="K1563" s="149"/>
      <c r="L1563" s="149"/>
      <c r="M1563" s="149"/>
      <c r="N1563" s="149"/>
      <c r="O1563" s="149"/>
      <c r="P1563" s="206"/>
      <c r="Q1563" s="150"/>
      <c r="R1563" s="148" t="str">
        <f ca="1">IF(ISERROR($V1563),"",OFFSET('Smelter Look-up'!$C$4,$V1563-4,0)&amp;"")</f>
        <v/>
      </c>
      <c r="S1563" s="154" t="str">
        <f t="shared" ca="1" si="126"/>
        <v/>
      </c>
      <c r="T1563" s="154" t="str">
        <f ca="1">IF(B1563="","",IF(ISERROR(MATCH($J1563,SorP!$B$1:$B$6261,0)),"",INDIRECT("'SorP'!$A$"&amp;MATCH($S1563&amp;$J1563,SorP!C:C,0))))</f>
        <v/>
      </c>
      <c r="U1563" s="167"/>
      <c r="V1563" s="168" t="e">
        <f>IF(C1563="",NA(),MATCH($B1563&amp;$C1563,'Smelter Look-up'!$J:$J,0))</f>
        <v>#N/A</v>
      </c>
      <c r="X1563" s="169">
        <f t="shared" ca="1" si="125"/>
        <v>0</v>
      </c>
      <c r="AB1563" s="311" t="str">
        <f t="shared" si="127"/>
        <v/>
      </c>
      <c r="AC1563" s="169" t="str">
        <f t="shared" si="128"/>
        <v/>
      </c>
      <c r="AD1563" s="169" t="str">
        <f t="shared" si="129"/>
        <v/>
      </c>
    </row>
    <row r="1564" spans="1:30" s="169" customFormat="1" ht="20.25">
      <c r="A1564" s="154"/>
      <c r="B1564" s="301"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3" t="str">
        <f ca="1">IF(ISERROR($V1564),"",OFFSET('Smelter Look-up'!$G$4,$V1564-4,0))</f>
        <v/>
      </c>
      <c r="I1564" s="204" t="str">
        <f ca="1">IF(ISERROR($V1564),"",OFFSET('Smelter Look-up'!$H$4,$V1564-4,0))</f>
        <v/>
      </c>
      <c r="J1564" s="204" t="str">
        <f ca="1">IF(ISERROR($V1564),"",OFFSET('Smelter Look-up'!$I$4,$V1564-4,0))</f>
        <v/>
      </c>
      <c r="K1564" s="149"/>
      <c r="L1564" s="149"/>
      <c r="M1564" s="149"/>
      <c r="N1564" s="149"/>
      <c r="O1564" s="149"/>
      <c r="P1564" s="206"/>
      <c r="Q1564" s="150"/>
      <c r="R1564" s="148" t="str">
        <f ca="1">IF(ISERROR($V1564),"",OFFSET('Smelter Look-up'!$C$4,$V1564-4,0)&amp;"")</f>
        <v/>
      </c>
      <c r="S1564" s="154" t="str">
        <f t="shared" ca="1" si="126"/>
        <v/>
      </c>
      <c r="T1564" s="154" t="str">
        <f ca="1">IF(B1564="","",IF(ISERROR(MATCH($J1564,SorP!$B$1:$B$6261,0)),"",INDIRECT("'SorP'!$A$"&amp;MATCH($S1564&amp;$J1564,SorP!C:C,0))))</f>
        <v/>
      </c>
      <c r="U1564" s="167"/>
      <c r="V1564" s="168" t="e">
        <f>IF(C1564="",NA(),MATCH($B1564&amp;$C1564,'Smelter Look-up'!$J:$J,0))</f>
        <v>#N/A</v>
      </c>
      <c r="X1564" s="169">
        <f t="shared" ca="1" si="125"/>
        <v>0</v>
      </c>
      <c r="AB1564" s="311" t="str">
        <f t="shared" si="127"/>
        <v/>
      </c>
      <c r="AC1564" s="169" t="str">
        <f t="shared" si="128"/>
        <v/>
      </c>
      <c r="AD1564" s="169" t="str">
        <f t="shared" si="129"/>
        <v/>
      </c>
    </row>
    <row r="1565" spans="1:30" s="169" customFormat="1" ht="20.25">
      <c r="A1565" s="154"/>
      <c r="B1565" s="301"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3" t="str">
        <f ca="1">IF(ISERROR($V1565),"",OFFSET('Smelter Look-up'!$G$4,$V1565-4,0))</f>
        <v/>
      </c>
      <c r="I1565" s="204" t="str">
        <f ca="1">IF(ISERROR($V1565),"",OFFSET('Smelter Look-up'!$H$4,$V1565-4,0))</f>
        <v/>
      </c>
      <c r="J1565" s="204" t="str">
        <f ca="1">IF(ISERROR($V1565),"",OFFSET('Smelter Look-up'!$I$4,$V1565-4,0))</f>
        <v/>
      </c>
      <c r="K1565" s="149"/>
      <c r="L1565" s="149"/>
      <c r="M1565" s="149"/>
      <c r="N1565" s="149"/>
      <c r="O1565" s="149"/>
      <c r="P1565" s="206"/>
      <c r="Q1565" s="150"/>
      <c r="R1565" s="148" t="str">
        <f ca="1">IF(ISERROR($V1565),"",OFFSET('Smelter Look-up'!$C$4,$V1565-4,0)&amp;"")</f>
        <v/>
      </c>
      <c r="S1565" s="154" t="str">
        <f t="shared" ca="1" si="126"/>
        <v/>
      </c>
      <c r="T1565" s="154" t="str">
        <f ca="1">IF(B1565="","",IF(ISERROR(MATCH($J1565,SorP!$B$1:$B$6261,0)),"",INDIRECT("'SorP'!$A$"&amp;MATCH($S1565&amp;$J1565,SorP!C:C,0))))</f>
        <v/>
      </c>
      <c r="U1565" s="167"/>
      <c r="V1565" s="168" t="e">
        <f>IF(C1565="",NA(),MATCH($B1565&amp;$C1565,'Smelter Look-up'!$J:$J,0))</f>
        <v>#N/A</v>
      </c>
      <c r="X1565" s="169">
        <f t="shared" ca="1" si="125"/>
        <v>0</v>
      </c>
      <c r="AB1565" s="311" t="str">
        <f t="shared" si="127"/>
        <v/>
      </c>
      <c r="AC1565" s="169" t="str">
        <f t="shared" si="128"/>
        <v/>
      </c>
      <c r="AD1565" s="169" t="str">
        <f t="shared" si="129"/>
        <v/>
      </c>
    </row>
    <row r="1566" spans="1:30" s="169" customFormat="1" ht="20.25">
      <c r="A1566" s="154"/>
      <c r="B1566" s="301"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3" t="str">
        <f ca="1">IF(ISERROR($V1566),"",OFFSET('Smelter Look-up'!$G$4,$V1566-4,0))</f>
        <v/>
      </c>
      <c r="I1566" s="204" t="str">
        <f ca="1">IF(ISERROR($V1566),"",OFFSET('Smelter Look-up'!$H$4,$V1566-4,0))</f>
        <v/>
      </c>
      <c r="J1566" s="204" t="str">
        <f ca="1">IF(ISERROR($V1566),"",OFFSET('Smelter Look-up'!$I$4,$V1566-4,0))</f>
        <v/>
      </c>
      <c r="K1566" s="149"/>
      <c r="L1566" s="149"/>
      <c r="M1566" s="149"/>
      <c r="N1566" s="149"/>
      <c r="O1566" s="149"/>
      <c r="P1566" s="206"/>
      <c r="Q1566" s="150"/>
      <c r="R1566" s="148" t="str">
        <f ca="1">IF(ISERROR($V1566),"",OFFSET('Smelter Look-up'!$C$4,$V1566-4,0)&amp;"")</f>
        <v/>
      </c>
      <c r="S1566" s="154" t="str">
        <f t="shared" ca="1" si="126"/>
        <v/>
      </c>
      <c r="T1566" s="154" t="str">
        <f ca="1">IF(B1566="","",IF(ISERROR(MATCH($J1566,SorP!$B$1:$B$6261,0)),"",INDIRECT("'SorP'!$A$"&amp;MATCH($S1566&amp;$J1566,SorP!C:C,0))))</f>
        <v/>
      </c>
      <c r="U1566" s="167"/>
      <c r="V1566" s="168" t="e">
        <f>IF(C1566="",NA(),MATCH($B1566&amp;$C1566,'Smelter Look-up'!$J:$J,0))</f>
        <v>#N/A</v>
      </c>
      <c r="X1566" s="169">
        <f t="shared" ca="1" si="125"/>
        <v>0</v>
      </c>
      <c r="AB1566" s="311" t="str">
        <f t="shared" si="127"/>
        <v/>
      </c>
      <c r="AC1566" s="169" t="str">
        <f t="shared" si="128"/>
        <v/>
      </c>
      <c r="AD1566" s="169" t="str">
        <f t="shared" si="129"/>
        <v/>
      </c>
    </row>
    <row r="1567" spans="1:30" s="169" customFormat="1" ht="20.25">
      <c r="A1567" s="154"/>
      <c r="B1567" s="301"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3" t="str">
        <f ca="1">IF(ISERROR($V1567),"",OFFSET('Smelter Look-up'!$G$4,$V1567-4,0))</f>
        <v/>
      </c>
      <c r="I1567" s="204" t="str">
        <f ca="1">IF(ISERROR($V1567),"",OFFSET('Smelter Look-up'!$H$4,$V1567-4,0))</f>
        <v/>
      </c>
      <c r="J1567" s="204" t="str">
        <f ca="1">IF(ISERROR($V1567),"",OFFSET('Smelter Look-up'!$I$4,$V1567-4,0))</f>
        <v/>
      </c>
      <c r="K1567" s="149"/>
      <c r="L1567" s="149"/>
      <c r="M1567" s="149"/>
      <c r="N1567" s="149"/>
      <c r="O1567" s="149"/>
      <c r="P1567" s="206"/>
      <c r="Q1567" s="150"/>
      <c r="R1567" s="148" t="str">
        <f ca="1">IF(ISERROR($V1567),"",OFFSET('Smelter Look-up'!$C$4,$V1567-4,0)&amp;"")</f>
        <v/>
      </c>
      <c r="S1567" s="154" t="str">
        <f t="shared" ca="1" si="126"/>
        <v/>
      </c>
      <c r="T1567" s="154" t="str">
        <f ca="1">IF(B1567="","",IF(ISERROR(MATCH($J1567,SorP!$B$1:$B$6261,0)),"",INDIRECT("'SorP'!$A$"&amp;MATCH($S1567&amp;$J1567,SorP!C:C,0))))</f>
        <v/>
      </c>
      <c r="U1567" s="167"/>
      <c r="V1567" s="168" t="e">
        <f>IF(C1567="",NA(),MATCH($B1567&amp;$C1567,'Smelter Look-up'!$J:$J,0))</f>
        <v>#N/A</v>
      </c>
      <c r="X1567" s="169">
        <f t="shared" ca="1" si="125"/>
        <v>0</v>
      </c>
      <c r="AB1567" s="311" t="str">
        <f t="shared" si="127"/>
        <v/>
      </c>
      <c r="AC1567" s="169" t="str">
        <f t="shared" si="128"/>
        <v/>
      </c>
      <c r="AD1567" s="169" t="str">
        <f t="shared" si="129"/>
        <v/>
      </c>
    </row>
    <row r="1568" spans="1:30" s="169" customFormat="1" ht="20.25">
      <c r="A1568" s="154"/>
      <c r="B1568" s="301"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3" t="str">
        <f ca="1">IF(ISERROR($V1568),"",OFFSET('Smelter Look-up'!$G$4,$V1568-4,0))</f>
        <v/>
      </c>
      <c r="I1568" s="204" t="str">
        <f ca="1">IF(ISERROR($V1568),"",OFFSET('Smelter Look-up'!$H$4,$V1568-4,0))</f>
        <v/>
      </c>
      <c r="J1568" s="204" t="str">
        <f ca="1">IF(ISERROR($V1568),"",OFFSET('Smelter Look-up'!$I$4,$V1568-4,0))</f>
        <v/>
      </c>
      <c r="K1568" s="149"/>
      <c r="L1568" s="149"/>
      <c r="M1568" s="149"/>
      <c r="N1568" s="149"/>
      <c r="O1568" s="149"/>
      <c r="P1568" s="206"/>
      <c r="Q1568" s="150"/>
      <c r="R1568" s="148" t="str">
        <f ca="1">IF(ISERROR($V1568),"",OFFSET('Smelter Look-up'!$C$4,$V1568-4,0)&amp;"")</f>
        <v/>
      </c>
      <c r="S1568" s="154" t="str">
        <f t="shared" ca="1" si="126"/>
        <v/>
      </c>
      <c r="T1568" s="154" t="str">
        <f ca="1">IF(B1568="","",IF(ISERROR(MATCH($J1568,SorP!$B$1:$B$6261,0)),"",INDIRECT("'SorP'!$A$"&amp;MATCH($S1568&amp;$J1568,SorP!C:C,0))))</f>
        <v/>
      </c>
      <c r="U1568" s="167"/>
      <c r="V1568" s="168" t="e">
        <f>IF(C1568="",NA(),MATCH($B1568&amp;$C1568,'Smelter Look-up'!$J:$J,0))</f>
        <v>#N/A</v>
      </c>
      <c r="X1568" s="169">
        <f t="shared" ref="X1568:X1631" ca="1" si="130">IF(AND(C1568="Smelter not listed",OR(LEN(D1568)=0,LEN(E1568)=0)),1,0)</f>
        <v>0</v>
      </c>
      <c r="AB1568" s="311" t="str">
        <f t="shared" si="127"/>
        <v/>
      </c>
      <c r="AC1568" s="169" t="str">
        <f t="shared" si="128"/>
        <v/>
      </c>
      <c r="AD1568" s="169" t="str">
        <f t="shared" si="129"/>
        <v/>
      </c>
    </row>
    <row r="1569" spans="1:30" s="169" customFormat="1" ht="20.25">
      <c r="A1569" s="154"/>
      <c r="B1569" s="301"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3" t="str">
        <f ca="1">IF(ISERROR($V1569),"",OFFSET('Smelter Look-up'!$G$4,$V1569-4,0))</f>
        <v/>
      </c>
      <c r="I1569" s="204" t="str">
        <f ca="1">IF(ISERROR($V1569),"",OFFSET('Smelter Look-up'!$H$4,$V1569-4,0))</f>
        <v/>
      </c>
      <c r="J1569" s="204" t="str">
        <f ca="1">IF(ISERROR($V1569),"",OFFSET('Smelter Look-up'!$I$4,$V1569-4,0))</f>
        <v/>
      </c>
      <c r="K1569" s="149"/>
      <c r="L1569" s="149"/>
      <c r="M1569" s="149"/>
      <c r="N1569" s="149"/>
      <c r="O1569" s="149"/>
      <c r="P1569" s="206"/>
      <c r="Q1569" s="150"/>
      <c r="R1569" s="148" t="str">
        <f ca="1">IF(ISERROR($V1569),"",OFFSET('Smelter Look-up'!$C$4,$V1569-4,0)&amp;"")</f>
        <v/>
      </c>
      <c r="S1569" s="154" t="str">
        <f t="shared" ref="S1569:S1632" ca="1" si="131">IF(B1569="","",IF(ISERROR(MATCH($E1569,CL,0)),"Unknown",INDIRECT("'C'!$A$"&amp;MATCH($E1569,CL,0)+1)))</f>
        <v/>
      </c>
      <c r="T1569" s="154" t="str">
        <f ca="1">IF(B1569="","",IF(ISERROR(MATCH($J1569,SorP!$B$1:$B$6261,0)),"",INDIRECT("'SorP'!$A$"&amp;MATCH($S1569&amp;$J1569,SorP!C:C,0))))</f>
        <v/>
      </c>
      <c r="U1569" s="167"/>
      <c r="V1569" s="168" t="e">
        <f>IF(C1569="",NA(),MATCH($B1569&amp;$C1569,'Smelter Look-up'!$J:$J,0))</f>
        <v>#N/A</v>
      </c>
      <c r="X1569" s="169">
        <f t="shared" ca="1" si="130"/>
        <v>0</v>
      </c>
      <c r="AB1569" s="311" t="str">
        <f t="shared" si="127"/>
        <v/>
      </c>
      <c r="AC1569" s="169" t="str">
        <f t="shared" si="128"/>
        <v/>
      </c>
      <c r="AD1569" s="169" t="str">
        <f t="shared" si="129"/>
        <v/>
      </c>
    </row>
    <row r="1570" spans="1:30" s="169" customFormat="1" ht="20.25">
      <c r="A1570" s="154"/>
      <c r="B1570" s="301"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3" t="str">
        <f ca="1">IF(ISERROR($V1570),"",OFFSET('Smelter Look-up'!$G$4,$V1570-4,0))</f>
        <v/>
      </c>
      <c r="I1570" s="204" t="str">
        <f ca="1">IF(ISERROR($V1570),"",OFFSET('Smelter Look-up'!$H$4,$V1570-4,0))</f>
        <v/>
      </c>
      <c r="J1570" s="204" t="str">
        <f ca="1">IF(ISERROR($V1570),"",OFFSET('Smelter Look-up'!$I$4,$V1570-4,0))</f>
        <v/>
      </c>
      <c r="K1570" s="149"/>
      <c r="L1570" s="149"/>
      <c r="M1570" s="149"/>
      <c r="N1570" s="149"/>
      <c r="O1570" s="149"/>
      <c r="P1570" s="206"/>
      <c r="Q1570" s="150"/>
      <c r="R1570" s="148" t="str">
        <f ca="1">IF(ISERROR($V1570),"",OFFSET('Smelter Look-up'!$C$4,$V1570-4,0)&amp;"")</f>
        <v/>
      </c>
      <c r="S1570" s="154" t="str">
        <f t="shared" ca="1" si="131"/>
        <v/>
      </c>
      <c r="T1570" s="154" t="str">
        <f ca="1">IF(B1570="","",IF(ISERROR(MATCH($J1570,SorP!$B$1:$B$6261,0)),"",INDIRECT("'SorP'!$A$"&amp;MATCH($S1570&amp;$J1570,SorP!C:C,0))))</f>
        <v/>
      </c>
      <c r="U1570" s="167"/>
      <c r="V1570" s="168" t="e">
        <f>IF(C1570="",NA(),MATCH($B1570&amp;$C1570,'Smelter Look-up'!$J:$J,0))</f>
        <v>#N/A</v>
      </c>
      <c r="X1570" s="169">
        <f t="shared" ca="1" si="130"/>
        <v>0</v>
      </c>
      <c r="AB1570" s="311" t="str">
        <f t="shared" si="127"/>
        <v/>
      </c>
      <c r="AC1570" s="169" t="str">
        <f t="shared" si="128"/>
        <v/>
      </c>
      <c r="AD1570" s="169" t="str">
        <f t="shared" si="129"/>
        <v/>
      </c>
    </row>
    <row r="1571" spans="1:30" s="169" customFormat="1" ht="20.25">
      <c r="A1571" s="154"/>
      <c r="B1571" s="301"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3" t="str">
        <f ca="1">IF(ISERROR($V1571),"",OFFSET('Smelter Look-up'!$G$4,$V1571-4,0))</f>
        <v/>
      </c>
      <c r="I1571" s="204" t="str">
        <f ca="1">IF(ISERROR($V1571),"",OFFSET('Smelter Look-up'!$H$4,$V1571-4,0))</f>
        <v/>
      </c>
      <c r="J1571" s="204" t="str">
        <f ca="1">IF(ISERROR($V1571),"",OFFSET('Smelter Look-up'!$I$4,$V1571-4,0))</f>
        <v/>
      </c>
      <c r="K1571" s="149"/>
      <c r="L1571" s="149"/>
      <c r="M1571" s="149"/>
      <c r="N1571" s="149"/>
      <c r="O1571" s="149"/>
      <c r="P1571" s="206"/>
      <c r="Q1571" s="150"/>
      <c r="R1571" s="148" t="str">
        <f ca="1">IF(ISERROR($V1571),"",OFFSET('Smelter Look-up'!$C$4,$V1571-4,0)&amp;"")</f>
        <v/>
      </c>
      <c r="S1571" s="154" t="str">
        <f t="shared" ca="1" si="131"/>
        <v/>
      </c>
      <c r="T1571" s="154" t="str">
        <f ca="1">IF(B1571="","",IF(ISERROR(MATCH($J1571,SorP!$B$1:$B$6261,0)),"",INDIRECT("'SorP'!$A$"&amp;MATCH($S1571&amp;$J1571,SorP!C:C,0))))</f>
        <v/>
      </c>
      <c r="U1571" s="167"/>
      <c r="V1571" s="168" t="e">
        <f>IF(C1571="",NA(),MATCH($B1571&amp;$C1571,'Smelter Look-up'!$J:$J,0))</f>
        <v>#N/A</v>
      </c>
      <c r="X1571" s="169">
        <f t="shared" ca="1" si="130"/>
        <v>0</v>
      </c>
      <c r="AB1571" s="311" t="str">
        <f t="shared" si="127"/>
        <v/>
      </c>
      <c r="AC1571" s="169" t="str">
        <f t="shared" si="128"/>
        <v/>
      </c>
      <c r="AD1571" s="169" t="str">
        <f t="shared" si="129"/>
        <v/>
      </c>
    </row>
    <row r="1572" spans="1:30" s="169" customFormat="1" ht="20.25">
      <c r="A1572" s="154"/>
      <c r="B1572" s="301"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3" t="str">
        <f ca="1">IF(ISERROR($V1572),"",OFFSET('Smelter Look-up'!$G$4,$V1572-4,0))</f>
        <v/>
      </c>
      <c r="I1572" s="204" t="str">
        <f ca="1">IF(ISERROR($V1572),"",OFFSET('Smelter Look-up'!$H$4,$V1572-4,0))</f>
        <v/>
      </c>
      <c r="J1572" s="204" t="str">
        <f ca="1">IF(ISERROR($V1572),"",OFFSET('Smelter Look-up'!$I$4,$V1572-4,0))</f>
        <v/>
      </c>
      <c r="K1572" s="149"/>
      <c r="L1572" s="149"/>
      <c r="M1572" s="149"/>
      <c r="N1572" s="149"/>
      <c r="O1572" s="149"/>
      <c r="P1572" s="206"/>
      <c r="Q1572" s="150"/>
      <c r="R1572" s="148" t="str">
        <f ca="1">IF(ISERROR($V1572),"",OFFSET('Smelter Look-up'!$C$4,$V1572-4,0)&amp;"")</f>
        <v/>
      </c>
      <c r="S1572" s="154" t="str">
        <f t="shared" ca="1" si="131"/>
        <v/>
      </c>
      <c r="T1572" s="154" t="str">
        <f ca="1">IF(B1572="","",IF(ISERROR(MATCH($J1572,SorP!$B$1:$B$6261,0)),"",INDIRECT("'SorP'!$A$"&amp;MATCH($S1572&amp;$J1572,SorP!C:C,0))))</f>
        <v/>
      </c>
      <c r="U1572" s="167"/>
      <c r="V1572" s="168" t="e">
        <f>IF(C1572="",NA(),MATCH($B1572&amp;$C1572,'Smelter Look-up'!$J:$J,0))</f>
        <v>#N/A</v>
      </c>
      <c r="X1572" s="169">
        <f t="shared" ca="1" si="130"/>
        <v>0</v>
      </c>
      <c r="AB1572" s="311" t="str">
        <f t="shared" si="127"/>
        <v/>
      </c>
      <c r="AC1572" s="169" t="str">
        <f t="shared" si="128"/>
        <v/>
      </c>
      <c r="AD1572" s="169" t="str">
        <f t="shared" si="129"/>
        <v/>
      </c>
    </row>
    <row r="1573" spans="1:30" s="169" customFormat="1" ht="20.25">
      <c r="A1573" s="154"/>
      <c r="B1573" s="301"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3" t="str">
        <f ca="1">IF(ISERROR($V1573),"",OFFSET('Smelter Look-up'!$G$4,$V1573-4,0))</f>
        <v/>
      </c>
      <c r="I1573" s="204" t="str">
        <f ca="1">IF(ISERROR($V1573),"",OFFSET('Smelter Look-up'!$H$4,$V1573-4,0))</f>
        <v/>
      </c>
      <c r="J1573" s="204" t="str">
        <f ca="1">IF(ISERROR($V1573),"",OFFSET('Smelter Look-up'!$I$4,$V1573-4,0))</f>
        <v/>
      </c>
      <c r="K1573" s="149"/>
      <c r="L1573" s="149"/>
      <c r="M1573" s="149"/>
      <c r="N1573" s="149"/>
      <c r="O1573" s="149"/>
      <c r="P1573" s="206"/>
      <c r="Q1573" s="150"/>
      <c r="R1573" s="148" t="str">
        <f ca="1">IF(ISERROR($V1573),"",OFFSET('Smelter Look-up'!$C$4,$V1573-4,0)&amp;"")</f>
        <v/>
      </c>
      <c r="S1573" s="154" t="str">
        <f t="shared" ca="1" si="131"/>
        <v/>
      </c>
      <c r="T1573" s="154" t="str">
        <f ca="1">IF(B1573="","",IF(ISERROR(MATCH($J1573,SorP!$B$1:$B$6261,0)),"",INDIRECT("'SorP'!$A$"&amp;MATCH($S1573&amp;$J1573,SorP!C:C,0))))</f>
        <v/>
      </c>
      <c r="U1573" s="167"/>
      <c r="V1573" s="168" t="e">
        <f>IF(C1573="",NA(),MATCH($B1573&amp;$C1573,'Smelter Look-up'!$J:$J,0))</f>
        <v>#N/A</v>
      </c>
      <c r="X1573" s="169">
        <f t="shared" ca="1" si="130"/>
        <v>0</v>
      </c>
      <c r="AB1573" s="311" t="str">
        <f t="shared" si="127"/>
        <v/>
      </c>
      <c r="AC1573" s="169" t="str">
        <f t="shared" si="128"/>
        <v/>
      </c>
      <c r="AD1573" s="169" t="str">
        <f t="shared" si="129"/>
        <v/>
      </c>
    </row>
    <row r="1574" spans="1:30" s="169" customFormat="1" ht="20.25">
      <c r="A1574" s="154"/>
      <c r="B1574" s="301"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3" t="str">
        <f ca="1">IF(ISERROR($V1574),"",OFFSET('Smelter Look-up'!$G$4,$V1574-4,0))</f>
        <v/>
      </c>
      <c r="I1574" s="204" t="str">
        <f ca="1">IF(ISERROR($V1574),"",OFFSET('Smelter Look-up'!$H$4,$V1574-4,0))</f>
        <v/>
      </c>
      <c r="J1574" s="204" t="str">
        <f ca="1">IF(ISERROR($V1574),"",OFFSET('Smelter Look-up'!$I$4,$V1574-4,0))</f>
        <v/>
      </c>
      <c r="K1574" s="149"/>
      <c r="L1574" s="149"/>
      <c r="M1574" s="149"/>
      <c r="N1574" s="149"/>
      <c r="O1574" s="149"/>
      <c r="P1574" s="206"/>
      <c r="Q1574" s="150"/>
      <c r="R1574" s="148" t="str">
        <f ca="1">IF(ISERROR($V1574),"",OFFSET('Smelter Look-up'!$C$4,$V1574-4,0)&amp;"")</f>
        <v/>
      </c>
      <c r="S1574" s="154" t="str">
        <f t="shared" ca="1" si="131"/>
        <v/>
      </c>
      <c r="T1574" s="154" t="str">
        <f ca="1">IF(B1574="","",IF(ISERROR(MATCH($J1574,SorP!$B$1:$B$6261,0)),"",INDIRECT("'SorP'!$A$"&amp;MATCH($S1574&amp;$J1574,SorP!C:C,0))))</f>
        <v/>
      </c>
      <c r="U1574" s="167"/>
      <c r="V1574" s="168" t="e">
        <f>IF(C1574="",NA(),MATCH($B1574&amp;$C1574,'Smelter Look-up'!$J:$J,0))</f>
        <v>#N/A</v>
      </c>
      <c r="X1574" s="169">
        <f t="shared" ca="1" si="130"/>
        <v>0</v>
      </c>
      <c r="AB1574" s="311" t="str">
        <f t="shared" si="127"/>
        <v/>
      </c>
      <c r="AC1574" s="169" t="str">
        <f t="shared" si="128"/>
        <v/>
      </c>
      <c r="AD1574" s="169" t="str">
        <f t="shared" si="129"/>
        <v/>
      </c>
    </row>
    <row r="1575" spans="1:30" s="169" customFormat="1" ht="20.25">
      <c r="A1575" s="154"/>
      <c r="B1575" s="301"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3" t="str">
        <f ca="1">IF(ISERROR($V1575),"",OFFSET('Smelter Look-up'!$G$4,$V1575-4,0))</f>
        <v/>
      </c>
      <c r="I1575" s="204" t="str">
        <f ca="1">IF(ISERROR($V1575),"",OFFSET('Smelter Look-up'!$H$4,$V1575-4,0))</f>
        <v/>
      </c>
      <c r="J1575" s="204" t="str">
        <f ca="1">IF(ISERROR($V1575),"",OFFSET('Smelter Look-up'!$I$4,$V1575-4,0))</f>
        <v/>
      </c>
      <c r="K1575" s="149"/>
      <c r="L1575" s="149"/>
      <c r="M1575" s="149"/>
      <c r="N1575" s="149"/>
      <c r="O1575" s="149"/>
      <c r="P1575" s="206"/>
      <c r="Q1575" s="150"/>
      <c r="R1575" s="148" t="str">
        <f ca="1">IF(ISERROR($V1575),"",OFFSET('Smelter Look-up'!$C$4,$V1575-4,0)&amp;"")</f>
        <v/>
      </c>
      <c r="S1575" s="154" t="str">
        <f t="shared" ca="1" si="131"/>
        <v/>
      </c>
      <c r="T1575" s="154" t="str">
        <f ca="1">IF(B1575="","",IF(ISERROR(MATCH($J1575,SorP!$B$1:$B$6261,0)),"",INDIRECT("'SorP'!$A$"&amp;MATCH($S1575&amp;$J1575,SorP!C:C,0))))</f>
        <v/>
      </c>
      <c r="U1575" s="167"/>
      <c r="V1575" s="168" t="e">
        <f>IF(C1575="",NA(),MATCH($B1575&amp;$C1575,'Smelter Look-up'!$J:$J,0))</f>
        <v>#N/A</v>
      </c>
      <c r="X1575" s="169">
        <f t="shared" ca="1" si="130"/>
        <v>0</v>
      </c>
      <c r="AB1575" s="311" t="str">
        <f t="shared" ref="AB1575:AB1638" si="132">IF(C1575="","",B1575)</f>
        <v/>
      </c>
      <c r="AC1575" s="169" t="str">
        <f t="shared" ref="AC1575:AC1638" si="133">B1575</f>
        <v/>
      </c>
      <c r="AD1575" s="169" t="str">
        <f t="shared" ref="AD1575:AD1638" si="134">IF(C1575="Smelter not listed",D1575,C1575)</f>
        <v/>
      </c>
    </row>
    <row r="1576" spans="1:30" s="169" customFormat="1" ht="20.25">
      <c r="A1576" s="154"/>
      <c r="B1576" s="301"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3" t="str">
        <f ca="1">IF(ISERROR($V1576),"",OFFSET('Smelter Look-up'!$G$4,$V1576-4,0))</f>
        <v/>
      </c>
      <c r="I1576" s="204" t="str">
        <f ca="1">IF(ISERROR($V1576),"",OFFSET('Smelter Look-up'!$H$4,$V1576-4,0))</f>
        <v/>
      </c>
      <c r="J1576" s="204" t="str">
        <f ca="1">IF(ISERROR($V1576),"",OFFSET('Smelter Look-up'!$I$4,$V1576-4,0))</f>
        <v/>
      </c>
      <c r="K1576" s="149"/>
      <c r="L1576" s="149"/>
      <c r="M1576" s="149"/>
      <c r="N1576" s="149"/>
      <c r="O1576" s="149"/>
      <c r="P1576" s="206"/>
      <c r="Q1576" s="150"/>
      <c r="R1576" s="148" t="str">
        <f ca="1">IF(ISERROR($V1576),"",OFFSET('Smelter Look-up'!$C$4,$V1576-4,0)&amp;"")</f>
        <v/>
      </c>
      <c r="S1576" s="154" t="str">
        <f t="shared" ca="1" si="131"/>
        <v/>
      </c>
      <c r="T1576" s="154" t="str">
        <f ca="1">IF(B1576="","",IF(ISERROR(MATCH($J1576,SorP!$B$1:$B$6261,0)),"",INDIRECT("'SorP'!$A$"&amp;MATCH($S1576&amp;$J1576,SorP!C:C,0))))</f>
        <v/>
      </c>
      <c r="U1576" s="167"/>
      <c r="V1576" s="168" t="e">
        <f>IF(C1576="",NA(),MATCH($B1576&amp;$C1576,'Smelter Look-up'!$J:$J,0))</f>
        <v>#N/A</v>
      </c>
      <c r="X1576" s="169">
        <f t="shared" ca="1" si="130"/>
        <v>0</v>
      </c>
      <c r="AB1576" s="311" t="str">
        <f t="shared" si="132"/>
        <v/>
      </c>
      <c r="AC1576" s="169" t="str">
        <f t="shared" si="133"/>
        <v/>
      </c>
      <c r="AD1576" s="169" t="str">
        <f t="shared" si="134"/>
        <v/>
      </c>
    </row>
    <row r="1577" spans="1:30" s="169" customFormat="1" ht="20.25">
      <c r="A1577" s="154"/>
      <c r="B1577" s="301"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3" t="str">
        <f ca="1">IF(ISERROR($V1577),"",OFFSET('Smelter Look-up'!$G$4,$V1577-4,0))</f>
        <v/>
      </c>
      <c r="I1577" s="204" t="str">
        <f ca="1">IF(ISERROR($V1577),"",OFFSET('Smelter Look-up'!$H$4,$V1577-4,0))</f>
        <v/>
      </c>
      <c r="J1577" s="204" t="str">
        <f ca="1">IF(ISERROR($V1577),"",OFFSET('Smelter Look-up'!$I$4,$V1577-4,0))</f>
        <v/>
      </c>
      <c r="K1577" s="149"/>
      <c r="L1577" s="149"/>
      <c r="M1577" s="149"/>
      <c r="N1577" s="149"/>
      <c r="O1577" s="149"/>
      <c r="P1577" s="206"/>
      <c r="Q1577" s="150"/>
      <c r="R1577" s="148" t="str">
        <f ca="1">IF(ISERROR($V1577),"",OFFSET('Smelter Look-up'!$C$4,$V1577-4,0)&amp;"")</f>
        <v/>
      </c>
      <c r="S1577" s="154" t="str">
        <f t="shared" ca="1" si="131"/>
        <v/>
      </c>
      <c r="T1577" s="154" t="str">
        <f ca="1">IF(B1577="","",IF(ISERROR(MATCH($J1577,SorP!$B$1:$B$6261,0)),"",INDIRECT("'SorP'!$A$"&amp;MATCH($S1577&amp;$J1577,SorP!C:C,0))))</f>
        <v/>
      </c>
      <c r="U1577" s="167"/>
      <c r="V1577" s="168" t="e">
        <f>IF(C1577="",NA(),MATCH($B1577&amp;$C1577,'Smelter Look-up'!$J:$J,0))</f>
        <v>#N/A</v>
      </c>
      <c r="X1577" s="169">
        <f t="shared" ca="1" si="130"/>
        <v>0</v>
      </c>
      <c r="AB1577" s="311" t="str">
        <f t="shared" si="132"/>
        <v/>
      </c>
      <c r="AC1577" s="169" t="str">
        <f t="shared" si="133"/>
        <v/>
      </c>
      <c r="AD1577" s="169" t="str">
        <f t="shared" si="134"/>
        <v/>
      </c>
    </row>
    <row r="1578" spans="1:30" s="169" customFormat="1" ht="20.25">
      <c r="A1578" s="154"/>
      <c r="B1578" s="301"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3" t="str">
        <f ca="1">IF(ISERROR($V1578),"",OFFSET('Smelter Look-up'!$G$4,$V1578-4,0))</f>
        <v/>
      </c>
      <c r="I1578" s="204" t="str">
        <f ca="1">IF(ISERROR($V1578),"",OFFSET('Smelter Look-up'!$H$4,$V1578-4,0))</f>
        <v/>
      </c>
      <c r="J1578" s="204" t="str">
        <f ca="1">IF(ISERROR($V1578),"",OFFSET('Smelter Look-up'!$I$4,$V1578-4,0))</f>
        <v/>
      </c>
      <c r="K1578" s="149"/>
      <c r="L1578" s="149"/>
      <c r="M1578" s="149"/>
      <c r="N1578" s="149"/>
      <c r="O1578" s="149"/>
      <c r="P1578" s="206"/>
      <c r="Q1578" s="150"/>
      <c r="R1578" s="148" t="str">
        <f ca="1">IF(ISERROR($V1578),"",OFFSET('Smelter Look-up'!$C$4,$V1578-4,0)&amp;"")</f>
        <v/>
      </c>
      <c r="S1578" s="154" t="str">
        <f t="shared" ca="1" si="131"/>
        <v/>
      </c>
      <c r="T1578" s="154" t="str">
        <f ca="1">IF(B1578="","",IF(ISERROR(MATCH($J1578,SorP!$B$1:$B$6261,0)),"",INDIRECT("'SorP'!$A$"&amp;MATCH($S1578&amp;$J1578,SorP!C:C,0))))</f>
        <v/>
      </c>
      <c r="U1578" s="167"/>
      <c r="V1578" s="168" t="e">
        <f>IF(C1578="",NA(),MATCH($B1578&amp;$C1578,'Smelter Look-up'!$J:$J,0))</f>
        <v>#N/A</v>
      </c>
      <c r="X1578" s="169">
        <f t="shared" ca="1" si="130"/>
        <v>0</v>
      </c>
      <c r="AB1578" s="311" t="str">
        <f t="shared" si="132"/>
        <v/>
      </c>
      <c r="AC1578" s="169" t="str">
        <f t="shared" si="133"/>
        <v/>
      </c>
      <c r="AD1578" s="169" t="str">
        <f t="shared" si="134"/>
        <v/>
      </c>
    </row>
    <row r="1579" spans="1:30" s="169" customFormat="1" ht="20.25">
      <c r="A1579" s="154"/>
      <c r="B1579" s="301"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3" t="str">
        <f ca="1">IF(ISERROR($V1579),"",OFFSET('Smelter Look-up'!$G$4,$V1579-4,0))</f>
        <v/>
      </c>
      <c r="I1579" s="204" t="str">
        <f ca="1">IF(ISERROR($V1579),"",OFFSET('Smelter Look-up'!$H$4,$V1579-4,0))</f>
        <v/>
      </c>
      <c r="J1579" s="204" t="str">
        <f ca="1">IF(ISERROR($V1579),"",OFFSET('Smelter Look-up'!$I$4,$V1579-4,0))</f>
        <v/>
      </c>
      <c r="K1579" s="149"/>
      <c r="L1579" s="149"/>
      <c r="M1579" s="149"/>
      <c r="N1579" s="149"/>
      <c r="O1579" s="149"/>
      <c r="P1579" s="206"/>
      <c r="Q1579" s="150"/>
      <c r="R1579" s="148" t="str">
        <f ca="1">IF(ISERROR($V1579),"",OFFSET('Smelter Look-up'!$C$4,$V1579-4,0)&amp;"")</f>
        <v/>
      </c>
      <c r="S1579" s="154" t="str">
        <f t="shared" ca="1" si="131"/>
        <v/>
      </c>
      <c r="T1579" s="154" t="str">
        <f ca="1">IF(B1579="","",IF(ISERROR(MATCH($J1579,SorP!$B$1:$B$6261,0)),"",INDIRECT("'SorP'!$A$"&amp;MATCH($S1579&amp;$J1579,SorP!C:C,0))))</f>
        <v/>
      </c>
      <c r="U1579" s="167"/>
      <c r="V1579" s="168" t="e">
        <f>IF(C1579="",NA(),MATCH($B1579&amp;$C1579,'Smelter Look-up'!$J:$J,0))</f>
        <v>#N/A</v>
      </c>
      <c r="X1579" s="169">
        <f t="shared" ca="1" si="130"/>
        <v>0</v>
      </c>
      <c r="AB1579" s="311" t="str">
        <f t="shared" si="132"/>
        <v/>
      </c>
      <c r="AC1579" s="169" t="str">
        <f t="shared" si="133"/>
        <v/>
      </c>
      <c r="AD1579" s="169" t="str">
        <f t="shared" si="134"/>
        <v/>
      </c>
    </row>
    <row r="1580" spans="1:30" s="169" customFormat="1" ht="20.25">
      <c r="A1580" s="154"/>
      <c r="B1580" s="301"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3" t="str">
        <f ca="1">IF(ISERROR($V1580),"",OFFSET('Smelter Look-up'!$G$4,$V1580-4,0))</f>
        <v/>
      </c>
      <c r="I1580" s="204" t="str">
        <f ca="1">IF(ISERROR($V1580),"",OFFSET('Smelter Look-up'!$H$4,$V1580-4,0))</f>
        <v/>
      </c>
      <c r="J1580" s="204" t="str">
        <f ca="1">IF(ISERROR($V1580),"",OFFSET('Smelter Look-up'!$I$4,$V1580-4,0))</f>
        <v/>
      </c>
      <c r="K1580" s="149"/>
      <c r="L1580" s="149"/>
      <c r="M1580" s="149"/>
      <c r="N1580" s="149"/>
      <c r="O1580" s="149"/>
      <c r="P1580" s="206"/>
      <c r="Q1580" s="150"/>
      <c r="R1580" s="148" t="str">
        <f ca="1">IF(ISERROR($V1580),"",OFFSET('Smelter Look-up'!$C$4,$V1580-4,0)&amp;"")</f>
        <v/>
      </c>
      <c r="S1580" s="154" t="str">
        <f t="shared" ca="1" si="131"/>
        <v/>
      </c>
      <c r="T1580" s="154" t="str">
        <f ca="1">IF(B1580="","",IF(ISERROR(MATCH($J1580,SorP!$B$1:$B$6261,0)),"",INDIRECT("'SorP'!$A$"&amp;MATCH($S1580&amp;$J1580,SorP!C:C,0))))</f>
        <v/>
      </c>
      <c r="U1580" s="167"/>
      <c r="V1580" s="168" t="e">
        <f>IF(C1580="",NA(),MATCH($B1580&amp;$C1580,'Smelter Look-up'!$J:$J,0))</f>
        <v>#N/A</v>
      </c>
      <c r="X1580" s="169">
        <f t="shared" ca="1" si="130"/>
        <v>0</v>
      </c>
      <c r="AB1580" s="311" t="str">
        <f t="shared" si="132"/>
        <v/>
      </c>
      <c r="AC1580" s="169" t="str">
        <f t="shared" si="133"/>
        <v/>
      </c>
      <c r="AD1580" s="169" t="str">
        <f t="shared" si="134"/>
        <v/>
      </c>
    </row>
    <row r="1581" spans="1:30" s="169" customFormat="1" ht="20.25">
      <c r="A1581" s="154"/>
      <c r="B1581" s="301"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3" t="str">
        <f ca="1">IF(ISERROR($V1581),"",OFFSET('Smelter Look-up'!$G$4,$V1581-4,0))</f>
        <v/>
      </c>
      <c r="I1581" s="204" t="str">
        <f ca="1">IF(ISERROR($V1581),"",OFFSET('Smelter Look-up'!$H$4,$V1581-4,0))</f>
        <v/>
      </c>
      <c r="J1581" s="204" t="str">
        <f ca="1">IF(ISERROR($V1581),"",OFFSET('Smelter Look-up'!$I$4,$V1581-4,0))</f>
        <v/>
      </c>
      <c r="K1581" s="149"/>
      <c r="L1581" s="149"/>
      <c r="M1581" s="149"/>
      <c r="N1581" s="149"/>
      <c r="O1581" s="149"/>
      <c r="P1581" s="206"/>
      <c r="Q1581" s="150"/>
      <c r="R1581" s="148" t="str">
        <f ca="1">IF(ISERROR($V1581),"",OFFSET('Smelter Look-up'!$C$4,$V1581-4,0)&amp;"")</f>
        <v/>
      </c>
      <c r="S1581" s="154" t="str">
        <f t="shared" ca="1" si="131"/>
        <v/>
      </c>
      <c r="T1581" s="154" t="str">
        <f ca="1">IF(B1581="","",IF(ISERROR(MATCH($J1581,SorP!$B$1:$B$6261,0)),"",INDIRECT("'SorP'!$A$"&amp;MATCH($S1581&amp;$J1581,SorP!C:C,0))))</f>
        <v/>
      </c>
      <c r="U1581" s="167"/>
      <c r="V1581" s="168" t="e">
        <f>IF(C1581="",NA(),MATCH($B1581&amp;$C1581,'Smelter Look-up'!$J:$J,0))</f>
        <v>#N/A</v>
      </c>
      <c r="X1581" s="169">
        <f t="shared" ca="1" si="130"/>
        <v>0</v>
      </c>
      <c r="AB1581" s="311" t="str">
        <f t="shared" si="132"/>
        <v/>
      </c>
      <c r="AC1581" s="169" t="str">
        <f t="shared" si="133"/>
        <v/>
      </c>
      <c r="AD1581" s="169" t="str">
        <f t="shared" si="134"/>
        <v/>
      </c>
    </row>
    <row r="1582" spans="1:30" s="169" customFormat="1" ht="20.25">
      <c r="A1582" s="154"/>
      <c r="B1582" s="301"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3" t="str">
        <f ca="1">IF(ISERROR($V1582),"",OFFSET('Smelter Look-up'!$G$4,$V1582-4,0))</f>
        <v/>
      </c>
      <c r="I1582" s="204" t="str">
        <f ca="1">IF(ISERROR($V1582),"",OFFSET('Smelter Look-up'!$H$4,$V1582-4,0))</f>
        <v/>
      </c>
      <c r="J1582" s="204" t="str">
        <f ca="1">IF(ISERROR($V1582),"",OFFSET('Smelter Look-up'!$I$4,$V1582-4,0))</f>
        <v/>
      </c>
      <c r="K1582" s="149"/>
      <c r="L1582" s="149"/>
      <c r="M1582" s="149"/>
      <c r="N1582" s="149"/>
      <c r="O1582" s="149"/>
      <c r="P1582" s="206"/>
      <c r="Q1582" s="150"/>
      <c r="R1582" s="148" t="str">
        <f ca="1">IF(ISERROR($V1582),"",OFFSET('Smelter Look-up'!$C$4,$V1582-4,0)&amp;"")</f>
        <v/>
      </c>
      <c r="S1582" s="154" t="str">
        <f t="shared" ca="1" si="131"/>
        <v/>
      </c>
      <c r="T1582" s="154" t="str">
        <f ca="1">IF(B1582="","",IF(ISERROR(MATCH($J1582,SorP!$B$1:$B$6261,0)),"",INDIRECT("'SorP'!$A$"&amp;MATCH($S1582&amp;$J1582,SorP!C:C,0))))</f>
        <v/>
      </c>
      <c r="U1582" s="167"/>
      <c r="V1582" s="168" t="e">
        <f>IF(C1582="",NA(),MATCH($B1582&amp;$C1582,'Smelter Look-up'!$J:$J,0))</f>
        <v>#N/A</v>
      </c>
      <c r="X1582" s="169">
        <f t="shared" ca="1" si="130"/>
        <v>0</v>
      </c>
      <c r="AB1582" s="311" t="str">
        <f t="shared" si="132"/>
        <v/>
      </c>
      <c r="AC1582" s="169" t="str">
        <f t="shared" si="133"/>
        <v/>
      </c>
      <c r="AD1582" s="169" t="str">
        <f t="shared" si="134"/>
        <v/>
      </c>
    </row>
    <row r="1583" spans="1:30" s="169" customFormat="1" ht="20.25">
      <c r="A1583" s="154"/>
      <c r="B1583" s="301"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3" t="str">
        <f ca="1">IF(ISERROR($V1583),"",OFFSET('Smelter Look-up'!$G$4,$V1583-4,0))</f>
        <v/>
      </c>
      <c r="I1583" s="204" t="str">
        <f ca="1">IF(ISERROR($V1583),"",OFFSET('Smelter Look-up'!$H$4,$V1583-4,0))</f>
        <v/>
      </c>
      <c r="J1583" s="204" t="str">
        <f ca="1">IF(ISERROR($V1583),"",OFFSET('Smelter Look-up'!$I$4,$V1583-4,0))</f>
        <v/>
      </c>
      <c r="K1583" s="149"/>
      <c r="L1583" s="149"/>
      <c r="M1583" s="149"/>
      <c r="N1583" s="149"/>
      <c r="O1583" s="149"/>
      <c r="P1583" s="206"/>
      <c r="Q1583" s="150"/>
      <c r="R1583" s="148" t="str">
        <f ca="1">IF(ISERROR($V1583),"",OFFSET('Smelter Look-up'!$C$4,$V1583-4,0)&amp;"")</f>
        <v/>
      </c>
      <c r="S1583" s="154" t="str">
        <f t="shared" ca="1" si="131"/>
        <v/>
      </c>
      <c r="T1583" s="154" t="str">
        <f ca="1">IF(B1583="","",IF(ISERROR(MATCH($J1583,SorP!$B$1:$B$6261,0)),"",INDIRECT("'SorP'!$A$"&amp;MATCH($S1583&amp;$J1583,SorP!C:C,0))))</f>
        <v/>
      </c>
      <c r="U1583" s="167"/>
      <c r="V1583" s="168" t="e">
        <f>IF(C1583="",NA(),MATCH($B1583&amp;$C1583,'Smelter Look-up'!$J:$J,0))</f>
        <v>#N/A</v>
      </c>
      <c r="X1583" s="169">
        <f t="shared" ca="1" si="130"/>
        <v>0</v>
      </c>
      <c r="AB1583" s="311" t="str">
        <f t="shared" si="132"/>
        <v/>
      </c>
      <c r="AC1583" s="169" t="str">
        <f t="shared" si="133"/>
        <v/>
      </c>
      <c r="AD1583" s="169" t="str">
        <f t="shared" si="134"/>
        <v/>
      </c>
    </row>
    <row r="1584" spans="1:30" s="169" customFormat="1" ht="20.25">
      <c r="A1584" s="154"/>
      <c r="B1584" s="301"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3" t="str">
        <f ca="1">IF(ISERROR($V1584),"",OFFSET('Smelter Look-up'!$G$4,$V1584-4,0))</f>
        <v/>
      </c>
      <c r="I1584" s="204" t="str">
        <f ca="1">IF(ISERROR($V1584),"",OFFSET('Smelter Look-up'!$H$4,$V1584-4,0))</f>
        <v/>
      </c>
      <c r="J1584" s="204" t="str">
        <f ca="1">IF(ISERROR($V1584),"",OFFSET('Smelter Look-up'!$I$4,$V1584-4,0))</f>
        <v/>
      </c>
      <c r="K1584" s="149"/>
      <c r="L1584" s="149"/>
      <c r="M1584" s="149"/>
      <c r="N1584" s="149"/>
      <c r="O1584" s="149"/>
      <c r="P1584" s="206"/>
      <c r="Q1584" s="150"/>
      <c r="R1584" s="148" t="str">
        <f ca="1">IF(ISERROR($V1584),"",OFFSET('Smelter Look-up'!$C$4,$V1584-4,0)&amp;"")</f>
        <v/>
      </c>
      <c r="S1584" s="154" t="str">
        <f t="shared" ca="1" si="131"/>
        <v/>
      </c>
      <c r="T1584" s="154" t="str">
        <f ca="1">IF(B1584="","",IF(ISERROR(MATCH($J1584,SorP!$B$1:$B$6261,0)),"",INDIRECT("'SorP'!$A$"&amp;MATCH($S1584&amp;$J1584,SorP!C:C,0))))</f>
        <v/>
      </c>
      <c r="U1584" s="167"/>
      <c r="V1584" s="168" t="e">
        <f>IF(C1584="",NA(),MATCH($B1584&amp;$C1584,'Smelter Look-up'!$J:$J,0))</f>
        <v>#N/A</v>
      </c>
      <c r="X1584" s="169">
        <f t="shared" ca="1" si="130"/>
        <v>0</v>
      </c>
      <c r="AB1584" s="311" t="str">
        <f t="shared" si="132"/>
        <v/>
      </c>
      <c r="AC1584" s="169" t="str">
        <f t="shared" si="133"/>
        <v/>
      </c>
      <c r="AD1584" s="169" t="str">
        <f t="shared" si="134"/>
        <v/>
      </c>
    </row>
    <row r="1585" spans="1:30" s="169" customFormat="1" ht="20.25">
      <c r="A1585" s="154"/>
      <c r="B1585" s="301"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3" t="str">
        <f ca="1">IF(ISERROR($V1585),"",OFFSET('Smelter Look-up'!$G$4,$V1585-4,0))</f>
        <v/>
      </c>
      <c r="I1585" s="204" t="str">
        <f ca="1">IF(ISERROR($V1585),"",OFFSET('Smelter Look-up'!$H$4,$V1585-4,0))</f>
        <v/>
      </c>
      <c r="J1585" s="204" t="str">
        <f ca="1">IF(ISERROR($V1585),"",OFFSET('Smelter Look-up'!$I$4,$V1585-4,0))</f>
        <v/>
      </c>
      <c r="K1585" s="149"/>
      <c r="L1585" s="149"/>
      <c r="M1585" s="149"/>
      <c r="N1585" s="149"/>
      <c r="O1585" s="149"/>
      <c r="P1585" s="206"/>
      <c r="Q1585" s="150"/>
      <c r="R1585" s="148" t="str">
        <f ca="1">IF(ISERROR($V1585),"",OFFSET('Smelter Look-up'!$C$4,$V1585-4,0)&amp;"")</f>
        <v/>
      </c>
      <c r="S1585" s="154" t="str">
        <f t="shared" ca="1" si="131"/>
        <v/>
      </c>
      <c r="T1585" s="154" t="str">
        <f ca="1">IF(B1585="","",IF(ISERROR(MATCH($J1585,SorP!$B$1:$B$6261,0)),"",INDIRECT("'SorP'!$A$"&amp;MATCH($S1585&amp;$J1585,SorP!C:C,0))))</f>
        <v/>
      </c>
      <c r="U1585" s="167"/>
      <c r="V1585" s="168" t="e">
        <f>IF(C1585="",NA(),MATCH($B1585&amp;$C1585,'Smelter Look-up'!$J:$J,0))</f>
        <v>#N/A</v>
      </c>
      <c r="X1585" s="169">
        <f t="shared" ca="1" si="130"/>
        <v>0</v>
      </c>
      <c r="AB1585" s="311" t="str">
        <f t="shared" si="132"/>
        <v/>
      </c>
      <c r="AC1585" s="169" t="str">
        <f t="shared" si="133"/>
        <v/>
      </c>
      <c r="AD1585" s="169" t="str">
        <f t="shared" si="134"/>
        <v/>
      </c>
    </row>
    <row r="1586" spans="1:30" s="169" customFormat="1" ht="20.25">
      <c r="A1586" s="154"/>
      <c r="B1586" s="301"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3" t="str">
        <f ca="1">IF(ISERROR($V1586),"",OFFSET('Smelter Look-up'!$G$4,$V1586-4,0))</f>
        <v/>
      </c>
      <c r="I1586" s="204" t="str">
        <f ca="1">IF(ISERROR($V1586),"",OFFSET('Smelter Look-up'!$H$4,$V1586-4,0))</f>
        <v/>
      </c>
      <c r="J1586" s="204" t="str">
        <f ca="1">IF(ISERROR($V1586),"",OFFSET('Smelter Look-up'!$I$4,$V1586-4,0))</f>
        <v/>
      </c>
      <c r="K1586" s="149"/>
      <c r="L1586" s="149"/>
      <c r="M1586" s="149"/>
      <c r="N1586" s="149"/>
      <c r="O1586" s="149"/>
      <c r="P1586" s="206"/>
      <c r="Q1586" s="150"/>
      <c r="R1586" s="148" t="str">
        <f ca="1">IF(ISERROR($V1586),"",OFFSET('Smelter Look-up'!$C$4,$V1586-4,0)&amp;"")</f>
        <v/>
      </c>
      <c r="S1586" s="154" t="str">
        <f t="shared" ca="1" si="131"/>
        <v/>
      </c>
      <c r="T1586" s="154" t="str">
        <f ca="1">IF(B1586="","",IF(ISERROR(MATCH($J1586,SorP!$B$1:$B$6261,0)),"",INDIRECT("'SorP'!$A$"&amp;MATCH($S1586&amp;$J1586,SorP!C:C,0))))</f>
        <v/>
      </c>
      <c r="U1586" s="167"/>
      <c r="V1586" s="168" t="e">
        <f>IF(C1586="",NA(),MATCH($B1586&amp;$C1586,'Smelter Look-up'!$J:$J,0))</f>
        <v>#N/A</v>
      </c>
      <c r="X1586" s="169">
        <f t="shared" ca="1" si="130"/>
        <v>0</v>
      </c>
      <c r="AB1586" s="311" t="str">
        <f t="shared" si="132"/>
        <v/>
      </c>
      <c r="AC1586" s="169" t="str">
        <f t="shared" si="133"/>
        <v/>
      </c>
      <c r="AD1586" s="169" t="str">
        <f t="shared" si="134"/>
        <v/>
      </c>
    </row>
    <row r="1587" spans="1:30" s="169" customFormat="1" ht="20.25">
      <c r="A1587" s="154"/>
      <c r="B1587" s="301"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3" t="str">
        <f ca="1">IF(ISERROR($V1587),"",OFFSET('Smelter Look-up'!$G$4,$V1587-4,0))</f>
        <v/>
      </c>
      <c r="I1587" s="204" t="str">
        <f ca="1">IF(ISERROR($V1587),"",OFFSET('Smelter Look-up'!$H$4,$V1587-4,0))</f>
        <v/>
      </c>
      <c r="J1587" s="204" t="str">
        <f ca="1">IF(ISERROR($V1587),"",OFFSET('Smelter Look-up'!$I$4,$V1587-4,0))</f>
        <v/>
      </c>
      <c r="K1587" s="149"/>
      <c r="L1587" s="149"/>
      <c r="M1587" s="149"/>
      <c r="N1587" s="149"/>
      <c r="O1587" s="149"/>
      <c r="P1587" s="206"/>
      <c r="Q1587" s="150"/>
      <c r="R1587" s="148" t="str">
        <f ca="1">IF(ISERROR($V1587),"",OFFSET('Smelter Look-up'!$C$4,$V1587-4,0)&amp;"")</f>
        <v/>
      </c>
      <c r="S1587" s="154" t="str">
        <f t="shared" ca="1" si="131"/>
        <v/>
      </c>
      <c r="T1587" s="154" t="str">
        <f ca="1">IF(B1587="","",IF(ISERROR(MATCH($J1587,SorP!$B$1:$B$6261,0)),"",INDIRECT("'SorP'!$A$"&amp;MATCH($S1587&amp;$J1587,SorP!C:C,0))))</f>
        <v/>
      </c>
      <c r="U1587" s="167"/>
      <c r="V1587" s="168" t="e">
        <f>IF(C1587="",NA(),MATCH($B1587&amp;$C1587,'Smelter Look-up'!$J:$J,0))</f>
        <v>#N/A</v>
      </c>
      <c r="X1587" s="169">
        <f t="shared" ca="1" si="130"/>
        <v>0</v>
      </c>
      <c r="AB1587" s="311" t="str">
        <f t="shared" si="132"/>
        <v/>
      </c>
      <c r="AC1587" s="169" t="str">
        <f t="shared" si="133"/>
        <v/>
      </c>
      <c r="AD1587" s="169" t="str">
        <f t="shared" si="134"/>
        <v/>
      </c>
    </row>
    <row r="1588" spans="1:30" s="169" customFormat="1" ht="20.25">
      <c r="A1588" s="154"/>
      <c r="B1588" s="301"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3" t="str">
        <f ca="1">IF(ISERROR($V1588),"",OFFSET('Smelter Look-up'!$G$4,$V1588-4,0))</f>
        <v/>
      </c>
      <c r="I1588" s="204" t="str">
        <f ca="1">IF(ISERROR($V1588),"",OFFSET('Smelter Look-up'!$H$4,$V1588-4,0))</f>
        <v/>
      </c>
      <c r="J1588" s="204" t="str">
        <f ca="1">IF(ISERROR($V1588),"",OFFSET('Smelter Look-up'!$I$4,$V1588-4,0))</f>
        <v/>
      </c>
      <c r="K1588" s="149"/>
      <c r="L1588" s="149"/>
      <c r="M1588" s="149"/>
      <c r="N1588" s="149"/>
      <c r="O1588" s="149"/>
      <c r="P1588" s="206"/>
      <c r="Q1588" s="150"/>
      <c r="R1588" s="148" t="str">
        <f ca="1">IF(ISERROR($V1588),"",OFFSET('Smelter Look-up'!$C$4,$V1588-4,0)&amp;"")</f>
        <v/>
      </c>
      <c r="S1588" s="154" t="str">
        <f t="shared" ca="1" si="131"/>
        <v/>
      </c>
      <c r="T1588" s="154" t="str">
        <f ca="1">IF(B1588="","",IF(ISERROR(MATCH($J1588,SorP!$B$1:$B$6261,0)),"",INDIRECT("'SorP'!$A$"&amp;MATCH($S1588&amp;$J1588,SorP!C:C,0))))</f>
        <v/>
      </c>
      <c r="U1588" s="167"/>
      <c r="V1588" s="168" t="e">
        <f>IF(C1588="",NA(),MATCH($B1588&amp;$C1588,'Smelter Look-up'!$J:$J,0))</f>
        <v>#N/A</v>
      </c>
      <c r="X1588" s="169">
        <f t="shared" ca="1" si="130"/>
        <v>0</v>
      </c>
      <c r="AB1588" s="311" t="str">
        <f t="shared" si="132"/>
        <v/>
      </c>
      <c r="AC1588" s="169" t="str">
        <f t="shared" si="133"/>
        <v/>
      </c>
      <c r="AD1588" s="169" t="str">
        <f t="shared" si="134"/>
        <v/>
      </c>
    </row>
    <row r="1589" spans="1:30" s="169" customFormat="1" ht="20.25">
      <c r="A1589" s="154"/>
      <c r="B1589" s="301"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3" t="str">
        <f ca="1">IF(ISERROR($V1589),"",OFFSET('Smelter Look-up'!$G$4,$V1589-4,0))</f>
        <v/>
      </c>
      <c r="I1589" s="204" t="str">
        <f ca="1">IF(ISERROR($V1589),"",OFFSET('Smelter Look-up'!$H$4,$V1589-4,0))</f>
        <v/>
      </c>
      <c r="J1589" s="204" t="str">
        <f ca="1">IF(ISERROR($V1589),"",OFFSET('Smelter Look-up'!$I$4,$V1589-4,0))</f>
        <v/>
      </c>
      <c r="K1589" s="149"/>
      <c r="L1589" s="149"/>
      <c r="M1589" s="149"/>
      <c r="N1589" s="149"/>
      <c r="O1589" s="149"/>
      <c r="P1589" s="206"/>
      <c r="Q1589" s="150"/>
      <c r="R1589" s="148" t="str">
        <f ca="1">IF(ISERROR($V1589),"",OFFSET('Smelter Look-up'!$C$4,$V1589-4,0)&amp;"")</f>
        <v/>
      </c>
      <c r="S1589" s="154" t="str">
        <f t="shared" ca="1" si="131"/>
        <v/>
      </c>
      <c r="T1589" s="154" t="str">
        <f ca="1">IF(B1589="","",IF(ISERROR(MATCH($J1589,SorP!$B$1:$B$6261,0)),"",INDIRECT("'SorP'!$A$"&amp;MATCH($S1589&amp;$J1589,SorP!C:C,0))))</f>
        <v/>
      </c>
      <c r="U1589" s="167"/>
      <c r="V1589" s="168" t="e">
        <f>IF(C1589="",NA(),MATCH($B1589&amp;$C1589,'Smelter Look-up'!$J:$J,0))</f>
        <v>#N/A</v>
      </c>
      <c r="X1589" s="169">
        <f t="shared" ca="1" si="130"/>
        <v>0</v>
      </c>
      <c r="AB1589" s="311" t="str">
        <f t="shared" si="132"/>
        <v/>
      </c>
      <c r="AC1589" s="169" t="str">
        <f t="shared" si="133"/>
        <v/>
      </c>
      <c r="AD1589" s="169" t="str">
        <f t="shared" si="134"/>
        <v/>
      </c>
    </row>
    <row r="1590" spans="1:30" s="169" customFormat="1" ht="20.25">
      <c r="A1590" s="154"/>
      <c r="B1590" s="301"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3" t="str">
        <f ca="1">IF(ISERROR($V1590),"",OFFSET('Smelter Look-up'!$G$4,$V1590-4,0))</f>
        <v/>
      </c>
      <c r="I1590" s="204" t="str">
        <f ca="1">IF(ISERROR($V1590),"",OFFSET('Smelter Look-up'!$H$4,$V1590-4,0))</f>
        <v/>
      </c>
      <c r="J1590" s="204" t="str">
        <f ca="1">IF(ISERROR($V1590),"",OFFSET('Smelter Look-up'!$I$4,$V1590-4,0))</f>
        <v/>
      </c>
      <c r="K1590" s="149"/>
      <c r="L1590" s="149"/>
      <c r="M1590" s="149"/>
      <c r="N1590" s="149"/>
      <c r="O1590" s="149"/>
      <c r="P1590" s="206"/>
      <c r="Q1590" s="150"/>
      <c r="R1590" s="148" t="str">
        <f ca="1">IF(ISERROR($V1590),"",OFFSET('Smelter Look-up'!$C$4,$V1590-4,0)&amp;"")</f>
        <v/>
      </c>
      <c r="S1590" s="154" t="str">
        <f t="shared" ca="1" si="131"/>
        <v/>
      </c>
      <c r="T1590" s="154" t="str">
        <f ca="1">IF(B1590="","",IF(ISERROR(MATCH($J1590,SorP!$B$1:$B$6261,0)),"",INDIRECT("'SorP'!$A$"&amp;MATCH($S1590&amp;$J1590,SorP!C:C,0))))</f>
        <v/>
      </c>
      <c r="U1590" s="167"/>
      <c r="V1590" s="168" t="e">
        <f>IF(C1590="",NA(),MATCH($B1590&amp;$C1590,'Smelter Look-up'!$J:$J,0))</f>
        <v>#N/A</v>
      </c>
      <c r="X1590" s="169">
        <f t="shared" ca="1" si="130"/>
        <v>0</v>
      </c>
      <c r="AB1590" s="311" t="str">
        <f t="shared" si="132"/>
        <v/>
      </c>
      <c r="AC1590" s="169" t="str">
        <f t="shared" si="133"/>
        <v/>
      </c>
      <c r="AD1590" s="169" t="str">
        <f t="shared" si="134"/>
        <v/>
      </c>
    </row>
    <row r="1591" spans="1:30" s="169" customFormat="1" ht="20.25">
      <c r="A1591" s="154"/>
      <c r="B1591" s="301"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3" t="str">
        <f ca="1">IF(ISERROR($V1591),"",OFFSET('Smelter Look-up'!$G$4,$V1591-4,0))</f>
        <v/>
      </c>
      <c r="I1591" s="204" t="str">
        <f ca="1">IF(ISERROR($V1591),"",OFFSET('Smelter Look-up'!$H$4,$V1591-4,0))</f>
        <v/>
      </c>
      <c r="J1591" s="204" t="str">
        <f ca="1">IF(ISERROR($V1591),"",OFFSET('Smelter Look-up'!$I$4,$V1591-4,0))</f>
        <v/>
      </c>
      <c r="K1591" s="149"/>
      <c r="L1591" s="149"/>
      <c r="M1591" s="149"/>
      <c r="N1591" s="149"/>
      <c r="O1591" s="149"/>
      <c r="P1591" s="206"/>
      <c r="Q1591" s="150"/>
      <c r="R1591" s="148" t="str">
        <f ca="1">IF(ISERROR($V1591),"",OFFSET('Smelter Look-up'!$C$4,$V1591-4,0)&amp;"")</f>
        <v/>
      </c>
      <c r="S1591" s="154" t="str">
        <f t="shared" ca="1" si="131"/>
        <v/>
      </c>
      <c r="T1591" s="154" t="str">
        <f ca="1">IF(B1591="","",IF(ISERROR(MATCH($J1591,SorP!$B$1:$B$6261,0)),"",INDIRECT("'SorP'!$A$"&amp;MATCH($S1591&amp;$J1591,SorP!C:C,0))))</f>
        <v/>
      </c>
      <c r="U1591" s="167"/>
      <c r="V1591" s="168" t="e">
        <f>IF(C1591="",NA(),MATCH($B1591&amp;$C1591,'Smelter Look-up'!$J:$J,0))</f>
        <v>#N/A</v>
      </c>
      <c r="X1591" s="169">
        <f t="shared" ca="1" si="130"/>
        <v>0</v>
      </c>
      <c r="AB1591" s="311" t="str">
        <f t="shared" si="132"/>
        <v/>
      </c>
      <c r="AC1591" s="169" t="str">
        <f t="shared" si="133"/>
        <v/>
      </c>
      <c r="AD1591" s="169" t="str">
        <f t="shared" si="134"/>
        <v/>
      </c>
    </row>
    <row r="1592" spans="1:30" s="169" customFormat="1" ht="20.25">
      <c r="A1592" s="154"/>
      <c r="B1592" s="301"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3" t="str">
        <f ca="1">IF(ISERROR($V1592),"",OFFSET('Smelter Look-up'!$G$4,$V1592-4,0))</f>
        <v/>
      </c>
      <c r="I1592" s="204" t="str">
        <f ca="1">IF(ISERROR($V1592),"",OFFSET('Smelter Look-up'!$H$4,$V1592-4,0))</f>
        <v/>
      </c>
      <c r="J1592" s="204" t="str">
        <f ca="1">IF(ISERROR($V1592),"",OFFSET('Smelter Look-up'!$I$4,$V1592-4,0))</f>
        <v/>
      </c>
      <c r="K1592" s="149"/>
      <c r="L1592" s="149"/>
      <c r="M1592" s="149"/>
      <c r="N1592" s="149"/>
      <c r="O1592" s="149"/>
      <c r="P1592" s="206"/>
      <c r="Q1592" s="150"/>
      <c r="R1592" s="148" t="str">
        <f ca="1">IF(ISERROR($V1592),"",OFFSET('Smelter Look-up'!$C$4,$V1592-4,0)&amp;"")</f>
        <v/>
      </c>
      <c r="S1592" s="154" t="str">
        <f t="shared" ca="1" si="131"/>
        <v/>
      </c>
      <c r="T1592" s="154" t="str">
        <f ca="1">IF(B1592="","",IF(ISERROR(MATCH($J1592,SorP!$B$1:$B$6261,0)),"",INDIRECT("'SorP'!$A$"&amp;MATCH($S1592&amp;$J1592,SorP!C:C,0))))</f>
        <v/>
      </c>
      <c r="U1592" s="167"/>
      <c r="V1592" s="168" t="e">
        <f>IF(C1592="",NA(),MATCH($B1592&amp;$C1592,'Smelter Look-up'!$J:$J,0))</f>
        <v>#N/A</v>
      </c>
      <c r="X1592" s="169">
        <f t="shared" ca="1" si="130"/>
        <v>0</v>
      </c>
      <c r="AB1592" s="311" t="str">
        <f t="shared" si="132"/>
        <v/>
      </c>
      <c r="AC1592" s="169" t="str">
        <f t="shared" si="133"/>
        <v/>
      </c>
      <c r="AD1592" s="169" t="str">
        <f t="shared" si="134"/>
        <v/>
      </c>
    </row>
    <row r="1593" spans="1:30" s="169" customFormat="1" ht="20.25">
      <c r="A1593" s="154"/>
      <c r="B1593" s="301"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3" t="str">
        <f ca="1">IF(ISERROR($V1593),"",OFFSET('Smelter Look-up'!$G$4,$V1593-4,0))</f>
        <v/>
      </c>
      <c r="I1593" s="204" t="str">
        <f ca="1">IF(ISERROR($V1593),"",OFFSET('Smelter Look-up'!$H$4,$V1593-4,0))</f>
        <v/>
      </c>
      <c r="J1593" s="204" t="str">
        <f ca="1">IF(ISERROR($V1593),"",OFFSET('Smelter Look-up'!$I$4,$V1593-4,0))</f>
        <v/>
      </c>
      <c r="K1593" s="149"/>
      <c r="L1593" s="149"/>
      <c r="M1593" s="149"/>
      <c r="N1593" s="149"/>
      <c r="O1593" s="149"/>
      <c r="P1593" s="206"/>
      <c r="Q1593" s="150"/>
      <c r="R1593" s="148" t="str">
        <f ca="1">IF(ISERROR($V1593),"",OFFSET('Smelter Look-up'!$C$4,$V1593-4,0)&amp;"")</f>
        <v/>
      </c>
      <c r="S1593" s="154" t="str">
        <f t="shared" ca="1" si="131"/>
        <v/>
      </c>
      <c r="T1593" s="154" t="str">
        <f ca="1">IF(B1593="","",IF(ISERROR(MATCH($J1593,SorP!$B$1:$B$6261,0)),"",INDIRECT("'SorP'!$A$"&amp;MATCH($S1593&amp;$J1593,SorP!C:C,0))))</f>
        <v/>
      </c>
      <c r="U1593" s="167"/>
      <c r="V1593" s="168" t="e">
        <f>IF(C1593="",NA(),MATCH($B1593&amp;$C1593,'Smelter Look-up'!$J:$J,0))</f>
        <v>#N/A</v>
      </c>
      <c r="X1593" s="169">
        <f t="shared" ca="1" si="130"/>
        <v>0</v>
      </c>
      <c r="AB1593" s="311" t="str">
        <f t="shared" si="132"/>
        <v/>
      </c>
      <c r="AC1593" s="169" t="str">
        <f t="shared" si="133"/>
        <v/>
      </c>
      <c r="AD1593" s="169" t="str">
        <f t="shared" si="134"/>
        <v/>
      </c>
    </row>
    <row r="1594" spans="1:30" s="169" customFormat="1" ht="20.25">
      <c r="A1594" s="154"/>
      <c r="B1594" s="301"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3" t="str">
        <f ca="1">IF(ISERROR($V1594),"",OFFSET('Smelter Look-up'!$G$4,$V1594-4,0))</f>
        <v/>
      </c>
      <c r="I1594" s="204" t="str">
        <f ca="1">IF(ISERROR($V1594),"",OFFSET('Smelter Look-up'!$H$4,$V1594-4,0))</f>
        <v/>
      </c>
      <c r="J1594" s="204" t="str">
        <f ca="1">IF(ISERROR($V1594),"",OFFSET('Smelter Look-up'!$I$4,$V1594-4,0))</f>
        <v/>
      </c>
      <c r="K1594" s="149"/>
      <c r="L1594" s="149"/>
      <c r="M1594" s="149"/>
      <c r="N1594" s="149"/>
      <c r="O1594" s="149"/>
      <c r="P1594" s="206"/>
      <c r="Q1594" s="150"/>
      <c r="R1594" s="148" t="str">
        <f ca="1">IF(ISERROR($V1594),"",OFFSET('Smelter Look-up'!$C$4,$V1594-4,0)&amp;"")</f>
        <v/>
      </c>
      <c r="S1594" s="154" t="str">
        <f t="shared" ca="1" si="131"/>
        <v/>
      </c>
      <c r="T1594" s="154" t="str">
        <f ca="1">IF(B1594="","",IF(ISERROR(MATCH($J1594,SorP!$B$1:$B$6261,0)),"",INDIRECT("'SorP'!$A$"&amp;MATCH($S1594&amp;$J1594,SorP!C:C,0))))</f>
        <v/>
      </c>
      <c r="U1594" s="167"/>
      <c r="V1594" s="168" t="e">
        <f>IF(C1594="",NA(),MATCH($B1594&amp;$C1594,'Smelter Look-up'!$J:$J,0))</f>
        <v>#N/A</v>
      </c>
      <c r="X1594" s="169">
        <f t="shared" ca="1" si="130"/>
        <v>0</v>
      </c>
      <c r="AB1594" s="311" t="str">
        <f t="shared" si="132"/>
        <v/>
      </c>
      <c r="AC1594" s="169" t="str">
        <f t="shared" si="133"/>
        <v/>
      </c>
      <c r="AD1594" s="169" t="str">
        <f t="shared" si="134"/>
        <v/>
      </c>
    </row>
    <row r="1595" spans="1:30" s="169" customFormat="1" ht="20.25">
      <c r="A1595" s="154"/>
      <c r="B1595" s="301"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3" t="str">
        <f ca="1">IF(ISERROR($V1595),"",OFFSET('Smelter Look-up'!$G$4,$V1595-4,0))</f>
        <v/>
      </c>
      <c r="I1595" s="204" t="str">
        <f ca="1">IF(ISERROR($V1595),"",OFFSET('Smelter Look-up'!$H$4,$V1595-4,0))</f>
        <v/>
      </c>
      <c r="J1595" s="204" t="str">
        <f ca="1">IF(ISERROR($V1595),"",OFFSET('Smelter Look-up'!$I$4,$V1595-4,0))</f>
        <v/>
      </c>
      <c r="K1595" s="149"/>
      <c r="L1595" s="149"/>
      <c r="M1595" s="149"/>
      <c r="N1595" s="149"/>
      <c r="O1595" s="149"/>
      <c r="P1595" s="206"/>
      <c r="Q1595" s="150"/>
      <c r="R1595" s="148" t="str">
        <f ca="1">IF(ISERROR($V1595),"",OFFSET('Smelter Look-up'!$C$4,$V1595-4,0)&amp;"")</f>
        <v/>
      </c>
      <c r="S1595" s="154" t="str">
        <f t="shared" ca="1" si="131"/>
        <v/>
      </c>
      <c r="T1595" s="154" t="str">
        <f ca="1">IF(B1595="","",IF(ISERROR(MATCH($J1595,SorP!$B$1:$B$6261,0)),"",INDIRECT("'SorP'!$A$"&amp;MATCH($S1595&amp;$J1595,SorP!C:C,0))))</f>
        <v/>
      </c>
      <c r="U1595" s="167"/>
      <c r="V1595" s="168" t="e">
        <f>IF(C1595="",NA(),MATCH($B1595&amp;$C1595,'Smelter Look-up'!$J:$J,0))</f>
        <v>#N/A</v>
      </c>
      <c r="X1595" s="169">
        <f t="shared" ca="1" si="130"/>
        <v>0</v>
      </c>
      <c r="AB1595" s="311" t="str">
        <f t="shared" si="132"/>
        <v/>
      </c>
      <c r="AC1595" s="169" t="str">
        <f t="shared" si="133"/>
        <v/>
      </c>
      <c r="AD1595" s="169" t="str">
        <f t="shared" si="134"/>
        <v/>
      </c>
    </row>
    <row r="1596" spans="1:30" s="169" customFormat="1" ht="20.25">
      <c r="A1596" s="154"/>
      <c r="B1596" s="301"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3" t="str">
        <f ca="1">IF(ISERROR($V1596),"",OFFSET('Smelter Look-up'!$G$4,$V1596-4,0))</f>
        <v/>
      </c>
      <c r="I1596" s="204" t="str">
        <f ca="1">IF(ISERROR($V1596),"",OFFSET('Smelter Look-up'!$H$4,$V1596-4,0))</f>
        <v/>
      </c>
      <c r="J1596" s="204" t="str">
        <f ca="1">IF(ISERROR($V1596),"",OFFSET('Smelter Look-up'!$I$4,$V1596-4,0))</f>
        <v/>
      </c>
      <c r="K1596" s="149"/>
      <c r="L1596" s="149"/>
      <c r="M1596" s="149"/>
      <c r="N1596" s="149"/>
      <c r="O1596" s="149"/>
      <c r="P1596" s="206"/>
      <c r="Q1596" s="150"/>
      <c r="R1596" s="148" t="str">
        <f ca="1">IF(ISERROR($V1596),"",OFFSET('Smelter Look-up'!$C$4,$V1596-4,0)&amp;"")</f>
        <v/>
      </c>
      <c r="S1596" s="154" t="str">
        <f t="shared" ca="1" si="131"/>
        <v/>
      </c>
      <c r="T1596" s="154" t="str">
        <f ca="1">IF(B1596="","",IF(ISERROR(MATCH($J1596,SorP!$B$1:$B$6261,0)),"",INDIRECT("'SorP'!$A$"&amp;MATCH($S1596&amp;$J1596,SorP!C:C,0))))</f>
        <v/>
      </c>
      <c r="U1596" s="167"/>
      <c r="V1596" s="168" t="e">
        <f>IF(C1596="",NA(),MATCH($B1596&amp;$C1596,'Smelter Look-up'!$J:$J,0))</f>
        <v>#N/A</v>
      </c>
      <c r="X1596" s="169">
        <f t="shared" ca="1" si="130"/>
        <v>0</v>
      </c>
      <c r="AB1596" s="311" t="str">
        <f t="shared" si="132"/>
        <v/>
      </c>
      <c r="AC1596" s="169" t="str">
        <f t="shared" si="133"/>
        <v/>
      </c>
      <c r="AD1596" s="169" t="str">
        <f t="shared" si="134"/>
        <v/>
      </c>
    </row>
    <row r="1597" spans="1:30" s="169" customFormat="1" ht="20.25">
      <c r="A1597" s="154"/>
      <c r="B1597" s="301"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3" t="str">
        <f ca="1">IF(ISERROR($V1597),"",OFFSET('Smelter Look-up'!$G$4,$V1597-4,0))</f>
        <v/>
      </c>
      <c r="I1597" s="204" t="str">
        <f ca="1">IF(ISERROR($V1597),"",OFFSET('Smelter Look-up'!$H$4,$V1597-4,0))</f>
        <v/>
      </c>
      <c r="J1597" s="204" t="str">
        <f ca="1">IF(ISERROR($V1597),"",OFFSET('Smelter Look-up'!$I$4,$V1597-4,0))</f>
        <v/>
      </c>
      <c r="K1597" s="149"/>
      <c r="L1597" s="149"/>
      <c r="M1597" s="149"/>
      <c r="N1597" s="149"/>
      <c r="O1597" s="149"/>
      <c r="P1597" s="206"/>
      <c r="Q1597" s="150"/>
      <c r="R1597" s="148" t="str">
        <f ca="1">IF(ISERROR($V1597),"",OFFSET('Smelter Look-up'!$C$4,$V1597-4,0)&amp;"")</f>
        <v/>
      </c>
      <c r="S1597" s="154" t="str">
        <f t="shared" ca="1" si="131"/>
        <v/>
      </c>
      <c r="T1597" s="154" t="str">
        <f ca="1">IF(B1597="","",IF(ISERROR(MATCH($J1597,SorP!$B$1:$B$6261,0)),"",INDIRECT("'SorP'!$A$"&amp;MATCH($S1597&amp;$J1597,SorP!C:C,0))))</f>
        <v/>
      </c>
      <c r="U1597" s="167"/>
      <c r="V1597" s="168" t="e">
        <f>IF(C1597="",NA(),MATCH($B1597&amp;$C1597,'Smelter Look-up'!$J:$J,0))</f>
        <v>#N/A</v>
      </c>
      <c r="X1597" s="169">
        <f t="shared" ca="1" si="130"/>
        <v>0</v>
      </c>
      <c r="AB1597" s="311" t="str">
        <f t="shared" si="132"/>
        <v/>
      </c>
      <c r="AC1597" s="169" t="str">
        <f t="shared" si="133"/>
        <v/>
      </c>
      <c r="AD1597" s="169" t="str">
        <f t="shared" si="134"/>
        <v/>
      </c>
    </row>
    <row r="1598" spans="1:30" s="169" customFormat="1" ht="20.25">
      <c r="A1598" s="154"/>
      <c r="B1598" s="301"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3" t="str">
        <f ca="1">IF(ISERROR($V1598),"",OFFSET('Smelter Look-up'!$G$4,$V1598-4,0))</f>
        <v/>
      </c>
      <c r="I1598" s="204" t="str">
        <f ca="1">IF(ISERROR($V1598),"",OFFSET('Smelter Look-up'!$H$4,$V1598-4,0))</f>
        <v/>
      </c>
      <c r="J1598" s="204" t="str">
        <f ca="1">IF(ISERROR($V1598),"",OFFSET('Smelter Look-up'!$I$4,$V1598-4,0))</f>
        <v/>
      </c>
      <c r="K1598" s="149"/>
      <c r="L1598" s="149"/>
      <c r="M1598" s="149"/>
      <c r="N1598" s="149"/>
      <c r="O1598" s="149"/>
      <c r="P1598" s="206"/>
      <c r="Q1598" s="150"/>
      <c r="R1598" s="148" t="str">
        <f ca="1">IF(ISERROR($V1598),"",OFFSET('Smelter Look-up'!$C$4,$V1598-4,0)&amp;"")</f>
        <v/>
      </c>
      <c r="S1598" s="154" t="str">
        <f t="shared" ca="1" si="131"/>
        <v/>
      </c>
      <c r="T1598" s="154" t="str">
        <f ca="1">IF(B1598="","",IF(ISERROR(MATCH($J1598,SorP!$B$1:$B$6261,0)),"",INDIRECT("'SorP'!$A$"&amp;MATCH($S1598&amp;$J1598,SorP!C:C,0))))</f>
        <v/>
      </c>
      <c r="U1598" s="167"/>
      <c r="V1598" s="168" t="e">
        <f>IF(C1598="",NA(),MATCH($B1598&amp;$C1598,'Smelter Look-up'!$J:$J,0))</f>
        <v>#N/A</v>
      </c>
      <c r="X1598" s="169">
        <f t="shared" ca="1" si="130"/>
        <v>0</v>
      </c>
      <c r="AB1598" s="311" t="str">
        <f t="shared" si="132"/>
        <v/>
      </c>
      <c r="AC1598" s="169" t="str">
        <f t="shared" si="133"/>
        <v/>
      </c>
      <c r="AD1598" s="169" t="str">
        <f t="shared" si="134"/>
        <v/>
      </c>
    </row>
    <row r="1599" spans="1:30" s="169" customFormat="1" ht="20.25">
      <c r="A1599" s="154"/>
      <c r="B1599" s="301"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3" t="str">
        <f ca="1">IF(ISERROR($V1599),"",OFFSET('Smelter Look-up'!$G$4,$V1599-4,0))</f>
        <v/>
      </c>
      <c r="I1599" s="204" t="str">
        <f ca="1">IF(ISERROR($V1599),"",OFFSET('Smelter Look-up'!$H$4,$V1599-4,0))</f>
        <v/>
      </c>
      <c r="J1599" s="204" t="str">
        <f ca="1">IF(ISERROR($V1599),"",OFFSET('Smelter Look-up'!$I$4,$V1599-4,0))</f>
        <v/>
      </c>
      <c r="K1599" s="149"/>
      <c r="L1599" s="149"/>
      <c r="M1599" s="149"/>
      <c r="N1599" s="149"/>
      <c r="O1599" s="149"/>
      <c r="P1599" s="206"/>
      <c r="Q1599" s="150"/>
      <c r="R1599" s="148" t="str">
        <f ca="1">IF(ISERROR($V1599),"",OFFSET('Smelter Look-up'!$C$4,$V1599-4,0)&amp;"")</f>
        <v/>
      </c>
      <c r="S1599" s="154" t="str">
        <f t="shared" ca="1" si="131"/>
        <v/>
      </c>
      <c r="T1599" s="154" t="str">
        <f ca="1">IF(B1599="","",IF(ISERROR(MATCH($J1599,SorP!$B$1:$B$6261,0)),"",INDIRECT("'SorP'!$A$"&amp;MATCH($S1599&amp;$J1599,SorP!C:C,0))))</f>
        <v/>
      </c>
      <c r="U1599" s="167"/>
      <c r="V1599" s="168" t="e">
        <f>IF(C1599="",NA(),MATCH($B1599&amp;$C1599,'Smelter Look-up'!$J:$J,0))</f>
        <v>#N/A</v>
      </c>
      <c r="X1599" s="169">
        <f t="shared" ca="1" si="130"/>
        <v>0</v>
      </c>
      <c r="AB1599" s="311" t="str">
        <f t="shared" si="132"/>
        <v/>
      </c>
      <c r="AC1599" s="169" t="str">
        <f t="shared" si="133"/>
        <v/>
      </c>
      <c r="AD1599" s="169" t="str">
        <f t="shared" si="134"/>
        <v/>
      </c>
    </row>
    <row r="1600" spans="1:30" s="169" customFormat="1" ht="20.25">
      <c r="A1600" s="154"/>
      <c r="B1600" s="301"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3" t="str">
        <f ca="1">IF(ISERROR($V1600),"",OFFSET('Smelter Look-up'!$G$4,$V1600-4,0))</f>
        <v/>
      </c>
      <c r="I1600" s="204" t="str">
        <f ca="1">IF(ISERROR($V1600),"",OFFSET('Smelter Look-up'!$H$4,$V1600-4,0))</f>
        <v/>
      </c>
      <c r="J1600" s="204" t="str">
        <f ca="1">IF(ISERROR($V1600),"",OFFSET('Smelter Look-up'!$I$4,$V1600-4,0))</f>
        <v/>
      </c>
      <c r="K1600" s="149"/>
      <c r="L1600" s="149"/>
      <c r="M1600" s="149"/>
      <c r="N1600" s="149"/>
      <c r="O1600" s="149"/>
      <c r="P1600" s="206"/>
      <c r="Q1600" s="150"/>
      <c r="R1600" s="148" t="str">
        <f ca="1">IF(ISERROR($V1600),"",OFFSET('Smelter Look-up'!$C$4,$V1600-4,0)&amp;"")</f>
        <v/>
      </c>
      <c r="S1600" s="154" t="str">
        <f t="shared" ca="1" si="131"/>
        <v/>
      </c>
      <c r="T1600" s="154" t="str">
        <f ca="1">IF(B1600="","",IF(ISERROR(MATCH($J1600,SorP!$B$1:$B$6261,0)),"",INDIRECT("'SorP'!$A$"&amp;MATCH($S1600&amp;$J1600,SorP!C:C,0))))</f>
        <v/>
      </c>
      <c r="U1600" s="167"/>
      <c r="V1600" s="168" t="e">
        <f>IF(C1600="",NA(),MATCH($B1600&amp;$C1600,'Smelter Look-up'!$J:$J,0))</f>
        <v>#N/A</v>
      </c>
      <c r="X1600" s="169">
        <f t="shared" ca="1" si="130"/>
        <v>0</v>
      </c>
      <c r="AB1600" s="311" t="str">
        <f t="shared" si="132"/>
        <v/>
      </c>
      <c r="AC1600" s="169" t="str">
        <f t="shared" si="133"/>
        <v/>
      </c>
      <c r="AD1600" s="169" t="str">
        <f t="shared" si="134"/>
        <v/>
      </c>
    </row>
    <row r="1601" spans="1:30" s="169" customFormat="1" ht="20.25">
      <c r="A1601" s="154"/>
      <c r="B1601" s="301"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3" t="str">
        <f ca="1">IF(ISERROR($V1601),"",OFFSET('Smelter Look-up'!$G$4,$V1601-4,0))</f>
        <v/>
      </c>
      <c r="I1601" s="204" t="str">
        <f ca="1">IF(ISERROR($V1601),"",OFFSET('Smelter Look-up'!$H$4,$V1601-4,0))</f>
        <v/>
      </c>
      <c r="J1601" s="204" t="str">
        <f ca="1">IF(ISERROR($V1601),"",OFFSET('Smelter Look-up'!$I$4,$V1601-4,0))</f>
        <v/>
      </c>
      <c r="K1601" s="149"/>
      <c r="L1601" s="149"/>
      <c r="M1601" s="149"/>
      <c r="N1601" s="149"/>
      <c r="O1601" s="149"/>
      <c r="P1601" s="206"/>
      <c r="Q1601" s="150"/>
      <c r="R1601" s="148" t="str">
        <f ca="1">IF(ISERROR($V1601),"",OFFSET('Smelter Look-up'!$C$4,$V1601-4,0)&amp;"")</f>
        <v/>
      </c>
      <c r="S1601" s="154" t="str">
        <f t="shared" ca="1" si="131"/>
        <v/>
      </c>
      <c r="T1601" s="154" t="str">
        <f ca="1">IF(B1601="","",IF(ISERROR(MATCH($J1601,SorP!$B$1:$B$6261,0)),"",INDIRECT("'SorP'!$A$"&amp;MATCH($S1601&amp;$J1601,SorP!C:C,0))))</f>
        <v/>
      </c>
      <c r="U1601" s="167"/>
      <c r="V1601" s="168" t="e">
        <f>IF(C1601="",NA(),MATCH($B1601&amp;$C1601,'Smelter Look-up'!$J:$J,0))</f>
        <v>#N/A</v>
      </c>
      <c r="X1601" s="169">
        <f t="shared" ca="1" si="130"/>
        <v>0</v>
      </c>
      <c r="AB1601" s="311" t="str">
        <f t="shared" si="132"/>
        <v/>
      </c>
      <c r="AC1601" s="169" t="str">
        <f t="shared" si="133"/>
        <v/>
      </c>
      <c r="AD1601" s="169" t="str">
        <f t="shared" si="134"/>
        <v/>
      </c>
    </row>
    <row r="1602" spans="1:30" s="169" customFormat="1" ht="20.25">
      <c r="A1602" s="154"/>
      <c r="B1602" s="301"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3" t="str">
        <f ca="1">IF(ISERROR($V1602),"",OFFSET('Smelter Look-up'!$G$4,$V1602-4,0))</f>
        <v/>
      </c>
      <c r="I1602" s="204" t="str">
        <f ca="1">IF(ISERROR($V1602),"",OFFSET('Smelter Look-up'!$H$4,$V1602-4,0))</f>
        <v/>
      </c>
      <c r="J1602" s="204" t="str">
        <f ca="1">IF(ISERROR($V1602),"",OFFSET('Smelter Look-up'!$I$4,$V1602-4,0))</f>
        <v/>
      </c>
      <c r="K1602" s="149"/>
      <c r="L1602" s="149"/>
      <c r="M1602" s="149"/>
      <c r="N1602" s="149"/>
      <c r="O1602" s="149"/>
      <c r="P1602" s="206"/>
      <c r="Q1602" s="150"/>
      <c r="R1602" s="148" t="str">
        <f ca="1">IF(ISERROR($V1602),"",OFFSET('Smelter Look-up'!$C$4,$V1602-4,0)&amp;"")</f>
        <v/>
      </c>
      <c r="S1602" s="154" t="str">
        <f t="shared" ca="1" si="131"/>
        <v/>
      </c>
      <c r="T1602" s="154" t="str">
        <f ca="1">IF(B1602="","",IF(ISERROR(MATCH($J1602,SorP!$B$1:$B$6261,0)),"",INDIRECT("'SorP'!$A$"&amp;MATCH($S1602&amp;$J1602,SorP!C:C,0))))</f>
        <v/>
      </c>
      <c r="U1602" s="167"/>
      <c r="V1602" s="168" t="e">
        <f>IF(C1602="",NA(),MATCH($B1602&amp;$C1602,'Smelter Look-up'!$J:$J,0))</f>
        <v>#N/A</v>
      </c>
      <c r="X1602" s="169">
        <f t="shared" ca="1" si="130"/>
        <v>0</v>
      </c>
      <c r="AB1602" s="311" t="str">
        <f t="shared" si="132"/>
        <v/>
      </c>
      <c r="AC1602" s="169" t="str">
        <f t="shared" si="133"/>
        <v/>
      </c>
      <c r="AD1602" s="169" t="str">
        <f t="shared" si="134"/>
        <v/>
      </c>
    </row>
    <row r="1603" spans="1:30" s="169" customFormat="1" ht="20.25">
      <c r="A1603" s="154"/>
      <c r="B1603" s="301"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3" t="str">
        <f ca="1">IF(ISERROR($V1603),"",OFFSET('Smelter Look-up'!$G$4,$V1603-4,0))</f>
        <v/>
      </c>
      <c r="I1603" s="204" t="str">
        <f ca="1">IF(ISERROR($V1603),"",OFFSET('Smelter Look-up'!$H$4,$V1603-4,0))</f>
        <v/>
      </c>
      <c r="J1603" s="204" t="str">
        <f ca="1">IF(ISERROR($V1603),"",OFFSET('Smelter Look-up'!$I$4,$V1603-4,0))</f>
        <v/>
      </c>
      <c r="K1603" s="149"/>
      <c r="L1603" s="149"/>
      <c r="M1603" s="149"/>
      <c r="N1603" s="149"/>
      <c r="O1603" s="149"/>
      <c r="P1603" s="206"/>
      <c r="Q1603" s="150"/>
      <c r="R1603" s="148" t="str">
        <f ca="1">IF(ISERROR($V1603),"",OFFSET('Smelter Look-up'!$C$4,$V1603-4,0)&amp;"")</f>
        <v/>
      </c>
      <c r="S1603" s="154" t="str">
        <f t="shared" ca="1" si="131"/>
        <v/>
      </c>
      <c r="T1603" s="154" t="str">
        <f ca="1">IF(B1603="","",IF(ISERROR(MATCH($J1603,SorP!$B$1:$B$6261,0)),"",INDIRECT("'SorP'!$A$"&amp;MATCH($S1603&amp;$J1603,SorP!C:C,0))))</f>
        <v/>
      </c>
      <c r="U1603" s="167"/>
      <c r="V1603" s="168" t="e">
        <f>IF(C1603="",NA(),MATCH($B1603&amp;$C1603,'Smelter Look-up'!$J:$J,0))</f>
        <v>#N/A</v>
      </c>
      <c r="X1603" s="169">
        <f t="shared" ca="1" si="130"/>
        <v>0</v>
      </c>
      <c r="AB1603" s="311" t="str">
        <f t="shared" si="132"/>
        <v/>
      </c>
      <c r="AC1603" s="169" t="str">
        <f t="shared" si="133"/>
        <v/>
      </c>
      <c r="AD1603" s="169" t="str">
        <f t="shared" si="134"/>
        <v/>
      </c>
    </row>
    <row r="1604" spans="1:30" s="169" customFormat="1" ht="20.25">
      <c r="A1604" s="154"/>
      <c r="B1604" s="301"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3" t="str">
        <f ca="1">IF(ISERROR($V1604),"",OFFSET('Smelter Look-up'!$G$4,$V1604-4,0))</f>
        <v/>
      </c>
      <c r="I1604" s="204" t="str">
        <f ca="1">IF(ISERROR($V1604),"",OFFSET('Smelter Look-up'!$H$4,$V1604-4,0))</f>
        <v/>
      </c>
      <c r="J1604" s="204" t="str">
        <f ca="1">IF(ISERROR($V1604),"",OFFSET('Smelter Look-up'!$I$4,$V1604-4,0))</f>
        <v/>
      </c>
      <c r="K1604" s="149"/>
      <c r="L1604" s="149"/>
      <c r="M1604" s="149"/>
      <c r="N1604" s="149"/>
      <c r="O1604" s="149"/>
      <c r="P1604" s="206"/>
      <c r="Q1604" s="150"/>
      <c r="R1604" s="148" t="str">
        <f ca="1">IF(ISERROR($V1604),"",OFFSET('Smelter Look-up'!$C$4,$V1604-4,0)&amp;"")</f>
        <v/>
      </c>
      <c r="S1604" s="154" t="str">
        <f t="shared" ca="1" si="131"/>
        <v/>
      </c>
      <c r="T1604" s="154" t="str">
        <f ca="1">IF(B1604="","",IF(ISERROR(MATCH($J1604,SorP!$B$1:$B$6261,0)),"",INDIRECT("'SorP'!$A$"&amp;MATCH($S1604&amp;$J1604,SorP!C:C,0))))</f>
        <v/>
      </c>
      <c r="U1604" s="167"/>
      <c r="V1604" s="168" t="e">
        <f>IF(C1604="",NA(),MATCH($B1604&amp;$C1604,'Smelter Look-up'!$J:$J,0))</f>
        <v>#N/A</v>
      </c>
      <c r="X1604" s="169">
        <f t="shared" ca="1" si="130"/>
        <v>0</v>
      </c>
      <c r="AB1604" s="311" t="str">
        <f t="shared" si="132"/>
        <v/>
      </c>
      <c r="AC1604" s="169" t="str">
        <f t="shared" si="133"/>
        <v/>
      </c>
      <c r="AD1604" s="169" t="str">
        <f t="shared" si="134"/>
        <v/>
      </c>
    </row>
    <row r="1605" spans="1:30" s="169" customFormat="1" ht="20.25">
      <c r="A1605" s="154"/>
      <c r="B1605" s="301"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3" t="str">
        <f ca="1">IF(ISERROR($V1605),"",OFFSET('Smelter Look-up'!$G$4,$V1605-4,0))</f>
        <v/>
      </c>
      <c r="I1605" s="204" t="str">
        <f ca="1">IF(ISERROR($V1605),"",OFFSET('Smelter Look-up'!$H$4,$V1605-4,0))</f>
        <v/>
      </c>
      <c r="J1605" s="204" t="str">
        <f ca="1">IF(ISERROR($V1605),"",OFFSET('Smelter Look-up'!$I$4,$V1605-4,0))</f>
        <v/>
      </c>
      <c r="K1605" s="149"/>
      <c r="L1605" s="149"/>
      <c r="M1605" s="149"/>
      <c r="N1605" s="149"/>
      <c r="O1605" s="149"/>
      <c r="P1605" s="206"/>
      <c r="Q1605" s="150"/>
      <c r="R1605" s="148" t="str">
        <f ca="1">IF(ISERROR($V1605),"",OFFSET('Smelter Look-up'!$C$4,$V1605-4,0)&amp;"")</f>
        <v/>
      </c>
      <c r="S1605" s="154" t="str">
        <f t="shared" ca="1" si="131"/>
        <v/>
      </c>
      <c r="T1605" s="154" t="str">
        <f ca="1">IF(B1605="","",IF(ISERROR(MATCH($J1605,SorP!$B$1:$B$6261,0)),"",INDIRECT("'SorP'!$A$"&amp;MATCH($S1605&amp;$J1605,SorP!C:C,0))))</f>
        <v/>
      </c>
      <c r="U1605" s="167"/>
      <c r="V1605" s="168" t="e">
        <f>IF(C1605="",NA(),MATCH($B1605&amp;$C1605,'Smelter Look-up'!$J:$J,0))</f>
        <v>#N/A</v>
      </c>
      <c r="X1605" s="169">
        <f t="shared" ca="1" si="130"/>
        <v>0</v>
      </c>
      <c r="AB1605" s="311" t="str">
        <f t="shared" si="132"/>
        <v/>
      </c>
      <c r="AC1605" s="169" t="str">
        <f t="shared" si="133"/>
        <v/>
      </c>
      <c r="AD1605" s="169" t="str">
        <f t="shared" si="134"/>
        <v/>
      </c>
    </row>
    <row r="1606" spans="1:30" s="169" customFormat="1" ht="20.25">
      <c r="A1606" s="154"/>
      <c r="B1606" s="301"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3" t="str">
        <f ca="1">IF(ISERROR($V1606),"",OFFSET('Smelter Look-up'!$G$4,$V1606-4,0))</f>
        <v/>
      </c>
      <c r="I1606" s="204" t="str">
        <f ca="1">IF(ISERROR($V1606),"",OFFSET('Smelter Look-up'!$H$4,$V1606-4,0))</f>
        <v/>
      </c>
      <c r="J1606" s="204" t="str">
        <f ca="1">IF(ISERROR($V1606),"",OFFSET('Smelter Look-up'!$I$4,$V1606-4,0))</f>
        <v/>
      </c>
      <c r="K1606" s="149"/>
      <c r="L1606" s="149"/>
      <c r="M1606" s="149"/>
      <c r="N1606" s="149"/>
      <c r="O1606" s="149"/>
      <c r="P1606" s="206"/>
      <c r="Q1606" s="150"/>
      <c r="R1606" s="148" t="str">
        <f ca="1">IF(ISERROR($V1606),"",OFFSET('Smelter Look-up'!$C$4,$V1606-4,0)&amp;"")</f>
        <v/>
      </c>
      <c r="S1606" s="154" t="str">
        <f t="shared" ca="1" si="131"/>
        <v/>
      </c>
      <c r="T1606" s="154" t="str">
        <f ca="1">IF(B1606="","",IF(ISERROR(MATCH($J1606,SorP!$B$1:$B$6261,0)),"",INDIRECT("'SorP'!$A$"&amp;MATCH($S1606&amp;$J1606,SorP!C:C,0))))</f>
        <v/>
      </c>
      <c r="U1606" s="167"/>
      <c r="V1606" s="168" t="e">
        <f>IF(C1606="",NA(),MATCH($B1606&amp;$C1606,'Smelter Look-up'!$J:$J,0))</f>
        <v>#N/A</v>
      </c>
      <c r="X1606" s="169">
        <f t="shared" ca="1" si="130"/>
        <v>0</v>
      </c>
      <c r="AB1606" s="311" t="str">
        <f t="shared" si="132"/>
        <v/>
      </c>
      <c r="AC1606" s="169" t="str">
        <f t="shared" si="133"/>
        <v/>
      </c>
      <c r="AD1606" s="169" t="str">
        <f t="shared" si="134"/>
        <v/>
      </c>
    </row>
    <row r="1607" spans="1:30" s="169" customFormat="1" ht="20.25">
      <c r="A1607" s="154"/>
      <c r="B1607" s="301"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3" t="str">
        <f ca="1">IF(ISERROR($V1607),"",OFFSET('Smelter Look-up'!$G$4,$V1607-4,0))</f>
        <v/>
      </c>
      <c r="I1607" s="204" t="str">
        <f ca="1">IF(ISERROR($V1607),"",OFFSET('Smelter Look-up'!$H$4,$V1607-4,0))</f>
        <v/>
      </c>
      <c r="J1607" s="204" t="str">
        <f ca="1">IF(ISERROR($V1607),"",OFFSET('Smelter Look-up'!$I$4,$V1607-4,0))</f>
        <v/>
      </c>
      <c r="K1607" s="149"/>
      <c r="L1607" s="149"/>
      <c r="M1607" s="149"/>
      <c r="N1607" s="149"/>
      <c r="O1607" s="149"/>
      <c r="P1607" s="206"/>
      <c r="Q1607" s="150"/>
      <c r="R1607" s="148" t="str">
        <f ca="1">IF(ISERROR($V1607),"",OFFSET('Smelter Look-up'!$C$4,$V1607-4,0)&amp;"")</f>
        <v/>
      </c>
      <c r="S1607" s="154" t="str">
        <f t="shared" ca="1" si="131"/>
        <v/>
      </c>
      <c r="T1607" s="154" t="str">
        <f ca="1">IF(B1607="","",IF(ISERROR(MATCH($J1607,SorP!$B$1:$B$6261,0)),"",INDIRECT("'SorP'!$A$"&amp;MATCH($S1607&amp;$J1607,SorP!C:C,0))))</f>
        <v/>
      </c>
      <c r="U1607" s="167"/>
      <c r="V1607" s="168" t="e">
        <f>IF(C1607="",NA(),MATCH($B1607&amp;$C1607,'Smelter Look-up'!$J:$J,0))</f>
        <v>#N/A</v>
      </c>
      <c r="X1607" s="169">
        <f t="shared" ca="1" si="130"/>
        <v>0</v>
      </c>
      <c r="AB1607" s="311" t="str">
        <f t="shared" si="132"/>
        <v/>
      </c>
      <c r="AC1607" s="169" t="str">
        <f t="shared" si="133"/>
        <v/>
      </c>
      <c r="AD1607" s="169" t="str">
        <f t="shared" si="134"/>
        <v/>
      </c>
    </row>
    <row r="1608" spans="1:30" s="169" customFormat="1" ht="20.25">
      <c r="A1608" s="154"/>
      <c r="B1608" s="301"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3" t="str">
        <f ca="1">IF(ISERROR($V1608),"",OFFSET('Smelter Look-up'!$G$4,$V1608-4,0))</f>
        <v/>
      </c>
      <c r="I1608" s="204" t="str">
        <f ca="1">IF(ISERROR($V1608),"",OFFSET('Smelter Look-up'!$H$4,$V1608-4,0))</f>
        <v/>
      </c>
      <c r="J1608" s="204" t="str">
        <f ca="1">IF(ISERROR($V1608),"",OFFSET('Smelter Look-up'!$I$4,$V1608-4,0))</f>
        <v/>
      </c>
      <c r="K1608" s="149"/>
      <c r="L1608" s="149"/>
      <c r="M1608" s="149"/>
      <c r="N1608" s="149"/>
      <c r="O1608" s="149"/>
      <c r="P1608" s="206"/>
      <c r="Q1608" s="150"/>
      <c r="R1608" s="148" t="str">
        <f ca="1">IF(ISERROR($V1608),"",OFFSET('Smelter Look-up'!$C$4,$V1608-4,0)&amp;"")</f>
        <v/>
      </c>
      <c r="S1608" s="154" t="str">
        <f t="shared" ca="1" si="131"/>
        <v/>
      </c>
      <c r="T1608" s="154" t="str">
        <f ca="1">IF(B1608="","",IF(ISERROR(MATCH($J1608,SorP!$B$1:$B$6261,0)),"",INDIRECT("'SorP'!$A$"&amp;MATCH($S1608&amp;$J1608,SorP!C:C,0))))</f>
        <v/>
      </c>
      <c r="U1608" s="167"/>
      <c r="V1608" s="168" t="e">
        <f>IF(C1608="",NA(),MATCH($B1608&amp;$C1608,'Smelter Look-up'!$J:$J,0))</f>
        <v>#N/A</v>
      </c>
      <c r="X1608" s="169">
        <f t="shared" ca="1" si="130"/>
        <v>0</v>
      </c>
      <c r="AB1608" s="311" t="str">
        <f t="shared" si="132"/>
        <v/>
      </c>
      <c r="AC1608" s="169" t="str">
        <f t="shared" si="133"/>
        <v/>
      </c>
      <c r="AD1608" s="169" t="str">
        <f t="shared" si="134"/>
        <v/>
      </c>
    </row>
    <row r="1609" spans="1:30" s="169" customFormat="1" ht="20.25">
      <c r="A1609" s="154"/>
      <c r="B1609" s="301"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3" t="str">
        <f ca="1">IF(ISERROR($V1609),"",OFFSET('Smelter Look-up'!$G$4,$V1609-4,0))</f>
        <v/>
      </c>
      <c r="I1609" s="204" t="str">
        <f ca="1">IF(ISERROR($V1609),"",OFFSET('Smelter Look-up'!$H$4,$V1609-4,0))</f>
        <v/>
      </c>
      <c r="J1609" s="204" t="str">
        <f ca="1">IF(ISERROR($V1609),"",OFFSET('Smelter Look-up'!$I$4,$V1609-4,0))</f>
        <v/>
      </c>
      <c r="K1609" s="149"/>
      <c r="L1609" s="149"/>
      <c r="M1609" s="149"/>
      <c r="N1609" s="149"/>
      <c r="O1609" s="149"/>
      <c r="P1609" s="206"/>
      <c r="Q1609" s="150"/>
      <c r="R1609" s="148" t="str">
        <f ca="1">IF(ISERROR($V1609),"",OFFSET('Smelter Look-up'!$C$4,$V1609-4,0)&amp;"")</f>
        <v/>
      </c>
      <c r="S1609" s="154" t="str">
        <f t="shared" ca="1" si="131"/>
        <v/>
      </c>
      <c r="T1609" s="154" t="str">
        <f ca="1">IF(B1609="","",IF(ISERROR(MATCH($J1609,SorP!$B$1:$B$6261,0)),"",INDIRECT("'SorP'!$A$"&amp;MATCH($S1609&amp;$J1609,SorP!C:C,0))))</f>
        <v/>
      </c>
      <c r="U1609" s="167"/>
      <c r="V1609" s="168" t="e">
        <f>IF(C1609="",NA(),MATCH($B1609&amp;$C1609,'Smelter Look-up'!$J:$J,0))</f>
        <v>#N/A</v>
      </c>
      <c r="X1609" s="169">
        <f t="shared" ca="1" si="130"/>
        <v>0</v>
      </c>
      <c r="AB1609" s="311" t="str">
        <f t="shared" si="132"/>
        <v/>
      </c>
      <c r="AC1609" s="169" t="str">
        <f t="shared" si="133"/>
        <v/>
      </c>
      <c r="AD1609" s="169" t="str">
        <f t="shared" si="134"/>
        <v/>
      </c>
    </row>
    <row r="1610" spans="1:30" s="169" customFormat="1" ht="20.25">
      <c r="A1610" s="154"/>
      <c r="B1610" s="301"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3" t="str">
        <f ca="1">IF(ISERROR($V1610),"",OFFSET('Smelter Look-up'!$G$4,$V1610-4,0))</f>
        <v/>
      </c>
      <c r="I1610" s="204" t="str">
        <f ca="1">IF(ISERROR($V1610),"",OFFSET('Smelter Look-up'!$H$4,$V1610-4,0))</f>
        <v/>
      </c>
      <c r="J1610" s="204" t="str">
        <f ca="1">IF(ISERROR($V1610),"",OFFSET('Smelter Look-up'!$I$4,$V1610-4,0))</f>
        <v/>
      </c>
      <c r="K1610" s="149"/>
      <c r="L1610" s="149"/>
      <c r="M1610" s="149"/>
      <c r="N1610" s="149"/>
      <c r="O1610" s="149"/>
      <c r="P1610" s="206"/>
      <c r="Q1610" s="150"/>
      <c r="R1610" s="148" t="str">
        <f ca="1">IF(ISERROR($V1610),"",OFFSET('Smelter Look-up'!$C$4,$V1610-4,0)&amp;"")</f>
        <v/>
      </c>
      <c r="S1610" s="154" t="str">
        <f t="shared" ca="1" si="131"/>
        <v/>
      </c>
      <c r="T1610" s="154" t="str">
        <f ca="1">IF(B1610="","",IF(ISERROR(MATCH($J1610,SorP!$B$1:$B$6261,0)),"",INDIRECT("'SorP'!$A$"&amp;MATCH($S1610&amp;$J1610,SorP!C:C,0))))</f>
        <v/>
      </c>
      <c r="U1610" s="167"/>
      <c r="V1610" s="168" t="e">
        <f>IF(C1610="",NA(),MATCH($B1610&amp;$C1610,'Smelter Look-up'!$J:$J,0))</f>
        <v>#N/A</v>
      </c>
      <c r="X1610" s="169">
        <f t="shared" ca="1" si="130"/>
        <v>0</v>
      </c>
      <c r="AB1610" s="311" t="str">
        <f t="shared" si="132"/>
        <v/>
      </c>
      <c r="AC1610" s="169" t="str">
        <f t="shared" si="133"/>
        <v/>
      </c>
      <c r="AD1610" s="169" t="str">
        <f t="shared" si="134"/>
        <v/>
      </c>
    </row>
    <row r="1611" spans="1:30" s="169" customFormat="1" ht="20.25">
      <c r="A1611" s="154"/>
      <c r="B1611" s="301"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3" t="str">
        <f ca="1">IF(ISERROR($V1611),"",OFFSET('Smelter Look-up'!$G$4,$V1611-4,0))</f>
        <v/>
      </c>
      <c r="I1611" s="204" t="str">
        <f ca="1">IF(ISERROR($V1611),"",OFFSET('Smelter Look-up'!$H$4,$V1611-4,0))</f>
        <v/>
      </c>
      <c r="J1611" s="204" t="str">
        <f ca="1">IF(ISERROR($V1611),"",OFFSET('Smelter Look-up'!$I$4,$V1611-4,0))</f>
        <v/>
      </c>
      <c r="K1611" s="149"/>
      <c r="L1611" s="149"/>
      <c r="M1611" s="149"/>
      <c r="N1611" s="149"/>
      <c r="O1611" s="149"/>
      <c r="P1611" s="206"/>
      <c r="Q1611" s="150"/>
      <c r="R1611" s="148" t="str">
        <f ca="1">IF(ISERROR($V1611),"",OFFSET('Smelter Look-up'!$C$4,$V1611-4,0)&amp;"")</f>
        <v/>
      </c>
      <c r="S1611" s="154" t="str">
        <f t="shared" ca="1" si="131"/>
        <v/>
      </c>
      <c r="T1611" s="154" t="str">
        <f ca="1">IF(B1611="","",IF(ISERROR(MATCH($J1611,SorP!$B$1:$B$6261,0)),"",INDIRECT("'SorP'!$A$"&amp;MATCH($S1611&amp;$J1611,SorP!C:C,0))))</f>
        <v/>
      </c>
      <c r="U1611" s="167"/>
      <c r="V1611" s="168" t="e">
        <f>IF(C1611="",NA(),MATCH($B1611&amp;$C1611,'Smelter Look-up'!$J:$J,0))</f>
        <v>#N/A</v>
      </c>
      <c r="X1611" s="169">
        <f t="shared" ca="1" si="130"/>
        <v>0</v>
      </c>
      <c r="AB1611" s="311" t="str">
        <f t="shared" si="132"/>
        <v/>
      </c>
      <c r="AC1611" s="169" t="str">
        <f t="shared" si="133"/>
        <v/>
      </c>
      <c r="AD1611" s="169" t="str">
        <f t="shared" si="134"/>
        <v/>
      </c>
    </row>
    <row r="1612" spans="1:30" s="169" customFormat="1" ht="20.25">
      <c r="A1612" s="154"/>
      <c r="B1612" s="301"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3" t="str">
        <f ca="1">IF(ISERROR($V1612),"",OFFSET('Smelter Look-up'!$G$4,$V1612-4,0))</f>
        <v/>
      </c>
      <c r="I1612" s="204" t="str">
        <f ca="1">IF(ISERROR($V1612),"",OFFSET('Smelter Look-up'!$H$4,$V1612-4,0))</f>
        <v/>
      </c>
      <c r="J1612" s="204" t="str">
        <f ca="1">IF(ISERROR($V1612),"",OFFSET('Smelter Look-up'!$I$4,$V1612-4,0))</f>
        <v/>
      </c>
      <c r="K1612" s="149"/>
      <c r="L1612" s="149"/>
      <c r="M1612" s="149"/>
      <c r="N1612" s="149"/>
      <c r="O1612" s="149"/>
      <c r="P1612" s="206"/>
      <c r="Q1612" s="150"/>
      <c r="R1612" s="148" t="str">
        <f ca="1">IF(ISERROR($V1612),"",OFFSET('Smelter Look-up'!$C$4,$V1612-4,0)&amp;"")</f>
        <v/>
      </c>
      <c r="S1612" s="154" t="str">
        <f t="shared" ca="1" si="131"/>
        <v/>
      </c>
      <c r="T1612" s="154" t="str">
        <f ca="1">IF(B1612="","",IF(ISERROR(MATCH($J1612,SorP!$B$1:$B$6261,0)),"",INDIRECT("'SorP'!$A$"&amp;MATCH($S1612&amp;$J1612,SorP!C:C,0))))</f>
        <v/>
      </c>
      <c r="U1612" s="167"/>
      <c r="V1612" s="168" t="e">
        <f>IF(C1612="",NA(),MATCH($B1612&amp;$C1612,'Smelter Look-up'!$J:$J,0))</f>
        <v>#N/A</v>
      </c>
      <c r="X1612" s="169">
        <f t="shared" ca="1" si="130"/>
        <v>0</v>
      </c>
      <c r="AB1612" s="311" t="str">
        <f t="shared" si="132"/>
        <v/>
      </c>
      <c r="AC1612" s="169" t="str">
        <f t="shared" si="133"/>
        <v/>
      </c>
      <c r="AD1612" s="169" t="str">
        <f t="shared" si="134"/>
        <v/>
      </c>
    </row>
    <row r="1613" spans="1:30" s="169" customFormat="1" ht="20.25">
      <c r="A1613" s="154"/>
      <c r="B1613" s="301"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3" t="str">
        <f ca="1">IF(ISERROR($V1613),"",OFFSET('Smelter Look-up'!$G$4,$V1613-4,0))</f>
        <v/>
      </c>
      <c r="I1613" s="204" t="str">
        <f ca="1">IF(ISERROR($V1613),"",OFFSET('Smelter Look-up'!$H$4,$V1613-4,0))</f>
        <v/>
      </c>
      <c r="J1613" s="204" t="str">
        <f ca="1">IF(ISERROR($V1613),"",OFFSET('Smelter Look-up'!$I$4,$V1613-4,0))</f>
        <v/>
      </c>
      <c r="K1613" s="149"/>
      <c r="L1613" s="149"/>
      <c r="M1613" s="149"/>
      <c r="N1613" s="149"/>
      <c r="O1613" s="149"/>
      <c r="P1613" s="206"/>
      <c r="Q1613" s="150"/>
      <c r="R1613" s="148" t="str">
        <f ca="1">IF(ISERROR($V1613),"",OFFSET('Smelter Look-up'!$C$4,$V1613-4,0)&amp;"")</f>
        <v/>
      </c>
      <c r="S1613" s="154" t="str">
        <f t="shared" ca="1" si="131"/>
        <v/>
      </c>
      <c r="T1613" s="154" t="str">
        <f ca="1">IF(B1613="","",IF(ISERROR(MATCH($J1613,SorP!$B$1:$B$6261,0)),"",INDIRECT("'SorP'!$A$"&amp;MATCH($S1613&amp;$J1613,SorP!C:C,0))))</f>
        <v/>
      </c>
      <c r="U1613" s="167"/>
      <c r="V1613" s="168" t="e">
        <f>IF(C1613="",NA(),MATCH($B1613&amp;$C1613,'Smelter Look-up'!$J:$J,0))</f>
        <v>#N/A</v>
      </c>
      <c r="X1613" s="169">
        <f t="shared" ca="1" si="130"/>
        <v>0</v>
      </c>
      <c r="AB1613" s="311" t="str">
        <f t="shared" si="132"/>
        <v/>
      </c>
      <c r="AC1613" s="169" t="str">
        <f t="shared" si="133"/>
        <v/>
      </c>
      <c r="AD1613" s="169" t="str">
        <f t="shared" si="134"/>
        <v/>
      </c>
    </row>
    <row r="1614" spans="1:30" s="169" customFormat="1" ht="20.25">
      <c r="A1614" s="154"/>
      <c r="B1614" s="301"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3" t="str">
        <f ca="1">IF(ISERROR($V1614),"",OFFSET('Smelter Look-up'!$G$4,$V1614-4,0))</f>
        <v/>
      </c>
      <c r="I1614" s="204" t="str">
        <f ca="1">IF(ISERROR($V1614),"",OFFSET('Smelter Look-up'!$H$4,$V1614-4,0))</f>
        <v/>
      </c>
      <c r="J1614" s="204" t="str">
        <f ca="1">IF(ISERROR($V1614),"",OFFSET('Smelter Look-up'!$I$4,$V1614-4,0))</f>
        <v/>
      </c>
      <c r="K1614" s="149"/>
      <c r="L1614" s="149"/>
      <c r="M1614" s="149"/>
      <c r="N1614" s="149"/>
      <c r="O1614" s="149"/>
      <c r="P1614" s="206"/>
      <c r="Q1614" s="150"/>
      <c r="R1614" s="148" t="str">
        <f ca="1">IF(ISERROR($V1614),"",OFFSET('Smelter Look-up'!$C$4,$V1614-4,0)&amp;"")</f>
        <v/>
      </c>
      <c r="S1614" s="154" t="str">
        <f t="shared" ca="1" si="131"/>
        <v/>
      </c>
      <c r="T1614" s="154" t="str">
        <f ca="1">IF(B1614="","",IF(ISERROR(MATCH($J1614,SorP!$B$1:$B$6261,0)),"",INDIRECT("'SorP'!$A$"&amp;MATCH($S1614&amp;$J1614,SorP!C:C,0))))</f>
        <v/>
      </c>
      <c r="U1614" s="167"/>
      <c r="V1614" s="168" t="e">
        <f>IF(C1614="",NA(),MATCH($B1614&amp;$C1614,'Smelter Look-up'!$J:$J,0))</f>
        <v>#N/A</v>
      </c>
      <c r="X1614" s="169">
        <f t="shared" ca="1" si="130"/>
        <v>0</v>
      </c>
      <c r="AB1614" s="311" t="str">
        <f t="shared" si="132"/>
        <v/>
      </c>
      <c r="AC1614" s="169" t="str">
        <f t="shared" si="133"/>
        <v/>
      </c>
      <c r="AD1614" s="169" t="str">
        <f t="shared" si="134"/>
        <v/>
      </c>
    </row>
    <row r="1615" spans="1:30" s="169" customFormat="1" ht="20.25">
      <c r="A1615" s="154"/>
      <c r="B1615" s="301"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3" t="str">
        <f ca="1">IF(ISERROR($V1615),"",OFFSET('Smelter Look-up'!$G$4,$V1615-4,0))</f>
        <v/>
      </c>
      <c r="I1615" s="204" t="str">
        <f ca="1">IF(ISERROR($V1615),"",OFFSET('Smelter Look-up'!$H$4,$V1615-4,0))</f>
        <v/>
      </c>
      <c r="J1615" s="204" t="str">
        <f ca="1">IF(ISERROR($V1615),"",OFFSET('Smelter Look-up'!$I$4,$V1615-4,0))</f>
        <v/>
      </c>
      <c r="K1615" s="149"/>
      <c r="L1615" s="149"/>
      <c r="M1615" s="149"/>
      <c r="N1615" s="149"/>
      <c r="O1615" s="149"/>
      <c r="P1615" s="206"/>
      <c r="Q1615" s="150"/>
      <c r="R1615" s="148" t="str">
        <f ca="1">IF(ISERROR($V1615),"",OFFSET('Smelter Look-up'!$C$4,$V1615-4,0)&amp;"")</f>
        <v/>
      </c>
      <c r="S1615" s="154" t="str">
        <f t="shared" ca="1" si="131"/>
        <v/>
      </c>
      <c r="T1615" s="154" t="str">
        <f ca="1">IF(B1615="","",IF(ISERROR(MATCH($J1615,SorP!$B$1:$B$6261,0)),"",INDIRECT("'SorP'!$A$"&amp;MATCH($S1615&amp;$J1615,SorP!C:C,0))))</f>
        <v/>
      </c>
      <c r="U1615" s="167"/>
      <c r="V1615" s="168" t="e">
        <f>IF(C1615="",NA(),MATCH($B1615&amp;$C1615,'Smelter Look-up'!$J:$J,0))</f>
        <v>#N/A</v>
      </c>
      <c r="X1615" s="169">
        <f t="shared" ca="1" si="130"/>
        <v>0</v>
      </c>
      <c r="AB1615" s="311" t="str">
        <f t="shared" si="132"/>
        <v/>
      </c>
      <c r="AC1615" s="169" t="str">
        <f t="shared" si="133"/>
        <v/>
      </c>
      <c r="AD1615" s="169" t="str">
        <f t="shared" si="134"/>
        <v/>
      </c>
    </row>
    <row r="1616" spans="1:30" s="169" customFormat="1" ht="20.25">
      <c r="A1616" s="154"/>
      <c r="B1616" s="301"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3" t="str">
        <f ca="1">IF(ISERROR($V1616),"",OFFSET('Smelter Look-up'!$G$4,$V1616-4,0))</f>
        <v/>
      </c>
      <c r="I1616" s="204" t="str">
        <f ca="1">IF(ISERROR($V1616),"",OFFSET('Smelter Look-up'!$H$4,$V1616-4,0))</f>
        <v/>
      </c>
      <c r="J1616" s="204" t="str">
        <f ca="1">IF(ISERROR($V1616),"",OFFSET('Smelter Look-up'!$I$4,$V1616-4,0))</f>
        <v/>
      </c>
      <c r="K1616" s="149"/>
      <c r="L1616" s="149"/>
      <c r="M1616" s="149"/>
      <c r="N1616" s="149"/>
      <c r="O1616" s="149"/>
      <c r="P1616" s="206"/>
      <c r="Q1616" s="150"/>
      <c r="R1616" s="148" t="str">
        <f ca="1">IF(ISERROR($V1616),"",OFFSET('Smelter Look-up'!$C$4,$V1616-4,0)&amp;"")</f>
        <v/>
      </c>
      <c r="S1616" s="154" t="str">
        <f t="shared" ca="1" si="131"/>
        <v/>
      </c>
      <c r="T1616" s="154" t="str">
        <f ca="1">IF(B1616="","",IF(ISERROR(MATCH($J1616,SorP!$B$1:$B$6261,0)),"",INDIRECT("'SorP'!$A$"&amp;MATCH($S1616&amp;$J1616,SorP!C:C,0))))</f>
        <v/>
      </c>
      <c r="U1616" s="167"/>
      <c r="V1616" s="168" t="e">
        <f>IF(C1616="",NA(),MATCH($B1616&amp;$C1616,'Smelter Look-up'!$J:$J,0))</f>
        <v>#N/A</v>
      </c>
      <c r="X1616" s="169">
        <f t="shared" ca="1" si="130"/>
        <v>0</v>
      </c>
      <c r="AB1616" s="311" t="str">
        <f t="shared" si="132"/>
        <v/>
      </c>
      <c r="AC1616" s="169" t="str">
        <f t="shared" si="133"/>
        <v/>
      </c>
      <c r="AD1616" s="169" t="str">
        <f t="shared" si="134"/>
        <v/>
      </c>
    </row>
    <row r="1617" spans="1:30" s="169" customFormat="1" ht="20.25">
      <c r="A1617" s="154"/>
      <c r="B1617" s="301"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3" t="str">
        <f ca="1">IF(ISERROR($V1617),"",OFFSET('Smelter Look-up'!$G$4,$V1617-4,0))</f>
        <v/>
      </c>
      <c r="I1617" s="204" t="str">
        <f ca="1">IF(ISERROR($V1617),"",OFFSET('Smelter Look-up'!$H$4,$V1617-4,0))</f>
        <v/>
      </c>
      <c r="J1617" s="204" t="str">
        <f ca="1">IF(ISERROR($V1617),"",OFFSET('Smelter Look-up'!$I$4,$V1617-4,0))</f>
        <v/>
      </c>
      <c r="K1617" s="149"/>
      <c r="L1617" s="149"/>
      <c r="M1617" s="149"/>
      <c r="N1617" s="149"/>
      <c r="O1617" s="149"/>
      <c r="P1617" s="206"/>
      <c r="Q1617" s="150"/>
      <c r="R1617" s="148" t="str">
        <f ca="1">IF(ISERROR($V1617),"",OFFSET('Smelter Look-up'!$C$4,$V1617-4,0)&amp;"")</f>
        <v/>
      </c>
      <c r="S1617" s="154" t="str">
        <f t="shared" ca="1" si="131"/>
        <v/>
      </c>
      <c r="T1617" s="154" t="str">
        <f ca="1">IF(B1617="","",IF(ISERROR(MATCH($J1617,SorP!$B$1:$B$6261,0)),"",INDIRECT("'SorP'!$A$"&amp;MATCH($S1617&amp;$J1617,SorP!C:C,0))))</f>
        <v/>
      </c>
      <c r="U1617" s="167"/>
      <c r="V1617" s="168" t="e">
        <f>IF(C1617="",NA(),MATCH($B1617&amp;$C1617,'Smelter Look-up'!$J:$J,0))</f>
        <v>#N/A</v>
      </c>
      <c r="X1617" s="169">
        <f t="shared" ca="1" si="130"/>
        <v>0</v>
      </c>
      <c r="AB1617" s="311" t="str">
        <f t="shared" si="132"/>
        <v/>
      </c>
      <c r="AC1617" s="169" t="str">
        <f t="shared" si="133"/>
        <v/>
      </c>
      <c r="AD1617" s="169" t="str">
        <f t="shared" si="134"/>
        <v/>
      </c>
    </row>
    <row r="1618" spans="1:30" s="169" customFormat="1" ht="20.25">
      <c r="A1618" s="154"/>
      <c r="B1618" s="301"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3" t="str">
        <f ca="1">IF(ISERROR($V1618),"",OFFSET('Smelter Look-up'!$G$4,$V1618-4,0))</f>
        <v/>
      </c>
      <c r="I1618" s="204" t="str">
        <f ca="1">IF(ISERROR($V1618),"",OFFSET('Smelter Look-up'!$H$4,$V1618-4,0))</f>
        <v/>
      </c>
      <c r="J1618" s="204" t="str">
        <f ca="1">IF(ISERROR($V1618),"",OFFSET('Smelter Look-up'!$I$4,$V1618-4,0))</f>
        <v/>
      </c>
      <c r="K1618" s="149"/>
      <c r="L1618" s="149"/>
      <c r="M1618" s="149"/>
      <c r="N1618" s="149"/>
      <c r="O1618" s="149"/>
      <c r="P1618" s="206"/>
      <c r="Q1618" s="150"/>
      <c r="R1618" s="148" t="str">
        <f ca="1">IF(ISERROR($V1618),"",OFFSET('Smelter Look-up'!$C$4,$V1618-4,0)&amp;"")</f>
        <v/>
      </c>
      <c r="S1618" s="154" t="str">
        <f t="shared" ca="1" si="131"/>
        <v/>
      </c>
      <c r="T1618" s="154" t="str">
        <f ca="1">IF(B1618="","",IF(ISERROR(MATCH($J1618,SorP!$B$1:$B$6261,0)),"",INDIRECT("'SorP'!$A$"&amp;MATCH($S1618&amp;$J1618,SorP!C:C,0))))</f>
        <v/>
      </c>
      <c r="U1618" s="167"/>
      <c r="V1618" s="168" t="e">
        <f>IF(C1618="",NA(),MATCH($B1618&amp;$C1618,'Smelter Look-up'!$J:$J,0))</f>
        <v>#N/A</v>
      </c>
      <c r="X1618" s="169">
        <f t="shared" ca="1" si="130"/>
        <v>0</v>
      </c>
      <c r="AB1618" s="311" t="str">
        <f t="shared" si="132"/>
        <v/>
      </c>
      <c r="AC1618" s="169" t="str">
        <f t="shared" si="133"/>
        <v/>
      </c>
      <c r="AD1618" s="169" t="str">
        <f t="shared" si="134"/>
        <v/>
      </c>
    </row>
    <row r="1619" spans="1:30" s="169" customFormat="1" ht="20.25">
      <c r="A1619" s="154"/>
      <c r="B1619" s="301"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3" t="str">
        <f ca="1">IF(ISERROR($V1619),"",OFFSET('Smelter Look-up'!$G$4,$V1619-4,0))</f>
        <v/>
      </c>
      <c r="I1619" s="204" t="str">
        <f ca="1">IF(ISERROR($V1619),"",OFFSET('Smelter Look-up'!$H$4,$V1619-4,0))</f>
        <v/>
      </c>
      <c r="J1619" s="204" t="str">
        <f ca="1">IF(ISERROR($V1619),"",OFFSET('Smelter Look-up'!$I$4,$V1619-4,0))</f>
        <v/>
      </c>
      <c r="K1619" s="149"/>
      <c r="L1619" s="149"/>
      <c r="M1619" s="149"/>
      <c r="N1619" s="149"/>
      <c r="O1619" s="149"/>
      <c r="P1619" s="206"/>
      <c r="Q1619" s="150"/>
      <c r="R1619" s="148" t="str">
        <f ca="1">IF(ISERROR($V1619),"",OFFSET('Smelter Look-up'!$C$4,$V1619-4,0)&amp;"")</f>
        <v/>
      </c>
      <c r="S1619" s="154" t="str">
        <f t="shared" ca="1" si="131"/>
        <v/>
      </c>
      <c r="T1619" s="154" t="str">
        <f ca="1">IF(B1619="","",IF(ISERROR(MATCH($J1619,SorP!$B$1:$B$6261,0)),"",INDIRECT("'SorP'!$A$"&amp;MATCH($S1619&amp;$J1619,SorP!C:C,0))))</f>
        <v/>
      </c>
      <c r="U1619" s="167"/>
      <c r="V1619" s="168" t="e">
        <f>IF(C1619="",NA(),MATCH($B1619&amp;$C1619,'Smelter Look-up'!$J:$J,0))</f>
        <v>#N/A</v>
      </c>
      <c r="X1619" s="169">
        <f t="shared" ca="1" si="130"/>
        <v>0</v>
      </c>
      <c r="AB1619" s="311" t="str">
        <f t="shared" si="132"/>
        <v/>
      </c>
      <c r="AC1619" s="169" t="str">
        <f t="shared" si="133"/>
        <v/>
      </c>
      <c r="AD1619" s="169" t="str">
        <f t="shared" si="134"/>
        <v/>
      </c>
    </row>
    <row r="1620" spans="1:30" s="169" customFormat="1" ht="20.25">
      <c r="A1620" s="154"/>
      <c r="B1620" s="301"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3" t="str">
        <f ca="1">IF(ISERROR($V1620),"",OFFSET('Smelter Look-up'!$G$4,$V1620-4,0))</f>
        <v/>
      </c>
      <c r="I1620" s="204" t="str">
        <f ca="1">IF(ISERROR($V1620),"",OFFSET('Smelter Look-up'!$H$4,$V1620-4,0))</f>
        <v/>
      </c>
      <c r="J1620" s="204" t="str">
        <f ca="1">IF(ISERROR($V1620),"",OFFSET('Smelter Look-up'!$I$4,$V1620-4,0))</f>
        <v/>
      </c>
      <c r="K1620" s="149"/>
      <c r="L1620" s="149"/>
      <c r="M1620" s="149"/>
      <c r="N1620" s="149"/>
      <c r="O1620" s="149"/>
      <c r="P1620" s="206"/>
      <c r="Q1620" s="150"/>
      <c r="R1620" s="148" t="str">
        <f ca="1">IF(ISERROR($V1620),"",OFFSET('Smelter Look-up'!$C$4,$V1620-4,0)&amp;"")</f>
        <v/>
      </c>
      <c r="S1620" s="154" t="str">
        <f t="shared" ca="1" si="131"/>
        <v/>
      </c>
      <c r="T1620" s="154" t="str">
        <f ca="1">IF(B1620="","",IF(ISERROR(MATCH($J1620,SorP!$B$1:$B$6261,0)),"",INDIRECT("'SorP'!$A$"&amp;MATCH($S1620&amp;$J1620,SorP!C:C,0))))</f>
        <v/>
      </c>
      <c r="U1620" s="167"/>
      <c r="V1620" s="168" t="e">
        <f>IF(C1620="",NA(),MATCH($B1620&amp;$C1620,'Smelter Look-up'!$J:$J,0))</f>
        <v>#N/A</v>
      </c>
      <c r="X1620" s="169">
        <f t="shared" ca="1" si="130"/>
        <v>0</v>
      </c>
      <c r="AB1620" s="311" t="str">
        <f t="shared" si="132"/>
        <v/>
      </c>
      <c r="AC1620" s="169" t="str">
        <f t="shared" si="133"/>
        <v/>
      </c>
      <c r="AD1620" s="169" t="str">
        <f t="shared" si="134"/>
        <v/>
      </c>
    </row>
    <row r="1621" spans="1:30" s="169" customFormat="1" ht="20.25">
      <c r="A1621" s="154"/>
      <c r="B1621" s="301"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3" t="str">
        <f ca="1">IF(ISERROR($V1621),"",OFFSET('Smelter Look-up'!$G$4,$V1621-4,0))</f>
        <v/>
      </c>
      <c r="I1621" s="204" t="str">
        <f ca="1">IF(ISERROR($V1621),"",OFFSET('Smelter Look-up'!$H$4,$V1621-4,0))</f>
        <v/>
      </c>
      <c r="J1621" s="204" t="str">
        <f ca="1">IF(ISERROR($V1621),"",OFFSET('Smelter Look-up'!$I$4,$V1621-4,0))</f>
        <v/>
      </c>
      <c r="K1621" s="149"/>
      <c r="L1621" s="149"/>
      <c r="M1621" s="149"/>
      <c r="N1621" s="149"/>
      <c r="O1621" s="149"/>
      <c r="P1621" s="206"/>
      <c r="Q1621" s="150"/>
      <c r="R1621" s="148" t="str">
        <f ca="1">IF(ISERROR($V1621),"",OFFSET('Smelter Look-up'!$C$4,$V1621-4,0)&amp;"")</f>
        <v/>
      </c>
      <c r="S1621" s="154" t="str">
        <f t="shared" ca="1" si="131"/>
        <v/>
      </c>
      <c r="T1621" s="154" t="str">
        <f ca="1">IF(B1621="","",IF(ISERROR(MATCH($J1621,SorP!$B$1:$B$6261,0)),"",INDIRECT("'SorP'!$A$"&amp;MATCH($S1621&amp;$J1621,SorP!C:C,0))))</f>
        <v/>
      </c>
      <c r="U1621" s="167"/>
      <c r="V1621" s="168" t="e">
        <f>IF(C1621="",NA(),MATCH($B1621&amp;$C1621,'Smelter Look-up'!$J:$J,0))</f>
        <v>#N/A</v>
      </c>
      <c r="X1621" s="169">
        <f t="shared" ca="1" si="130"/>
        <v>0</v>
      </c>
      <c r="AB1621" s="311" t="str">
        <f t="shared" si="132"/>
        <v/>
      </c>
      <c r="AC1621" s="169" t="str">
        <f t="shared" si="133"/>
        <v/>
      </c>
      <c r="AD1621" s="169" t="str">
        <f t="shared" si="134"/>
        <v/>
      </c>
    </row>
    <row r="1622" spans="1:30" s="169" customFormat="1" ht="20.25">
      <c r="A1622" s="154"/>
      <c r="B1622" s="301"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3" t="str">
        <f ca="1">IF(ISERROR($V1622),"",OFFSET('Smelter Look-up'!$G$4,$V1622-4,0))</f>
        <v/>
      </c>
      <c r="I1622" s="204" t="str">
        <f ca="1">IF(ISERROR($V1622),"",OFFSET('Smelter Look-up'!$H$4,$V1622-4,0))</f>
        <v/>
      </c>
      <c r="J1622" s="204" t="str">
        <f ca="1">IF(ISERROR($V1622),"",OFFSET('Smelter Look-up'!$I$4,$V1622-4,0))</f>
        <v/>
      </c>
      <c r="K1622" s="149"/>
      <c r="L1622" s="149"/>
      <c r="M1622" s="149"/>
      <c r="N1622" s="149"/>
      <c r="O1622" s="149"/>
      <c r="P1622" s="206"/>
      <c r="Q1622" s="150"/>
      <c r="R1622" s="148" t="str">
        <f ca="1">IF(ISERROR($V1622),"",OFFSET('Smelter Look-up'!$C$4,$V1622-4,0)&amp;"")</f>
        <v/>
      </c>
      <c r="S1622" s="154" t="str">
        <f t="shared" ca="1" si="131"/>
        <v/>
      </c>
      <c r="T1622" s="154" t="str">
        <f ca="1">IF(B1622="","",IF(ISERROR(MATCH($J1622,SorP!$B$1:$B$6261,0)),"",INDIRECT("'SorP'!$A$"&amp;MATCH($S1622&amp;$J1622,SorP!C:C,0))))</f>
        <v/>
      </c>
      <c r="U1622" s="167"/>
      <c r="V1622" s="168" t="e">
        <f>IF(C1622="",NA(),MATCH($B1622&amp;$C1622,'Smelter Look-up'!$J:$J,0))</f>
        <v>#N/A</v>
      </c>
      <c r="X1622" s="169">
        <f t="shared" ca="1" si="130"/>
        <v>0</v>
      </c>
      <c r="AB1622" s="311" t="str">
        <f t="shared" si="132"/>
        <v/>
      </c>
      <c r="AC1622" s="169" t="str">
        <f t="shared" si="133"/>
        <v/>
      </c>
      <c r="AD1622" s="169" t="str">
        <f t="shared" si="134"/>
        <v/>
      </c>
    </row>
    <row r="1623" spans="1:30" s="169" customFormat="1" ht="20.25">
      <c r="A1623" s="154"/>
      <c r="B1623" s="301"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3" t="str">
        <f ca="1">IF(ISERROR($V1623),"",OFFSET('Smelter Look-up'!$G$4,$V1623-4,0))</f>
        <v/>
      </c>
      <c r="I1623" s="204" t="str">
        <f ca="1">IF(ISERROR($V1623),"",OFFSET('Smelter Look-up'!$H$4,$V1623-4,0))</f>
        <v/>
      </c>
      <c r="J1623" s="204" t="str">
        <f ca="1">IF(ISERROR($V1623),"",OFFSET('Smelter Look-up'!$I$4,$V1623-4,0))</f>
        <v/>
      </c>
      <c r="K1623" s="149"/>
      <c r="L1623" s="149"/>
      <c r="M1623" s="149"/>
      <c r="N1623" s="149"/>
      <c r="O1623" s="149"/>
      <c r="P1623" s="206"/>
      <c r="Q1623" s="150"/>
      <c r="R1623" s="148" t="str">
        <f ca="1">IF(ISERROR($V1623),"",OFFSET('Smelter Look-up'!$C$4,$V1623-4,0)&amp;"")</f>
        <v/>
      </c>
      <c r="S1623" s="154" t="str">
        <f t="shared" ca="1" si="131"/>
        <v/>
      </c>
      <c r="T1623" s="154" t="str">
        <f ca="1">IF(B1623="","",IF(ISERROR(MATCH($J1623,SorP!$B$1:$B$6261,0)),"",INDIRECT("'SorP'!$A$"&amp;MATCH($S1623&amp;$J1623,SorP!C:C,0))))</f>
        <v/>
      </c>
      <c r="U1623" s="167"/>
      <c r="V1623" s="168" t="e">
        <f>IF(C1623="",NA(),MATCH($B1623&amp;$C1623,'Smelter Look-up'!$J:$J,0))</f>
        <v>#N/A</v>
      </c>
      <c r="X1623" s="169">
        <f t="shared" ca="1" si="130"/>
        <v>0</v>
      </c>
      <c r="AB1623" s="311" t="str">
        <f t="shared" si="132"/>
        <v/>
      </c>
      <c r="AC1623" s="169" t="str">
        <f t="shared" si="133"/>
        <v/>
      </c>
      <c r="AD1623" s="169" t="str">
        <f t="shared" si="134"/>
        <v/>
      </c>
    </row>
    <row r="1624" spans="1:30" s="169" customFormat="1" ht="20.25">
      <c r="A1624" s="154"/>
      <c r="B1624" s="301"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3" t="str">
        <f ca="1">IF(ISERROR($V1624),"",OFFSET('Smelter Look-up'!$G$4,$V1624-4,0))</f>
        <v/>
      </c>
      <c r="I1624" s="204" t="str">
        <f ca="1">IF(ISERROR($V1624),"",OFFSET('Smelter Look-up'!$H$4,$V1624-4,0))</f>
        <v/>
      </c>
      <c r="J1624" s="204" t="str">
        <f ca="1">IF(ISERROR($V1624),"",OFFSET('Smelter Look-up'!$I$4,$V1624-4,0))</f>
        <v/>
      </c>
      <c r="K1624" s="149"/>
      <c r="L1624" s="149"/>
      <c r="M1624" s="149"/>
      <c r="N1624" s="149"/>
      <c r="O1624" s="149"/>
      <c r="P1624" s="206"/>
      <c r="Q1624" s="150"/>
      <c r="R1624" s="148" t="str">
        <f ca="1">IF(ISERROR($V1624),"",OFFSET('Smelter Look-up'!$C$4,$V1624-4,0)&amp;"")</f>
        <v/>
      </c>
      <c r="S1624" s="154" t="str">
        <f t="shared" ca="1" si="131"/>
        <v/>
      </c>
      <c r="T1624" s="154" t="str">
        <f ca="1">IF(B1624="","",IF(ISERROR(MATCH($J1624,SorP!$B$1:$B$6261,0)),"",INDIRECT("'SorP'!$A$"&amp;MATCH($S1624&amp;$J1624,SorP!C:C,0))))</f>
        <v/>
      </c>
      <c r="U1624" s="167"/>
      <c r="V1624" s="168" t="e">
        <f>IF(C1624="",NA(),MATCH($B1624&amp;$C1624,'Smelter Look-up'!$J:$J,0))</f>
        <v>#N/A</v>
      </c>
      <c r="X1624" s="169">
        <f t="shared" ca="1" si="130"/>
        <v>0</v>
      </c>
      <c r="AB1624" s="311" t="str">
        <f t="shared" si="132"/>
        <v/>
      </c>
      <c r="AC1624" s="169" t="str">
        <f t="shared" si="133"/>
        <v/>
      </c>
      <c r="AD1624" s="169" t="str">
        <f t="shared" si="134"/>
        <v/>
      </c>
    </row>
    <row r="1625" spans="1:30" s="169" customFormat="1" ht="20.25">
      <c r="A1625" s="154"/>
      <c r="B1625" s="301"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3" t="str">
        <f ca="1">IF(ISERROR($V1625),"",OFFSET('Smelter Look-up'!$G$4,$V1625-4,0))</f>
        <v/>
      </c>
      <c r="I1625" s="204" t="str">
        <f ca="1">IF(ISERROR($V1625),"",OFFSET('Smelter Look-up'!$H$4,$V1625-4,0))</f>
        <v/>
      </c>
      <c r="J1625" s="204" t="str">
        <f ca="1">IF(ISERROR($V1625),"",OFFSET('Smelter Look-up'!$I$4,$V1625-4,0))</f>
        <v/>
      </c>
      <c r="K1625" s="149"/>
      <c r="L1625" s="149"/>
      <c r="M1625" s="149"/>
      <c r="N1625" s="149"/>
      <c r="O1625" s="149"/>
      <c r="P1625" s="206"/>
      <c r="Q1625" s="150"/>
      <c r="R1625" s="148" t="str">
        <f ca="1">IF(ISERROR($V1625),"",OFFSET('Smelter Look-up'!$C$4,$V1625-4,0)&amp;"")</f>
        <v/>
      </c>
      <c r="S1625" s="154" t="str">
        <f t="shared" ca="1" si="131"/>
        <v/>
      </c>
      <c r="T1625" s="154" t="str">
        <f ca="1">IF(B1625="","",IF(ISERROR(MATCH($J1625,SorP!$B$1:$B$6261,0)),"",INDIRECT("'SorP'!$A$"&amp;MATCH($S1625&amp;$J1625,SorP!C:C,0))))</f>
        <v/>
      </c>
      <c r="U1625" s="167"/>
      <c r="V1625" s="168" t="e">
        <f>IF(C1625="",NA(),MATCH($B1625&amp;$C1625,'Smelter Look-up'!$J:$J,0))</f>
        <v>#N/A</v>
      </c>
      <c r="X1625" s="169">
        <f t="shared" ca="1" si="130"/>
        <v>0</v>
      </c>
      <c r="AB1625" s="311" t="str">
        <f t="shared" si="132"/>
        <v/>
      </c>
      <c r="AC1625" s="169" t="str">
        <f t="shared" si="133"/>
        <v/>
      </c>
      <c r="AD1625" s="169" t="str">
        <f t="shared" si="134"/>
        <v/>
      </c>
    </row>
    <row r="1626" spans="1:30" s="169" customFormat="1" ht="20.25">
      <c r="A1626" s="154"/>
      <c r="B1626" s="301"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3" t="str">
        <f ca="1">IF(ISERROR($V1626),"",OFFSET('Smelter Look-up'!$G$4,$V1626-4,0))</f>
        <v/>
      </c>
      <c r="I1626" s="204" t="str">
        <f ca="1">IF(ISERROR($V1626),"",OFFSET('Smelter Look-up'!$H$4,$V1626-4,0))</f>
        <v/>
      </c>
      <c r="J1626" s="204" t="str">
        <f ca="1">IF(ISERROR($V1626),"",OFFSET('Smelter Look-up'!$I$4,$V1626-4,0))</f>
        <v/>
      </c>
      <c r="K1626" s="149"/>
      <c r="L1626" s="149"/>
      <c r="M1626" s="149"/>
      <c r="N1626" s="149"/>
      <c r="O1626" s="149"/>
      <c r="P1626" s="206"/>
      <c r="Q1626" s="150"/>
      <c r="R1626" s="148" t="str">
        <f ca="1">IF(ISERROR($V1626),"",OFFSET('Smelter Look-up'!$C$4,$V1626-4,0)&amp;"")</f>
        <v/>
      </c>
      <c r="S1626" s="154" t="str">
        <f t="shared" ca="1" si="131"/>
        <v/>
      </c>
      <c r="T1626" s="154" t="str">
        <f ca="1">IF(B1626="","",IF(ISERROR(MATCH($J1626,SorP!$B$1:$B$6261,0)),"",INDIRECT("'SorP'!$A$"&amp;MATCH($S1626&amp;$J1626,SorP!C:C,0))))</f>
        <v/>
      </c>
      <c r="U1626" s="167"/>
      <c r="V1626" s="168" t="e">
        <f>IF(C1626="",NA(),MATCH($B1626&amp;$C1626,'Smelter Look-up'!$J:$J,0))</f>
        <v>#N/A</v>
      </c>
      <c r="X1626" s="169">
        <f t="shared" ca="1" si="130"/>
        <v>0</v>
      </c>
      <c r="AB1626" s="311" t="str">
        <f t="shared" si="132"/>
        <v/>
      </c>
      <c r="AC1626" s="169" t="str">
        <f t="shared" si="133"/>
        <v/>
      </c>
      <c r="AD1626" s="169" t="str">
        <f t="shared" si="134"/>
        <v/>
      </c>
    </row>
    <row r="1627" spans="1:30" s="169" customFormat="1" ht="20.25">
      <c r="A1627" s="154"/>
      <c r="B1627" s="301"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3" t="str">
        <f ca="1">IF(ISERROR($V1627),"",OFFSET('Smelter Look-up'!$G$4,$V1627-4,0))</f>
        <v/>
      </c>
      <c r="I1627" s="204" t="str">
        <f ca="1">IF(ISERROR($V1627),"",OFFSET('Smelter Look-up'!$H$4,$V1627-4,0))</f>
        <v/>
      </c>
      <c r="J1627" s="204" t="str">
        <f ca="1">IF(ISERROR($V1627),"",OFFSET('Smelter Look-up'!$I$4,$V1627-4,0))</f>
        <v/>
      </c>
      <c r="K1627" s="149"/>
      <c r="L1627" s="149"/>
      <c r="M1627" s="149"/>
      <c r="N1627" s="149"/>
      <c r="O1627" s="149"/>
      <c r="P1627" s="206"/>
      <c r="Q1627" s="150"/>
      <c r="R1627" s="148" t="str">
        <f ca="1">IF(ISERROR($V1627),"",OFFSET('Smelter Look-up'!$C$4,$V1627-4,0)&amp;"")</f>
        <v/>
      </c>
      <c r="S1627" s="154" t="str">
        <f t="shared" ca="1" si="131"/>
        <v/>
      </c>
      <c r="T1627" s="154" t="str">
        <f ca="1">IF(B1627="","",IF(ISERROR(MATCH($J1627,SorP!$B$1:$B$6261,0)),"",INDIRECT("'SorP'!$A$"&amp;MATCH($S1627&amp;$J1627,SorP!C:C,0))))</f>
        <v/>
      </c>
      <c r="U1627" s="167"/>
      <c r="V1627" s="168" t="e">
        <f>IF(C1627="",NA(),MATCH($B1627&amp;$C1627,'Smelter Look-up'!$J:$J,0))</f>
        <v>#N/A</v>
      </c>
      <c r="X1627" s="169">
        <f t="shared" ca="1" si="130"/>
        <v>0</v>
      </c>
      <c r="AB1627" s="311" t="str">
        <f t="shared" si="132"/>
        <v/>
      </c>
      <c r="AC1627" s="169" t="str">
        <f t="shared" si="133"/>
        <v/>
      </c>
      <c r="AD1627" s="169" t="str">
        <f t="shared" si="134"/>
        <v/>
      </c>
    </row>
    <row r="1628" spans="1:30" s="169" customFormat="1" ht="20.25">
      <c r="A1628" s="154"/>
      <c r="B1628" s="301"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3" t="str">
        <f ca="1">IF(ISERROR($V1628),"",OFFSET('Smelter Look-up'!$G$4,$V1628-4,0))</f>
        <v/>
      </c>
      <c r="I1628" s="204" t="str">
        <f ca="1">IF(ISERROR($V1628),"",OFFSET('Smelter Look-up'!$H$4,$V1628-4,0))</f>
        <v/>
      </c>
      <c r="J1628" s="204" t="str">
        <f ca="1">IF(ISERROR($V1628),"",OFFSET('Smelter Look-up'!$I$4,$V1628-4,0))</f>
        <v/>
      </c>
      <c r="K1628" s="149"/>
      <c r="L1628" s="149"/>
      <c r="M1628" s="149"/>
      <c r="N1628" s="149"/>
      <c r="O1628" s="149"/>
      <c r="P1628" s="206"/>
      <c r="Q1628" s="150"/>
      <c r="R1628" s="148" t="str">
        <f ca="1">IF(ISERROR($V1628),"",OFFSET('Smelter Look-up'!$C$4,$V1628-4,0)&amp;"")</f>
        <v/>
      </c>
      <c r="S1628" s="154" t="str">
        <f t="shared" ca="1" si="131"/>
        <v/>
      </c>
      <c r="T1628" s="154" t="str">
        <f ca="1">IF(B1628="","",IF(ISERROR(MATCH($J1628,SorP!$B$1:$B$6261,0)),"",INDIRECT("'SorP'!$A$"&amp;MATCH($S1628&amp;$J1628,SorP!C:C,0))))</f>
        <v/>
      </c>
      <c r="U1628" s="167"/>
      <c r="V1628" s="168" t="e">
        <f>IF(C1628="",NA(),MATCH($B1628&amp;$C1628,'Smelter Look-up'!$J:$J,0))</f>
        <v>#N/A</v>
      </c>
      <c r="X1628" s="169">
        <f t="shared" ca="1" si="130"/>
        <v>0</v>
      </c>
      <c r="AB1628" s="311" t="str">
        <f t="shared" si="132"/>
        <v/>
      </c>
      <c r="AC1628" s="169" t="str">
        <f t="shared" si="133"/>
        <v/>
      </c>
      <c r="AD1628" s="169" t="str">
        <f t="shared" si="134"/>
        <v/>
      </c>
    </row>
    <row r="1629" spans="1:30" s="169" customFormat="1" ht="20.25">
      <c r="A1629" s="154"/>
      <c r="B1629" s="301"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3" t="str">
        <f ca="1">IF(ISERROR($V1629),"",OFFSET('Smelter Look-up'!$G$4,$V1629-4,0))</f>
        <v/>
      </c>
      <c r="I1629" s="204" t="str">
        <f ca="1">IF(ISERROR($V1629),"",OFFSET('Smelter Look-up'!$H$4,$V1629-4,0))</f>
        <v/>
      </c>
      <c r="J1629" s="204" t="str">
        <f ca="1">IF(ISERROR($V1629),"",OFFSET('Smelter Look-up'!$I$4,$V1629-4,0))</f>
        <v/>
      </c>
      <c r="K1629" s="149"/>
      <c r="L1629" s="149"/>
      <c r="M1629" s="149"/>
      <c r="N1629" s="149"/>
      <c r="O1629" s="149"/>
      <c r="P1629" s="206"/>
      <c r="Q1629" s="150"/>
      <c r="R1629" s="148" t="str">
        <f ca="1">IF(ISERROR($V1629),"",OFFSET('Smelter Look-up'!$C$4,$V1629-4,0)&amp;"")</f>
        <v/>
      </c>
      <c r="S1629" s="154" t="str">
        <f t="shared" ca="1" si="131"/>
        <v/>
      </c>
      <c r="T1629" s="154" t="str">
        <f ca="1">IF(B1629="","",IF(ISERROR(MATCH($J1629,SorP!$B$1:$B$6261,0)),"",INDIRECT("'SorP'!$A$"&amp;MATCH($S1629&amp;$J1629,SorP!C:C,0))))</f>
        <v/>
      </c>
      <c r="U1629" s="167"/>
      <c r="V1629" s="168" t="e">
        <f>IF(C1629="",NA(),MATCH($B1629&amp;$C1629,'Smelter Look-up'!$J:$J,0))</f>
        <v>#N/A</v>
      </c>
      <c r="X1629" s="169">
        <f t="shared" ca="1" si="130"/>
        <v>0</v>
      </c>
      <c r="AB1629" s="311" t="str">
        <f t="shared" si="132"/>
        <v/>
      </c>
      <c r="AC1629" s="169" t="str">
        <f t="shared" si="133"/>
        <v/>
      </c>
      <c r="AD1629" s="169" t="str">
        <f t="shared" si="134"/>
        <v/>
      </c>
    </row>
    <row r="1630" spans="1:30" s="169" customFormat="1" ht="20.25">
      <c r="A1630" s="154"/>
      <c r="B1630" s="301"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3" t="str">
        <f ca="1">IF(ISERROR($V1630),"",OFFSET('Smelter Look-up'!$G$4,$V1630-4,0))</f>
        <v/>
      </c>
      <c r="I1630" s="204" t="str">
        <f ca="1">IF(ISERROR($V1630),"",OFFSET('Smelter Look-up'!$H$4,$V1630-4,0))</f>
        <v/>
      </c>
      <c r="J1630" s="204" t="str">
        <f ca="1">IF(ISERROR($V1630),"",OFFSET('Smelter Look-up'!$I$4,$V1630-4,0))</f>
        <v/>
      </c>
      <c r="K1630" s="149"/>
      <c r="L1630" s="149"/>
      <c r="M1630" s="149"/>
      <c r="N1630" s="149"/>
      <c r="O1630" s="149"/>
      <c r="P1630" s="206"/>
      <c r="Q1630" s="150"/>
      <c r="R1630" s="148" t="str">
        <f ca="1">IF(ISERROR($V1630),"",OFFSET('Smelter Look-up'!$C$4,$V1630-4,0)&amp;"")</f>
        <v/>
      </c>
      <c r="S1630" s="154" t="str">
        <f t="shared" ca="1" si="131"/>
        <v/>
      </c>
      <c r="T1630" s="154" t="str">
        <f ca="1">IF(B1630="","",IF(ISERROR(MATCH($J1630,SorP!$B$1:$B$6261,0)),"",INDIRECT("'SorP'!$A$"&amp;MATCH($S1630&amp;$J1630,SorP!C:C,0))))</f>
        <v/>
      </c>
      <c r="U1630" s="167"/>
      <c r="V1630" s="168" t="e">
        <f>IF(C1630="",NA(),MATCH($B1630&amp;$C1630,'Smelter Look-up'!$J:$J,0))</f>
        <v>#N/A</v>
      </c>
      <c r="X1630" s="169">
        <f t="shared" ca="1" si="130"/>
        <v>0</v>
      </c>
      <c r="AB1630" s="311" t="str">
        <f t="shared" si="132"/>
        <v/>
      </c>
      <c r="AC1630" s="169" t="str">
        <f t="shared" si="133"/>
        <v/>
      </c>
      <c r="AD1630" s="169" t="str">
        <f t="shared" si="134"/>
        <v/>
      </c>
    </row>
    <row r="1631" spans="1:30" s="169" customFormat="1" ht="20.25">
      <c r="A1631" s="154"/>
      <c r="B1631" s="301"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3" t="str">
        <f ca="1">IF(ISERROR($V1631),"",OFFSET('Smelter Look-up'!$G$4,$V1631-4,0))</f>
        <v/>
      </c>
      <c r="I1631" s="204" t="str">
        <f ca="1">IF(ISERROR($V1631),"",OFFSET('Smelter Look-up'!$H$4,$V1631-4,0))</f>
        <v/>
      </c>
      <c r="J1631" s="204" t="str">
        <f ca="1">IF(ISERROR($V1631),"",OFFSET('Smelter Look-up'!$I$4,$V1631-4,0))</f>
        <v/>
      </c>
      <c r="K1631" s="149"/>
      <c r="L1631" s="149"/>
      <c r="M1631" s="149"/>
      <c r="N1631" s="149"/>
      <c r="O1631" s="149"/>
      <c r="P1631" s="206"/>
      <c r="Q1631" s="150"/>
      <c r="R1631" s="148" t="str">
        <f ca="1">IF(ISERROR($V1631),"",OFFSET('Smelter Look-up'!$C$4,$V1631-4,0)&amp;"")</f>
        <v/>
      </c>
      <c r="S1631" s="154" t="str">
        <f t="shared" ca="1" si="131"/>
        <v/>
      </c>
      <c r="T1631" s="154" t="str">
        <f ca="1">IF(B1631="","",IF(ISERROR(MATCH($J1631,SorP!$B$1:$B$6261,0)),"",INDIRECT("'SorP'!$A$"&amp;MATCH($S1631&amp;$J1631,SorP!C:C,0))))</f>
        <v/>
      </c>
      <c r="U1631" s="167"/>
      <c r="V1631" s="168" t="e">
        <f>IF(C1631="",NA(),MATCH($B1631&amp;$C1631,'Smelter Look-up'!$J:$J,0))</f>
        <v>#N/A</v>
      </c>
      <c r="X1631" s="169">
        <f t="shared" ca="1" si="130"/>
        <v>0</v>
      </c>
      <c r="AB1631" s="311" t="str">
        <f t="shared" si="132"/>
        <v/>
      </c>
      <c r="AC1631" s="169" t="str">
        <f t="shared" si="133"/>
        <v/>
      </c>
      <c r="AD1631" s="169" t="str">
        <f t="shared" si="134"/>
        <v/>
      </c>
    </row>
    <row r="1632" spans="1:30" s="169" customFormat="1" ht="20.25">
      <c r="A1632" s="154"/>
      <c r="B1632" s="301"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3" t="str">
        <f ca="1">IF(ISERROR($V1632),"",OFFSET('Smelter Look-up'!$G$4,$V1632-4,0))</f>
        <v/>
      </c>
      <c r="I1632" s="204" t="str">
        <f ca="1">IF(ISERROR($V1632),"",OFFSET('Smelter Look-up'!$H$4,$V1632-4,0))</f>
        <v/>
      </c>
      <c r="J1632" s="204" t="str">
        <f ca="1">IF(ISERROR($V1632),"",OFFSET('Smelter Look-up'!$I$4,$V1632-4,0))</f>
        <v/>
      </c>
      <c r="K1632" s="149"/>
      <c r="L1632" s="149"/>
      <c r="M1632" s="149"/>
      <c r="N1632" s="149"/>
      <c r="O1632" s="149"/>
      <c r="P1632" s="206"/>
      <c r="Q1632" s="150"/>
      <c r="R1632" s="148" t="str">
        <f ca="1">IF(ISERROR($V1632),"",OFFSET('Smelter Look-up'!$C$4,$V1632-4,0)&amp;"")</f>
        <v/>
      </c>
      <c r="S1632" s="154" t="str">
        <f t="shared" ca="1" si="131"/>
        <v/>
      </c>
      <c r="T1632" s="154" t="str">
        <f ca="1">IF(B1632="","",IF(ISERROR(MATCH($J1632,SorP!$B$1:$B$6261,0)),"",INDIRECT("'SorP'!$A$"&amp;MATCH($S1632&amp;$J1632,SorP!C:C,0))))</f>
        <v/>
      </c>
      <c r="U1632" s="167"/>
      <c r="V1632" s="168" t="e">
        <f>IF(C1632="",NA(),MATCH($B1632&amp;$C1632,'Smelter Look-up'!$J:$J,0))</f>
        <v>#N/A</v>
      </c>
      <c r="X1632" s="169">
        <f t="shared" ref="X1632:X1695" ca="1" si="135">IF(AND(C1632="Smelter not listed",OR(LEN(D1632)=0,LEN(E1632)=0)),1,0)</f>
        <v>0</v>
      </c>
      <c r="AB1632" s="311" t="str">
        <f t="shared" si="132"/>
        <v/>
      </c>
      <c r="AC1632" s="169" t="str">
        <f t="shared" si="133"/>
        <v/>
      </c>
      <c r="AD1632" s="169" t="str">
        <f t="shared" si="134"/>
        <v/>
      </c>
    </row>
    <row r="1633" spans="1:30" s="169" customFormat="1" ht="20.25">
      <c r="A1633" s="154"/>
      <c r="B1633" s="301"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3" t="str">
        <f ca="1">IF(ISERROR($V1633),"",OFFSET('Smelter Look-up'!$G$4,$V1633-4,0))</f>
        <v/>
      </c>
      <c r="I1633" s="204" t="str">
        <f ca="1">IF(ISERROR($V1633),"",OFFSET('Smelter Look-up'!$H$4,$V1633-4,0))</f>
        <v/>
      </c>
      <c r="J1633" s="204" t="str">
        <f ca="1">IF(ISERROR($V1633),"",OFFSET('Smelter Look-up'!$I$4,$V1633-4,0))</f>
        <v/>
      </c>
      <c r="K1633" s="149"/>
      <c r="L1633" s="149"/>
      <c r="M1633" s="149"/>
      <c r="N1633" s="149"/>
      <c r="O1633" s="149"/>
      <c r="P1633" s="206"/>
      <c r="Q1633" s="150"/>
      <c r="R1633" s="148" t="str">
        <f ca="1">IF(ISERROR($V1633),"",OFFSET('Smelter Look-up'!$C$4,$V1633-4,0)&amp;"")</f>
        <v/>
      </c>
      <c r="S1633" s="154" t="str">
        <f t="shared" ref="S1633:S1696" ca="1" si="136">IF(B1633="","",IF(ISERROR(MATCH($E1633,CL,0)),"Unknown",INDIRECT("'C'!$A$"&amp;MATCH($E1633,CL,0)+1)))</f>
        <v/>
      </c>
      <c r="T1633" s="154" t="str">
        <f ca="1">IF(B1633="","",IF(ISERROR(MATCH($J1633,SorP!$B$1:$B$6261,0)),"",INDIRECT("'SorP'!$A$"&amp;MATCH($S1633&amp;$J1633,SorP!C:C,0))))</f>
        <v/>
      </c>
      <c r="U1633" s="167"/>
      <c r="V1633" s="168" t="e">
        <f>IF(C1633="",NA(),MATCH($B1633&amp;$C1633,'Smelter Look-up'!$J:$J,0))</f>
        <v>#N/A</v>
      </c>
      <c r="X1633" s="169">
        <f t="shared" ca="1" si="135"/>
        <v>0</v>
      </c>
      <c r="AB1633" s="311" t="str">
        <f t="shared" si="132"/>
        <v/>
      </c>
      <c r="AC1633" s="169" t="str">
        <f t="shared" si="133"/>
        <v/>
      </c>
      <c r="AD1633" s="169" t="str">
        <f t="shared" si="134"/>
        <v/>
      </c>
    </row>
    <row r="1634" spans="1:30" s="169" customFormat="1" ht="20.25">
      <c r="A1634" s="154"/>
      <c r="B1634" s="301"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3" t="str">
        <f ca="1">IF(ISERROR($V1634),"",OFFSET('Smelter Look-up'!$G$4,$V1634-4,0))</f>
        <v/>
      </c>
      <c r="I1634" s="204" t="str">
        <f ca="1">IF(ISERROR($V1634),"",OFFSET('Smelter Look-up'!$H$4,$V1634-4,0))</f>
        <v/>
      </c>
      <c r="J1634" s="204" t="str">
        <f ca="1">IF(ISERROR($V1634),"",OFFSET('Smelter Look-up'!$I$4,$V1634-4,0))</f>
        <v/>
      </c>
      <c r="K1634" s="149"/>
      <c r="L1634" s="149"/>
      <c r="M1634" s="149"/>
      <c r="N1634" s="149"/>
      <c r="O1634" s="149"/>
      <c r="P1634" s="206"/>
      <c r="Q1634" s="150"/>
      <c r="R1634" s="148" t="str">
        <f ca="1">IF(ISERROR($V1634),"",OFFSET('Smelter Look-up'!$C$4,$V1634-4,0)&amp;"")</f>
        <v/>
      </c>
      <c r="S1634" s="154" t="str">
        <f t="shared" ca="1" si="136"/>
        <v/>
      </c>
      <c r="T1634" s="154" t="str">
        <f ca="1">IF(B1634="","",IF(ISERROR(MATCH($J1634,SorP!$B$1:$B$6261,0)),"",INDIRECT("'SorP'!$A$"&amp;MATCH($S1634&amp;$J1634,SorP!C:C,0))))</f>
        <v/>
      </c>
      <c r="U1634" s="167"/>
      <c r="V1634" s="168" t="e">
        <f>IF(C1634="",NA(),MATCH($B1634&amp;$C1634,'Smelter Look-up'!$J:$J,0))</f>
        <v>#N/A</v>
      </c>
      <c r="X1634" s="169">
        <f t="shared" ca="1" si="135"/>
        <v>0</v>
      </c>
      <c r="AB1634" s="311" t="str">
        <f t="shared" si="132"/>
        <v/>
      </c>
      <c r="AC1634" s="169" t="str">
        <f t="shared" si="133"/>
        <v/>
      </c>
      <c r="AD1634" s="169" t="str">
        <f t="shared" si="134"/>
        <v/>
      </c>
    </row>
    <row r="1635" spans="1:30" s="169" customFormat="1" ht="20.25">
      <c r="A1635" s="154"/>
      <c r="B1635" s="301"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3" t="str">
        <f ca="1">IF(ISERROR($V1635),"",OFFSET('Smelter Look-up'!$G$4,$V1635-4,0))</f>
        <v/>
      </c>
      <c r="I1635" s="204" t="str">
        <f ca="1">IF(ISERROR($V1635),"",OFFSET('Smelter Look-up'!$H$4,$V1635-4,0))</f>
        <v/>
      </c>
      <c r="J1635" s="204" t="str">
        <f ca="1">IF(ISERROR($V1635),"",OFFSET('Smelter Look-up'!$I$4,$V1635-4,0))</f>
        <v/>
      </c>
      <c r="K1635" s="149"/>
      <c r="L1635" s="149"/>
      <c r="M1635" s="149"/>
      <c r="N1635" s="149"/>
      <c r="O1635" s="149"/>
      <c r="P1635" s="206"/>
      <c r="Q1635" s="150"/>
      <c r="R1635" s="148" t="str">
        <f ca="1">IF(ISERROR($V1635),"",OFFSET('Smelter Look-up'!$C$4,$V1635-4,0)&amp;"")</f>
        <v/>
      </c>
      <c r="S1635" s="154" t="str">
        <f t="shared" ca="1" si="136"/>
        <v/>
      </c>
      <c r="T1635" s="154" t="str">
        <f ca="1">IF(B1635="","",IF(ISERROR(MATCH($J1635,SorP!$B$1:$B$6261,0)),"",INDIRECT("'SorP'!$A$"&amp;MATCH($S1635&amp;$J1635,SorP!C:C,0))))</f>
        <v/>
      </c>
      <c r="U1635" s="167"/>
      <c r="V1635" s="168" t="e">
        <f>IF(C1635="",NA(),MATCH($B1635&amp;$C1635,'Smelter Look-up'!$J:$J,0))</f>
        <v>#N/A</v>
      </c>
      <c r="X1635" s="169">
        <f t="shared" ca="1" si="135"/>
        <v>0</v>
      </c>
      <c r="AB1635" s="311" t="str">
        <f t="shared" si="132"/>
        <v/>
      </c>
      <c r="AC1635" s="169" t="str">
        <f t="shared" si="133"/>
        <v/>
      </c>
      <c r="AD1635" s="169" t="str">
        <f t="shared" si="134"/>
        <v/>
      </c>
    </row>
    <row r="1636" spans="1:30" s="169" customFormat="1" ht="20.25">
      <c r="A1636" s="154"/>
      <c r="B1636" s="301"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3" t="str">
        <f ca="1">IF(ISERROR($V1636),"",OFFSET('Smelter Look-up'!$G$4,$V1636-4,0))</f>
        <v/>
      </c>
      <c r="I1636" s="204" t="str">
        <f ca="1">IF(ISERROR($V1636),"",OFFSET('Smelter Look-up'!$H$4,$V1636-4,0))</f>
        <v/>
      </c>
      <c r="J1636" s="204" t="str">
        <f ca="1">IF(ISERROR($V1636),"",OFFSET('Smelter Look-up'!$I$4,$V1636-4,0))</f>
        <v/>
      </c>
      <c r="K1636" s="149"/>
      <c r="L1636" s="149"/>
      <c r="M1636" s="149"/>
      <c r="N1636" s="149"/>
      <c r="O1636" s="149"/>
      <c r="P1636" s="206"/>
      <c r="Q1636" s="150"/>
      <c r="R1636" s="148" t="str">
        <f ca="1">IF(ISERROR($V1636),"",OFFSET('Smelter Look-up'!$C$4,$V1636-4,0)&amp;"")</f>
        <v/>
      </c>
      <c r="S1636" s="154" t="str">
        <f t="shared" ca="1" si="136"/>
        <v/>
      </c>
      <c r="T1636" s="154" t="str">
        <f ca="1">IF(B1636="","",IF(ISERROR(MATCH($J1636,SorP!$B$1:$B$6261,0)),"",INDIRECT("'SorP'!$A$"&amp;MATCH($S1636&amp;$J1636,SorP!C:C,0))))</f>
        <v/>
      </c>
      <c r="U1636" s="167"/>
      <c r="V1636" s="168" t="e">
        <f>IF(C1636="",NA(),MATCH($B1636&amp;$C1636,'Smelter Look-up'!$J:$J,0))</f>
        <v>#N/A</v>
      </c>
      <c r="X1636" s="169">
        <f t="shared" ca="1" si="135"/>
        <v>0</v>
      </c>
      <c r="AB1636" s="311" t="str">
        <f t="shared" si="132"/>
        <v/>
      </c>
      <c r="AC1636" s="169" t="str">
        <f t="shared" si="133"/>
        <v/>
      </c>
      <c r="AD1636" s="169" t="str">
        <f t="shared" si="134"/>
        <v/>
      </c>
    </row>
    <row r="1637" spans="1:30" s="169" customFormat="1" ht="20.25">
      <c r="A1637" s="154"/>
      <c r="B1637" s="301"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3" t="str">
        <f ca="1">IF(ISERROR($V1637),"",OFFSET('Smelter Look-up'!$G$4,$V1637-4,0))</f>
        <v/>
      </c>
      <c r="I1637" s="204" t="str">
        <f ca="1">IF(ISERROR($V1637),"",OFFSET('Smelter Look-up'!$H$4,$V1637-4,0))</f>
        <v/>
      </c>
      <c r="J1637" s="204" t="str">
        <f ca="1">IF(ISERROR($V1637),"",OFFSET('Smelter Look-up'!$I$4,$V1637-4,0))</f>
        <v/>
      </c>
      <c r="K1637" s="149"/>
      <c r="L1637" s="149"/>
      <c r="M1637" s="149"/>
      <c r="N1637" s="149"/>
      <c r="O1637" s="149"/>
      <c r="P1637" s="206"/>
      <c r="Q1637" s="150"/>
      <c r="R1637" s="148" t="str">
        <f ca="1">IF(ISERROR($V1637),"",OFFSET('Smelter Look-up'!$C$4,$V1637-4,0)&amp;"")</f>
        <v/>
      </c>
      <c r="S1637" s="154" t="str">
        <f t="shared" ca="1" si="136"/>
        <v/>
      </c>
      <c r="T1637" s="154" t="str">
        <f ca="1">IF(B1637="","",IF(ISERROR(MATCH($J1637,SorP!$B$1:$B$6261,0)),"",INDIRECT("'SorP'!$A$"&amp;MATCH($S1637&amp;$J1637,SorP!C:C,0))))</f>
        <v/>
      </c>
      <c r="U1637" s="167"/>
      <c r="V1637" s="168" t="e">
        <f>IF(C1637="",NA(),MATCH($B1637&amp;$C1637,'Smelter Look-up'!$J:$J,0))</f>
        <v>#N/A</v>
      </c>
      <c r="X1637" s="169">
        <f t="shared" ca="1" si="135"/>
        <v>0</v>
      </c>
      <c r="AB1637" s="311" t="str">
        <f t="shared" si="132"/>
        <v/>
      </c>
      <c r="AC1637" s="169" t="str">
        <f t="shared" si="133"/>
        <v/>
      </c>
      <c r="AD1637" s="169" t="str">
        <f t="shared" si="134"/>
        <v/>
      </c>
    </row>
    <row r="1638" spans="1:30" s="169" customFormat="1" ht="20.25">
      <c r="A1638" s="154"/>
      <c r="B1638" s="301"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3" t="str">
        <f ca="1">IF(ISERROR($V1638),"",OFFSET('Smelter Look-up'!$G$4,$V1638-4,0))</f>
        <v/>
      </c>
      <c r="I1638" s="204" t="str">
        <f ca="1">IF(ISERROR($V1638),"",OFFSET('Smelter Look-up'!$H$4,$V1638-4,0))</f>
        <v/>
      </c>
      <c r="J1638" s="204" t="str">
        <f ca="1">IF(ISERROR($V1638),"",OFFSET('Smelter Look-up'!$I$4,$V1638-4,0))</f>
        <v/>
      </c>
      <c r="K1638" s="149"/>
      <c r="L1638" s="149"/>
      <c r="M1638" s="149"/>
      <c r="N1638" s="149"/>
      <c r="O1638" s="149"/>
      <c r="P1638" s="206"/>
      <c r="Q1638" s="150"/>
      <c r="R1638" s="148" t="str">
        <f ca="1">IF(ISERROR($V1638),"",OFFSET('Smelter Look-up'!$C$4,$V1638-4,0)&amp;"")</f>
        <v/>
      </c>
      <c r="S1638" s="154" t="str">
        <f t="shared" ca="1" si="136"/>
        <v/>
      </c>
      <c r="T1638" s="154" t="str">
        <f ca="1">IF(B1638="","",IF(ISERROR(MATCH($J1638,SorP!$B$1:$B$6261,0)),"",INDIRECT("'SorP'!$A$"&amp;MATCH($S1638&amp;$J1638,SorP!C:C,0))))</f>
        <v/>
      </c>
      <c r="U1638" s="167"/>
      <c r="V1638" s="168" t="e">
        <f>IF(C1638="",NA(),MATCH($B1638&amp;$C1638,'Smelter Look-up'!$J:$J,0))</f>
        <v>#N/A</v>
      </c>
      <c r="X1638" s="169">
        <f t="shared" ca="1" si="135"/>
        <v>0</v>
      </c>
      <c r="AB1638" s="311" t="str">
        <f t="shared" si="132"/>
        <v/>
      </c>
      <c r="AC1638" s="169" t="str">
        <f t="shared" si="133"/>
        <v/>
      </c>
      <c r="AD1638" s="169" t="str">
        <f t="shared" si="134"/>
        <v/>
      </c>
    </row>
    <row r="1639" spans="1:30" s="169" customFormat="1" ht="20.25">
      <c r="A1639" s="154"/>
      <c r="B1639" s="301"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3" t="str">
        <f ca="1">IF(ISERROR($V1639),"",OFFSET('Smelter Look-up'!$G$4,$V1639-4,0))</f>
        <v/>
      </c>
      <c r="I1639" s="204" t="str">
        <f ca="1">IF(ISERROR($V1639),"",OFFSET('Smelter Look-up'!$H$4,$V1639-4,0))</f>
        <v/>
      </c>
      <c r="J1639" s="204" t="str">
        <f ca="1">IF(ISERROR($V1639),"",OFFSET('Smelter Look-up'!$I$4,$V1639-4,0))</f>
        <v/>
      </c>
      <c r="K1639" s="149"/>
      <c r="L1639" s="149"/>
      <c r="M1639" s="149"/>
      <c r="N1639" s="149"/>
      <c r="O1639" s="149"/>
      <c r="P1639" s="206"/>
      <c r="Q1639" s="150"/>
      <c r="R1639" s="148" t="str">
        <f ca="1">IF(ISERROR($V1639),"",OFFSET('Smelter Look-up'!$C$4,$V1639-4,0)&amp;"")</f>
        <v/>
      </c>
      <c r="S1639" s="154" t="str">
        <f t="shared" ca="1" si="136"/>
        <v/>
      </c>
      <c r="T1639" s="154" t="str">
        <f ca="1">IF(B1639="","",IF(ISERROR(MATCH($J1639,SorP!$B$1:$B$6261,0)),"",INDIRECT("'SorP'!$A$"&amp;MATCH($S1639&amp;$J1639,SorP!C:C,0))))</f>
        <v/>
      </c>
      <c r="U1639" s="167"/>
      <c r="V1639" s="168" t="e">
        <f>IF(C1639="",NA(),MATCH($B1639&amp;$C1639,'Smelter Look-up'!$J:$J,0))</f>
        <v>#N/A</v>
      </c>
      <c r="X1639" s="169">
        <f t="shared" ca="1" si="135"/>
        <v>0</v>
      </c>
      <c r="AB1639" s="311" t="str">
        <f t="shared" ref="AB1639:AB1702" si="137">IF(C1639="","",B1639)</f>
        <v/>
      </c>
      <c r="AC1639" s="169" t="str">
        <f t="shared" ref="AC1639:AC1702" si="138">B1639</f>
        <v/>
      </c>
      <c r="AD1639" s="169" t="str">
        <f t="shared" ref="AD1639:AD1702" si="139">IF(C1639="Smelter not listed",D1639,C1639)</f>
        <v/>
      </c>
    </row>
    <row r="1640" spans="1:30" s="169" customFormat="1" ht="20.25">
      <c r="A1640" s="154"/>
      <c r="B1640" s="301"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3" t="str">
        <f ca="1">IF(ISERROR($V1640),"",OFFSET('Smelter Look-up'!$G$4,$V1640-4,0))</f>
        <v/>
      </c>
      <c r="I1640" s="204" t="str">
        <f ca="1">IF(ISERROR($V1640),"",OFFSET('Smelter Look-up'!$H$4,$V1640-4,0))</f>
        <v/>
      </c>
      <c r="J1640" s="204" t="str">
        <f ca="1">IF(ISERROR($V1640),"",OFFSET('Smelter Look-up'!$I$4,$V1640-4,0))</f>
        <v/>
      </c>
      <c r="K1640" s="149"/>
      <c r="L1640" s="149"/>
      <c r="M1640" s="149"/>
      <c r="N1640" s="149"/>
      <c r="O1640" s="149"/>
      <c r="P1640" s="206"/>
      <c r="Q1640" s="150"/>
      <c r="R1640" s="148" t="str">
        <f ca="1">IF(ISERROR($V1640),"",OFFSET('Smelter Look-up'!$C$4,$V1640-4,0)&amp;"")</f>
        <v/>
      </c>
      <c r="S1640" s="154" t="str">
        <f t="shared" ca="1" si="136"/>
        <v/>
      </c>
      <c r="T1640" s="154" t="str">
        <f ca="1">IF(B1640="","",IF(ISERROR(MATCH($J1640,SorP!$B$1:$B$6261,0)),"",INDIRECT("'SorP'!$A$"&amp;MATCH($S1640&amp;$J1640,SorP!C:C,0))))</f>
        <v/>
      </c>
      <c r="U1640" s="167"/>
      <c r="V1640" s="168" t="e">
        <f>IF(C1640="",NA(),MATCH($B1640&amp;$C1640,'Smelter Look-up'!$J:$J,0))</f>
        <v>#N/A</v>
      </c>
      <c r="X1640" s="169">
        <f t="shared" ca="1" si="135"/>
        <v>0</v>
      </c>
      <c r="AB1640" s="311" t="str">
        <f t="shared" si="137"/>
        <v/>
      </c>
      <c r="AC1640" s="169" t="str">
        <f t="shared" si="138"/>
        <v/>
      </c>
      <c r="AD1640" s="169" t="str">
        <f t="shared" si="139"/>
        <v/>
      </c>
    </row>
    <row r="1641" spans="1:30" s="169" customFormat="1" ht="20.25">
      <c r="A1641" s="154"/>
      <c r="B1641" s="301"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3" t="str">
        <f ca="1">IF(ISERROR($V1641),"",OFFSET('Smelter Look-up'!$G$4,$V1641-4,0))</f>
        <v/>
      </c>
      <c r="I1641" s="204" t="str">
        <f ca="1">IF(ISERROR($V1641),"",OFFSET('Smelter Look-up'!$H$4,$V1641-4,0))</f>
        <v/>
      </c>
      <c r="J1641" s="204" t="str">
        <f ca="1">IF(ISERROR($V1641),"",OFFSET('Smelter Look-up'!$I$4,$V1641-4,0))</f>
        <v/>
      </c>
      <c r="K1641" s="149"/>
      <c r="L1641" s="149"/>
      <c r="M1641" s="149"/>
      <c r="N1641" s="149"/>
      <c r="O1641" s="149"/>
      <c r="P1641" s="206"/>
      <c r="Q1641" s="150"/>
      <c r="R1641" s="148" t="str">
        <f ca="1">IF(ISERROR($V1641),"",OFFSET('Smelter Look-up'!$C$4,$V1641-4,0)&amp;"")</f>
        <v/>
      </c>
      <c r="S1641" s="154" t="str">
        <f t="shared" ca="1" si="136"/>
        <v/>
      </c>
      <c r="T1641" s="154" t="str">
        <f ca="1">IF(B1641="","",IF(ISERROR(MATCH($J1641,SorP!$B$1:$B$6261,0)),"",INDIRECT("'SorP'!$A$"&amp;MATCH($S1641&amp;$J1641,SorP!C:C,0))))</f>
        <v/>
      </c>
      <c r="U1641" s="167"/>
      <c r="V1641" s="168" t="e">
        <f>IF(C1641="",NA(),MATCH($B1641&amp;$C1641,'Smelter Look-up'!$J:$J,0))</f>
        <v>#N/A</v>
      </c>
      <c r="X1641" s="169">
        <f t="shared" ca="1" si="135"/>
        <v>0</v>
      </c>
      <c r="AB1641" s="311" t="str">
        <f t="shared" si="137"/>
        <v/>
      </c>
      <c r="AC1641" s="169" t="str">
        <f t="shared" si="138"/>
        <v/>
      </c>
      <c r="AD1641" s="169" t="str">
        <f t="shared" si="139"/>
        <v/>
      </c>
    </row>
    <row r="1642" spans="1:30" s="169" customFormat="1" ht="20.25">
      <c r="A1642" s="154"/>
      <c r="B1642" s="301"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3" t="str">
        <f ca="1">IF(ISERROR($V1642),"",OFFSET('Smelter Look-up'!$G$4,$V1642-4,0))</f>
        <v/>
      </c>
      <c r="I1642" s="204" t="str">
        <f ca="1">IF(ISERROR($V1642),"",OFFSET('Smelter Look-up'!$H$4,$V1642-4,0))</f>
        <v/>
      </c>
      <c r="J1642" s="204" t="str">
        <f ca="1">IF(ISERROR($V1642),"",OFFSET('Smelter Look-up'!$I$4,$V1642-4,0))</f>
        <v/>
      </c>
      <c r="K1642" s="149"/>
      <c r="L1642" s="149"/>
      <c r="M1642" s="149"/>
      <c r="N1642" s="149"/>
      <c r="O1642" s="149"/>
      <c r="P1642" s="206"/>
      <c r="Q1642" s="150"/>
      <c r="R1642" s="148" t="str">
        <f ca="1">IF(ISERROR($V1642),"",OFFSET('Smelter Look-up'!$C$4,$V1642-4,0)&amp;"")</f>
        <v/>
      </c>
      <c r="S1642" s="154" t="str">
        <f t="shared" ca="1" si="136"/>
        <v/>
      </c>
      <c r="T1642" s="154" t="str">
        <f ca="1">IF(B1642="","",IF(ISERROR(MATCH($J1642,SorP!$B$1:$B$6261,0)),"",INDIRECT("'SorP'!$A$"&amp;MATCH($S1642&amp;$J1642,SorP!C:C,0))))</f>
        <v/>
      </c>
      <c r="U1642" s="167"/>
      <c r="V1642" s="168" t="e">
        <f>IF(C1642="",NA(),MATCH($B1642&amp;$C1642,'Smelter Look-up'!$J:$J,0))</f>
        <v>#N/A</v>
      </c>
      <c r="X1642" s="169">
        <f t="shared" ca="1" si="135"/>
        <v>0</v>
      </c>
      <c r="AB1642" s="311" t="str">
        <f t="shared" si="137"/>
        <v/>
      </c>
      <c r="AC1642" s="169" t="str">
        <f t="shared" si="138"/>
        <v/>
      </c>
      <c r="AD1642" s="169" t="str">
        <f t="shared" si="139"/>
        <v/>
      </c>
    </row>
    <row r="1643" spans="1:30" s="169" customFormat="1" ht="20.25">
      <c r="A1643" s="154"/>
      <c r="B1643" s="301"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3" t="str">
        <f ca="1">IF(ISERROR($V1643),"",OFFSET('Smelter Look-up'!$G$4,$V1643-4,0))</f>
        <v/>
      </c>
      <c r="I1643" s="204" t="str">
        <f ca="1">IF(ISERROR($V1643),"",OFFSET('Smelter Look-up'!$H$4,$V1643-4,0))</f>
        <v/>
      </c>
      <c r="J1643" s="204" t="str">
        <f ca="1">IF(ISERROR($V1643),"",OFFSET('Smelter Look-up'!$I$4,$V1643-4,0))</f>
        <v/>
      </c>
      <c r="K1643" s="149"/>
      <c r="L1643" s="149"/>
      <c r="M1643" s="149"/>
      <c r="N1643" s="149"/>
      <c r="O1643" s="149"/>
      <c r="P1643" s="206"/>
      <c r="Q1643" s="150"/>
      <c r="R1643" s="148" t="str">
        <f ca="1">IF(ISERROR($V1643),"",OFFSET('Smelter Look-up'!$C$4,$V1643-4,0)&amp;"")</f>
        <v/>
      </c>
      <c r="S1643" s="154" t="str">
        <f t="shared" ca="1" si="136"/>
        <v/>
      </c>
      <c r="T1643" s="154" t="str">
        <f ca="1">IF(B1643="","",IF(ISERROR(MATCH($J1643,SorP!$B$1:$B$6261,0)),"",INDIRECT("'SorP'!$A$"&amp;MATCH($S1643&amp;$J1643,SorP!C:C,0))))</f>
        <v/>
      </c>
      <c r="U1643" s="167"/>
      <c r="V1643" s="168" t="e">
        <f>IF(C1643="",NA(),MATCH($B1643&amp;$C1643,'Smelter Look-up'!$J:$J,0))</f>
        <v>#N/A</v>
      </c>
      <c r="X1643" s="169">
        <f t="shared" ca="1" si="135"/>
        <v>0</v>
      </c>
      <c r="AB1643" s="311" t="str">
        <f t="shared" si="137"/>
        <v/>
      </c>
      <c r="AC1643" s="169" t="str">
        <f t="shared" si="138"/>
        <v/>
      </c>
      <c r="AD1643" s="169" t="str">
        <f t="shared" si="139"/>
        <v/>
      </c>
    </row>
    <row r="1644" spans="1:30" s="169" customFormat="1" ht="20.25">
      <c r="A1644" s="154"/>
      <c r="B1644" s="301"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3" t="str">
        <f ca="1">IF(ISERROR($V1644),"",OFFSET('Smelter Look-up'!$G$4,$V1644-4,0))</f>
        <v/>
      </c>
      <c r="I1644" s="204" t="str">
        <f ca="1">IF(ISERROR($V1644),"",OFFSET('Smelter Look-up'!$H$4,$V1644-4,0))</f>
        <v/>
      </c>
      <c r="J1644" s="204" t="str">
        <f ca="1">IF(ISERROR($V1644),"",OFFSET('Smelter Look-up'!$I$4,$V1644-4,0))</f>
        <v/>
      </c>
      <c r="K1644" s="149"/>
      <c r="L1644" s="149"/>
      <c r="M1644" s="149"/>
      <c r="N1644" s="149"/>
      <c r="O1644" s="149"/>
      <c r="P1644" s="206"/>
      <c r="Q1644" s="150"/>
      <c r="R1644" s="148" t="str">
        <f ca="1">IF(ISERROR($V1644),"",OFFSET('Smelter Look-up'!$C$4,$V1644-4,0)&amp;"")</f>
        <v/>
      </c>
      <c r="S1644" s="154" t="str">
        <f t="shared" ca="1" si="136"/>
        <v/>
      </c>
      <c r="T1644" s="154" t="str">
        <f ca="1">IF(B1644="","",IF(ISERROR(MATCH($J1644,SorP!$B$1:$B$6261,0)),"",INDIRECT("'SorP'!$A$"&amp;MATCH($S1644&amp;$J1644,SorP!C:C,0))))</f>
        <v/>
      </c>
      <c r="U1644" s="167"/>
      <c r="V1644" s="168" t="e">
        <f>IF(C1644="",NA(),MATCH($B1644&amp;$C1644,'Smelter Look-up'!$J:$J,0))</f>
        <v>#N/A</v>
      </c>
      <c r="X1644" s="169">
        <f t="shared" ca="1" si="135"/>
        <v>0</v>
      </c>
      <c r="AB1644" s="311" t="str">
        <f t="shared" si="137"/>
        <v/>
      </c>
      <c r="AC1644" s="169" t="str">
        <f t="shared" si="138"/>
        <v/>
      </c>
      <c r="AD1644" s="169" t="str">
        <f t="shared" si="139"/>
        <v/>
      </c>
    </row>
    <row r="1645" spans="1:30" s="169" customFormat="1" ht="20.25">
      <c r="A1645" s="154"/>
      <c r="B1645" s="301"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3" t="str">
        <f ca="1">IF(ISERROR($V1645),"",OFFSET('Smelter Look-up'!$G$4,$V1645-4,0))</f>
        <v/>
      </c>
      <c r="I1645" s="204" t="str">
        <f ca="1">IF(ISERROR($V1645),"",OFFSET('Smelter Look-up'!$H$4,$V1645-4,0))</f>
        <v/>
      </c>
      <c r="J1645" s="204" t="str">
        <f ca="1">IF(ISERROR($V1645),"",OFFSET('Smelter Look-up'!$I$4,$V1645-4,0))</f>
        <v/>
      </c>
      <c r="K1645" s="149"/>
      <c r="L1645" s="149"/>
      <c r="M1645" s="149"/>
      <c r="N1645" s="149"/>
      <c r="O1645" s="149"/>
      <c r="P1645" s="206"/>
      <c r="Q1645" s="150"/>
      <c r="R1645" s="148" t="str">
        <f ca="1">IF(ISERROR($V1645),"",OFFSET('Smelter Look-up'!$C$4,$V1645-4,0)&amp;"")</f>
        <v/>
      </c>
      <c r="S1645" s="154" t="str">
        <f t="shared" ca="1" si="136"/>
        <v/>
      </c>
      <c r="T1645" s="154" t="str">
        <f ca="1">IF(B1645="","",IF(ISERROR(MATCH($J1645,SorP!$B$1:$B$6261,0)),"",INDIRECT("'SorP'!$A$"&amp;MATCH($S1645&amp;$J1645,SorP!C:C,0))))</f>
        <v/>
      </c>
      <c r="U1645" s="167"/>
      <c r="V1645" s="168" t="e">
        <f>IF(C1645="",NA(),MATCH($B1645&amp;$C1645,'Smelter Look-up'!$J:$J,0))</f>
        <v>#N/A</v>
      </c>
      <c r="X1645" s="169">
        <f t="shared" ca="1" si="135"/>
        <v>0</v>
      </c>
      <c r="AB1645" s="311" t="str">
        <f t="shared" si="137"/>
        <v/>
      </c>
      <c r="AC1645" s="169" t="str">
        <f t="shared" si="138"/>
        <v/>
      </c>
      <c r="AD1645" s="169" t="str">
        <f t="shared" si="139"/>
        <v/>
      </c>
    </row>
    <row r="1646" spans="1:30" s="169" customFormat="1" ht="20.25">
      <c r="A1646" s="154"/>
      <c r="B1646" s="301"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3" t="str">
        <f ca="1">IF(ISERROR($V1646),"",OFFSET('Smelter Look-up'!$G$4,$V1646-4,0))</f>
        <v/>
      </c>
      <c r="I1646" s="204" t="str">
        <f ca="1">IF(ISERROR($V1646),"",OFFSET('Smelter Look-up'!$H$4,$V1646-4,0))</f>
        <v/>
      </c>
      <c r="J1646" s="204" t="str">
        <f ca="1">IF(ISERROR($V1646),"",OFFSET('Smelter Look-up'!$I$4,$V1646-4,0))</f>
        <v/>
      </c>
      <c r="K1646" s="149"/>
      <c r="L1646" s="149"/>
      <c r="M1646" s="149"/>
      <c r="N1646" s="149"/>
      <c r="O1646" s="149"/>
      <c r="P1646" s="206"/>
      <c r="Q1646" s="150"/>
      <c r="R1646" s="148" t="str">
        <f ca="1">IF(ISERROR($V1646),"",OFFSET('Smelter Look-up'!$C$4,$V1646-4,0)&amp;"")</f>
        <v/>
      </c>
      <c r="S1646" s="154" t="str">
        <f t="shared" ca="1" si="136"/>
        <v/>
      </c>
      <c r="T1646" s="154" t="str">
        <f ca="1">IF(B1646="","",IF(ISERROR(MATCH($J1646,SorP!$B$1:$B$6261,0)),"",INDIRECT("'SorP'!$A$"&amp;MATCH($S1646&amp;$J1646,SorP!C:C,0))))</f>
        <v/>
      </c>
      <c r="U1646" s="167"/>
      <c r="V1646" s="168" t="e">
        <f>IF(C1646="",NA(),MATCH($B1646&amp;$C1646,'Smelter Look-up'!$J:$J,0))</f>
        <v>#N/A</v>
      </c>
      <c r="X1646" s="169">
        <f t="shared" ca="1" si="135"/>
        <v>0</v>
      </c>
      <c r="AB1646" s="311" t="str">
        <f t="shared" si="137"/>
        <v/>
      </c>
      <c r="AC1646" s="169" t="str">
        <f t="shared" si="138"/>
        <v/>
      </c>
      <c r="AD1646" s="169" t="str">
        <f t="shared" si="139"/>
        <v/>
      </c>
    </row>
    <row r="1647" spans="1:30" s="169" customFormat="1" ht="20.25">
      <c r="A1647" s="154"/>
      <c r="B1647" s="301"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3" t="str">
        <f ca="1">IF(ISERROR($V1647),"",OFFSET('Smelter Look-up'!$G$4,$V1647-4,0))</f>
        <v/>
      </c>
      <c r="I1647" s="204" t="str">
        <f ca="1">IF(ISERROR($V1647),"",OFFSET('Smelter Look-up'!$H$4,$V1647-4,0))</f>
        <v/>
      </c>
      <c r="J1647" s="204" t="str">
        <f ca="1">IF(ISERROR($V1647),"",OFFSET('Smelter Look-up'!$I$4,$V1647-4,0))</f>
        <v/>
      </c>
      <c r="K1647" s="149"/>
      <c r="L1647" s="149"/>
      <c r="M1647" s="149"/>
      <c r="N1647" s="149"/>
      <c r="O1647" s="149"/>
      <c r="P1647" s="206"/>
      <c r="Q1647" s="150"/>
      <c r="R1647" s="148" t="str">
        <f ca="1">IF(ISERROR($V1647),"",OFFSET('Smelter Look-up'!$C$4,$V1647-4,0)&amp;"")</f>
        <v/>
      </c>
      <c r="S1647" s="154" t="str">
        <f t="shared" ca="1" si="136"/>
        <v/>
      </c>
      <c r="T1647" s="154" t="str">
        <f ca="1">IF(B1647="","",IF(ISERROR(MATCH($J1647,SorP!$B$1:$B$6261,0)),"",INDIRECT("'SorP'!$A$"&amp;MATCH($S1647&amp;$J1647,SorP!C:C,0))))</f>
        <v/>
      </c>
      <c r="U1647" s="167"/>
      <c r="V1647" s="168" t="e">
        <f>IF(C1647="",NA(),MATCH($B1647&amp;$C1647,'Smelter Look-up'!$J:$J,0))</f>
        <v>#N/A</v>
      </c>
      <c r="X1647" s="169">
        <f t="shared" ca="1" si="135"/>
        <v>0</v>
      </c>
      <c r="AB1647" s="311" t="str">
        <f t="shared" si="137"/>
        <v/>
      </c>
      <c r="AC1647" s="169" t="str">
        <f t="shared" si="138"/>
        <v/>
      </c>
      <c r="AD1647" s="169" t="str">
        <f t="shared" si="139"/>
        <v/>
      </c>
    </row>
    <row r="1648" spans="1:30" s="169" customFormat="1" ht="20.25">
      <c r="A1648" s="154"/>
      <c r="B1648" s="301"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3" t="str">
        <f ca="1">IF(ISERROR($V1648),"",OFFSET('Smelter Look-up'!$G$4,$V1648-4,0))</f>
        <v/>
      </c>
      <c r="I1648" s="204" t="str">
        <f ca="1">IF(ISERROR($V1648),"",OFFSET('Smelter Look-up'!$H$4,$V1648-4,0))</f>
        <v/>
      </c>
      <c r="J1648" s="204" t="str">
        <f ca="1">IF(ISERROR($V1648),"",OFFSET('Smelter Look-up'!$I$4,$V1648-4,0))</f>
        <v/>
      </c>
      <c r="K1648" s="149"/>
      <c r="L1648" s="149"/>
      <c r="M1648" s="149"/>
      <c r="N1648" s="149"/>
      <c r="O1648" s="149"/>
      <c r="P1648" s="206"/>
      <c r="Q1648" s="150"/>
      <c r="R1648" s="148" t="str">
        <f ca="1">IF(ISERROR($V1648),"",OFFSET('Smelter Look-up'!$C$4,$V1648-4,0)&amp;"")</f>
        <v/>
      </c>
      <c r="S1648" s="154" t="str">
        <f t="shared" ca="1" si="136"/>
        <v/>
      </c>
      <c r="T1648" s="154" t="str">
        <f ca="1">IF(B1648="","",IF(ISERROR(MATCH($J1648,SorP!$B$1:$B$6261,0)),"",INDIRECT("'SorP'!$A$"&amp;MATCH($S1648&amp;$J1648,SorP!C:C,0))))</f>
        <v/>
      </c>
      <c r="U1648" s="167"/>
      <c r="V1648" s="168" t="e">
        <f>IF(C1648="",NA(),MATCH($B1648&amp;$C1648,'Smelter Look-up'!$J:$J,0))</f>
        <v>#N/A</v>
      </c>
      <c r="X1648" s="169">
        <f t="shared" ca="1" si="135"/>
        <v>0</v>
      </c>
      <c r="AB1648" s="311" t="str">
        <f t="shared" si="137"/>
        <v/>
      </c>
      <c r="AC1648" s="169" t="str">
        <f t="shared" si="138"/>
        <v/>
      </c>
      <c r="AD1648" s="169" t="str">
        <f t="shared" si="139"/>
        <v/>
      </c>
    </row>
    <row r="1649" spans="1:30" s="169" customFormat="1" ht="20.25">
      <c r="A1649" s="154"/>
      <c r="B1649" s="301"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3" t="str">
        <f ca="1">IF(ISERROR($V1649),"",OFFSET('Smelter Look-up'!$G$4,$V1649-4,0))</f>
        <v/>
      </c>
      <c r="I1649" s="204" t="str">
        <f ca="1">IF(ISERROR($V1649),"",OFFSET('Smelter Look-up'!$H$4,$V1649-4,0))</f>
        <v/>
      </c>
      <c r="J1649" s="204" t="str">
        <f ca="1">IF(ISERROR($V1649),"",OFFSET('Smelter Look-up'!$I$4,$V1649-4,0))</f>
        <v/>
      </c>
      <c r="K1649" s="149"/>
      <c r="L1649" s="149"/>
      <c r="M1649" s="149"/>
      <c r="N1649" s="149"/>
      <c r="O1649" s="149"/>
      <c r="P1649" s="206"/>
      <c r="Q1649" s="150"/>
      <c r="R1649" s="148" t="str">
        <f ca="1">IF(ISERROR($V1649),"",OFFSET('Smelter Look-up'!$C$4,$V1649-4,0)&amp;"")</f>
        <v/>
      </c>
      <c r="S1649" s="154" t="str">
        <f t="shared" ca="1" si="136"/>
        <v/>
      </c>
      <c r="T1649" s="154" t="str">
        <f ca="1">IF(B1649="","",IF(ISERROR(MATCH($J1649,SorP!$B$1:$B$6261,0)),"",INDIRECT("'SorP'!$A$"&amp;MATCH($S1649&amp;$J1649,SorP!C:C,0))))</f>
        <v/>
      </c>
      <c r="U1649" s="167"/>
      <c r="V1649" s="168" t="e">
        <f>IF(C1649="",NA(),MATCH($B1649&amp;$C1649,'Smelter Look-up'!$J:$J,0))</f>
        <v>#N/A</v>
      </c>
      <c r="X1649" s="169">
        <f t="shared" ca="1" si="135"/>
        <v>0</v>
      </c>
      <c r="AB1649" s="311" t="str">
        <f t="shared" si="137"/>
        <v/>
      </c>
      <c r="AC1649" s="169" t="str">
        <f t="shared" si="138"/>
        <v/>
      </c>
      <c r="AD1649" s="169" t="str">
        <f t="shared" si="139"/>
        <v/>
      </c>
    </row>
    <row r="1650" spans="1:30" s="169" customFormat="1" ht="20.25">
      <c r="A1650" s="154"/>
      <c r="B1650" s="301"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3" t="str">
        <f ca="1">IF(ISERROR($V1650),"",OFFSET('Smelter Look-up'!$G$4,$V1650-4,0))</f>
        <v/>
      </c>
      <c r="I1650" s="204" t="str">
        <f ca="1">IF(ISERROR($V1650),"",OFFSET('Smelter Look-up'!$H$4,$V1650-4,0))</f>
        <v/>
      </c>
      <c r="J1650" s="204" t="str">
        <f ca="1">IF(ISERROR($V1650),"",OFFSET('Smelter Look-up'!$I$4,$V1650-4,0))</f>
        <v/>
      </c>
      <c r="K1650" s="149"/>
      <c r="L1650" s="149"/>
      <c r="M1650" s="149"/>
      <c r="N1650" s="149"/>
      <c r="O1650" s="149"/>
      <c r="P1650" s="206"/>
      <c r="Q1650" s="150"/>
      <c r="R1650" s="148" t="str">
        <f ca="1">IF(ISERROR($V1650),"",OFFSET('Smelter Look-up'!$C$4,$V1650-4,0)&amp;"")</f>
        <v/>
      </c>
      <c r="S1650" s="154" t="str">
        <f t="shared" ca="1" si="136"/>
        <v/>
      </c>
      <c r="T1650" s="154" t="str">
        <f ca="1">IF(B1650="","",IF(ISERROR(MATCH($J1650,SorP!$B$1:$B$6261,0)),"",INDIRECT("'SorP'!$A$"&amp;MATCH($S1650&amp;$J1650,SorP!C:C,0))))</f>
        <v/>
      </c>
      <c r="U1650" s="167"/>
      <c r="V1650" s="168" t="e">
        <f>IF(C1650="",NA(),MATCH($B1650&amp;$C1650,'Smelter Look-up'!$J:$J,0))</f>
        <v>#N/A</v>
      </c>
      <c r="X1650" s="169">
        <f t="shared" ca="1" si="135"/>
        <v>0</v>
      </c>
      <c r="AB1650" s="311" t="str">
        <f t="shared" si="137"/>
        <v/>
      </c>
      <c r="AC1650" s="169" t="str">
        <f t="shared" si="138"/>
        <v/>
      </c>
      <c r="AD1650" s="169" t="str">
        <f t="shared" si="139"/>
        <v/>
      </c>
    </row>
    <row r="1651" spans="1:30" s="169" customFormat="1" ht="20.25">
      <c r="A1651" s="154"/>
      <c r="B1651" s="301"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3" t="str">
        <f ca="1">IF(ISERROR($V1651),"",OFFSET('Smelter Look-up'!$G$4,$V1651-4,0))</f>
        <v/>
      </c>
      <c r="I1651" s="204" t="str">
        <f ca="1">IF(ISERROR($V1651),"",OFFSET('Smelter Look-up'!$H$4,$V1651-4,0))</f>
        <v/>
      </c>
      <c r="J1651" s="204" t="str">
        <f ca="1">IF(ISERROR($V1651),"",OFFSET('Smelter Look-up'!$I$4,$V1651-4,0))</f>
        <v/>
      </c>
      <c r="K1651" s="149"/>
      <c r="L1651" s="149"/>
      <c r="M1651" s="149"/>
      <c r="N1651" s="149"/>
      <c r="O1651" s="149"/>
      <c r="P1651" s="206"/>
      <c r="Q1651" s="150"/>
      <c r="R1651" s="148" t="str">
        <f ca="1">IF(ISERROR($V1651),"",OFFSET('Smelter Look-up'!$C$4,$V1651-4,0)&amp;"")</f>
        <v/>
      </c>
      <c r="S1651" s="154" t="str">
        <f t="shared" ca="1" si="136"/>
        <v/>
      </c>
      <c r="T1651" s="154" t="str">
        <f ca="1">IF(B1651="","",IF(ISERROR(MATCH($J1651,SorP!$B$1:$B$6261,0)),"",INDIRECT("'SorP'!$A$"&amp;MATCH($S1651&amp;$J1651,SorP!C:C,0))))</f>
        <v/>
      </c>
      <c r="U1651" s="167"/>
      <c r="V1651" s="168" t="e">
        <f>IF(C1651="",NA(),MATCH($B1651&amp;$C1651,'Smelter Look-up'!$J:$J,0))</f>
        <v>#N/A</v>
      </c>
      <c r="X1651" s="169">
        <f t="shared" ca="1" si="135"/>
        <v>0</v>
      </c>
      <c r="AB1651" s="311" t="str">
        <f t="shared" si="137"/>
        <v/>
      </c>
      <c r="AC1651" s="169" t="str">
        <f t="shared" si="138"/>
        <v/>
      </c>
      <c r="AD1651" s="169" t="str">
        <f t="shared" si="139"/>
        <v/>
      </c>
    </row>
    <row r="1652" spans="1:30" s="169" customFormat="1" ht="20.25">
      <c r="A1652" s="154"/>
      <c r="B1652" s="301"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3" t="str">
        <f ca="1">IF(ISERROR($V1652),"",OFFSET('Smelter Look-up'!$G$4,$V1652-4,0))</f>
        <v/>
      </c>
      <c r="I1652" s="204" t="str">
        <f ca="1">IF(ISERROR($V1652),"",OFFSET('Smelter Look-up'!$H$4,$V1652-4,0))</f>
        <v/>
      </c>
      <c r="J1652" s="204" t="str">
        <f ca="1">IF(ISERROR($V1652),"",OFFSET('Smelter Look-up'!$I$4,$V1652-4,0))</f>
        <v/>
      </c>
      <c r="K1652" s="149"/>
      <c r="L1652" s="149"/>
      <c r="M1652" s="149"/>
      <c r="N1652" s="149"/>
      <c r="O1652" s="149"/>
      <c r="P1652" s="206"/>
      <c r="Q1652" s="150"/>
      <c r="R1652" s="148" t="str">
        <f ca="1">IF(ISERROR($V1652),"",OFFSET('Smelter Look-up'!$C$4,$V1652-4,0)&amp;"")</f>
        <v/>
      </c>
      <c r="S1652" s="154" t="str">
        <f t="shared" ca="1" si="136"/>
        <v/>
      </c>
      <c r="T1652" s="154" t="str">
        <f ca="1">IF(B1652="","",IF(ISERROR(MATCH($J1652,SorP!$B$1:$B$6261,0)),"",INDIRECT("'SorP'!$A$"&amp;MATCH($S1652&amp;$J1652,SorP!C:C,0))))</f>
        <v/>
      </c>
      <c r="U1652" s="167"/>
      <c r="V1652" s="168" t="e">
        <f>IF(C1652="",NA(),MATCH($B1652&amp;$C1652,'Smelter Look-up'!$J:$J,0))</f>
        <v>#N/A</v>
      </c>
      <c r="X1652" s="169">
        <f t="shared" ca="1" si="135"/>
        <v>0</v>
      </c>
      <c r="AB1652" s="311" t="str">
        <f t="shared" si="137"/>
        <v/>
      </c>
      <c r="AC1652" s="169" t="str">
        <f t="shared" si="138"/>
        <v/>
      </c>
      <c r="AD1652" s="169" t="str">
        <f t="shared" si="139"/>
        <v/>
      </c>
    </row>
    <row r="1653" spans="1:30" s="169" customFormat="1" ht="20.25">
      <c r="A1653" s="154"/>
      <c r="B1653" s="301"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3" t="str">
        <f ca="1">IF(ISERROR($V1653),"",OFFSET('Smelter Look-up'!$G$4,$V1653-4,0))</f>
        <v/>
      </c>
      <c r="I1653" s="204" t="str">
        <f ca="1">IF(ISERROR($V1653),"",OFFSET('Smelter Look-up'!$H$4,$V1653-4,0))</f>
        <v/>
      </c>
      <c r="J1653" s="204" t="str">
        <f ca="1">IF(ISERROR($V1653),"",OFFSET('Smelter Look-up'!$I$4,$V1653-4,0))</f>
        <v/>
      </c>
      <c r="K1653" s="149"/>
      <c r="L1653" s="149"/>
      <c r="M1653" s="149"/>
      <c r="N1653" s="149"/>
      <c r="O1653" s="149"/>
      <c r="P1653" s="206"/>
      <c r="Q1653" s="150"/>
      <c r="R1653" s="148" t="str">
        <f ca="1">IF(ISERROR($V1653),"",OFFSET('Smelter Look-up'!$C$4,$V1653-4,0)&amp;"")</f>
        <v/>
      </c>
      <c r="S1653" s="154" t="str">
        <f t="shared" ca="1" si="136"/>
        <v/>
      </c>
      <c r="T1653" s="154" t="str">
        <f ca="1">IF(B1653="","",IF(ISERROR(MATCH($J1653,SorP!$B$1:$B$6261,0)),"",INDIRECT("'SorP'!$A$"&amp;MATCH($S1653&amp;$J1653,SorP!C:C,0))))</f>
        <v/>
      </c>
      <c r="U1653" s="167"/>
      <c r="V1653" s="168" t="e">
        <f>IF(C1653="",NA(),MATCH($B1653&amp;$C1653,'Smelter Look-up'!$J:$J,0))</f>
        <v>#N/A</v>
      </c>
      <c r="X1653" s="169">
        <f t="shared" ca="1" si="135"/>
        <v>0</v>
      </c>
      <c r="AB1653" s="311" t="str">
        <f t="shared" si="137"/>
        <v/>
      </c>
      <c r="AC1653" s="169" t="str">
        <f t="shared" si="138"/>
        <v/>
      </c>
      <c r="AD1653" s="169" t="str">
        <f t="shared" si="139"/>
        <v/>
      </c>
    </row>
    <row r="1654" spans="1:30" s="169" customFormat="1" ht="20.25">
      <c r="A1654" s="154"/>
      <c r="B1654" s="301"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3" t="str">
        <f ca="1">IF(ISERROR($V1654),"",OFFSET('Smelter Look-up'!$G$4,$V1654-4,0))</f>
        <v/>
      </c>
      <c r="I1654" s="204" t="str">
        <f ca="1">IF(ISERROR($V1654),"",OFFSET('Smelter Look-up'!$H$4,$V1654-4,0))</f>
        <v/>
      </c>
      <c r="J1654" s="204" t="str">
        <f ca="1">IF(ISERROR($V1654),"",OFFSET('Smelter Look-up'!$I$4,$V1654-4,0))</f>
        <v/>
      </c>
      <c r="K1654" s="149"/>
      <c r="L1654" s="149"/>
      <c r="M1654" s="149"/>
      <c r="N1654" s="149"/>
      <c r="O1654" s="149"/>
      <c r="P1654" s="206"/>
      <c r="Q1654" s="150"/>
      <c r="R1654" s="148" t="str">
        <f ca="1">IF(ISERROR($V1654),"",OFFSET('Smelter Look-up'!$C$4,$V1654-4,0)&amp;"")</f>
        <v/>
      </c>
      <c r="S1654" s="154" t="str">
        <f t="shared" ca="1" si="136"/>
        <v/>
      </c>
      <c r="T1654" s="154" t="str">
        <f ca="1">IF(B1654="","",IF(ISERROR(MATCH($J1654,SorP!$B$1:$B$6261,0)),"",INDIRECT("'SorP'!$A$"&amp;MATCH($S1654&amp;$J1654,SorP!C:C,0))))</f>
        <v/>
      </c>
      <c r="U1654" s="167"/>
      <c r="V1654" s="168" t="e">
        <f>IF(C1654="",NA(),MATCH($B1654&amp;$C1654,'Smelter Look-up'!$J:$J,0))</f>
        <v>#N/A</v>
      </c>
      <c r="X1654" s="169">
        <f t="shared" ca="1" si="135"/>
        <v>0</v>
      </c>
      <c r="AB1654" s="311" t="str">
        <f t="shared" si="137"/>
        <v/>
      </c>
      <c r="AC1654" s="169" t="str">
        <f t="shared" si="138"/>
        <v/>
      </c>
      <c r="AD1654" s="169" t="str">
        <f t="shared" si="139"/>
        <v/>
      </c>
    </row>
    <row r="1655" spans="1:30" s="169" customFormat="1" ht="20.25">
      <c r="A1655" s="154"/>
      <c r="B1655" s="301"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3" t="str">
        <f ca="1">IF(ISERROR($V1655),"",OFFSET('Smelter Look-up'!$G$4,$V1655-4,0))</f>
        <v/>
      </c>
      <c r="I1655" s="204" t="str">
        <f ca="1">IF(ISERROR($V1655),"",OFFSET('Smelter Look-up'!$H$4,$V1655-4,0))</f>
        <v/>
      </c>
      <c r="J1655" s="204" t="str">
        <f ca="1">IF(ISERROR($V1655),"",OFFSET('Smelter Look-up'!$I$4,$V1655-4,0))</f>
        <v/>
      </c>
      <c r="K1655" s="149"/>
      <c r="L1655" s="149"/>
      <c r="M1655" s="149"/>
      <c r="N1655" s="149"/>
      <c r="O1655" s="149"/>
      <c r="P1655" s="206"/>
      <c r="Q1655" s="150"/>
      <c r="R1655" s="148" t="str">
        <f ca="1">IF(ISERROR($V1655),"",OFFSET('Smelter Look-up'!$C$4,$V1655-4,0)&amp;"")</f>
        <v/>
      </c>
      <c r="S1655" s="154" t="str">
        <f t="shared" ca="1" si="136"/>
        <v/>
      </c>
      <c r="T1655" s="154" t="str">
        <f ca="1">IF(B1655="","",IF(ISERROR(MATCH($J1655,SorP!$B$1:$B$6261,0)),"",INDIRECT("'SorP'!$A$"&amp;MATCH($S1655&amp;$J1655,SorP!C:C,0))))</f>
        <v/>
      </c>
      <c r="U1655" s="167"/>
      <c r="V1655" s="168" t="e">
        <f>IF(C1655="",NA(),MATCH($B1655&amp;$C1655,'Smelter Look-up'!$J:$J,0))</f>
        <v>#N/A</v>
      </c>
      <c r="X1655" s="169">
        <f t="shared" ca="1" si="135"/>
        <v>0</v>
      </c>
      <c r="AB1655" s="311" t="str">
        <f t="shared" si="137"/>
        <v/>
      </c>
      <c r="AC1655" s="169" t="str">
        <f t="shared" si="138"/>
        <v/>
      </c>
      <c r="AD1655" s="169" t="str">
        <f t="shared" si="139"/>
        <v/>
      </c>
    </row>
    <row r="1656" spans="1:30" s="169" customFormat="1" ht="20.25">
      <c r="A1656" s="154"/>
      <c r="B1656" s="301"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3" t="str">
        <f ca="1">IF(ISERROR($V1656),"",OFFSET('Smelter Look-up'!$G$4,$V1656-4,0))</f>
        <v/>
      </c>
      <c r="I1656" s="204" t="str">
        <f ca="1">IF(ISERROR($V1656),"",OFFSET('Smelter Look-up'!$H$4,$V1656-4,0))</f>
        <v/>
      </c>
      <c r="J1656" s="204" t="str">
        <f ca="1">IF(ISERROR($V1656),"",OFFSET('Smelter Look-up'!$I$4,$V1656-4,0))</f>
        <v/>
      </c>
      <c r="K1656" s="149"/>
      <c r="L1656" s="149"/>
      <c r="M1656" s="149"/>
      <c r="N1656" s="149"/>
      <c r="O1656" s="149"/>
      <c r="P1656" s="206"/>
      <c r="Q1656" s="150"/>
      <c r="R1656" s="148" t="str">
        <f ca="1">IF(ISERROR($V1656),"",OFFSET('Smelter Look-up'!$C$4,$V1656-4,0)&amp;"")</f>
        <v/>
      </c>
      <c r="S1656" s="154" t="str">
        <f t="shared" ca="1" si="136"/>
        <v/>
      </c>
      <c r="T1656" s="154" t="str">
        <f ca="1">IF(B1656="","",IF(ISERROR(MATCH($J1656,SorP!$B$1:$B$6261,0)),"",INDIRECT("'SorP'!$A$"&amp;MATCH($S1656&amp;$J1656,SorP!C:C,0))))</f>
        <v/>
      </c>
      <c r="U1656" s="167"/>
      <c r="V1656" s="168" t="e">
        <f>IF(C1656="",NA(),MATCH($B1656&amp;$C1656,'Smelter Look-up'!$J:$J,0))</f>
        <v>#N/A</v>
      </c>
      <c r="X1656" s="169">
        <f t="shared" ca="1" si="135"/>
        <v>0</v>
      </c>
      <c r="AB1656" s="311" t="str">
        <f t="shared" si="137"/>
        <v/>
      </c>
      <c r="AC1656" s="169" t="str">
        <f t="shared" si="138"/>
        <v/>
      </c>
      <c r="AD1656" s="169" t="str">
        <f t="shared" si="139"/>
        <v/>
      </c>
    </row>
    <row r="1657" spans="1:30" s="169" customFormat="1" ht="20.25">
      <c r="A1657" s="154"/>
      <c r="B1657" s="301"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3" t="str">
        <f ca="1">IF(ISERROR($V1657),"",OFFSET('Smelter Look-up'!$G$4,$V1657-4,0))</f>
        <v/>
      </c>
      <c r="I1657" s="204" t="str">
        <f ca="1">IF(ISERROR($V1657),"",OFFSET('Smelter Look-up'!$H$4,$V1657-4,0))</f>
        <v/>
      </c>
      <c r="J1657" s="204" t="str">
        <f ca="1">IF(ISERROR($V1657),"",OFFSET('Smelter Look-up'!$I$4,$V1657-4,0))</f>
        <v/>
      </c>
      <c r="K1657" s="149"/>
      <c r="L1657" s="149"/>
      <c r="M1657" s="149"/>
      <c r="N1657" s="149"/>
      <c r="O1657" s="149"/>
      <c r="P1657" s="206"/>
      <c r="Q1657" s="150"/>
      <c r="R1657" s="148" t="str">
        <f ca="1">IF(ISERROR($V1657),"",OFFSET('Smelter Look-up'!$C$4,$V1657-4,0)&amp;"")</f>
        <v/>
      </c>
      <c r="S1657" s="154" t="str">
        <f t="shared" ca="1" si="136"/>
        <v/>
      </c>
      <c r="T1657" s="154" t="str">
        <f ca="1">IF(B1657="","",IF(ISERROR(MATCH($J1657,SorP!$B$1:$B$6261,0)),"",INDIRECT("'SorP'!$A$"&amp;MATCH($S1657&amp;$J1657,SorP!C:C,0))))</f>
        <v/>
      </c>
      <c r="U1657" s="167"/>
      <c r="V1657" s="168" t="e">
        <f>IF(C1657="",NA(),MATCH($B1657&amp;$C1657,'Smelter Look-up'!$J:$J,0))</f>
        <v>#N/A</v>
      </c>
      <c r="X1657" s="169">
        <f t="shared" ca="1" si="135"/>
        <v>0</v>
      </c>
      <c r="AB1657" s="311" t="str">
        <f t="shared" si="137"/>
        <v/>
      </c>
      <c r="AC1657" s="169" t="str">
        <f t="shared" si="138"/>
        <v/>
      </c>
      <c r="AD1657" s="169" t="str">
        <f t="shared" si="139"/>
        <v/>
      </c>
    </row>
    <row r="1658" spans="1:30" s="169" customFormat="1" ht="20.25">
      <c r="A1658" s="154"/>
      <c r="B1658" s="301"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3" t="str">
        <f ca="1">IF(ISERROR($V1658),"",OFFSET('Smelter Look-up'!$G$4,$V1658-4,0))</f>
        <v/>
      </c>
      <c r="I1658" s="204" t="str">
        <f ca="1">IF(ISERROR($V1658),"",OFFSET('Smelter Look-up'!$H$4,$V1658-4,0))</f>
        <v/>
      </c>
      <c r="J1658" s="204" t="str">
        <f ca="1">IF(ISERROR($V1658),"",OFFSET('Smelter Look-up'!$I$4,$V1658-4,0))</f>
        <v/>
      </c>
      <c r="K1658" s="149"/>
      <c r="L1658" s="149"/>
      <c r="M1658" s="149"/>
      <c r="N1658" s="149"/>
      <c r="O1658" s="149"/>
      <c r="P1658" s="206"/>
      <c r="Q1658" s="150"/>
      <c r="R1658" s="148" t="str">
        <f ca="1">IF(ISERROR($V1658),"",OFFSET('Smelter Look-up'!$C$4,$V1658-4,0)&amp;"")</f>
        <v/>
      </c>
      <c r="S1658" s="154" t="str">
        <f t="shared" ca="1" si="136"/>
        <v/>
      </c>
      <c r="T1658" s="154" t="str">
        <f ca="1">IF(B1658="","",IF(ISERROR(MATCH($J1658,SorP!$B$1:$B$6261,0)),"",INDIRECT("'SorP'!$A$"&amp;MATCH($S1658&amp;$J1658,SorP!C:C,0))))</f>
        <v/>
      </c>
      <c r="U1658" s="167"/>
      <c r="V1658" s="168" t="e">
        <f>IF(C1658="",NA(),MATCH($B1658&amp;$C1658,'Smelter Look-up'!$J:$J,0))</f>
        <v>#N/A</v>
      </c>
      <c r="X1658" s="169">
        <f t="shared" ca="1" si="135"/>
        <v>0</v>
      </c>
      <c r="AB1658" s="311" t="str">
        <f t="shared" si="137"/>
        <v/>
      </c>
      <c r="AC1658" s="169" t="str">
        <f t="shared" si="138"/>
        <v/>
      </c>
      <c r="AD1658" s="169" t="str">
        <f t="shared" si="139"/>
        <v/>
      </c>
    </row>
    <row r="1659" spans="1:30" s="169" customFormat="1" ht="20.25">
      <c r="A1659" s="154"/>
      <c r="B1659" s="301"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3" t="str">
        <f ca="1">IF(ISERROR($V1659),"",OFFSET('Smelter Look-up'!$G$4,$V1659-4,0))</f>
        <v/>
      </c>
      <c r="I1659" s="204" t="str">
        <f ca="1">IF(ISERROR($V1659),"",OFFSET('Smelter Look-up'!$H$4,$V1659-4,0))</f>
        <v/>
      </c>
      <c r="J1659" s="204" t="str">
        <f ca="1">IF(ISERROR($V1659),"",OFFSET('Smelter Look-up'!$I$4,$V1659-4,0))</f>
        <v/>
      </c>
      <c r="K1659" s="149"/>
      <c r="L1659" s="149"/>
      <c r="M1659" s="149"/>
      <c r="N1659" s="149"/>
      <c r="O1659" s="149"/>
      <c r="P1659" s="206"/>
      <c r="Q1659" s="150"/>
      <c r="R1659" s="148" t="str">
        <f ca="1">IF(ISERROR($V1659),"",OFFSET('Smelter Look-up'!$C$4,$V1659-4,0)&amp;"")</f>
        <v/>
      </c>
      <c r="S1659" s="154" t="str">
        <f t="shared" ca="1" si="136"/>
        <v/>
      </c>
      <c r="T1659" s="154" t="str">
        <f ca="1">IF(B1659="","",IF(ISERROR(MATCH($J1659,SorP!$B$1:$B$6261,0)),"",INDIRECT("'SorP'!$A$"&amp;MATCH($S1659&amp;$J1659,SorP!C:C,0))))</f>
        <v/>
      </c>
      <c r="U1659" s="167"/>
      <c r="V1659" s="168" t="e">
        <f>IF(C1659="",NA(),MATCH($B1659&amp;$C1659,'Smelter Look-up'!$J:$J,0))</f>
        <v>#N/A</v>
      </c>
      <c r="X1659" s="169">
        <f t="shared" ca="1" si="135"/>
        <v>0</v>
      </c>
      <c r="AB1659" s="311" t="str">
        <f t="shared" si="137"/>
        <v/>
      </c>
      <c r="AC1659" s="169" t="str">
        <f t="shared" si="138"/>
        <v/>
      </c>
      <c r="AD1659" s="169" t="str">
        <f t="shared" si="139"/>
        <v/>
      </c>
    </row>
    <row r="1660" spans="1:30" s="169" customFormat="1" ht="20.25">
      <c r="A1660" s="154"/>
      <c r="B1660" s="301"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3" t="str">
        <f ca="1">IF(ISERROR($V1660),"",OFFSET('Smelter Look-up'!$G$4,$V1660-4,0))</f>
        <v/>
      </c>
      <c r="I1660" s="204" t="str">
        <f ca="1">IF(ISERROR($V1660),"",OFFSET('Smelter Look-up'!$H$4,$V1660-4,0))</f>
        <v/>
      </c>
      <c r="J1660" s="204" t="str">
        <f ca="1">IF(ISERROR($V1660),"",OFFSET('Smelter Look-up'!$I$4,$V1660-4,0))</f>
        <v/>
      </c>
      <c r="K1660" s="149"/>
      <c r="L1660" s="149"/>
      <c r="M1660" s="149"/>
      <c r="N1660" s="149"/>
      <c r="O1660" s="149"/>
      <c r="P1660" s="206"/>
      <c r="Q1660" s="150"/>
      <c r="R1660" s="148" t="str">
        <f ca="1">IF(ISERROR($V1660),"",OFFSET('Smelter Look-up'!$C$4,$V1660-4,0)&amp;"")</f>
        <v/>
      </c>
      <c r="S1660" s="154" t="str">
        <f t="shared" ca="1" si="136"/>
        <v/>
      </c>
      <c r="T1660" s="154" t="str">
        <f ca="1">IF(B1660="","",IF(ISERROR(MATCH($J1660,SorP!$B$1:$B$6261,0)),"",INDIRECT("'SorP'!$A$"&amp;MATCH($S1660&amp;$J1660,SorP!C:C,0))))</f>
        <v/>
      </c>
      <c r="U1660" s="167"/>
      <c r="V1660" s="168" t="e">
        <f>IF(C1660="",NA(),MATCH($B1660&amp;$C1660,'Smelter Look-up'!$J:$J,0))</f>
        <v>#N/A</v>
      </c>
      <c r="X1660" s="169">
        <f t="shared" ca="1" si="135"/>
        <v>0</v>
      </c>
      <c r="AB1660" s="311" t="str">
        <f t="shared" si="137"/>
        <v/>
      </c>
      <c r="AC1660" s="169" t="str">
        <f t="shared" si="138"/>
        <v/>
      </c>
      <c r="AD1660" s="169" t="str">
        <f t="shared" si="139"/>
        <v/>
      </c>
    </row>
    <row r="1661" spans="1:30" s="169" customFormat="1" ht="20.25">
      <c r="A1661" s="154"/>
      <c r="B1661" s="301"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3" t="str">
        <f ca="1">IF(ISERROR($V1661),"",OFFSET('Smelter Look-up'!$G$4,$V1661-4,0))</f>
        <v/>
      </c>
      <c r="I1661" s="204" t="str">
        <f ca="1">IF(ISERROR($V1661),"",OFFSET('Smelter Look-up'!$H$4,$V1661-4,0))</f>
        <v/>
      </c>
      <c r="J1661" s="204" t="str">
        <f ca="1">IF(ISERROR($V1661),"",OFFSET('Smelter Look-up'!$I$4,$V1661-4,0))</f>
        <v/>
      </c>
      <c r="K1661" s="149"/>
      <c r="L1661" s="149"/>
      <c r="M1661" s="149"/>
      <c r="N1661" s="149"/>
      <c r="O1661" s="149"/>
      <c r="P1661" s="206"/>
      <c r="Q1661" s="150"/>
      <c r="R1661" s="148" t="str">
        <f ca="1">IF(ISERROR($V1661),"",OFFSET('Smelter Look-up'!$C$4,$V1661-4,0)&amp;"")</f>
        <v/>
      </c>
      <c r="S1661" s="154" t="str">
        <f t="shared" ca="1" si="136"/>
        <v/>
      </c>
      <c r="T1661" s="154" t="str">
        <f ca="1">IF(B1661="","",IF(ISERROR(MATCH($J1661,SorP!$B$1:$B$6261,0)),"",INDIRECT("'SorP'!$A$"&amp;MATCH($S1661&amp;$J1661,SorP!C:C,0))))</f>
        <v/>
      </c>
      <c r="U1661" s="167"/>
      <c r="V1661" s="168" t="e">
        <f>IF(C1661="",NA(),MATCH($B1661&amp;$C1661,'Smelter Look-up'!$J:$J,0))</f>
        <v>#N/A</v>
      </c>
      <c r="X1661" s="169">
        <f t="shared" ca="1" si="135"/>
        <v>0</v>
      </c>
      <c r="AB1661" s="311" t="str">
        <f t="shared" si="137"/>
        <v/>
      </c>
      <c r="AC1661" s="169" t="str">
        <f t="shared" si="138"/>
        <v/>
      </c>
      <c r="AD1661" s="169" t="str">
        <f t="shared" si="139"/>
        <v/>
      </c>
    </row>
    <row r="1662" spans="1:30" s="169" customFormat="1" ht="20.25">
      <c r="A1662" s="154"/>
      <c r="B1662" s="301"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3" t="str">
        <f ca="1">IF(ISERROR($V1662),"",OFFSET('Smelter Look-up'!$G$4,$V1662-4,0))</f>
        <v/>
      </c>
      <c r="I1662" s="204" t="str">
        <f ca="1">IF(ISERROR($V1662),"",OFFSET('Smelter Look-up'!$H$4,$V1662-4,0))</f>
        <v/>
      </c>
      <c r="J1662" s="204" t="str">
        <f ca="1">IF(ISERROR($V1662),"",OFFSET('Smelter Look-up'!$I$4,$V1662-4,0))</f>
        <v/>
      </c>
      <c r="K1662" s="149"/>
      <c r="L1662" s="149"/>
      <c r="M1662" s="149"/>
      <c r="N1662" s="149"/>
      <c r="O1662" s="149"/>
      <c r="P1662" s="206"/>
      <c r="Q1662" s="150"/>
      <c r="R1662" s="148" t="str">
        <f ca="1">IF(ISERROR($V1662),"",OFFSET('Smelter Look-up'!$C$4,$V1662-4,0)&amp;"")</f>
        <v/>
      </c>
      <c r="S1662" s="154" t="str">
        <f t="shared" ca="1" si="136"/>
        <v/>
      </c>
      <c r="T1662" s="154" t="str">
        <f ca="1">IF(B1662="","",IF(ISERROR(MATCH($J1662,SorP!$B$1:$B$6261,0)),"",INDIRECT("'SorP'!$A$"&amp;MATCH($S1662&amp;$J1662,SorP!C:C,0))))</f>
        <v/>
      </c>
      <c r="U1662" s="167"/>
      <c r="V1662" s="168" t="e">
        <f>IF(C1662="",NA(),MATCH($B1662&amp;$C1662,'Smelter Look-up'!$J:$J,0))</f>
        <v>#N/A</v>
      </c>
      <c r="X1662" s="169">
        <f t="shared" ca="1" si="135"/>
        <v>0</v>
      </c>
      <c r="AB1662" s="311" t="str">
        <f t="shared" si="137"/>
        <v/>
      </c>
      <c r="AC1662" s="169" t="str">
        <f t="shared" si="138"/>
        <v/>
      </c>
      <c r="AD1662" s="169" t="str">
        <f t="shared" si="139"/>
        <v/>
      </c>
    </row>
    <row r="1663" spans="1:30" s="169" customFormat="1" ht="20.25">
      <c r="A1663" s="154"/>
      <c r="B1663" s="301"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3" t="str">
        <f ca="1">IF(ISERROR($V1663),"",OFFSET('Smelter Look-up'!$G$4,$V1663-4,0))</f>
        <v/>
      </c>
      <c r="I1663" s="204" t="str">
        <f ca="1">IF(ISERROR($V1663),"",OFFSET('Smelter Look-up'!$H$4,$V1663-4,0))</f>
        <v/>
      </c>
      <c r="J1663" s="204" t="str">
        <f ca="1">IF(ISERROR($V1663),"",OFFSET('Smelter Look-up'!$I$4,$V1663-4,0))</f>
        <v/>
      </c>
      <c r="K1663" s="149"/>
      <c r="L1663" s="149"/>
      <c r="M1663" s="149"/>
      <c r="N1663" s="149"/>
      <c r="O1663" s="149"/>
      <c r="P1663" s="206"/>
      <c r="Q1663" s="150"/>
      <c r="R1663" s="148" t="str">
        <f ca="1">IF(ISERROR($V1663),"",OFFSET('Smelter Look-up'!$C$4,$V1663-4,0)&amp;"")</f>
        <v/>
      </c>
      <c r="S1663" s="154" t="str">
        <f t="shared" ca="1" si="136"/>
        <v/>
      </c>
      <c r="T1663" s="154" t="str">
        <f ca="1">IF(B1663="","",IF(ISERROR(MATCH($J1663,SorP!$B$1:$B$6261,0)),"",INDIRECT("'SorP'!$A$"&amp;MATCH($S1663&amp;$J1663,SorP!C:C,0))))</f>
        <v/>
      </c>
      <c r="U1663" s="167"/>
      <c r="V1663" s="168" t="e">
        <f>IF(C1663="",NA(),MATCH($B1663&amp;$C1663,'Smelter Look-up'!$J:$J,0))</f>
        <v>#N/A</v>
      </c>
      <c r="X1663" s="169">
        <f t="shared" ca="1" si="135"/>
        <v>0</v>
      </c>
      <c r="AB1663" s="311" t="str">
        <f t="shared" si="137"/>
        <v/>
      </c>
      <c r="AC1663" s="169" t="str">
        <f t="shared" si="138"/>
        <v/>
      </c>
      <c r="AD1663" s="169" t="str">
        <f t="shared" si="139"/>
        <v/>
      </c>
    </row>
    <row r="1664" spans="1:30" s="169" customFormat="1" ht="20.25">
      <c r="A1664" s="154"/>
      <c r="B1664" s="301"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3" t="str">
        <f ca="1">IF(ISERROR($V1664),"",OFFSET('Smelter Look-up'!$G$4,$V1664-4,0))</f>
        <v/>
      </c>
      <c r="I1664" s="204" t="str">
        <f ca="1">IF(ISERROR($V1664),"",OFFSET('Smelter Look-up'!$H$4,$V1664-4,0))</f>
        <v/>
      </c>
      <c r="J1664" s="204" t="str">
        <f ca="1">IF(ISERROR($V1664),"",OFFSET('Smelter Look-up'!$I$4,$V1664-4,0))</f>
        <v/>
      </c>
      <c r="K1664" s="149"/>
      <c r="L1664" s="149"/>
      <c r="M1664" s="149"/>
      <c r="N1664" s="149"/>
      <c r="O1664" s="149"/>
      <c r="P1664" s="206"/>
      <c r="Q1664" s="150"/>
      <c r="R1664" s="148" t="str">
        <f ca="1">IF(ISERROR($V1664),"",OFFSET('Smelter Look-up'!$C$4,$V1664-4,0)&amp;"")</f>
        <v/>
      </c>
      <c r="S1664" s="154" t="str">
        <f t="shared" ca="1" si="136"/>
        <v/>
      </c>
      <c r="T1664" s="154" t="str">
        <f ca="1">IF(B1664="","",IF(ISERROR(MATCH($J1664,SorP!$B$1:$B$6261,0)),"",INDIRECT("'SorP'!$A$"&amp;MATCH($S1664&amp;$J1664,SorP!C:C,0))))</f>
        <v/>
      </c>
      <c r="U1664" s="167"/>
      <c r="V1664" s="168" t="e">
        <f>IF(C1664="",NA(),MATCH($B1664&amp;$C1664,'Smelter Look-up'!$J:$J,0))</f>
        <v>#N/A</v>
      </c>
      <c r="X1664" s="169">
        <f t="shared" ca="1" si="135"/>
        <v>0</v>
      </c>
      <c r="AB1664" s="311" t="str">
        <f t="shared" si="137"/>
        <v/>
      </c>
      <c r="AC1664" s="169" t="str">
        <f t="shared" si="138"/>
        <v/>
      </c>
      <c r="AD1664" s="169" t="str">
        <f t="shared" si="139"/>
        <v/>
      </c>
    </row>
    <row r="1665" spans="1:30" s="169" customFormat="1" ht="20.25">
      <c r="A1665" s="154"/>
      <c r="B1665" s="301"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3" t="str">
        <f ca="1">IF(ISERROR($V1665),"",OFFSET('Smelter Look-up'!$G$4,$V1665-4,0))</f>
        <v/>
      </c>
      <c r="I1665" s="204" t="str">
        <f ca="1">IF(ISERROR($V1665),"",OFFSET('Smelter Look-up'!$H$4,$V1665-4,0))</f>
        <v/>
      </c>
      <c r="J1665" s="204" t="str">
        <f ca="1">IF(ISERROR($V1665),"",OFFSET('Smelter Look-up'!$I$4,$V1665-4,0))</f>
        <v/>
      </c>
      <c r="K1665" s="149"/>
      <c r="L1665" s="149"/>
      <c r="M1665" s="149"/>
      <c r="N1665" s="149"/>
      <c r="O1665" s="149"/>
      <c r="P1665" s="206"/>
      <c r="Q1665" s="150"/>
      <c r="R1665" s="148" t="str">
        <f ca="1">IF(ISERROR($V1665),"",OFFSET('Smelter Look-up'!$C$4,$V1665-4,0)&amp;"")</f>
        <v/>
      </c>
      <c r="S1665" s="154" t="str">
        <f t="shared" ca="1" si="136"/>
        <v/>
      </c>
      <c r="T1665" s="154" t="str">
        <f ca="1">IF(B1665="","",IF(ISERROR(MATCH($J1665,SorP!$B$1:$B$6261,0)),"",INDIRECT("'SorP'!$A$"&amp;MATCH($S1665&amp;$J1665,SorP!C:C,0))))</f>
        <v/>
      </c>
      <c r="U1665" s="167"/>
      <c r="V1665" s="168" t="e">
        <f>IF(C1665="",NA(),MATCH($B1665&amp;$C1665,'Smelter Look-up'!$J:$J,0))</f>
        <v>#N/A</v>
      </c>
      <c r="X1665" s="169">
        <f t="shared" ca="1" si="135"/>
        <v>0</v>
      </c>
      <c r="AB1665" s="311" t="str">
        <f t="shared" si="137"/>
        <v/>
      </c>
      <c r="AC1665" s="169" t="str">
        <f t="shared" si="138"/>
        <v/>
      </c>
      <c r="AD1665" s="169" t="str">
        <f t="shared" si="139"/>
        <v/>
      </c>
    </row>
    <row r="1666" spans="1:30" s="169" customFormat="1" ht="20.25">
      <c r="A1666" s="154"/>
      <c r="B1666" s="301"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3" t="str">
        <f ca="1">IF(ISERROR($V1666),"",OFFSET('Smelter Look-up'!$G$4,$V1666-4,0))</f>
        <v/>
      </c>
      <c r="I1666" s="204" t="str">
        <f ca="1">IF(ISERROR($V1666),"",OFFSET('Smelter Look-up'!$H$4,$V1666-4,0))</f>
        <v/>
      </c>
      <c r="J1666" s="204" t="str">
        <f ca="1">IF(ISERROR($V1666),"",OFFSET('Smelter Look-up'!$I$4,$V1666-4,0))</f>
        <v/>
      </c>
      <c r="K1666" s="149"/>
      <c r="L1666" s="149"/>
      <c r="M1666" s="149"/>
      <c r="N1666" s="149"/>
      <c r="O1666" s="149"/>
      <c r="P1666" s="206"/>
      <c r="Q1666" s="150"/>
      <c r="R1666" s="148" t="str">
        <f ca="1">IF(ISERROR($V1666),"",OFFSET('Smelter Look-up'!$C$4,$V1666-4,0)&amp;"")</f>
        <v/>
      </c>
      <c r="S1666" s="154" t="str">
        <f t="shared" ca="1" si="136"/>
        <v/>
      </c>
      <c r="T1666" s="154" t="str">
        <f ca="1">IF(B1666="","",IF(ISERROR(MATCH($J1666,SorP!$B$1:$B$6261,0)),"",INDIRECT("'SorP'!$A$"&amp;MATCH($S1666&amp;$J1666,SorP!C:C,0))))</f>
        <v/>
      </c>
      <c r="U1666" s="167"/>
      <c r="V1666" s="168" t="e">
        <f>IF(C1666="",NA(),MATCH($B1666&amp;$C1666,'Smelter Look-up'!$J:$J,0))</f>
        <v>#N/A</v>
      </c>
      <c r="X1666" s="169">
        <f t="shared" ca="1" si="135"/>
        <v>0</v>
      </c>
      <c r="AB1666" s="311" t="str">
        <f t="shared" si="137"/>
        <v/>
      </c>
      <c r="AC1666" s="169" t="str">
        <f t="shared" si="138"/>
        <v/>
      </c>
      <c r="AD1666" s="169" t="str">
        <f t="shared" si="139"/>
        <v/>
      </c>
    </row>
    <row r="1667" spans="1:30" s="169" customFormat="1" ht="20.25">
      <c r="A1667" s="154"/>
      <c r="B1667" s="301"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3" t="str">
        <f ca="1">IF(ISERROR($V1667),"",OFFSET('Smelter Look-up'!$G$4,$V1667-4,0))</f>
        <v/>
      </c>
      <c r="I1667" s="204" t="str">
        <f ca="1">IF(ISERROR($V1667),"",OFFSET('Smelter Look-up'!$H$4,$V1667-4,0))</f>
        <v/>
      </c>
      <c r="J1667" s="204" t="str">
        <f ca="1">IF(ISERROR($V1667),"",OFFSET('Smelter Look-up'!$I$4,$V1667-4,0))</f>
        <v/>
      </c>
      <c r="K1667" s="149"/>
      <c r="L1667" s="149"/>
      <c r="M1667" s="149"/>
      <c r="N1667" s="149"/>
      <c r="O1667" s="149"/>
      <c r="P1667" s="206"/>
      <c r="Q1667" s="150"/>
      <c r="R1667" s="148" t="str">
        <f ca="1">IF(ISERROR($V1667),"",OFFSET('Smelter Look-up'!$C$4,$V1667-4,0)&amp;"")</f>
        <v/>
      </c>
      <c r="S1667" s="154" t="str">
        <f t="shared" ca="1" si="136"/>
        <v/>
      </c>
      <c r="T1667" s="154" t="str">
        <f ca="1">IF(B1667="","",IF(ISERROR(MATCH($J1667,SorP!$B$1:$B$6261,0)),"",INDIRECT("'SorP'!$A$"&amp;MATCH($S1667&amp;$J1667,SorP!C:C,0))))</f>
        <v/>
      </c>
      <c r="U1667" s="167"/>
      <c r="V1667" s="168" t="e">
        <f>IF(C1667="",NA(),MATCH($B1667&amp;$C1667,'Smelter Look-up'!$J:$J,0))</f>
        <v>#N/A</v>
      </c>
      <c r="X1667" s="169">
        <f t="shared" ca="1" si="135"/>
        <v>0</v>
      </c>
      <c r="AB1667" s="311" t="str">
        <f t="shared" si="137"/>
        <v/>
      </c>
      <c r="AC1667" s="169" t="str">
        <f t="shared" si="138"/>
        <v/>
      </c>
      <c r="AD1667" s="169" t="str">
        <f t="shared" si="139"/>
        <v/>
      </c>
    </row>
    <row r="1668" spans="1:30" s="169" customFormat="1" ht="20.25">
      <c r="A1668" s="154"/>
      <c r="B1668" s="301"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3" t="str">
        <f ca="1">IF(ISERROR($V1668),"",OFFSET('Smelter Look-up'!$G$4,$V1668-4,0))</f>
        <v/>
      </c>
      <c r="I1668" s="204" t="str">
        <f ca="1">IF(ISERROR($V1668),"",OFFSET('Smelter Look-up'!$H$4,$V1668-4,0))</f>
        <v/>
      </c>
      <c r="J1668" s="204" t="str">
        <f ca="1">IF(ISERROR($V1668),"",OFFSET('Smelter Look-up'!$I$4,$V1668-4,0))</f>
        <v/>
      </c>
      <c r="K1668" s="149"/>
      <c r="L1668" s="149"/>
      <c r="M1668" s="149"/>
      <c r="N1668" s="149"/>
      <c r="O1668" s="149"/>
      <c r="P1668" s="206"/>
      <c r="Q1668" s="150"/>
      <c r="R1668" s="148" t="str">
        <f ca="1">IF(ISERROR($V1668),"",OFFSET('Smelter Look-up'!$C$4,$V1668-4,0)&amp;"")</f>
        <v/>
      </c>
      <c r="S1668" s="154" t="str">
        <f t="shared" ca="1" si="136"/>
        <v/>
      </c>
      <c r="T1668" s="154" t="str">
        <f ca="1">IF(B1668="","",IF(ISERROR(MATCH($J1668,SorP!$B$1:$B$6261,0)),"",INDIRECT("'SorP'!$A$"&amp;MATCH($S1668&amp;$J1668,SorP!C:C,0))))</f>
        <v/>
      </c>
      <c r="U1668" s="167"/>
      <c r="V1668" s="168" t="e">
        <f>IF(C1668="",NA(),MATCH($B1668&amp;$C1668,'Smelter Look-up'!$J:$J,0))</f>
        <v>#N/A</v>
      </c>
      <c r="X1668" s="169">
        <f t="shared" ca="1" si="135"/>
        <v>0</v>
      </c>
      <c r="AB1668" s="311" t="str">
        <f t="shared" si="137"/>
        <v/>
      </c>
      <c r="AC1668" s="169" t="str">
        <f t="shared" si="138"/>
        <v/>
      </c>
      <c r="AD1668" s="169" t="str">
        <f t="shared" si="139"/>
        <v/>
      </c>
    </row>
    <row r="1669" spans="1:30" s="169" customFormat="1" ht="20.25">
      <c r="A1669" s="154"/>
      <c r="B1669" s="301"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3" t="str">
        <f ca="1">IF(ISERROR($V1669),"",OFFSET('Smelter Look-up'!$G$4,$V1669-4,0))</f>
        <v/>
      </c>
      <c r="I1669" s="204" t="str">
        <f ca="1">IF(ISERROR($V1669),"",OFFSET('Smelter Look-up'!$H$4,$V1669-4,0))</f>
        <v/>
      </c>
      <c r="J1669" s="204" t="str">
        <f ca="1">IF(ISERROR($V1669),"",OFFSET('Smelter Look-up'!$I$4,$V1669-4,0))</f>
        <v/>
      </c>
      <c r="K1669" s="149"/>
      <c r="L1669" s="149"/>
      <c r="M1669" s="149"/>
      <c r="N1669" s="149"/>
      <c r="O1669" s="149"/>
      <c r="P1669" s="206"/>
      <c r="Q1669" s="150"/>
      <c r="R1669" s="148" t="str">
        <f ca="1">IF(ISERROR($V1669),"",OFFSET('Smelter Look-up'!$C$4,$V1669-4,0)&amp;"")</f>
        <v/>
      </c>
      <c r="S1669" s="154" t="str">
        <f t="shared" ca="1" si="136"/>
        <v/>
      </c>
      <c r="T1669" s="154" t="str">
        <f ca="1">IF(B1669="","",IF(ISERROR(MATCH($J1669,SorP!$B$1:$B$6261,0)),"",INDIRECT("'SorP'!$A$"&amp;MATCH($S1669&amp;$J1669,SorP!C:C,0))))</f>
        <v/>
      </c>
      <c r="U1669" s="167"/>
      <c r="V1669" s="168" t="e">
        <f>IF(C1669="",NA(),MATCH($B1669&amp;$C1669,'Smelter Look-up'!$J:$J,0))</f>
        <v>#N/A</v>
      </c>
      <c r="X1669" s="169">
        <f t="shared" ca="1" si="135"/>
        <v>0</v>
      </c>
      <c r="AB1669" s="311" t="str">
        <f t="shared" si="137"/>
        <v/>
      </c>
      <c r="AC1669" s="169" t="str">
        <f t="shared" si="138"/>
        <v/>
      </c>
      <c r="AD1669" s="169" t="str">
        <f t="shared" si="139"/>
        <v/>
      </c>
    </row>
    <row r="1670" spans="1:30" s="169" customFormat="1" ht="20.25">
      <c r="A1670" s="154"/>
      <c r="B1670" s="301"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3" t="str">
        <f ca="1">IF(ISERROR($V1670),"",OFFSET('Smelter Look-up'!$G$4,$V1670-4,0))</f>
        <v/>
      </c>
      <c r="I1670" s="204" t="str">
        <f ca="1">IF(ISERROR($V1670),"",OFFSET('Smelter Look-up'!$H$4,$V1670-4,0))</f>
        <v/>
      </c>
      <c r="J1670" s="204" t="str">
        <f ca="1">IF(ISERROR($V1670),"",OFFSET('Smelter Look-up'!$I$4,$V1670-4,0))</f>
        <v/>
      </c>
      <c r="K1670" s="149"/>
      <c r="L1670" s="149"/>
      <c r="M1670" s="149"/>
      <c r="N1670" s="149"/>
      <c r="O1670" s="149"/>
      <c r="P1670" s="206"/>
      <c r="Q1670" s="150"/>
      <c r="R1670" s="148" t="str">
        <f ca="1">IF(ISERROR($V1670),"",OFFSET('Smelter Look-up'!$C$4,$V1670-4,0)&amp;"")</f>
        <v/>
      </c>
      <c r="S1670" s="154" t="str">
        <f t="shared" ca="1" si="136"/>
        <v/>
      </c>
      <c r="T1670" s="154" t="str">
        <f ca="1">IF(B1670="","",IF(ISERROR(MATCH($J1670,SorP!$B$1:$B$6261,0)),"",INDIRECT("'SorP'!$A$"&amp;MATCH($S1670&amp;$J1670,SorP!C:C,0))))</f>
        <v/>
      </c>
      <c r="U1670" s="167"/>
      <c r="V1670" s="168" t="e">
        <f>IF(C1670="",NA(),MATCH($B1670&amp;$C1670,'Smelter Look-up'!$J:$J,0))</f>
        <v>#N/A</v>
      </c>
      <c r="X1670" s="169">
        <f t="shared" ca="1" si="135"/>
        <v>0</v>
      </c>
      <c r="AB1670" s="311" t="str">
        <f t="shared" si="137"/>
        <v/>
      </c>
      <c r="AC1670" s="169" t="str">
        <f t="shared" si="138"/>
        <v/>
      </c>
      <c r="AD1670" s="169" t="str">
        <f t="shared" si="139"/>
        <v/>
      </c>
    </row>
    <row r="1671" spans="1:30" s="169" customFormat="1" ht="20.25">
      <c r="A1671" s="154"/>
      <c r="B1671" s="301"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3" t="str">
        <f ca="1">IF(ISERROR($V1671),"",OFFSET('Smelter Look-up'!$G$4,$V1671-4,0))</f>
        <v/>
      </c>
      <c r="I1671" s="204" t="str">
        <f ca="1">IF(ISERROR($V1671),"",OFFSET('Smelter Look-up'!$H$4,$V1671-4,0))</f>
        <v/>
      </c>
      <c r="J1671" s="204" t="str">
        <f ca="1">IF(ISERROR($V1671),"",OFFSET('Smelter Look-up'!$I$4,$V1671-4,0))</f>
        <v/>
      </c>
      <c r="K1671" s="149"/>
      <c r="L1671" s="149"/>
      <c r="M1671" s="149"/>
      <c r="N1671" s="149"/>
      <c r="O1671" s="149"/>
      <c r="P1671" s="206"/>
      <c r="Q1671" s="150"/>
      <c r="R1671" s="148" t="str">
        <f ca="1">IF(ISERROR($V1671),"",OFFSET('Smelter Look-up'!$C$4,$V1671-4,0)&amp;"")</f>
        <v/>
      </c>
      <c r="S1671" s="154" t="str">
        <f t="shared" ca="1" si="136"/>
        <v/>
      </c>
      <c r="T1671" s="154" t="str">
        <f ca="1">IF(B1671="","",IF(ISERROR(MATCH($J1671,SorP!$B$1:$B$6261,0)),"",INDIRECT("'SorP'!$A$"&amp;MATCH($S1671&amp;$J1671,SorP!C:C,0))))</f>
        <v/>
      </c>
      <c r="U1671" s="167"/>
      <c r="V1671" s="168" t="e">
        <f>IF(C1671="",NA(),MATCH($B1671&amp;$C1671,'Smelter Look-up'!$J:$J,0))</f>
        <v>#N/A</v>
      </c>
      <c r="X1671" s="169">
        <f t="shared" ca="1" si="135"/>
        <v>0</v>
      </c>
      <c r="AB1671" s="311" t="str">
        <f t="shared" si="137"/>
        <v/>
      </c>
      <c r="AC1671" s="169" t="str">
        <f t="shared" si="138"/>
        <v/>
      </c>
      <c r="AD1671" s="169" t="str">
        <f t="shared" si="139"/>
        <v/>
      </c>
    </row>
    <row r="1672" spans="1:30" s="169" customFormat="1" ht="20.25">
      <c r="A1672" s="154"/>
      <c r="B1672" s="301"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3" t="str">
        <f ca="1">IF(ISERROR($V1672),"",OFFSET('Smelter Look-up'!$G$4,$V1672-4,0))</f>
        <v/>
      </c>
      <c r="I1672" s="204" t="str">
        <f ca="1">IF(ISERROR($V1672),"",OFFSET('Smelter Look-up'!$H$4,$V1672-4,0))</f>
        <v/>
      </c>
      <c r="J1672" s="204" t="str">
        <f ca="1">IF(ISERROR($V1672),"",OFFSET('Smelter Look-up'!$I$4,$V1672-4,0))</f>
        <v/>
      </c>
      <c r="K1672" s="149"/>
      <c r="L1672" s="149"/>
      <c r="M1672" s="149"/>
      <c r="N1672" s="149"/>
      <c r="O1672" s="149"/>
      <c r="P1672" s="206"/>
      <c r="Q1672" s="150"/>
      <c r="R1672" s="148" t="str">
        <f ca="1">IF(ISERROR($V1672),"",OFFSET('Smelter Look-up'!$C$4,$V1672-4,0)&amp;"")</f>
        <v/>
      </c>
      <c r="S1672" s="154" t="str">
        <f t="shared" ca="1" si="136"/>
        <v/>
      </c>
      <c r="T1672" s="154" t="str">
        <f ca="1">IF(B1672="","",IF(ISERROR(MATCH($J1672,SorP!$B$1:$B$6261,0)),"",INDIRECT("'SorP'!$A$"&amp;MATCH($S1672&amp;$J1672,SorP!C:C,0))))</f>
        <v/>
      </c>
      <c r="U1672" s="167"/>
      <c r="V1672" s="168" t="e">
        <f>IF(C1672="",NA(),MATCH($B1672&amp;$C1672,'Smelter Look-up'!$J:$J,0))</f>
        <v>#N/A</v>
      </c>
      <c r="X1672" s="169">
        <f t="shared" ca="1" si="135"/>
        <v>0</v>
      </c>
      <c r="AB1672" s="311" t="str">
        <f t="shared" si="137"/>
        <v/>
      </c>
      <c r="AC1672" s="169" t="str">
        <f t="shared" si="138"/>
        <v/>
      </c>
      <c r="AD1672" s="169" t="str">
        <f t="shared" si="139"/>
        <v/>
      </c>
    </row>
    <row r="1673" spans="1:30" s="169" customFormat="1" ht="20.25">
      <c r="A1673" s="154"/>
      <c r="B1673" s="301"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3" t="str">
        <f ca="1">IF(ISERROR($V1673),"",OFFSET('Smelter Look-up'!$G$4,$V1673-4,0))</f>
        <v/>
      </c>
      <c r="I1673" s="204" t="str">
        <f ca="1">IF(ISERROR($V1673),"",OFFSET('Smelter Look-up'!$H$4,$V1673-4,0))</f>
        <v/>
      </c>
      <c r="J1673" s="204" t="str">
        <f ca="1">IF(ISERROR($V1673),"",OFFSET('Smelter Look-up'!$I$4,$V1673-4,0))</f>
        <v/>
      </c>
      <c r="K1673" s="149"/>
      <c r="L1673" s="149"/>
      <c r="M1673" s="149"/>
      <c r="N1673" s="149"/>
      <c r="O1673" s="149"/>
      <c r="P1673" s="206"/>
      <c r="Q1673" s="150"/>
      <c r="R1673" s="148" t="str">
        <f ca="1">IF(ISERROR($V1673),"",OFFSET('Smelter Look-up'!$C$4,$V1673-4,0)&amp;"")</f>
        <v/>
      </c>
      <c r="S1673" s="154" t="str">
        <f t="shared" ca="1" si="136"/>
        <v/>
      </c>
      <c r="T1673" s="154" t="str">
        <f ca="1">IF(B1673="","",IF(ISERROR(MATCH($J1673,SorP!$B$1:$B$6261,0)),"",INDIRECT("'SorP'!$A$"&amp;MATCH($S1673&amp;$J1673,SorP!C:C,0))))</f>
        <v/>
      </c>
      <c r="U1673" s="167"/>
      <c r="V1673" s="168" t="e">
        <f>IF(C1673="",NA(),MATCH($B1673&amp;$C1673,'Smelter Look-up'!$J:$J,0))</f>
        <v>#N/A</v>
      </c>
      <c r="X1673" s="169">
        <f t="shared" ca="1" si="135"/>
        <v>0</v>
      </c>
      <c r="AB1673" s="311" t="str">
        <f t="shared" si="137"/>
        <v/>
      </c>
      <c r="AC1673" s="169" t="str">
        <f t="shared" si="138"/>
        <v/>
      </c>
      <c r="AD1673" s="169" t="str">
        <f t="shared" si="139"/>
        <v/>
      </c>
    </row>
    <row r="1674" spans="1:30" s="169" customFormat="1" ht="20.25">
      <c r="A1674" s="154"/>
      <c r="B1674" s="301"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3" t="str">
        <f ca="1">IF(ISERROR($V1674),"",OFFSET('Smelter Look-up'!$G$4,$V1674-4,0))</f>
        <v/>
      </c>
      <c r="I1674" s="204" t="str">
        <f ca="1">IF(ISERROR($V1674),"",OFFSET('Smelter Look-up'!$H$4,$V1674-4,0))</f>
        <v/>
      </c>
      <c r="J1674" s="204" t="str">
        <f ca="1">IF(ISERROR($V1674),"",OFFSET('Smelter Look-up'!$I$4,$V1674-4,0))</f>
        <v/>
      </c>
      <c r="K1674" s="149"/>
      <c r="L1674" s="149"/>
      <c r="M1674" s="149"/>
      <c r="N1674" s="149"/>
      <c r="O1674" s="149"/>
      <c r="P1674" s="206"/>
      <c r="Q1674" s="150"/>
      <c r="R1674" s="148" t="str">
        <f ca="1">IF(ISERROR($V1674),"",OFFSET('Smelter Look-up'!$C$4,$V1674-4,0)&amp;"")</f>
        <v/>
      </c>
      <c r="S1674" s="154" t="str">
        <f t="shared" ca="1" si="136"/>
        <v/>
      </c>
      <c r="T1674" s="154" t="str">
        <f ca="1">IF(B1674="","",IF(ISERROR(MATCH($J1674,SorP!$B$1:$B$6261,0)),"",INDIRECT("'SorP'!$A$"&amp;MATCH($S1674&amp;$J1674,SorP!C:C,0))))</f>
        <v/>
      </c>
      <c r="U1674" s="167"/>
      <c r="V1674" s="168" t="e">
        <f>IF(C1674="",NA(),MATCH($B1674&amp;$C1674,'Smelter Look-up'!$J:$J,0))</f>
        <v>#N/A</v>
      </c>
      <c r="X1674" s="169">
        <f t="shared" ca="1" si="135"/>
        <v>0</v>
      </c>
      <c r="AB1674" s="311" t="str">
        <f t="shared" si="137"/>
        <v/>
      </c>
      <c r="AC1674" s="169" t="str">
        <f t="shared" si="138"/>
        <v/>
      </c>
      <c r="AD1674" s="169" t="str">
        <f t="shared" si="139"/>
        <v/>
      </c>
    </row>
    <row r="1675" spans="1:30" s="169" customFormat="1" ht="20.25">
      <c r="A1675" s="154"/>
      <c r="B1675" s="301"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3" t="str">
        <f ca="1">IF(ISERROR($V1675),"",OFFSET('Smelter Look-up'!$G$4,$V1675-4,0))</f>
        <v/>
      </c>
      <c r="I1675" s="204" t="str">
        <f ca="1">IF(ISERROR($V1675),"",OFFSET('Smelter Look-up'!$H$4,$V1675-4,0))</f>
        <v/>
      </c>
      <c r="J1675" s="204" t="str">
        <f ca="1">IF(ISERROR($V1675),"",OFFSET('Smelter Look-up'!$I$4,$V1675-4,0))</f>
        <v/>
      </c>
      <c r="K1675" s="149"/>
      <c r="L1675" s="149"/>
      <c r="M1675" s="149"/>
      <c r="N1675" s="149"/>
      <c r="O1675" s="149"/>
      <c r="P1675" s="206"/>
      <c r="Q1675" s="150"/>
      <c r="R1675" s="148" t="str">
        <f ca="1">IF(ISERROR($V1675),"",OFFSET('Smelter Look-up'!$C$4,$V1675-4,0)&amp;"")</f>
        <v/>
      </c>
      <c r="S1675" s="154" t="str">
        <f t="shared" ca="1" si="136"/>
        <v/>
      </c>
      <c r="T1675" s="154" t="str">
        <f ca="1">IF(B1675="","",IF(ISERROR(MATCH($J1675,SorP!$B$1:$B$6261,0)),"",INDIRECT("'SorP'!$A$"&amp;MATCH($S1675&amp;$J1675,SorP!C:C,0))))</f>
        <v/>
      </c>
      <c r="U1675" s="167"/>
      <c r="V1675" s="168" t="e">
        <f>IF(C1675="",NA(),MATCH($B1675&amp;$C1675,'Smelter Look-up'!$J:$J,0))</f>
        <v>#N/A</v>
      </c>
      <c r="X1675" s="169">
        <f t="shared" ca="1" si="135"/>
        <v>0</v>
      </c>
      <c r="AB1675" s="311" t="str">
        <f t="shared" si="137"/>
        <v/>
      </c>
      <c r="AC1675" s="169" t="str">
        <f t="shared" si="138"/>
        <v/>
      </c>
      <c r="AD1675" s="169" t="str">
        <f t="shared" si="139"/>
        <v/>
      </c>
    </row>
    <row r="1676" spans="1:30" s="169" customFormat="1" ht="20.25">
      <c r="A1676" s="154"/>
      <c r="B1676" s="301"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3" t="str">
        <f ca="1">IF(ISERROR($V1676),"",OFFSET('Smelter Look-up'!$G$4,$V1676-4,0))</f>
        <v/>
      </c>
      <c r="I1676" s="204" t="str">
        <f ca="1">IF(ISERROR($V1676),"",OFFSET('Smelter Look-up'!$H$4,$V1676-4,0))</f>
        <v/>
      </c>
      <c r="J1676" s="204" t="str">
        <f ca="1">IF(ISERROR($V1676),"",OFFSET('Smelter Look-up'!$I$4,$V1676-4,0))</f>
        <v/>
      </c>
      <c r="K1676" s="149"/>
      <c r="L1676" s="149"/>
      <c r="M1676" s="149"/>
      <c r="N1676" s="149"/>
      <c r="O1676" s="149"/>
      <c r="P1676" s="206"/>
      <c r="Q1676" s="150"/>
      <c r="R1676" s="148" t="str">
        <f ca="1">IF(ISERROR($V1676),"",OFFSET('Smelter Look-up'!$C$4,$V1676-4,0)&amp;"")</f>
        <v/>
      </c>
      <c r="S1676" s="154" t="str">
        <f t="shared" ca="1" si="136"/>
        <v/>
      </c>
      <c r="T1676" s="154" t="str">
        <f ca="1">IF(B1676="","",IF(ISERROR(MATCH($J1676,SorP!$B$1:$B$6261,0)),"",INDIRECT("'SorP'!$A$"&amp;MATCH($S1676&amp;$J1676,SorP!C:C,0))))</f>
        <v/>
      </c>
      <c r="U1676" s="167"/>
      <c r="V1676" s="168" t="e">
        <f>IF(C1676="",NA(),MATCH($B1676&amp;$C1676,'Smelter Look-up'!$J:$J,0))</f>
        <v>#N/A</v>
      </c>
      <c r="X1676" s="169">
        <f t="shared" ca="1" si="135"/>
        <v>0</v>
      </c>
      <c r="AB1676" s="311" t="str">
        <f t="shared" si="137"/>
        <v/>
      </c>
      <c r="AC1676" s="169" t="str">
        <f t="shared" si="138"/>
        <v/>
      </c>
      <c r="AD1676" s="169" t="str">
        <f t="shared" si="139"/>
        <v/>
      </c>
    </row>
    <row r="1677" spans="1:30" s="169" customFormat="1" ht="20.25">
      <c r="A1677" s="154"/>
      <c r="B1677" s="301"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3" t="str">
        <f ca="1">IF(ISERROR($V1677),"",OFFSET('Smelter Look-up'!$G$4,$V1677-4,0))</f>
        <v/>
      </c>
      <c r="I1677" s="204" t="str">
        <f ca="1">IF(ISERROR($V1677),"",OFFSET('Smelter Look-up'!$H$4,$V1677-4,0))</f>
        <v/>
      </c>
      <c r="J1677" s="204" t="str">
        <f ca="1">IF(ISERROR($V1677),"",OFFSET('Smelter Look-up'!$I$4,$V1677-4,0))</f>
        <v/>
      </c>
      <c r="K1677" s="149"/>
      <c r="L1677" s="149"/>
      <c r="M1677" s="149"/>
      <c r="N1677" s="149"/>
      <c r="O1677" s="149"/>
      <c r="P1677" s="206"/>
      <c r="Q1677" s="150"/>
      <c r="R1677" s="148" t="str">
        <f ca="1">IF(ISERROR($V1677),"",OFFSET('Smelter Look-up'!$C$4,$V1677-4,0)&amp;"")</f>
        <v/>
      </c>
      <c r="S1677" s="154" t="str">
        <f t="shared" ca="1" si="136"/>
        <v/>
      </c>
      <c r="T1677" s="154" t="str">
        <f ca="1">IF(B1677="","",IF(ISERROR(MATCH($J1677,SorP!$B$1:$B$6261,0)),"",INDIRECT("'SorP'!$A$"&amp;MATCH($S1677&amp;$J1677,SorP!C:C,0))))</f>
        <v/>
      </c>
      <c r="U1677" s="167"/>
      <c r="V1677" s="168" t="e">
        <f>IF(C1677="",NA(),MATCH($B1677&amp;$C1677,'Smelter Look-up'!$J:$J,0))</f>
        <v>#N/A</v>
      </c>
      <c r="X1677" s="169">
        <f t="shared" ca="1" si="135"/>
        <v>0</v>
      </c>
      <c r="AB1677" s="311" t="str">
        <f t="shared" si="137"/>
        <v/>
      </c>
      <c r="AC1677" s="169" t="str">
        <f t="shared" si="138"/>
        <v/>
      </c>
      <c r="AD1677" s="169" t="str">
        <f t="shared" si="139"/>
        <v/>
      </c>
    </row>
    <row r="1678" spans="1:30" s="169" customFormat="1" ht="20.25">
      <c r="A1678" s="154"/>
      <c r="B1678" s="301"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3" t="str">
        <f ca="1">IF(ISERROR($V1678),"",OFFSET('Smelter Look-up'!$G$4,$V1678-4,0))</f>
        <v/>
      </c>
      <c r="I1678" s="204" t="str">
        <f ca="1">IF(ISERROR($V1678),"",OFFSET('Smelter Look-up'!$H$4,$V1678-4,0))</f>
        <v/>
      </c>
      <c r="J1678" s="204" t="str">
        <f ca="1">IF(ISERROR($V1678),"",OFFSET('Smelter Look-up'!$I$4,$V1678-4,0))</f>
        <v/>
      </c>
      <c r="K1678" s="149"/>
      <c r="L1678" s="149"/>
      <c r="M1678" s="149"/>
      <c r="N1678" s="149"/>
      <c r="O1678" s="149"/>
      <c r="P1678" s="206"/>
      <c r="Q1678" s="150"/>
      <c r="R1678" s="148" t="str">
        <f ca="1">IF(ISERROR($V1678),"",OFFSET('Smelter Look-up'!$C$4,$V1678-4,0)&amp;"")</f>
        <v/>
      </c>
      <c r="S1678" s="154" t="str">
        <f t="shared" ca="1" si="136"/>
        <v/>
      </c>
      <c r="T1678" s="154" t="str">
        <f ca="1">IF(B1678="","",IF(ISERROR(MATCH($J1678,SorP!$B$1:$B$6261,0)),"",INDIRECT("'SorP'!$A$"&amp;MATCH($S1678&amp;$J1678,SorP!C:C,0))))</f>
        <v/>
      </c>
      <c r="U1678" s="167"/>
      <c r="V1678" s="168" t="e">
        <f>IF(C1678="",NA(),MATCH($B1678&amp;$C1678,'Smelter Look-up'!$J:$J,0))</f>
        <v>#N/A</v>
      </c>
      <c r="X1678" s="169">
        <f t="shared" ca="1" si="135"/>
        <v>0</v>
      </c>
      <c r="AB1678" s="311" t="str">
        <f t="shared" si="137"/>
        <v/>
      </c>
      <c r="AC1678" s="169" t="str">
        <f t="shared" si="138"/>
        <v/>
      </c>
      <c r="AD1678" s="169" t="str">
        <f t="shared" si="139"/>
        <v/>
      </c>
    </row>
    <row r="1679" spans="1:30" s="169" customFormat="1" ht="20.25">
      <c r="A1679" s="154"/>
      <c r="B1679" s="301"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3" t="str">
        <f ca="1">IF(ISERROR($V1679),"",OFFSET('Smelter Look-up'!$G$4,$V1679-4,0))</f>
        <v/>
      </c>
      <c r="I1679" s="204" t="str">
        <f ca="1">IF(ISERROR($V1679),"",OFFSET('Smelter Look-up'!$H$4,$V1679-4,0))</f>
        <v/>
      </c>
      <c r="J1679" s="204" t="str">
        <f ca="1">IF(ISERROR($V1679),"",OFFSET('Smelter Look-up'!$I$4,$V1679-4,0))</f>
        <v/>
      </c>
      <c r="K1679" s="149"/>
      <c r="L1679" s="149"/>
      <c r="M1679" s="149"/>
      <c r="N1679" s="149"/>
      <c r="O1679" s="149"/>
      <c r="P1679" s="206"/>
      <c r="Q1679" s="150"/>
      <c r="R1679" s="148" t="str">
        <f ca="1">IF(ISERROR($V1679),"",OFFSET('Smelter Look-up'!$C$4,$V1679-4,0)&amp;"")</f>
        <v/>
      </c>
      <c r="S1679" s="154" t="str">
        <f t="shared" ca="1" si="136"/>
        <v/>
      </c>
      <c r="T1679" s="154" t="str">
        <f ca="1">IF(B1679="","",IF(ISERROR(MATCH($J1679,SorP!$B$1:$B$6261,0)),"",INDIRECT("'SorP'!$A$"&amp;MATCH($S1679&amp;$J1679,SorP!C:C,0))))</f>
        <v/>
      </c>
      <c r="U1679" s="167"/>
      <c r="V1679" s="168" t="e">
        <f>IF(C1679="",NA(),MATCH($B1679&amp;$C1679,'Smelter Look-up'!$J:$J,0))</f>
        <v>#N/A</v>
      </c>
      <c r="X1679" s="169">
        <f t="shared" ca="1" si="135"/>
        <v>0</v>
      </c>
      <c r="AB1679" s="311" t="str">
        <f t="shared" si="137"/>
        <v/>
      </c>
      <c r="AC1679" s="169" t="str">
        <f t="shared" si="138"/>
        <v/>
      </c>
      <c r="AD1679" s="169" t="str">
        <f t="shared" si="139"/>
        <v/>
      </c>
    </row>
    <row r="1680" spans="1:30" s="169" customFormat="1" ht="20.25">
      <c r="A1680" s="154"/>
      <c r="B1680" s="301"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3" t="str">
        <f ca="1">IF(ISERROR($V1680),"",OFFSET('Smelter Look-up'!$G$4,$V1680-4,0))</f>
        <v/>
      </c>
      <c r="I1680" s="204" t="str">
        <f ca="1">IF(ISERROR($V1680),"",OFFSET('Smelter Look-up'!$H$4,$V1680-4,0))</f>
        <v/>
      </c>
      <c r="J1680" s="204" t="str">
        <f ca="1">IF(ISERROR($V1680),"",OFFSET('Smelter Look-up'!$I$4,$V1680-4,0))</f>
        <v/>
      </c>
      <c r="K1680" s="149"/>
      <c r="L1680" s="149"/>
      <c r="M1680" s="149"/>
      <c r="N1680" s="149"/>
      <c r="O1680" s="149"/>
      <c r="P1680" s="206"/>
      <c r="Q1680" s="150"/>
      <c r="R1680" s="148" t="str">
        <f ca="1">IF(ISERROR($V1680),"",OFFSET('Smelter Look-up'!$C$4,$V1680-4,0)&amp;"")</f>
        <v/>
      </c>
      <c r="S1680" s="154" t="str">
        <f t="shared" ca="1" si="136"/>
        <v/>
      </c>
      <c r="T1680" s="154" t="str">
        <f ca="1">IF(B1680="","",IF(ISERROR(MATCH($J1680,SorP!$B$1:$B$6261,0)),"",INDIRECT("'SorP'!$A$"&amp;MATCH($S1680&amp;$J1680,SorP!C:C,0))))</f>
        <v/>
      </c>
      <c r="U1680" s="167"/>
      <c r="V1680" s="168" t="e">
        <f>IF(C1680="",NA(),MATCH($B1680&amp;$C1680,'Smelter Look-up'!$J:$J,0))</f>
        <v>#N/A</v>
      </c>
      <c r="X1680" s="169">
        <f t="shared" ca="1" si="135"/>
        <v>0</v>
      </c>
      <c r="AB1680" s="311" t="str">
        <f t="shared" si="137"/>
        <v/>
      </c>
      <c r="AC1680" s="169" t="str">
        <f t="shared" si="138"/>
        <v/>
      </c>
      <c r="AD1680" s="169" t="str">
        <f t="shared" si="139"/>
        <v/>
      </c>
    </row>
    <row r="1681" spans="1:30" s="169" customFormat="1" ht="20.25">
      <c r="A1681" s="154"/>
      <c r="B1681" s="301"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3" t="str">
        <f ca="1">IF(ISERROR($V1681),"",OFFSET('Smelter Look-up'!$G$4,$V1681-4,0))</f>
        <v/>
      </c>
      <c r="I1681" s="204" t="str">
        <f ca="1">IF(ISERROR($V1681),"",OFFSET('Smelter Look-up'!$H$4,$V1681-4,0))</f>
        <v/>
      </c>
      <c r="J1681" s="204" t="str">
        <f ca="1">IF(ISERROR($V1681),"",OFFSET('Smelter Look-up'!$I$4,$V1681-4,0))</f>
        <v/>
      </c>
      <c r="K1681" s="149"/>
      <c r="L1681" s="149"/>
      <c r="M1681" s="149"/>
      <c r="N1681" s="149"/>
      <c r="O1681" s="149"/>
      <c r="P1681" s="206"/>
      <c r="Q1681" s="150"/>
      <c r="R1681" s="148" t="str">
        <f ca="1">IF(ISERROR($V1681),"",OFFSET('Smelter Look-up'!$C$4,$V1681-4,0)&amp;"")</f>
        <v/>
      </c>
      <c r="S1681" s="154" t="str">
        <f t="shared" ca="1" si="136"/>
        <v/>
      </c>
      <c r="T1681" s="154" t="str">
        <f ca="1">IF(B1681="","",IF(ISERROR(MATCH($J1681,SorP!$B$1:$B$6261,0)),"",INDIRECT("'SorP'!$A$"&amp;MATCH($S1681&amp;$J1681,SorP!C:C,0))))</f>
        <v/>
      </c>
      <c r="U1681" s="167"/>
      <c r="V1681" s="168" t="e">
        <f>IF(C1681="",NA(),MATCH($B1681&amp;$C1681,'Smelter Look-up'!$J:$J,0))</f>
        <v>#N/A</v>
      </c>
      <c r="X1681" s="169">
        <f t="shared" ca="1" si="135"/>
        <v>0</v>
      </c>
      <c r="AB1681" s="311" t="str">
        <f t="shared" si="137"/>
        <v/>
      </c>
      <c r="AC1681" s="169" t="str">
        <f t="shared" si="138"/>
        <v/>
      </c>
      <c r="AD1681" s="169" t="str">
        <f t="shared" si="139"/>
        <v/>
      </c>
    </row>
    <row r="1682" spans="1:30" s="169" customFormat="1" ht="20.25">
      <c r="A1682" s="154"/>
      <c r="B1682" s="301"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3" t="str">
        <f ca="1">IF(ISERROR($V1682),"",OFFSET('Smelter Look-up'!$G$4,$V1682-4,0))</f>
        <v/>
      </c>
      <c r="I1682" s="204" t="str">
        <f ca="1">IF(ISERROR($V1682),"",OFFSET('Smelter Look-up'!$H$4,$V1682-4,0))</f>
        <v/>
      </c>
      <c r="J1682" s="204" t="str">
        <f ca="1">IF(ISERROR($V1682),"",OFFSET('Smelter Look-up'!$I$4,$V1682-4,0))</f>
        <v/>
      </c>
      <c r="K1682" s="149"/>
      <c r="L1682" s="149"/>
      <c r="M1682" s="149"/>
      <c r="N1682" s="149"/>
      <c r="O1682" s="149"/>
      <c r="P1682" s="206"/>
      <c r="Q1682" s="150"/>
      <c r="R1682" s="148" t="str">
        <f ca="1">IF(ISERROR($V1682),"",OFFSET('Smelter Look-up'!$C$4,$V1682-4,0)&amp;"")</f>
        <v/>
      </c>
      <c r="S1682" s="154" t="str">
        <f t="shared" ca="1" si="136"/>
        <v/>
      </c>
      <c r="T1682" s="154" t="str">
        <f ca="1">IF(B1682="","",IF(ISERROR(MATCH($J1682,SorP!$B$1:$B$6261,0)),"",INDIRECT("'SorP'!$A$"&amp;MATCH($S1682&amp;$J1682,SorP!C:C,0))))</f>
        <v/>
      </c>
      <c r="U1682" s="167"/>
      <c r="V1682" s="168" t="e">
        <f>IF(C1682="",NA(),MATCH($B1682&amp;$C1682,'Smelter Look-up'!$J:$J,0))</f>
        <v>#N/A</v>
      </c>
      <c r="X1682" s="169">
        <f t="shared" ca="1" si="135"/>
        <v>0</v>
      </c>
      <c r="AB1682" s="311" t="str">
        <f t="shared" si="137"/>
        <v/>
      </c>
      <c r="AC1682" s="169" t="str">
        <f t="shared" si="138"/>
        <v/>
      </c>
      <c r="AD1682" s="169" t="str">
        <f t="shared" si="139"/>
        <v/>
      </c>
    </row>
    <row r="1683" spans="1:30" s="169" customFormat="1" ht="20.25">
      <c r="A1683" s="154"/>
      <c r="B1683" s="301"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3" t="str">
        <f ca="1">IF(ISERROR($V1683),"",OFFSET('Smelter Look-up'!$G$4,$V1683-4,0))</f>
        <v/>
      </c>
      <c r="I1683" s="204" t="str">
        <f ca="1">IF(ISERROR($V1683),"",OFFSET('Smelter Look-up'!$H$4,$V1683-4,0))</f>
        <v/>
      </c>
      <c r="J1683" s="204" t="str">
        <f ca="1">IF(ISERROR($V1683),"",OFFSET('Smelter Look-up'!$I$4,$V1683-4,0))</f>
        <v/>
      </c>
      <c r="K1683" s="149"/>
      <c r="L1683" s="149"/>
      <c r="M1683" s="149"/>
      <c r="N1683" s="149"/>
      <c r="O1683" s="149"/>
      <c r="P1683" s="206"/>
      <c r="Q1683" s="150"/>
      <c r="R1683" s="148" t="str">
        <f ca="1">IF(ISERROR($V1683),"",OFFSET('Smelter Look-up'!$C$4,$V1683-4,0)&amp;"")</f>
        <v/>
      </c>
      <c r="S1683" s="154" t="str">
        <f t="shared" ca="1" si="136"/>
        <v/>
      </c>
      <c r="T1683" s="154" t="str">
        <f ca="1">IF(B1683="","",IF(ISERROR(MATCH($J1683,SorP!$B$1:$B$6261,0)),"",INDIRECT("'SorP'!$A$"&amp;MATCH($S1683&amp;$J1683,SorP!C:C,0))))</f>
        <v/>
      </c>
      <c r="U1683" s="167"/>
      <c r="V1683" s="168" t="e">
        <f>IF(C1683="",NA(),MATCH($B1683&amp;$C1683,'Smelter Look-up'!$J:$J,0))</f>
        <v>#N/A</v>
      </c>
      <c r="X1683" s="169">
        <f t="shared" ca="1" si="135"/>
        <v>0</v>
      </c>
      <c r="AB1683" s="311" t="str">
        <f t="shared" si="137"/>
        <v/>
      </c>
      <c r="AC1683" s="169" t="str">
        <f t="shared" si="138"/>
        <v/>
      </c>
      <c r="AD1683" s="169" t="str">
        <f t="shared" si="139"/>
        <v/>
      </c>
    </row>
    <row r="1684" spans="1:30" s="169" customFormat="1" ht="20.25">
      <c r="A1684" s="154"/>
      <c r="B1684" s="301"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3" t="str">
        <f ca="1">IF(ISERROR($V1684),"",OFFSET('Smelter Look-up'!$G$4,$V1684-4,0))</f>
        <v/>
      </c>
      <c r="I1684" s="204" t="str">
        <f ca="1">IF(ISERROR($V1684),"",OFFSET('Smelter Look-up'!$H$4,$V1684-4,0))</f>
        <v/>
      </c>
      <c r="J1684" s="204" t="str">
        <f ca="1">IF(ISERROR($V1684),"",OFFSET('Smelter Look-up'!$I$4,$V1684-4,0))</f>
        <v/>
      </c>
      <c r="K1684" s="149"/>
      <c r="L1684" s="149"/>
      <c r="M1684" s="149"/>
      <c r="N1684" s="149"/>
      <c r="O1684" s="149"/>
      <c r="P1684" s="206"/>
      <c r="Q1684" s="150"/>
      <c r="R1684" s="148" t="str">
        <f ca="1">IF(ISERROR($V1684),"",OFFSET('Smelter Look-up'!$C$4,$V1684-4,0)&amp;"")</f>
        <v/>
      </c>
      <c r="S1684" s="154" t="str">
        <f t="shared" ca="1" si="136"/>
        <v/>
      </c>
      <c r="T1684" s="154" t="str">
        <f ca="1">IF(B1684="","",IF(ISERROR(MATCH($J1684,SorP!$B$1:$B$6261,0)),"",INDIRECT("'SorP'!$A$"&amp;MATCH($S1684&amp;$J1684,SorP!C:C,0))))</f>
        <v/>
      </c>
      <c r="U1684" s="167"/>
      <c r="V1684" s="168" t="e">
        <f>IF(C1684="",NA(),MATCH($B1684&amp;$C1684,'Smelter Look-up'!$J:$J,0))</f>
        <v>#N/A</v>
      </c>
      <c r="X1684" s="169">
        <f t="shared" ca="1" si="135"/>
        <v>0</v>
      </c>
      <c r="AB1684" s="311" t="str">
        <f t="shared" si="137"/>
        <v/>
      </c>
      <c r="AC1684" s="169" t="str">
        <f t="shared" si="138"/>
        <v/>
      </c>
      <c r="AD1684" s="169" t="str">
        <f t="shared" si="139"/>
        <v/>
      </c>
    </row>
    <row r="1685" spans="1:30" s="169" customFormat="1" ht="20.25">
      <c r="A1685" s="154"/>
      <c r="B1685" s="301"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3" t="str">
        <f ca="1">IF(ISERROR($V1685),"",OFFSET('Smelter Look-up'!$G$4,$V1685-4,0))</f>
        <v/>
      </c>
      <c r="I1685" s="204" t="str">
        <f ca="1">IF(ISERROR($V1685),"",OFFSET('Smelter Look-up'!$H$4,$V1685-4,0))</f>
        <v/>
      </c>
      <c r="J1685" s="204" t="str">
        <f ca="1">IF(ISERROR($V1685),"",OFFSET('Smelter Look-up'!$I$4,$V1685-4,0))</f>
        <v/>
      </c>
      <c r="K1685" s="149"/>
      <c r="L1685" s="149"/>
      <c r="M1685" s="149"/>
      <c r="N1685" s="149"/>
      <c r="O1685" s="149"/>
      <c r="P1685" s="206"/>
      <c r="Q1685" s="150"/>
      <c r="R1685" s="148" t="str">
        <f ca="1">IF(ISERROR($V1685),"",OFFSET('Smelter Look-up'!$C$4,$V1685-4,0)&amp;"")</f>
        <v/>
      </c>
      <c r="S1685" s="154" t="str">
        <f t="shared" ca="1" si="136"/>
        <v/>
      </c>
      <c r="T1685" s="154" t="str">
        <f ca="1">IF(B1685="","",IF(ISERROR(MATCH($J1685,SorP!$B$1:$B$6261,0)),"",INDIRECT("'SorP'!$A$"&amp;MATCH($S1685&amp;$J1685,SorP!C:C,0))))</f>
        <v/>
      </c>
      <c r="U1685" s="167"/>
      <c r="V1685" s="168" t="e">
        <f>IF(C1685="",NA(),MATCH($B1685&amp;$C1685,'Smelter Look-up'!$J:$J,0))</f>
        <v>#N/A</v>
      </c>
      <c r="X1685" s="169">
        <f t="shared" ca="1" si="135"/>
        <v>0</v>
      </c>
      <c r="AB1685" s="311" t="str">
        <f t="shared" si="137"/>
        <v/>
      </c>
      <c r="AC1685" s="169" t="str">
        <f t="shared" si="138"/>
        <v/>
      </c>
      <c r="AD1685" s="169" t="str">
        <f t="shared" si="139"/>
        <v/>
      </c>
    </row>
    <row r="1686" spans="1:30" s="169" customFormat="1" ht="20.25">
      <c r="A1686" s="154"/>
      <c r="B1686" s="301"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3" t="str">
        <f ca="1">IF(ISERROR($V1686),"",OFFSET('Smelter Look-up'!$G$4,$V1686-4,0))</f>
        <v/>
      </c>
      <c r="I1686" s="204" t="str">
        <f ca="1">IF(ISERROR($V1686),"",OFFSET('Smelter Look-up'!$H$4,$V1686-4,0))</f>
        <v/>
      </c>
      <c r="J1686" s="204" t="str">
        <f ca="1">IF(ISERROR($V1686),"",OFFSET('Smelter Look-up'!$I$4,$V1686-4,0))</f>
        <v/>
      </c>
      <c r="K1686" s="149"/>
      <c r="L1686" s="149"/>
      <c r="M1686" s="149"/>
      <c r="N1686" s="149"/>
      <c r="O1686" s="149"/>
      <c r="P1686" s="206"/>
      <c r="Q1686" s="150"/>
      <c r="R1686" s="148" t="str">
        <f ca="1">IF(ISERROR($V1686),"",OFFSET('Smelter Look-up'!$C$4,$V1686-4,0)&amp;"")</f>
        <v/>
      </c>
      <c r="S1686" s="154" t="str">
        <f t="shared" ca="1" si="136"/>
        <v/>
      </c>
      <c r="T1686" s="154" t="str">
        <f ca="1">IF(B1686="","",IF(ISERROR(MATCH($J1686,SorP!$B$1:$B$6261,0)),"",INDIRECT("'SorP'!$A$"&amp;MATCH($S1686&amp;$J1686,SorP!C:C,0))))</f>
        <v/>
      </c>
      <c r="U1686" s="167"/>
      <c r="V1686" s="168" t="e">
        <f>IF(C1686="",NA(),MATCH($B1686&amp;$C1686,'Smelter Look-up'!$J:$J,0))</f>
        <v>#N/A</v>
      </c>
      <c r="X1686" s="169">
        <f t="shared" ca="1" si="135"/>
        <v>0</v>
      </c>
      <c r="AB1686" s="311" t="str">
        <f t="shared" si="137"/>
        <v/>
      </c>
      <c r="AC1686" s="169" t="str">
        <f t="shared" si="138"/>
        <v/>
      </c>
      <c r="AD1686" s="169" t="str">
        <f t="shared" si="139"/>
        <v/>
      </c>
    </row>
    <row r="1687" spans="1:30" s="169" customFormat="1" ht="20.25">
      <c r="A1687" s="154"/>
      <c r="B1687" s="301"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3" t="str">
        <f ca="1">IF(ISERROR($V1687),"",OFFSET('Smelter Look-up'!$G$4,$V1687-4,0))</f>
        <v/>
      </c>
      <c r="I1687" s="204" t="str">
        <f ca="1">IF(ISERROR($V1687),"",OFFSET('Smelter Look-up'!$H$4,$V1687-4,0))</f>
        <v/>
      </c>
      <c r="J1687" s="204" t="str">
        <f ca="1">IF(ISERROR($V1687),"",OFFSET('Smelter Look-up'!$I$4,$V1687-4,0))</f>
        <v/>
      </c>
      <c r="K1687" s="149"/>
      <c r="L1687" s="149"/>
      <c r="M1687" s="149"/>
      <c r="N1687" s="149"/>
      <c r="O1687" s="149"/>
      <c r="P1687" s="206"/>
      <c r="Q1687" s="150"/>
      <c r="R1687" s="148" t="str">
        <f ca="1">IF(ISERROR($V1687),"",OFFSET('Smelter Look-up'!$C$4,$V1687-4,0)&amp;"")</f>
        <v/>
      </c>
      <c r="S1687" s="154" t="str">
        <f t="shared" ca="1" si="136"/>
        <v/>
      </c>
      <c r="T1687" s="154" t="str">
        <f ca="1">IF(B1687="","",IF(ISERROR(MATCH($J1687,SorP!$B$1:$B$6261,0)),"",INDIRECT("'SorP'!$A$"&amp;MATCH($S1687&amp;$J1687,SorP!C:C,0))))</f>
        <v/>
      </c>
      <c r="U1687" s="167"/>
      <c r="V1687" s="168" t="e">
        <f>IF(C1687="",NA(),MATCH($B1687&amp;$C1687,'Smelter Look-up'!$J:$J,0))</f>
        <v>#N/A</v>
      </c>
      <c r="X1687" s="169">
        <f t="shared" ca="1" si="135"/>
        <v>0</v>
      </c>
      <c r="AB1687" s="311" t="str">
        <f t="shared" si="137"/>
        <v/>
      </c>
      <c r="AC1687" s="169" t="str">
        <f t="shared" si="138"/>
        <v/>
      </c>
      <c r="AD1687" s="169" t="str">
        <f t="shared" si="139"/>
        <v/>
      </c>
    </row>
    <row r="1688" spans="1:30" s="169" customFormat="1" ht="20.25">
      <c r="A1688" s="154"/>
      <c r="B1688" s="301"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3" t="str">
        <f ca="1">IF(ISERROR($V1688),"",OFFSET('Smelter Look-up'!$G$4,$V1688-4,0))</f>
        <v/>
      </c>
      <c r="I1688" s="204" t="str">
        <f ca="1">IF(ISERROR($V1688),"",OFFSET('Smelter Look-up'!$H$4,$V1688-4,0))</f>
        <v/>
      </c>
      <c r="J1688" s="204" t="str">
        <f ca="1">IF(ISERROR($V1688),"",OFFSET('Smelter Look-up'!$I$4,$V1688-4,0))</f>
        <v/>
      </c>
      <c r="K1688" s="149"/>
      <c r="L1688" s="149"/>
      <c r="M1688" s="149"/>
      <c r="N1688" s="149"/>
      <c r="O1688" s="149"/>
      <c r="P1688" s="206"/>
      <c r="Q1688" s="150"/>
      <c r="R1688" s="148" t="str">
        <f ca="1">IF(ISERROR($V1688),"",OFFSET('Smelter Look-up'!$C$4,$V1688-4,0)&amp;"")</f>
        <v/>
      </c>
      <c r="S1688" s="154" t="str">
        <f t="shared" ca="1" si="136"/>
        <v/>
      </c>
      <c r="T1688" s="154" t="str">
        <f ca="1">IF(B1688="","",IF(ISERROR(MATCH($J1688,SorP!$B$1:$B$6261,0)),"",INDIRECT("'SorP'!$A$"&amp;MATCH($S1688&amp;$J1688,SorP!C:C,0))))</f>
        <v/>
      </c>
      <c r="U1688" s="167"/>
      <c r="V1688" s="168" t="e">
        <f>IF(C1688="",NA(),MATCH($B1688&amp;$C1688,'Smelter Look-up'!$J:$J,0))</f>
        <v>#N/A</v>
      </c>
      <c r="X1688" s="169">
        <f t="shared" ca="1" si="135"/>
        <v>0</v>
      </c>
      <c r="AB1688" s="311" t="str">
        <f t="shared" si="137"/>
        <v/>
      </c>
      <c r="AC1688" s="169" t="str">
        <f t="shared" si="138"/>
        <v/>
      </c>
      <c r="AD1688" s="169" t="str">
        <f t="shared" si="139"/>
        <v/>
      </c>
    </row>
    <row r="1689" spans="1:30" s="169" customFormat="1" ht="20.25">
      <c r="A1689" s="154"/>
      <c r="B1689" s="301"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3" t="str">
        <f ca="1">IF(ISERROR($V1689),"",OFFSET('Smelter Look-up'!$G$4,$V1689-4,0))</f>
        <v/>
      </c>
      <c r="I1689" s="204" t="str">
        <f ca="1">IF(ISERROR($V1689),"",OFFSET('Smelter Look-up'!$H$4,$V1689-4,0))</f>
        <v/>
      </c>
      <c r="J1689" s="204" t="str">
        <f ca="1">IF(ISERROR($V1689),"",OFFSET('Smelter Look-up'!$I$4,$V1689-4,0))</f>
        <v/>
      </c>
      <c r="K1689" s="149"/>
      <c r="L1689" s="149"/>
      <c r="M1689" s="149"/>
      <c r="N1689" s="149"/>
      <c r="O1689" s="149"/>
      <c r="P1689" s="206"/>
      <c r="Q1689" s="150"/>
      <c r="R1689" s="148" t="str">
        <f ca="1">IF(ISERROR($V1689),"",OFFSET('Smelter Look-up'!$C$4,$V1689-4,0)&amp;"")</f>
        <v/>
      </c>
      <c r="S1689" s="154" t="str">
        <f t="shared" ca="1" si="136"/>
        <v/>
      </c>
      <c r="T1689" s="154" t="str">
        <f ca="1">IF(B1689="","",IF(ISERROR(MATCH($J1689,SorP!$B$1:$B$6261,0)),"",INDIRECT("'SorP'!$A$"&amp;MATCH($S1689&amp;$J1689,SorP!C:C,0))))</f>
        <v/>
      </c>
      <c r="U1689" s="167"/>
      <c r="V1689" s="168" t="e">
        <f>IF(C1689="",NA(),MATCH($B1689&amp;$C1689,'Smelter Look-up'!$J:$J,0))</f>
        <v>#N/A</v>
      </c>
      <c r="X1689" s="169">
        <f t="shared" ca="1" si="135"/>
        <v>0</v>
      </c>
      <c r="AB1689" s="311" t="str">
        <f t="shared" si="137"/>
        <v/>
      </c>
      <c r="AC1689" s="169" t="str">
        <f t="shared" si="138"/>
        <v/>
      </c>
      <c r="AD1689" s="169" t="str">
        <f t="shared" si="139"/>
        <v/>
      </c>
    </row>
    <row r="1690" spans="1:30" s="169" customFormat="1" ht="20.25">
      <c r="A1690" s="154"/>
      <c r="B1690" s="301"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3" t="str">
        <f ca="1">IF(ISERROR($V1690),"",OFFSET('Smelter Look-up'!$G$4,$V1690-4,0))</f>
        <v/>
      </c>
      <c r="I1690" s="204" t="str">
        <f ca="1">IF(ISERROR($V1690),"",OFFSET('Smelter Look-up'!$H$4,$V1690-4,0))</f>
        <v/>
      </c>
      <c r="J1690" s="204" t="str">
        <f ca="1">IF(ISERROR($V1690),"",OFFSET('Smelter Look-up'!$I$4,$V1690-4,0))</f>
        <v/>
      </c>
      <c r="K1690" s="149"/>
      <c r="L1690" s="149"/>
      <c r="M1690" s="149"/>
      <c r="N1690" s="149"/>
      <c r="O1690" s="149"/>
      <c r="P1690" s="206"/>
      <c r="Q1690" s="150"/>
      <c r="R1690" s="148" t="str">
        <f ca="1">IF(ISERROR($V1690),"",OFFSET('Smelter Look-up'!$C$4,$V1690-4,0)&amp;"")</f>
        <v/>
      </c>
      <c r="S1690" s="154" t="str">
        <f t="shared" ca="1" si="136"/>
        <v/>
      </c>
      <c r="T1690" s="154" t="str">
        <f ca="1">IF(B1690="","",IF(ISERROR(MATCH($J1690,SorP!$B$1:$B$6261,0)),"",INDIRECT("'SorP'!$A$"&amp;MATCH($S1690&amp;$J1690,SorP!C:C,0))))</f>
        <v/>
      </c>
      <c r="U1690" s="167"/>
      <c r="V1690" s="168" t="e">
        <f>IF(C1690="",NA(),MATCH($B1690&amp;$C1690,'Smelter Look-up'!$J:$J,0))</f>
        <v>#N/A</v>
      </c>
      <c r="X1690" s="169">
        <f t="shared" ca="1" si="135"/>
        <v>0</v>
      </c>
      <c r="AB1690" s="311" t="str">
        <f t="shared" si="137"/>
        <v/>
      </c>
      <c r="AC1690" s="169" t="str">
        <f t="shared" si="138"/>
        <v/>
      </c>
      <c r="AD1690" s="169" t="str">
        <f t="shared" si="139"/>
        <v/>
      </c>
    </row>
    <row r="1691" spans="1:30" s="169" customFormat="1" ht="20.25">
      <c r="A1691" s="154"/>
      <c r="B1691" s="301"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3" t="str">
        <f ca="1">IF(ISERROR($V1691),"",OFFSET('Smelter Look-up'!$G$4,$V1691-4,0))</f>
        <v/>
      </c>
      <c r="I1691" s="204" t="str">
        <f ca="1">IF(ISERROR($V1691),"",OFFSET('Smelter Look-up'!$H$4,$V1691-4,0))</f>
        <v/>
      </c>
      <c r="J1691" s="204" t="str">
        <f ca="1">IF(ISERROR($V1691),"",OFFSET('Smelter Look-up'!$I$4,$V1691-4,0))</f>
        <v/>
      </c>
      <c r="K1691" s="149"/>
      <c r="L1691" s="149"/>
      <c r="M1691" s="149"/>
      <c r="N1691" s="149"/>
      <c r="O1691" s="149"/>
      <c r="P1691" s="206"/>
      <c r="Q1691" s="150"/>
      <c r="R1691" s="148" t="str">
        <f ca="1">IF(ISERROR($V1691),"",OFFSET('Smelter Look-up'!$C$4,$V1691-4,0)&amp;"")</f>
        <v/>
      </c>
      <c r="S1691" s="154" t="str">
        <f t="shared" ca="1" si="136"/>
        <v/>
      </c>
      <c r="T1691" s="154" t="str">
        <f ca="1">IF(B1691="","",IF(ISERROR(MATCH($J1691,SorP!$B$1:$B$6261,0)),"",INDIRECT("'SorP'!$A$"&amp;MATCH($S1691&amp;$J1691,SorP!C:C,0))))</f>
        <v/>
      </c>
      <c r="U1691" s="167"/>
      <c r="V1691" s="168" t="e">
        <f>IF(C1691="",NA(),MATCH($B1691&amp;$C1691,'Smelter Look-up'!$J:$J,0))</f>
        <v>#N/A</v>
      </c>
      <c r="X1691" s="169">
        <f t="shared" ca="1" si="135"/>
        <v>0</v>
      </c>
      <c r="AB1691" s="311" t="str">
        <f t="shared" si="137"/>
        <v/>
      </c>
      <c r="AC1691" s="169" t="str">
        <f t="shared" si="138"/>
        <v/>
      </c>
      <c r="AD1691" s="169" t="str">
        <f t="shared" si="139"/>
        <v/>
      </c>
    </row>
    <row r="1692" spans="1:30" s="169" customFormat="1" ht="20.25">
      <c r="A1692" s="154"/>
      <c r="B1692" s="301"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3" t="str">
        <f ca="1">IF(ISERROR($V1692),"",OFFSET('Smelter Look-up'!$G$4,$V1692-4,0))</f>
        <v/>
      </c>
      <c r="I1692" s="204" t="str">
        <f ca="1">IF(ISERROR($V1692),"",OFFSET('Smelter Look-up'!$H$4,$V1692-4,0))</f>
        <v/>
      </c>
      <c r="J1692" s="204" t="str">
        <f ca="1">IF(ISERROR($V1692),"",OFFSET('Smelter Look-up'!$I$4,$V1692-4,0))</f>
        <v/>
      </c>
      <c r="K1692" s="149"/>
      <c r="L1692" s="149"/>
      <c r="M1692" s="149"/>
      <c r="N1692" s="149"/>
      <c r="O1692" s="149"/>
      <c r="P1692" s="206"/>
      <c r="Q1692" s="150"/>
      <c r="R1692" s="148" t="str">
        <f ca="1">IF(ISERROR($V1692),"",OFFSET('Smelter Look-up'!$C$4,$V1692-4,0)&amp;"")</f>
        <v/>
      </c>
      <c r="S1692" s="154" t="str">
        <f t="shared" ca="1" si="136"/>
        <v/>
      </c>
      <c r="T1692" s="154" t="str">
        <f ca="1">IF(B1692="","",IF(ISERROR(MATCH($J1692,SorP!$B$1:$B$6261,0)),"",INDIRECT("'SorP'!$A$"&amp;MATCH($S1692&amp;$J1692,SorP!C:C,0))))</f>
        <v/>
      </c>
      <c r="U1692" s="167"/>
      <c r="V1692" s="168" t="e">
        <f>IF(C1692="",NA(),MATCH($B1692&amp;$C1692,'Smelter Look-up'!$J:$J,0))</f>
        <v>#N/A</v>
      </c>
      <c r="X1692" s="169">
        <f t="shared" ca="1" si="135"/>
        <v>0</v>
      </c>
      <c r="AB1692" s="311" t="str">
        <f t="shared" si="137"/>
        <v/>
      </c>
      <c r="AC1692" s="169" t="str">
        <f t="shared" si="138"/>
        <v/>
      </c>
      <c r="AD1692" s="169" t="str">
        <f t="shared" si="139"/>
        <v/>
      </c>
    </row>
    <row r="1693" spans="1:30" s="169" customFormat="1" ht="20.25">
      <c r="A1693" s="154"/>
      <c r="B1693" s="301"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3" t="str">
        <f ca="1">IF(ISERROR($V1693),"",OFFSET('Smelter Look-up'!$G$4,$V1693-4,0))</f>
        <v/>
      </c>
      <c r="I1693" s="204" t="str">
        <f ca="1">IF(ISERROR($V1693),"",OFFSET('Smelter Look-up'!$H$4,$V1693-4,0))</f>
        <v/>
      </c>
      <c r="J1693" s="204" t="str">
        <f ca="1">IF(ISERROR($V1693),"",OFFSET('Smelter Look-up'!$I$4,$V1693-4,0))</f>
        <v/>
      </c>
      <c r="K1693" s="149"/>
      <c r="L1693" s="149"/>
      <c r="M1693" s="149"/>
      <c r="N1693" s="149"/>
      <c r="O1693" s="149"/>
      <c r="P1693" s="206"/>
      <c r="Q1693" s="150"/>
      <c r="R1693" s="148" t="str">
        <f ca="1">IF(ISERROR($V1693),"",OFFSET('Smelter Look-up'!$C$4,$V1693-4,0)&amp;"")</f>
        <v/>
      </c>
      <c r="S1693" s="154" t="str">
        <f t="shared" ca="1" si="136"/>
        <v/>
      </c>
      <c r="T1693" s="154" t="str">
        <f ca="1">IF(B1693="","",IF(ISERROR(MATCH($J1693,SorP!$B$1:$B$6261,0)),"",INDIRECT("'SorP'!$A$"&amp;MATCH($S1693&amp;$J1693,SorP!C:C,0))))</f>
        <v/>
      </c>
      <c r="U1693" s="167"/>
      <c r="V1693" s="168" t="e">
        <f>IF(C1693="",NA(),MATCH($B1693&amp;$C1693,'Smelter Look-up'!$J:$J,0))</f>
        <v>#N/A</v>
      </c>
      <c r="X1693" s="169">
        <f t="shared" ca="1" si="135"/>
        <v>0</v>
      </c>
      <c r="AB1693" s="311" t="str">
        <f t="shared" si="137"/>
        <v/>
      </c>
      <c r="AC1693" s="169" t="str">
        <f t="shared" si="138"/>
        <v/>
      </c>
      <c r="AD1693" s="169" t="str">
        <f t="shared" si="139"/>
        <v/>
      </c>
    </row>
    <row r="1694" spans="1:30" s="169" customFormat="1" ht="20.25">
      <c r="A1694" s="154"/>
      <c r="B1694" s="301"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3" t="str">
        <f ca="1">IF(ISERROR($V1694),"",OFFSET('Smelter Look-up'!$G$4,$V1694-4,0))</f>
        <v/>
      </c>
      <c r="I1694" s="204" t="str">
        <f ca="1">IF(ISERROR($V1694),"",OFFSET('Smelter Look-up'!$H$4,$V1694-4,0))</f>
        <v/>
      </c>
      <c r="J1694" s="204" t="str">
        <f ca="1">IF(ISERROR($V1694),"",OFFSET('Smelter Look-up'!$I$4,$V1694-4,0))</f>
        <v/>
      </c>
      <c r="K1694" s="149"/>
      <c r="L1694" s="149"/>
      <c r="M1694" s="149"/>
      <c r="N1694" s="149"/>
      <c r="O1694" s="149"/>
      <c r="P1694" s="206"/>
      <c r="Q1694" s="150"/>
      <c r="R1694" s="148" t="str">
        <f ca="1">IF(ISERROR($V1694),"",OFFSET('Smelter Look-up'!$C$4,$V1694-4,0)&amp;"")</f>
        <v/>
      </c>
      <c r="S1694" s="154" t="str">
        <f t="shared" ca="1" si="136"/>
        <v/>
      </c>
      <c r="T1694" s="154" t="str">
        <f ca="1">IF(B1694="","",IF(ISERROR(MATCH($J1694,SorP!$B$1:$B$6261,0)),"",INDIRECT("'SorP'!$A$"&amp;MATCH($S1694&amp;$J1694,SorP!C:C,0))))</f>
        <v/>
      </c>
      <c r="U1694" s="167"/>
      <c r="V1694" s="168" t="e">
        <f>IF(C1694="",NA(),MATCH($B1694&amp;$C1694,'Smelter Look-up'!$J:$J,0))</f>
        <v>#N/A</v>
      </c>
      <c r="X1694" s="169">
        <f t="shared" ca="1" si="135"/>
        <v>0</v>
      </c>
      <c r="AB1694" s="311" t="str">
        <f t="shared" si="137"/>
        <v/>
      </c>
      <c r="AC1694" s="169" t="str">
        <f t="shared" si="138"/>
        <v/>
      </c>
      <c r="AD1694" s="169" t="str">
        <f t="shared" si="139"/>
        <v/>
      </c>
    </row>
    <row r="1695" spans="1:30" s="169" customFormat="1" ht="20.25">
      <c r="A1695" s="154"/>
      <c r="B1695" s="301"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3" t="str">
        <f ca="1">IF(ISERROR($V1695),"",OFFSET('Smelter Look-up'!$G$4,$V1695-4,0))</f>
        <v/>
      </c>
      <c r="I1695" s="204" t="str">
        <f ca="1">IF(ISERROR($V1695),"",OFFSET('Smelter Look-up'!$H$4,$V1695-4,0))</f>
        <v/>
      </c>
      <c r="J1695" s="204" t="str">
        <f ca="1">IF(ISERROR($V1695),"",OFFSET('Smelter Look-up'!$I$4,$V1695-4,0))</f>
        <v/>
      </c>
      <c r="K1695" s="149"/>
      <c r="L1695" s="149"/>
      <c r="M1695" s="149"/>
      <c r="N1695" s="149"/>
      <c r="O1695" s="149"/>
      <c r="P1695" s="206"/>
      <c r="Q1695" s="150"/>
      <c r="R1695" s="148" t="str">
        <f ca="1">IF(ISERROR($V1695),"",OFFSET('Smelter Look-up'!$C$4,$V1695-4,0)&amp;"")</f>
        <v/>
      </c>
      <c r="S1695" s="154" t="str">
        <f t="shared" ca="1" si="136"/>
        <v/>
      </c>
      <c r="T1695" s="154" t="str">
        <f ca="1">IF(B1695="","",IF(ISERROR(MATCH($J1695,SorP!$B$1:$B$6261,0)),"",INDIRECT("'SorP'!$A$"&amp;MATCH($S1695&amp;$J1695,SorP!C:C,0))))</f>
        <v/>
      </c>
      <c r="U1695" s="167"/>
      <c r="V1695" s="168" t="e">
        <f>IF(C1695="",NA(),MATCH($B1695&amp;$C1695,'Smelter Look-up'!$J:$J,0))</f>
        <v>#N/A</v>
      </c>
      <c r="X1695" s="169">
        <f t="shared" ca="1" si="135"/>
        <v>0</v>
      </c>
      <c r="AB1695" s="311" t="str">
        <f t="shared" si="137"/>
        <v/>
      </c>
      <c r="AC1695" s="169" t="str">
        <f t="shared" si="138"/>
        <v/>
      </c>
      <c r="AD1695" s="169" t="str">
        <f t="shared" si="139"/>
        <v/>
      </c>
    </row>
    <row r="1696" spans="1:30" s="169" customFormat="1" ht="20.25">
      <c r="A1696" s="154"/>
      <c r="B1696" s="301"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3" t="str">
        <f ca="1">IF(ISERROR($V1696),"",OFFSET('Smelter Look-up'!$G$4,$V1696-4,0))</f>
        <v/>
      </c>
      <c r="I1696" s="204" t="str">
        <f ca="1">IF(ISERROR($V1696),"",OFFSET('Smelter Look-up'!$H$4,$V1696-4,0))</f>
        <v/>
      </c>
      <c r="J1696" s="204" t="str">
        <f ca="1">IF(ISERROR($V1696),"",OFFSET('Smelter Look-up'!$I$4,$V1696-4,0))</f>
        <v/>
      </c>
      <c r="K1696" s="149"/>
      <c r="L1696" s="149"/>
      <c r="M1696" s="149"/>
      <c r="N1696" s="149"/>
      <c r="O1696" s="149"/>
      <c r="P1696" s="206"/>
      <c r="Q1696" s="150"/>
      <c r="R1696" s="148" t="str">
        <f ca="1">IF(ISERROR($V1696),"",OFFSET('Smelter Look-up'!$C$4,$V1696-4,0)&amp;"")</f>
        <v/>
      </c>
      <c r="S1696" s="154" t="str">
        <f t="shared" ca="1" si="136"/>
        <v/>
      </c>
      <c r="T1696" s="154" t="str">
        <f ca="1">IF(B1696="","",IF(ISERROR(MATCH($J1696,SorP!$B$1:$B$6261,0)),"",INDIRECT("'SorP'!$A$"&amp;MATCH($S1696&amp;$J1696,SorP!C:C,0))))</f>
        <v/>
      </c>
      <c r="U1696" s="167"/>
      <c r="V1696" s="168" t="e">
        <f>IF(C1696="",NA(),MATCH($B1696&amp;$C1696,'Smelter Look-up'!$J:$J,0))</f>
        <v>#N/A</v>
      </c>
      <c r="X1696" s="169">
        <f t="shared" ref="X1696:X1759" ca="1" si="140">IF(AND(C1696="Smelter not listed",OR(LEN(D1696)=0,LEN(E1696)=0)),1,0)</f>
        <v>0</v>
      </c>
      <c r="AB1696" s="311" t="str">
        <f t="shared" si="137"/>
        <v/>
      </c>
      <c r="AC1696" s="169" t="str">
        <f t="shared" si="138"/>
        <v/>
      </c>
      <c r="AD1696" s="169" t="str">
        <f t="shared" si="139"/>
        <v/>
      </c>
    </row>
    <row r="1697" spans="1:30" s="169" customFormat="1" ht="20.25">
      <c r="A1697" s="154"/>
      <c r="B1697" s="301"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3" t="str">
        <f ca="1">IF(ISERROR($V1697),"",OFFSET('Smelter Look-up'!$G$4,$V1697-4,0))</f>
        <v/>
      </c>
      <c r="I1697" s="204" t="str">
        <f ca="1">IF(ISERROR($V1697),"",OFFSET('Smelter Look-up'!$H$4,$V1697-4,0))</f>
        <v/>
      </c>
      <c r="J1697" s="204" t="str">
        <f ca="1">IF(ISERROR($V1697),"",OFFSET('Smelter Look-up'!$I$4,$V1697-4,0))</f>
        <v/>
      </c>
      <c r="K1697" s="149"/>
      <c r="L1697" s="149"/>
      <c r="M1697" s="149"/>
      <c r="N1697" s="149"/>
      <c r="O1697" s="149"/>
      <c r="P1697" s="206"/>
      <c r="Q1697" s="150"/>
      <c r="R1697" s="148" t="str">
        <f ca="1">IF(ISERROR($V1697),"",OFFSET('Smelter Look-up'!$C$4,$V1697-4,0)&amp;"")</f>
        <v/>
      </c>
      <c r="S1697" s="154" t="str">
        <f t="shared" ref="S1697:S1760" ca="1" si="141">IF(B1697="","",IF(ISERROR(MATCH($E1697,CL,0)),"Unknown",INDIRECT("'C'!$A$"&amp;MATCH($E1697,CL,0)+1)))</f>
        <v/>
      </c>
      <c r="T1697" s="154" t="str">
        <f ca="1">IF(B1697="","",IF(ISERROR(MATCH($J1697,SorP!$B$1:$B$6261,0)),"",INDIRECT("'SorP'!$A$"&amp;MATCH($S1697&amp;$J1697,SorP!C:C,0))))</f>
        <v/>
      </c>
      <c r="U1697" s="167"/>
      <c r="V1697" s="168" t="e">
        <f>IF(C1697="",NA(),MATCH($B1697&amp;$C1697,'Smelter Look-up'!$J:$J,0))</f>
        <v>#N/A</v>
      </c>
      <c r="X1697" s="169">
        <f t="shared" ca="1" si="140"/>
        <v>0</v>
      </c>
      <c r="AB1697" s="311" t="str">
        <f t="shared" si="137"/>
        <v/>
      </c>
      <c r="AC1697" s="169" t="str">
        <f t="shared" si="138"/>
        <v/>
      </c>
      <c r="AD1697" s="169" t="str">
        <f t="shared" si="139"/>
        <v/>
      </c>
    </row>
    <row r="1698" spans="1:30" s="169" customFormat="1" ht="20.25">
      <c r="A1698" s="154"/>
      <c r="B1698" s="301"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3" t="str">
        <f ca="1">IF(ISERROR($V1698),"",OFFSET('Smelter Look-up'!$G$4,$V1698-4,0))</f>
        <v/>
      </c>
      <c r="I1698" s="204" t="str">
        <f ca="1">IF(ISERROR($V1698),"",OFFSET('Smelter Look-up'!$H$4,$V1698-4,0))</f>
        <v/>
      </c>
      <c r="J1698" s="204" t="str">
        <f ca="1">IF(ISERROR($V1698),"",OFFSET('Smelter Look-up'!$I$4,$V1698-4,0))</f>
        <v/>
      </c>
      <c r="K1698" s="149"/>
      <c r="L1698" s="149"/>
      <c r="M1698" s="149"/>
      <c r="N1698" s="149"/>
      <c r="O1698" s="149"/>
      <c r="P1698" s="206"/>
      <c r="Q1698" s="150"/>
      <c r="R1698" s="148" t="str">
        <f ca="1">IF(ISERROR($V1698),"",OFFSET('Smelter Look-up'!$C$4,$V1698-4,0)&amp;"")</f>
        <v/>
      </c>
      <c r="S1698" s="154" t="str">
        <f t="shared" ca="1" si="141"/>
        <v/>
      </c>
      <c r="T1698" s="154" t="str">
        <f ca="1">IF(B1698="","",IF(ISERROR(MATCH($J1698,SorP!$B$1:$B$6261,0)),"",INDIRECT("'SorP'!$A$"&amp;MATCH($S1698&amp;$J1698,SorP!C:C,0))))</f>
        <v/>
      </c>
      <c r="U1698" s="167"/>
      <c r="V1698" s="168" t="e">
        <f>IF(C1698="",NA(),MATCH($B1698&amp;$C1698,'Smelter Look-up'!$J:$J,0))</f>
        <v>#N/A</v>
      </c>
      <c r="X1698" s="169">
        <f t="shared" ca="1" si="140"/>
        <v>0</v>
      </c>
      <c r="AB1698" s="311" t="str">
        <f t="shared" si="137"/>
        <v/>
      </c>
      <c r="AC1698" s="169" t="str">
        <f t="shared" si="138"/>
        <v/>
      </c>
      <c r="AD1698" s="169" t="str">
        <f t="shared" si="139"/>
        <v/>
      </c>
    </row>
    <row r="1699" spans="1:30" s="169" customFormat="1" ht="20.25">
      <c r="A1699" s="154"/>
      <c r="B1699" s="301"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3" t="str">
        <f ca="1">IF(ISERROR($V1699),"",OFFSET('Smelter Look-up'!$G$4,$V1699-4,0))</f>
        <v/>
      </c>
      <c r="I1699" s="204" t="str">
        <f ca="1">IF(ISERROR($V1699),"",OFFSET('Smelter Look-up'!$H$4,$V1699-4,0))</f>
        <v/>
      </c>
      <c r="J1699" s="204" t="str">
        <f ca="1">IF(ISERROR($V1699),"",OFFSET('Smelter Look-up'!$I$4,$V1699-4,0))</f>
        <v/>
      </c>
      <c r="K1699" s="149"/>
      <c r="L1699" s="149"/>
      <c r="M1699" s="149"/>
      <c r="N1699" s="149"/>
      <c r="O1699" s="149"/>
      <c r="P1699" s="206"/>
      <c r="Q1699" s="150"/>
      <c r="R1699" s="148" t="str">
        <f ca="1">IF(ISERROR($V1699),"",OFFSET('Smelter Look-up'!$C$4,$V1699-4,0)&amp;"")</f>
        <v/>
      </c>
      <c r="S1699" s="154" t="str">
        <f t="shared" ca="1" si="141"/>
        <v/>
      </c>
      <c r="T1699" s="154" t="str">
        <f ca="1">IF(B1699="","",IF(ISERROR(MATCH($J1699,SorP!$B$1:$B$6261,0)),"",INDIRECT("'SorP'!$A$"&amp;MATCH($S1699&amp;$J1699,SorP!C:C,0))))</f>
        <v/>
      </c>
      <c r="U1699" s="167"/>
      <c r="V1699" s="168" t="e">
        <f>IF(C1699="",NA(),MATCH($B1699&amp;$C1699,'Smelter Look-up'!$J:$J,0))</f>
        <v>#N/A</v>
      </c>
      <c r="X1699" s="169">
        <f t="shared" ca="1" si="140"/>
        <v>0</v>
      </c>
      <c r="AB1699" s="311" t="str">
        <f t="shared" si="137"/>
        <v/>
      </c>
      <c r="AC1699" s="169" t="str">
        <f t="shared" si="138"/>
        <v/>
      </c>
      <c r="AD1699" s="169" t="str">
        <f t="shared" si="139"/>
        <v/>
      </c>
    </row>
    <row r="1700" spans="1:30" s="169" customFormat="1" ht="20.25">
      <c r="A1700" s="154"/>
      <c r="B1700" s="301"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3" t="str">
        <f ca="1">IF(ISERROR($V1700),"",OFFSET('Smelter Look-up'!$G$4,$V1700-4,0))</f>
        <v/>
      </c>
      <c r="I1700" s="204" t="str">
        <f ca="1">IF(ISERROR($V1700),"",OFFSET('Smelter Look-up'!$H$4,$V1700-4,0))</f>
        <v/>
      </c>
      <c r="J1700" s="204" t="str">
        <f ca="1">IF(ISERROR($V1700),"",OFFSET('Smelter Look-up'!$I$4,$V1700-4,0))</f>
        <v/>
      </c>
      <c r="K1700" s="149"/>
      <c r="L1700" s="149"/>
      <c r="M1700" s="149"/>
      <c r="N1700" s="149"/>
      <c r="O1700" s="149"/>
      <c r="P1700" s="206"/>
      <c r="Q1700" s="150"/>
      <c r="R1700" s="148" t="str">
        <f ca="1">IF(ISERROR($V1700),"",OFFSET('Smelter Look-up'!$C$4,$V1700-4,0)&amp;"")</f>
        <v/>
      </c>
      <c r="S1700" s="154" t="str">
        <f t="shared" ca="1" si="141"/>
        <v/>
      </c>
      <c r="T1700" s="154" t="str">
        <f ca="1">IF(B1700="","",IF(ISERROR(MATCH($J1700,SorP!$B$1:$B$6261,0)),"",INDIRECT("'SorP'!$A$"&amp;MATCH($S1700&amp;$J1700,SorP!C:C,0))))</f>
        <v/>
      </c>
      <c r="U1700" s="167"/>
      <c r="V1700" s="168" t="e">
        <f>IF(C1700="",NA(),MATCH($B1700&amp;$C1700,'Smelter Look-up'!$J:$J,0))</f>
        <v>#N/A</v>
      </c>
      <c r="X1700" s="169">
        <f t="shared" ca="1" si="140"/>
        <v>0</v>
      </c>
      <c r="AB1700" s="311" t="str">
        <f t="shared" si="137"/>
        <v/>
      </c>
      <c r="AC1700" s="169" t="str">
        <f t="shared" si="138"/>
        <v/>
      </c>
      <c r="AD1700" s="169" t="str">
        <f t="shared" si="139"/>
        <v/>
      </c>
    </row>
    <row r="1701" spans="1:30" s="169" customFormat="1" ht="20.25">
      <c r="A1701" s="154"/>
      <c r="B1701" s="301"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3" t="str">
        <f ca="1">IF(ISERROR($V1701),"",OFFSET('Smelter Look-up'!$G$4,$V1701-4,0))</f>
        <v/>
      </c>
      <c r="I1701" s="204" t="str">
        <f ca="1">IF(ISERROR($V1701),"",OFFSET('Smelter Look-up'!$H$4,$V1701-4,0))</f>
        <v/>
      </c>
      <c r="J1701" s="204" t="str">
        <f ca="1">IF(ISERROR($V1701),"",OFFSET('Smelter Look-up'!$I$4,$V1701-4,0))</f>
        <v/>
      </c>
      <c r="K1701" s="149"/>
      <c r="L1701" s="149"/>
      <c r="M1701" s="149"/>
      <c r="N1701" s="149"/>
      <c r="O1701" s="149"/>
      <c r="P1701" s="206"/>
      <c r="Q1701" s="150"/>
      <c r="R1701" s="148" t="str">
        <f ca="1">IF(ISERROR($V1701),"",OFFSET('Smelter Look-up'!$C$4,$V1701-4,0)&amp;"")</f>
        <v/>
      </c>
      <c r="S1701" s="154" t="str">
        <f t="shared" ca="1" si="141"/>
        <v/>
      </c>
      <c r="T1701" s="154" t="str">
        <f ca="1">IF(B1701="","",IF(ISERROR(MATCH($J1701,SorP!$B$1:$B$6261,0)),"",INDIRECT("'SorP'!$A$"&amp;MATCH($S1701&amp;$J1701,SorP!C:C,0))))</f>
        <v/>
      </c>
      <c r="U1701" s="167"/>
      <c r="V1701" s="168" t="e">
        <f>IF(C1701="",NA(),MATCH($B1701&amp;$C1701,'Smelter Look-up'!$J:$J,0))</f>
        <v>#N/A</v>
      </c>
      <c r="X1701" s="169">
        <f t="shared" ca="1" si="140"/>
        <v>0</v>
      </c>
      <c r="AB1701" s="311" t="str">
        <f t="shared" si="137"/>
        <v/>
      </c>
      <c r="AC1701" s="169" t="str">
        <f t="shared" si="138"/>
        <v/>
      </c>
      <c r="AD1701" s="169" t="str">
        <f t="shared" si="139"/>
        <v/>
      </c>
    </row>
    <row r="1702" spans="1:30" s="169" customFormat="1" ht="20.25">
      <c r="A1702" s="154"/>
      <c r="B1702" s="301"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3" t="str">
        <f ca="1">IF(ISERROR($V1702),"",OFFSET('Smelter Look-up'!$G$4,$V1702-4,0))</f>
        <v/>
      </c>
      <c r="I1702" s="204" t="str">
        <f ca="1">IF(ISERROR($V1702),"",OFFSET('Smelter Look-up'!$H$4,$V1702-4,0))</f>
        <v/>
      </c>
      <c r="J1702" s="204" t="str">
        <f ca="1">IF(ISERROR($V1702),"",OFFSET('Smelter Look-up'!$I$4,$V1702-4,0))</f>
        <v/>
      </c>
      <c r="K1702" s="149"/>
      <c r="L1702" s="149"/>
      <c r="M1702" s="149"/>
      <c r="N1702" s="149"/>
      <c r="O1702" s="149"/>
      <c r="P1702" s="206"/>
      <c r="Q1702" s="150"/>
      <c r="R1702" s="148" t="str">
        <f ca="1">IF(ISERROR($V1702),"",OFFSET('Smelter Look-up'!$C$4,$V1702-4,0)&amp;"")</f>
        <v/>
      </c>
      <c r="S1702" s="154" t="str">
        <f t="shared" ca="1" si="141"/>
        <v/>
      </c>
      <c r="T1702" s="154" t="str">
        <f ca="1">IF(B1702="","",IF(ISERROR(MATCH($J1702,SorP!$B$1:$B$6261,0)),"",INDIRECT("'SorP'!$A$"&amp;MATCH($S1702&amp;$J1702,SorP!C:C,0))))</f>
        <v/>
      </c>
      <c r="U1702" s="167"/>
      <c r="V1702" s="168" t="e">
        <f>IF(C1702="",NA(),MATCH($B1702&amp;$C1702,'Smelter Look-up'!$J:$J,0))</f>
        <v>#N/A</v>
      </c>
      <c r="X1702" s="169">
        <f t="shared" ca="1" si="140"/>
        <v>0</v>
      </c>
      <c r="AB1702" s="311" t="str">
        <f t="shared" si="137"/>
        <v/>
      </c>
      <c r="AC1702" s="169" t="str">
        <f t="shared" si="138"/>
        <v/>
      </c>
      <c r="AD1702" s="169" t="str">
        <f t="shared" si="139"/>
        <v/>
      </c>
    </row>
    <row r="1703" spans="1:30" s="169" customFormat="1" ht="20.25">
      <c r="A1703" s="154"/>
      <c r="B1703" s="301"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3" t="str">
        <f ca="1">IF(ISERROR($V1703),"",OFFSET('Smelter Look-up'!$G$4,$V1703-4,0))</f>
        <v/>
      </c>
      <c r="I1703" s="204" t="str">
        <f ca="1">IF(ISERROR($V1703),"",OFFSET('Smelter Look-up'!$H$4,$V1703-4,0))</f>
        <v/>
      </c>
      <c r="J1703" s="204" t="str">
        <f ca="1">IF(ISERROR($V1703),"",OFFSET('Smelter Look-up'!$I$4,$V1703-4,0))</f>
        <v/>
      </c>
      <c r="K1703" s="149"/>
      <c r="L1703" s="149"/>
      <c r="M1703" s="149"/>
      <c r="N1703" s="149"/>
      <c r="O1703" s="149"/>
      <c r="P1703" s="206"/>
      <c r="Q1703" s="150"/>
      <c r="R1703" s="148" t="str">
        <f ca="1">IF(ISERROR($V1703),"",OFFSET('Smelter Look-up'!$C$4,$V1703-4,0)&amp;"")</f>
        <v/>
      </c>
      <c r="S1703" s="154" t="str">
        <f t="shared" ca="1" si="141"/>
        <v/>
      </c>
      <c r="T1703" s="154" t="str">
        <f ca="1">IF(B1703="","",IF(ISERROR(MATCH($J1703,SorP!$B$1:$B$6261,0)),"",INDIRECT("'SorP'!$A$"&amp;MATCH($S1703&amp;$J1703,SorP!C:C,0))))</f>
        <v/>
      </c>
      <c r="U1703" s="167"/>
      <c r="V1703" s="168" t="e">
        <f>IF(C1703="",NA(),MATCH($B1703&amp;$C1703,'Smelter Look-up'!$J:$J,0))</f>
        <v>#N/A</v>
      </c>
      <c r="X1703" s="169">
        <f t="shared" ca="1" si="140"/>
        <v>0</v>
      </c>
      <c r="AB1703" s="311" t="str">
        <f t="shared" ref="AB1703:AB1766" si="142">IF(C1703="","",B1703)</f>
        <v/>
      </c>
      <c r="AC1703" s="169" t="str">
        <f t="shared" ref="AC1703:AC1766" si="143">B1703</f>
        <v/>
      </c>
      <c r="AD1703" s="169" t="str">
        <f t="shared" ref="AD1703:AD1766" si="144">IF(C1703="Smelter not listed",D1703,C1703)</f>
        <v/>
      </c>
    </row>
    <row r="1704" spans="1:30" s="169" customFormat="1" ht="20.25">
      <c r="A1704" s="154"/>
      <c r="B1704" s="301"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3" t="str">
        <f ca="1">IF(ISERROR($V1704),"",OFFSET('Smelter Look-up'!$G$4,$V1704-4,0))</f>
        <v/>
      </c>
      <c r="I1704" s="204" t="str">
        <f ca="1">IF(ISERROR($V1704),"",OFFSET('Smelter Look-up'!$H$4,$V1704-4,0))</f>
        <v/>
      </c>
      <c r="J1704" s="204" t="str">
        <f ca="1">IF(ISERROR($V1704),"",OFFSET('Smelter Look-up'!$I$4,$V1704-4,0))</f>
        <v/>
      </c>
      <c r="K1704" s="149"/>
      <c r="L1704" s="149"/>
      <c r="M1704" s="149"/>
      <c r="N1704" s="149"/>
      <c r="O1704" s="149"/>
      <c r="P1704" s="206"/>
      <c r="Q1704" s="150"/>
      <c r="R1704" s="148" t="str">
        <f ca="1">IF(ISERROR($V1704),"",OFFSET('Smelter Look-up'!$C$4,$V1704-4,0)&amp;"")</f>
        <v/>
      </c>
      <c r="S1704" s="154" t="str">
        <f t="shared" ca="1" si="141"/>
        <v/>
      </c>
      <c r="T1704" s="154" t="str">
        <f ca="1">IF(B1704="","",IF(ISERROR(MATCH($J1704,SorP!$B$1:$B$6261,0)),"",INDIRECT("'SorP'!$A$"&amp;MATCH($S1704&amp;$J1704,SorP!C:C,0))))</f>
        <v/>
      </c>
      <c r="U1704" s="167"/>
      <c r="V1704" s="168" t="e">
        <f>IF(C1704="",NA(),MATCH($B1704&amp;$C1704,'Smelter Look-up'!$J:$J,0))</f>
        <v>#N/A</v>
      </c>
      <c r="X1704" s="169">
        <f t="shared" ca="1" si="140"/>
        <v>0</v>
      </c>
      <c r="AB1704" s="311" t="str">
        <f t="shared" si="142"/>
        <v/>
      </c>
      <c r="AC1704" s="169" t="str">
        <f t="shared" si="143"/>
        <v/>
      </c>
      <c r="AD1704" s="169" t="str">
        <f t="shared" si="144"/>
        <v/>
      </c>
    </row>
    <row r="1705" spans="1:30" s="169" customFormat="1" ht="20.25">
      <c r="A1705" s="154"/>
      <c r="B1705" s="301"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3" t="str">
        <f ca="1">IF(ISERROR($V1705),"",OFFSET('Smelter Look-up'!$G$4,$V1705-4,0))</f>
        <v/>
      </c>
      <c r="I1705" s="204" t="str">
        <f ca="1">IF(ISERROR($V1705),"",OFFSET('Smelter Look-up'!$H$4,$V1705-4,0))</f>
        <v/>
      </c>
      <c r="J1705" s="204" t="str">
        <f ca="1">IF(ISERROR($V1705),"",OFFSET('Smelter Look-up'!$I$4,$V1705-4,0))</f>
        <v/>
      </c>
      <c r="K1705" s="149"/>
      <c r="L1705" s="149"/>
      <c r="M1705" s="149"/>
      <c r="N1705" s="149"/>
      <c r="O1705" s="149"/>
      <c r="P1705" s="206"/>
      <c r="Q1705" s="150"/>
      <c r="R1705" s="148" t="str">
        <f ca="1">IF(ISERROR($V1705),"",OFFSET('Smelter Look-up'!$C$4,$V1705-4,0)&amp;"")</f>
        <v/>
      </c>
      <c r="S1705" s="154" t="str">
        <f t="shared" ca="1" si="141"/>
        <v/>
      </c>
      <c r="T1705" s="154" t="str">
        <f ca="1">IF(B1705="","",IF(ISERROR(MATCH($J1705,SorP!$B$1:$B$6261,0)),"",INDIRECT("'SorP'!$A$"&amp;MATCH($S1705&amp;$J1705,SorP!C:C,0))))</f>
        <v/>
      </c>
      <c r="U1705" s="167"/>
      <c r="V1705" s="168" t="e">
        <f>IF(C1705="",NA(),MATCH($B1705&amp;$C1705,'Smelter Look-up'!$J:$J,0))</f>
        <v>#N/A</v>
      </c>
      <c r="X1705" s="169">
        <f t="shared" ca="1" si="140"/>
        <v>0</v>
      </c>
      <c r="AB1705" s="311" t="str">
        <f t="shared" si="142"/>
        <v/>
      </c>
      <c r="AC1705" s="169" t="str">
        <f t="shared" si="143"/>
        <v/>
      </c>
      <c r="AD1705" s="169" t="str">
        <f t="shared" si="144"/>
        <v/>
      </c>
    </row>
    <row r="1706" spans="1:30" s="169" customFormat="1" ht="20.25">
      <c r="A1706" s="154"/>
      <c r="B1706" s="301"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3" t="str">
        <f ca="1">IF(ISERROR($V1706),"",OFFSET('Smelter Look-up'!$G$4,$V1706-4,0))</f>
        <v/>
      </c>
      <c r="I1706" s="204" t="str">
        <f ca="1">IF(ISERROR($V1706),"",OFFSET('Smelter Look-up'!$H$4,$V1706-4,0))</f>
        <v/>
      </c>
      <c r="J1706" s="204" t="str">
        <f ca="1">IF(ISERROR($V1706),"",OFFSET('Smelter Look-up'!$I$4,$V1706-4,0))</f>
        <v/>
      </c>
      <c r="K1706" s="149"/>
      <c r="L1706" s="149"/>
      <c r="M1706" s="149"/>
      <c r="N1706" s="149"/>
      <c r="O1706" s="149"/>
      <c r="P1706" s="206"/>
      <c r="Q1706" s="150"/>
      <c r="R1706" s="148" t="str">
        <f ca="1">IF(ISERROR($V1706),"",OFFSET('Smelter Look-up'!$C$4,$V1706-4,0)&amp;"")</f>
        <v/>
      </c>
      <c r="S1706" s="154" t="str">
        <f t="shared" ca="1" si="141"/>
        <v/>
      </c>
      <c r="T1706" s="154" t="str">
        <f ca="1">IF(B1706="","",IF(ISERROR(MATCH($J1706,SorP!$B$1:$B$6261,0)),"",INDIRECT("'SorP'!$A$"&amp;MATCH($S1706&amp;$J1706,SorP!C:C,0))))</f>
        <v/>
      </c>
      <c r="U1706" s="167"/>
      <c r="V1706" s="168" t="e">
        <f>IF(C1706="",NA(),MATCH($B1706&amp;$C1706,'Smelter Look-up'!$J:$J,0))</f>
        <v>#N/A</v>
      </c>
      <c r="X1706" s="169">
        <f t="shared" ca="1" si="140"/>
        <v>0</v>
      </c>
      <c r="AB1706" s="311" t="str">
        <f t="shared" si="142"/>
        <v/>
      </c>
      <c r="AC1706" s="169" t="str">
        <f t="shared" si="143"/>
        <v/>
      </c>
      <c r="AD1706" s="169" t="str">
        <f t="shared" si="144"/>
        <v/>
      </c>
    </row>
    <row r="1707" spans="1:30" s="169" customFormat="1" ht="20.25">
      <c r="A1707" s="154"/>
      <c r="B1707" s="301"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3" t="str">
        <f ca="1">IF(ISERROR($V1707),"",OFFSET('Smelter Look-up'!$G$4,$V1707-4,0))</f>
        <v/>
      </c>
      <c r="I1707" s="204" t="str">
        <f ca="1">IF(ISERROR($V1707),"",OFFSET('Smelter Look-up'!$H$4,$V1707-4,0))</f>
        <v/>
      </c>
      <c r="J1707" s="204" t="str">
        <f ca="1">IF(ISERROR($V1707),"",OFFSET('Smelter Look-up'!$I$4,$V1707-4,0))</f>
        <v/>
      </c>
      <c r="K1707" s="149"/>
      <c r="L1707" s="149"/>
      <c r="M1707" s="149"/>
      <c r="N1707" s="149"/>
      <c r="O1707" s="149"/>
      <c r="P1707" s="206"/>
      <c r="Q1707" s="150"/>
      <c r="R1707" s="148" t="str">
        <f ca="1">IF(ISERROR($V1707),"",OFFSET('Smelter Look-up'!$C$4,$V1707-4,0)&amp;"")</f>
        <v/>
      </c>
      <c r="S1707" s="154" t="str">
        <f t="shared" ca="1" si="141"/>
        <v/>
      </c>
      <c r="T1707" s="154" t="str">
        <f ca="1">IF(B1707="","",IF(ISERROR(MATCH($J1707,SorP!$B$1:$B$6261,0)),"",INDIRECT("'SorP'!$A$"&amp;MATCH($S1707&amp;$J1707,SorP!C:C,0))))</f>
        <v/>
      </c>
      <c r="U1707" s="167"/>
      <c r="V1707" s="168" t="e">
        <f>IF(C1707="",NA(),MATCH($B1707&amp;$C1707,'Smelter Look-up'!$J:$J,0))</f>
        <v>#N/A</v>
      </c>
      <c r="X1707" s="169">
        <f t="shared" ca="1" si="140"/>
        <v>0</v>
      </c>
      <c r="AB1707" s="311" t="str">
        <f t="shared" si="142"/>
        <v/>
      </c>
      <c r="AC1707" s="169" t="str">
        <f t="shared" si="143"/>
        <v/>
      </c>
      <c r="AD1707" s="169" t="str">
        <f t="shared" si="144"/>
        <v/>
      </c>
    </row>
    <row r="1708" spans="1:30" s="169" customFormat="1" ht="20.25">
      <c r="A1708" s="154"/>
      <c r="B1708" s="301"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3" t="str">
        <f ca="1">IF(ISERROR($V1708),"",OFFSET('Smelter Look-up'!$G$4,$V1708-4,0))</f>
        <v/>
      </c>
      <c r="I1708" s="204" t="str">
        <f ca="1">IF(ISERROR($V1708),"",OFFSET('Smelter Look-up'!$H$4,$V1708-4,0))</f>
        <v/>
      </c>
      <c r="J1708" s="204" t="str">
        <f ca="1">IF(ISERROR($V1708),"",OFFSET('Smelter Look-up'!$I$4,$V1708-4,0))</f>
        <v/>
      </c>
      <c r="K1708" s="149"/>
      <c r="L1708" s="149"/>
      <c r="M1708" s="149"/>
      <c r="N1708" s="149"/>
      <c r="O1708" s="149"/>
      <c r="P1708" s="206"/>
      <c r="Q1708" s="150"/>
      <c r="R1708" s="148" t="str">
        <f ca="1">IF(ISERROR($V1708),"",OFFSET('Smelter Look-up'!$C$4,$V1708-4,0)&amp;"")</f>
        <v/>
      </c>
      <c r="S1708" s="154" t="str">
        <f t="shared" ca="1" si="141"/>
        <v/>
      </c>
      <c r="T1708" s="154" t="str">
        <f ca="1">IF(B1708="","",IF(ISERROR(MATCH($J1708,SorP!$B$1:$B$6261,0)),"",INDIRECT("'SorP'!$A$"&amp;MATCH($S1708&amp;$J1708,SorP!C:C,0))))</f>
        <v/>
      </c>
      <c r="U1708" s="167"/>
      <c r="V1708" s="168" t="e">
        <f>IF(C1708="",NA(),MATCH($B1708&amp;$C1708,'Smelter Look-up'!$J:$J,0))</f>
        <v>#N/A</v>
      </c>
      <c r="X1708" s="169">
        <f t="shared" ca="1" si="140"/>
        <v>0</v>
      </c>
      <c r="AB1708" s="311" t="str">
        <f t="shared" si="142"/>
        <v/>
      </c>
      <c r="AC1708" s="169" t="str">
        <f t="shared" si="143"/>
        <v/>
      </c>
      <c r="AD1708" s="169" t="str">
        <f t="shared" si="144"/>
        <v/>
      </c>
    </row>
    <row r="1709" spans="1:30" s="169" customFormat="1" ht="20.25">
      <c r="A1709" s="154"/>
      <c r="B1709" s="301"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3" t="str">
        <f ca="1">IF(ISERROR($V1709),"",OFFSET('Smelter Look-up'!$G$4,$V1709-4,0))</f>
        <v/>
      </c>
      <c r="I1709" s="204" t="str">
        <f ca="1">IF(ISERROR($V1709),"",OFFSET('Smelter Look-up'!$H$4,$V1709-4,0))</f>
        <v/>
      </c>
      <c r="J1709" s="204" t="str">
        <f ca="1">IF(ISERROR($V1709),"",OFFSET('Smelter Look-up'!$I$4,$V1709-4,0))</f>
        <v/>
      </c>
      <c r="K1709" s="149"/>
      <c r="L1709" s="149"/>
      <c r="M1709" s="149"/>
      <c r="N1709" s="149"/>
      <c r="O1709" s="149"/>
      <c r="P1709" s="206"/>
      <c r="Q1709" s="150"/>
      <c r="R1709" s="148" t="str">
        <f ca="1">IF(ISERROR($V1709),"",OFFSET('Smelter Look-up'!$C$4,$V1709-4,0)&amp;"")</f>
        <v/>
      </c>
      <c r="S1709" s="154" t="str">
        <f t="shared" ca="1" si="141"/>
        <v/>
      </c>
      <c r="T1709" s="154" t="str">
        <f ca="1">IF(B1709="","",IF(ISERROR(MATCH($J1709,SorP!$B$1:$B$6261,0)),"",INDIRECT("'SorP'!$A$"&amp;MATCH($S1709&amp;$J1709,SorP!C:C,0))))</f>
        <v/>
      </c>
      <c r="U1709" s="167"/>
      <c r="V1709" s="168" t="e">
        <f>IF(C1709="",NA(),MATCH($B1709&amp;$C1709,'Smelter Look-up'!$J:$J,0))</f>
        <v>#N/A</v>
      </c>
      <c r="X1709" s="169">
        <f t="shared" ca="1" si="140"/>
        <v>0</v>
      </c>
      <c r="AB1709" s="311" t="str">
        <f t="shared" si="142"/>
        <v/>
      </c>
      <c r="AC1709" s="169" t="str">
        <f t="shared" si="143"/>
        <v/>
      </c>
      <c r="AD1709" s="169" t="str">
        <f t="shared" si="144"/>
        <v/>
      </c>
    </row>
    <row r="1710" spans="1:30" s="169" customFormat="1" ht="20.25">
      <c r="A1710" s="154"/>
      <c r="B1710" s="301"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3" t="str">
        <f ca="1">IF(ISERROR($V1710),"",OFFSET('Smelter Look-up'!$G$4,$V1710-4,0))</f>
        <v/>
      </c>
      <c r="I1710" s="204" t="str">
        <f ca="1">IF(ISERROR($V1710),"",OFFSET('Smelter Look-up'!$H$4,$V1710-4,0))</f>
        <v/>
      </c>
      <c r="J1710" s="204" t="str">
        <f ca="1">IF(ISERROR($V1710),"",OFFSET('Smelter Look-up'!$I$4,$V1710-4,0))</f>
        <v/>
      </c>
      <c r="K1710" s="149"/>
      <c r="L1710" s="149"/>
      <c r="M1710" s="149"/>
      <c r="N1710" s="149"/>
      <c r="O1710" s="149"/>
      <c r="P1710" s="206"/>
      <c r="Q1710" s="150"/>
      <c r="R1710" s="148" t="str">
        <f ca="1">IF(ISERROR($V1710),"",OFFSET('Smelter Look-up'!$C$4,$V1710-4,0)&amp;"")</f>
        <v/>
      </c>
      <c r="S1710" s="154" t="str">
        <f t="shared" ca="1" si="141"/>
        <v/>
      </c>
      <c r="T1710" s="154" t="str">
        <f ca="1">IF(B1710="","",IF(ISERROR(MATCH($J1710,SorP!$B$1:$B$6261,0)),"",INDIRECT("'SorP'!$A$"&amp;MATCH($S1710&amp;$J1710,SorP!C:C,0))))</f>
        <v/>
      </c>
      <c r="U1710" s="167"/>
      <c r="V1710" s="168" t="e">
        <f>IF(C1710="",NA(),MATCH($B1710&amp;$C1710,'Smelter Look-up'!$J:$J,0))</f>
        <v>#N/A</v>
      </c>
      <c r="X1710" s="169">
        <f t="shared" ca="1" si="140"/>
        <v>0</v>
      </c>
      <c r="AB1710" s="311" t="str">
        <f t="shared" si="142"/>
        <v/>
      </c>
      <c r="AC1710" s="169" t="str">
        <f t="shared" si="143"/>
        <v/>
      </c>
      <c r="AD1710" s="169" t="str">
        <f t="shared" si="144"/>
        <v/>
      </c>
    </row>
    <row r="1711" spans="1:30" s="169" customFormat="1" ht="20.25">
      <c r="A1711" s="154"/>
      <c r="B1711" s="301"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3" t="str">
        <f ca="1">IF(ISERROR($V1711),"",OFFSET('Smelter Look-up'!$G$4,$V1711-4,0))</f>
        <v/>
      </c>
      <c r="I1711" s="204" t="str">
        <f ca="1">IF(ISERROR($V1711),"",OFFSET('Smelter Look-up'!$H$4,$V1711-4,0))</f>
        <v/>
      </c>
      <c r="J1711" s="204" t="str">
        <f ca="1">IF(ISERROR($V1711),"",OFFSET('Smelter Look-up'!$I$4,$V1711-4,0))</f>
        <v/>
      </c>
      <c r="K1711" s="149"/>
      <c r="L1711" s="149"/>
      <c r="M1711" s="149"/>
      <c r="N1711" s="149"/>
      <c r="O1711" s="149"/>
      <c r="P1711" s="206"/>
      <c r="Q1711" s="150"/>
      <c r="R1711" s="148" t="str">
        <f ca="1">IF(ISERROR($V1711),"",OFFSET('Smelter Look-up'!$C$4,$V1711-4,0)&amp;"")</f>
        <v/>
      </c>
      <c r="S1711" s="154" t="str">
        <f t="shared" ca="1" si="141"/>
        <v/>
      </c>
      <c r="T1711" s="154" t="str">
        <f ca="1">IF(B1711="","",IF(ISERROR(MATCH($J1711,SorP!$B$1:$B$6261,0)),"",INDIRECT("'SorP'!$A$"&amp;MATCH($S1711&amp;$J1711,SorP!C:C,0))))</f>
        <v/>
      </c>
      <c r="U1711" s="167"/>
      <c r="V1711" s="168" t="e">
        <f>IF(C1711="",NA(),MATCH($B1711&amp;$C1711,'Smelter Look-up'!$J:$J,0))</f>
        <v>#N/A</v>
      </c>
      <c r="X1711" s="169">
        <f t="shared" ca="1" si="140"/>
        <v>0</v>
      </c>
      <c r="AB1711" s="311" t="str">
        <f t="shared" si="142"/>
        <v/>
      </c>
      <c r="AC1711" s="169" t="str">
        <f t="shared" si="143"/>
        <v/>
      </c>
      <c r="AD1711" s="169" t="str">
        <f t="shared" si="144"/>
        <v/>
      </c>
    </row>
    <row r="1712" spans="1:30" s="169" customFormat="1" ht="20.25">
      <c r="A1712" s="154"/>
      <c r="B1712" s="301"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3" t="str">
        <f ca="1">IF(ISERROR($V1712),"",OFFSET('Smelter Look-up'!$G$4,$V1712-4,0))</f>
        <v/>
      </c>
      <c r="I1712" s="204" t="str">
        <f ca="1">IF(ISERROR($V1712),"",OFFSET('Smelter Look-up'!$H$4,$V1712-4,0))</f>
        <v/>
      </c>
      <c r="J1712" s="204" t="str">
        <f ca="1">IF(ISERROR($V1712),"",OFFSET('Smelter Look-up'!$I$4,$V1712-4,0))</f>
        <v/>
      </c>
      <c r="K1712" s="149"/>
      <c r="L1712" s="149"/>
      <c r="M1712" s="149"/>
      <c r="N1712" s="149"/>
      <c r="O1712" s="149"/>
      <c r="P1712" s="206"/>
      <c r="Q1712" s="150"/>
      <c r="R1712" s="148" t="str">
        <f ca="1">IF(ISERROR($V1712),"",OFFSET('Smelter Look-up'!$C$4,$V1712-4,0)&amp;"")</f>
        <v/>
      </c>
      <c r="S1712" s="154" t="str">
        <f t="shared" ca="1" si="141"/>
        <v/>
      </c>
      <c r="T1712" s="154" t="str">
        <f ca="1">IF(B1712="","",IF(ISERROR(MATCH($J1712,SorP!$B$1:$B$6261,0)),"",INDIRECT("'SorP'!$A$"&amp;MATCH($S1712&amp;$J1712,SorP!C:C,0))))</f>
        <v/>
      </c>
      <c r="U1712" s="167"/>
      <c r="V1712" s="168" t="e">
        <f>IF(C1712="",NA(),MATCH($B1712&amp;$C1712,'Smelter Look-up'!$J:$J,0))</f>
        <v>#N/A</v>
      </c>
      <c r="X1712" s="169">
        <f t="shared" ca="1" si="140"/>
        <v>0</v>
      </c>
      <c r="AB1712" s="311" t="str">
        <f t="shared" si="142"/>
        <v/>
      </c>
      <c r="AC1712" s="169" t="str">
        <f t="shared" si="143"/>
        <v/>
      </c>
      <c r="AD1712" s="169" t="str">
        <f t="shared" si="144"/>
        <v/>
      </c>
    </row>
    <row r="1713" spans="1:30" s="169" customFormat="1" ht="20.25">
      <c r="A1713" s="154"/>
      <c r="B1713" s="301"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3" t="str">
        <f ca="1">IF(ISERROR($V1713),"",OFFSET('Smelter Look-up'!$G$4,$V1713-4,0))</f>
        <v/>
      </c>
      <c r="I1713" s="204" t="str">
        <f ca="1">IF(ISERROR($V1713),"",OFFSET('Smelter Look-up'!$H$4,$V1713-4,0))</f>
        <v/>
      </c>
      <c r="J1713" s="204" t="str">
        <f ca="1">IF(ISERROR($V1713),"",OFFSET('Smelter Look-up'!$I$4,$V1713-4,0))</f>
        <v/>
      </c>
      <c r="K1713" s="149"/>
      <c r="L1713" s="149"/>
      <c r="M1713" s="149"/>
      <c r="N1713" s="149"/>
      <c r="O1713" s="149"/>
      <c r="P1713" s="206"/>
      <c r="Q1713" s="150"/>
      <c r="R1713" s="148" t="str">
        <f ca="1">IF(ISERROR($V1713),"",OFFSET('Smelter Look-up'!$C$4,$V1713-4,0)&amp;"")</f>
        <v/>
      </c>
      <c r="S1713" s="154" t="str">
        <f t="shared" ca="1" si="141"/>
        <v/>
      </c>
      <c r="T1713" s="154" t="str">
        <f ca="1">IF(B1713="","",IF(ISERROR(MATCH($J1713,SorP!$B$1:$B$6261,0)),"",INDIRECT("'SorP'!$A$"&amp;MATCH($S1713&amp;$J1713,SorP!C:C,0))))</f>
        <v/>
      </c>
      <c r="U1713" s="167"/>
      <c r="V1713" s="168" t="e">
        <f>IF(C1713="",NA(),MATCH($B1713&amp;$C1713,'Smelter Look-up'!$J:$J,0))</f>
        <v>#N/A</v>
      </c>
      <c r="X1713" s="169">
        <f t="shared" ca="1" si="140"/>
        <v>0</v>
      </c>
      <c r="AB1713" s="311" t="str">
        <f t="shared" si="142"/>
        <v/>
      </c>
      <c r="AC1713" s="169" t="str">
        <f t="shared" si="143"/>
        <v/>
      </c>
      <c r="AD1713" s="169" t="str">
        <f t="shared" si="144"/>
        <v/>
      </c>
    </row>
    <row r="1714" spans="1:30" s="169" customFormat="1" ht="20.25">
      <c r="A1714" s="154"/>
      <c r="B1714" s="301"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3" t="str">
        <f ca="1">IF(ISERROR($V1714),"",OFFSET('Smelter Look-up'!$G$4,$V1714-4,0))</f>
        <v/>
      </c>
      <c r="I1714" s="204" t="str">
        <f ca="1">IF(ISERROR($V1714),"",OFFSET('Smelter Look-up'!$H$4,$V1714-4,0))</f>
        <v/>
      </c>
      <c r="J1714" s="204" t="str">
        <f ca="1">IF(ISERROR($V1714),"",OFFSET('Smelter Look-up'!$I$4,$V1714-4,0))</f>
        <v/>
      </c>
      <c r="K1714" s="149"/>
      <c r="L1714" s="149"/>
      <c r="M1714" s="149"/>
      <c r="N1714" s="149"/>
      <c r="O1714" s="149"/>
      <c r="P1714" s="206"/>
      <c r="Q1714" s="150"/>
      <c r="R1714" s="148" t="str">
        <f ca="1">IF(ISERROR($V1714),"",OFFSET('Smelter Look-up'!$C$4,$V1714-4,0)&amp;"")</f>
        <v/>
      </c>
      <c r="S1714" s="154" t="str">
        <f t="shared" ca="1" si="141"/>
        <v/>
      </c>
      <c r="T1714" s="154" t="str">
        <f ca="1">IF(B1714="","",IF(ISERROR(MATCH($J1714,SorP!$B$1:$B$6261,0)),"",INDIRECT("'SorP'!$A$"&amp;MATCH($S1714&amp;$J1714,SorP!C:C,0))))</f>
        <v/>
      </c>
      <c r="U1714" s="167"/>
      <c r="V1714" s="168" t="e">
        <f>IF(C1714="",NA(),MATCH($B1714&amp;$C1714,'Smelter Look-up'!$J:$J,0))</f>
        <v>#N/A</v>
      </c>
      <c r="X1714" s="169">
        <f t="shared" ca="1" si="140"/>
        <v>0</v>
      </c>
      <c r="AB1714" s="311" t="str">
        <f t="shared" si="142"/>
        <v/>
      </c>
      <c r="AC1714" s="169" t="str">
        <f t="shared" si="143"/>
        <v/>
      </c>
      <c r="AD1714" s="169" t="str">
        <f t="shared" si="144"/>
        <v/>
      </c>
    </row>
    <row r="1715" spans="1:30" s="169" customFormat="1" ht="20.25">
      <c r="A1715" s="154"/>
      <c r="B1715" s="301"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3" t="str">
        <f ca="1">IF(ISERROR($V1715),"",OFFSET('Smelter Look-up'!$G$4,$V1715-4,0))</f>
        <v/>
      </c>
      <c r="I1715" s="204" t="str">
        <f ca="1">IF(ISERROR($V1715),"",OFFSET('Smelter Look-up'!$H$4,$V1715-4,0))</f>
        <v/>
      </c>
      <c r="J1715" s="204" t="str">
        <f ca="1">IF(ISERROR($V1715),"",OFFSET('Smelter Look-up'!$I$4,$V1715-4,0))</f>
        <v/>
      </c>
      <c r="K1715" s="149"/>
      <c r="L1715" s="149"/>
      <c r="M1715" s="149"/>
      <c r="N1715" s="149"/>
      <c r="O1715" s="149"/>
      <c r="P1715" s="206"/>
      <c r="Q1715" s="150"/>
      <c r="R1715" s="148" t="str">
        <f ca="1">IF(ISERROR($V1715),"",OFFSET('Smelter Look-up'!$C$4,$V1715-4,0)&amp;"")</f>
        <v/>
      </c>
      <c r="S1715" s="154" t="str">
        <f t="shared" ca="1" si="141"/>
        <v/>
      </c>
      <c r="T1715" s="154" t="str">
        <f ca="1">IF(B1715="","",IF(ISERROR(MATCH($J1715,SorP!$B$1:$B$6261,0)),"",INDIRECT("'SorP'!$A$"&amp;MATCH($S1715&amp;$J1715,SorP!C:C,0))))</f>
        <v/>
      </c>
      <c r="U1715" s="167"/>
      <c r="V1715" s="168" t="e">
        <f>IF(C1715="",NA(),MATCH($B1715&amp;$C1715,'Smelter Look-up'!$J:$J,0))</f>
        <v>#N/A</v>
      </c>
      <c r="X1715" s="169">
        <f t="shared" ca="1" si="140"/>
        <v>0</v>
      </c>
      <c r="AB1715" s="311" t="str">
        <f t="shared" si="142"/>
        <v/>
      </c>
      <c r="AC1715" s="169" t="str">
        <f t="shared" si="143"/>
        <v/>
      </c>
      <c r="AD1715" s="169" t="str">
        <f t="shared" si="144"/>
        <v/>
      </c>
    </row>
    <row r="1716" spans="1:30" s="169" customFormat="1" ht="20.25">
      <c r="A1716" s="154"/>
      <c r="B1716" s="301"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3" t="str">
        <f ca="1">IF(ISERROR($V1716),"",OFFSET('Smelter Look-up'!$G$4,$V1716-4,0))</f>
        <v/>
      </c>
      <c r="I1716" s="204" t="str">
        <f ca="1">IF(ISERROR($V1716),"",OFFSET('Smelter Look-up'!$H$4,$V1716-4,0))</f>
        <v/>
      </c>
      <c r="J1716" s="204" t="str">
        <f ca="1">IF(ISERROR($V1716),"",OFFSET('Smelter Look-up'!$I$4,$V1716-4,0))</f>
        <v/>
      </c>
      <c r="K1716" s="149"/>
      <c r="L1716" s="149"/>
      <c r="M1716" s="149"/>
      <c r="N1716" s="149"/>
      <c r="O1716" s="149"/>
      <c r="P1716" s="206"/>
      <c r="Q1716" s="150"/>
      <c r="R1716" s="148" t="str">
        <f ca="1">IF(ISERROR($V1716),"",OFFSET('Smelter Look-up'!$C$4,$V1716-4,0)&amp;"")</f>
        <v/>
      </c>
      <c r="S1716" s="154" t="str">
        <f t="shared" ca="1" si="141"/>
        <v/>
      </c>
      <c r="T1716" s="154" t="str">
        <f ca="1">IF(B1716="","",IF(ISERROR(MATCH($J1716,SorP!$B$1:$B$6261,0)),"",INDIRECT("'SorP'!$A$"&amp;MATCH($S1716&amp;$J1716,SorP!C:C,0))))</f>
        <v/>
      </c>
      <c r="U1716" s="167"/>
      <c r="V1716" s="168" t="e">
        <f>IF(C1716="",NA(),MATCH($B1716&amp;$C1716,'Smelter Look-up'!$J:$J,0))</f>
        <v>#N/A</v>
      </c>
      <c r="X1716" s="169">
        <f t="shared" ca="1" si="140"/>
        <v>0</v>
      </c>
      <c r="AB1716" s="311" t="str">
        <f t="shared" si="142"/>
        <v/>
      </c>
      <c r="AC1716" s="169" t="str">
        <f t="shared" si="143"/>
        <v/>
      </c>
      <c r="AD1716" s="169" t="str">
        <f t="shared" si="144"/>
        <v/>
      </c>
    </row>
    <row r="1717" spans="1:30" s="169" customFormat="1" ht="20.25">
      <c r="A1717" s="154"/>
      <c r="B1717" s="301"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3" t="str">
        <f ca="1">IF(ISERROR($V1717),"",OFFSET('Smelter Look-up'!$G$4,$V1717-4,0))</f>
        <v/>
      </c>
      <c r="I1717" s="204" t="str">
        <f ca="1">IF(ISERROR($V1717),"",OFFSET('Smelter Look-up'!$H$4,$V1717-4,0))</f>
        <v/>
      </c>
      <c r="J1717" s="204" t="str">
        <f ca="1">IF(ISERROR($V1717),"",OFFSET('Smelter Look-up'!$I$4,$V1717-4,0))</f>
        <v/>
      </c>
      <c r="K1717" s="149"/>
      <c r="L1717" s="149"/>
      <c r="M1717" s="149"/>
      <c r="N1717" s="149"/>
      <c r="O1717" s="149"/>
      <c r="P1717" s="206"/>
      <c r="Q1717" s="150"/>
      <c r="R1717" s="148" t="str">
        <f ca="1">IF(ISERROR($V1717),"",OFFSET('Smelter Look-up'!$C$4,$V1717-4,0)&amp;"")</f>
        <v/>
      </c>
      <c r="S1717" s="154" t="str">
        <f t="shared" ca="1" si="141"/>
        <v/>
      </c>
      <c r="T1717" s="154" t="str">
        <f ca="1">IF(B1717="","",IF(ISERROR(MATCH($J1717,SorP!$B$1:$B$6261,0)),"",INDIRECT("'SorP'!$A$"&amp;MATCH($S1717&amp;$J1717,SorP!C:C,0))))</f>
        <v/>
      </c>
      <c r="U1717" s="167"/>
      <c r="V1717" s="168" t="e">
        <f>IF(C1717="",NA(),MATCH($B1717&amp;$C1717,'Smelter Look-up'!$J:$J,0))</f>
        <v>#N/A</v>
      </c>
      <c r="X1717" s="169">
        <f t="shared" ca="1" si="140"/>
        <v>0</v>
      </c>
      <c r="AB1717" s="311" t="str">
        <f t="shared" si="142"/>
        <v/>
      </c>
      <c r="AC1717" s="169" t="str">
        <f t="shared" si="143"/>
        <v/>
      </c>
      <c r="AD1717" s="169" t="str">
        <f t="shared" si="144"/>
        <v/>
      </c>
    </row>
    <row r="1718" spans="1:30" s="169" customFormat="1" ht="20.25">
      <c r="A1718" s="154"/>
      <c r="B1718" s="301"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3" t="str">
        <f ca="1">IF(ISERROR($V1718),"",OFFSET('Smelter Look-up'!$G$4,$V1718-4,0))</f>
        <v/>
      </c>
      <c r="I1718" s="204" t="str">
        <f ca="1">IF(ISERROR($V1718),"",OFFSET('Smelter Look-up'!$H$4,$V1718-4,0))</f>
        <v/>
      </c>
      <c r="J1718" s="204" t="str">
        <f ca="1">IF(ISERROR($V1718),"",OFFSET('Smelter Look-up'!$I$4,$V1718-4,0))</f>
        <v/>
      </c>
      <c r="K1718" s="149"/>
      <c r="L1718" s="149"/>
      <c r="M1718" s="149"/>
      <c r="N1718" s="149"/>
      <c r="O1718" s="149"/>
      <c r="P1718" s="206"/>
      <c r="Q1718" s="150"/>
      <c r="R1718" s="148" t="str">
        <f ca="1">IF(ISERROR($V1718),"",OFFSET('Smelter Look-up'!$C$4,$V1718-4,0)&amp;"")</f>
        <v/>
      </c>
      <c r="S1718" s="154" t="str">
        <f t="shared" ca="1" si="141"/>
        <v/>
      </c>
      <c r="T1718" s="154" t="str">
        <f ca="1">IF(B1718="","",IF(ISERROR(MATCH($J1718,SorP!$B$1:$B$6261,0)),"",INDIRECT("'SorP'!$A$"&amp;MATCH($S1718&amp;$J1718,SorP!C:C,0))))</f>
        <v/>
      </c>
      <c r="U1718" s="167"/>
      <c r="V1718" s="168" t="e">
        <f>IF(C1718="",NA(),MATCH($B1718&amp;$C1718,'Smelter Look-up'!$J:$J,0))</f>
        <v>#N/A</v>
      </c>
      <c r="X1718" s="169">
        <f t="shared" ca="1" si="140"/>
        <v>0</v>
      </c>
      <c r="AB1718" s="311" t="str">
        <f t="shared" si="142"/>
        <v/>
      </c>
      <c r="AC1718" s="169" t="str">
        <f t="shared" si="143"/>
        <v/>
      </c>
      <c r="AD1718" s="169" t="str">
        <f t="shared" si="144"/>
        <v/>
      </c>
    </row>
    <row r="1719" spans="1:30" s="169" customFormat="1" ht="20.25">
      <c r="A1719" s="154"/>
      <c r="B1719" s="301"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3" t="str">
        <f ca="1">IF(ISERROR($V1719),"",OFFSET('Smelter Look-up'!$G$4,$V1719-4,0))</f>
        <v/>
      </c>
      <c r="I1719" s="204" t="str">
        <f ca="1">IF(ISERROR($V1719),"",OFFSET('Smelter Look-up'!$H$4,$V1719-4,0))</f>
        <v/>
      </c>
      <c r="J1719" s="204" t="str">
        <f ca="1">IF(ISERROR($V1719),"",OFFSET('Smelter Look-up'!$I$4,$V1719-4,0))</f>
        <v/>
      </c>
      <c r="K1719" s="149"/>
      <c r="L1719" s="149"/>
      <c r="M1719" s="149"/>
      <c r="N1719" s="149"/>
      <c r="O1719" s="149"/>
      <c r="P1719" s="206"/>
      <c r="Q1719" s="150"/>
      <c r="R1719" s="148" t="str">
        <f ca="1">IF(ISERROR($V1719),"",OFFSET('Smelter Look-up'!$C$4,$V1719-4,0)&amp;"")</f>
        <v/>
      </c>
      <c r="S1719" s="154" t="str">
        <f t="shared" ca="1" si="141"/>
        <v/>
      </c>
      <c r="T1719" s="154" t="str">
        <f ca="1">IF(B1719="","",IF(ISERROR(MATCH($J1719,SorP!$B$1:$B$6261,0)),"",INDIRECT("'SorP'!$A$"&amp;MATCH($S1719&amp;$J1719,SorP!C:C,0))))</f>
        <v/>
      </c>
      <c r="U1719" s="167"/>
      <c r="V1719" s="168" t="e">
        <f>IF(C1719="",NA(),MATCH($B1719&amp;$C1719,'Smelter Look-up'!$J:$J,0))</f>
        <v>#N/A</v>
      </c>
      <c r="X1719" s="169">
        <f t="shared" ca="1" si="140"/>
        <v>0</v>
      </c>
      <c r="AB1719" s="311" t="str">
        <f t="shared" si="142"/>
        <v/>
      </c>
      <c r="AC1719" s="169" t="str">
        <f t="shared" si="143"/>
        <v/>
      </c>
      <c r="AD1719" s="169" t="str">
        <f t="shared" si="144"/>
        <v/>
      </c>
    </row>
    <row r="1720" spans="1:30" s="169" customFormat="1" ht="20.25">
      <c r="A1720" s="154"/>
      <c r="B1720" s="301"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3" t="str">
        <f ca="1">IF(ISERROR($V1720),"",OFFSET('Smelter Look-up'!$G$4,$V1720-4,0))</f>
        <v/>
      </c>
      <c r="I1720" s="204" t="str">
        <f ca="1">IF(ISERROR($V1720),"",OFFSET('Smelter Look-up'!$H$4,$V1720-4,0))</f>
        <v/>
      </c>
      <c r="J1720" s="204" t="str">
        <f ca="1">IF(ISERROR($V1720),"",OFFSET('Smelter Look-up'!$I$4,$V1720-4,0))</f>
        <v/>
      </c>
      <c r="K1720" s="149"/>
      <c r="L1720" s="149"/>
      <c r="M1720" s="149"/>
      <c r="N1720" s="149"/>
      <c r="O1720" s="149"/>
      <c r="P1720" s="206"/>
      <c r="Q1720" s="150"/>
      <c r="R1720" s="148" t="str">
        <f ca="1">IF(ISERROR($V1720),"",OFFSET('Smelter Look-up'!$C$4,$V1720-4,0)&amp;"")</f>
        <v/>
      </c>
      <c r="S1720" s="154" t="str">
        <f t="shared" ca="1" si="141"/>
        <v/>
      </c>
      <c r="T1720" s="154" t="str">
        <f ca="1">IF(B1720="","",IF(ISERROR(MATCH($J1720,SorP!$B$1:$B$6261,0)),"",INDIRECT("'SorP'!$A$"&amp;MATCH($S1720&amp;$J1720,SorP!C:C,0))))</f>
        <v/>
      </c>
      <c r="U1720" s="167"/>
      <c r="V1720" s="168" t="e">
        <f>IF(C1720="",NA(),MATCH($B1720&amp;$C1720,'Smelter Look-up'!$J:$J,0))</f>
        <v>#N/A</v>
      </c>
      <c r="X1720" s="169">
        <f t="shared" ca="1" si="140"/>
        <v>0</v>
      </c>
      <c r="AB1720" s="311" t="str">
        <f t="shared" si="142"/>
        <v/>
      </c>
      <c r="AC1720" s="169" t="str">
        <f t="shared" si="143"/>
        <v/>
      </c>
      <c r="AD1720" s="169" t="str">
        <f t="shared" si="144"/>
        <v/>
      </c>
    </row>
    <row r="1721" spans="1:30" s="169" customFormat="1" ht="20.25">
      <c r="A1721" s="154"/>
      <c r="B1721" s="301"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3" t="str">
        <f ca="1">IF(ISERROR($V1721),"",OFFSET('Smelter Look-up'!$G$4,$V1721-4,0))</f>
        <v/>
      </c>
      <c r="I1721" s="204" t="str">
        <f ca="1">IF(ISERROR($V1721),"",OFFSET('Smelter Look-up'!$H$4,$V1721-4,0))</f>
        <v/>
      </c>
      <c r="J1721" s="204" t="str">
        <f ca="1">IF(ISERROR($V1721),"",OFFSET('Smelter Look-up'!$I$4,$V1721-4,0))</f>
        <v/>
      </c>
      <c r="K1721" s="149"/>
      <c r="L1721" s="149"/>
      <c r="M1721" s="149"/>
      <c r="N1721" s="149"/>
      <c r="O1721" s="149"/>
      <c r="P1721" s="206"/>
      <c r="Q1721" s="150"/>
      <c r="R1721" s="148" t="str">
        <f ca="1">IF(ISERROR($V1721),"",OFFSET('Smelter Look-up'!$C$4,$V1721-4,0)&amp;"")</f>
        <v/>
      </c>
      <c r="S1721" s="154" t="str">
        <f t="shared" ca="1" si="141"/>
        <v/>
      </c>
      <c r="T1721" s="154" t="str">
        <f ca="1">IF(B1721="","",IF(ISERROR(MATCH($J1721,SorP!$B$1:$B$6261,0)),"",INDIRECT("'SorP'!$A$"&amp;MATCH($S1721&amp;$J1721,SorP!C:C,0))))</f>
        <v/>
      </c>
      <c r="U1721" s="167"/>
      <c r="V1721" s="168" t="e">
        <f>IF(C1721="",NA(),MATCH($B1721&amp;$C1721,'Smelter Look-up'!$J:$J,0))</f>
        <v>#N/A</v>
      </c>
      <c r="X1721" s="169">
        <f t="shared" ca="1" si="140"/>
        <v>0</v>
      </c>
      <c r="AB1721" s="311" t="str">
        <f t="shared" si="142"/>
        <v/>
      </c>
      <c r="AC1721" s="169" t="str">
        <f t="shared" si="143"/>
        <v/>
      </c>
      <c r="AD1721" s="169" t="str">
        <f t="shared" si="144"/>
        <v/>
      </c>
    </row>
    <row r="1722" spans="1:30" s="169" customFormat="1" ht="20.25">
      <c r="A1722" s="154"/>
      <c r="B1722" s="301"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3" t="str">
        <f ca="1">IF(ISERROR($V1722),"",OFFSET('Smelter Look-up'!$G$4,$V1722-4,0))</f>
        <v/>
      </c>
      <c r="I1722" s="204" t="str">
        <f ca="1">IF(ISERROR($V1722),"",OFFSET('Smelter Look-up'!$H$4,$V1722-4,0))</f>
        <v/>
      </c>
      <c r="J1722" s="204" t="str">
        <f ca="1">IF(ISERROR($V1722),"",OFFSET('Smelter Look-up'!$I$4,$V1722-4,0))</f>
        <v/>
      </c>
      <c r="K1722" s="149"/>
      <c r="L1722" s="149"/>
      <c r="M1722" s="149"/>
      <c r="N1722" s="149"/>
      <c r="O1722" s="149"/>
      <c r="P1722" s="206"/>
      <c r="Q1722" s="150"/>
      <c r="R1722" s="148" t="str">
        <f ca="1">IF(ISERROR($V1722),"",OFFSET('Smelter Look-up'!$C$4,$V1722-4,0)&amp;"")</f>
        <v/>
      </c>
      <c r="S1722" s="154" t="str">
        <f t="shared" ca="1" si="141"/>
        <v/>
      </c>
      <c r="T1722" s="154" t="str">
        <f ca="1">IF(B1722="","",IF(ISERROR(MATCH($J1722,SorP!$B$1:$B$6261,0)),"",INDIRECT("'SorP'!$A$"&amp;MATCH($S1722&amp;$J1722,SorP!C:C,0))))</f>
        <v/>
      </c>
      <c r="U1722" s="167"/>
      <c r="V1722" s="168" t="e">
        <f>IF(C1722="",NA(),MATCH($B1722&amp;$C1722,'Smelter Look-up'!$J:$J,0))</f>
        <v>#N/A</v>
      </c>
      <c r="X1722" s="169">
        <f t="shared" ca="1" si="140"/>
        <v>0</v>
      </c>
      <c r="AB1722" s="311" t="str">
        <f t="shared" si="142"/>
        <v/>
      </c>
      <c r="AC1722" s="169" t="str">
        <f t="shared" si="143"/>
        <v/>
      </c>
      <c r="AD1722" s="169" t="str">
        <f t="shared" si="144"/>
        <v/>
      </c>
    </row>
    <row r="1723" spans="1:30" s="169" customFormat="1" ht="20.25">
      <c r="A1723" s="154"/>
      <c r="B1723" s="301"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3" t="str">
        <f ca="1">IF(ISERROR($V1723),"",OFFSET('Smelter Look-up'!$G$4,$V1723-4,0))</f>
        <v/>
      </c>
      <c r="I1723" s="204" t="str">
        <f ca="1">IF(ISERROR($V1723),"",OFFSET('Smelter Look-up'!$H$4,$V1723-4,0))</f>
        <v/>
      </c>
      <c r="J1723" s="204" t="str">
        <f ca="1">IF(ISERROR($V1723),"",OFFSET('Smelter Look-up'!$I$4,$V1723-4,0))</f>
        <v/>
      </c>
      <c r="K1723" s="149"/>
      <c r="L1723" s="149"/>
      <c r="M1723" s="149"/>
      <c r="N1723" s="149"/>
      <c r="O1723" s="149"/>
      <c r="P1723" s="206"/>
      <c r="Q1723" s="150"/>
      <c r="R1723" s="148" t="str">
        <f ca="1">IF(ISERROR($V1723),"",OFFSET('Smelter Look-up'!$C$4,$V1723-4,0)&amp;"")</f>
        <v/>
      </c>
      <c r="S1723" s="154" t="str">
        <f t="shared" ca="1" si="141"/>
        <v/>
      </c>
      <c r="T1723" s="154" t="str">
        <f ca="1">IF(B1723="","",IF(ISERROR(MATCH($J1723,SorP!$B$1:$B$6261,0)),"",INDIRECT("'SorP'!$A$"&amp;MATCH($S1723&amp;$J1723,SorP!C:C,0))))</f>
        <v/>
      </c>
      <c r="U1723" s="167"/>
      <c r="V1723" s="168" t="e">
        <f>IF(C1723="",NA(),MATCH($B1723&amp;$C1723,'Smelter Look-up'!$J:$J,0))</f>
        <v>#N/A</v>
      </c>
      <c r="X1723" s="169">
        <f t="shared" ca="1" si="140"/>
        <v>0</v>
      </c>
      <c r="AB1723" s="311" t="str">
        <f t="shared" si="142"/>
        <v/>
      </c>
      <c r="AC1723" s="169" t="str">
        <f t="shared" si="143"/>
        <v/>
      </c>
      <c r="AD1723" s="169" t="str">
        <f t="shared" si="144"/>
        <v/>
      </c>
    </row>
    <row r="1724" spans="1:30" s="169" customFormat="1" ht="20.25">
      <c r="A1724" s="154"/>
      <c r="B1724" s="301"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3" t="str">
        <f ca="1">IF(ISERROR($V1724),"",OFFSET('Smelter Look-up'!$G$4,$V1724-4,0))</f>
        <v/>
      </c>
      <c r="I1724" s="204" t="str">
        <f ca="1">IF(ISERROR($V1724),"",OFFSET('Smelter Look-up'!$H$4,$V1724-4,0))</f>
        <v/>
      </c>
      <c r="J1724" s="204" t="str">
        <f ca="1">IF(ISERROR($V1724),"",OFFSET('Smelter Look-up'!$I$4,$V1724-4,0))</f>
        <v/>
      </c>
      <c r="K1724" s="149"/>
      <c r="L1724" s="149"/>
      <c r="M1724" s="149"/>
      <c r="N1724" s="149"/>
      <c r="O1724" s="149"/>
      <c r="P1724" s="206"/>
      <c r="Q1724" s="150"/>
      <c r="R1724" s="148" t="str">
        <f ca="1">IF(ISERROR($V1724),"",OFFSET('Smelter Look-up'!$C$4,$V1724-4,0)&amp;"")</f>
        <v/>
      </c>
      <c r="S1724" s="154" t="str">
        <f t="shared" ca="1" si="141"/>
        <v/>
      </c>
      <c r="T1724" s="154" t="str">
        <f ca="1">IF(B1724="","",IF(ISERROR(MATCH($J1724,SorP!$B$1:$B$6261,0)),"",INDIRECT("'SorP'!$A$"&amp;MATCH($S1724&amp;$J1724,SorP!C:C,0))))</f>
        <v/>
      </c>
      <c r="U1724" s="167"/>
      <c r="V1724" s="168" t="e">
        <f>IF(C1724="",NA(),MATCH($B1724&amp;$C1724,'Smelter Look-up'!$J:$J,0))</f>
        <v>#N/A</v>
      </c>
      <c r="X1724" s="169">
        <f t="shared" ca="1" si="140"/>
        <v>0</v>
      </c>
      <c r="AB1724" s="311" t="str">
        <f t="shared" si="142"/>
        <v/>
      </c>
      <c r="AC1724" s="169" t="str">
        <f t="shared" si="143"/>
        <v/>
      </c>
      <c r="AD1724" s="169" t="str">
        <f t="shared" si="144"/>
        <v/>
      </c>
    </row>
    <row r="1725" spans="1:30" s="169" customFormat="1" ht="20.25">
      <c r="A1725" s="154"/>
      <c r="B1725" s="301"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3" t="str">
        <f ca="1">IF(ISERROR($V1725),"",OFFSET('Smelter Look-up'!$G$4,$V1725-4,0))</f>
        <v/>
      </c>
      <c r="I1725" s="204" t="str">
        <f ca="1">IF(ISERROR($V1725),"",OFFSET('Smelter Look-up'!$H$4,$V1725-4,0))</f>
        <v/>
      </c>
      <c r="J1725" s="204" t="str">
        <f ca="1">IF(ISERROR($V1725),"",OFFSET('Smelter Look-up'!$I$4,$V1725-4,0))</f>
        <v/>
      </c>
      <c r="K1725" s="149"/>
      <c r="L1725" s="149"/>
      <c r="M1725" s="149"/>
      <c r="N1725" s="149"/>
      <c r="O1725" s="149"/>
      <c r="P1725" s="206"/>
      <c r="Q1725" s="150"/>
      <c r="R1725" s="148" t="str">
        <f ca="1">IF(ISERROR($V1725),"",OFFSET('Smelter Look-up'!$C$4,$V1725-4,0)&amp;"")</f>
        <v/>
      </c>
      <c r="S1725" s="154" t="str">
        <f t="shared" ca="1" si="141"/>
        <v/>
      </c>
      <c r="T1725" s="154" t="str">
        <f ca="1">IF(B1725="","",IF(ISERROR(MATCH($J1725,SorP!$B$1:$B$6261,0)),"",INDIRECT("'SorP'!$A$"&amp;MATCH($S1725&amp;$J1725,SorP!C:C,0))))</f>
        <v/>
      </c>
      <c r="U1725" s="167"/>
      <c r="V1725" s="168" t="e">
        <f>IF(C1725="",NA(),MATCH($B1725&amp;$C1725,'Smelter Look-up'!$J:$J,0))</f>
        <v>#N/A</v>
      </c>
      <c r="X1725" s="169">
        <f t="shared" ca="1" si="140"/>
        <v>0</v>
      </c>
      <c r="AB1725" s="311" t="str">
        <f t="shared" si="142"/>
        <v/>
      </c>
      <c r="AC1725" s="169" t="str">
        <f t="shared" si="143"/>
        <v/>
      </c>
      <c r="AD1725" s="169" t="str">
        <f t="shared" si="144"/>
        <v/>
      </c>
    </row>
    <row r="1726" spans="1:30" s="169" customFormat="1" ht="20.25">
      <c r="A1726" s="154"/>
      <c r="B1726" s="301"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3" t="str">
        <f ca="1">IF(ISERROR($V1726),"",OFFSET('Smelter Look-up'!$G$4,$V1726-4,0))</f>
        <v/>
      </c>
      <c r="I1726" s="204" t="str">
        <f ca="1">IF(ISERROR($V1726),"",OFFSET('Smelter Look-up'!$H$4,$V1726-4,0))</f>
        <v/>
      </c>
      <c r="J1726" s="204" t="str">
        <f ca="1">IF(ISERROR($V1726),"",OFFSET('Smelter Look-up'!$I$4,$V1726-4,0))</f>
        <v/>
      </c>
      <c r="K1726" s="149"/>
      <c r="L1726" s="149"/>
      <c r="M1726" s="149"/>
      <c r="N1726" s="149"/>
      <c r="O1726" s="149"/>
      <c r="P1726" s="206"/>
      <c r="Q1726" s="150"/>
      <c r="R1726" s="148" t="str">
        <f ca="1">IF(ISERROR($V1726),"",OFFSET('Smelter Look-up'!$C$4,$V1726-4,0)&amp;"")</f>
        <v/>
      </c>
      <c r="S1726" s="154" t="str">
        <f t="shared" ca="1" si="141"/>
        <v/>
      </c>
      <c r="T1726" s="154" t="str">
        <f ca="1">IF(B1726="","",IF(ISERROR(MATCH($J1726,SorP!$B$1:$B$6261,0)),"",INDIRECT("'SorP'!$A$"&amp;MATCH($S1726&amp;$J1726,SorP!C:C,0))))</f>
        <v/>
      </c>
      <c r="U1726" s="167"/>
      <c r="V1726" s="168" t="e">
        <f>IF(C1726="",NA(),MATCH($B1726&amp;$C1726,'Smelter Look-up'!$J:$J,0))</f>
        <v>#N/A</v>
      </c>
      <c r="X1726" s="169">
        <f t="shared" ca="1" si="140"/>
        <v>0</v>
      </c>
      <c r="AB1726" s="311" t="str">
        <f t="shared" si="142"/>
        <v/>
      </c>
      <c r="AC1726" s="169" t="str">
        <f t="shared" si="143"/>
        <v/>
      </c>
      <c r="AD1726" s="169" t="str">
        <f t="shared" si="144"/>
        <v/>
      </c>
    </row>
    <row r="1727" spans="1:30" s="169" customFormat="1" ht="20.25">
      <c r="A1727" s="154"/>
      <c r="B1727" s="301"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3" t="str">
        <f ca="1">IF(ISERROR($V1727),"",OFFSET('Smelter Look-up'!$G$4,$V1727-4,0))</f>
        <v/>
      </c>
      <c r="I1727" s="204" t="str">
        <f ca="1">IF(ISERROR($V1727),"",OFFSET('Smelter Look-up'!$H$4,$V1727-4,0))</f>
        <v/>
      </c>
      <c r="J1727" s="204" t="str">
        <f ca="1">IF(ISERROR($V1727),"",OFFSET('Smelter Look-up'!$I$4,$V1727-4,0))</f>
        <v/>
      </c>
      <c r="K1727" s="149"/>
      <c r="L1727" s="149"/>
      <c r="M1727" s="149"/>
      <c r="N1727" s="149"/>
      <c r="O1727" s="149"/>
      <c r="P1727" s="206"/>
      <c r="Q1727" s="150"/>
      <c r="R1727" s="148" t="str">
        <f ca="1">IF(ISERROR($V1727),"",OFFSET('Smelter Look-up'!$C$4,$V1727-4,0)&amp;"")</f>
        <v/>
      </c>
      <c r="S1727" s="154" t="str">
        <f t="shared" ca="1" si="141"/>
        <v/>
      </c>
      <c r="T1727" s="154" t="str">
        <f ca="1">IF(B1727="","",IF(ISERROR(MATCH($J1727,SorP!$B$1:$B$6261,0)),"",INDIRECT("'SorP'!$A$"&amp;MATCH($S1727&amp;$J1727,SorP!C:C,0))))</f>
        <v/>
      </c>
      <c r="U1727" s="167"/>
      <c r="V1727" s="168" t="e">
        <f>IF(C1727="",NA(),MATCH($B1727&amp;$C1727,'Smelter Look-up'!$J:$J,0))</f>
        <v>#N/A</v>
      </c>
      <c r="X1727" s="169">
        <f t="shared" ca="1" si="140"/>
        <v>0</v>
      </c>
      <c r="AB1727" s="311" t="str">
        <f t="shared" si="142"/>
        <v/>
      </c>
      <c r="AC1727" s="169" t="str">
        <f t="shared" si="143"/>
        <v/>
      </c>
      <c r="AD1727" s="169" t="str">
        <f t="shared" si="144"/>
        <v/>
      </c>
    </row>
    <row r="1728" spans="1:30" s="169" customFormat="1" ht="20.25">
      <c r="A1728" s="154"/>
      <c r="B1728" s="301"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3" t="str">
        <f ca="1">IF(ISERROR($V1728),"",OFFSET('Smelter Look-up'!$G$4,$V1728-4,0))</f>
        <v/>
      </c>
      <c r="I1728" s="204" t="str">
        <f ca="1">IF(ISERROR($V1728),"",OFFSET('Smelter Look-up'!$H$4,$V1728-4,0))</f>
        <v/>
      </c>
      <c r="J1728" s="204" t="str">
        <f ca="1">IF(ISERROR($V1728),"",OFFSET('Smelter Look-up'!$I$4,$V1728-4,0))</f>
        <v/>
      </c>
      <c r="K1728" s="149"/>
      <c r="L1728" s="149"/>
      <c r="M1728" s="149"/>
      <c r="N1728" s="149"/>
      <c r="O1728" s="149"/>
      <c r="P1728" s="206"/>
      <c r="Q1728" s="150"/>
      <c r="R1728" s="148" t="str">
        <f ca="1">IF(ISERROR($V1728),"",OFFSET('Smelter Look-up'!$C$4,$V1728-4,0)&amp;"")</f>
        <v/>
      </c>
      <c r="S1728" s="154" t="str">
        <f t="shared" ca="1" si="141"/>
        <v/>
      </c>
      <c r="T1728" s="154" t="str">
        <f ca="1">IF(B1728="","",IF(ISERROR(MATCH($J1728,SorP!$B$1:$B$6261,0)),"",INDIRECT("'SorP'!$A$"&amp;MATCH($S1728&amp;$J1728,SorP!C:C,0))))</f>
        <v/>
      </c>
      <c r="U1728" s="167"/>
      <c r="V1728" s="168" t="e">
        <f>IF(C1728="",NA(),MATCH($B1728&amp;$C1728,'Smelter Look-up'!$J:$J,0))</f>
        <v>#N/A</v>
      </c>
      <c r="X1728" s="169">
        <f t="shared" ca="1" si="140"/>
        <v>0</v>
      </c>
      <c r="AB1728" s="311" t="str">
        <f t="shared" si="142"/>
        <v/>
      </c>
      <c r="AC1728" s="169" t="str">
        <f t="shared" si="143"/>
        <v/>
      </c>
      <c r="AD1728" s="169" t="str">
        <f t="shared" si="144"/>
        <v/>
      </c>
    </row>
    <row r="1729" spans="1:30" s="169" customFormat="1" ht="20.25">
      <c r="A1729" s="154"/>
      <c r="B1729" s="301"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3" t="str">
        <f ca="1">IF(ISERROR($V1729),"",OFFSET('Smelter Look-up'!$G$4,$V1729-4,0))</f>
        <v/>
      </c>
      <c r="I1729" s="204" t="str">
        <f ca="1">IF(ISERROR($V1729),"",OFFSET('Smelter Look-up'!$H$4,$V1729-4,0))</f>
        <v/>
      </c>
      <c r="J1729" s="204" t="str">
        <f ca="1">IF(ISERROR($V1729),"",OFFSET('Smelter Look-up'!$I$4,$V1729-4,0))</f>
        <v/>
      </c>
      <c r="K1729" s="149"/>
      <c r="L1729" s="149"/>
      <c r="M1729" s="149"/>
      <c r="N1729" s="149"/>
      <c r="O1729" s="149"/>
      <c r="P1729" s="206"/>
      <c r="Q1729" s="150"/>
      <c r="R1729" s="148" t="str">
        <f ca="1">IF(ISERROR($V1729),"",OFFSET('Smelter Look-up'!$C$4,$V1729-4,0)&amp;"")</f>
        <v/>
      </c>
      <c r="S1729" s="154" t="str">
        <f t="shared" ca="1" si="141"/>
        <v/>
      </c>
      <c r="T1729" s="154" t="str">
        <f ca="1">IF(B1729="","",IF(ISERROR(MATCH($J1729,SorP!$B$1:$B$6261,0)),"",INDIRECT("'SorP'!$A$"&amp;MATCH($S1729&amp;$J1729,SorP!C:C,0))))</f>
        <v/>
      </c>
      <c r="U1729" s="167"/>
      <c r="V1729" s="168" t="e">
        <f>IF(C1729="",NA(),MATCH($B1729&amp;$C1729,'Smelter Look-up'!$J:$J,0))</f>
        <v>#N/A</v>
      </c>
      <c r="X1729" s="169">
        <f t="shared" ca="1" si="140"/>
        <v>0</v>
      </c>
      <c r="AB1729" s="311" t="str">
        <f t="shared" si="142"/>
        <v/>
      </c>
      <c r="AC1729" s="169" t="str">
        <f t="shared" si="143"/>
        <v/>
      </c>
      <c r="AD1729" s="169" t="str">
        <f t="shared" si="144"/>
        <v/>
      </c>
    </row>
    <row r="1730" spans="1:30" s="169" customFormat="1" ht="20.25">
      <c r="A1730" s="154"/>
      <c r="B1730" s="301"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3" t="str">
        <f ca="1">IF(ISERROR($V1730),"",OFFSET('Smelter Look-up'!$G$4,$V1730-4,0))</f>
        <v/>
      </c>
      <c r="I1730" s="204" t="str">
        <f ca="1">IF(ISERROR($V1730),"",OFFSET('Smelter Look-up'!$H$4,$V1730-4,0))</f>
        <v/>
      </c>
      <c r="J1730" s="204" t="str">
        <f ca="1">IF(ISERROR($V1730),"",OFFSET('Smelter Look-up'!$I$4,$V1730-4,0))</f>
        <v/>
      </c>
      <c r="K1730" s="149"/>
      <c r="L1730" s="149"/>
      <c r="M1730" s="149"/>
      <c r="N1730" s="149"/>
      <c r="O1730" s="149"/>
      <c r="P1730" s="206"/>
      <c r="Q1730" s="150"/>
      <c r="R1730" s="148" t="str">
        <f ca="1">IF(ISERROR($V1730),"",OFFSET('Smelter Look-up'!$C$4,$V1730-4,0)&amp;"")</f>
        <v/>
      </c>
      <c r="S1730" s="154" t="str">
        <f t="shared" ca="1" si="141"/>
        <v/>
      </c>
      <c r="T1730" s="154" t="str">
        <f ca="1">IF(B1730="","",IF(ISERROR(MATCH($J1730,SorP!$B$1:$B$6261,0)),"",INDIRECT("'SorP'!$A$"&amp;MATCH($S1730&amp;$J1730,SorP!C:C,0))))</f>
        <v/>
      </c>
      <c r="U1730" s="167"/>
      <c r="V1730" s="168" t="e">
        <f>IF(C1730="",NA(),MATCH($B1730&amp;$C1730,'Smelter Look-up'!$J:$J,0))</f>
        <v>#N/A</v>
      </c>
      <c r="X1730" s="169">
        <f t="shared" ca="1" si="140"/>
        <v>0</v>
      </c>
      <c r="AB1730" s="311" t="str">
        <f t="shared" si="142"/>
        <v/>
      </c>
      <c r="AC1730" s="169" t="str">
        <f t="shared" si="143"/>
        <v/>
      </c>
      <c r="AD1730" s="169" t="str">
        <f t="shared" si="144"/>
        <v/>
      </c>
    </row>
    <row r="1731" spans="1:30" s="169" customFormat="1" ht="20.25">
      <c r="A1731" s="154"/>
      <c r="B1731" s="301"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3" t="str">
        <f ca="1">IF(ISERROR($V1731),"",OFFSET('Smelter Look-up'!$G$4,$V1731-4,0))</f>
        <v/>
      </c>
      <c r="I1731" s="204" t="str">
        <f ca="1">IF(ISERROR($V1731),"",OFFSET('Smelter Look-up'!$H$4,$V1731-4,0))</f>
        <v/>
      </c>
      <c r="J1731" s="204" t="str">
        <f ca="1">IF(ISERROR($V1731),"",OFFSET('Smelter Look-up'!$I$4,$V1731-4,0))</f>
        <v/>
      </c>
      <c r="K1731" s="149"/>
      <c r="L1731" s="149"/>
      <c r="M1731" s="149"/>
      <c r="N1731" s="149"/>
      <c r="O1731" s="149"/>
      <c r="P1731" s="206"/>
      <c r="Q1731" s="150"/>
      <c r="R1731" s="148" t="str">
        <f ca="1">IF(ISERROR($V1731),"",OFFSET('Smelter Look-up'!$C$4,$V1731-4,0)&amp;"")</f>
        <v/>
      </c>
      <c r="S1731" s="154" t="str">
        <f t="shared" ca="1" si="141"/>
        <v/>
      </c>
      <c r="T1731" s="154" t="str">
        <f ca="1">IF(B1731="","",IF(ISERROR(MATCH($J1731,SorP!$B$1:$B$6261,0)),"",INDIRECT("'SorP'!$A$"&amp;MATCH($S1731&amp;$J1731,SorP!C:C,0))))</f>
        <v/>
      </c>
      <c r="U1731" s="167"/>
      <c r="V1731" s="168" t="e">
        <f>IF(C1731="",NA(),MATCH($B1731&amp;$C1731,'Smelter Look-up'!$J:$J,0))</f>
        <v>#N/A</v>
      </c>
      <c r="X1731" s="169">
        <f t="shared" ca="1" si="140"/>
        <v>0</v>
      </c>
      <c r="AB1731" s="311" t="str">
        <f t="shared" si="142"/>
        <v/>
      </c>
      <c r="AC1731" s="169" t="str">
        <f t="shared" si="143"/>
        <v/>
      </c>
      <c r="AD1731" s="169" t="str">
        <f t="shared" si="144"/>
        <v/>
      </c>
    </row>
    <row r="1732" spans="1:30" s="169" customFormat="1" ht="20.25">
      <c r="A1732" s="154"/>
      <c r="B1732" s="301"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3" t="str">
        <f ca="1">IF(ISERROR($V1732),"",OFFSET('Smelter Look-up'!$G$4,$V1732-4,0))</f>
        <v/>
      </c>
      <c r="I1732" s="204" t="str">
        <f ca="1">IF(ISERROR($V1732),"",OFFSET('Smelter Look-up'!$H$4,$V1732-4,0))</f>
        <v/>
      </c>
      <c r="J1732" s="204" t="str">
        <f ca="1">IF(ISERROR($V1732),"",OFFSET('Smelter Look-up'!$I$4,$V1732-4,0))</f>
        <v/>
      </c>
      <c r="K1732" s="149"/>
      <c r="L1732" s="149"/>
      <c r="M1732" s="149"/>
      <c r="N1732" s="149"/>
      <c r="O1732" s="149"/>
      <c r="P1732" s="206"/>
      <c r="Q1732" s="150"/>
      <c r="R1732" s="148" t="str">
        <f ca="1">IF(ISERROR($V1732),"",OFFSET('Smelter Look-up'!$C$4,$V1732-4,0)&amp;"")</f>
        <v/>
      </c>
      <c r="S1732" s="154" t="str">
        <f t="shared" ca="1" si="141"/>
        <v/>
      </c>
      <c r="T1732" s="154" t="str">
        <f ca="1">IF(B1732="","",IF(ISERROR(MATCH($J1732,SorP!$B$1:$B$6261,0)),"",INDIRECT("'SorP'!$A$"&amp;MATCH($S1732&amp;$J1732,SorP!C:C,0))))</f>
        <v/>
      </c>
      <c r="U1732" s="167"/>
      <c r="V1732" s="168" t="e">
        <f>IF(C1732="",NA(),MATCH($B1732&amp;$C1732,'Smelter Look-up'!$J:$J,0))</f>
        <v>#N/A</v>
      </c>
      <c r="X1732" s="169">
        <f t="shared" ca="1" si="140"/>
        <v>0</v>
      </c>
      <c r="AB1732" s="311" t="str">
        <f t="shared" si="142"/>
        <v/>
      </c>
      <c r="AC1732" s="169" t="str">
        <f t="shared" si="143"/>
        <v/>
      </c>
      <c r="AD1732" s="169" t="str">
        <f t="shared" si="144"/>
        <v/>
      </c>
    </row>
    <row r="1733" spans="1:30" s="169" customFormat="1" ht="20.25">
      <c r="A1733" s="154"/>
      <c r="B1733" s="301"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3" t="str">
        <f ca="1">IF(ISERROR($V1733),"",OFFSET('Smelter Look-up'!$G$4,$V1733-4,0))</f>
        <v/>
      </c>
      <c r="I1733" s="204" t="str">
        <f ca="1">IF(ISERROR($V1733),"",OFFSET('Smelter Look-up'!$H$4,$V1733-4,0))</f>
        <v/>
      </c>
      <c r="J1733" s="204" t="str">
        <f ca="1">IF(ISERROR($V1733),"",OFFSET('Smelter Look-up'!$I$4,$V1733-4,0))</f>
        <v/>
      </c>
      <c r="K1733" s="149"/>
      <c r="L1733" s="149"/>
      <c r="M1733" s="149"/>
      <c r="N1733" s="149"/>
      <c r="O1733" s="149"/>
      <c r="P1733" s="206"/>
      <c r="Q1733" s="150"/>
      <c r="R1733" s="148" t="str">
        <f ca="1">IF(ISERROR($V1733),"",OFFSET('Smelter Look-up'!$C$4,$V1733-4,0)&amp;"")</f>
        <v/>
      </c>
      <c r="S1733" s="154" t="str">
        <f t="shared" ca="1" si="141"/>
        <v/>
      </c>
      <c r="T1733" s="154" t="str">
        <f ca="1">IF(B1733="","",IF(ISERROR(MATCH($J1733,SorP!$B$1:$B$6261,0)),"",INDIRECT("'SorP'!$A$"&amp;MATCH($S1733&amp;$J1733,SorP!C:C,0))))</f>
        <v/>
      </c>
      <c r="U1733" s="167"/>
      <c r="V1733" s="168" t="e">
        <f>IF(C1733="",NA(),MATCH($B1733&amp;$C1733,'Smelter Look-up'!$J:$J,0))</f>
        <v>#N/A</v>
      </c>
      <c r="X1733" s="169">
        <f t="shared" ca="1" si="140"/>
        <v>0</v>
      </c>
      <c r="AB1733" s="311" t="str">
        <f t="shared" si="142"/>
        <v/>
      </c>
      <c r="AC1733" s="169" t="str">
        <f t="shared" si="143"/>
        <v/>
      </c>
      <c r="AD1733" s="169" t="str">
        <f t="shared" si="144"/>
        <v/>
      </c>
    </row>
    <row r="1734" spans="1:30" s="169" customFormat="1" ht="20.25">
      <c r="A1734" s="154"/>
      <c r="B1734" s="301"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3" t="str">
        <f ca="1">IF(ISERROR($V1734),"",OFFSET('Smelter Look-up'!$G$4,$V1734-4,0))</f>
        <v/>
      </c>
      <c r="I1734" s="204" t="str">
        <f ca="1">IF(ISERROR($V1734),"",OFFSET('Smelter Look-up'!$H$4,$V1734-4,0))</f>
        <v/>
      </c>
      <c r="J1734" s="204" t="str">
        <f ca="1">IF(ISERROR($V1734),"",OFFSET('Smelter Look-up'!$I$4,$V1734-4,0))</f>
        <v/>
      </c>
      <c r="K1734" s="149"/>
      <c r="L1734" s="149"/>
      <c r="M1734" s="149"/>
      <c r="N1734" s="149"/>
      <c r="O1734" s="149"/>
      <c r="P1734" s="206"/>
      <c r="Q1734" s="150"/>
      <c r="R1734" s="148" t="str">
        <f ca="1">IF(ISERROR($V1734),"",OFFSET('Smelter Look-up'!$C$4,$V1734-4,0)&amp;"")</f>
        <v/>
      </c>
      <c r="S1734" s="154" t="str">
        <f t="shared" ca="1" si="141"/>
        <v/>
      </c>
      <c r="T1734" s="154" t="str">
        <f ca="1">IF(B1734="","",IF(ISERROR(MATCH($J1734,SorP!$B$1:$B$6261,0)),"",INDIRECT("'SorP'!$A$"&amp;MATCH($S1734&amp;$J1734,SorP!C:C,0))))</f>
        <v/>
      </c>
      <c r="U1734" s="167"/>
      <c r="V1734" s="168" t="e">
        <f>IF(C1734="",NA(),MATCH($B1734&amp;$C1734,'Smelter Look-up'!$J:$J,0))</f>
        <v>#N/A</v>
      </c>
      <c r="X1734" s="169">
        <f t="shared" ca="1" si="140"/>
        <v>0</v>
      </c>
      <c r="AB1734" s="311" t="str">
        <f t="shared" si="142"/>
        <v/>
      </c>
      <c r="AC1734" s="169" t="str">
        <f t="shared" si="143"/>
        <v/>
      </c>
      <c r="AD1734" s="169" t="str">
        <f t="shared" si="144"/>
        <v/>
      </c>
    </row>
    <row r="1735" spans="1:30" s="169" customFormat="1" ht="20.25">
      <c r="A1735" s="154"/>
      <c r="B1735" s="301"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3" t="str">
        <f ca="1">IF(ISERROR($V1735),"",OFFSET('Smelter Look-up'!$G$4,$V1735-4,0))</f>
        <v/>
      </c>
      <c r="I1735" s="204" t="str">
        <f ca="1">IF(ISERROR($V1735),"",OFFSET('Smelter Look-up'!$H$4,$V1735-4,0))</f>
        <v/>
      </c>
      <c r="J1735" s="204" t="str">
        <f ca="1">IF(ISERROR($V1735),"",OFFSET('Smelter Look-up'!$I$4,$V1735-4,0))</f>
        <v/>
      </c>
      <c r="K1735" s="149"/>
      <c r="L1735" s="149"/>
      <c r="M1735" s="149"/>
      <c r="N1735" s="149"/>
      <c r="O1735" s="149"/>
      <c r="P1735" s="206"/>
      <c r="Q1735" s="150"/>
      <c r="R1735" s="148" t="str">
        <f ca="1">IF(ISERROR($V1735),"",OFFSET('Smelter Look-up'!$C$4,$V1735-4,0)&amp;"")</f>
        <v/>
      </c>
      <c r="S1735" s="154" t="str">
        <f t="shared" ca="1" si="141"/>
        <v/>
      </c>
      <c r="T1735" s="154" t="str">
        <f ca="1">IF(B1735="","",IF(ISERROR(MATCH($J1735,SorP!$B$1:$B$6261,0)),"",INDIRECT("'SorP'!$A$"&amp;MATCH($S1735&amp;$J1735,SorP!C:C,0))))</f>
        <v/>
      </c>
      <c r="U1735" s="167"/>
      <c r="V1735" s="168" t="e">
        <f>IF(C1735="",NA(),MATCH($B1735&amp;$C1735,'Smelter Look-up'!$J:$J,0))</f>
        <v>#N/A</v>
      </c>
      <c r="X1735" s="169">
        <f t="shared" ca="1" si="140"/>
        <v>0</v>
      </c>
      <c r="AB1735" s="311" t="str">
        <f t="shared" si="142"/>
        <v/>
      </c>
      <c r="AC1735" s="169" t="str">
        <f t="shared" si="143"/>
        <v/>
      </c>
      <c r="AD1735" s="169" t="str">
        <f t="shared" si="144"/>
        <v/>
      </c>
    </row>
    <row r="1736" spans="1:30" s="169" customFormat="1" ht="20.25">
      <c r="A1736" s="154"/>
      <c r="B1736" s="301"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3" t="str">
        <f ca="1">IF(ISERROR($V1736),"",OFFSET('Smelter Look-up'!$G$4,$V1736-4,0))</f>
        <v/>
      </c>
      <c r="I1736" s="204" t="str">
        <f ca="1">IF(ISERROR($V1736),"",OFFSET('Smelter Look-up'!$H$4,$V1736-4,0))</f>
        <v/>
      </c>
      <c r="J1736" s="204" t="str">
        <f ca="1">IF(ISERROR($V1736),"",OFFSET('Smelter Look-up'!$I$4,$V1736-4,0))</f>
        <v/>
      </c>
      <c r="K1736" s="149"/>
      <c r="L1736" s="149"/>
      <c r="M1736" s="149"/>
      <c r="N1736" s="149"/>
      <c r="O1736" s="149"/>
      <c r="P1736" s="206"/>
      <c r="Q1736" s="150"/>
      <c r="R1736" s="148" t="str">
        <f ca="1">IF(ISERROR($V1736),"",OFFSET('Smelter Look-up'!$C$4,$V1736-4,0)&amp;"")</f>
        <v/>
      </c>
      <c r="S1736" s="154" t="str">
        <f t="shared" ca="1" si="141"/>
        <v/>
      </c>
      <c r="T1736" s="154" t="str">
        <f ca="1">IF(B1736="","",IF(ISERROR(MATCH($J1736,SorP!$B$1:$B$6261,0)),"",INDIRECT("'SorP'!$A$"&amp;MATCH($S1736&amp;$J1736,SorP!C:C,0))))</f>
        <v/>
      </c>
      <c r="U1736" s="167"/>
      <c r="V1736" s="168" t="e">
        <f>IF(C1736="",NA(),MATCH($B1736&amp;$C1736,'Smelter Look-up'!$J:$J,0))</f>
        <v>#N/A</v>
      </c>
      <c r="X1736" s="169">
        <f t="shared" ca="1" si="140"/>
        <v>0</v>
      </c>
      <c r="AB1736" s="311" t="str">
        <f t="shared" si="142"/>
        <v/>
      </c>
      <c r="AC1736" s="169" t="str">
        <f t="shared" si="143"/>
        <v/>
      </c>
      <c r="AD1736" s="169" t="str">
        <f t="shared" si="144"/>
        <v/>
      </c>
    </row>
    <row r="1737" spans="1:30" s="169" customFormat="1" ht="20.25">
      <c r="A1737" s="154"/>
      <c r="B1737" s="301"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3" t="str">
        <f ca="1">IF(ISERROR($V1737),"",OFFSET('Smelter Look-up'!$G$4,$V1737-4,0))</f>
        <v/>
      </c>
      <c r="I1737" s="204" t="str">
        <f ca="1">IF(ISERROR($V1737),"",OFFSET('Smelter Look-up'!$H$4,$V1737-4,0))</f>
        <v/>
      </c>
      <c r="J1737" s="204" t="str">
        <f ca="1">IF(ISERROR($V1737),"",OFFSET('Smelter Look-up'!$I$4,$V1737-4,0))</f>
        <v/>
      </c>
      <c r="K1737" s="149"/>
      <c r="L1737" s="149"/>
      <c r="M1737" s="149"/>
      <c r="N1737" s="149"/>
      <c r="O1737" s="149"/>
      <c r="P1737" s="206"/>
      <c r="Q1737" s="150"/>
      <c r="R1737" s="148" t="str">
        <f ca="1">IF(ISERROR($V1737),"",OFFSET('Smelter Look-up'!$C$4,$V1737-4,0)&amp;"")</f>
        <v/>
      </c>
      <c r="S1737" s="154" t="str">
        <f t="shared" ca="1" si="141"/>
        <v/>
      </c>
      <c r="T1737" s="154" t="str">
        <f ca="1">IF(B1737="","",IF(ISERROR(MATCH($J1737,SorP!$B$1:$B$6261,0)),"",INDIRECT("'SorP'!$A$"&amp;MATCH($S1737&amp;$J1737,SorP!C:C,0))))</f>
        <v/>
      </c>
      <c r="U1737" s="167"/>
      <c r="V1737" s="168" t="e">
        <f>IF(C1737="",NA(),MATCH($B1737&amp;$C1737,'Smelter Look-up'!$J:$J,0))</f>
        <v>#N/A</v>
      </c>
      <c r="X1737" s="169">
        <f t="shared" ca="1" si="140"/>
        <v>0</v>
      </c>
      <c r="AB1737" s="311" t="str">
        <f t="shared" si="142"/>
        <v/>
      </c>
      <c r="AC1737" s="169" t="str">
        <f t="shared" si="143"/>
        <v/>
      </c>
      <c r="AD1737" s="169" t="str">
        <f t="shared" si="144"/>
        <v/>
      </c>
    </row>
    <row r="1738" spans="1:30" s="169" customFormat="1" ht="20.25">
      <c r="A1738" s="154"/>
      <c r="B1738" s="301"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3" t="str">
        <f ca="1">IF(ISERROR($V1738),"",OFFSET('Smelter Look-up'!$G$4,$V1738-4,0))</f>
        <v/>
      </c>
      <c r="I1738" s="204" t="str">
        <f ca="1">IF(ISERROR($V1738),"",OFFSET('Smelter Look-up'!$H$4,$V1738-4,0))</f>
        <v/>
      </c>
      <c r="J1738" s="204" t="str">
        <f ca="1">IF(ISERROR($V1738),"",OFFSET('Smelter Look-up'!$I$4,$V1738-4,0))</f>
        <v/>
      </c>
      <c r="K1738" s="149"/>
      <c r="L1738" s="149"/>
      <c r="M1738" s="149"/>
      <c r="N1738" s="149"/>
      <c r="O1738" s="149"/>
      <c r="P1738" s="206"/>
      <c r="Q1738" s="150"/>
      <c r="R1738" s="148" t="str">
        <f ca="1">IF(ISERROR($V1738),"",OFFSET('Smelter Look-up'!$C$4,$V1738-4,0)&amp;"")</f>
        <v/>
      </c>
      <c r="S1738" s="154" t="str">
        <f t="shared" ca="1" si="141"/>
        <v/>
      </c>
      <c r="T1738" s="154" t="str">
        <f ca="1">IF(B1738="","",IF(ISERROR(MATCH($J1738,SorP!$B$1:$B$6261,0)),"",INDIRECT("'SorP'!$A$"&amp;MATCH($S1738&amp;$J1738,SorP!C:C,0))))</f>
        <v/>
      </c>
      <c r="U1738" s="167"/>
      <c r="V1738" s="168" t="e">
        <f>IF(C1738="",NA(),MATCH($B1738&amp;$C1738,'Smelter Look-up'!$J:$J,0))</f>
        <v>#N/A</v>
      </c>
      <c r="X1738" s="169">
        <f t="shared" ca="1" si="140"/>
        <v>0</v>
      </c>
      <c r="AB1738" s="311" t="str">
        <f t="shared" si="142"/>
        <v/>
      </c>
      <c r="AC1738" s="169" t="str">
        <f t="shared" si="143"/>
        <v/>
      </c>
      <c r="AD1738" s="169" t="str">
        <f t="shared" si="144"/>
        <v/>
      </c>
    </row>
    <row r="1739" spans="1:30" s="169" customFormat="1" ht="20.25">
      <c r="A1739" s="154"/>
      <c r="B1739" s="301"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3" t="str">
        <f ca="1">IF(ISERROR($V1739),"",OFFSET('Smelter Look-up'!$G$4,$V1739-4,0))</f>
        <v/>
      </c>
      <c r="I1739" s="204" t="str">
        <f ca="1">IF(ISERROR($V1739),"",OFFSET('Smelter Look-up'!$H$4,$V1739-4,0))</f>
        <v/>
      </c>
      <c r="J1739" s="204" t="str">
        <f ca="1">IF(ISERROR($V1739),"",OFFSET('Smelter Look-up'!$I$4,$V1739-4,0))</f>
        <v/>
      </c>
      <c r="K1739" s="149"/>
      <c r="L1739" s="149"/>
      <c r="M1739" s="149"/>
      <c r="N1739" s="149"/>
      <c r="O1739" s="149"/>
      <c r="P1739" s="206"/>
      <c r="Q1739" s="150"/>
      <c r="R1739" s="148" t="str">
        <f ca="1">IF(ISERROR($V1739),"",OFFSET('Smelter Look-up'!$C$4,$V1739-4,0)&amp;"")</f>
        <v/>
      </c>
      <c r="S1739" s="154" t="str">
        <f t="shared" ca="1" si="141"/>
        <v/>
      </c>
      <c r="T1739" s="154" t="str">
        <f ca="1">IF(B1739="","",IF(ISERROR(MATCH($J1739,SorP!$B$1:$B$6261,0)),"",INDIRECT("'SorP'!$A$"&amp;MATCH($S1739&amp;$J1739,SorP!C:C,0))))</f>
        <v/>
      </c>
      <c r="U1739" s="167"/>
      <c r="V1739" s="168" t="e">
        <f>IF(C1739="",NA(),MATCH($B1739&amp;$C1739,'Smelter Look-up'!$J:$J,0))</f>
        <v>#N/A</v>
      </c>
      <c r="X1739" s="169">
        <f t="shared" ca="1" si="140"/>
        <v>0</v>
      </c>
      <c r="AB1739" s="311" t="str">
        <f t="shared" si="142"/>
        <v/>
      </c>
      <c r="AC1739" s="169" t="str">
        <f t="shared" si="143"/>
        <v/>
      </c>
      <c r="AD1739" s="169" t="str">
        <f t="shared" si="144"/>
        <v/>
      </c>
    </row>
    <row r="1740" spans="1:30" s="169" customFormat="1" ht="20.25">
      <c r="A1740" s="154"/>
      <c r="B1740" s="301"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3" t="str">
        <f ca="1">IF(ISERROR($V1740),"",OFFSET('Smelter Look-up'!$G$4,$V1740-4,0))</f>
        <v/>
      </c>
      <c r="I1740" s="204" t="str">
        <f ca="1">IF(ISERROR($V1740),"",OFFSET('Smelter Look-up'!$H$4,$V1740-4,0))</f>
        <v/>
      </c>
      <c r="J1740" s="204" t="str">
        <f ca="1">IF(ISERROR($V1740),"",OFFSET('Smelter Look-up'!$I$4,$V1740-4,0))</f>
        <v/>
      </c>
      <c r="K1740" s="149"/>
      <c r="L1740" s="149"/>
      <c r="M1740" s="149"/>
      <c r="N1740" s="149"/>
      <c r="O1740" s="149"/>
      <c r="P1740" s="206"/>
      <c r="Q1740" s="150"/>
      <c r="R1740" s="148" t="str">
        <f ca="1">IF(ISERROR($V1740),"",OFFSET('Smelter Look-up'!$C$4,$V1740-4,0)&amp;"")</f>
        <v/>
      </c>
      <c r="S1740" s="154" t="str">
        <f t="shared" ca="1" si="141"/>
        <v/>
      </c>
      <c r="T1740" s="154" t="str">
        <f ca="1">IF(B1740="","",IF(ISERROR(MATCH($J1740,SorP!$B$1:$B$6261,0)),"",INDIRECT("'SorP'!$A$"&amp;MATCH($S1740&amp;$J1740,SorP!C:C,0))))</f>
        <v/>
      </c>
      <c r="U1740" s="167"/>
      <c r="V1740" s="168" t="e">
        <f>IF(C1740="",NA(),MATCH($B1740&amp;$C1740,'Smelter Look-up'!$J:$J,0))</f>
        <v>#N/A</v>
      </c>
      <c r="X1740" s="169">
        <f t="shared" ca="1" si="140"/>
        <v>0</v>
      </c>
      <c r="AB1740" s="311" t="str">
        <f t="shared" si="142"/>
        <v/>
      </c>
      <c r="AC1740" s="169" t="str">
        <f t="shared" si="143"/>
        <v/>
      </c>
      <c r="AD1740" s="169" t="str">
        <f t="shared" si="144"/>
        <v/>
      </c>
    </row>
    <row r="1741" spans="1:30" s="169" customFormat="1" ht="20.25">
      <c r="A1741" s="154"/>
      <c r="B1741" s="301"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3" t="str">
        <f ca="1">IF(ISERROR($V1741),"",OFFSET('Smelter Look-up'!$G$4,$V1741-4,0))</f>
        <v/>
      </c>
      <c r="I1741" s="204" t="str">
        <f ca="1">IF(ISERROR($V1741),"",OFFSET('Smelter Look-up'!$H$4,$V1741-4,0))</f>
        <v/>
      </c>
      <c r="J1741" s="204" t="str">
        <f ca="1">IF(ISERROR($V1741),"",OFFSET('Smelter Look-up'!$I$4,$V1741-4,0))</f>
        <v/>
      </c>
      <c r="K1741" s="149"/>
      <c r="L1741" s="149"/>
      <c r="M1741" s="149"/>
      <c r="N1741" s="149"/>
      <c r="O1741" s="149"/>
      <c r="P1741" s="206"/>
      <c r="Q1741" s="150"/>
      <c r="R1741" s="148" t="str">
        <f ca="1">IF(ISERROR($V1741),"",OFFSET('Smelter Look-up'!$C$4,$V1741-4,0)&amp;"")</f>
        <v/>
      </c>
      <c r="S1741" s="154" t="str">
        <f t="shared" ca="1" si="141"/>
        <v/>
      </c>
      <c r="T1741" s="154" t="str">
        <f ca="1">IF(B1741="","",IF(ISERROR(MATCH($J1741,SorP!$B$1:$B$6261,0)),"",INDIRECT("'SorP'!$A$"&amp;MATCH($S1741&amp;$J1741,SorP!C:C,0))))</f>
        <v/>
      </c>
      <c r="U1741" s="167"/>
      <c r="V1741" s="168" t="e">
        <f>IF(C1741="",NA(),MATCH($B1741&amp;$C1741,'Smelter Look-up'!$J:$J,0))</f>
        <v>#N/A</v>
      </c>
      <c r="X1741" s="169">
        <f t="shared" ca="1" si="140"/>
        <v>0</v>
      </c>
      <c r="AB1741" s="311" t="str">
        <f t="shared" si="142"/>
        <v/>
      </c>
      <c r="AC1741" s="169" t="str">
        <f t="shared" si="143"/>
        <v/>
      </c>
      <c r="AD1741" s="169" t="str">
        <f t="shared" si="144"/>
        <v/>
      </c>
    </row>
    <row r="1742" spans="1:30" s="169" customFormat="1" ht="20.25">
      <c r="A1742" s="154"/>
      <c r="B1742" s="301"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3" t="str">
        <f ca="1">IF(ISERROR($V1742),"",OFFSET('Smelter Look-up'!$G$4,$V1742-4,0))</f>
        <v/>
      </c>
      <c r="I1742" s="204" t="str">
        <f ca="1">IF(ISERROR($V1742),"",OFFSET('Smelter Look-up'!$H$4,$V1742-4,0))</f>
        <v/>
      </c>
      <c r="J1742" s="204" t="str">
        <f ca="1">IF(ISERROR($V1742),"",OFFSET('Smelter Look-up'!$I$4,$V1742-4,0))</f>
        <v/>
      </c>
      <c r="K1742" s="149"/>
      <c r="L1742" s="149"/>
      <c r="M1742" s="149"/>
      <c r="N1742" s="149"/>
      <c r="O1742" s="149"/>
      <c r="P1742" s="206"/>
      <c r="Q1742" s="150"/>
      <c r="R1742" s="148" t="str">
        <f ca="1">IF(ISERROR($V1742),"",OFFSET('Smelter Look-up'!$C$4,$V1742-4,0)&amp;"")</f>
        <v/>
      </c>
      <c r="S1742" s="154" t="str">
        <f t="shared" ca="1" si="141"/>
        <v/>
      </c>
      <c r="T1742" s="154" t="str">
        <f ca="1">IF(B1742="","",IF(ISERROR(MATCH($J1742,SorP!$B$1:$B$6261,0)),"",INDIRECT("'SorP'!$A$"&amp;MATCH($S1742&amp;$J1742,SorP!C:C,0))))</f>
        <v/>
      </c>
      <c r="U1742" s="167"/>
      <c r="V1742" s="168" t="e">
        <f>IF(C1742="",NA(),MATCH($B1742&amp;$C1742,'Smelter Look-up'!$J:$J,0))</f>
        <v>#N/A</v>
      </c>
      <c r="X1742" s="169">
        <f t="shared" ca="1" si="140"/>
        <v>0</v>
      </c>
      <c r="AB1742" s="311" t="str">
        <f t="shared" si="142"/>
        <v/>
      </c>
      <c r="AC1742" s="169" t="str">
        <f t="shared" si="143"/>
        <v/>
      </c>
      <c r="AD1742" s="169" t="str">
        <f t="shared" si="144"/>
        <v/>
      </c>
    </row>
    <row r="1743" spans="1:30" s="169" customFormat="1" ht="20.25">
      <c r="A1743" s="154"/>
      <c r="B1743" s="301"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3" t="str">
        <f ca="1">IF(ISERROR($V1743),"",OFFSET('Smelter Look-up'!$G$4,$V1743-4,0))</f>
        <v/>
      </c>
      <c r="I1743" s="204" t="str">
        <f ca="1">IF(ISERROR($V1743),"",OFFSET('Smelter Look-up'!$H$4,$V1743-4,0))</f>
        <v/>
      </c>
      <c r="J1743" s="204" t="str">
        <f ca="1">IF(ISERROR($V1743),"",OFFSET('Smelter Look-up'!$I$4,$V1743-4,0))</f>
        <v/>
      </c>
      <c r="K1743" s="149"/>
      <c r="L1743" s="149"/>
      <c r="M1743" s="149"/>
      <c r="N1743" s="149"/>
      <c r="O1743" s="149"/>
      <c r="P1743" s="206"/>
      <c r="Q1743" s="150"/>
      <c r="R1743" s="148" t="str">
        <f ca="1">IF(ISERROR($V1743),"",OFFSET('Smelter Look-up'!$C$4,$V1743-4,0)&amp;"")</f>
        <v/>
      </c>
      <c r="S1743" s="154" t="str">
        <f t="shared" ca="1" si="141"/>
        <v/>
      </c>
      <c r="T1743" s="154" t="str">
        <f ca="1">IF(B1743="","",IF(ISERROR(MATCH($J1743,SorP!$B$1:$B$6261,0)),"",INDIRECT("'SorP'!$A$"&amp;MATCH($S1743&amp;$J1743,SorP!C:C,0))))</f>
        <v/>
      </c>
      <c r="U1743" s="167"/>
      <c r="V1743" s="168" t="e">
        <f>IF(C1743="",NA(),MATCH($B1743&amp;$C1743,'Smelter Look-up'!$J:$J,0))</f>
        <v>#N/A</v>
      </c>
      <c r="X1743" s="169">
        <f t="shared" ca="1" si="140"/>
        <v>0</v>
      </c>
      <c r="AB1743" s="311" t="str">
        <f t="shared" si="142"/>
        <v/>
      </c>
      <c r="AC1743" s="169" t="str">
        <f t="shared" si="143"/>
        <v/>
      </c>
      <c r="AD1743" s="169" t="str">
        <f t="shared" si="144"/>
        <v/>
      </c>
    </row>
    <row r="1744" spans="1:30" s="169" customFormat="1" ht="20.25">
      <c r="A1744" s="154"/>
      <c r="B1744" s="301"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3" t="str">
        <f ca="1">IF(ISERROR($V1744),"",OFFSET('Smelter Look-up'!$G$4,$V1744-4,0))</f>
        <v/>
      </c>
      <c r="I1744" s="204" t="str">
        <f ca="1">IF(ISERROR($V1744),"",OFFSET('Smelter Look-up'!$H$4,$V1744-4,0))</f>
        <v/>
      </c>
      <c r="J1744" s="204" t="str">
        <f ca="1">IF(ISERROR($V1744),"",OFFSET('Smelter Look-up'!$I$4,$V1744-4,0))</f>
        <v/>
      </c>
      <c r="K1744" s="149"/>
      <c r="L1744" s="149"/>
      <c r="M1744" s="149"/>
      <c r="N1744" s="149"/>
      <c r="O1744" s="149"/>
      <c r="P1744" s="206"/>
      <c r="Q1744" s="150"/>
      <c r="R1744" s="148" t="str">
        <f ca="1">IF(ISERROR($V1744),"",OFFSET('Smelter Look-up'!$C$4,$V1744-4,0)&amp;"")</f>
        <v/>
      </c>
      <c r="S1744" s="154" t="str">
        <f t="shared" ca="1" si="141"/>
        <v/>
      </c>
      <c r="T1744" s="154" t="str">
        <f ca="1">IF(B1744="","",IF(ISERROR(MATCH($J1744,SorP!$B$1:$B$6261,0)),"",INDIRECT("'SorP'!$A$"&amp;MATCH($S1744&amp;$J1744,SorP!C:C,0))))</f>
        <v/>
      </c>
      <c r="U1744" s="167"/>
      <c r="V1744" s="168" t="e">
        <f>IF(C1744="",NA(),MATCH($B1744&amp;$C1744,'Smelter Look-up'!$J:$J,0))</f>
        <v>#N/A</v>
      </c>
      <c r="X1744" s="169">
        <f t="shared" ca="1" si="140"/>
        <v>0</v>
      </c>
      <c r="AB1744" s="311" t="str">
        <f t="shared" si="142"/>
        <v/>
      </c>
      <c r="AC1744" s="169" t="str">
        <f t="shared" si="143"/>
        <v/>
      </c>
      <c r="AD1744" s="169" t="str">
        <f t="shared" si="144"/>
        <v/>
      </c>
    </row>
    <row r="1745" spans="1:30" s="169" customFormat="1" ht="20.25">
      <c r="A1745" s="154"/>
      <c r="B1745" s="301"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3" t="str">
        <f ca="1">IF(ISERROR($V1745),"",OFFSET('Smelter Look-up'!$G$4,$V1745-4,0))</f>
        <v/>
      </c>
      <c r="I1745" s="204" t="str">
        <f ca="1">IF(ISERROR($V1745),"",OFFSET('Smelter Look-up'!$H$4,$V1745-4,0))</f>
        <v/>
      </c>
      <c r="J1745" s="204" t="str">
        <f ca="1">IF(ISERROR($V1745),"",OFFSET('Smelter Look-up'!$I$4,$V1745-4,0))</f>
        <v/>
      </c>
      <c r="K1745" s="149"/>
      <c r="L1745" s="149"/>
      <c r="M1745" s="149"/>
      <c r="N1745" s="149"/>
      <c r="O1745" s="149"/>
      <c r="P1745" s="206"/>
      <c r="Q1745" s="150"/>
      <c r="R1745" s="148" t="str">
        <f ca="1">IF(ISERROR($V1745),"",OFFSET('Smelter Look-up'!$C$4,$V1745-4,0)&amp;"")</f>
        <v/>
      </c>
      <c r="S1745" s="154" t="str">
        <f t="shared" ca="1" si="141"/>
        <v/>
      </c>
      <c r="T1745" s="154" t="str">
        <f ca="1">IF(B1745="","",IF(ISERROR(MATCH($J1745,SorP!$B$1:$B$6261,0)),"",INDIRECT("'SorP'!$A$"&amp;MATCH($S1745&amp;$J1745,SorP!C:C,0))))</f>
        <v/>
      </c>
      <c r="U1745" s="167"/>
      <c r="V1745" s="168" t="e">
        <f>IF(C1745="",NA(),MATCH($B1745&amp;$C1745,'Smelter Look-up'!$J:$J,0))</f>
        <v>#N/A</v>
      </c>
      <c r="X1745" s="169">
        <f t="shared" ca="1" si="140"/>
        <v>0</v>
      </c>
      <c r="AB1745" s="311" t="str">
        <f t="shared" si="142"/>
        <v/>
      </c>
      <c r="AC1745" s="169" t="str">
        <f t="shared" si="143"/>
        <v/>
      </c>
      <c r="AD1745" s="169" t="str">
        <f t="shared" si="144"/>
        <v/>
      </c>
    </row>
    <row r="1746" spans="1:30" s="169" customFormat="1" ht="20.25">
      <c r="A1746" s="154"/>
      <c r="B1746" s="301"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3" t="str">
        <f ca="1">IF(ISERROR($V1746),"",OFFSET('Smelter Look-up'!$G$4,$V1746-4,0))</f>
        <v/>
      </c>
      <c r="I1746" s="204" t="str">
        <f ca="1">IF(ISERROR($V1746),"",OFFSET('Smelter Look-up'!$H$4,$V1746-4,0))</f>
        <v/>
      </c>
      <c r="J1746" s="204" t="str">
        <f ca="1">IF(ISERROR($V1746),"",OFFSET('Smelter Look-up'!$I$4,$V1746-4,0))</f>
        <v/>
      </c>
      <c r="K1746" s="149"/>
      <c r="L1746" s="149"/>
      <c r="M1746" s="149"/>
      <c r="N1746" s="149"/>
      <c r="O1746" s="149"/>
      <c r="P1746" s="206"/>
      <c r="Q1746" s="150"/>
      <c r="R1746" s="148" t="str">
        <f ca="1">IF(ISERROR($V1746),"",OFFSET('Smelter Look-up'!$C$4,$V1746-4,0)&amp;"")</f>
        <v/>
      </c>
      <c r="S1746" s="154" t="str">
        <f t="shared" ca="1" si="141"/>
        <v/>
      </c>
      <c r="T1746" s="154" t="str">
        <f ca="1">IF(B1746="","",IF(ISERROR(MATCH($J1746,SorP!$B$1:$B$6261,0)),"",INDIRECT("'SorP'!$A$"&amp;MATCH($S1746&amp;$J1746,SorP!C:C,0))))</f>
        <v/>
      </c>
      <c r="U1746" s="167"/>
      <c r="V1746" s="168" t="e">
        <f>IF(C1746="",NA(),MATCH($B1746&amp;$C1746,'Smelter Look-up'!$J:$J,0))</f>
        <v>#N/A</v>
      </c>
      <c r="X1746" s="169">
        <f t="shared" ca="1" si="140"/>
        <v>0</v>
      </c>
      <c r="AB1746" s="311" t="str">
        <f t="shared" si="142"/>
        <v/>
      </c>
      <c r="AC1746" s="169" t="str">
        <f t="shared" si="143"/>
        <v/>
      </c>
      <c r="AD1746" s="169" t="str">
        <f t="shared" si="144"/>
        <v/>
      </c>
    </row>
    <row r="1747" spans="1:30" s="169" customFormat="1" ht="20.25">
      <c r="A1747" s="154"/>
      <c r="B1747" s="301"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3" t="str">
        <f ca="1">IF(ISERROR($V1747),"",OFFSET('Smelter Look-up'!$G$4,$V1747-4,0))</f>
        <v/>
      </c>
      <c r="I1747" s="204" t="str">
        <f ca="1">IF(ISERROR($V1747),"",OFFSET('Smelter Look-up'!$H$4,$V1747-4,0))</f>
        <v/>
      </c>
      <c r="J1747" s="204" t="str">
        <f ca="1">IF(ISERROR($V1747),"",OFFSET('Smelter Look-up'!$I$4,$V1747-4,0))</f>
        <v/>
      </c>
      <c r="K1747" s="149"/>
      <c r="L1747" s="149"/>
      <c r="M1747" s="149"/>
      <c r="N1747" s="149"/>
      <c r="O1747" s="149"/>
      <c r="P1747" s="206"/>
      <c r="Q1747" s="150"/>
      <c r="R1747" s="148" t="str">
        <f ca="1">IF(ISERROR($V1747),"",OFFSET('Smelter Look-up'!$C$4,$V1747-4,0)&amp;"")</f>
        <v/>
      </c>
      <c r="S1747" s="154" t="str">
        <f t="shared" ca="1" si="141"/>
        <v/>
      </c>
      <c r="T1747" s="154" t="str">
        <f ca="1">IF(B1747="","",IF(ISERROR(MATCH($J1747,SorP!$B$1:$B$6261,0)),"",INDIRECT("'SorP'!$A$"&amp;MATCH($S1747&amp;$J1747,SorP!C:C,0))))</f>
        <v/>
      </c>
      <c r="U1747" s="167"/>
      <c r="V1747" s="168" t="e">
        <f>IF(C1747="",NA(),MATCH($B1747&amp;$C1747,'Smelter Look-up'!$J:$J,0))</f>
        <v>#N/A</v>
      </c>
      <c r="X1747" s="169">
        <f t="shared" ca="1" si="140"/>
        <v>0</v>
      </c>
      <c r="AB1747" s="311" t="str">
        <f t="shared" si="142"/>
        <v/>
      </c>
      <c r="AC1747" s="169" t="str">
        <f t="shared" si="143"/>
        <v/>
      </c>
      <c r="AD1747" s="169" t="str">
        <f t="shared" si="144"/>
        <v/>
      </c>
    </row>
    <row r="1748" spans="1:30" s="169" customFormat="1" ht="20.25">
      <c r="A1748" s="154"/>
      <c r="B1748" s="301"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3" t="str">
        <f ca="1">IF(ISERROR($V1748),"",OFFSET('Smelter Look-up'!$G$4,$V1748-4,0))</f>
        <v/>
      </c>
      <c r="I1748" s="204" t="str">
        <f ca="1">IF(ISERROR($V1748),"",OFFSET('Smelter Look-up'!$H$4,$V1748-4,0))</f>
        <v/>
      </c>
      <c r="J1748" s="204" t="str">
        <f ca="1">IF(ISERROR($V1748),"",OFFSET('Smelter Look-up'!$I$4,$V1748-4,0))</f>
        <v/>
      </c>
      <c r="K1748" s="149"/>
      <c r="L1748" s="149"/>
      <c r="M1748" s="149"/>
      <c r="N1748" s="149"/>
      <c r="O1748" s="149"/>
      <c r="P1748" s="206"/>
      <c r="Q1748" s="150"/>
      <c r="R1748" s="148" t="str">
        <f ca="1">IF(ISERROR($V1748),"",OFFSET('Smelter Look-up'!$C$4,$V1748-4,0)&amp;"")</f>
        <v/>
      </c>
      <c r="S1748" s="154" t="str">
        <f t="shared" ca="1" si="141"/>
        <v/>
      </c>
      <c r="T1748" s="154" t="str">
        <f ca="1">IF(B1748="","",IF(ISERROR(MATCH($J1748,SorP!$B$1:$B$6261,0)),"",INDIRECT("'SorP'!$A$"&amp;MATCH($S1748&amp;$J1748,SorP!C:C,0))))</f>
        <v/>
      </c>
      <c r="U1748" s="167"/>
      <c r="V1748" s="168" t="e">
        <f>IF(C1748="",NA(),MATCH($B1748&amp;$C1748,'Smelter Look-up'!$J:$J,0))</f>
        <v>#N/A</v>
      </c>
      <c r="X1748" s="169">
        <f t="shared" ca="1" si="140"/>
        <v>0</v>
      </c>
      <c r="AB1748" s="311" t="str">
        <f t="shared" si="142"/>
        <v/>
      </c>
      <c r="AC1748" s="169" t="str">
        <f t="shared" si="143"/>
        <v/>
      </c>
      <c r="AD1748" s="169" t="str">
        <f t="shared" si="144"/>
        <v/>
      </c>
    </row>
    <row r="1749" spans="1:30" s="169" customFormat="1" ht="20.25">
      <c r="A1749" s="154"/>
      <c r="B1749" s="301"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3" t="str">
        <f ca="1">IF(ISERROR($V1749),"",OFFSET('Smelter Look-up'!$G$4,$V1749-4,0))</f>
        <v/>
      </c>
      <c r="I1749" s="204" t="str">
        <f ca="1">IF(ISERROR($V1749),"",OFFSET('Smelter Look-up'!$H$4,$V1749-4,0))</f>
        <v/>
      </c>
      <c r="J1749" s="204" t="str">
        <f ca="1">IF(ISERROR($V1749),"",OFFSET('Smelter Look-up'!$I$4,$V1749-4,0))</f>
        <v/>
      </c>
      <c r="K1749" s="149"/>
      <c r="L1749" s="149"/>
      <c r="M1749" s="149"/>
      <c r="N1749" s="149"/>
      <c r="O1749" s="149"/>
      <c r="P1749" s="206"/>
      <c r="Q1749" s="150"/>
      <c r="R1749" s="148" t="str">
        <f ca="1">IF(ISERROR($V1749),"",OFFSET('Smelter Look-up'!$C$4,$V1749-4,0)&amp;"")</f>
        <v/>
      </c>
      <c r="S1749" s="154" t="str">
        <f t="shared" ca="1" si="141"/>
        <v/>
      </c>
      <c r="T1749" s="154" t="str">
        <f ca="1">IF(B1749="","",IF(ISERROR(MATCH($J1749,SorP!$B$1:$B$6261,0)),"",INDIRECT("'SorP'!$A$"&amp;MATCH($S1749&amp;$J1749,SorP!C:C,0))))</f>
        <v/>
      </c>
      <c r="U1749" s="167"/>
      <c r="V1749" s="168" t="e">
        <f>IF(C1749="",NA(),MATCH($B1749&amp;$C1749,'Smelter Look-up'!$J:$J,0))</f>
        <v>#N/A</v>
      </c>
      <c r="X1749" s="169">
        <f t="shared" ca="1" si="140"/>
        <v>0</v>
      </c>
      <c r="AB1749" s="311" t="str">
        <f t="shared" si="142"/>
        <v/>
      </c>
      <c r="AC1749" s="169" t="str">
        <f t="shared" si="143"/>
        <v/>
      </c>
      <c r="AD1749" s="169" t="str">
        <f t="shared" si="144"/>
        <v/>
      </c>
    </row>
    <row r="1750" spans="1:30" s="169" customFormat="1" ht="20.25">
      <c r="A1750" s="154"/>
      <c r="B1750" s="301"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3" t="str">
        <f ca="1">IF(ISERROR($V1750),"",OFFSET('Smelter Look-up'!$G$4,$V1750-4,0))</f>
        <v/>
      </c>
      <c r="I1750" s="204" t="str">
        <f ca="1">IF(ISERROR($V1750),"",OFFSET('Smelter Look-up'!$H$4,$V1750-4,0))</f>
        <v/>
      </c>
      <c r="J1750" s="204" t="str">
        <f ca="1">IF(ISERROR($V1750),"",OFFSET('Smelter Look-up'!$I$4,$V1750-4,0))</f>
        <v/>
      </c>
      <c r="K1750" s="149"/>
      <c r="L1750" s="149"/>
      <c r="M1750" s="149"/>
      <c r="N1750" s="149"/>
      <c r="O1750" s="149"/>
      <c r="P1750" s="206"/>
      <c r="Q1750" s="150"/>
      <c r="R1750" s="148" t="str">
        <f ca="1">IF(ISERROR($V1750),"",OFFSET('Smelter Look-up'!$C$4,$V1750-4,0)&amp;"")</f>
        <v/>
      </c>
      <c r="S1750" s="154" t="str">
        <f t="shared" ca="1" si="141"/>
        <v/>
      </c>
      <c r="T1750" s="154" t="str">
        <f ca="1">IF(B1750="","",IF(ISERROR(MATCH($J1750,SorP!$B$1:$B$6261,0)),"",INDIRECT("'SorP'!$A$"&amp;MATCH($S1750&amp;$J1750,SorP!C:C,0))))</f>
        <v/>
      </c>
      <c r="U1750" s="167"/>
      <c r="V1750" s="168" t="e">
        <f>IF(C1750="",NA(),MATCH($B1750&amp;$C1750,'Smelter Look-up'!$J:$J,0))</f>
        <v>#N/A</v>
      </c>
      <c r="X1750" s="169">
        <f t="shared" ca="1" si="140"/>
        <v>0</v>
      </c>
      <c r="AB1750" s="311" t="str">
        <f t="shared" si="142"/>
        <v/>
      </c>
      <c r="AC1750" s="169" t="str">
        <f t="shared" si="143"/>
        <v/>
      </c>
      <c r="AD1750" s="169" t="str">
        <f t="shared" si="144"/>
        <v/>
      </c>
    </row>
    <row r="1751" spans="1:30" s="169" customFormat="1" ht="20.25">
      <c r="A1751" s="154"/>
      <c r="B1751" s="301"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3" t="str">
        <f ca="1">IF(ISERROR($V1751),"",OFFSET('Smelter Look-up'!$G$4,$V1751-4,0))</f>
        <v/>
      </c>
      <c r="I1751" s="204" t="str">
        <f ca="1">IF(ISERROR($V1751),"",OFFSET('Smelter Look-up'!$H$4,$V1751-4,0))</f>
        <v/>
      </c>
      <c r="J1751" s="204" t="str">
        <f ca="1">IF(ISERROR($V1751),"",OFFSET('Smelter Look-up'!$I$4,$V1751-4,0))</f>
        <v/>
      </c>
      <c r="K1751" s="149"/>
      <c r="L1751" s="149"/>
      <c r="M1751" s="149"/>
      <c r="N1751" s="149"/>
      <c r="O1751" s="149"/>
      <c r="P1751" s="206"/>
      <c r="Q1751" s="150"/>
      <c r="R1751" s="148" t="str">
        <f ca="1">IF(ISERROR($V1751),"",OFFSET('Smelter Look-up'!$C$4,$V1751-4,0)&amp;"")</f>
        <v/>
      </c>
      <c r="S1751" s="154" t="str">
        <f t="shared" ca="1" si="141"/>
        <v/>
      </c>
      <c r="T1751" s="154" t="str">
        <f ca="1">IF(B1751="","",IF(ISERROR(MATCH($J1751,SorP!$B$1:$B$6261,0)),"",INDIRECT("'SorP'!$A$"&amp;MATCH($S1751&amp;$J1751,SorP!C:C,0))))</f>
        <v/>
      </c>
      <c r="U1751" s="167"/>
      <c r="V1751" s="168" t="e">
        <f>IF(C1751="",NA(),MATCH($B1751&amp;$C1751,'Smelter Look-up'!$J:$J,0))</f>
        <v>#N/A</v>
      </c>
      <c r="X1751" s="169">
        <f t="shared" ca="1" si="140"/>
        <v>0</v>
      </c>
      <c r="AB1751" s="311" t="str">
        <f t="shared" si="142"/>
        <v/>
      </c>
      <c r="AC1751" s="169" t="str">
        <f t="shared" si="143"/>
        <v/>
      </c>
      <c r="AD1751" s="169" t="str">
        <f t="shared" si="144"/>
        <v/>
      </c>
    </row>
    <row r="1752" spans="1:30" s="169" customFormat="1" ht="20.25">
      <c r="A1752" s="154"/>
      <c r="B1752" s="301"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3" t="str">
        <f ca="1">IF(ISERROR($V1752),"",OFFSET('Smelter Look-up'!$G$4,$V1752-4,0))</f>
        <v/>
      </c>
      <c r="I1752" s="204" t="str">
        <f ca="1">IF(ISERROR($V1752),"",OFFSET('Smelter Look-up'!$H$4,$V1752-4,0))</f>
        <v/>
      </c>
      <c r="J1752" s="204" t="str">
        <f ca="1">IF(ISERROR($V1752),"",OFFSET('Smelter Look-up'!$I$4,$V1752-4,0))</f>
        <v/>
      </c>
      <c r="K1752" s="149"/>
      <c r="L1752" s="149"/>
      <c r="M1752" s="149"/>
      <c r="N1752" s="149"/>
      <c r="O1752" s="149"/>
      <c r="P1752" s="206"/>
      <c r="Q1752" s="150"/>
      <c r="R1752" s="148" t="str">
        <f ca="1">IF(ISERROR($V1752),"",OFFSET('Smelter Look-up'!$C$4,$V1752-4,0)&amp;"")</f>
        <v/>
      </c>
      <c r="S1752" s="154" t="str">
        <f t="shared" ca="1" si="141"/>
        <v/>
      </c>
      <c r="T1752" s="154" t="str">
        <f ca="1">IF(B1752="","",IF(ISERROR(MATCH($J1752,SorP!$B$1:$B$6261,0)),"",INDIRECT("'SorP'!$A$"&amp;MATCH($S1752&amp;$J1752,SorP!C:C,0))))</f>
        <v/>
      </c>
      <c r="U1752" s="167"/>
      <c r="V1752" s="168" t="e">
        <f>IF(C1752="",NA(),MATCH($B1752&amp;$C1752,'Smelter Look-up'!$J:$J,0))</f>
        <v>#N/A</v>
      </c>
      <c r="X1752" s="169">
        <f t="shared" ca="1" si="140"/>
        <v>0</v>
      </c>
      <c r="AB1752" s="311" t="str">
        <f t="shared" si="142"/>
        <v/>
      </c>
      <c r="AC1752" s="169" t="str">
        <f t="shared" si="143"/>
        <v/>
      </c>
      <c r="AD1752" s="169" t="str">
        <f t="shared" si="144"/>
        <v/>
      </c>
    </row>
    <row r="1753" spans="1:30" s="169" customFormat="1" ht="20.25">
      <c r="A1753" s="154"/>
      <c r="B1753" s="301"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3" t="str">
        <f ca="1">IF(ISERROR($V1753),"",OFFSET('Smelter Look-up'!$G$4,$V1753-4,0))</f>
        <v/>
      </c>
      <c r="I1753" s="204" t="str">
        <f ca="1">IF(ISERROR($V1753),"",OFFSET('Smelter Look-up'!$H$4,$V1753-4,0))</f>
        <v/>
      </c>
      <c r="J1753" s="204" t="str">
        <f ca="1">IF(ISERROR($V1753),"",OFFSET('Smelter Look-up'!$I$4,$V1753-4,0))</f>
        <v/>
      </c>
      <c r="K1753" s="149"/>
      <c r="L1753" s="149"/>
      <c r="M1753" s="149"/>
      <c r="N1753" s="149"/>
      <c r="O1753" s="149"/>
      <c r="P1753" s="206"/>
      <c r="Q1753" s="150"/>
      <c r="R1753" s="148" t="str">
        <f ca="1">IF(ISERROR($V1753),"",OFFSET('Smelter Look-up'!$C$4,$V1753-4,0)&amp;"")</f>
        <v/>
      </c>
      <c r="S1753" s="154" t="str">
        <f t="shared" ca="1" si="141"/>
        <v/>
      </c>
      <c r="T1753" s="154" t="str">
        <f ca="1">IF(B1753="","",IF(ISERROR(MATCH($J1753,SorP!$B$1:$B$6261,0)),"",INDIRECT("'SorP'!$A$"&amp;MATCH($S1753&amp;$J1753,SorP!C:C,0))))</f>
        <v/>
      </c>
      <c r="U1753" s="167"/>
      <c r="V1753" s="168" t="e">
        <f>IF(C1753="",NA(),MATCH($B1753&amp;$C1753,'Smelter Look-up'!$J:$J,0))</f>
        <v>#N/A</v>
      </c>
      <c r="X1753" s="169">
        <f t="shared" ca="1" si="140"/>
        <v>0</v>
      </c>
      <c r="AB1753" s="311" t="str">
        <f t="shared" si="142"/>
        <v/>
      </c>
      <c r="AC1753" s="169" t="str">
        <f t="shared" si="143"/>
        <v/>
      </c>
      <c r="AD1753" s="169" t="str">
        <f t="shared" si="144"/>
        <v/>
      </c>
    </row>
    <row r="1754" spans="1:30" s="169" customFormat="1" ht="20.25">
      <c r="A1754" s="154"/>
      <c r="B1754" s="301"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3" t="str">
        <f ca="1">IF(ISERROR($V1754),"",OFFSET('Smelter Look-up'!$G$4,$V1754-4,0))</f>
        <v/>
      </c>
      <c r="I1754" s="204" t="str">
        <f ca="1">IF(ISERROR($V1754),"",OFFSET('Smelter Look-up'!$H$4,$V1754-4,0))</f>
        <v/>
      </c>
      <c r="J1754" s="204" t="str">
        <f ca="1">IF(ISERROR($V1754),"",OFFSET('Smelter Look-up'!$I$4,$V1754-4,0))</f>
        <v/>
      </c>
      <c r="K1754" s="149"/>
      <c r="L1754" s="149"/>
      <c r="M1754" s="149"/>
      <c r="N1754" s="149"/>
      <c r="O1754" s="149"/>
      <c r="P1754" s="206"/>
      <c r="Q1754" s="150"/>
      <c r="R1754" s="148" t="str">
        <f ca="1">IF(ISERROR($V1754),"",OFFSET('Smelter Look-up'!$C$4,$V1754-4,0)&amp;"")</f>
        <v/>
      </c>
      <c r="S1754" s="154" t="str">
        <f t="shared" ca="1" si="141"/>
        <v/>
      </c>
      <c r="T1754" s="154" t="str">
        <f ca="1">IF(B1754="","",IF(ISERROR(MATCH($J1754,SorP!$B$1:$B$6261,0)),"",INDIRECT("'SorP'!$A$"&amp;MATCH($S1754&amp;$J1754,SorP!C:C,0))))</f>
        <v/>
      </c>
      <c r="U1754" s="167"/>
      <c r="V1754" s="168" t="e">
        <f>IF(C1754="",NA(),MATCH($B1754&amp;$C1754,'Smelter Look-up'!$J:$J,0))</f>
        <v>#N/A</v>
      </c>
      <c r="X1754" s="169">
        <f t="shared" ca="1" si="140"/>
        <v>0</v>
      </c>
      <c r="AB1754" s="311" t="str">
        <f t="shared" si="142"/>
        <v/>
      </c>
      <c r="AC1754" s="169" t="str">
        <f t="shared" si="143"/>
        <v/>
      </c>
      <c r="AD1754" s="169" t="str">
        <f t="shared" si="144"/>
        <v/>
      </c>
    </row>
    <row r="1755" spans="1:30" s="169" customFormat="1" ht="20.25">
      <c r="A1755" s="154"/>
      <c r="B1755" s="301"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3" t="str">
        <f ca="1">IF(ISERROR($V1755),"",OFFSET('Smelter Look-up'!$G$4,$V1755-4,0))</f>
        <v/>
      </c>
      <c r="I1755" s="204" t="str">
        <f ca="1">IF(ISERROR($V1755),"",OFFSET('Smelter Look-up'!$H$4,$V1755-4,0))</f>
        <v/>
      </c>
      <c r="J1755" s="204" t="str">
        <f ca="1">IF(ISERROR($V1755),"",OFFSET('Smelter Look-up'!$I$4,$V1755-4,0))</f>
        <v/>
      </c>
      <c r="K1755" s="149"/>
      <c r="L1755" s="149"/>
      <c r="M1755" s="149"/>
      <c r="N1755" s="149"/>
      <c r="O1755" s="149"/>
      <c r="P1755" s="206"/>
      <c r="Q1755" s="150"/>
      <c r="R1755" s="148" t="str">
        <f ca="1">IF(ISERROR($V1755),"",OFFSET('Smelter Look-up'!$C$4,$V1755-4,0)&amp;"")</f>
        <v/>
      </c>
      <c r="S1755" s="154" t="str">
        <f t="shared" ca="1" si="141"/>
        <v/>
      </c>
      <c r="T1755" s="154" t="str">
        <f ca="1">IF(B1755="","",IF(ISERROR(MATCH($J1755,SorP!$B$1:$B$6261,0)),"",INDIRECT("'SorP'!$A$"&amp;MATCH($S1755&amp;$J1755,SorP!C:C,0))))</f>
        <v/>
      </c>
      <c r="U1755" s="167"/>
      <c r="V1755" s="168" t="e">
        <f>IF(C1755="",NA(),MATCH($B1755&amp;$C1755,'Smelter Look-up'!$J:$J,0))</f>
        <v>#N/A</v>
      </c>
      <c r="X1755" s="169">
        <f t="shared" ca="1" si="140"/>
        <v>0</v>
      </c>
      <c r="AB1755" s="311" t="str">
        <f t="shared" si="142"/>
        <v/>
      </c>
      <c r="AC1755" s="169" t="str">
        <f t="shared" si="143"/>
        <v/>
      </c>
      <c r="AD1755" s="169" t="str">
        <f t="shared" si="144"/>
        <v/>
      </c>
    </row>
    <row r="1756" spans="1:30" s="169" customFormat="1" ht="20.25">
      <c r="A1756" s="154"/>
      <c r="B1756" s="301"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3" t="str">
        <f ca="1">IF(ISERROR($V1756),"",OFFSET('Smelter Look-up'!$G$4,$V1756-4,0))</f>
        <v/>
      </c>
      <c r="I1756" s="204" t="str">
        <f ca="1">IF(ISERROR($V1756),"",OFFSET('Smelter Look-up'!$H$4,$V1756-4,0))</f>
        <v/>
      </c>
      <c r="J1756" s="204" t="str">
        <f ca="1">IF(ISERROR($V1756),"",OFFSET('Smelter Look-up'!$I$4,$V1756-4,0))</f>
        <v/>
      </c>
      <c r="K1756" s="149"/>
      <c r="L1756" s="149"/>
      <c r="M1756" s="149"/>
      <c r="N1756" s="149"/>
      <c r="O1756" s="149"/>
      <c r="P1756" s="206"/>
      <c r="Q1756" s="150"/>
      <c r="R1756" s="148" t="str">
        <f ca="1">IF(ISERROR($V1756),"",OFFSET('Smelter Look-up'!$C$4,$V1756-4,0)&amp;"")</f>
        <v/>
      </c>
      <c r="S1756" s="154" t="str">
        <f t="shared" ca="1" si="141"/>
        <v/>
      </c>
      <c r="T1756" s="154" t="str">
        <f ca="1">IF(B1756="","",IF(ISERROR(MATCH($J1756,SorP!$B$1:$B$6261,0)),"",INDIRECT("'SorP'!$A$"&amp;MATCH($S1756&amp;$J1756,SorP!C:C,0))))</f>
        <v/>
      </c>
      <c r="U1756" s="167"/>
      <c r="V1756" s="168" t="e">
        <f>IF(C1756="",NA(),MATCH($B1756&amp;$C1756,'Smelter Look-up'!$J:$J,0))</f>
        <v>#N/A</v>
      </c>
      <c r="X1756" s="169">
        <f t="shared" ca="1" si="140"/>
        <v>0</v>
      </c>
      <c r="AB1756" s="311" t="str">
        <f t="shared" si="142"/>
        <v/>
      </c>
      <c r="AC1756" s="169" t="str">
        <f t="shared" si="143"/>
        <v/>
      </c>
      <c r="AD1756" s="169" t="str">
        <f t="shared" si="144"/>
        <v/>
      </c>
    </row>
    <row r="1757" spans="1:30" s="169" customFormat="1" ht="20.25">
      <c r="A1757" s="154"/>
      <c r="B1757" s="301"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3" t="str">
        <f ca="1">IF(ISERROR($V1757),"",OFFSET('Smelter Look-up'!$G$4,$V1757-4,0))</f>
        <v/>
      </c>
      <c r="I1757" s="204" t="str">
        <f ca="1">IF(ISERROR($V1757),"",OFFSET('Smelter Look-up'!$H$4,$V1757-4,0))</f>
        <v/>
      </c>
      <c r="J1757" s="204" t="str">
        <f ca="1">IF(ISERROR($V1757),"",OFFSET('Smelter Look-up'!$I$4,$V1757-4,0))</f>
        <v/>
      </c>
      <c r="K1757" s="149"/>
      <c r="L1757" s="149"/>
      <c r="M1757" s="149"/>
      <c r="N1757" s="149"/>
      <c r="O1757" s="149"/>
      <c r="P1757" s="206"/>
      <c r="Q1757" s="150"/>
      <c r="R1757" s="148" t="str">
        <f ca="1">IF(ISERROR($V1757),"",OFFSET('Smelter Look-up'!$C$4,$V1757-4,0)&amp;"")</f>
        <v/>
      </c>
      <c r="S1757" s="154" t="str">
        <f t="shared" ca="1" si="141"/>
        <v/>
      </c>
      <c r="T1757" s="154" t="str">
        <f ca="1">IF(B1757="","",IF(ISERROR(MATCH($J1757,SorP!$B$1:$B$6261,0)),"",INDIRECT("'SorP'!$A$"&amp;MATCH($S1757&amp;$J1757,SorP!C:C,0))))</f>
        <v/>
      </c>
      <c r="U1757" s="167"/>
      <c r="V1757" s="168" t="e">
        <f>IF(C1757="",NA(),MATCH($B1757&amp;$C1757,'Smelter Look-up'!$J:$J,0))</f>
        <v>#N/A</v>
      </c>
      <c r="X1757" s="169">
        <f t="shared" ca="1" si="140"/>
        <v>0</v>
      </c>
      <c r="AB1757" s="311" t="str">
        <f t="shared" si="142"/>
        <v/>
      </c>
      <c r="AC1757" s="169" t="str">
        <f t="shared" si="143"/>
        <v/>
      </c>
      <c r="AD1757" s="169" t="str">
        <f t="shared" si="144"/>
        <v/>
      </c>
    </row>
    <row r="1758" spans="1:30" s="169" customFormat="1" ht="20.25">
      <c r="A1758" s="154"/>
      <c r="B1758" s="301"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3" t="str">
        <f ca="1">IF(ISERROR($V1758),"",OFFSET('Smelter Look-up'!$G$4,$V1758-4,0))</f>
        <v/>
      </c>
      <c r="I1758" s="204" t="str">
        <f ca="1">IF(ISERROR($V1758),"",OFFSET('Smelter Look-up'!$H$4,$V1758-4,0))</f>
        <v/>
      </c>
      <c r="J1758" s="204" t="str">
        <f ca="1">IF(ISERROR($V1758),"",OFFSET('Smelter Look-up'!$I$4,$V1758-4,0))</f>
        <v/>
      </c>
      <c r="K1758" s="149"/>
      <c r="L1758" s="149"/>
      <c r="M1758" s="149"/>
      <c r="N1758" s="149"/>
      <c r="O1758" s="149"/>
      <c r="P1758" s="206"/>
      <c r="Q1758" s="150"/>
      <c r="R1758" s="148" t="str">
        <f ca="1">IF(ISERROR($V1758),"",OFFSET('Smelter Look-up'!$C$4,$V1758-4,0)&amp;"")</f>
        <v/>
      </c>
      <c r="S1758" s="154" t="str">
        <f t="shared" ca="1" si="141"/>
        <v/>
      </c>
      <c r="T1758" s="154" t="str">
        <f ca="1">IF(B1758="","",IF(ISERROR(MATCH($J1758,SorP!$B$1:$B$6261,0)),"",INDIRECT("'SorP'!$A$"&amp;MATCH($S1758&amp;$J1758,SorP!C:C,0))))</f>
        <v/>
      </c>
      <c r="U1758" s="167"/>
      <c r="V1758" s="168" t="e">
        <f>IF(C1758="",NA(),MATCH($B1758&amp;$C1758,'Smelter Look-up'!$J:$J,0))</f>
        <v>#N/A</v>
      </c>
      <c r="X1758" s="169">
        <f t="shared" ca="1" si="140"/>
        <v>0</v>
      </c>
      <c r="AB1758" s="311" t="str">
        <f t="shared" si="142"/>
        <v/>
      </c>
      <c r="AC1758" s="169" t="str">
        <f t="shared" si="143"/>
        <v/>
      </c>
      <c r="AD1758" s="169" t="str">
        <f t="shared" si="144"/>
        <v/>
      </c>
    </row>
    <row r="1759" spans="1:30" s="169" customFormat="1" ht="20.25">
      <c r="A1759" s="154"/>
      <c r="B1759" s="301"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3" t="str">
        <f ca="1">IF(ISERROR($V1759),"",OFFSET('Smelter Look-up'!$G$4,$V1759-4,0))</f>
        <v/>
      </c>
      <c r="I1759" s="204" t="str">
        <f ca="1">IF(ISERROR($V1759),"",OFFSET('Smelter Look-up'!$H$4,$V1759-4,0))</f>
        <v/>
      </c>
      <c r="J1759" s="204" t="str">
        <f ca="1">IF(ISERROR($V1759),"",OFFSET('Smelter Look-up'!$I$4,$V1759-4,0))</f>
        <v/>
      </c>
      <c r="K1759" s="149"/>
      <c r="L1759" s="149"/>
      <c r="M1759" s="149"/>
      <c r="N1759" s="149"/>
      <c r="O1759" s="149"/>
      <c r="P1759" s="206"/>
      <c r="Q1759" s="150"/>
      <c r="R1759" s="148" t="str">
        <f ca="1">IF(ISERROR($V1759),"",OFFSET('Smelter Look-up'!$C$4,$V1759-4,0)&amp;"")</f>
        <v/>
      </c>
      <c r="S1759" s="154" t="str">
        <f t="shared" ca="1" si="141"/>
        <v/>
      </c>
      <c r="T1759" s="154" t="str">
        <f ca="1">IF(B1759="","",IF(ISERROR(MATCH($J1759,SorP!$B$1:$B$6261,0)),"",INDIRECT("'SorP'!$A$"&amp;MATCH($S1759&amp;$J1759,SorP!C:C,0))))</f>
        <v/>
      </c>
      <c r="U1759" s="167"/>
      <c r="V1759" s="168" t="e">
        <f>IF(C1759="",NA(),MATCH($B1759&amp;$C1759,'Smelter Look-up'!$J:$J,0))</f>
        <v>#N/A</v>
      </c>
      <c r="X1759" s="169">
        <f t="shared" ca="1" si="140"/>
        <v>0</v>
      </c>
      <c r="AB1759" s="311" t="str">
        <f t="shared" si="142"/>
        <v/>
      </c>
      <c r="AC1759" s="169" t="str">
        <f t="shared" si="143"/>
        <v/>
      </c>
      <c r="AD1759" s="169" t="str">
        <f t="shared" si="144"/>
        <v/>
      </c>
    </row>
    <row r="1760" spans="1:30" s="169" customFormat="1" ht="20.25">
      <c r="A1760" s="154"/>
      <c r="B1760" s="301"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3" t="str">
        <f ca="1">IF(ISERROR($V1760),"",OFFSET('Smelter Look-up'!$G$4,$V1760-4,0))</f>
        <v/>
      </c>
      <c r="I1760" s="204" t="str">
        <f ca="1">IF(ISERROR($V1760),"",OFFSET('Smelter Look-up'!$H$4,$V1760-4,0))</f>
        <v/>
      </c>
      <c r="J1760" s="204" t="str">
        <f ca="1">IF(ISERROR($V1760),"",OFFSET('Smelter Look-up'!$I$4,$V1760-4,0))</f>
        <v/>
      </c>
      <c r="K1760" s="149"/>
      <c r="L1760" s="149"/>
      <c r="M1760" s="149"/>
      <c r="N1760" s="149"/>
      <c r="O1760" s="149"/>
      <c r="P1760" s="206"/>
      <c r="Q1760" s="150"/>
      <c r="R1760" s="148" t="str">
        <f ca="1">IF(ISERROR($V1760),"",OFFSET('Smelter Look-up'!$C$4,$V1760-4,0)&amp;"")</f>
        <v/>
      </c>
      <c r="S1760" s="154" t="str">
        <f t="shared" ca="1" si="141"/>
        <v/>
      </c>
      <c r="T1760" s="154" t="str">
        <f ca="1">IF(B1760="","",IF(ISERROR(MATCH($J1760,SorP!$B$1:$B$6261,0)),"",INDIRECT("'SorP'!$A$"&amp;MATCH($S1760&amp;$J1760,SorP!C:C,0))))</f>
        <v/>
      </c>
      <c r="U1760" s="167"/>
      <c r="V1760" s="168" t="e">
        <f>IF(C1760="",NA(),MATCH($B1760&amp;$C1760,'Smelter Look-up'!$J:$J,0))</f>
        <v>#N/A</v>
      </c>
      <c r="X1760" s="169">
        <f t="shared" ref="X1760:X1823" ca="1" si="145">IF(AND(C1760="Smelter not listed",OR(LEN(D1760)=0,LEN(E1760)=0)),1,0)</f>
        <v>0</v>
      </c>
      <c r="AB1760" s="311" t="str">
        <f t="shared" si="142"/>
        <v/>
      </c>
      <c r="AC1760" s="169" t="str">
        <f t="shared" si="143"/>
        <v/>
      </c>
      <c r="AD1760" s="169" t="str">
        <f t="shared" si="144"/>
        <v/>
      </c>
    </row>
    <row r="1761" spans="1:30" s="169" customFormat="1" ht="20.25">
      <c r="A1761" s="154"/>
      <c r="B1761" s="301"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3" t="str">
        <f ca="1">IF(ISERROR($V1761),"",OFFSET('Smelter Look-up'!$G$4,$V1761-4,0))</f>
        <v/>
      </c>
      <c r="I1761" s="204" t="str">
        <f ca="1">IF(ISERROR($V1761),"",OFFSET('Smelter Look-up'!$H$4,$V1761-4,0))</f>
        <v/>
      </c>
      <c r="J1761" s="204" t="str">
        <f ca="1">IF(ISERROR($V1761),"",OFFSET('Smelter Look-up'!$I$4,$V1761-4,0))</f>
        <v/>
      </c>
      <c r="K1761" s="149"/>
      <c r="L1761" s="149"/>
      <c r="M1761" s="149"/>
      <c r="N1761" s="149"/>
      <c r="O1761" s="149"/>
      <c r="P1761" s="206"/>
      <c r="Q1761" s="150"/>
      <c r="R1761" s="148" t="str">
        <f ca="1">IF(ISERROR($V1761),"",OFFSET('Smelter Look-up'!$C$4,$V1761-4,0)&amp;"")</f>
        <v/>
      </c>
      <c r="S1761" s="154" t="str">
        <f t="shared" ref="S1761:S1824" ca="1" si="146">IF(B1761="","",IF(ISERROR(MATCH($E1761,CL,0)),"Unknown",INDIRECT("'C'!$A$"&amp;MATCH($E1761,CL,0)+1)))</f>
        <v/>
      </c>
      <c r="T1761" s="154" t="str">
        <f ca="1">IF(B1761="","",IF(ISERROR(MATCH($J1761,SorP!$B$1:$B$6261,0)),"",INDIRECT("'SorP'!$A$"&amp;MATCH($S1761&amp;$J1761,SorP!C:C,0))))</f>
        <v/>
      </c>
      <c r="U1761" s="167"/>
      <c r="V1761" s="168" t="e">
        <f>IF(C1761="",NA(),MATCH($B1761&amp;$C1761,'Smelter Look-up'!$J:$J,0))</f>
        <v>#N/A</v>
      </c>
      <c r="X1761" s="169">
        <f t="shared" ca="1" si="145"/>
        <v>0</v>
      </c>
      <c r="AB1761" s="311" t="str">
        <f t="shared" si="142"/>
        <v/>
      </c>
      <c r="AC1761" s="169" t="str">
        <f t="shared" si="143"/>
        <v/>
      </c>
      <c r="AD1761" s="169" t="str">
        <f t="shared" si="144"/>
        <v/>
      </c>
    </row>
    <row r="1762" spans="1:30" s="169" customFormat="1" ht="20.25">
      <c r="A1762" s="154"/>
      <c r="B1762" s="301"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3" t="str">
        <f ca="1">IF(ISERROR($V1762),"",OFFSET('Smelter Look-up'!$G$4,$V1762-4,0))</f>
        <v/>
      </c>
      <c r="I1762" s="204" t="str">
        <f ca="1">IF(ISERROR($V1762),"",OFFSET('Smelter Look-up'!$H$4,$V1762-4,0))</f>
        <v/>
      </c>
      <c r="J1762" s="204" t="str">
        <f ca="1">IF(ISERROR($V1762),"",OFFSET('Smelter Look-up'!$I$4,$V1762-4,0))</f>
        <v/>
      </c>
      <c r="K1762" s="149"/>
      <c r="L1762" s="149"/>
      <c r="M1762" s="149"/>
      <c r="N1762" s="149"/>
      <c r="O1762" s="149"/>
      <c r="P1762" s="206"/>
      <c r="Q1762" s="150"/>
      <c r="R1762" s="148" t="str">
        <f ca="1">IF(ISERROR($V1762),"",OFFSET('Smelter Look-up'!$C$4,$V1762-4,0)&amp;"")</f>
        <v/>
      </c>
      <c r="S1762" s="154" t="str">
        <f t="shared" ca="1" si="146"/>
        <v/>
      </c>
      <c r="T1762" s="154" t="str">
        <f ca="1">IF(B1762="","",IF(ISERROR(MATCH($J1762,SorP!$B$1:$B$6261,0)),"",INDIRECT("'SorP'!$A$"&amp;MATCH($S1762&amp;$J1762,SorP!C:C,0))))</f>
        <v/>
      </c>
      <c r="U1762" s="167"/>
      <c r="V1762" s="168" t="e">
        <f>IF(C1762="",NA(),MATCH($B1762&amp;$C1762,'Smelter Look-up'!$J:$J,0))</f>
        <v>#N/A</v>
      </c>
      <c r="X1762" s="169">
        <f t="shared" ca="1" si="145"/>
        <v>0</v>
      </c>
      <c r="AB1762" s="311" t="str">
        <f t="shared" si="142"/>
        <v/>
      </c>
      <c r="AC1762" s="169" t="str">
        <f t="shared" si="143"/>
        <v/>
      </c>
      <c r="AD1762" s="169" t="str">
        <f t="shared" si="144"/>
        <v/>
      </c>
    </row>
    <row r="1763" spans="1:30" s="169" customFormat="1" ht="20.25">
      <c r="A1763" s="154"/>
      <c r="B1763" s="301"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3" t="str">
        <f ca="1">IF(ISERROR($V1763),"",OFFSET('Smelter Look-up'!$G$4,$V1763-4,0))</f>
        <v/>
      </c>
      <c r="I1763" s="204" t="str">
        <f ca="1">IF(ISERROR($V1763),"",OFFSET('Smelter Look-up'!$H$4,$V1763-4,0))</f>
        <v/>
      </c>
      <c r="J1763" s="204" t="str">
        <f ca="1">IF(ISERROR($V1763),"",OFFSET('Smelter Look-up'!$I$4,$V1763-4,0))</f>
        <v/>
      </c>
      <c r="K1763" s="149"/>
      <c r="L1763" s="149"/>
      <c r="M1763" s="149"/>
      <c r="N1763" s="149"/>
      <c r="O1763" s="149"/>
      <c r="P1763" s="206"/>
      <c r="Q1763" s="150"/>
      <c r="R1763" s="148" t="str">
        <f ca="1">IF(ISERROR($V1763),"",OFFSET('Smelter Look-up'!$C$4,$V1763-4,0)&amp;"")</f>
        <v/>
      </c>
      <c r="S1763" s="154" t="str">
        <f t="shared" ca="1" si="146"/>
        <v/>
      </c>
      <c r="T1763" s="154" t="str">
        <f ca="1">IF(B1763="","",IF(ISERROR(MATCH($J1763,SorP!$B$1:$B$6261,0)),"",INDIRECT("'SorP'!$A$"&amp;MATCH($S1763&amp;$J1763,SorP!C:C,0))))</f>
        <v/>
      </c>
      <c r="U1763" s="167"/>
      <c r="V1763" s="168" t="e">
        <f>IF(C1763="",NA(),MATCH($B1763&amp;$C1763,'Smelter Look-up'!$J:$J,0))</f>
        <v>#N/A</v>
      </c>
      <c r="X1763" s="169">
        <f t="shared" ca="1" si="145"/>
        <v>0</v>
      </c>
      <c r="AB1763" s="311" t="str">
        <f t="shared" si="142"/>
        <v/>
      </c>
      <c r="AC1763" s="169" t="str">
        <f t="shared" si="143"/>
        <v/>
      </c>
      <c r="AD1763" s="169" t="str">
        <f t="shared" si="144"/>
        <v/>
      </c>
    </row>
    <row r="1764" spans="1:30" s="169" customFormat="1" ht="20.25">
      <c r="A1764" s="154"/>
      <c r="B1764" s="301"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3" t="str">
        <f ca="1">IF(ISERROR($V1764),"",OFFSET('Smelter Look-up'!$G$4,$V1764-4,0))</f>
        <v/>
      </c>
      <c r="I1764" s="204" t="str">
        <f ca="1">IF(ISERROR($V1764),"",OFFSET('Smelter Look-up'!$H$4,$V1764-4,0))</f>
        <v/>
      </c>
      <c r="J1764" s="204" t="str">
        <f ca="1">IF(ISERROR($V1764),"",OFFSET('Smelter Look-up'!$I$4,$V1764-4,0))</f>
        <v/>
      </c>
      <c r="K1764" s="149"/>
      <c r="L1764" s="149"/>
      <c r="M1764" s="149"/>
      <c r="N1764" s="149"/>
      <c r="O1764" s="149"/>
      <c r="P1764" s="206"/>
      <c r="Q1764" s="150"/>
      <c r="R1764" s="148" t="str">
        <f ca="1">IF(ISERROR($V1764),"",OFFSET('Smelter Look-up'!$C$4,$V1764-4,0)&amp;"")</f>
        <v/>
      </c>
      <c r="S1764" s="154" t="str">
        <f t="shared" ca="1" si="146"/>
        <v/>
      </c>
      <c r="T1764" s="154" t="str">
        <f ca="1">IF(B1764="","",IF(ISERROR(MATCH($J1764,SorP!$B$1:$B$6261,0)),"",INDIRECT("'SorP'!$A$"&amp;MATCH($S1764&amp;$J1764,SorP!C:C,0))))</f>
        <v/>
      </c>
      <c r="U1764" s="167"/>
      <c r="V1764" s="168" t="e">
        <f>IF(C1764="",NA(),MATCH($B1764&amp;$C1764,'Smelter Look-up'!$J:$J,0))</f>
        <v>#N/A</v>
      </c>
      <c r="X1764" s="169">
        <f t="shared" ca="1" si="145"/>
        <v>0</v>
      </c>
      <c r="AB1764" s="311" t="str">
        <f t="shared" si="142"/>
        <v/>
      </c>
      <c r="AC1764" s="169" t="str">
        <f t="shared" si="143"/>
        <v/>
      </c>
      <c r="AD1764" s="169" t="str">
        <f t="shared" si="144"/>
        <v/>
      </c>
    </row>
    <row r="1765" spans="1:30" s="169" customFormat="1" ht="20.25">
      <c r="A1765" s="154"/>
      <c r="B1765" s="301"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3" t="str">
        <f ca="1">IF(ISERROR($V1765),"",OFFSET('Smelter Look-up'!$G$4,$V1765-4,0))</f>
        <v/>
      </c>
      <c r="I1765" s="204" t="str">
        <f ca="1">IF(ISERROR($V1765),"",OFFSET('Smelter Look-up'!$H$4,$V1765-4,0))</f>
        <v/>
      </c>
      <c r="J1765" s="204" t="str">
        <f ca="1">IF(ISERROR($V1765),"",OFFSET('Smelter Look-up'!$I$4,$V1765-4,0))</f>
        <v/>
      </c>
      <c r="K1765" s="149"/>
      <c r="L1765" s="149"/>
      <c r="M1765" s="149"/>
      <c r="N1765" s="149"/>
      <c r="O1765" s="149"/>
      <c r="P1765" s="206"/>
      <c r="Q1765" s="150"/>
      <c r="R1765" s="148" t="str">
        <f ca="1">IF(ISERROR($V1765),"",OFFSET('Smelter Look-up'!$C$4,$V1765-4,0)&amp;"")</f>
        <v/>
      </c>
      <c r="S1765" s="154" t="str">
        <f t="shared" ca="1" si="146"/>
        <v/>
      </c>
      <c r="T1765" s="154" t="str">
        <f ca="1">IF(B1765="","",IF(ISERROR(MATCH($J1765,SorP!$B$1:$B$6261,0)),"",INDIRECT("'SorP'!$A$"&amp;MATCH($S1765&amp;$J1765,SorP!C:C,0))))</f>
        <v/>
      </c>
      <c r="U1765" s="167"/>
      <c r="V1765" s="168" t="e">
        <f>IF(C1765="",NA(),MATCH($B1765&amp;$C1765,'Smelter Look-up'!$J:$J,0))</f>
        <v>#N/A</v>
      </c>
      <c r="X1765" s="169">
        <f t="shared" ca="1" si="145"/>
        <v>0</v>
      </c>
      <c r="AB1765" s="311" t="str">
        <f t="shared" si="142"/>
        <v/>
      </c>
      <c r="AC1765" s="169" t="str">
        <f t="shared" si="143"/>
        <v/>
      </c>
      <c r="AD1765" s="169" t="str">
        <f t="shared" si="144"/>
        <v/>
      </c>
    </row>
    <row r="1766" spans="1:30" s="169" customFormat="1" ht="20.25">
      <c r="A1766" s="154"/>
      <c r="B1766" s="301"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3" t="str">
        <f ca="1">IF(ISERROR($V1766),"",OFFSET('Smelter Look-up'!$G$4,$V1766-4,0))</f>
        <v/>
      </c>
      <c r="I1766" s="204" t="str">
        <f ca="1">IF(ISERROR($V1766),"",OFFSET('Smelter Look-up'!$H$4,$V1766-4,0))</f>
        <v/>
      </c>
      <c r="J1766" s="204" t="str">
        <f ca="1">IF(ISERROR($V1766),"",OFFSET('Smelter Look-up'!$I$4,$V1766-4,0))</f>
        <v/>
      </c>
      <c r="K1766" s="149"/>
      <c r="L1766" s="149"/>
      <c r="M1766" s="149"/>
      <c r="N1766" s="149"/>
      <c r="O1766" s="149"/>
      <c r="P1766" s="206"/>
      <c r="Q1766" s="150"/>
      <c r="R1766" s="148" t="str">
        <f ca="1">IF(ISERROR($V1766),"",OFFSET('Smelter Look-up'!$C$4,$V1766-4,0)&amp;"")</f>
        <v/>
      </c>
      <c r="S1766" s="154" t="str">
        <f t="shared" ca="1" si="146"/>
        <v/>
      </c>
      <c r="T1766" s="154" t="str">
        <f ca="1">IF(B1766="","",IF(ISERROR(MATCH($J1766,SorP!$B$1:$B$6261,0)),"",INDIRECT("'SorP'!$A$"&amp;MATCH($S1766&amp;$J1766,SorP!C:C,0))))</f>
        <v/>
      </c>
      <c r="U1766" s="167"/>
      <c r="V1766" s="168" t="e">
        <f>IF(C1766="",NA(),MATCH($B1766&amp;$C1766,'Smelter Look-up'!$J:$J,0))</f>
        <v>#N/A</v>
      </c>
      <c r="X1766" s="169">
        <f t="shared" ca="1" si="145"/>
        <v>0</v>
      </c>
      <c r="AB1766" s="311" t="str">
        <f t="shared" si="142"/>
        <v/>
      </c>
      <c r="AC1766" s="169" t="str">
        <f t="shared" si="143"/>
        <v/>
      </c>
      <c r="AD1766" s="169" t="str">
        <f t="shared" si="144"/>
        <v/>
      </c>
    </row>
    <row r="1767" spans="1:30" s="169" customFormat="1" ht="20.25">
      <c r="A1767" s="154"/>
      <c r="B1767" s="301"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3" t="str">
        <f ca="1">IF(ISERROR($V1767),"",OFFSET('Smelter Look-up'!$G$4,$V1767-4,0))</f>
        <v/>
      </c>
      <c r="I1767" s="204" t="str">
        <f ca="1">IF(ISERROR($V1767),"",OFFSET('Smelter Look-up'!$H$4,$V1767-4,0))</f>
        <v/>
      </c>
      <c r="J1767" s="204" t="str">
        <f ca="1">IF(ISERROR($V1767),"",OFFSET('Smelter Look-up'!$I$4,$V1767-4,0))</f>
        <v/>
      </c>
      <c r="K1767" s="149"/>
      <c r="L1767" s="149"/>
      <c r="M1767" s="149"/>
      <c r="N1767" s="149"/>
      <c r="O1767" s="149"/>
      <c r="P1767" s="206"/>
      <c r="Q1767" s="150"/>
      <c r="R1767" s="148" t="str">
        <f ca="1">IF(ISERROR($V1767),"",OFFSET('Smelter Look-up'!$C$4,$V1767-4,0)&amp;"")</f>
        <v/>
      </c>
      <c r="S1767" s="154" t="str">
        <f t="shared" ca="1" si="146"/>
        <v/>
      </c>
      <c r="T1767" s="154" t="str">
        <f ca="1">IF(B1767="","",IF(ISERROR(MATCH($J1767,SorP!$B$1:$B$6261,0)),"",INDIRECT("'SorP'!$A$"&amp;MATCH($S1767&amp;$J1767,SorP!C:C,0))))</f>
        <v/>
      </c>
      <c r="U1767" s="167"/>
      <c r="V1767" s="168" t="e">
        <f>IF(C1767="",NA(),MATCH($B1767&amp;$C1767,'Smelter Look-up'!$J:$J,0))</f>
        <v>#N/A</v>
      </c>
      <c r="X1767" s="169">
        <f t="shared" ca="1" si="145"/>
        <v>0</v>
      </c>
      <c r="AB1767" s="311" t="str">
        <f t="shared" ref="AB1767:AB1830" si="147">IF(C1767="","",B1767)</f>
        <v/>
      </c>
      <c r="AC1767" s="169" t="str">
        <f t="shared" ref="AC1767:AC1830" si="148">B1767</f>
        <v/>
      </c>
      <c r="AD1767" s="169" t="str">
        <f t="shared" ref="AD1767:AD1830" si="149">IF(C1767="Smelter not listed",D1767,C1767)</f>
        <v/>
      </c>
    </row>
    <row r="1768" spans="1:30" s="169" customFormat="1" ht="20.25">
      <c r="A1768" s="154"/>
      <c r="B1768" s="301"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3" t="str">
        <f ca="1">IF(ISERROR($V1768),"",OFFSET('Smelter Look-up'!$G$4,$V1768-4,0))</f>
        <v/>
      </c>
      <c r="I1768" s="204" t="str">
        <f ca="1">IF(ISERROR($V1768),"",OFFSET('Smelter Look-up'!$H$4,$V1768-4,0))</f>
        <v/>
      </c>
      <c r="J1768" s="204" t="str">
        <f ca="1">IF(ISERROR($V1768),"",OFFSET('Smelter Look-up'!$I$4,$V1768-4,0))</f>
        <v/>
      </c>
      <c r="K1768" s="149"/>
      <c r="L1768" s="149"/>
      <c r="M1768" s="149"/>
      <c r="N1768" s="149"/>
      <c r="O1768" s="149"/>
      <c r="P1768" s="206"/>
      <c r="Q1768" s="150"/>
      <c r="R1768" s="148" t="str">
        <f ca="1">IF(ISERROR($V1768),"",OFFSET('Smelter Look-up'!$C$4,$V1768-4,0)&amp;"")</f>
        <v/>
      </c>
      <c r="S1768" s="154" t="str">
        <f t="shared" ca="1" si="146"/>
        <v/>
      </c>
      <c r="T1768" s="154" t="str">
        <f ca="1">IF(B1768="","",IF(ISERROR(MATCH($J1768,SorP!$B$1:$B$6261,0)),"",INDIRECT("'SorP'!$A$"&amp;MATCH($S1768&amp;$J1768,SorP!C:C,0))))</f>
        <v/>
      </c>
      <c r="U1768" s="167"/>
      <c r="V1768" s="168" t="e">
        <f>IF(C1768="",NA(),MATCH($B1768&amp;$C1768,'Smelter Look-up'!$J:$J,0))</f>
        <v>#N/A</v>
      </c>
      <c r="X1768" s="169">
        <f t="shared" ca="1" si="145"/>
        <v>0</v>
      </c>
      <c r="AB1768" s="311" t="str">
        <f t="shared" si="147"/>
        <v/>
      </c>
      <c r="AC1768" s="169" t="str">
        <f t="shared" si="148"/>
        <v/>
      </c>
      <c r="AD1768" s="169" t="str">
        <f t="shared" si="149"/>
        <v/>
      </c>
    </row>
    <row r="1769" spans="1:30" s="169" customFormat="1" ht="20.25">
      <c r="A1769" s="154"/>
      <c r="B1769" s="301"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3" t="str">
        <f ca="1">IF(ISERROR($V1769),"",OFFSET('Smelter Look-up'!$G$4,$V1769-4,0))</f>
        <v/>
      </c>
      <c r="I1769" s="204" t="str">
        <f ca="1">IF(ISERROR($V1769),"",OFFSET('Smelter Look-up'!$H$4,$V1769-4,0))</f>
        <v/>
      </c>
      <c r="J1769" s="204" t="str">
        <f ca="1">IF(ISERROR($V1769),"",OFFSET('Smelter Look-up'!$I$4,$V1769-4,0))</f>
        <v/>
      </c>
      <c r="K1769" s="149"/>
      <c r="L1769" s="149"/>
      <c r="M1769" s="149"/>
      <c r="N1769" s="149"/>
      <c r="O1769" s="149"/>
      <c r="P1769" s="206"/>
      <c r="Q1769" s="150"/>
      <c r="R1769" s="148" t="str">
        <f ca="1">IF(ISERROR($V1769),"",OFFSET('Smelter Look-up'!$C$4,$V1769-4,0)&amp;"")</f>
        <v/>
      </c>
      <c r="S1769" s="154" t="str">
        <f t="shared" ca="1" si="146"/>
        <v/>
      </c>
      <c r="T1769" s="154" t="str">
        <f ca="1">IF(B1769="","",IF(ISERROR(MATCH($J1769,SorP!$B$1:$B$6261,0)),"",INDIRECT("'SorP'!$A$"&amp;MATCH($S1769&amp;$J1769,SorP!C:C,0))))</f>
        <v/>
      </c>
      <c r="U1769" s="167"/>
      <c r="V1769" s="168" t="e">
        <f>IF(C1769="",NA(),MATCH($B1769&amp;$C1769,'Smelter Look-up'!$J:$J,0))</f>
        <v>#N/A</v>
      </c>
      <c r="X1769" s="169">
        <f t="shared" ca="1" si="145"/>
        <v>0</v>
      </c>
      <c r="AB1769" s="311" t="str">
        <f t="shared" si="147"/>
        <v/>
      </c>
      <c r="AC1769" s="169" t="str">
        <f t="shared" si="148"/>
        <v/>
      </c>
      <c r="AD1769" s="169" t="str">
        <f t="shared" si="149"/>
        <v/>
      </c>
    </row>
    <row r="1770" spans="1:30" s="169" customFormat="1" ht="20.25">
      <c r="A1770" s="154"/>
      <c r="B1770" s="301"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3" t="str">
        <f ca="1">IF(ISERROR($V1770),"",OFFSET('Smelter Look-up'!$G$4,$V1770-4,0))</f>
        <v/>
      </c>
      <c r="I1770" s="204" t="str">
        <f ca="1">IF(ISERROR($V1770),"",OFFSET('Smelter Look-up'!$H$4,$V1770-4,0))</f>
        <v/>
      </c>
      <c r="J1770" s="204" t="str">
        <f ca="1">IF(ISERROR($V1770),"",OFFSET('Smelter Look-up'!$I$4,$V1770-4,0))</f>
        <v/>
      </c>
      <c r="K1770" s="149"/>
      <c r="L1770" s="149"/>
      <c r="M1770" s="149"/>
      <c r="N1770" s="149"/>
      <c r="O1770" s="149"/>
      <c r="P1770" s="206"/>
      <c r="Q1770" s="150"/>
      <c r="R1770" s="148" t="str">
        <f ca="1">IF(ISERROR($V1770),"",OFFSET('Smelter Look-up'!$C$4,$V1770-4,0)&amp;"")</f>
        <v/>
      </c>
      <c r="S1770" s="154" t="str">
        <f t="shared" ca="1" si="146"/>
        <v/>
      </c>
      <c r="T1770" s="154" t="str">
        <f ca="1">IF(B1770="","",IF(ISERROR(MATCH($J1770,SorP!$B$1:$B$6261,0)),"",INDIRECT("'SorP'!$A$"&amp;MATCH($S1770&amp;$J1770,SorP!C:C,0))))</f>
        <v/>
      </c>
      <c r="U1770" s="167"/>
      <c r="V1770" s="168" t="e">
        <f>IF(C1770="",NA(),MATCH($B1770&amp;$C1770,'Smelter Look-up'!$J:$J,0))</f>
        <v>#N/A</v>
      </c>
      <c r="X1770" s="169">
        <f t="shared" ca="1" si="145"/>
        <v>0</v>
      </c>
      <c r="AB1770" s="311" t="str">
        <f t="shared" si="147"/>
        <v/>
      </c>
      <c r="AC1770" s="169" t="str">
        <f t="shared" si="148"/>
        <v/>
      </c>
      <c r="AD1770" s="169" t="str">
        <f t="shared" si="149"/>
        <v/>
      </c>
    </row>
    <row r="1771" spans="1:30" s="169" customFormat="1" ht="20.25">
      <c r="A1771" s="154"/>
      <c r="B1771" s="301"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3" t="str">
        <f ca="1">IF(ISERROR($V1771),"",OFFSET('Smelter Look-up'!$G$4,$V1771-4,0))</f>
        <v/>
      </c>
      <c r="I1771" s="204" t="str">
        <f ca="1">IF(ISERROR($V1771),"",OFFSET('Smelter Look-up'!$H$4,$V1771-4,0))</f>
        <v/>
      </c>
      <c r="J1771" s="204" t="str">
        <f ca="1">IF(ISERROR($V1771),"",OFFSET('Smelter Look-up'!$I$4,$V1771-4,0))</f>
        <v/>
      </c>
      <c r="K1771" s="149"/>
      <c r="L1771" s="149"/>
      <c r="M1771" s="149"/>
      <c r="N1771" s="149"/>
      <c r="O1771" s="149"/>
      <c r="P1771" s="206"/>
      <c r="Q1771" s="150"/>
      <c r="R1771" s="148" t="str">
        <f ca="1">IF(ISERROR($V1771),"",OFFSET('Smelter Look-up'!$C$4,$V1771-4,0)&amp;"")</f>
        <v/>
      </c>
      <c r="S1771" s="154" t="str">
        <f t="shared" ca="1" si="146"/>
        <v/>
      </c>
      <c r="T1771" s="154" t="str">
        <f ca="1">IF(B1771="","",IF(ISERROR(MATCH($J1771,SorP!$B$1:$B$6261,0)),"",INDIRECT("'SorP'!$A$"&amp;MATCH($S1771&amp;$J1771,SorP!C:C,0))))</f>
        <v/>
      </c>
      <c r="U1771" s="167"/>
      <c r="V1771" s="168" t="e">
        <f>IF(C1771="",NA(),MATCH($B1771&amp;$C1771,'Smelter Look-up'!$J:$J,0))</f>
        <v>#N/A</v>
      </c>
      <c r="X1771" s="169">
        <f t="shared" ca="1" si="145"/>
        <v>0</v>
      </c>
      <c r="AB1771" s="311" t="str">
        <f t="shared" si="147"/>
        <v/>
      </c>
      <c r="AC1771" s="169" t="str">
        <f t="shared" si="148"/>
        <v/>
      </c>
      <c r="AD1771" s="169" t="str">
        <f t="shared" si="149"/>
        <v/>
      </c>
    </row>
    <row r="1772" spans="1:30" s="169" customFormat="1" ht="20.25">
      <c r="A1772" s="154"/>
      <c r="B1772" s="301"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3" t="str">
        <f ca="1">IF(ISERROR($V1772),"",OFFSET('Smelter Look-up'!$G$4,$V1772-4,0))</f>
        <v/>
      </c>
      <c r="I1772" s="204" t="str">
        <f ca="1">IF(ISERROR($V1772),"",OFFSET('Smelter Look-up'!$H$4,$V1772-4,0))</f>
        <v/>
      </c>
      <c r="J1772" s="204" t="str">
        <f ca="1">IF(ISERROR($V1772),"",OFFSET('Smelter Look-up'!$I$4,$V1772-4,0))</f>
        <v/>
      </c>
      <c r="K1772" s="149"/>
      <c r="L1772" s="149"/>
      <c r="M1772" s="149"/>
      <c r="N1772" s="149"/>
      <c r="O1772" s="149"/>
      <c r="P1772" s="206"/>
      <c r="Q1772" s="150"/>
      <c r="R1772" s="148" t="str">
        <f ca="1">IF(ISERROR($V1772),"",OFFSET('Smelter Look-up'!$C$4,$V1772-4,0)&amp;"")</f>
        <v/>
      </c>
      <c r="S1772" s="154" t="str">
        <f t="shared" ca="1" si="146"/>
        <v/>
      </c>
      <c r="T1772" s="154" t="str">
        <f ca="1">IF(B1772="","",IF(ISERROR(MATCH($J1772,SorP!$B$1:$B$6261,0)),"",INDIRECT("'SorP'!$A$"&amp;MATCH($S1772&amp;$J1772,SorP!C:C,0))))</f>
        <v/>
      </c>
      <c r="U1772" s="167"/>
      <c r="V1772" s="168" t="e">
        <f>IF(C1772="",NA(),MATCH($B1772&amp;$C1772,'Smelter Look-up'!$J:$J,0))</f>
        <v>#N/A</v>
      </c>
      <c r="X1772" s="169">
        <f t="shared" ca="1" si="145"/>
        <v>0</v>
      </c>
      <c r="AB1772" s="311" t="str">
        <f t="shared" si="147"/>
        <v/>
      </c>
      <c r="AC1772" s="169" t="str">
        <f t="shared" si="148"/>
        <v/>
      </c>
      <c r="AD1772" s="169" t="str">
        <f t="shared" si="149"/>
        <v/>
      </c>
    </row>
    <row r="1773" spans="1:30" s="169" customFormat="1" ht="20.25">
      <c r="A1773" s="154"/>
      <c r="B1773" s="301"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3" t="str">
        <f ca="1">IF(ISERROR($V1773),"",OFFSET('Smelter Look-up'!$G$4,$V1773-4,0))</f>
        <v/>
      </c>
      <c r="I1773" s="204" t="str">
        <f ca="1">IF(ISERROR($V1773),"",OFFSET('Smelter Look-up'!$H$4,$V1773-4,0))</f>
        <v/>
      </c>
      <c r="J1773" s="204" t="str">
        <f ca="1">IF(ISERROR($V1773),"",OFFSET('Smelter Look-up'!$I$4,$V1773-4,0))</f>
        <v/>
      </c>
      <c r="K1773" s="149"/>
      <c r="L1773" s="149"/>
      <c r="M1773" s="149"/>
      <c r="N1773" s="149"/>
      <c r="O1773" s="149"/>
      <c r="P1773" s="206"/>
      <c r="Q1773" s="150"/>
      <c r="R1773" s="148" t="str">
        <f ca="1">IF(ISERROR($V1773),"",OFFSET('Smelter Look-up'!$C$4,$V1773-4,0)&amp;"")</f>
        <v/>
      </c>
      <c r="S1773" s="154" t="str">
        <f t="shared" ca="1" si="146"/>
        <v/>
      </c>
      <c r="T1773" s="154" t="str">
        <f ca="1">IF(B1773="","",IF(ISERROR(MATCH($J1773,SorP!$B$1:$B$6261,0)),"",INDIRECT("'SorP'!$A$"&amp;MATCH($S1773&amp;$J1773,SorP!C:C,0))))</f>
        <v/>
      </c>
      <c r="U1773" s="167"/>
      <c r="V1773" s="168" t="e">
        <f>IF(C1773="",NA(),MATCH($B1773&amp;$C1773,'Smelter Look-up'!$J:$J,0))</f>
        <v>#N/A</v>
      </c>
      <c r="X1773" s="169">
        <f t="shared" ca="1" si="145"/>
        <v>0</v>
      </c>
      <c r="AB1773" s="311" t="str">
        <f t="shared" si="147"/>
        <v/>
      </c>
      <c r="AC1773" s="169" t="str">
        <f t="shared" si="148"/>
        <v/>
      </c>
      <c r="AD1773" s="169" t="str">
        <f t="shared" si="149"/>
        <v/>
      </c>
    </row>
    <row r="1774" spans="1:30" s="169" customFormat="1" ht="20.25">
      <c r="A1774" s="154"/>
      <c r="B1774" s="301"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3" t="str">
        <f ca="1">IF(ISERROR($V1774),"",OFFSET('Smelter Look-up'!$G$4,$V1774-4,0))</f>
        <v/>
      </c>
      <c r="I1774" s="204" t="str">
        <f ca="1">IF(ISERROR($V1774),"",OFFSET('Smelter Look-up'!$H$4,$V1774-4,0))</f>
        <v/>
      </c>
      <c r="J1774" s="204" t="str">
        <f ca="1">IF(ISERROR($V1774),"",OFFSET('Smelter Look-up'!$I$4,$V1774-4,0))</f>
        <v/>
      </c>
      <c r="K1774" s="149"/>
      <c r="L1774" s="149"/>
      <c r="M1774" s="149"/>
      <c r="N1774" s="149"/>
      <c r="O1774" s="149"/>
      <c r="P1774" s="206"/>
      <c r="Q1774" s="150"/>
      <c r="R1774" s="148" t="str">
        <f ca="1">IF(ISERROR($V1774),"",OFFSET('Smelter Look-up'!$C$4,$V1774-4,0)&amp;"")</f>
        <v/>
      </c>
      <c r="S1774" s="154" t="str">
        <f t="shared" ca="1" si="146"/>
        <v/>
      </c>
      <c r="T1774" s="154" t="str">
        <f ca="1">IF(B1774="","",IF(ISERROR(MATCH($J1774,SorP!$B$1:$B$6261,0)),"",INDIRECT("'SorP'!$A$"&amp;MATCH($S1774&amp;$J1774,SorP!C:C,0))))</f>
        <v/>
      </c>
      <c r="U1774" s="167"/>
      <c r="V1774" s="168" t="e">
        <f>IF(C1774="",NA(),MATCH($B1774&amp;$C1774,'Smelter Look-up'!$J:$J,0))</f>
        <v>#N/A</v>
      </c>
      <c r="X1774" s="169">
        <f t="shared" ca="1" si="145"/>
        <v>0</v>
      </c>
      <c r="AB1774" s="311" t="str">
        <f t="shared" si="147"/>
        <v/>
      </c>
      <c r="AC1774" s="169" t="str">
        <f t="shared" si="148"/>
        <v/>
      </c>
      <c r="AD1774" s="169" t="str">
        <f t="shared" si="149"/>
        <v/>
      </c>
    </row>
    <row r="1775" spans="1:30" s="169" customFormat="1" ht="20.25">
      <c r="A1775" s="154"/>
      <c r="B1775" s="301"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3" t="str">
        <f ca="1">IF(ISERROR($V1775),"",OFFSET('Smelter Look-up'!$G$4,$V1775-4,0))</f>
        <v/>
      </c>
      <c r="I1775" s="204" t="str">
        <f ca="1">IF(ISERROR($V1775),"",OFFSET('Smelter Look-up'!$H$4,$V1775-4,0))</f>
        <v/>
      </c>
      <c r="J1775" s="204" t="str">
        <f ca="1">IF(ISERROR($V1775),"",OFFSET('Smelter Look-up'!$I$4,$V1775-4,0))</f>
        <v/>
      </c>
      <c r="K1775" s="149"/>
      <c r="L1775" s="149"/>
      <c r="M1775" s="149"/>
      <c r="N1775" s="149"/>
      <c r="O1775" s="149"/>
      <c r="P1775" s="206"/>
      <c r="Q1775" s="150"/>
      <c r="R1775" s="148" t="str">
        <f ca="1">IF(ISERROR($V1775),"",OFFSET('Smelter Look-up'!$C$4,$V1775-4,0)&amp;"")</f>
        <v/>
      </c>
      <c r="S1775" s="154" t="str">
        <f t="shared" ca="1" si="146"/>
        <v/>
      </c>
      <c r="T1775" s="154" t="str">
        <f ca="1">IF(B1775="","",IF(ISERROR(MATCH($J1775,SorP!$B$1:$B$6261,0)),"",INDIRECT("'SorP'!$A$"&amp;MATCH($S1775&amp;$J1775,SorP!C:C,0))))</f>
        <v/>
      </c>
      <c r="U1775" s="167"/>
      <c r="V1775" s="168" t="e">
        <f>IF(C1775="",NA(),MATCH($B1775&amp;$C1775,'Smelter Look-up'!$J:$J,0))</f>
        <v>#N/A</v>
      </c>
      <c r="X1775" s="169">
        <f t="shared" ca="1" si="145"/>
        <v>0</v>
      </c>
      <c r="AB1775" s="311" t="str">
        <f t="shared" si="147"/>
        <v/>
      </c>
      <c r="AC1775" s="169" t="str">
        <f t="shared" si="148"/>
        <v/>
      </c>
      <c r="AD1775" s="169" t="str">
        <f t="shared" si="149"/>
        <v/>
      </c>
    </row>
    <row r="1776" spans="1:30" s="169" customFormat="1" ht="20.25">
      <c r="A1776" s="154"/>
      <c r="B1776" s="301"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3" t="str">
        <f ca="1">IF(ISERROR($V1776),"",OFFSET('Smelter Look-up'!$G$4,$V1776-4,0))</f>
        <v/>
      </c>
      <c r="I1776" s="204" t="str">
        <f ca="1">IF(ISERROR($V1776),"",OFFSET('Smelter Look-up'!$H$4,$V1776-4,0))</f>
        <v/>
      </c>
      <c r="J1776" s="204" t="str">
        <f ca="1">IF(ISERROR($V1776),"",OFFSET('Smelter Look-up'!$I$4,$V1776-4,0))</f>
        <v/>
      </c>
      <c r="K1776" s="149"/>
      <c r="L1776" s="149"/>
      <c r="M1776" s="149"/>
      <c r="N1776" s="149"/>
      <c r="O1776" s="149"/>
      <c r="P1776" s="206"/>
      <c r="Q1776" s="150"/>
      <c r="R1776" s="148" t="str">
        <f ca="1">IF(ISERROR($V1776),"",OFFSET('Smelter Look-up'!$C$4,$V1776-4,0)&amp;"")</f>
        <v/>
      </c>
      <c r="S1776" s="154" t="str">
        <f t="shared" ca="1" si="146"/>
        <v/>
      </c>
      <c r="T1776" s="154" t="str">
        <f ca="1">IF(B1776="","",IF(ISERROR(MATCH($J1776,SorP!$B$1:$B$6261,0)),"",INDIRECT("'SorP'!$A$"&amp;MATCH($S1776&amp;$J1776,SorP!C:C,0))))</f>
        <v/>
      </c>
      <c r="U1776" s="167"/>
      <c r="V1776" s="168" t="e">
        <f>IF(C1776="",NA(),MATCH($B1776&amp;$C1776,'Smelter Look-up'!$J:$J,0))</f>
        <v>#N/A</v>
      </c>
      <c r="X1776" s="169">
        <f t="shared" ca="1" si="145"/>
        <v>0</v>
      </c>
      <c r="AB1776" s="311" t="str">
        <f t="shared" si="147"/>
        <v/>
      </c>
      <c r="AC1776" s="169" t="str">
        <f t="shared" si="148"/>
        <v/>
      </c>
      <c r="AD1776" s="169" t="str">
        <f t="shared" si="149"/>
        <v/>
      </c>
    </row>
    <row r="1777" spans="1:30" s="169" customFormat="1" ht="20.25">
      <c r="A1777" s="154"/>
      <c r="B1777" s="301"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3" t="str">
        <f ca="1">IF(ISERROR($V1777),"",OFFSET('Smelter Look-up'!$G$4,$V1777-4,0))</f>
        <v/>
      </c>
      <c r="I1777" s="204" t="str">
        <f ca="1">IF(ISERROR($V1777),"",OFFSET('Smelter Look-up'!$H$4,$V1777-4,0))</f>
        <v/>
      </c>
      <c r="J1777" s="204" t="str">
        <f ca="1">IF(ISERROR($V1777),"",OFFSET('Smelter Look-up'!$I$4,$V1777-4,0))</f>
        <v/>
      </c>
      <c r="K1777" s="149"/>
      <c r="L1777" s="149"/>
      <c r="M1777" s="149"/>
      <c r="N1777" s="149"/>
      <c r="O1777" s="149"/>
      <c r="P1777" s="206"/>
      <c r="Q1777" s="150"/>
      <c r="R1777" s="148" t="str">
        <f ca="1">IF(ISERROR($V1777),"",OFFSET('Smelter Look-up'!$C$4,$V1777-4,0)&amp;"")</f>
        <v/>
      </c>
      <c r="S1777" s="154" t="str">
        <f t="shared" ca="1" si="146"/>
        <v/>
      </c>
      <c r="T1777" s="154" t="str">
        <f ca="1">IF(B1777="","",IF(ISERROR(MATCH($J1777,SorP!$B$1:$B$6261,0)),"",INDIRECT("'SorP'!$A$"&amp;MATCH($S1777&amp;$J1777,SorP!C:C,0))))</f>
        <v/>
      </c>
      <c r="U1777" s="167"/>
      <c r="V1777" s="168" t="e">
        <f>IF(C1777="",NA(),MATCH($B1777&amp;$C1777,'Smelter Look-up'!$J:$J,0))</f>
        <v>#N/A</v>
      </c>
      <c r="X1777" s="169">
        <f t="shared" ca="1" si="145"/>
        <v>0</v>
      </c>
      <c r="AB1777" s="311" t="str">
        <f t="shared" si="147"/>
        <v/>
      </c>
      <c r="AC1777" s="169" t="str">
        <f t="shared" si="148"/>
        <v/>
      </c>
      <c r="AD1777" s="169" t="str">
        <f t="shared" si="149"/>
        <v/>
      </c>
    </row>
    <row r="1778" spans="1:30" s="169" customFormat="1" ht="20.25">
      <c r="A1778" s="154"/>
      <c r="B1778" s="301"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3" t="str">
        <f ca="1">IF(ISERROR($V1778),"",OFFSET('Smelter Look-up'!$G$4,$V1778-4,0))</f>
        <v/>
      </c>
      <c r="I1778" s="204" t="str">
        <f ca="1">IF(ISERROR($V1778),"",OFFSET('Smelter Look-up'!$H$4,$V1778-4,0))</f>
        <v/>
      </c>
      <c r="J1778" s="204" t="str">
        <f ca="1">IF(ISERROR($V1778),"",OFFSET('Smelter Look-up'!$I$4,$V1778-4,0))</f>
        <v/>
      </c>
      <c r="K1778" s="149"/>
      <c r="L1778" s="149"/>
      <c r="M1778" s="149"/>
      <c r="N1778" s="149"/>
      <c r="O1778" s="149"/>
      <c r="P1778" s="206"/>
      <c r="Q1778" s="150"/>
      <c r="R1778" s="148" t="str">
        <f ca="1">IF(ISERROR($V1778),"",OFFSET('Smelter Look-up'!$C$4,$V1778-4,0)&amp;"")</f>
        <v/>
      </c>
      <c r="S1778" s="154" t="str">
        <f t="shared" ca="1" si="146"/>
        <v/>
      </c>
      <c r="T1778" s="154" t="str">
        <f ca="1">IF(B1778="","",IF(ISERROR(MATCH($J1778,SorP!$B$1:$B$6261,0)),"",INDIRECT("'SorP'!$A$"&amp;MATCH($S1778&amp;$J1778,SorP!C:C,0))))</f>
        <v/>
      </c>
      <c r="U1778" s="167"/>
      <c r="V1778" s="168" t="e">
        <f>IF(C1778="",NA(),MATCH($B1778&amp;$C1778,'Smelter Look-up'!$J:$J,0))</f>
        <v>#N/A</v>
      </c>
      <c r="X1778" s="169">
        <f t="shared" ca="1" si="145"/>
        <v>0</v>
      </c>
      <c r="AB1778" s="311" t="str">
        <f t="shared" si="147"/>
        <v/>
      </c>
      <c r="AC1778" s="169" t="str">
        <f t="shared" si="148"/>
        <v/>
      </c>
      <c r="AD1778" s="169" t="str">
        <f t="shared" si="149"/>
        <v/>
      </c>
    </row>
    <row r="1779" spans="1:30" s="169" customFormat="1" ht="20.25">
      <c r="A1779" s="154"/>
      <c r="B1779" s="301"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3" t="str">
        <f ca="1">IF(ISERROR($V1779),"",OFFSET('Smelter Look-up'!$G$4,$V1779-4,0))</f>
        <v/>
      </c>
      <c r="I1779" s="204" t="str">
        <f ca="1">IF(ISERROR($V1779),"",OFFSET('Smelter Look-up'!$H$4,$V1779-4,0))</f>
        <v/>
      </c>
      <c r="J1779" s="204" t="str">
        <f ca="1">IF(ISERROR($V1779),"",OFFSET('Smelter Look-up'!$I$4,$V1779-4,0))</f>
        <v/>
      </c>
      <c r="K1779" s="149"/>
      <c r="L1779" s="149"/>
      <c r="M1779" s="149"/>
      <c r="N1779" s="149"/>
      <c r="O1779" s="149"/>
      <c r="P1779" s="206"/>
      <c r="Q1779" s="150"/>
      <c r="R1779" s="148" t="str">
        <f ca="1">IF(ISERROR($V1779),"",OFFSET('Smelter Look-up'!$C$4,$V1779-4,0)&amp;"")</f>
        <v/>
      </c>
      <c r="S1779" s="154" t="str">
        <f t="shared" ca="1" si="146"/>
        <v/>
      </c>
      <c r="T1779" s="154" t="str">
        <f ca="1">IF(B1779="","",IF(ISERROR(MATCH($J1779,SorP!$B$1:$B$6261,0)),"",INDIRECT("'SorP'!$A$"&amp;MATCH($S1779&amp;$J1779,SorP!C:C,0))))</f>
        <v/>
      </c>
      <c r="U1779" s="167"/>
      <c r="V1779" s="168" t="e">
        <f>IF(C1779="",NA(),MATCH($B1779&amp;$C1779,'Smelter Look-up'!$J:$J,0))</f>
        <v>#N/A</v>
      </c>
      <c r="X1779" s="169">
        <f t="shared" ca="1" si="145"/>
        <v>0</v>
      </c>
      <c r="AB1779" s="311" t="str">
        <f t="shared" si="147"/>
        <v/>
      </c>
      <c r="AC1779" s="169" t="str">
        <f t="shared" si="148"/>
        <v/>
      </c>
      <c r="AD1779" s="169" t="str">
        <f t="shared" si="149"/>
        <v/>
      </c>
    </row>
    <row r="1780" spans="1:30" s="169" customFormat="1" ht="20.25">
      <c r="A1780" s="154"/>
      <c r="B1780" s="301"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3" t="str">
        <f ca="1">IF(ISERROR($V1780),"",OFFSET('Smelter Look-up'!$G$4,$V1780-4,0))</f>
        <v/>
      </c>
      <c r="I1780" s="204" t="str">
        <f ca="1">IF(ISERROR($V1780),"",OFFSET('Smelter Look-up'!$H$4,$V1780-4,0))</f>
        <v/>
      </c>
      <c r="J1780" s="204" t="str">
        <f ca="1">IF(ISERROR($V1780),"",OFFSET('Smelter Look-up'!$I$4,$V1780-4,0))</f>
        <v/>
      </c>
      <c r="K1780" s="149"/>
      <c r="L1780" s="149"/>
      <c r="M1780" s="149"/>
      <c r="N1780" s="149"/>
      <c r="O1780" s="149"/>
      <c r="P1780" s="206"/>
      <c r="Q1780" s="150"/>
      <c r="R1780" s="148" t="str">
        <f ca="1">IF(ISERROR($V1780),"",OFFSET('Smelter Look-up'!$C$4,$V1780-4,0)&amp;"")</f>
        <v/>
      </c>
      <c r="S1780" s="154" t="str">
        <f t="shared" ca="1" si="146"/>
        <v/>
      </c>
      <c r="T1780" s="154" t="str">
        <f ca="1">IF(B1780="","",IF(ISERROR(MATCH($J1780,SorP!$B$1:$B$6261,0)),"",INDIRECT("'SorP'!$A$"&amp;MATCH($S1780&amp;$J1780,SorP!C:C,0))))</f>
        <v/>
      </c>
      <c r="U1780" s="167"/>
      <c r="V1780" s="168" t="e">
        <f>IF(C1780="",NA(),MATCH($B1780&amp;$C1780,'Smelter Look-up'!$J:$J,0))</f>
        <v>#N/A</v>
      </c>
      <c r="X1780" s="169">
        <f t="shared" ca="1" si="145"/>
        <v>0</v>
      </c>
      <c r="AB1780" s="311" t="str">
        <f t="shared" si="147"/>
        <v/>
      </c>
      <c r="AC1780" s="169" t="str">
        <f t="shared" si="148"/>
        <v/>
      </c>
      <c r="AD1780" s="169" t="str">
        <f t="shared" si="149"/>
        <v/>
      </c>
    </row>
    <row r="1781" spans="1:30" s="169" customFormat="1" ht="20.25">
      <c r="A1781" s="154"/>
      <c r="B1781" s="301"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3" t="str">
        <f ca="1">IF(ISERROR($V1781),"",OFFSET('Smelter Look-up'!$G$4,$V1781-4,0))</f>
        <v/>
      </c>
      <c r="I1781" s="204" t="str">
        <f ca="1">IF(ISERROR($V1781),"",OFFSET('Smelter Look-up'!$H$4,$V1781-4,0))</f>
        <v/>
      </c>
      <c r="J1781" s="204" t="str">
        <f ca="1">IF(ISERROR($V1781),"",OFFSET('Smelter Look-up'!$I$4,$V1781-4,0))</f>
        <v/>
      </c>
      <c r="K1781" s="149"/>
      <c r="L1781" s="149"/>
      <c r="M1781" s="149"/>
      <c r="N1781" s="149"/>
      <c r="O1781" s="149"/>
      <c r="P1781" s="206"/>
      <c r="Q1781" s="150"/>
      <c r="R1781" s="148" t="str">
        <f ca="1">IF(ISERROR($V1781),"",OFFSET('Smelter Look-up'!$C$4,$V1781-4,0)&amp;"")</f>
        <v/>
      </c>
      <c r="S1781" s="154" t="str">
        <f t="shared" ca="1" si="146"/>
        <v/>
      </c>
      <c r="T1781" s="154" t="str">
        <f ca="1">IF(B1781="","",IF(ISERROR(MATCH($J1781,SorP!$B$1:$B$6261,0)),"",INDIRECT("'SorP'!$A$"&amp;MATCH($S1781&amp;$J1781,SorP!C:C,0))))</f>
        <v/>
      </c>
      <c r="U1781" s="167"/>
      <c r="V1781" s="168" t="e">
        <f>IF(C1781="",NA(),MATCH($B1781&amp;$C1781,'Smelter Look-up'!$J:$J,0))</f>
        <v>#N/A</v>
      </c>
      <c r="X1781" s="169">
        <f t="shared" ca="1" si="145"/>
        <v>0</v>
      </c>
      <c r="AB1781" s="311" t="str">
        <f t="shared" si="147"/>
        <v/>
      </c>
      <c r="AC1781" s="169" t="str">
        <f t="shared" si="148"/>
        <v/>
      </c>
      <c r="AD1781" s="169" t="str">
        <f t="shared" si="149"/>
        <v/>
      </c>
    </row>
    <row r="1782" spans="1:30" s="169" customFormat="1" ht="20.25">
      <c r="A1782" s="154"/>
      <c r="B1782" s="301"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3" t="str">
        <f ca="1">IF(ISERROR($V1782),"",OFFSET('Smelter Look-up'!$G$4,$V1782-4,0))</f>
        <v/>
      </c>
      <c r="I1782" s="204" t="str">
        <f ca="1">IF(ISERROR($V1782),"",OFFSET('Smelter Look-up'!$H$4,$V1782-4,0))</f>
        <v/>
      </c>
      <c r="J1782" s="204" t="str">
        <f ca="1">IF(ISERROR($V1782),"",OFFSET('Smelter Look-up'!$I$4,$V1782-4,0))</f>
        <v/>
      </c>
      <c r="K1782" s="149"/>
      <c r="L1782" s="149"/>
      <c r="M1782" s="149"/>
      <c r="N1782" s="149"/>
      <c r="O1782" s="149"/>
      <c r="P1782" s="206"/>
      <c r="Q1782" s="150"/>
      <c r="R1782" s="148" t="str">
        <f ca="1">IF(ISERROR($V1782),"",OFFSET('Smelter Look-up'!$C$4,$V1782-4,0)&amp;"")</f>
        <v/>
      </c>
      <c r="S1782" s="154" t="str">
        <f t="shared" ca="1" si="146"/>
        <v/>
      </c>
      <c r="T1782" s="154" t="str">
        <f ca="1">IF(B1782="","",IF(ISERROR(MATCH($J1782,SorP!$B$1:$B$6261,0)),"",INDIRECT("'SorP'!$A$"&amp;MATCH($S1782&amp;$J1782,SorP!C:C,0))))</f>
        <v/>
      </c>
      <c r="U1782" s="167"/>
      <c r="V1782" s="168" t="e">
        <f>IF(C1782="",NA(),MATCH($B1782&amp;$C1782,'Smelter Look-up'!$J:$J,0))</f>
        <v>#N/A</v>
      </c>
      <c r="X1782" s="169">
        <f t="shared" ca="1" si="145"/>
        <v>0</v>
      </c>
      <c r="AB1782" s="311" t="str">
        <f t="shared" si="147"/>
        <v/>
      </c>
      <c r="AC1782" s="169" t="str">
        <f t="shared" si="148"/>
        <v/>
      </c>
      <c r="AD1782" s="169" t="str">
        <f t="shared" si="149"/>
        <v/>
      </c>
    </row>
    <row r="1783" spans="1:30" s="169" customFormat="1" ht="20.25">
      <c r="A1783" s="154"/>
      <c r="B1783" s="301"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3" t="str">
        <f ca="1">IF(ISERROR($V1783),"",OFFSET('Smelter Look-up'!$G$4,$V1783-4,0))</f>
        <v/>
      </c>
      <c r="I1783" s="204" t="str">
        <f ca="1">IF(ISERROR($V1783),"",OFFSET('Smelter Look-up'!$H$4,$V1783-4,0))</f>
        <v/>
      </c>
      <c r="J1783" s="204" t="str">
        <f ca="1">IF(ISERROR($V1783),"",OFFSET('Smelter Look-up'!$I$4,$V1783-4,0))</f>
        <v/>
      </c>
      <c r="K1783" s="149"/>
      <c r="L1783" s="149"/>
      <c r="M1783" s="149"/>
      <c r="N1783" s="149"/>
      <c r="O1783" s="149"/>
      <c r="P1783" s="206"/>
      <c r="Q1783" s="150"/>
      <c r="R1783" s="148" t="str">
        <f ca="1">IF(ISERROR($V1783),"",OFFSET('Smelter Look-up'!$C$4,$V1783-4,0)&amp;"")</f>
        <v/>
      </c>
      <c r="S1783" s="154" t="str">
        <f t="shared" ca="1" si="146"/>
        <v/>
      </c>
      <c r="T1783" s="154" t="str">
        <f ca="1">IF(B1783="","",IF(ISERROR(MATCH($J1783,SorP!$B$1:$B$6261,0)),"",INDIRECT("'SorP'!$A$"&amp;MATCH($S1783&amp;$J1783,SorP!C:C,0))))</f>
        <v/>
      </c>
      <c r="U1783" s="167"/>
      <c r="V1783" s="168" t="e">
        <f>IF(C1783="",NA(),MATCH($B1783&amp;$C1783,'Smelter Look-up'!$J:$J,0))</f>
        <v>#N/A</v>
      </c>
      <c r="X1783" s="169">
        <f t="shared" ca="1" si="145"/>
        <v>0</v>
      </c>
      <c r="AB1783" s="311" t="str">
        <f t="shared" si="147"/>
        <v/>
      </c>
      <c r="AC1783" s="169" t="str">
        <f t="shared" si="148"/>
        <v/>
      </c>
      <c r="AD1783" s="169" t="str">
        <f t="shared" si="149"/>
        <v/>
      </c>
    </row>
    <row r="1784" spans="1:30" s="169" customFormat="1" ht="20.25">
      <c r="A1784" s="154"/>
      <c r="B1784" s="301"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3" t="str">
        <f ca="1">IF(ISERROR($V1784),"",OFFSET('Smelter Look-up'!$G$4,$V1784-4,0))</f>
        <v/>
      </c>
      <c r="I1784" s="204" t="str">
        <f ca="1">IF(ISERROR($V1784),"",OFFSET('Smelter Look-up'!$H$4,$V1784-4,0))</f>
        <v/>
      </c>
      <c r="J1784" s="204" t="str">
        <f ca="1">IF(ISERROR($V1784),"",OFFSET('Smelter Look-up'!$I$4,$V1784-4,0))</f>
        <v/>
      </c>
      <c r="K1784" s="149"/>
      <c r="L1784" s="149"/>
      <c r="M1784" s="149"/>
      <c r="N1784" s="149"/>
      <c r="O1784" s="149"/>
      <c r="P1784" s="206"/>
      <c r="Q1784" s="150"/>
      <c r="R1784" s="148" t="str">
        <f ca="1">IF(ISERROR($V1784),"",OFFSET('Smelter Look-up'!$C$4,$V1784-4,0)&amp;"")</f>
        <v/>
      </c>
      <c r="S1784" s="154" t="str">
        <f t="shared" ca="1" si="146"/>
        <v/>
      </c>
      <c r="T1784" s="154" t="str">
        <f ca="1">IF(B1784="","",IF(ISERROR(MATCH($J1784,SorP!$B$1:$B$6261,0)),"",INDIRECT("'SorP'!$A$"&amp;MATCH($S1784&amp;$J1784,SorP!C:C,0))))</f>
        <v/>
      </c>
      <c r="U1784" s="167"/>
      <c r="V1784" s="168" t="e">
        <f>IF(C1784="",NA(),MATCH($B1784&amp;$C1784,'Smelter Look-up'!$J:$J,0))</f>
        <v>#N/A</v>
      </c>
      <c r="X1784" s="169">
        <f t="shared" ca="1" si="145"/>
        <v>0</v>
      </c>
      <c r="AB1784" s="311" t="str">
        <f t="shared" si="147"/>
        <v/>
      </c>
      <c r="AC1784" s="169" t="str">
        <f t="shared" si="148"/>
        <v/>
      </c>
      <c r="AD1784" s="169" t="str">
        <f t="shared" si="149"/>
        <v/>
      </c>
    </row>
    <row r="1785" spans="1:30" s="169" customFormat="1" ht="20.25">
      <c r="A1785" s="154"/>
      <c r="B1785" s="301"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3" t="str">
        <f ca="1">IF(ISERROR($V1785),"",OFFSET('Smelter Look-up'!$G$4,$V1785-4,0))</f>
        <v/>
      </c>
      <c r="I1785" s="204" t="str">
        <f ca="1">IF(ISERROR($V1785),"",OFFSET('Smelter Look-up'!$H$4,$V1785-4,0))</f>
        <v/>
      </c>
      <c r="J1785" s="204" t="str">
        <f ca="1">IF(ISERROR($V1785),"",OFFSET('Smelter Look-up'!$I$4,$V1785-4,0))</f>
        <v/>
      </c>
      <c r="K1785" s="149"/>
      <c r="L1785" s="149"/>
      <c r="M1785" s="149"/>
      <c r="N1785" s="149"/>
      <c r="O1785" s="149"/>
      <c r="P1785" s="206"/>
      <c r="Q1785" s="150"/>
      <c r="R1785" s="148" t="str">
        <f ca="1">IF(ISERROR($V1785),"",OFFSET('Smelter Look-up'!$C$4,$V1785-4,0)&amp;"")</f>
        <v/>
      </c>
      <c r="S1785" s="154" t="str">
        <f t="shared" ca="1" si="146"/>
        <v/>
      </c>
      <c r="T1785" s="154" t="str">
        <f ca="1">IF(B1785="","",IF(ISERROR(MATCH($J1785,SorP!$B$1:$B$6261,0)),"",INDIRECT("'SorP'!$A$"&amp;MATCH($S1785&amp;$J1785,SorP!C:C,0))))</f>
        <v/>
      </c>
      <c r="U1785" s="167"/>
      <c r="V1785" s="168" t="e">
        <f>IF(C1785="",NA(),MATCH($B1785&amp;$C1785,'Smelter Look-up'!$J:$J,0))</f>
        <v>#N/A</v>
      </c>
      <c r="X1785" s="169">
        <f t="shared" ca="1" si="145"/>
        <v>0</v>
      </c>
      <c r="AB1785" s="311" t="str">
        <f t="shared" si="147"/>
        <v/>
      </c>
      <c r="AC1785" s="169" t="str">
        <f t="shared" si="148"/>
        <v/>
      </c>
      <c r="AD1785" s="169" t="str">
        <f t="shared" si="149"/>
        <v/>
      </c>
    </row>
    <row r="1786" spans="1:30" s="169" customFormat="1" ht="20.25">
      <c r="A1786" s="154"/>
      <c r="B1786" s="301"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3" t="str">
        <f ca="1">IF(ISERROR($V1786),"",OFFSET('Smelter Look-up'!$G$4,$V1786-4,0))</f>
        <v/>
      </c>
      <c r="I1786" s="204" t="str">
        <f ca="1">IF(ISERROR($V1786),"",OFFSET('Smelter Look-up'!$H$4,$V1786-4,0))</f>
        <v/>
      </c>
      <c r="J1786" s="204" t="str">
        <f ca="1">IF(ISERROR($V1786),"",OFFSET('Smelter Look-up'!$I$4,$V1786-4,0))</f>
        <v/>
      </c>
      <c r="K1786" s="149"/>
      <c r="L1786" s="149"/>
      <c r="M1786" s="149"/>
      <c r="N1786" s="149"/>
      <c r="O1786" s="149"/>
      <c r="P1786" s="206"/>
      <c r="Q1786" s="150"/>
      <c r="R1786" s="148" t="str">
        <f ca="1">IF(ISERROR($V1786),"",OFFSET('Smelter Look-up'!$C$4,$V1786-4,0)&amp;"")</f>
        <v/>
      </c>
      <c r="S1786" s="154" t="str">
        <f t="shared" ca="1" si="146"/>
        <v/>
      </c>
      <c r="T1786" s="154" t="str">
        <f ca="1">IF(B1786="","",IF(ISERROR(MATCH($J1786,SorP!$B$1:$B$6261,0)),"",INDIRECT("'SorP'!$A$"&amp;MATCH($S1786&amp;$J1786,SorP!C:C,0))))</f>
        <v/>
      </c>
      <c r="U1786" s="167"/>
      <c r="V1786" s="168" t="e">
        <f>IF(C1786="",NA(),MATCH($B1786&amp;$C1786,'Smelter Look-up'!$J:$J,0))</f>
        <v>#N/A</v>
      </c>
      <c r="X1786" s="169">
        <f t="shared" ca="1" si="145"/>
        <v>0</v>
      </c>
      <c r="AB1786" s="311" t="str">
        <f t="shared" si="147"/>
        <v/>
      </c>
      <c r="AC1786" s="169" t="str">
        <f t="shared" si="148"/>
        <v/>
      </c>
      <c r="AD1786" s="169" t="str">
        <f t="shared" si="149"/>
        <v/>
      </c>
    </row>
    <row r="1787" spans="1:30" s="169" customFormat="1" ht="20.25">
      <c r="A1787" s="154"/>
      <c r="B1787" s="301"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3" t="str">
        <f ca="1">IF(ISERROR($V1787),"",OFFSET('Smelter Look-up'!$G$4,$V1787-4,0))</f>
        <v/>
      </c>
      <c r="I1787" s="204" t="str">
        <f ca="1">IF(ISERROR($V1787),"",OFFSET('Smelter Look-up'!$H$4,$V1787-4,0))</f>
        <v/>
      </c>
      <c r="J1787" s="204" t="str">
        <f ca="1">IF(ISERROR($V1787),"",OFFSET('Smelter Look-up'!$I$4,$V1787-4,0))</f>
        <v/>
      </c>
      <c r="K1787" s="149"/>
      <c r="L1787" s="149"/>
      <c r="M1787" s="149"/>
      <c r="N1787" s="149"/>
      <c r="O1787" s="149"/>
      <c r="P1787" s="206"/>
      <c r="Q1787" s="150"/>
      <c r="R1787" s="148" t="str">
        <f ca="1">IF(ISERROR($V1787),"",OFFSET('Smelter Look-up'!$C$4,$V1787-4,0)&amp;"")</f>
        <v/>
      </c>
      <c r="S1787" s="154" t="str">
        <f t="shared" ca="1" si="146"/>
        <v/>
      </c>
      <c r="T1787" s="154" t="str">
        <f ca="1">IF(B1787="","",IF(ISERROR(MATCH($J1787,SorP!$B$1:$B$6261,0)),"",INDIRECT("'SorP'!$A$"&amp;MATCH($S1787&amp;$J1787,SorP!C:C,0))))</f>
        <v/>
      </c>
      <c r="U1787" s="167"/>
      <c r="V1787" s="168" t="e">
        <f>IF(C1787="",NA(),MATCH($B1787&amp;$C1787,'Smelter Look-up'!$J:$J,0))</f>
        <v>#N/A</v>
      </c>
      <c r="X1787" s="169">
        <f t="shared" ca="1" si="145"/>
        <v>0</v>
      </c>
      <c r="AB1787" s="311" t="str">
        <f t="shared" si="147"/>
        <v/>
      </c>
      <c r="AC1787" s="169" t="str">
        <f t="shared" si="148"/>
        <v/>
      </c>
      <c r="AD1787" s="169" t="str">
        <f t="shared" si="149"/>
        <v/>
      </c>
    </row>
    <row r="1788" spans="1:30" s="169" customFormat="1" ht="20.25">
      <c r="A1788" s="154"/>
      <c r="B1788" s="301"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3" t="str">
        <f ca="1">IF(ISERROR($V1788),"",OFFSET('Smelter Look-up'!$G$4,$V1788-4,0))</f>
        <v/>
      </c>
      <c r="I1788" s="204" t="str">
        <f ca="1">IF(ISERROR($V1788),"",OFFSET('Smelter Look-up'!$H$4,$V1788-4,0))</f>
        <v/>
      </c>
      <c r="J1788" s="204" t="str">
        <f ca="1">IF(ISERROR($V1788),"",OFFSET('Smelter Look-up'!$I$4,$V1788-4,0))</f>
        <v/>
      </c>
      <c r="K1788" s="149"/>
      <c r="L1788" s="149"/>
      <c r="M1788" s="149"/>
      <c r="N1788" s="149"/>
      <c r="O1788" s="149"/>
      <c r="P1788" s="206"/>
      <c r="Q1788" s="150"/>
      <c r="R1788" s="148" t="str">
        <f ca="1">IF(ISERROR($V1788),"",OFFSET('Smelter Look-up'!$C$4,$V1788-4,0)&amp;"")</f>
        <v/>
      </c>
      <c r="S1788" s="154" t="str">
        <f t="shared" ca="1" si="146"/>
        <v/>
      </c>
      <c r="T1788" s="154" t="str">
        <f ca="1">IF(B1788="","",IF(ISERROR(MATCH($J1788,SorP!$B$1:$B$6261,0)),"",INDIRECT("'SorP'!$A$"&amp;MATCH($S1788&amp;$J1788,SorP!C:C,0))))</f>
        <v/>
      </c>
      <c r="U1788" s="167"/>
      <c r="V1788" s="168" t="e">
        <f>IF(C1788="",NA(),MATCH($B1788&amp;$C1788,'Smelter Look-up'!$J:$J,0))</f>
        <v>#N/A</v>
      </c>
      <c r="X1788" s="169">
        <f t="shared" ca="1" si="145"/>
        <v>0</v>
      </c>
      <c r="AB1788" s="311" t="str">
        <f t="shared" si="147"/>
        <v/>
      </c>
      <c r="AC1788" s="169" t="str">
        <f t="shared" si="148"/>
        <v/>
      </c>
      <c r="AD1788" s="169" t="str">
        <f t="shared" si="149"/>
        <v/>
      </c>
    </row>
    <row r="1789" spans="1:30" s="169" customFormat="1" ht="20.25">
      <c r="A1789" s="154"/>
      <c r="B1789" s="301"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3" t="str">
        <f ca="1">IF(ISERROR($V1789),"",OFFSET('Smelter Look-up'!$G$4,$V1789-4,0))</f>
        <v/>
      </c>
      <c r="I1789" s="204" t="str">
        <f ca="1">IF(ISERROR($V1789),"",OFFSET('Smelter Look-up'!$H$4,$V1789-4,0))</f>
        <v/>
      </c>
      <c r="J1789" s="204" t="str">
        <f ca="1">IF(ISERROR($V1789),"",OFFSET('Smelter Look-up'!$I$4,$V1789-4,0))</f>
        <v/>
      </c>
      <c r="K1789" s="149"/>
      <c r="L1789" s="149"/>
      <c r="M1789" s="149"/>
      <c r="N1789" s="149"/>
      <c r="O1789" s="149"/>
      <c r="P1789" s="206"/>
      <c r="Q1789" s="150"/>
      <c r="R1789" s="148" t="str">
        <f ca="1">IF(ISERROR($V1789),"",OFFSET('Smelter Look-up'!$C$4,$V1789-4,0)&amp;"")</f>
        <v/>
      </c>
      <c r="S1789" s="154" t="str">
        <f t="shared" ca="1" si="146"/>
        <v/>
      </c>
      <c r="T1789" s="154" t="str">
        <f ca="1">IF(B1789="","",IF(ISERROR(MATCH($J1789,SorP!$B$1:$B$6261,0)),"",INDIRECT("'SorP'!$A$"&amp;MATCH($S1789&amp;$J1789,SorP!C:C,0))))</f>
        <v/>
      </c>
      <c r="U1789" s="167"/>
      <c r="V1789" s="168" t="e">
        <f>IF(C1789="",NA(),MATCH($B1789&amp;$C1789,'Smelter Look-up'!$J:$J,0))</f>
        <v>#N/A</v>
      </c>
      <c r="X1789" s="169">
        <f t="shared" ca="1" si="145"/>
        <v>0</v>
      </c>
      <c r="AB1789" s="311" t="str">
        <f t="shared" si="147"/>
        <v/>
      </c>
      <c r="AC1789" s="169" t="str">
        <f t="shared" si="148"/>
        <v/>
      </c>
      <c r="AD1789" s="169" t="str">
        <f t="shared" si="149"/>
        <v/>
      </c>
    </row>
    <row r="1790" spans="1:30" s="169" customFormat="1" ht="20.25">
      <c r="A1790" s="154"/>
      <c r="B1790" s="301"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3" t="str">
        <f ca="1">IF(ISERROR($V1790),"",OFFSET('Smelter Look-up'!$G$4,$V1790-4,0))</f>
        <v/>
      </c>
      <c r="I1790" s="204" t="str">
        <f ca="1">IF(ISERROR($V1790),"",OFFSET('Smelter Look-up'!$H$4,$V1790-4,0))</f>
        <v/>
      </c>
      <c r="J1790" s="204" t="str">
        <f ca="1">IF(ISERROR($V1790),"",OFFSET('Smelter Look-up'!$I$4,$V1790-4,0))</f>
        <v/>
      </c>
      <c r="K1790" s="149"/>
      <c r="L1790" s="149"/>
      <c r="M1790" s="149"/>
      <c r="N1790" s="149"/>
      <c r="O1790" s="149"/>
      <c r="P1790" s="206"/>
      <c r="Q1790" s="150"/>
      <c r="R1790" s="148" t="str">
        <f ca="1">IF(ISERROR($V1790),"",OFFSET('Smelter Look-up'!$C$4,$V1790-4,0)&amp;"")</f>
        <v/>
      </c>
      <c r="S1790" s="154" t="str">
        <f t="shared" ca="1" si="146"/>
        <v/>
      </c>
      <c r="T1790" s="154" t="str">
        <f ca="1">IF(B1790="","",IF(ISERROR(MATCH($J1790,SorP!$B$1:$B$6261,0)),"",INDIRECT("'SorP'!$A$"&amp;MATCH($S1790&amp;$J1790,SorP!C:C,0))))</f>
        <v/>
      </c>
      <c r="U1790" s="167"/>
      <c r="V1790" s="168" t="e">
        <f>IF(C1790="",NA(),MATCH($B1790&amp;$C1790,'Smelter Look-up'!$J:$J,0))</f>
        <v>#N/A</v>
      </c>
      <c r="X1790" s="169">
        <f t="shared" ca="1" si="145"/>
        <v>0</v>
      </c>
      <c r="AB1790" s="311" t="str">
        <f t="shared" si="147"/>
        <v/>
      </c>
      <c r="AC1790" s="169" t="str">
        <f t="shared" si="148"/>
        <v/>
      </c>
      <c r="AD1790" s="169" t="str">
        <f t="shared" si="149"/>
        <v/>
      </c>
    </row>
    <row r="1791" spans="1:30" s="169" customFormat="1" ht="20.25">
      <c r="A1791" s="154"/>
      <c r="B1791" s="301"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3" t="str">
        <f ca="1">IF(ISERROR($V1791),"",OFFSET('Smelter Look-up'!$G$4,$V1791-4,0))</f>
        <v/>
      </c>
      <c r="I1791" s="204" t="str">
        <f ca="1">IF(ISERROR($V1791),"",OFFSET('Smelter Look-up'!$H$4,$V1791-4,0))</f>
        <v/>
      </c>
      <c r="J1791" s="204" t="str">
        <f ca="1">IF(ISERROR($V1791),"",OFFSET('Smelter Look-up'!$I$4,$V1791-4,0))</f>
        <v/>
      </c>
      <c r="K1791" s="149"/>
      <c r="L1791" s="149"/>
      <c r="M1791" s="149"/>
      <c r="N1791" s="149"/>
      <c r="O1791" s="149"/>
      <c r="P1791" s="206"/>
      <c r="Q1791" s="150"/>
      <c r="R1791" s="148" t="str">
        <f ca="1">IF(ISERROR($V1791),"",OFFSET('Smelter Look-up'!$C$4,$V1791-4,0)&amp;"")</f>
        <v/>
      </c>
      <c r="S1791" s="154" t="str">
        <f t="shared" ca="1" si="146"/>
        <v/>
      </c>
      <c r="T1791" s="154" t="str">
        <f ca="1">IF(B1791="","",IF(ISERROR(MATCH($J1791,SorP!$B$1:$B$6261,0)),"",INDIRECT("'SorP'!$A$"&amp;MATCH($S1791&amp;$J1791,SorP!C:C,0))))</f>
        <v/>
      </c>
      <c r="U1791" s="167"/>
      <c r="V1791" s="168" t="e">
        <f>IF(C1791="",NA(),MATCH($B1791&amp;$C1791,'Smelter Look-up'!$J:$J,0))</f>
        <v>#N/A</v>
      </c>
      <c r="X1791" s="169">
        <f t="shared" ca="1" si="145"/>
        <v>0</v>
      </c>
      <c r="AB1791" s="311" t="str">
        <f t="shared" si="147"/>
        <v/>
      </c>
      <c r="AC1791" s="169" t="str">
        <f t="shared" si="148"/>
        <v/>
      </c>
      <c r="AD1791" s="169" t="str">
        <f t="shared" si="149"/>
        <v/>
      </c>
    </row>
    <row r="1792" spans="1:30" s="169" customFormat="1" ht="20.25">
      <c r="A1792" s="154"/>
      <c r="B1792" s="301"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3" t="str">
        <f ca="1">IF(ISERROR($V1792),"",OFFSET('Smelter Look-up'!$G$4,$V1792-4,0))</f>
        <v/>
      </c>
      <c r="I1792" s="204" t="str">
        <f ca="1">IF(ISERROR($V1792),"",OFFSET('Smelter Look-up'!$H$4,$V1792-4,0))</f>
        <v/>
      </c>
      <c r="J1792" s="204" t="str">
        <f ca="1">IF(ISERROR($V1792),"",OFFSET('Smelter Look-up'!$I$4,$V1792-4,0))</f>
        <v/>
      </c>
      <c r="K1792" s="149"/>
      <c r="L1792" s="149"/>
      <c r="M1792" s="149"/>
      <c r="N1792" s="149"/>
      <c r="O1792" s="149"/>
      <c r="P1792" s="206"/>
      <c r="Q1792" s="150"/>
      <c r="R1792" s="148" t="str">
        <f ca="1">IF(ISERROR($V1792),"",OFFSET('Smelter Look-up'!$C$4,$V1792-4,0)&amp;"")</f>
        <v/>
      </c>
      <c r="S1792" s="154" t="str">
        <f t="shared" ca="1" si="146"/>
        <v/>
      </c>
      <c r="T1792" s="154" t="str">
        <f ca="1">IF(B1792="","",IF(ISERROR(MATCH($J1792,SorP!$B$1:$B$6261,0)),"",INDIRECT("'SorP'!$A$"&amp;MATCH($S1792&amp;$J1792,SorP!C:C,0))))</f>
        <v/>
      </c>
      <c r="U1792" s="167"/>
      <c r="V1792" s="168" t="e">
        <f>IF(C1792="",NA(),MATCH($B1792&amp;$C1792,'Smelter Look-up'!$J:$J,0))</f>
        <v>#N/A</v>
      </c>
      <c r="X1792" s="169">
        <f t="shared" ca="1" si="145"/>
        <v>0</v>
      </c>
      <c r="AB1792" s="311" t="str">
        <f t="shared" si="147"/>
        <v/>
      </c>
      <c r="AC1792" s="169" t="str">
        <f t="shared" si="148"/>
        <v/>
      </c>
      <c r="AD1792" s="169" t="str">
        <f t="shared" si="149"/>
        <v/>
      </c>
    </row>
    <row r="1793" spans="1:30" s="169" customFormat="1" ht="20.25">
      <c r="A1793" s="154"/>
      <c r="B1793" s="301"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3" t="str">
        <f ca="1">IF(ISERROR($V1793),"",OFFSET('Smelter Look-up'!$G$4,$V1793-4,0))</f>
        <v/>
      </c>
      <c r="I1793" s="204" t="str">
        <f ca="1">IF(ISERROR($V1793),"",OFFSET('Smelter Look-up'!$H$4,$V1793-4,0))</f>
        <v/>
      </c>
      <c r="J1793" s="204" t="str">
        <f ca="1">IF(ISERROR($V1793),"",OFFSET('Smelter Look-up'!$I$4,$V1793-4,0))</f>
        <v/>
      </c>
      <c r="K1793" s="149"/>
      <c r="L1793" s="149"/>
      <c r="M1793" s="149"/>
      <c r="N1793" s="149"/>
      <c r="O1793" s="149"/>
      <c r="P1793" s="206"/>
      <c r="Q1793" s="150"/>
      <c r="R1793" s="148" t="str">
        <f ca="1">IF(ISERROR($V1793),"",OFFSET('Smelter Look-up'!$C$4,$V1793-4,0)&amp;"")</f>
        <v/>
      </c>
      <c r="S1793" s="154" t="str">
        <f t="shared" ca="1" si="146"/>
        <v/>
      </c>
      <c r="T1793" s="154" t="str">
        <f ca="1">IF(B1793="","",IF(ISERROR(MATCH($J1793,SorP!$B$1:$B$6261,0)),"",INDIRECT("'SorP'!$A$"&amp;MATCH($S1793&amp;$J1793,SorP!C:C,0))))</f>
        <v/>
      </c>
      <c r="U1793" s="167"/>
      <c r="V1793" s="168" t="e">
        <f>IF(C1793="",NA(),MATCH($B1793&amp;$C1793,'Smelter Look-up'!$J:$J,0))</f>
        <v>#N/A</v>
      </c>
      <c r="X1793" s="169">
        <f t="shared" ca="1" si="145"/>
        <v>0</v>
      </c>
      <c r="AB1793" s="311" t="str">
        <f t="shared" si="147"/>
        <v/>
      </c>
      <c r="AC1793" s="169" t="str">
        <f t="shared" si="148"/>
        <v/>
      </c>
      <c r="AD1793" s="169" t="str">
        <f t="shared" si="149"/>
        <v/>
      </c>
    </row>
    <row r="1794" spans="1:30" s="169" customFormat="1" ht="20.25">
      <c r="A1794" s="154"/>
      <c r="B1794" s="301"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3" t="str">
        <f ca="1">IF(ISERROR($V1794),"",OFFSET('Smelter Look-up'!$G$4,$V1794-4,0))</f>
        <v/>
      </c>
      <c r="I1794" s="204" t="str">
        <f ca="1">IF(ISERROR($V1794),"",OFFSET('Smelter Look-up'!$H$4,$V1794-4,0))</f>
        <v/>
      </c>
      <c r="J1794" s="204" t="str">
        <f ca="1">IF(ISERROR($V1794),"",OFFSET('Smelter Look-up'!$I$4,$V1794-4,0))</f>
        <v/>
      </c>
      <c r="K1794" s="149"/>
      <c r="L1794" s="149"/>
      <c r="M1794" s="149"/>
      <c r="N1794" s="149"/>
      <c r="O1794" s="149"/>
      <c r="P1794" s="206"/>
      <c r="Q1794" s="150"/>
      <c r="R1794" s="148" t="str">
        <f ca="1">IF(ISERROR($V1794),"",OFFSET('Smelter Look-up'!$C$4,$V1794-4,0)&amp;"")</f>
        <v/>
      </c>
      <c r="S1794" s="154" t="str">
        <f t="shared" ca="1" si="146"/>
        <v/>
      </c>
      <c r="T1794" s="154" t="str">
        <f ca="1">IF(B1794="","",IF(ISERROR(MATCH($J1794,SorP!$B$1:$B$6261,0)),"",INDIRECT("'SorP'!$A$"&amp;MATCH($S1794&amp;$J1794,SorP!C:C,0))))</f>
        <v/>
      </c>
      <c r="U1794" s="167"/>
      <c r="V1794" s="168" t="e">
        <f>IF(C1794="",NA(),MATCH($B1794&amp;$C1794,'Smelter Look-up'!$J:$J,0))</f>
        <v>#N/A</v>
      </c>
      <c r="X1794" s="169">
        <f t="shared" ca="1" si="145"/>
        <v>0</v>
      </c>
      <c r="AB1794" s="311" t="str">
        <f t="shared" si="147"/>
        <v/>
      </c>
      <c r="AC1794" s="169" t="str">
        <f t="shared" si="148"/>
        <v/>
      </c>
      <c r="AD1794" s="169" t="str">
        <f t="shared" si="149"/>
        <v/>
      </c>
    </row>
    <row r="1795" spans="1:30" s="169" customFormat="1" ht="20.25">
      <c r="A1795" s="154"/>
      <c r="B1795" s="301"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3" t="str">
        <f ca="1">IF(ISERROR($V1795),"",OFFSET('Smelter Look-up'!$G$4,$V1795-4,0))</f>
        <v/>
      </c>
      <c r="I1795" s="204" t="str">
        <f ca="1">IF(ISERROR($V1795),"",OFFSET('Smelter Look-up'!$H$4,$V1795-4,0))</f>
        <v/>
      </c>
      <c r="J1795" s="204" t="str">
        <f ca="1">IF(ISERROR($V1795),"",OFFSET('Smelter Look-up'!$I$4,$V1795-4,0))</f>
        <v/>
      </c>
      <c r="K1795" s="149"/>
      <c r="L1795" s="149"/>
      <c r="M1795" s="149"/>
      <c r="N1795" s="149"/>
      <c r="O1795" s="149"/>
      <c r="P1795" s="206"/>
      <c r="Q1795" s="150"/>
      <c r="R1795" s="148" t="str">
        <f ca="1">IF(ISERROR($V1795),"",OFFSET('Smelter Look-up'!$C$4,$V1795-4,0)&amp;"")</f>
        <v/>
      </c>
      <c r="S1795" s="154" t="str">
        <f t="shared" ca="1" si="146"/>
        <v/>
      </c>
      <c r="T1795" s="154" t="str">
        <f ca="1">IF(B1795="","",IF(ISERROR(MATCH($J1795,SorP!$B$1:$B$6261,0)),"",INDIRECT("'SorP'!$A$"&amp;MATCH($S1795&amp;$J1795,SorP!C:C,0))))</f>
        <v/>
      </c>
      <c r="U1795" s="167"/>
      <c r="V1795" s="168" t="e">
        <f>IF(C1795="",NA(),MATCH($B1795&amp;$C1795,'Smelter Look-up'!$J:$J,0))</f>
        <v>#N/A</v>
      </c>
      <c r="X1795" s="169">
        <f t="shared" ca="1" si="145"/>
        <v>0</v>
      </c>
      <c r="AB1795" s="311" t="str">
        <f t="shared" si="147"/>
        <v/>
      </c>
      <c r="AC1795" s="169" t="str">
        <f t="shared" si="148"/>
        <v/>
      </c>
      <c r="AD1795" s="169" t="str">
        <f t="shared" si="149"/>
        <v/>
      </c>
    </row>
    <row r="1796" spans="1:30" s="169" customFormat="1" ht="20.25">
      <c r="A1796" s="154"/>
      <c r="B1796" s="301"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3" t="str">
        <f ca="1">IF(ISERROR($V1796),"",OFFSET('Smelter Look-up'!$G$4,$V1796-4,0))</f>
        <v/>
      </c>
      <c r="I1796" s="204" t="str">
        <f ca="1">IF(ISERROR($V1796),"",OFFSET('Smelter Look-up'!$H$4,$V1796-4,0))</f>
        <v/>
      </c>
      <c r="J1796" s="204" t="str">
        <f ca="1">IF(ISERROR($V1796),"",OFFSET('Smelter Look-up'!$I$4,$V1796-4,0))</f>
        <v/>
      </c>
      <c r="K1796" s="149"/>
      <c r="L1796" s="149"/>
      <c r="M1796" s="149"/>
      <c r="N1796" s="149"/>
      <c r="O1796" s="149"/>
      <c r="P1796" s="206"/>
      <c r="Q1796" s="150"/>
      <c r="R1796" s="148" t="str">
        <f ca="1">IF(ISERROR($V1796),"",OFFSET('Smelter Look-up'!$C$4,$V1796-4,0)&amp;"")</f>
        <v/>
      </c>
      <c r="S1796" s="154" t="str">
        <f t="shared" ca="1" si="146"/>
        <v/>
      </c>
      <c r="T1796" s="154" t="str">
        <f ca="1">IF(B1796="","",IF(ISERROR(MATCH($J1796,SorP!$B$1:$B$6261,0)),"",INDIRECT("'SorP'!$A$"&amp;MATCH($S1796&amp;$J1796,SorP!C:C,0))))</f>
        <v/>
      </c>
      <c r="U1796" s="167"/>
      <c r="V1796" s="168" t="e">
        <f>IF(C1796="",NA(),MATCH($B1796&amp;$C1796,'Smelter Look-up'!$J:$J,0))</f>
        <v>#N/A</v>
      </c>
      <c r="X1796" s="169">
        <f t="shared" ca="1" si="145"/>
        <v>0</v>
      </c>
      <c r="AB1796" s="311" t="str">
        <f t="shared" si="147"/>
        <v/>
      </c>
      <c r="AC1796" s="169" t="str">
        <f t="shared" si="148"/>
        <v/>
      </c>
      <c r="AD1796" s="169" t="str">
        <f t="shared" si="149"/>
        <v/>
      </c>
    </row>
    <row r="1797" spans="1:30" s="169" customFormat="1" ht="20.25">
      <c r="A1797" s="154"/>
      <c r="B1797" s="301"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3" t="str">
        <f ca="1">IF(ISERROR($V1797),"",OFFSET('Smelter Look-up'!$G$4,$V1797-4,0))</f>
        <v/>
      </c>
      <c r="I1797" s="204" t="str">
        <f ca="1">IF(ISERROR($V1797),"",OFFSET('Smelter Look-up'!$H$4,$V1797-4,0))</f>
        <v/>
      </c>
      <c r="J1797" s="204" t="str">
        <f ca="1">IF(ISERROR($V1797),"",OFFSET('Smelter Look-up'!$I$4,$V1797-4,0))</f>
        <v/>
      </c>
      <c r="K1797" s="149"/>
      <c r="L1797" s="149"/>
      <c r="M1797" s="149"/>
      <c r="N1797" s="149"/>
      <c r="O1797" s="149"/>
      <c r="P1797" s="206"/>
      <c r="Q1797" s="150"/>
      <c r="R1797" s="148" t="str">
        <f ca="1">IF(ISERROR($V1797),"",OFFSET('Smelter Look-up'!$C$4,$V1797-4,0)&amp;"")</f>
        <v/>
      </c>
      <c r="S1797" s="154" t="str">
        <f t="shared" ca="1" si="146"/>
        <v/>
      </c>
      <c r="T1797" s="154" t="str">
        <f ca="1">IF(B1797="","",IF(ISERROR(MATCH($J1797,SorP!$B$1:$B$6261,0)),"",INDIRECT("'SorP'!$A$"&amp;MATCH($S1797&amp;$J1797,SorP!C:C,0))))</f>
        <v/>
      </c>
      <c r="U1797" s="167"/>
      <c r="V1797" s="168" t="e">
        <f>IF(C1797="",NA(),MATCH($B1797&amp;$C1797,'Smelter Look-up'!$J:$J,0))</f>
        <v>#N/A</v>
      </c>
      <c r="X1797" s="169">
        <f t="shared" ca="1" si="145"/>
        <v>0</v>
      </c>
      <c r="AB1797" s="311" t="str">
        <f t="shared" si="147"/>
        <v/>
      </c>
      <c r="AC1797" s="169" t="str">
        <f t="shared" si="148"/>
        <v/>
      </c>
      <c r="AD1797" s="169" t="str">
        <f t="shared" si="149"/>
        <v/>
      </c>
    </row>
    <row r="1798" spans="1:30" s="169" customFormat="1" ht="20.25">
      <c r="A1798" s="154"/>
      <c r="B1798" s="301"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3" t="str">
        <f ca="1">IF(ISERROR($V1798),"",OFFSET('Smelter Look-up'!$G$4,$V1798-4,0))</f>
        <v/>
      </c>
      <c r="I1798" s="204" t="str">
        <f ca="1">IF(ISERROR($V1798),"",OFFSET('Smelter Look-up'!$H$4,$V1798-4,0))</f>
        <v/>
      </c>
      <c r="J1798" s="204" t="str">
        <f ca="1">IF(ISERROR($V1798),"",OFFSET('Smelter Look-up'!$I$4,$V1798-4,0))</f>
        <v/>
      </c>
      <c r="K1798" s="149"/>
      <c r="L1798" s="149"/>
      <c r="M1798" s="149"/>
      <c r="N1798" s="149"/>
      <c r="O1798" s="149"/>
      <c r="P1798" s="206"/>
      <c r="Q1798" s="150"/>
      <c r="R1798" s="148" t="str">
        <f ca="1">IF(ISERROR($V1798),"",OFFSET('Smelter Look-up'!$C$4,$V1798-4,0)&amp;"")</f>
        <v/>
      </c>
      <c r="S1798" s="154" t="str">
        <f t="shared" ca="1" si="146"/>
        <v/>
      </c>
      <c r="T1798" s="154" t="str">
        <f ca="1">IF(B1798="","",IF(ISERROR(MATCH($J1798,SorP!$B$1:$B$6261,0)),"",INDIRECT("'SorP'!$A$"&amp;MATCH($S1798&amp;$J1798,SorP!C:C,0))))</f>
        <v/>
      </c>
      <c r="U1798" s="167"/>
      <c r="V1798" s="168" t="e">
        <f>IF(C1798="",NA(),MATCH($B1798&amp;$C1798,'Smelter Look-up'!$J:$J,0))</f>
        <v>#N/A</v>
      </c>
      <c r="X1798" s="169">
        <f t="shared" ca="1" si="145"/>
        <v>0</v>
      </c>
      <c r="AB1798" s="311" t="str">
        <f t="shared" si="147"/>
        <v/>
      </c>
      <c r="AC1798" s="169" t="str">
        <f t="shared" si="148"/>
        <v/>
      </c>
      <c r="AD1798" s="169" t="str">
        <f t="shared" si="149"/>
        <v/>
      </c>
    </row>
    <row r="1799" spans="1:30" s="169" customFormat="1" ht="20.25">
      <c r="A1799" s="154"/>
      <c r="B1799" s="301"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3" t="str">
        <f ca="1">IF(ISERROR($V1799),"",OFFSET('Smelter Look-up'!$G$4,$V1799-4,0))</f>
        <v/>
      </c>
      <c r="I1799" s="204" t="str">
        <f ca="1">IF(ISERROR($V1799),"",OFFSET('Smelter Look-up'!$H$4,$V1799-4,0))</f>
        <v/>
      </c>
      <c r="J1799" s="204" t="str">
        <f ca="1">IF(ISERROR($V1799),"",OFFSET('Smelter Look-up'!$I$4,$V1799-4,0))</f>
        <v/>
      </c>
      <c r="K1799" s="149"/>
      <c r="L1799" s="149"/>
      <c r="M1799" s="149"/>
      <c r="N1799" s="149"/>
      <c r="O1799" s="149"/>
      <c r="P1799" s="206"/>
      <c r="Q1799" s="150"/>
      <c r="R1799" s="148" t="str">
        <f ca="1">IF(ISERROR($V1799),"",OFFSET('Smelter Look-up'!$C$4,$V1799-4,0)&amp;"")</f>
        <v/>
      </c>
      <c r="S1799" s="154" t="str">
        <f t="shared" ca="1" si="146"/>
        <v/>
      </c>
      <c r="T1799" s="154" t="str">
        <f ca="1">IF(B1799="","",IF(ISERROR(MATCH($J1799,SorP!$B$1:$B$6261,0)),"",INDIRECT("'SorP'!$A$"&amp;MATCH($S1799&amp;$J1799,SorP!C:C,0))))</f>
        <v/>
      </c>
      <c r="U1799" s="167"/>
      <c r="V1799" s="168" t="e">
        <f>IF(C1799="",NA(),MATCH($B1799&amp;$C1799,'Smelter Look-up'!$J:$J,0))</f>
        <v>#N/A</v>
      </c>
      <c r="X1799" s="169">
        <f t="shared" ca="1" si="145"/>
        <v>0</v>
      </c>
      <c r="AB1799" s="311" t="str">
        <f t="shared" si="147"/>
        <v/>
      </c>
      <c r="AC1799" s="169" t="str">
        <f t="shared" si="148"/>
        <v/>
      </c>
      <c r="AD1799" s="169" t="str">
        <f t="shared" si="149"/>
        <v/>
      </c>
    </row>
    <row r="1800" spans="1:30" s="169" customFormat="1" ht="20.25">
      <c r="A1800" s="154"/>
      <c r="B1800" s="301"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3" t="str">
        <f ca="1">IF(ISERROR($V1800),"",OFFSET('Smelter Look-up'!$G$4,$V1800-4,0))</f>
        <v/>
      </c>
      <c r="I1800" s="204" t="str">
        <f ca="1">IF(ISERROR($V1800),"",OFFSET('Smelter Look-up'!$H$4,$V1800-4,0))</f>
        <v/>
      </c>
      <c r="J1800" s="204" t="str">
        <f ca="1">IF(ISERROR($V1800),"",OFFSET('Smelter Look-up'!$I$4,$V1800-4,0))</f>
        <v/>
      </c>
      <c r="K1800" s="149"/>
      <c r="L1800" s="149"/>
      <c r="M1800" s="149"/>
      <c r="N1800" s="149"/>
      <c r="O1800" s="149"/>
      <c r="P1800" s="206"/>
      <c r="Q1800" s="150"/>
      <c r="R1800" s="148" t="str">
        <f ca="1">IF(ISERROR($V1800),"",OFFSET('Smelter Look-up'!$C$4,$V1800-4,0)&amp;"")</f>
        <v/>
      </c>
      <c r="S1800" s="154" t="str">
        <f t="shared" ca="1" si="146"/>
        <v/>
      </c>
      <c r="T1800" s="154" t="str">
        <f ca="1">IF(B1800="","",IF(ISERROR(MATCH($J1800,SorP!$B$1:$B$6261,0)),"",INDIRECT("'SorP'!$A$"&amp;MATCH($S1800&amp;$J1800,SorP!C:C,0))))</f>
        <v/>
      </c>
      <c r="U1800" s="167"/>
      <c r="V1800" s="168" t="e">
        <f>IF(C1800="",NA(),MATCH($B1800&amp;$C1800,'Smelter Look-up'!$J:$J,0))</f>
        <v>#N/A</v>
      </c>
      <c r="X1800" s="169">
        <f t="shared" ca="1" si="145"/>
        <v>0</v>
      </c>
      <c r="AB1800" s="311" t="str">
        <f t="shared" si="147"/>
        <v/>
      </c>
      <c r="AC1800" s="169" t="str">
        <f t="shared" si="148"/>
        <v/>
      </c>
      <c r="AD1800" s="169" t="str">
        <f t="shared" si="149"/>
        <v/>
      </c>
    </row>
    <row r="1801" spans="1:30" s="169" customFormat="1" ht="20.25">
      <c r="A1801" s="154"/>
      <c r="B1801" s="301"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3" t="str">
        <f ca="1">IF(ISERROR($V1801),"",OFFSET('Smelter Look-up'!$G$4,$V1801-4,0))</f>
        <v/>
      </c>
      <c r="I1801" s="204" t="str">
        <f ca="1">IF(ISERROR($V1801),"",OFFSET('Smelter Look-up'!$H$4,$V1801-4,0))</f>
        <v/>
      </c>
      <c r="J1801" s="204" t="str">
        <f ca="1">IF(ISERROR($V1801),"",OFFSET('Smelter Look-up'!$I$4,$V1801-4,0))</f>
        <v/>
      </c>
      <c r="K1801" s="149"/>
      <c r="L1801" s="149"/>
      <c r="M1801" s="149"/>
      <c r="N1801" s="149"/>
      <c r="O1801" s="149"/>
      <c r="P1801" s="206"/>
      <c r="Q1801" s="150"/>
      <c r="R1801" s="148" t="str">
        <f ca="1">IF(ISERROR($V1801),"",OFFSET('Smelter Look-up'!$C$4,$V1801-4,0)&amp;"")</f>
        <v/>
      </c>
      <c r="S1801" s="154" t="str">
        <f t="shared" ca="1" si="146"/>
        <v/>
      </c>
      <c r="T1801" s="154" t="str">
        <f ca="1">IF(B1801="","",IF(ISERROR(MATCH($J1801,SorP!$B$1:$B$6261,0)),"",INDIRECT("'SorP'!$A$"&amp;MATCH($S1801&amp;$J1801,SorP!C:C,0))))</f>
        <v/>
      </c>
      <c r="U1801" s="167"/>
      <c r="V1801" s="168" t="e">
        <f>IF(C1801="",NA(),MATCH($B1801&amp;$C1801,'Smelter Look-up'!$J:$J,0))</f>
        <v>#N/A</v>
      </c>
      <c r="X1801" s="169">
        <f t="shared" ca="1" si="145"/>
        <v>0</v>
      </c>
      <c r="AB1801" s="311" t="str">
        <f t="shared" si="147"/>
        <v/>
      </c>
      <c r="AC1801" s="169" t="str">
        <f t="shared" si="148"/>
        <v/>
      </c>
      <c r="AD1801" s="169" t="str">
        <f t="shared" si="149"/>
        <v/>
      </c>
    </row>
    <row r="1802" spans="1:30" s="169" customFormat="1" ht="20.25">
      <c r="A1802" s="154"/>
      <c r="B1802" s="301"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3" t="str">
        <f ca="1">IF(ISERROR($V1802),"",OFFSET('Smelter Look-up'!$G$4,$V1802-4,0))</f>
        <v/>
      </c>
      <c r="I1802" s="204" t="str">
        <f ca="1">IF(ISERROR($V1802),"",OFFSET('Smelter Look-up'!$H$4,$V1802-4,0))</f>
        <v/>
      </c>
      <c r="J1802" s="204" t="str">
        <f ca="1">IF(ISERROR($V1802),"",OFFSET('Smelter Look-up'!$I$4,$V1802-4,0))</f>
        <v/>
      </c>
      <c r="K1802" s="149"/>
      <c r="L1802" s="149"/>
      <c r="M1802" s="149"/>
      <c r="N1802" s="149"/>
      <c r="O1802" s="149"/>
      <c r="P1802" s="206"/>
      <c r="Q1802" s="150"/>
      <c r="R1802" s="148" t="str">
        <f ca="1">IF(ISERROR($V1802),"",OFFSET('Smelter Look-up'!$C$4,$V1802-4,0)&amp;"")</f>
        <v/>
      </c>
      <c r="S1802" s="154" t="str">
        <f t="shared" ca="1" si="146"/>
        <v/>
      </c>
      <c r="T1802" s="154" t="str">
        <f ca="1">IF(B1802="","",IF(ISERROR(MATCH($J1802,SorP!$B$1:$B$6261,0)),"",INDIRECT("'SorP'!$A$"&amp;MATCH($S1802&amp;$J1802,SorP!C:C,0))))</f>
        <v/>
      </c>
      <c r="U1802" s="167"/>
      <c r="V1802" s="168" t="e">
        <f>IF(C1802="",NA(),MATCH($B1802&amp;$C1802,'Smelter Look-up'!$J:$J,0))</f>
        <v>#N/A</v>
      </c>
      <c r="X1802" s="169">
        <f t="shared" ca="1" si="145"/>
        <v>0</v>
      </c>
      <c r="AB1802" s="311" t="str">
        <f t="shared" si="147"/>
        <v/>
      </c>
      <c r="AC1802" s="169" t="str">
        <f t="shared" si="148"/>
        <v/>
      </c>
      <c r="AD1802" s="169" t="str">
        <f t="shared" si="149"/>
        <v/>
      </c>
    </row>
    <row r="1803" spans="1:30" s="169" customFormat="1" ht="20.25">
      <c r="A1803" s="154"/>
      <c r="B1803" s="301"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3" t="str">
        <f ca="1">IF(ISERROR($V1803),"",OFFSET('Smelter Look-up'!$G$4,$V1803-4,0))</f>
        <v/>
      </c>
      <c r="I1803" s="204" t="str">
        <f ca="1">IF(ISERROR($V1803),"",OFFSET('Smelter Look-up'!$H$4,$V1803-4,0))</f>
        <v/>
      </c>
      <c r="J1803" s="204" t="str">
        <f ca="1">IF(ISERROR($V1803),"",OFFSET('Smelter Look-up'!$I$4,$V1803-4,0))</f>
        <v/>
      </c>
      <c r="K1803" s="149"/>
      <c r="L1803" s="149"/>
      <c r="M1803" s="149"/>
      <c r="N1803" s="149"/>
      <c r="O1803" s="149"/>
      <c r="P1803" s="206"/>
      <c r="Q1803" s="150"/>
      <c r="R1803" s="148" t="str">
        <f ca="1">IF(ISERROR($V1803),"",OFFSET('Smelter Look-up'!$C$4,$V1803-4,0)&amp;"")</f>
        <v/>
      </c>
      <c r="S1803" s="154" t="str">
        <f t="shared" ca="1" si="146"/>
        <v/>
      </c>
      <c r="T1803" s="154" t="str">
        <f ca="1">IF(B1803="","",IF(ISERROR(MATCH($J1803,SorP!$B$1:$B$6261,0)),"",INDIRECT("'SorP'!$A$"&amp;MATCH($S1803&amp;$J1803,SorP!C:C,0))))</f>
        <v/>
      </c>
      <c r="U1803" s="167"/>
      <c r="V1803" s="168" t="e">
        <f>IF(C1803="",NA(),MATCH($B1803&amp;$C1803,'Smelter Look-up'!$J:$J,0))</f>
        <v>#N/A</v>
      </c>
      <c r="X1803" s="169">
        <f t="shared" ca="1" si="145"/>
        <v>0</v>
      </c>
      <c r="AB1803" s="311" t="str">
        <f t="shared" si="147"/>
        <v/>
      </c>
      <c r="AC1803" s="169" t="str">
        <f t="shared" si="148"/>
        <v/>
      </c>
      <c r="AD1803" s="169" t="str">
        <f t="shared" si="149"/>
        <v/>
      </c>
    </row>
    <row r="1804" spans="1:30" s="169" customFormat="1" ht="20.25">
      <c r="A1804" s="154"/>
      <c r="B1804" s="301"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3" t="str">
        <f ca="1">IF(ISERROR($V1804),"",OFFSET('Smelter Look-up'!$G$4,$V1804-4,0))</f>
        <v/>
      </c>
      <c r="I1804" s="204" t="str">
        <f ca="1">IF(ISERROR($V1804),"",OFFSET('Smelter Look-up'!$H$4,$V1804-4,0))</f>
        <v/>
      </c>
      <c r="J1804" s="204" t="str">
        <f ca="1">IF(ISERROR($V1804),"",OFFSET('Smelter Look-up'!$I$4,$V1804-4,0))</f>
        <v/>
      </c>
      <c r="K1804" s="149"/>
      <c r="L1804" s="149"/>
      <c r="M1804" s="149"/>
      <c r="N1804" s="149"/>
      <c r="O1804" s="149"/>
      <c r="P1804" s="206"/>
      <c r="Q1804" s="150"/>
      <c r="R1804" s="148" t="str">
        <f ca="1">IF(ISERROR($V1804),"",OFFSET('Smelter Look-up'!$C$4,$V1804-4,0)&amp;"")</f>
        <v/>
      </c>
      <c r="S1804" s="154" t="str">
        <f t="shared" ca="1" si="146"/>
        <v/>
      </c>
      <c r="T1804" s="154" t="str">
        <f ca="1">IF(B1804="","",IF(ISERROR(MATCH($J1804,SorP!$B$1:$B$6261,0)),"",INDIRECT("'SorP'!$A$"&amp;MATCH($S1804&amp;$J1804,SorP!C:C,0))))</f>
        <v/>
      </c>
      <c r="U1804" s="167"/>
      <c r="V1804" s="168" t="e">
        <f>IF(C1804="",NA(),MATCH($B1804&amp;$C1804,'Smelter Look-up'!$J:$J,0))</f>
        <v>#N/A</v>
      </c>
      <c r="X1804" s="169">
        <f t="shared" ca="1" si="145"/>
        <v>0</v>
      </c>
      <c r="AB1804" s="311" t="str">
        <f t="shared" si="147"/>
        <v/>
      </c>
      <c r="AC1804" s="169" t="str">
        <f t="shared" si="148"/>
        <v/>
      </c>
      <c r="AD1804" s="169" t="str">
        <f t="shared" si="149"/>
        <v/>
      </c>
    </row>
    <row r="1805" spans="1:30" s="169" customFormat="1" ht="20.25">
      <c r="A1805" s="154"/>
      <c r="B1805" s="301"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3" t="str">
        <f ca="1">IF(ISERROR($V1805),"",OFFSET('Smelter Look-up'!$G$4,$V1805-4,0))</f>
        <v/>
      </c>
      <c r="I1805" s="204" t="str">
        <f ca="1">IF(ISERROR($V1805),"",OFFSET('Smelter Look-up'!$H$4,$V1805-4,0))</f>
        <v/>
      </c>
      <c r="J1805" s="204" t="str">
        <f ca="1">IF(ISERROR($V1805),"",OFFSET('Smelter Look-up'!$I$4,$V1805-4,0))</f>
        <v/>
      </c>
      <c r="K1805" s="149"/>
      <c r="L1805" s="149"/>
      <c r="M1805" s="149"/>
      <c r="N1805" s="149"/>
      <c r="O1805" s="149"/>
      <c r="P1805" s="206"/>
      <c r="Q1805" s="150"/>
      <c r="R1805" s="148" t="str">
        <f ca="1">IF(ISERROR($V1805),"",OFFSET('Smelter Look-up'!$C$4,$V1805-4,0)&amp;"")</f>
        <v/>
      </c>
      <c r="S1805" s="154" t="str">
        <f t="shared" ca="1" si="146"/>
        <v/>
      </c>
      <c r="T1805" s="154" t="str">
        <f ca="1">IF(B1805="","",IF(ISERROR(MATCH($J1805,SorP!$B$1:$B$6261,0)),"",INDIRECT("'SorP'!$A$"&amp;MATCH($S1805&amp;$J1805,SorP!C:C,0))))</f>
        <v/>
      </c>
      <c r="U1805" s="167"/>
      <c r="V1805" s="168" t="e">
        <f>IF(C1805="",NA(),MATCH($B1805&amp;$C1805,'Smelter Look-up'!$J:$J,0))</f>
        <v>#N/A</v>
      </c>
      <c r="X1805" s="169">
        <f t="shared" ca="1" si="145"/>
        <v>0</v>
      </c>
      <c r="AB1805" s="311" t="str">
        <f t="shared" si="147"/>
        <v/>
      </c>
      <c r="AC1805" s="169" t="str">
        <f t="shared" si="148"/>
        <v/>
      </c>
      <c r="AD1805" s="169" t="str">
        <f t="shared" si="149"/>
        <v/>
      </c>
    </row>
    <row r="1806" spans="1:30" s="169" customFormat="1" ht="20.25">
      <c r="A1806" s="154"/>
      <c r="B1806" s="301"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3" t="str">
        <f ca="1">IF(ISERROR($V1806),"",OFFSET('Smelter Look-up'!$G$4,$V1806-4,0))</f>
        <v/>
      </c>
      <c r="I1806" s="204" t="str">
        <f ca="1">IF(ISERROR($V1806),"",OFFSET('Smelter Look-up'!$H$4,$V1806-4,0))</f>
        <v/>
      </c>
      <c r="J1806" s="204" t="str">
        <f ca="1">IF(ISERROR($V1806),"",OFFSET('Smelter Look-up'!$I$4,$V1806-4,0))</f>
        <v/>
      </c>
      <c r="K1806" s="149"/>
      <c r="L1806" s="149"/>
      <c r="M1806" s="149"/>
      <c r="N1806" s="149"/>
      <c r="O1806" s="149"/>
      <c r="P1806" s="206"/>
      <c r="Q1806" s="150"/>
      <c r="R1806" s="148" t="str">
        <f ca="1">IF(ISERROR($V1806),"",OFFSET('Smelter Look-up'!$C$4,$V1806-4,0)&amp;"")</f>
        <v/>
      </c>
      <c r="S1806" s="154" t="str">
        <f t="shared" ca="1" si="146"/>
        <v/>
      </c>
      <c r="T1806" s="154" t="str">
        <f ca="1">IF(B1806="","",IF(ISERROR(MATCH($J1806,SorP!$B$1:$B$6261,0)),"",INDIRECT("'SorP'!$A$"&amp;MATCH($S1806&amp;$J1806,SorP!C:C,0))))</f>
        <v/>
      </c>
      <c r="U1806" s="167"/>
      <c r="V1806" s="168" t="e">
        <f>IF(C1806="",NA(),MATCH($B1806&amp;$C1806,'Smelter Look-up'!$J:$J,0))</f>
        <v>#N/A</v>
      </c>
      <c r="X1806" s="169">
        <f t="shared" ca="1" si="145"/>
        <v>0</v>
      </c>
      <c r="AB1806" s="311" t="str">
        <f t="shared" si="147"/>
        <v/>
      </c>
      <c r="AC1806" s="169" t="str">
        <f t="shared" si="148"/>
        <v/>
      </c>
      <c r="AD1806" s="169" t="str">
        <f t="shared" si="149"/>
        <v/>
      </c>
    </row>
    <row r="1807" spans="1:30" s="169" customFormat="1" ht="20.25">
      <c r="A1807" s="154"/>
      <c r="B1807" s="301"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3" t="str">
        <f ca="1">IF(ISERROR($V1807),"",OFFSET('Smelter Look-up'!$G$4,$V1807-4,0))</f>
        <v/>
      </c>
      <c r="I1807" s="204" t="str">
        <f ca="1">IF(ISERROR($V1807),"",OFFSET('Smelter Look-up'!$H$4,$V1807-4,0))</f>
        <v/>
      </c>
      <c r="J1807" s="204" t="str">
        <f ca="1">IF(ISERROR($V1807),"",OFFSET('Smelter Look-up'!$I$4,$V1807-4,0))</f>
        <v/>
      </c>
      <c r="K1807" s="149"/>
      <c r="L1807" s="149"/>
      <c r="M1807" s="149"/>
      <c r="N1807" s="149"/>
      <c r="O1807" s="149"/>
      <c r="P1807" s="206"/>
      <c r="Q1807" s="150"/>
      <c r="R1807" s="148" t="str">
        <f ca="1">IF(ISERROR($V1807),"",OFFSET('Smelter Look-up'!$C$4,$V1807-4,0)&amp;"")</f>
        <v/>
      </c>
      <c r="S1807" s="154" t="str">
        <f t="shared" ca="1" si="146"/>
        <v/>
      </c>
      <c r="T1807" s="154" t="str">
        <f ca="1">IF(B1807="","",IF(ISERROR(MATCH($J1807,SorP!$B$1:$B$6261,0)),"",INDIRECT("'SorP'!$A$"&amp;MATCH($S1807&amp;$J1807,SorP!C:C,0))))</f>
        <v/>
      </c>
      <c r="U1807" s="167"/>
      <c r="V1807" s="168" t="e">
        <f>IF(C1807="",NA(),MATCH($B1807&amp;$C1807,'Smelter Look-up'!$J:$J,0))</f>
        <v>#N/A</v>
      </c>
      <c r="X1807" s="169">
        <f t="shared" ca="1" si="145"/>
        <v>0</v>
      </c>
      <c r="AB1807" s="311" t="str">
        <f t="shared" si="147"/>
        <v/>
      </c>
      <c r="AC1807" s="169" t="str">
        <f t="shared" si="148"/>
        <v/>
      </c>
      <c r="AD1807" s="169" t="str">
        <f t="shared" si="149"/>
        <v/>
      </c>
    </row>
    <row r="1808" spans="1:30" s="169" customFormat="1" ht="20.25">
      <c r="A1808" s="154"/>
      <c r="B1808" s="301"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3" t="str">
        <f ca="1">IF(ISERROR($V1808),"",OFFSET('Smelter Look-up'!$G$4,$V1808-4,0))</f>
        <v/>
      </c>
      <c r="I1808" s="204" t="str">
        <f ca="1">IF(ISERROR($V1808),"",OFFSET('Smelter Look-up'!$H$4,$V1808-4,0))</f>
        <v/>
      </c>
      <c r="J1808" s="204" t="str">
        <f ca="1">IF(ISERROR($V1808),"",OFFSET('Smelter Look-up'!$I$4,$V1808-4,0))</f>
        <v/>
      </c>
      <c r="K1808" s="149"/>
      <c r="L1808" s="149"/>
      <c r="M1808" s="149"/>
      <c r="N1808" s="149"/>
      <c r="O1808" s="149"/>
      <c r="P1808" s="206"/>
      <c r="Q1808" s="150"/>
      <c r="R1808" s="148" t="str">
        <f ca="1">IF(ISERROR($V1808),"",OFFSET('Smelter Look-up'!$C$4,$V1808-4,0)&amp;"")</f>
        <v/>
      </c>
      <c r="S1808" s="154" t="str">
        <f t="shared" ca="1" si="146"/>
        <v/>
      </c>
      <c r="T1808" s="154" t="str">
        <f ca="1">IF(B1808="","",IF(ISERROR(MATCH($J1808,SorP!$B$1:$B$6261,0)),"",INDIRECT("'SorP'!$A$"&amp;MATCH($S1808&amp;$J1808,SorP!C:C,0))))</f>
        <v/>
      </c>
      <c r="U1808" s="167"/>
      <c r="V1808" s="168" t="e">
        <f>IF(C1808="",NA(),MATCH($B1808&amp;$C1808,'Smelter Look-up'!$J:$J,0))</f>
        <v>#N/A</v>
      </c>
      <c r="X1808" s="169">
        <f t="shared" ca="1" si="145"/>
        <v>0</v>
      </c>
      <c r="AB1808" s="311" t="str">
        <f t="shared" si="147"/>
        <v/>
      </c>
      <c r="AC1808" s="169" t="str">
        <f t="shared" si="148"/>
        <v/>
      </c>
      <c r="AD1808" s="169" t="str">
        <f t="shared" si="149"/>
        <v/>
      </c>
    </row>
    <row r="1809" spans="1:30" s="169" customFormat="1" ht="20.25">
      <c r="A1809" s="154"/>
      <c r="B1809" s="301"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3" t="str">
        <f ca="1">IF(ISERROR($V1809),"",OFFSET('Smelter Look-up'!$G$4,$V1809-4,0))</f>
        <v/>
      </c>
      <c r="I1809" s="204" t="str">
        <f ca="1">IF(ISERROR($V1809),"",OFFSET('Smelter Look-up'!$H$4,$V1809-4,0))</f>
        <v/>
      </c>
      <c r="J1809" s="204" t="str">
        <f ca="1">IF(ISERROR($V1809),"",OFFSET('Smelter Look-up'!$I$4,$V1809-4,0))</f>
        <v/>
      </c>
      <c r="K1809" s="149"/>
      <c r="L1809" s="149"/>
      <c r="M1809" s="149"/>
      <c r="N1809" s="149"/>
      <c r="O1809" s="149"/>
      <c r="P1809" s="206"/>
      <c r="Q1809" s="150"/>
      <c r="R1809" s="148" t="str">
        <f ca="1">IF(ISERROR($V1809),"",OFFSET('Smelter Look-up'!$C$4,$V1809-4,0)&amp;"")</f>
        <v/>
      </c>
      <c r="S1809" s="154" t="str">
        <f t="shared" ca="1" si="146"/>
        <v/>
      </c>
      <c r="T1809" s="154" t="str">
        <f ca="1">IF(B1809="","",IF(ISERROR(MATCH($J1809,SorP!$B$1:$B$6261,0)),"",INDIRECT("'SorP'!$A$"&amp;MATCH($S1809&amp;$J1809,SorP!C:C,0))))</f>
        <v/>
      </c>
      <c r="U1809" s="167"/>
      <c r="V1809" s="168" t="e">
        <f>IF(C1809="",NA(),MATCH($B1809&amp;$C1809,'Smelter Look-up'!$J:$J,0))</f>
        <v>#N/A</v>
      </c>
      <c r="X1809" s="169">
        <f t="shared" ca="1" si="145"/>
        <v>0</v>
      </c>
      <c r="AB1809" s="311" t="str">
        <f t="shared" si="147"/>
        <v/>
      </c>
      <c r="AC1809" s="169" t="str">
        <f t="shared" si="148"/>
        <v/>
      </c>
      <c r="AD1809" s="169" t="str">
        <f t="shared" si="149"/>
        <v/>
      </c>
    </row>
    <row r="1810" spans="1:30" s="169" customFormat="1" ht="20.25">
      <c r="A1810" s="154"/>
      <c r="B1810" s="301"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3" t="str">
        <f ca="1">IF(ISERROR($V1810),"",OFFSET('Smelter Look-up'!$G$4,$V1810-4,0))</f>
        <v/>
      </c>
      <c r="I1810" s="204" t="str">
        <f ca="1">IF(ISERROR($V1810),"",OFFSET('Smelter Look-up'!$H$4,$V1810-4,0))</f>
        <v/>
      </c>
      <c r="J1810" s="204" t="str">
        <f ca="1">IF(ISERROR($V1810),"",OFFSET('Smelter Look-up'!$I$4,$V1810-4,0))</f>
        <v/>
      </c>
      <c r="K1810" s="149"/>
      <c r="L1810" s="149"/>
      <c r="M1810" s="149"/>
      <c r="N1810" s="149"/>
      <c r="O1810" s="149"/>
      <c r="P1810" s="206"/>
      <c r="Q1810" s="150"/>
      <c r="R1810" s="148" t="str">
        <f ca="1">IF(ISERROR($V1810),"",OFFSET('Smelter Look-up'!$C$4,$V1810-4,0)&amp;"")</f>
        <v/>
      </c>
      <c r="S1810" s="154" t="str">
        <f t="shared" ca="1" si="146"/>
        <v/>
      </c>
      <c r="T1810" s="154" t="str">
        <f ca="1">IF(B1810="","",IF(ISERROR(MATCH($J1810,SorP!$B$1:$B$6261,0)),"",INDIRECT("'SorP'!$A$"&amp;MATCH($S1810&amp;$J1810,SorP!C:C,0))))</f>
        <v/>
      </c>
      <c r="U1810" s="167"/>
      <c r="V1810" s="168" t="e">
        <f>IF(C1810="",NA(),MATCH($B1810&amp;$C1810,'Smelter Look-up'!$J:$J,0))</f>
        <v>#N/A</v>
      </c>
      <c r="X1810" s="169">
        <f t="shared" ca="1" si="145"/>
        <v>0</v>
      </c>
      <c r="AB1810" s="311" t="str">
        <f t="shared" si="147"/>
        <v/>
      </c>
      <c r="AC1810" s="169" t="str">
        <f t="shared" si="148"/>
        <v/>
      </c>
      <c r="AD1810" s="169" t="str">
        <f t="shared" si="149"/>
        <v/>
      </c>
    </row>
    <row r="1811" spans="1:30" s="169" customFormat="1" ht="20.25">
      <c r="A1811" s="154"/>
      <c r="B1811" s="301"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3" t="str">
        <f ca="1">IF(ISERROR($V1811),"",OFFSET('Smelter Look-up'!$G$4,$V1811-4,0))</f>
        <v/>
      </c>
      <c r="I1811" s="204" t="str">
        <f ca="1">IF(ISERROR($V1811),"",OFFSET('Smelter Look-up'!$H$4,$V1811-4,0))</f>
        <v/>
      </c>
      <c r="J1811" s="204" t="str">
        <f ca="1">IF(ISERROR($V1811),"",OFFSET('Smelter Look-up'!$I$4,$V1811-4,0))</f>
        <v/>
      </c>
      <c r="K1811" s="149"/>
      <c r="L1811" s="149"/>
      <c r="M1811" s="149"/>
      <c r="N1811" s="149"/>
      <c r="O1811" s="149"/>
      <c r="P1811" s="206"/>
      <c r="Q1811" s="150"/>
      <c r="R1811" s="148" t="str">
        <f ca="1">IF(ISERROR($V1811),"",OFFSET('Smelter Look-up'!$C$4,$V1811-4,0)&amp;"")</f>
        <v/>
      </c>
      <c r="S1811" s="154" t="str">
        <f t="shared" ca="1" si="146"/>
        <v/>
      </c>
      <c r="T1811" s="154" t="str">
        <f ca="1">IF(B1811="","",IF(ISERROR(MATCH($J1811,SorP!$B$1:$B$6261,0)),"",INDIRECT("'SorP'!$A$"&amp;MATCH($S1811&amp;$J1811,SorP!C:C,0))))</f>
        <v/>
      </c>
      <c r="U1811" s="167"/>
      <c r="V1811" s="168" t="e">
        <f>IF(C1811="",NA(),MATCH($B1811&amp;$C1811,'Smelter Look-up'!$J:$J,0))</f>
        <v>#N/A</v>
      </c>
      <c r="X1811" s="169">
        <f t="shared" ca="1" si="145"/>
        <v>0</v>
      </c>
      <c r="AB1811" s="311" t="str">
        <f t="shared" si="147"/>
        <v/>
      </c>
      <c r="AC1811" s="169" t="str">
        <f t="shared" si="148"/>
        <v/>
      </c>
      <c r="AD1811" s="169" t="str">
        <f t="shared" si="149"/>
        <v/>
      </c>
    </row>
    <row r="1812" spans="1:30" s="169" customFormat="1" ht="20.25">
      <c r="A1812" s="154"/>
      <c r="B1812" s="301"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3" t="str">
        <f ca="1">IF(ISERROR($V1812),"",OFFSET('Smelter Look-up'!$G$4,$V1812-4,0))</f>
        <v/>
      </c>
      <c r="I1812" s="204" t="str">
        <f ca="1">IF(ISERROR($V1812),"",OFFSET('Smelter Look-up'!$H$4,$V1812-4,0))</f>
        <v/>
      </c>
      <c r="J1812" s="204" t="str">
        <f ca="1">IF(ISERROR($V1812),"",OFFSET('Smelter Look-up'!$I$4,$V1812-4,0))</f>
        <v/>
      </c>
      <c r="K1812" s="149"/>
      <c r="L1812" s="149"/>
      <c r="M1812" s="149"/>
      <c r="N1812" s="149"/>
      <c r="O1812" s="149"/>
      <c r="P1812" s="206"/>
      <c r="Q1812" s="150"/>
      <c r="R1812" s="148" t="str">
        <f ca="1">IF(ISERROR($V1812),"",OFFSET('Smelter Look-up'!$C$4,$V1812-4,0)&amp;"")</f>
        <v/>
      </c>
      <c r="S1812" s="154" t="str">
        <f t="shared" ca="1" si="146"/>
        <v/>
      </c>
      <c r="T1812" s="154" t="str">
        <f ca="1">IF(B1812="","",IF(ISERROR(MATCH($J1812,SorP!$B$1:$B$6261,0)),"",INDIRECT("'SorP'!$A$"&amp;MATCH($S1812&amp;$J1812,SorP!C:C,0))))</f>
        <v/>
      </c>
      <c r="U1812" s="167"/>
      <c r="V1812" s="168" t="e">
        <f>IF(C1812="",NA(),MATCH($B1812&amp;$C1812,'Smelter Look-up'!$J:$J,0))</f>
        <v>#N/A</v>
      </c>
      <c r="X1812" s="169">
        <f t="shared" ca="1" si="145"/>
        <v>0</v>
      </c>
      <c r="AB1812" s="311" t="str">
        <f t="shared" si="147"/>
        <v/>
      </c>
      <c r="AC1812" s="169" t="str">
        <f t="shared" si="148"/>
        <v/>
      </c>
      <c r="AD1812" s="169" t="str">
        <f t="shared" si="149"/>
        <v/>
      </c>
    </row>
    <row r="1813" spans="1:30" s="169" customFormat="1" ht="20.25">
      <c r="A1813" s="154"/>
      <c r="B1813" s="301"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3" t="str">
        <f ca="1">IF(ISERROR($V1813),"",OFFSET('Smelter Look-up'!$G$4,$V1813-4,0))</f>
        <v/>
      </c>
      <c r="I1813" s="204" t="str">
        <f ca="1">IF(ISERROR($V1813),"",OFFSET('Smelter Look-up'!$H$4,$V1813-4,0))</f>
        <v/>
      </c>
      <c r="J1813" s="204" t="str">
        <f ca="1">IF(ISERROR($V1813),"",OFFSET('Smelter Look-up'!$I$4,$V1813-4,0))</f>
        <v/>
      </c>
      <c r="K1813" s="149"/>
      <c r="L1813" s="149"/>
      <c r="M1813" s="149"/>
      <c r="N1813" s="149"/>
      <c r="O1813" s="149"/>
      <c r="P1813" s="206"/>
      <c r="Q1813" s="150"/>
      <c r="R1813" s="148" t="str">
        <f ca="1">IF(ISERROR($V1813),"",OFFSET('Smelter Look-up'!$C$4,$V1813-4,0)&amp;"")</f>
        <v/>
      </c>
      <c r="S1813" s="154" t="str">
        <f t="shared" ca="1" si="146"/>
        <v/>
      </c>
      <c r="T1813" s="154" t="str">
        <f ca="1">IF(B1813="","",IF(ISERROR(MATCH($J1813,SorP!$B$1:$B$6261,0)),"",INDIRECT("'SorP'!$A$"&amp;MATCH($S1813&amp;$J1813,SorP!C:C,0))))</f>
        <v/>
      </c>
      <c r="U1813" s="167"/>
      <c r="V1813" s="168" t="e">
        <f>IF(C1813="",NA(),MATCH($B1813&amp;$C1813,'Smelter Look-up'!$J:$J,0))</f>
        <v>#N/A</v>
      </c>
      <c r="X1813" s="169">
        <f t="shared" ca="1" si="145"/>
        <v>0</v>
      </c>
      <c r="AB1813" s="311" t="str">
        <f t="shared" si="147"/>
        <v/>
      </c>
      <c r="AC1813" s="169" t="str">
        <f t="shared" si="148"/>
        <v/>
      </c>
      <c r="AD1813" s="169" t="str">
        <f t="shared" si="149"/>
        <v/>
      </c>
    </row>
    <row r="1814" spans="1:30" s="169" customFormat="1" ht="20.25">
      <c r="A1814" s="154"/>
      <c r="B1814" s="301"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3" t="str">
        <f ca="1">IF(ISERROR($V1814),"",OFFSET('Smelter Look-up'!$G$4,$V1814-4,0))</f>
        <v/>
      </c>
      <c r="I1814" s="204" t="str">
        <f ca="1">IF(ISERROR($V1814),"",OFFSET('Smelter Look-up'!$H$4,$V1814-4,0))</f>
        <v/>
      </c>
      <c r="J1814" s="204" t="str">
        <f ca="1">IF(ISERROR($V1814),"",OFFSET('Smelter Look-up'!$I$4,$V1814-4,0))</f>
        <v/>
      </c>
      <c r="K1814" s="149"/>
      <c r="L1814" s="149"/>
      <c r="M1814" s="149"/>
      <c r="N1814" s="149"/>
      <c r="O1814" s="149"/>
      <c r="P1814" s="206"/>
      <c r="Q1814" s="150"/>
      <c r="R1814" s="148" t="str">
        <f ca="1">IF(ISERROR($V1814),"",OFFSET('Smelter Look-up'!$C$4,$V1814-4,0)&amp;"")</f>
        <v/>
      </c>
      <c r="S1814" s="154" t="str">
        <f t="shared" ca="1" si="146"/>
        <v/>
      </c>
      <c r="T1814" s="154" t="str">
        <f ca="1">IF(B1814="","",IF(ISERROR(MATCH($J1814,SorP!$B$1:$B$6261,0)),"",INDIRECT("'SorP'!$A$"&amp;MATCH($S1814&amp;$J1814,SorP!C:C,0))))</f>
        <v/>
      </c>
      <c r="U1814" s="167"/>
      <c r="V1814" s="168" t="e">
        <f>IF(C1814="",NA(),MATCH($B1814&amp;$C1814,'Smelter Look-up'!$J:$J,0))</f>
        <v>#N/A</v>
      </c>
      <c r="X1814" s="169">
        <f t="shared" ca="1" si="145"/>
        <v>0</v>
      </c>
      <c r="AB1814" s="311" t="str">
        <f t="shared" si="147"/>
        <v/>
      </c>
      <c r="AC1814" s="169" t="str">
        <f t="shared" si="148"/>
        <v/>
      </c>
      <c r="AD1814" s="169" t="str">
        <f t="shared" si="149"/>
        <v/>
      </c>
    </row>
    <row r="1815" spans="1:30" s="169" customFormat="1" ht="20.25">
      <c r="A1815" s="154"/>
      <c r="B1815" s="301"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3" t="str">
        <f ca="1">IF(ISERROR($V1815),"",OFFSET('Smelter Look-up'!$G$4,$V1815-4,0))</f>
        <v/>
      </c>
      <c r="I1815" s="204" t="str">
        <f ca="1">IF(ISERROR($V1815),"",OFFSET('Smelter Look-up'!$H$4,$V1815-4,0))</f>
        <v/>
      </c>
      <c r="J1815" s="204" t="str">
        <f ca="1">IF(ISERROR($V1815),"",OFFSET('Smelter Look-up'!$I$4,$V1815-4,0))</f>
        <v/>
      </c>
      <c r="K1815" s="149"/>
      <c r="L1815" s="149"/>
      <c r="M1815" s="149"/>
      <c r="N1815" s="149"/>
      <c r="O1815" s="149"/>
      <c r="P1815" s="206"/>
      <c r="Q1815" s="150"/>
      <c r="R1815" s="148" t="str">
        <f ca="1">IF(ISERROR($V1815),"",OFFSET('Smelter Look-up'!$C$4,$V1815-4,0)&amp;"")</f>
        <v/>
      </c>
      <c r="S1815" s="154" t="str">
        <f t="shared" ca="1" si="146"/>
        <v/>
      </c>
      <c r="T1815" s="154" t="str">
        <f ca="1">IF(B1815="","",IF(ISERROR(MATCH($J1815,SorP!$B$1:$B$6261,0)),"",INDIRECT("'SorP'!$A$"&amp;MATCH($S1815&amp;$J1815,SorP!C:C,0))))</f>
        <v/>
      </c>
      <c r="U1815" s="167"/>
      <c r="V1815" s="168" t="e">
        <f>IF(C1815="",NA(),MATCH($B1815&amp;$C1815,'Smelter Look-up'!$J:$J,0))</f>
        <v>#N/A</v>
      </c>
      <c r="X1815" s="169">
        <f t="shared" ca="1" si="145"/>
        <v>0</v>
      </c>
      <c r="AB1815" s="311" t="str">
        <f t="shared" si="147"/>
        <v/>
      </c>
      <c r="AC1815" s="169" t="str">
        <f t="shared" si="148"/>
        <v/>
      </c>
      <c r="AD1815" s="169" t="str">
        <f t="shared" si="149"/>
        <v/>
      </c>
    </row>
    <row r="1816" spans="1:30" s="169" customFormat="1" ht="20.25">
      <c r="A1816" s="154"/>
      <c r="B1816" s="301"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3" t="str">
        <f ca="1">IF(ISERROR($V1816),"",OFFSET('Smelter Look-up'!$G$4,$V1816-4,0))</f>
        <v/>
      </c>
      <c r="I1816" s="204" t="str">
        <f ca="1">IF(ISERROR($V1816),"",OFFSET('Smelter Look-up'!$H$4,$V1816-4,0))</f>
        <v/>
      </c>
      <c r="J1816" s="204" t="str">
        <f ca="1">IF(ISERROR($V1816),"",OFFSET('Smelter Look-up'!$I$4,$V1816-4,0))</f>
        <v/>
      </c>
      <c r="K1816" s="149"/>
      <c r="L1816" s="149"/>
      <c r="M1816" s="149"/>
      <c r="N1816" s="149"/>
      <c r="O1816" s="149"/>
      <c r="P1816" s="206"/>
      <c r="Q1816" s="150"/>
      <c r="R1816" s="148" t="str">
        <f ca="1">IF(ISERROR($V1816),"",OFFSET('Smelter Look-up'!$C$4,$V1816-4,0)&amp;"")</f>
        <v/>
      </c>
      <c r="S1816" s="154" t="str">
        <f t="shared" ca="1" si="146"/>
        <v/>
      </c>
      <c r="T1816" s="154" t="str">
        <f ca="1">IF(B1816="","",IF(ISERROR(MATCH($J1816,SorP!$B$1:$B$6261,0)),"",INDIRECT("'SorP'!$A$"&amp;MATCH($S1816&amp;$J1816,SorP!C:C,0))))</f>
        <v/>
      </c>
      <c r="U1816" s="167"/>
      <c r="V1816" s="168" t="e">
        <f>IF(C1816="",NA(),MATCH($B1816&amp;$C1816,'Smelter Look-up'!$J:$J,0))</f>
        <v>#N/A</v>
      </c>
      <c r="X1816" s="169">
        <f t="shared" ca="1" si="145"/>
        <v>0</v>
      </c>
      <c r="AB1816" s="311" t="str">
        <f t="shared" si="147"/>
        <v/>
      </c>
      <c r="AC1816" s="169" t="str">
        <f t="shared" si="148"/>
        <v/>
      </c>
      <c r="AD1816" s="169" t="str">
        <f t="shared" si="149"/>
        <v/>
      </c>
    </row>
    <row r="1817" spans="1:30" s="169" customFormat="1" ht="20.25">
      <c r="A1817" s="154"/>
      <c r="B1817" s="301"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3" t="str">
        <f ca="1">IF(ISERROR($V1817),"",OFFSET('Smelter Look-up'!$G$4,$V1817-4,0))</f>
        <v/>
      </c>
      <c r="I1817" s="204" t="str">
        <f ca="1">IF(ISERROR($V1817),"",OFFSET('Smelter Look-up'!$H$4,$V1817-4,0))</f>
        <v/>
      </c>
      <c r="J1817" s="204" t="str">
        <f ca="1">IF(ISERROR($V1817),"",OFFSET('Smelter Look-up'!$I$4,$V1817-4,0))</f>
        <v/>
      </c>
      <c r="K1817" s="149"/>
      <c r="L1817" s="149"/>
      <c r="M1817" s="149"/>
      <c r="N1817" s="149"/>
      <c r="O1817" s="149"/>
      <c r="P1817" s="206"/>
      <c r="Q1817" s="150"/>
      <c r="R1817" s="148" t="str">
        <f ca="1">IF(ISERROR($V1817),"",OFFSET('Smelter Look-up'!$C$4,$V1817-4,0)&amp;"")</f>
        <v/>
      </c>
      <c r="S1817" s="154" t="str">
        <f t="shared" ca="1" si="146"/>
        <v/>
      </c>
      <c r="T1817" s="154" t="str">
        <f ca="1">IF(B1817="","",IF(ISERROR(MATCH($J1817,SorP!$B$1:$B$6261,0)),"",INDIRECT("'SorP'!$A$"&amp;MATCH($S1817&amp;$J1817,SorP!C:C,0))))</f>
        <v/>
      </c>
      <c r="U1817" s="167"/>
      <c r="V1817" s="168" t="e">
        <f>IF(C1817="",NA(),MATCH($B1817&amp;$C1817,'Smelter Look-up'!$J:$J,0))</f>
        <v>#N/A</v>
      </c>
      <c r="X1817" s="169">
        <f t="shared" ca="1" si="145"/>
        <v>0</v>
      </c>
      <c r="AB1817" s="311" t="str">
        <f t="shared" si="147"/>
        <v/>
      </c>
      <c r="AC1817" s="169" t="str">
        <f t="shared" si="148"/>
        <v/>
      </c>
      <c r="AD1817" s="169" t="str">
        <f t="shared" si="149"/>
        <v/>
      </c>
    </row>
    <row r="1818" spans="1:30" s="169" customFormat="1" ht="20.25">
      <c r="A1818" s="154"/>
      <c r="B1818" s="301"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3" t="str">
        <f ca="1">IF(ISERROR($V1818),"",OFFSET('Smelter Look-up'!$G$4,$V1818-4,0))</f>
        <v/>
      </c>
      <c r="I1818" s="204" t="str">
        <f ca="1">IF(ISERROR($V1818),"",OFFSET('Smelter Look-up'!$H$4,$V1818-4,0))</f>
        <v/>
      </c>
      <c r="J1818" s="204" t="str">
        <f ca="1">IF(ISERROR($V1818),"",OFFSET('Smelter Look-up'!$I$4,$V1818-4,0))</f>
        <v/>
      </c>
      <c r="K1818" s="149"/>
      <c r="L1818" s="149"/>
      <c r="M1818" s="149"/>
      <c r="N1818" s="149"/>
      <c r="O1818" s="149"/>
      <c r="P1818" s="206"/>
      <c r="Q1818" s="150"/>
      <c r="R1818" s="148" t="str">
        <f ca="1">IF(ISERROR($V1818),"",OFFSET('Smelter Look-up'!$C$4,$V1818-4,0)&amp;"")</f>
        <v/>
      </c>
      <c r="S1818" s="154" t="str">
        <f t="shared" ca="1" si="146"/>
        <v/>
      </c>
      <c r="T1818" s="154" t="str">
        <f ca="1">IF(B1818="","",IF(ISERROR(MATCH($J1818,SorP!$B$1:$B$6261,0)),"",INDIRECT("'SorP'!$A$"&amp;MATCH($S1818&amp;$J1818,SorP!C:C,0))))</f>
        <v/>
      </c>
      <c r="U1818" s="167"/>
      <c r="V1818" s="168" t="e">
        <f>IF(C1818="",NA(),MATCH($B1818&amp;$C1818,'Smelter Look-up'!$J:$J,0))</f>
        <v>#N/A</v>
      </c>
      <c r="X1818" s="169">
        <f t="shared" ca="1" si="145"/>
        <v>0</v>
      </c>
      <c r="AB1818" s="311" t="str">
        <f t="shared" si="147"/>
        <v/>
      </c>
      <c r="AC1818" s="169" t="str">
        <f t="shared" si="148"/>
        <v/>
      </c>
      <c r="AD1818" s="169" t="str">
        <f t="shared" si="149"/>
        <v/>
      </c>
    </row>
    <row r="1819" spans="1:30" s="169" customFormat="1" ht="20.25">
      <c r="A1819" s="154"/>
      <c r="B1819" s="301"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3" t="str">
        <f ca="1">IF(ISERROR($V1819),"",OFFSET('Smelter Look-up'!$G$4,$V1819-4,0))</f>
        <v/>
      </c>
      <c r="I1819" s="204" t="str">
        <f ca="1">IF(ISERROR($V1819),"",OFFSET('Smelter Look-up'!$H$4,$V1819-4,0))</f>
        <v/>
      </c>
      <c r="J1819" s="204" t="str">
        <f ca="1">IF(ISERROR($V1819),"",OFFSET('Smelter Look-up'!$I$4,$V1819-4,0))</f>
        <v/>
      </c>
      <c r="K1819" s="149"/>
      <c r="L1819" s="149"/>
      <c r="M1819" s="149"/>
      <c r="N1819" s="149"/>
      <c r="O1819" s="149"/>
      <c r="P1819" s="206"/>
      <c r="Q1819" s="150"/>
      <c r="R1819" s="148" t="str">
        <f ca="1">IF(ISERROR($V1819),"",OFFSET('Smelter Look-up'!$C$4,$V1819-4,0)&amp;"")</f>
        <v/>
      </c>
      <c r="S1819" s="154" t="str">
        <f t="shared" ca="1" si="146"/>
        <v/>
      </c>
      <c r="T1819" s="154" t="str">
        <f ca="1">IF(B1819="","",IF(ISERROR(MATCH($J1819,SorP!$B$1:$B$6261,0)),"",INDIRECT("'SorP'!$A$"&amp;MATCH($S1819&amp;$J1819,SorP!C:C,0))))</f>
        <v/>
      </c>
      <c r="U1819" s="167"/>
      <c r="V1819" s="168" t="e">
        <f>IF(C1819="",NA(),MATCH($B1819&amp;$C1819,'Smelter Look-up'!$J:$J,0))</f>
        <v>#N/A</v>
      </c>
      <c r="X1819" s="169">
        <f t="shared" ca="1" si="145"/>
        <v>0</v>
      </c>
      <c r="AB1819" s="311" t="str">
        <f t="shared" si="147"/>
        <v/>
      </c>
      <c r="AC1819" s="169" t="str">
        <f t="shared" si="148"/>
        <v/>
      </c>
      <c r="AD1819" s="169" t="str">
        <f t="shared" si="149"/>
        <v/>
      </c>
    </row>
    <row r="1820" spans="1:30" s="169" customFormat="1" ht="20.25">
      <c r="A1820" s="154"/>
      <c r="B1820" s="301"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3" t="str">
        <f ca="1">IF(ISERROR($V1820),"",OFFSET('Smelter Look-up'!$G$4,$V1820-4,0))</f>
        <v/>
      </c>
      <c r="I1820" s="204" t="str">
        <f ca="1">IF(ISERROR($V1820),"",OFFSET('Smelter Look-up'!$H$4,$V1820-4,0))</f>
        <v/>
      </c>
      <c r="J1820" s="204" t="str">
        <f ca="1">IF(ISERROR($V1820),"",OFFSET('Smelter Look-up'!$I$4,$V1820-4,0))</f>
        <v/>
      </c>
      <c r="K1820" s="149"/>
      <c r="L1820" s="149"/>
      <c r="M1820" s="149"/>
      <c r="N1820" s="149"/>
      <c r="O1820" s="149"/>
      <c r="P1820" s="206"/>
      <c r="Q1820" s="150"/>
      <c r="R1820" s="148" t="str">
        <f ca="1">IF(ISERROR($V1820),"",OFFSET('Smelter Look-up'!$C$4,$V1820-4,0)&amp;"")</f>
        <v/>
      </c>
      <c r="S1820" s="154" t="str">
        <f t="shared" ca="1" si="146"/>
        <v/>
      </c>
      <c r="T1820" s="154" t="str">
        <f ca="1">IF(B1820="","",IF(ISERROR(MATCH($J1820,SorP!$B$1:$B$6261,0)),"",INDIRECT("'SorP'!$A$"&amp;MATCH($S1820&amp;$J1820,SorP!C:C,0))))</f>
        <v/>
      </c>
      <c r="U1820" s="167"/>
      <c r="V1820" s="168" t="e">
        <f>IF(C1820="",NA(),MATCH($B1820&amp;$C1820,'Smelter Look-up'!$J:$J,0))</f>
        <v>#N/A</v>
      </c>
      <c r="X1820" s="169">
        <f t="shared" ca="1" si="145"/>
        <v>0</v>
      </c>
      <c r="AB1820" s="311" t="str">
        <f t="shared" si="147"/>
        <v/>
      </c>
      <c r="AC1820" s="169" t="str">
        <f t="shared" si="148"/>
        <v/>
      </c>
      <c r="AD1820" s="169" t="str">
        <f t="shared" si="149"/>
        <v/>
      </c>
    </row>
    <row r="1821" spans="1:30" s="169" customFormat="1" ht="20.25">
      <c r="A1821" s="154"/>
      <c r="B1821" s="301"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3" t="str">
        <f ca="1">IF(ISERROR($V1821),"",OFFSET('Smelter Look-up'!$G$4,$V1821-4,0))</f>
        <v/>
      </c>
      <c r="I1821" s="204" t="str">
        <f ca="1">IF(ISERROR($V1821),"",OFFSET('Smelter Look-up'!$H$4,$V1821-4,0))</f>
        <v/>
      </c>
      <c r="J1821" s="204" t="str">
        <f ca="1">IF(ISERROR($V1821),"",OFFSET('Smelter Look-up'!$I$4,$V1821-4,0))</f>
        <v/>
      </c>
      <c r="K1821" s="149"/>
      <c r="L1821" s="149"/>
      <c r="M1821" s="149"/>
      <c r="N1821" s="149"/>
      <c r="O1821" s="149"/>
      <c r="P1821" s="206"/>
      <c r="Q1821" s="150"/>
      <c r="R1821" s="148" t="str">
        <f ca="1">IF(ISERROR($V1821),"",OFFSET('Smelter Look-up'!$C$4,$V1821-4,0)&amp;"")</f>
        <v/>
      </c>
      <c r="S1821" s="154" t="str">
        <f t="shared" ca="1" si="146"/>
        <v/>
      </c>
      <c r="T1821" s="154" t="str">
        <f ca="1">IF(B1821="","",IF(ISERROR(MATCH($J1821,SorP!$B$1:$B$6261,0)),"",INDIRECT("'SorP'!$A$"&amp;MATCH($S1821&amp;$J1821,SorP!C:C,0))))</f>
        <v/>
      </c>
      <c r="U1821" s="167"/>
      <c r="V1821" s="168" t="e">
        <f>IF(C1821="",NA(),MATCH($B1821&amp;$C1821,'Smelter Look-up'!$J:$J,0))</f>
        <v>#N/A</v>
      </c>
      <c r="X1821" s="169">
        <f t="shared" ca="1" si="145"/>
        <v>0</v>
      </c>
      <c r="AB1821" s="311" t="str">
        <f t="shared" si="147"/>
        <v/>
      </c>
      <c r="AC1821" s="169" t="str">
        <f t="shared" si="148"/>
        <v/>
      </c>
      <c r="AD1821" s="169" t="str">
        <f t="shared" si="149"/>
        <v/>
      </c>
    </row>
    <row r="1822" spans="1:30" s="169" customFormat="1" ht="20.25">
      <c r="A1822" s="154"/>
      <c r="B1822" s="301"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3" t="str">
        <f ca="1">IF(ISERROR($V1822),"",OFFSET('Smelter Look-up'!$G$4,$V1822-4,0))</f>
        <v/>
      </c>
      <c r="I1822" s="204" t="str">
        <f ca="1">IF(ISERROR($V1822),"",OFFSET('Smelter Look-up'!$H$4,$V1822-4,0))</f>
        <v/>
      </c>
      <c r="J1822" s="204" t="str">
        <f ca="1">IF(ISERROR($V1822),"",OFFSET('Smelter Look-up'!$I$4,$V1822-4,0))</f>
        <v/>
      </c>
      <c r="K1822" s="149"/>
      <c r="L1822" s="149"/>
      <c r="M1822" s="149"/>
      <c r="N1822" s="149"/>
      <c r="O1822" s="149"/>
      <c r="P1822" s="206"/>
      <c r="Q1822" s="150"/>
      <c r="R1822" s="148" t="str">
        <f ca="1">IF(ISERROR($V1822),"",OFFSET('Smelter Look-up'!$C$4,$V1822-4,0)&amp;"")</f>
        <v/>
      </c>
      <c r="S1822" s="154" t="str">
        <f t="shared" ca="1" si="146"/>
        <v/>
      </c>
      <c r="T1822" s="154" t="str">
        <f ca="1">IF(B1822="","",IF(ISERROR(MATCH($J1822,SorP!$B$1:$B$6261,0)),"",INDIRECT("'SorP'!$A$"&amp;MATCH($S1822&amp;$J1822,SorP!C:C,0))))</f>
        <v/>
      </c>
      <c r="U1822" s="167"/>
      <c r="V1822" s="168" t="e">
        <f>IF(C1822="",NA(),MATCH($B1822&amp;$C1822,'Smelter Look-up'!$J:$J,0))</f>
        <v>#N/A</v>
      </c>
      <c r="X1822" s="169">
        <f t="shared" ca="1" si="145"/>
        <v>0</v>
      </c>
      <c r="AB1822" s="311" t="str">
        <f t="shared" si="147"/>
        <v/>
      </c>
      <c r="AC1822" s="169" t="str">
        <f t="shared" si="148"/>
        <v/>
      </c>
      <c r="AD1822" s="169" t="str">
        <f t="shared" si="149"/>
        <v/>
      </c>
    </row>
    <row r="1823" spans="1:30" s="169" customFormat="1" ht="20.25">
      <c r="A1823" s="154"/>
      <c r="B1823" s="301"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3" t="str">
        <f ca="1">IF(ISERROR($V1823),"",OFFSET('Smelter Look-up'!$G$4,$V1823-4,0))</f>
        <v/>
      </c>
      <c r="I1823" s="204" t="str">
        <f ca="1">IF(ISERROR($V1823),"",OFFSET('Smelter Look-up'!$H$4,$V1823-4,0))</f>
        <v/>
      </c>
      <c r="J1823" s="204" t="str">
        <f ca="1">IF(ISERROR($V1823),"",OFFSET('Smelter Look-up'!$I$4,$V1823-4,0))</f>
        <v/>
      </c>
      <c r="K1823" s="149"/>
      <c r="L1823" s="149"/>
      <c r="M1823" s="149"/>
      <c r="N1823" s="149"/>
      <c r="O1823" s="149"/>
      <c r="P1823" s="206"/>
      <c r="Q1823" s="150"/>
      <c r="R1823" s="148" t="str">
        <f ca="1">IF(ISERROR($V1823),"",OFFSET('Smelter Look-up'!$C$4,$V1823-4,0)&amp;"")</f>
        <v/>
      </c>
      <c r="S1823" s="154" t="str">
        <f t="shared" ca="1" si="146"/>
        <v/>
      </c>
      <c r="T1823" s="154" t="str">
        <f ca="1">IF(B1823="","",IF(ISERROR(MATCH($J1823,SorP!$B$1:$B$6261,0)),"",INDIRECT("'SorP'!$A$"&amp;MATCH($S1823&amp;$J1823,SorP!C:C,0))))</f>
        <v/>
      </c>
      <c r="U1823" s="167"/>
      <c r="V1823" s="168" t="e">
        <f>IF(C1823="",NA(),MATCH($B1823&amp;$C1823,'Smelter Look-up'!$J:$J,0))</f>
        <v>#N/A</v>
      </c>
      <c r="X1823" s="169">
        <f t="shared" ca="1" si="145"/>
        <v>0</v>
      </c>
      <c r="AB1823" s="311" t="str">
        <f t="shared" si="147"/>
        <v/>
      </c>
      <c r="AC1823" s="169" t="str">
        <f t="shared" si="148"/>
        <v/>
      </c>
      <c r="AD1823" s="169" t="str">
        <f t="shared" si="149"/>
        <v/>
      </c>
    </row>
    <row r="1824" spans="1:30" s="169" customFormat="1" ht="20.25">
      <c r="A1824" s="154"/>
      <c r="B1824" s="301"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3" t="str">
        <f ca="1">IF(ISERROR($V1824),"",OFFSET('Smelter Look-up'!$G$4,$V1824-4,0))</f>
        <v/>
      </c>
      <c r="I1824" s="204" t="str">
        <f ca="1">IF(ISERROR($V1824),"",OFFSET('Smelter Look-up'!$H$4,$V1824-4,0))</f>
        <v/>
      </c>
      <c r="J1824" s="204" t="str">
        <f ca="1">IF(ISERROR($V1824),"",OFFSET('Smelter Look-up'!$I$4,$V1824-4,0))</f>
        <v/>
      </c>
      <c r="K1824" s="149"/>
      <c r="L1824" s="149"/>
      <c r="M1824" s="149"/>
      <c r="N1824" s="149"/>
      <c r="O1824" s="149"/>
      <c r="P1824" s="206"/>
      <c r="Q1824" s="150"/>
      <c r="R1824" s="148" t="str">
        <f ca="1">IF(ISERROR($V1824),"",OFFSET('Smelter Look-up'!$C$4,$V1824-4,0)&amp;"")</f>
        <v/>
      </c>
      <c r="S1824" s="154" t="str">
        <f t="shared" ca="1" si="146"/>
        <v/>
      </c>
      <c r="T1824" s="154" t="str">
        <f ca="1">IF(B1824="","",IF(ISERROR(MATCH($J1824,SorP!$B$1:$B$6261,0)),"",INDIRECT("'SorP'!$A$"&amp;MATCH($S1824&amp;$J1824,SorP!C:C,0))))</f>
        <v/>
      </c>
      <c r="U1824" s="167"/>
      <c r="V1824" s="168" t="e">
        <f>IF(C1824="",NA(),MATCH($B1824&amp;$C1824,'Smelter Look-up'!$J:$J,0))</f>
        <v>#N/A</v>
      </c>
      <c r="X1824" s="169">
        <f t="shared" ref="X1824:X1887" ca="1" si="150">IF(AND(C1824="Smelter not listed",OR(LEN(D1824)=0,LEN(E1824)=0)),1,0)</f>
        <v>0</v>
      </c>
      <c r="AB1824" s="311" t="str">
        <f t="shared" si="147"/>
        <v/>
      </c>
      <c r="AC1824" s="169" t="str">
        <f t="shared" si="148"/>
        <v/>
      </c>
      <c r="AD1824" s="169" t="str">
        <f t="shared" si="149"/>
        <v/>
      </c>
    </row>
    <row r="1825" spans="1:30" s="169" customFormat="1" ht="20.25">
      <c r="A1825" s="154"/>
      <c r="B1825" s="301"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3" t="str">
        <f ca="1">IF(ISERROR($V1825),"",OFFSET('Smelter Look-up'!$G$4,$V1825-4,0))</f>
        <v/>
      </c>
      <c r="I1825" s="204" t="str">
        <f ca="1">IF(ISERROR($V1825),"",OFFSET('Smelter Look-up'!$H$4,$V1825-4,0))</f>
        <v/>
      </c>
      <c r="J1825" s="204" t="str">
        <f ca="1">IF(ISERROR($V1825),"",OFFSET('Smelter Look-up'!$I$4,$V1825-4,0))</f>
        <v/>
      </c>
      <c r="K1825" s="149"/>
      <c r="L1825" s="149"/>
      <c r="M1825" s="149"/>
      <c r="N1825" s="149"/>
      <c r="O1825" s="149"/>
      <c r="P1825" s="206"/>
      <c r="Q1825" s="150"/>
      <c r="R1825" s="148" t="str">
        <f ca="1">IF(ISERROR($V1825),"",OFFSET('Smelter Look-up'!$C$4,$V1825-4,0)&amp;"")</f>
        <v/>
      </c>
      <c r="S1825" s="154" t="str">
        <f t="shared" ref="S1825:S1888" ca="1" si="151">IF(B1825="","",IF(ISERROR(MATCH($E1825,CL,0)),"Unknown",INDIRECT("'C'!$A$"&amp;MATCH($E1825,CL,0)+1)))</f>
        <v/>
      </c>
      <c r="T1825" s="154" t="str">
        <f ca="1">IF(B1825="","",IF(ISERROR(MATCH($J1825,SorP!$B$1:$B$6261,0)),"",INDIRECT("'SorP'!$A$"&amp;MATCH($S1825&amp;$J1825,SorP!C:C,0))))</f>
        <v/>
      </c>
      <c r="U1825" s="167"/>
      <c r="V1825" s="168" t="e">
        <f>IF(C1825="",NA(),MATCH($B1825&amp;$C1825,'Smelter Look-up'!$J:$J,0))</f>
        <v>#N/A</v>
      </c>
      <c r="X1825" s="169">
        <f t="shared" ca="1" si="150"/>
        <v>0</v>
      </c>
      <c r="AB1825" s="311" t="str">
        <f t="shared" si="147"/>
        <v/>
      </c>
      <c r="AC1825" s="169" t="str">
        <f t="shared" si="148"/>
        <v/>
      </c>
      <c r="AD1825" s="169" t="str">
        <f t="shared" si="149"/>
        <v/>
      </c>
    </row>
    <row r="1826" spans="1:30" s="169" customFormat="1" ht="20.25">
      <c r="A1826" s="154"/>
      <c r="B1826" s="301"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3" t="str">
        <f ca="1">IF(ISERROR($V1826),"",OFFSET('Smelter Look-up'!$G$4,$V1826-4,0))</f>
        <v/>
      </c>
      <c r="I1826" s="204" t="str">
        <f ca="1">IF(ISERROR($V1826),"",OFFSET('Smelter Look-up'!$H$4,$V1826-4,0))</f>
        <v/>
      </c>
      <c r="J1826" s="204" t="str">
        <f ca="1">IF(ISERROR($V1826),"",OFFSET('Smelter Look-up'!$I$4,$V1826-4,0))</f>
        <v/>
      </c>
      <c r="K1826" s="149"/>
      <c r="L1826" s="149"/>
      <c r="M1826" s="149"/>
      <c r="N1826" s="149"/>
      <c r="O1826" s="149"/>
      <c r="P1826" s="206"/>
      <c r="Q1826" s="150"/>
      <c r="R1826" s="148" t="str">
        <f ca="1">IF(ISERROR($V1826),"",OFFSET('Smelter Look-up'!$C$4,$V1826-4,0)&amp;"")</f>
        <v/>
      </c>
      <c r="S1826" s="154" t="str">
        <f t="shared" ca="1" si="151"/>
        <v/>
      </c>
      <c r="T1826" s="154" t="str">
        <f ca="1">IF(B1826="","",IF(ISERROR(MATCH($J1826,SorP!$B$1:$B$6261,0)),"",INDIRECT("'SorP'!$A$"&amp;MATCH($S1826&amp;$J1826,SorP!C:C,0))))</f>
        <v/>
      </c>
      <c r="U1826" s="167"/>
      <c r="V1826" s="168" t="e">
        <f>IF(C1826="",NA(),MATCH($B1826&amp;$C1826,'Smelter Look-up'!$J:$J,0))</f>
        <v>#N/A</v>
      </c>
      <c r="X1826" s="169">
        <f t="shared" ca="1" si="150"/>
        <v>0</v>
      </c>
      <c r="AB1826" s="311" t="str">
        <f t="shared" si="147"/>
        <v/>
      </c>
      <c r="AC1826" s="169" t="str">
        <f t="shared" si="148"/>
        <v/>
      </c>
      <c r="AD1826" s="169" t="str">
        <f t="shared" si="149"/>
        <v/>
      </c>
    </row>
    <row r="1827" spans="1:30" s="169" customFormat="1" ht="20.25">
      <c r="A1827" s="154"/>
      <c r="B1827" s="301"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3" t="str">
        <f ca="1">IF(ISERROR($V1827),"",OFFSET('Smelter Look-up'!$G$4,$V1827-4,0))</f>
        <v/>
      </c>
      <c r="I1827" s="204" t="str">
        <f ca="1">IF(ISERROR($V1827),"",OFFSET('Smelter Look-up'!$H$4,$V1827-4,0))</f>
        <v/>
      </c>
      <c r="J1827" s="204" t="str">
        <f ca="1">IF(ISERROR($V1827),"",OFFSET('Smelter Look-up'!$I$4,$V1827-4,0))</f>
        <v/>
      </c>
      <c r="K1827" s="149"/>
      <c r="L1827" s="149"/>
      <c r="M1827" s="149"/>
      <c r="N1827" s="149"/>
      <c r="O1827" s="149"/>
      <c r="P1827" s="206"/>
      <c r="Q1827" s="150"/>
      <c r="R1827" s="148" t="str">
        <f ca="1">IF(ISERROR($V1827),"",OFFSET('Smelter Look-up'!$C$4,$V1827-4,0)&amp;"")</f>
        <v/>
      </c>
      <c r="S1827" s="154" t="str">
        <f t="shared" ca="1" si="151"/>
        <v/>
      </c>
      <c r="T1827" s="154" t="str">
        <f ca="1">IF(B1827="","",IF(ISERROR(MATCH($J1827,SorP!$B$1:$B$6261,0)),"",INDIRECT("'SorP'!$A$"&amp;MATCH($S1827&amp;$J1827,SorP!C:C,0))))</f>
        <v/>
      </c>
      <c r="U1827" s="167"/>
      <c r="V1827" s="168" t="e">
        <f>IF(C1827="",NA(),MATCH($B1827&amp;$C1827,'Smelter Look-up'!$J:$J,0))</f>
        <v>#N/A</v>
      </c>
      <c r="X1827" s="169">
        <f t="shared" ca="1" si="150"/>
        <v>0</v>
      </c>
      <c r="AB1827" s="311" t="str">
        <f t="shared" si="147"/>
        <v/>
      </c>
      <c r="AC1827" s="169" t="str">
        <f t="shared" si="148"/>
        <v/>
      </c>
      <c r="AD1827" s="169" t="str">
        <f t="shared" si="149"/>
        <v/>
      </c>
    </row>
    <row r="1828" spans="1:30" s="169" customFormat="1" ht="20.25">
      <c r="A1828" s="154"/>
      <c r="B1828" s="301"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3" t="str">
        <f ca="1">IF(ISERROR($V1828),"",OFFSET('Smelter Look-up'!$G$4,$V1828-4,0))</f>
        <v/>
      </c>
      <c r="I1828" s="204" t="str">
        <f ca="1">IF(ISERROR($V1828),"",OFFSET('Smelter Look-up'!$H$4,$V1828-4,0))</f>
        <v/>
      </c>
      <c r="J1828" s="204" t="str">
        <f ca="1">IF(ISERROR($V1828),"",OFFSET('Smelter Look-up'!$I$4,$V1828-4,0))</f>
        <v/>
      </c>
      <c r="K1828" s="149"/>
      <c r="L1828" s="149"/>
      <c r="M1828" s="149"/>
      <c r="N1828" s="149"/>
      <c r="O1828" s="149"/>
      <c r="P1828" s="206"/>
      <c r="Q1828" s="150"/>
      <c r="R1828" s="148" t="str">
        <f ca="1">IF(ISERROR($V1828),"",OFFSET('Smelter Look-up'!$C$4,$V1828-4,0)&amp;"")</f>
        <v/>
      </c>
      <c r="S1828" s="154" t="str">
        <f t="shared" ca="1" si="151"/>
        <v/>
      </c>
      <c r="T1828" s="154" t="str">
        <f ca="1">IF(B1828="","",IF(ISERROR(MATCH($J1828,SorP!$B$1:$B$6261,0)),"",INDIRECT("'SorP'!$A$"&amp;MATCH($S1828&amp;$J1828,SorP!C:C,0))))</f>
        <v/>
      </c>
      <c r="U1828" s="167"/>
      <c r="V1828" s="168" t="e">
        <f>IF(C1828="",NA(),MATCH($B1828&amp;$C1828,'Smelter Look-up'!$J:$J,0))</f>
        <v>#N/A</v>
      </c>
      <c r="X1828" s="169">
        <f t="shared" ca="1" si="150"/>
        <v>0</v>
      </c>
      <c r="AB1828" s="311" t="str">
        <f t="shared" si="147"/>
        <v/>
      </c>
      <c r="AC1828" s="169" t="str">
        <f t="shared" si="148"/>
        <v/>
      </c>
      <c r="AD1828" s="169" t="str">
        <f t="shared" si="149"/>
        <v/>
      </c>
    </row>
    <row r="1829" spans="1:30" s="169" customFormat="1" ht="20.25">
      <c r="A1829" s="154"/>
      <c r="B1829" s="301"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3" t="str">
        <f ca="1">IF(ISERROR($V1829),"",OFFSET('Smelter Look-up'!$G$4,$V1829-4,0))</f>
        <v/>
      </c>
      <c r="I1829" s="204" t="str">
        <f ca="1">IF(ISERROR($V1829),"",OFFSET('Smelter Look-up'!$H$4,$V1829-4,0))</f>
        <v/>
      </c>
      <c r="J1829" s="204" t="str">
        <f ca="1">IF(ISERROR($V1829),"",OFFSET('Smelter Look-up'!$I$4,$V1829-4,0))</f>
        <v/>
      </c>
      <c r="K1829" s="149"/>
      <c r="L1829" s="149"/>
      <c r="M1829" s="149"/>
      <c r="N1829" s="149"/>
      <c r="O1829" s="149"/>
      <c r="P1829" s="206"/>
      <c r="Q1829" s="150"/>
      <c r="R1829" s="148" t="str">
        <f ca="1">IF(ISERROR($V1829),"",OFFSET('Smelter Look-up'!$C$4,$V1829-4,0)&amp;"")</f>
        <v/>
      </c>
      <c r="S1829" s="154" t="str">
        <f t="shared" ca="1" si="151"/>
        <v/>
      </c>
      <c r="T1829" s="154" t="str">
        <f ca="1">IF(B1829="","",IF(ISERROR(MATCH($J1829,SorP!$B$1:$B$6261,0)),"",INDIRECT("'SorP'!$A$"&amp;MATCH($S1829&amp;$J1829,SorP!C:C,0))))</f>
        <v/>
      </c>
      <c r="U1829" s="167"/>
      <c r="V1829" s="168" t="e">
        <f>IF(C1829="",NA(),MATCH($B1829&amp;$C1829,'Smelter Look-up'!$J:$J,0))</f>
        <v>#N/A</v>
      </c>
      <c r="X1829" s="169">
        <f t="shared" ca="1" si="150"/>
        <v>0</v>
      </c>
      <c r="AB1829" s="311" t="str">
        <f t="shared" si="147"/>
        <v/>
      </c>
      <c r="AC1829" s="169" t="str">
        <f t="shared" si="148"/>
        <v/>
      </c>
      <c r="AD1829" s="169" t="str">
        <f t="shared" si="149"/>
        <v/>
      </c>
    </row>
    <row r="1830" spans="1:30" s="169" customFormat="1" ht="20.25">
      <c r="A1830" s="154"/>
      <c r="B1830" s="301"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3" t="str">
        <f ca="1">IF(ISERROR($V1830),"",OFFSET('Smelter Look-up'!$G$4,$V1830-4,0))</f>
        <v/>
      </c>
      <c r="I1830" s="204" t="str">
        <f ca="1">IF(ISERROR($V1830),"",OFFSET('Smelter Look-up'!$H$4,$V1830-4,0))</f>
        <v/>
      </c>
      <c r="J1830" s="204" t="str">
        <f ca="1">IF(ISERROR($V1830),"",OFFSET('Smelter Look-up'!$I$4,$V1830-4,0))</f>
        <v/>
      </c>
      <c r="K1830" s="149"/>
      <c r="L1830" s="149"/>
      <c r="M1830" s="149"/>
      <c r="N1830" s="149"/>
      <c r="O1830" s="149"/>
      <c r="P1830" s="206"/>
      <c r="Q1830" s="150"/>
      <c r="R1830" s="148" t="str">
        <f ca="1">IF(ISERROR($V1830),"",OFFSET('Smelter Look-up'!$C$4,$V1830-4,0)&amp;"")</f>
        <v/>
      </c>
      <c r="S1830" s="154" t="str">
        <f t="shared" ca="1" si="151"/>
        <v/>
      </c>
      <c r="T1830" s="154" t="str">
        <f ca="1">IF(B1830="","",IF(ISERROR(MATCH($J1830,SorP!$B$1:$B$6261,0)),"",INDIRECT("'SorP'!$A$"&amp;MATCH($S1830&amp;$J1830,SorP!C:C,0))))</f>
        <v/>
      </c>
      <c r="U1830" s="167"/>
      <c r="V1830" s="168" t="e">
        <f>IF(C1830="",NA(),MATCH($B1830&amp;$C1830,'Smelter Look-up'!$J:$J,0))</f>
        <v>#N/A</v>
      </c>
      <c r="X1830" s="169">
        <f t="shared" ca="1" si="150"/>
        <v>0</v>
      </c>
      <c r="AB1830" s="311" t="str">
        <f t="shared" si="147"/>
        <v/>
      </c>
      <c r="AC1830" s="169" t="str">
        <f t="shared" si="148"/>
        <v/>
      </c>
      <c r="AD1830" s="169" t="str">
        <f t="shared" si="149"/>
        <v/>
      </c>
    </row>
    <row r="1831" spans="1:30" s="169" customFormat="1" ht="20.25">
      <c r="A1831" s="154"/>
      <c r="B1831" s="301"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3" t="str">
        <f ca="1">IF(ISERROR($V1831),"",OFFSET('Smelter Look-up'!$G$4,$V1831-4,0))</f>
        <v/>
      </c>
      <c r="I1831" s="204" t="str">
        <f ca="1">IF(ISERROR($V1831),"",OFFSET('Smelter Look-up'!$H$4,$V1831-4,0))</f>
        <v/>
      </c>
      <c r="J1831" s="204" t="str">
        <f ca="1">IF(ISERROR($V1831),"",OFFSET('Smelter Look-up'!$I$4,$V1831-4,0))</f>
        <v/>
      </c>
      <c r="K1831" s="149"/>
      <c r="L1831" s="149"/>
      <c r="M1831" s="149"/>
      <c r="N1831" s="149"/>
      <c r="O1831" s="149"/>
      <c r="P1831" s="206"/>
      <c r="Q1831" s="150"/>
      <c r="R1831" s="148" t="str">
        <f ca="1">IF(ISERROR($V1831),"",OFFSET('Smelter Look-up'!$C$4,$V1831-4,0)&amp;"")</f>
        <v/>
      </c>
      <c r="S1831" s="154" t="str">
        <f t="shared" ca="1" si="151"/>
        <v/>
      </c>
      <c r="T1831" s="154" t="str">
        <f ca="1">IF(B1831="","",IF(ISERROR(MATCH($J1831,SorP!$B$1:$B$6261,0)),"",INDIRECT("'SorP'!$A$"&amp;MATCH($S1831&amp;$J1831,SorP!C:C,0))))</f>
        <v/>
      </c>
      <c r="U1831" s="167"/>
      <c r="V1831" s="168" t="e">
        <f>IF(C1831="",NA(),MATCH($B1831&amp;$C1831,'Smelter Look-up'!$J:$J,0))</f>
        <v>#N/A</v>
      </c>
      <c r="X1831" s="169">
        <f t="shared" ca="1" si="150"/>
        <v>0</v>
      </c>
      <c r="AB1831" s="311" t="str">
        <f t="shared" ref="AB1831:AB1894" si="152">IF(C1831="","",B1831)</f>
        <v/>
      </c>
      <c r="AC1831" s="169" t="str">
        <f t="shared" ref="AC1831:AC1894" si="153">B1831</f>
        <v/>
      </c>
      <c r="AD1831" s="169" t="str">
        <f t="shared" ref="AD1831:AD1894" si="154">IF(C1831="Smelter not listed",D1831,C1831)</f>
        <v/>
      </c>
    </row>
    <row r="1832" spans="1:30" s="169" customFormat="1" ht="20.25">
      <c r="A1832" s="154"/>
      <c r="B1832" s="301"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3" t="str">
        <f ca="1">IF(ISERROR($V1832),"",OFFSET('Smelter Look-up'!$G$4,$V1832-4,0))</f>
        <v/>
      </c>
      <c r="I1832" s="204" t="str">
        <f ca="1">IF(ISERROR($V1832),"",OFFSET('Smelter Look-up'!$H$4,$V1832-4,0))</f>
        <v/>
      </c>
      <c r="J1832" s="204" t="str">
        <f ca="1">IF(ISERROR($V1832),"",OFFSET('Smelter Look-up'!$I$4,$V1832-4,0))</f>
        <v/>
      </c>
      <c r="K1832" s="149"/>
      <c r="L1832" s="149"/>
      <c r="M1832" s="149"/>
      <c r="N1832" s="149"/>
      <c r="O1832" s="149"/>
      <c r="P1832" s="206"/>
      <c r="Q1832" s="150"/>
      <c r="R1832" s="148" t="str">
        <f ca="1">IF(ISERROR($V1832),"",OFFSET('Smelter Look-up'!$C$4,$V1832-4,0)&amp;"")</f>
        <v/>
      </c>
      <c r="S1832" s="154" t="str">
        <f t="shared" ca="1" si="151"/>
        <v/>
      </c>
      <c r="T1832" s="154" t="str">
        <f ca="1">IF(B1832="","",IF(ISERROR(MATCH($J1832,SorP!$B$1:$B$6261,0)),"",INDIRECT("'SorP'!$A$"&amp;MATCH($S1832&amp;$J1832,SorP!C:C,0))))</f>
        <v/>
      </c>
      <c r="U1832" s="167"/>
      <c r="V1832" s="168" t="e">
        <f>IF(C1832="",NA(),MATCH($B1832&amp;$C1832,'Smelter Look-up'!$J:$J,0))</f>
        <v>#N/A</v>
      </c>
      <c r="X1832" s="169">
        <f t="shared" ca="1" si="150"/>
        <v>0</v>
      </c>
      <c r="AB1832" s="311" t="str">
        <f t="shared" si="152"/>
        <v/>
      </c>
      <c r="AC1832" s="169" t="str">
        <f t="shared" si="153"/>
        <v/>
      </c>
      <c r="AD1832" s="169" t="str">
        <f t="shared" si="154"/>
        <v/>
      </c>
    </row>
    <row r="1833" spans="1:30" s="169" customFormat="1" ht="20.25">
      <c r="A1833" s="154"/>
      <c r="B1833" s="301"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3" t="str">
        <f ca="1">IF(ISERROR($V1833),"",OFFSET('Smelter Look-up'!$G$4,$V1833-4,0))</f>
        <v/>
      </c>
      <c r="I1833" s="204" t="str">
        <f ca="1">IF(ISERROR($V1833),"",OFFSET('Smelter Look-up'!$H$4,$V1833-4,0))</f>
        <v/>
      </c>
      <c r="J1833" s="204" t="str">
        <f ca="1">IF(ISERROR($V1833),"",OFFSET('Smelter Look-up'!$I$4,$V1833-4,0))</f>
        <v/>
      </c>
      <c r="K1833" s="149"/>
      <c r="L1833" s="149"/>
      <c r="M1833" s="149"/>
      <c r="N1833" s="149"/>
      <c r="O1833" s="149"/>
      <c r="P1833" s="206"/>
      <c r="Q1833" s="150"/>
      <c r="R1833" s="148" t="str">
        <f ca="1">IF(ISERROR($V1833),"",OFFSET('Smelter Look-up'!$C$4,$V1833-4,0)&amp;"")</f>
        <v/>
      </c>
      <c r="S1833" s="154" t="str">
        <f t="shared" ca="1" si="151"/>
        <v/>
      </c>
      <c r="T1833" s="154" t="str">
        <f ca="1">IF(B1833="","",IF(ISERROR(MATCH($J1833,SorP!$B$1:$B$6261,0)),"",INDIRECT("'SorP'!$A$"&amp;MATCH($S1833&amp;$J1833,SorP!C:C,0))))</f>
        <v/>
      </c>
      <c r="U1833" s="167"/>
      <c r="V1833" s="168" t="e">
        <f>IF(C1833="",NA(),MATCH($B1833&amp;$C1833,'Smelter Look-up'!$J:$J,0))</f>
        <v>#N/A</v>
      </c>
      <c r="X1833" s="169">
        <f t="shared" ca="1" si="150"/>
        <v>0</v>
      </c>
      <c r="AB1833" s="311" t="str">
        <f t="shared" si="152"/>
        <v/>
      </c>
      <c r="AC1833" s="169" t="str">
        <f t="shared" si="153"/>
        <v/>
      </c>
      <c r="AD1833" s="169" t="str">
        <f t="shared" si="154"/>
        <v/>
      </c>
    </row>
    <row r="1834" spans="1:30" s="169" customFormat="1" ht="20.25">
      <c r="A1834" s="154"/>
      <c r="B1834" s="301"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3" t="str">
        <f ca="1">IF(ISERROR($V1834),"",OFFSET('Smelter Look-up'!$G$4,$V1834-4,0))</f>
        <v/>
      </c>
      <c r="I1834" s="204" t="str">
        <f ca="1">IF(ISERROR($V1834),"",OFFSET('Smelter Look-up'!$H$4,$V1834-4,0))</f>
        <v/>
      </c>
      <c r="J1834" s="204" t="str">
        <f ca="1">IF(ISERROR($V1834),"",OFFSET('Smelter Look-up'!$I$4,$V1834-4,0))</f>
        <v/>
      </c>
      <c r="K1834" s="149"/>
      <c r="L1834" s="149"/>
      <c r="M1834" s="149"/>
      <c r="N1834" s="149"/>
      <c r="O1834" s="149"/>
      <c r="P1834" s="206"/>
      <c r="Q1834" s="150"/>
      <c r="R1834" s="148" t="str">
        <f ca="1">IF(ISERROR($V1834),"",OFFSET('Smelter Look-up'!$C$4,$V1834-4,0)&amp;"")</f>
        <v/>
      </c>
      <c r="S1834" s="154" t="str">
        <f t="shared" ca="1" si="151"/>
        <v/>
      </c>
      <c r="T1834" s="154" t="str">
        <f ca="1">IF(B1834="","",IF(ISERROR(MATCH($J1834,SorP!$B$1:$B$6261,0)),"",INDIRECT("'SorP'!$A$"&amp;MATCH($S1834&amp;$J1834,SorP!C:C,0))))</f>
        <v/>
      </c>
      <c r="U1834" s="167"/>
      <c r="V1834" s="168" t="e">
        <f>IF(C1834="",NA(),MATCH($B1834&amp;$C1834,'Smelter Look-up'!$J:$J,0))</f>
        <v>#N/A</v>
      </c>
      <c r="X1834" s="169">
        <f t="shared" ca="1" si="150"/>
        <v>0</v>
      </c>
      <c r="AB1834" s="311" t="str">
        <f t="shared" si="152"/>
        <v/>
      </c>
      <c r="AC1834" s="169" t="str">
        <f t="shared" si="153"/>
        <v/>
      </c>
      <c r="AD1834" s="169" t="str">
        <f t="shared" si="154"/>
        <v/>
      </c>
    </row>
    <row r="1835" spans="1:30" s="169" customFormat="1" ht="20.25">
      <c r="A1835" s="154"/>
      <c r="B1835" s="301"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3" t="str">
        <f ca="1">IF(ISERROR($V1835),"",OFFSET('Smelter Look-up'!$G$4,$V1835-4,0))</f>
        <v/>
      </c>
      <c r="I1835" s="204" t="str">
        <f ca="1">IF(ISERROR($V1835),"",OFFSET('Smelter Look-up'!$H$4,$V1835-4,0))</f>
        <v/>
      </c>
      <c r="J1835" s="204" t="str">
        <f ca="1">IF(ISERROR($V1835),"",OFFSET('Smelter Look-up'!$I$4,$V1835-4,0))</f>
        <v/>
      </c>
      <c r="K1835" s="149"/>
      <c r="L1835" s="149"/>
      <c r="M1835" s="149"/>
      <c r="N1835" s="149"/>
      <c r="O1835" s="149"/>
      <c r="P1835" s="206"/>
      <c r="Q1835" s="150"/>
      <c r="R1835" s="148" t="str">
        <f ca="1">IF(ISERROR($V1835),"",OFFSET('Smelter Look-up'!$C$4,$V1835-4,0)&amp;"")</f>
        <v/>
      </c>
      <c r="S1835" s="154" t="str">
        <f t="shared" ca="1" si="151"/>
        <v/>
      </c>
      <c r="T1835" s="154" t="str">
        <f ca="1">IF(B1835="","",IF(ISERROR(MATCH($J1835,SorP!$B$1:$B$6261,0)),"",INDIRECT("'SorP'!$A$"&amp;MATCH($S1835&amp;$J1835,SorP!C:C,0))))</f>
        <v/>
      </c>
      <c r="U1835" s="167"/>
      <c r="V1835" s="168" t="e">
        <f>IF(C1835="",NA(),MATCH($B1835&amp;$C1835,'Smelter Look-up'!$J:$J,0))</f>
        <v>#N/A</v>
      </c>
      <c r="X1835" s="169">
        <f t="shared" ca="1" si="150"/>
        <v>0</v>
      </c>
      <c r="AB1835" s="311" t="str">
        <f t="shared" si="152"/>
        <v/>
      </c>
      <c r="AC1835" s="169" t="str">
        <f t="shared" si="153"/>
        <v/>
      </c>
      <c r="AD1835" s="169" t="str">
        <f t="shared" si="154"/>
        <v/>
      </c>
    </row>
    <row r="1836" spans="1:30" s="169" customFormat="1" ht="20.25">
      <c r="A1836" s="154"/>
      <c r="B1836" s="301"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3" t="str">
        <f ca="1">IF(ISERROR($V1836),"",OFFSET('Smelter Look-up'!$G$4,$V1836-4,0))</f>
        <v/>
      </c>
      <c r="I1836" s="204" t="str">
        <f ca="1">IF(ISERROR($V1836),"",OFFSET('Smelter Look-up'!$H$4,$V1836-4,0))</f>
        <v/>
      </c>
      <c r="J1836" s="204" t="str">
        <f ca="1">IF(ISERROR($V1836),"",OFFSET('Smelter Look-up'!$I$4,$V1836-4,0))</f>
        <v/>
      </c>
      <c r="K1836" s="149"/>
      <c r="L1836" s="149"/>
      <c r="M1836" s="149"/>
      <c r="N1836" s="149"/>
      <c r="O1836" s="149"/>
      <c r="P1836" s="206"/>
      <c r="Q1836" s="150"/>
      <c r="R1836" s="148" t="str">
        <f ca="1">IF(ISERROR($V1836),"",OFFSET('Smelter Look-up'!$C$4,$V1836-4,0)&amp;"")</f>
        <v/>
      </c>
      <c r="S1836" s="154" t="str">
        <f t="shared" ca="1" si="151"/>
        <v/>
      </c>
      <c r="T1836" s="154" t="str">
        <f ca="1">IF(B1836="","",IF(ISERROR(MATCH($J1836,SorP!$B$1:$B$6261,0)),"",INDIRECT("'SorP'!$A$"&amp;MATCH($S1836&amp;$J1836,SorP!C:C,0))))</f>
        <v/>
      </c>
      <c r="U1836" s="167"/>
      <c r="V1836" s="168" t="e">
        <f>IF(C1836="",NA(),MATCH($B1836&amp;$C1836,'Smelter Look-up'!$J:$J,0))</f>
        <v>#N/A</v>
      </c>
      <c r="X1836" s="169">
        <f t="shared" ca="1" si="150"/>
        <v>0</v>
      </c>
      <c r="AB1836" s="311" t="str">
        <f t="shared" si="152"/>
        <v/>
      </c>
      <c r="AC1836" s="169" t="str">
        <f t="shared" si="153"/>
        <v/>
      </c>
      <c r="AD1836" s="169" t="str">
        <f t="shared" si="154"/>
        <v/>
      </c>
    </row>
    <row r="1837" spans="1:30" s="169" customFormat="1" ht="20.25">
      <c r="A1837" s="154"/>
      <c r="B1837" s="301"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3" t="str">
        <f ca="1">IF(ISERROR($V1837),"",OFFSET('Smelter Look-up'!$G$4,$V1837-4,0))</f>
        <v/>
      </c>
      <c r="I1837" s="204" t="str">
        <f ca="1">IF(ISERROR($V1837),"",OFFSET('Smelter Look-up'!$H$4,$V1837-4,0))</f>
        <v/>
      </c>
      <c r="J1837" s="204" t="str">
        <f ca="1">IF(ISERROR($V1837),"",OFFSET('Smelter Look-up'!$I$4,$V1837-4,0))</f>
        <v/>
      </c>
      <c r="K1837" s="149"/>
      <c r="L1837" s="149"/>
      <c r="M1837" s="149"/>
      <c r="N1837" s="149"/>
      <c r="O1837" s="149"/>
      <c r="P1837" s="206"/>
      <c r="Q1837" s="150"/>
      <c r="R1837" s="148" t="str">
        <f ca="1">IF(ISERROR($V1837),"",OFFSET('Smelter Look-up'!$C$4,$V1837-4,0)&amp;"")</f>
        <v/>
      </c>
      <c r="S1837" s="154" t="str">
        <f t="shared" ca="1" si="151"/>
        <v/>
      </c>
      <c r="T1837" s="154" t="str">
        <f ca="1">IF(B1837="","",IF(ISERROR(MATCH($J1837,SorP!$B$1:$B$6261,0)),"",INDIRECT("'SorP'!$A$"&amp;MATCH($S1837&amp;$J1837,SorP!C:C,0))))</f>
        <v/>
      </c>
      <c r="U1837" s="167"/>
      <c r="V1837" s="168" t="e">
        <f>IF(C1837="",NA(),MATCH($B1837&amp;$C1837,'Smelter Look-up'!$J:$J,0))</f>
        <v>#N/A</v>
      </c>
      <c r="X1837" s="169">
        <f t="shared" ca="1" si="150"/>
        <v>0</v>
      </c>
      <c r="AB1837" s="311" t="str">
        <f t="shared" si="152"/>
        <v/>
      </c>
      <c r="AC1837" s="169" t="str">
        <f t="shared" si="153"/>
        <v/>
      </c>
      <c r="AD1837" s="169" t="str">
        <f t="shared" si="154"/>
        <v/>
      </c>
    </row>
    <row r="1838" spans="1:30" s="169" customFormat="1" ht="20.25">
      <c r="A1838" s="154"/>
      <c r="B1838" s="301"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3" t="str">
        <f ca="1">IF(ISERROR($V1838),"",OFFSET('Smelter Look-up'!$G$4,$V1838-4,0))</f>
        <v/>
      </c>
      <c r="I1838" s="204" t="str">
        <f ca="1">IF(ISERROR($V1838),"",OFFSET('Smelter Look-up'!$H$4,$V1838-4,0))</f>
        <v/>
      </c>
      <c r="J1838" s="204" t="str">
        <f ca="1">IF(ISERROR($V1838),"",OFFSET('Smelter Look-up'!$I$4,$V1838-4,0))</f>
        <v/>
      </c>
      <c r="K1838" s="149"/>
      <c r="L1838" s="149"/>
      <c r="M1838" s="149"/>
      <c r="N1838" s="149"/>
      <c r="O1838" s="149"/>
      <c r="P1838" s="206"/>
      <c r="Q1838" s="150"/>
      <c r="R1838" s="148" t="str">
        <f ca="1">IF(ISERROR($V1838),"",OFFSET('Smelter Look-up'!$C$4,$V1838-4,0)&amp;"")</f>
        <v/>
      </c>
      <c r="S1838" s="154" t="str">
        <f t="shared" ca="1" si="151"/>
        <v/>
      </c>
      <c r="T1838" s="154" t="str">
        <f ca="1">IF(B1838="","",IF(ISERROR(MATCH($J1838,SorP!$B$1:$B$6261,0)),"",INDIRECT("'SorP'!$A$"&amp;MATCH($S1838&amp;$J1838,SorP!C:C,0))))</f>
        <v/>
      </c>
      <c r="U1838" s="167"/>
      <c r="V1838" s="168" t="e">
        <f>IF(C1838="",NA(),MATCH($B1838&amp;$C1838,'Smelter Look-up'!$J:$J,0))</f>
        <v>#N/A</v>
      </c>
      <c r="X1838" s="169">
        <f t="shared" ca="1" si="150"/>
        <v>0</v>
      </c>
      <c r="AB1838" s="311" t="str">
        <f t="shared" si="152"/>
        <v/>
      </c>
      <c r="AC1838" s="169" t="str">
        <f t="shared" si="153"/>
        <v/>
      </c>
      <c r="AD1838" s="169" t="str">
        <f t="shared" si="154"/>
        <v/>
      </c>
    </row>
    <row r="1839" spans="1:30" s="169" customFormat="1" ht="20.25">
      <c r="A1839" s="154"/>
      <c r="B1839" s="301"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3" t="str">
        <f ca="1">IF(ISERROR($V1839),"",OFFSET('Smelter Look-up'!$G$4,$V1839-4,0))</f>
        <v/>
      </c>
      <c r="I1839" s="204" t="str">
        <f ca="1">IF(ISERROR($V1839),"",OFFSET('Smelter Look-up'!$H$4,$V1839-4,0))</f>
        <v/>
      </c>
      <c r="J1839" s="204" t="str">
        <f ca="1">IF(ISERROR($V1839),"",OFFSET('Smelter Look-up'!$I$4,$V1839-4,0))</f>
        <v/>
      </c>
      <c r="K1839" s="149"/>
      <c r="L1839" s="149"/>
      <c r="M1839" s="149"/>
      <c r="N1839" s="149"/>
      <c r="O1839" s="149"/>
      <c r="P1839" s="206"/>
      <c r="Q1839" s="150"/>
      <c r="R1839" s="148" t="str">
        <f ca="1">IF(ISERROR($V1839),"",OFFSET('Smelter Look-up'!$C$4,$V1839-4,0)&amp;"")</f>
        <v/>
      </c>
      <c r="S1839" s="154" t="str">
        <f t="shared" ca="1" si="151"/>
        <v/>
      </c>
      <c r="T1839" s="154" t="str">
        <f ca="1">IF(B1839="","",IF(ISERROR(MATCH($J1839,SorP!$B$1:$B$6261,0)),"",INDIRECT("'SorP'!$A$"&amp;MATCH($S1839&amp;$J1839,SorP!C:C,0))))</f>
        <v/>
      </c>
      <c r="U1839" s="167"/>
      <c r="V1839" s="168" t="e">
        <f>IF(C1839="",NA(),MATCH($B1839&amp;$C1839,'Smelter Look-up'!$J:$J,0))</f>
        <v>#N/A</v>
      </c>
      <c r="X1839" s="169">
        <f t="shared" ca="1" si="150"/>
        <v>0</v>
      </c>
      <c r="AB1839" s="311" t="str">
        <f t="shared" si="152"/>
        <v/>
      </c>
      <c r="AC1839" s="169" t="str">
        <f t="shared" si="153"/>
        <v/>
      </c>
      <c r="AD1839" s="169" t="str">
        <f t="shared" si="154"/>
        <v/>
      </c>
    </row>
    <row r="1840" spans="1:30" s="169" customFormat="1" ht="20.25">
      <c r="A1840" s="154"/>
      <c r="B1840" s="301"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3" t="str">
        <f ca="1">IF(ISERROR($V1840),"",OFFSET('Smelter Look-up'!$G$4,$V1840-4,0))</f>
        <v/>
      </c>
      <c r="I1840" s="204" t="str">
        <f ca="1">IF(ISERROR($V1840),"",OFFSET('Smelter Look-up'!$H$4,$V1840-4,0))</f>
        <v/>
      </c>
      <c r="J1840" s="204" t="str">
        <f ca="1">IF(ISERROR($V1840),"",OFFSET('Smelter Look-up'!$I$4,$V1840-4,0))</f>
        <v/>
      </c>
      <c r="K1840" s="149"/>
      <c r="L1840" s="149"/>
      <c r="M1840" s="149"/>
      <c r="N1840" s="149"/>
      <c r="O1840" s="149"/>
      <c r="P1840" s="206"/>
      <c r="Q1840" s="150"/>
      <c r="R1840" s="148" t="str">
        <f ca="1">IF(ISERROR($V1840),"",OFFSET('Smelter Look-up'!$C$4,$V1840-4,0)&amp;"")</f>
        <v/>
      </c>
      <c r="S1840" s="154" t="str">
        <f t="shared" ca="1" si="151"/>
        <v/>
      </c>
      <c r="T1840" s="154" t="str">
        <f ca="1">IF(B1840="","",IF(ISERROR(MATCH($J1840,SorP!$B$1:$B$6261,0)),"",INDIRECT("'SorP'!$A$"&amp;MATCH($S1840&amp;$J1840,SorP!C:C,0))))</f>
        <v/>
      </c>
      <c r="U1840" s="167"/>
      <c r="V1840" s="168" t="e">
        <f>IF(C1840="",NA(),MATCH($B1840&amp;$C1840,'Smelter Look-up'!$J:$J,0))</f>
        <v>#N/A</v>
      </c>
      <c r="X1840" s="169">
        <f t="shared" ca="1" si="150"/>
        <v>0</v>
      </c>
      <c r="AB1840" s="311" t="str">
        <f t="shared" si="152"/>
        <v/>
      </c>
      <c r="AC1840" s="169" t="str">
        <f t="shared" si="153"/>
        <v/>
      </c>
      <c r="AD1840" s="169" t="str">
        <f t="shared" si="154"/>
        <v/>
      </c>
    </row>
    <row r="1841" spans="1:30" s="169" customFormat="1" ht="20.25">
      <c r="A1841" s="154"/>
      <c r="B1841" s="301"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3" t="str">
        <f ca="1">IF(ISERROR($V1841),"",OFFSET('Smelter Look-up'!$G$4,$V1841-4,0))</f>
        <v/>
      </c>
      <c r="I1841" s="204" t="str">
        <f ca="1">IF(ISERROR($V1841),"",OFFSET('Smelter Look-up'!$H$4,$V1841-4,0))</f>
        <v/>
      </c>
      <c r="J1841" s="204" t="str">
        <f ca="1">IF(ISERROR($V1841),"",OFFSET('Smelter Look-up'!$I$4,$V1841-4,0))</f>
        <v/>
      </c>
      <c r="K1841" s="149"/>
      <c r="L1841" s="149"/>
      <c r="M1841" s="149"/>
      <c r="N1841" s="149"/>
      <c r="O1841" s="149"/>
      <c r="P1841" s="206"/>
      <c r="Q1841" s="150"/>
      <c r="R1841" s="148" t="str">
        <f ca="1">IF(ISERROR($V1841),"",OFFSET('Smelter Look-up'!$C$4,$V1841-4,0)&amp;"")</f>
        <v/>
      </c>
      <c r="S1841" s="154" t="str">
        <f t="shared" ca="1" si="151"/>
        <v/>
      </c>
      <c r="T1841" s="154" t="str">
        <f ca="1">IF(B1841="","",IF(ISERROR(MATCH($J1841,SorP!$B$1:$B$6261,0)),"",INDIRECT("'SorP'!$A$"&amp;MATCH($S1841&amp;$J1841,SorP!C:C,0))))</f>
        <v/>
      </c>
      <c r="U1841" s="167"/>
      <c r="V1841" s="168" t="e">
        <f>IF(C1841="",NA(),MATCH($B1841&amp;$C1841,'Smelter Look-up'!$J:$J,0))</f>
        <v>#N/A</v>
      </c>
      <c r="X1841" s="169">
        <f t="shared" ca="1" si="150"/>
        <v>0</v>
      </c>
      <c r="AB1841" s="311" t="str">
        <f t="shared" si="152"/>
        <v/>
      </c>
      <c r="AC1841" s="169" t="str">
        <f t="shared" si="153"/>
        <v/>
      </c>
      <c r="AD1841" s="169" t="str">
        <f t="shared" si="154"/>
        <v/>
      </c>
    </row>
    <row r="1842" spans="1:30" s="169" customFormat="1" ht="20.25">
      <c r="A1842" s="154"/>
      <c r="B1842" s="301"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3" t="str">
        <f ca="1">IF(ISERROR($V1842),"",OFFSET('Smelter Look-up'!$G$4,$V1842-4,0))</f>
        <v/>
      </c>
      <c r="I1842" s="204" t="str">
        <f ca="1">IF(ISERROR($V1842),"",OFFSET('Smelter Look-up'!$H$4,$V1842-4,0))</f>
        <v/>
      </c>
      <c r="J1842" s="204" t="str">
        <f ca="1">IF(ISERROR($V1842),"",OFFSET('Smelter Look-up'!$I$4,$V1842-4,0))</f>
        <v/>
      </c>
      <c r="K1842" s="149"/>
      <c r="L1842" s="149"/>
      <c r="M1842" s="149"/>
      <c r="N1842" s="149"/>
      <c r="O1842" s="149"/>
      <c r="P1842" s="206"/>
      <c r="Q1842" s="150"/>
      <c r="R1842" s="148" t="str">
        <f ca="1">IF(ISERROR($V1842),"",OFFSET('Smelter Look-up'!$C$4,$V1842-4,0)&amp;"")</f>
        <v/>
      </c>
      <c r="S1842" s="154" t="str">
        <f t="shared" ca="1" si="151"/>
        <v/>
      </c>
      <c r="T1842" s="154" t="str">
        <f ca="1">IF(B1842="","",IF(ISERROR(MATCH($J1842,SorP!$B$1:$B$6261,0)),"",INDIRECT("'SorP'!$A$"&amp;MATCH($S1842&amp;$J1842,SorP!C:C,0))))</f>
        <v/>
      </c>
      <c r="U1842" s="167"/>
      <c r="V1842" s="168" t="e">
        <f>IF(C1842="",NA(),MATCH($B1842&amp;$C1842,'Smelter Look-up'!$J:$J,0))</f>
        <v>#N/A</v>
      </c>
      <c r="X1842" s="169">
        <f t="shared" ca="1" si="150"/>
        <v>0</v>
      </c>
      <c r="AB1842" s="311" t="str">
        <f t="shared" si="152"/>
        <v/>
      </c>
      <c r="AC1842" s="169" t="str">
        <f t="shared" si="153"/>
        <v/>
      </c>
      <c r="AD1842" s="169" t="str">
        <f t="shared" si="154"/>
        <v/>
      </c>
    </row>
    <row r="1843" spans="1:30" s="169" customFormat="1" ht="20.25">
      <c r="A1843" s="154"/>
      <c r="B1843" s="301"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3" t="str">
        <f ca="1">IF(ISERROR($V1843),"",OFFSET('Smelter Look-up'!$G$4,$V1843-4,0))</f>
        <v/>
      </c>
      <c r="I1843" s="204" t="str">
        <f ca="1">IF(ISERROR($V1843),"",OFFSET('Smelter Look-up'!$H$4,$V1843-4,0))</f>
        <v/>
      </c>
      <c r="J1843" s="204" t="str">
        <f ca="1">IF(ISERROR($V1843),"",OFFSET('Smelter Look-up'!$I$4,$V1843-4,0))</f>
        <v/>
      </c>
      <c r="K1843" s="149"/>
      <c r="L1843" s="149"/>
      <c r="M1843" s="149"/>
      <c r="N1843" s="149"/>
      <c r="O1843" s="149"/>
      <c r="P1843" s="206"/>
      <c r="Q1843" s="150"/>
      <c r="R1843" s="148" t="str">
        <f ca="1">IF(ISERROR($V1843),"",OFFSET('Smelter Look-up'!$C$4,$V1843-4,0)&amp;"")</f>
        <v/>
      </c>
      <c r="S1843" s="154" t="str">
        <f t="shared" ca="1" si="151"/>
        <v/>
      </c>
      <c r="T1843" s="154" t="str">
        <f ca="1">IF(B1843="","",IF(ISERROR(MATCH($J1843,SorP!$B$1:$B$6261,0)),"",INDIRECT("'SorP'!$A$"&amp;MATCH($S1843&amp;$J1843,SorP!C:C,0))))</f>
        <v/>
      </c>
      <c r="U1843" s="167"/>
      <c r="V1843" s="168" t="e">
        <f>IF(C1843="",NA(),MATCH($B1843&amp;$C1843,'Smelter Look-up'!$J:$J,0))</f>
        <v>#N/A</v>
      </c>
      <c r="X1843" s="169">
        <f t="shared" ca="1" si="150"/>
        <v>0</v>
      </c>
      <c r="AB1843" s="311" t="str">
        <f t="shared" si="152"/>
        <v/>
      </c>
      <c r="AC1843" s="169" t="str">
        <f t="shared" si="153"/>
        <v/>
      </c>
      <c r="AD1843" s="169" t="str">
        <f t="shared" si="154"/>
        <v/>
      </c>
    </row>
    <row r="1844" spans="1:30" s="169" customFormat="1" ht="20.25">
      <c r="A1844" s="154"/>
      <c r="B1844" s="301"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3" t="str">
        <f ca="1">IF(ISERROR($V1844),"",OFFSET('Smelter Look-up'!$G$4,$V1844-4,0))</f>
        <v/>
      </c>
      <c r="I1844" s="204" t="str">
        <f ca="1">IF(ISERROR($V1844),"",OFFSET('Smelter Look-up'!$H$4,$V1844-4,0))</f>
        <v/>
      </c>
      <c r="J1844" s="204" t="str">
        <f ca="1">IF(ISERROR($V1844),"",OFFSET('Smelter Look-up'!$I$4,$V1844-4,0))</f>
        <v/>
      </c>
      <c r="K1844" s="149"/>
      <c r="L1844" s="149"/>
      <c r="M1844" s="149"/>
      <c r="N1844" s="149"/>
      <c r="O1844" s="149"/>
      <c r="P1844" s="206"/>
      <c r="Q1844" s="150"/>
      <c r="R1844" s="148" t="str">
        <f ca="1">IF(ISERROR($V1844),"",OFFSET('Smelter Look-up'!$C$4,$V1844-4,0)&amp;"")</f>
        <v/>
      </c>
      <c r="S1844" s="154" t="str">
        <f t="shared" ca="1" si="151"/>
        <v/>
      </c>
      <c r="T1844" s="154" t="str">
        <f ca="1">IF(B1844="","",IF(ISERROR(MATCH($J1844,SorP!$B$1:$B$6261,0)),"",INDIRECT("'SorP'!$A$"&amp;MATCH($S1844&amp;$J1844,SorP!C:C,0))))</f>
        <v/>
      </c>
      <c r="U1844" s="167"/>
      <c r="V1844" s="168" t="e">
        <f>IF(C1844="",NA(),MATCH($B1844&amp;$C1844,'Smelter Look-up'!$J:$J,0))</f>
        <v>#N/A</v>
      </c>
      <c r="X1844" s="169">
        <f t="shared" ca="1" si="150"/>
        <v>0</v>
      </c>
      <c r="AB1844" s="311" t="str">
        <f t="shared" si="152"/>
        <v/>
      </c>
      <c r="AC1844" s="169" t="str">
        <f t="shared" si="153"/>
        <v/>
      </c>
      <c r="AD1844" s="169" t="str">
        <f t="shared" si="154"/>
        <v/>
      </c>
    </row>
    <row r="1845" spans="1:30" s="169" customFormat="1" ht="20.25">
      <c r="A1845" s="154"/>
      <c r="B1845" s="301"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3" t="str">
        <f ca="1">IF(ISERROR($V1845),"",OFFSET('Smelter Look-up'!$G$4,$V1845-4,0))</f>
        <v/>
      </c>
      <c r="I1845" s="204" t="str">
        <f ca="1">IF(ISERROR($V1845),"",OFFSET('Smelter Look-up'!$H$4,$V1845-4,0))</f>
        <v/>
      </c>
      <c r="J1845" s="204" t="str">
        <f ca="1">IF(ISERROR($V1845),"",OFFSET('Smelter Look-up'!$I$4,$V1845-4,0))</f>
        <v/>
      </c>
      <c r="K1845" s="149"/>
      <c r="L1845" s="149"/>
      <c r="M1845" s="149"/>
      <c r="N1845" s="149"/>
      <c r="O1845" s="149"/>
      <c r="P1845" s="206"/>
      <c r="Q1845" s="150"/>
      <c r="R1845" s="148" t="str">
        <f ca="1">IF(ISERROR($V1845),"",OFFSET('Smelter Look-up'!$C$4,$V1845-4,0)&amp;"")</f>
        <v/>
      </c>
      <c r="S1845" s="154" t="str">
        <f t="shared" ca="1" si="151"/>
        <v/>
      </c>
      <c r="T1845" s="154" t="str">
        <f ca="1">IF(B1845="","",IF(ISERROR(MATCH($J1845,SorP!$B$1:$B$6261,0)),"",INDIRECT("'SorP'!$A$"&amp;MATCH($S1845&amp;$J1845,SorP!C:C,0))))</f>
        <v/>
      </c>
      <c r="U1845" s="167"/>
      <c r="V1845" s="168" t="e">
        <f>IF(C1845="",NA(),MATCH($B1845&amp;$C1845,'Smelter Look-up'!$J:$J,0))</f>
        <v>#N/A</v>
      </c>
      <c r="X1845" s="169">
        <f t="shared" ca="1" si="150"/>
        <v>0</v>
      </c>
      <c r="AB1845" s="311" t="str">
        <f t="shared" si="152"/>
        <v/>
      </c>
      <c r="AC1845" s="169" t="str">
        <f t="shared" si="153"/>
        <v/>
      </c>
      <c r="AD1845" s="169" t="str">
        <f t="shared" si="154"/>
        <v/>
      </c>
    </row>
    <row r="1846" spans="1:30" s="169" customFormat="1" ht="20.25">
      <c r="A1846" s="154"/>
      <c r="B1846" s="301"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3" t="str">
        <f ca="1">IF(ISERROR($V1846),"",OFFSET('Smelter Look-up'!$G$4,$V1846-4,0))</f>
        <v/>
      </c>
      <c r="I1846" s="204" t="str">
        <f ca="1">IF(ISERROR($V1846),"",OFFSET('Smelter Look-up'!$H$4,$V1846-4,0))</f>
        <v/>
      </c>
      <c r="J1846" s="204" t="str">
        <f ca="1">IF(ISERROR($V1846),"",OFFSET('Smelter Look-up'!$I$4,$V1846-4,0))</f>
        <v/>
      </c>
      <c r="K1846" s="149"/>
      <c r="L1846" s="149"/>
      <c r="M1846" s="149"/>
      <c r="N1846" s="149"/>
      <c r="O1846" s="149"/>
      <c r="P1846" s="206"/>
      <c r="Q1846" s="150"/>
      <c r="R1846" s="148" t="str">
        <f ca="1">IF(ISERROR($V1846),"",OFFSET('Smelter Look-up'!$C$4,$V1846-4,0)&amp;"")</f>
        <v/>
      </c>
      <c r="S1846" s="154" t="str">
        <f t="shared" ca="1" si="151"/>
        <v/>
      </c>
      <c r="T1846" s="154" t="str">
        <f ca="1">IF(B1846="","",IF(ISERROR(MATCH($J1846,SorP!$B$1:$B$6261,0)),"",INDIRECT("'SorP'!$A$"&amp;MATCH($S1846&amp;$J1846,SorP!C:C,0))))</f>
        <v/>
      </c>
      <c r="U1846" s="167"/>
      <c r="V1846" s="168" t="e">
        <f>IF(C1846="",NA(),MATCH($B1846&amp;$C1846,'Smelter Look-up'!$J:$J,0))</f>
        <v>#N/A</v>
      </c>
      <c r="X1846" s="169">
        <f t="shared" ca="1" si="150"/>
        <v>0</v>
      </c>
      <c r="AB1846" s="311" t="str">
        <f t="shared" si="152"/>
        <v/>
      </c>
      <c r="AC1846" s="169" t="str">
        <f t="shared" si="153"/>
        <v/>
      </c>
      <c r="AD1846" s="169" t="str">
        <f t="shared" si="154"/>
        <v/>
      </c>
    </row>
    <row r="1847" spans="1:30" s="169" customFormat="1" ht="20.25">
      <c r="A1847" s="154"/>
      <c r="B1847" s="301"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3" t="str">
        <f ca="1">IF(ISERROR($V1847),"",OFFSET('Smelter Look-up'!$G$4,$V1847-4,0))</f>
        <v/>
      </c>
      <c r="I1847" s="204" t="str">
        <f ca="1">IF(ISERROR($V1847),"",OFFSET('Smelter Look-up'!$H$4,$V1847-4,0))</f>
        <v/>
      </c>
      <c r="J1847" s="204" t="str">
        <f ca="1">IF(ISERROR($V1847),"",OFFSET('Smelter Look-up'!$I$4,$V1847-4,0))</f>
        <v/>
      </c>
      <c r="K1847" s="149"/>
      <c r="L1847" s="149"/>
      <c r="M1847" s="149"/>
      <c r="N1847" s="149"/>
      <c r="O1847" s="149"/>
      <c r="P1847" s="206"/>
      <c r="Q1847" s="150"/>
      <c r="R1847" s="148" t="str">
        <f ca="1">IF(ISERROR($V1847),"",OFFSET('Smelter Look-up'!$C$4,$V1847-4,0)&amp;"")</f>
        <v/>
      </c>
      <c r="S1847" s="154" t="str">
        <f t="shared" ca="1" si="151"/>
        <v/>
      </c>
      <c r="T1847" s="154" t="str">
        <f ca="1">IF(B1847="","",IF(ISERROR(MATCH($J1847,SorP!$B$1:$B$6261,0)),"",INDIRECT("'SorP'!$A$"&amp;MATCH($S1847&amp;$J1847,SorP!C:C,0))))</f>
        <v/>
      </c>
      <c r="U1847" s="167"/>
      <c r="V1847" s="168" t="e">
        <f>IF(C1847="",NA(),MATCH($B1847&amp;$C1847,'Smelter Look-up'!$J:$J,0))</f>
        <v>#N/A</v>
      </c>
      <c r="X1847" s="169">
        <f t="shared" ca="1" si="150"/>
        <v>0</v>
      </c>
      <c r="AB1847" s="311" t="str">
        <f t="shared" si="152"/>
        <v/>
      </c>
      <c r="AC1847" s="169" t="str">
        <f t="shared" si="153"/>
        <v/>
      </c>
      <c r="AD1847" s="169" t="str">
        <f t="shared" si="154"/>
        <v/>
      </c>
    </row>
    <row r="1848" spans="1:30" s="169" customFormat="1" ht="20.25">
      <c r="A1848" s="154"/>
      <c r="B1848" s="301"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3" t="str">
        <f ca="1">IF(ISERROR($V1848),"",OFFSET('Smelter Look-up'!$G$4,$V1848-4,0))</f>
        <v/>
      </c>
      <c r="I1848" s="204" t="str">
        <f ca="1">IF(ISERROR($V1848),"",OFFSET('Smelter Look-up'!$H$4,$V1848-4,0))</f>
        <v/>
      </c>
      <c r="J1848" s="204" t="str">
        <f ca="1">IF(ISERROR($V1848),"",OFFSET('Smelter Look-up'!$I$4,$V1848-4,0))</f>
        <v/>
      </c>
      <c r="K1848" s="149"/>
      <c r="L1848" s="149"/>
      <c r="M1848" s="149"/>
      <c r="N1848" s="149"/>
      <c r="O1848" s="149"/>
      <c r="P1848" s="206"/>
      <c r="Q1848" s="150"/>
      <c r="R1848" s="148" t="str">
        <f ca="1">IF(ISERROR($V1848),"",OFFSET('Smelter Look-up'!$C$4,$V1848-4,0)&amp;"")</f>
        <v/>
      </c>
      <c r="S1848" s="154" t="str">
        <f t="shared" ca="1" si="151"/>
        <v/>
      </c>
      <c r="T1848" s="154" t="str">
        <f ca="1">IF(B1848="","",IF(ISERROR(MATCH($J1848,SorP!$B$1:$B$6261,0)),"",INDIRECT("'SorP'!$A$"&amp;MATCH($S1848&amp;$J1848,SorP!C:C,0))))</f>
        <v/>
      </c>
      <c r="U1848" s="167"/>
      <c r="V1848" s="168" t="e">
        <f>IF(C1848="",NA(),MATCH($B1848&amp;$C1848,'Smelter Look-up'!$J:$J,0))</f>
        <v>#N/A</v>
      </c>
      <c r="X1848" s="169">
        <f t="shared" ca="1" si="150"/>
        <v>0</v>
      </c>
      <c r="AB1848" s="311" t="str">
        <f t="shared" si="152"/>
        <v/>
      </c>
      <c r="AC1848" s="169" t="str">
        <f t="shared" si="153"/>
        <v/>
      </c>
      <c r="AD1848" s="169" t="str">
        <f t="shared" si="154"/>
        <v/>
      </c>
    </row>
    <row r="1849" spans="1:30" s="169" customFormat="1" ht="20.25">
      <c r="A1849" s="154"/>
      <c r="B1849" s="301"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3" t="str">
        <f ca="1">IF(ISERROR($V1849),"",OFFSET('Smelter Look-up'!$G$4,$V1849-4,0))</f>
        <v/>
      </c>
      <c r="I1849" s="204" t="str">
        <f ca="1">IF(ISERROR($V1849),"",OFFSET('Smelter Look-up'!$H$4,$V1849-4,0))</f>
        <v/>
      </c>
      <c r="J1849" s="204" t="str">
        <f ca="1">IF(ISERROR($V1849),"",OFFSET('Smelter Look-up'!$I$4,$V1849-4,0))</f>
        <v/>
      </c>
      <c r="K1849" s="149"/>
      <c r="L1849" s="149"/>
      <c r="M1849" s="149"/>
      <c r="N1849" s="149"/>
      <c r="O1849" s="149"/>
      <c r="P1849" s="206"/>
      <c r="Q1849" s="150"/>
      <c r="R1849" s="148" t="str">
        <f ca="1">IF(ISERROR($V1849),"",OFFSET('Smelter Look-up'!$C$4,$V1849-4,0)&amp;"")</f>
        <v/>
      </c>
      <c r="S1849" s="154" t="str">
        <f t="shared" ca="1" si="151"/>
        <v/>
      </c>
      <c r="T1849" s="154" t="str">
        <f ca="1">IF(B1849="","",IF(ISERROR(MATCH($J1849,SorP!$B$1:$B$6261,0)),"",INDIRECT("'SorP'!$A$"&amp;MATCH($S1849&amp;$J1849,SorP!C:C,0))))</f>
        <v/>
      </c>
      <c r="U1849" s="167"/>
      <c r="V1849" s="168" t="e">
        <f>IF(C1849="",NA(),MATCH($B1849&amp;$C1849,'Smelter Look-up'!$J:$J,0))</f>
        <v>#N/A</v>
      </c>
      <c r="X1849" s="169">
        <f t="shared" ca="1" si="150"/>
        <v>0</v>
      </c>
      <c r="AB1849" s="311" t="str">
        <f t="shared" si="152"/>
        <v/>
      </c>
      <c r="AC1849" s="169" t="str">
        <f t="shared" si="153"/>
        <v/>
      </c>
      <c r="AD1849" s="169" t="str">
        <f t="shared" si="154"/>
        <v/>
      </c>
    </row>
    <row r="1850" spans="1:30" s="169" customFormat="1" ht="20.25">
      <c r="A1850" s="154"/>
      <c r="B1850" s="301"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3" t="str">
        <f ca="1">IF(ISERROR($V1850),"",OFFSET('Smelter Look-up'!$G$4,$V1850-4,0))</f>
        <v/>
      </c>
      <c r="I1850" s="204" t="str">
        <f ca="1">IF(ISERROR($V1850),"",OFFSET('Smelter Look-up'!$H$4,$V1850-4,0))</f>
        <v/>
      </c>
      <c r="J1850" s="204" t="str">
        <f ca="1">IF(ISERROR($V1850),"",OFFSET('Smelter Look-up'!$I$4,$V1850-4,0))</f>
        <v/>
      </c>
      <c r="K1850" s="149"/>
      <c r="L1850" s="149"/>
      <c r="M1850" s="149"/>
      <c r="N1850" s="149"/>
      <c r="O1850" s="149"/>
      <c r="P1850" s="206"/>
      <c r="Q1850" s="150"/>
      <c r="R1850" s="148" t="str">
        <f ca="1">IF(ISERROR($V1850),"",OFFSET('Smelter Look-up'!$C$4,$V1850-4,0)&amp;"")</f>
        <v/>
      </c>
      <c r="S1850" s="154" t="str">
        <f t="shared" ca="1" si="151"/>
        <v/>
      </c>
      <c r="T1850" s="154" t="str">
        <f ca="1">IF(B1850="","",IF(ISERROR(MATCH($J1850,SorP!$B$1:$B$6261,0)),"",INDIRECT("'SorP'!$A$"&amp;MATCH($S1850&amp;$J1850,SorP!C:C,0))))</f>
        <v/>
      </c>
      <c r="U1850" s="167"/>
      <c r="V1850" s="168" t="e">
        <f>IF(C1850="",NA(),MATCH($B1850&amp;$C1850,'Smelter Look-up'!$J:$J,0))</f>
        <v>#N/A</v>
      </c>
      <c r="X1850" s="169">
        <f t="shared" ca="1" si="150"/>
        <v>0</v>
      </c>
      <c r="AB1850" s="311" t="str">
        <f t="shared" si="152"/>
        <v/>
      </c>
      <c r="AC1850" s="169" t="str">
        <f t="shared" si="153"/>
        <v/>
      </c>
      <c r="AD1850" s="169" t="str">
        <f t="shared" si="154"/>
        <v/>
      </c>
    </row>
    <row r="1851" spans="1:30" s="169" customFormat="1" ht="20.25">
      <c r="A1851" s="154"/>
      <c r="B1851" s="301"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3" t="str">
        <f ca="1">IF(ISERROR($V1851),"",OFFSET('Smelter Look-up'!$G$4,$V1851-4,0))</f>
        <v/>
      </c>
      <c r="I1851" s="204" t="str">
        <f ca="1">IF(ISERROR($V1851),"",OFFSET('Smelter Look-up'!$H$4,$V1851-4,0))</f>
        <v/>
      </c>
      <c r="J1851" s="204" t="str">
        <f ca="1">IF(ISERROR($V1851),"",OFFSET('Smelter Look-up'!$I$4,$V1851-4,0))</f>
        <v/>
      </c>
      <c r="K1851" s="149"/>
      <c r="L1851" s="149"/>
      <c r="M1851" s="149"/>
      <c r="N1851" s="149"/>
      <c r="O1851" s="149"/>
      <c r="P1851" s="206"/>
      <c r="Q1851" s="150"/>
      <c r="R1851" s="148" t="str">
        <f ca="1">IF(ISERROR($V1851),"",OFFSET('Smelter Look-up'!$C$4,$V1851-4,0)&amp;"")</f>
        <v/>
      </c>
      <c r="S1851" s="154" t="str">
        <f t="shared" ca="1" si="151"/>
        <v/>
      </c>
      <c r="T1851" s="154" t="str">
        <f ca="1">IF(B1851="","",IF(ISERROR(MATCH($J1851,SorP!$B$1:$B$6261,0)),"",INDIRECT("'SorP'!$A$"&amp;MATCH($S1851&amp;$J1851,SorP!C:C,0))))</f>
        <v/>
      </c>
      <c r="U1851" s="167"/>
      <c r="V1851" s="168" t="e">
        <f>IF(C1851="",NA(),MATCH($B1851&amp;$C1851,'Smelter Look-up'!$J:$J,0))</f>
        <v>#N/A</v>
      </c>
      <c r="X1851" s="169">
        <f t="shared" ca="1" si="150"/>
        <v>0</v>
      </c>
      <c r="AB1851" s="311" t="str">
        <f t="shared" si="152"/>
        <v/>
      </c>
      <c r="AC1851" s="169" t="str">
        <f t="shared" si="153"/>
        <v/>
      </c>
      <c r="AD1851" s="169" t="str">
        <f t="shared" si="154"/>
        <v/>
      </c>
    </row>
    <row r="1852" spans="1:30" s="169" customFormat="1" ht="20.25">
      <c r="A1852" s="154"/>
      <c r="B1852" s="301"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3" t="str">
        <f ca="1">IF(ISERROR($V1852),"",OFFSET('Smelter Look-up'!$G$4,$V1852-4,0))</f>
        <v/>
      </c>
      <c r="I1852" s="204" t="str">
        <f ca="1">IF(ISERROR($V1852),"",OFFSET('Smelter Look-up'!$H$4,$V1852-4,0))</f>
        <v/>
      </c>
      <c r="J1852" s="204" t="str">
        <f ca="1">IF(ISERROR($V1852),"",OFFSET('Smelter Look-up'!$I$4,$V1852-4,0))</f>
        <v/>
      </c>
      <c r="K1852" s="149"/>
      <c r="L1852" s="149"/>
      <c r="M1852" s="149"/>
      <c r="N1852" s="149"/>
      <c r="O1852" s="149"/>
      <c r="P1852" s="206"/>
      <c r="Q1852" s="150"/>
      <c r="R1852" s="148" t="str">
        <f ca="1">IF(ISERROR($V1852),"",OFFSET('Smelter Look-up'!$C$4,$V1852-4,0)&amp;"")</f>
        <v/>
      </c>
      <c r="S1852" s="154" t="str">
        <f t="shared" ca="1" si="151"/>
        <v/>
      </c>
      <c r="T1852" s="154" t="str">
        <f ca="1">IF(B1852="","",IF(ISERROR(MATCH($J1852,SorP!$B$1:$B$6261,0)),"",INDIRECT("'SorP'!$A$"&amp;MATCH($S1852&amp;$J1852,SorP!C:C,0))))</f>
        <v/>
      </c>
      <c r="U1852" s="167"/>
      <c r="V1852" s="168" t="e">
        <f>IF(C1852="",NA(),MATCH($B1852&amp;$C1852,'Smelter Look-up'!$J:$J,0))</f>
        <v>#N/A</v>
      </c>
      <c r="X1852" s="169">
        <f t="shared" ca="1" si="150"/>
        <v>0</v>
      </c>
      <c r="AB1852" s="311" t="str">
        <f t="shared" si="152"/>
        <v/>
      </c>
      <c r="AC1852" s="169" t="str">
        <f t="shared" si="153"/>
        <v/>
      </c>
      <c r="AD1852" s="169" t="str">
        <f t="shared" si="154"/>
        <v/>
      </c>
    </row>
    <row r="1853" spans="1:30" s="169" customFormat="1" ht="20.25">
      <c r="A1853" s="154"/>
      <c r="B1853" s="301"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3" t="str">
        <f ca="1">IF(ISERROR($V1853),"",OFFSET('Smelter Look-up'!$G$4,$V1853-4,0))</f>
        <v/>
      </c>
      <c r="I1853" s="204" t="str">
        <f ca="1">IF(ISERROR($V1853),"",OFFSET('Smelter Look-up'!$H$4,$V1853-4,0))</f>
        <v/>
      </c>
      <c r="J1853" s="204" t="str">
        <f ca="1">IF(ISERROR($V1853),"",OFFSET('Smelter Look-up'!$I$4,$V1853-4,0))</f>
        <v/>
      </c>
      <c r="K1853" s="149"/>
      <c r="L1853" s="149"/>
      <c r="M1853" s="149"/>
      <c r="N1853" s="149"/>
      <c r="O1853" s="149"/>
      <c r="P1853" s="206"/>
      <c r="Q1853" s="150"/>
      <c r="R1853" s="148" t="str">
        <f ca="1">IF(ISERROR($V1853),"",OFFSET('Smelter Look-up'!$C$4,$V1853-4,0)&amp;"")</f>
        <v/>
      </c>
      <c r="S1853" s="154" t="str">
        <f t="shared" ca="1" si="151"/>
        <v/>
      </c>
      <c r="T1853" s="154" t="str">
        <f ca="1">IF(B1853="","",IF(ISERROR(MATCH($J1853,SorP!$B$1:$B$6261,0)),"",INDIRECT("'SorP'!$A$"&amp;MATCH($S1853&amp;$J1853,SorP!C:C,0))))</f>
        <v/>
      </c>
      <c r="U1853" s="167"/>
      <c r="V1853" s="168" t="e">
        <f>IF(C1853="",NA(),MATCH($B1853&amp;$C1853,'Smelter Look-up'!$J:$J,0))</f>
        <v>#N/A</v>
      </c>
      <c r="X1853" s="169">
        <f t="shared" ca="1" si="150"/>
        <v>0</v>
      </c>
      <c r="AB1853" s="311" t="str">
        <f t="shared" si="152"/>
        <v/>
      </c>
      <c r="AC1853" s="169" t="str">
        <f t="shared" si="153"/>
        <v/>
      </c>
      <c r="AD1853" s="169" t="str">
        <f t="shared" si="154"/>
        <v/>
      </c>
    </row>
    <row r="1854" spans="1:30" s="169" customFormat="1" ht="20.25">
      <c r="A1854" s="154"/>
      <c r="B1854" s="301"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3" t="str">
        <f ca="1">IF(ISERROR($V1854),"",OFFSET('Smelter Look-up'!$G$4,$V1854-4,0))</f>
        <v/>
      </c>
      <c r="I1854" s="204" t="str">
        <f ca="1">IF(ISERROR($V1854),"",OFFSET('Smelter Look-up'!$H$4,$V1854-4,0))</f>
        <v/>
      </c>
      <c r="J1854" s="204" t="str">
        <f ca="1">IF(ISERROR($V1854),"",OFFSET('Smelter Look-up'!$I$4,$V1854-4,0))</f>
        <v/>
      </c>
      <c r="K1854" s="149"/>
      <c r="L1854" s="149"/>
      <c r="M1854" s="149"/>
      <c r="N1854" s="149"/>
      <c r="O1854" s="149"/>
      <c r="P1854" s="206"/>
      <c r="Q1854" s="150"/>
      <c r="R1854" s="148" t="str">
        <f ca="1">IF(ISERROR($V1854),"",OFFSET('Smelter Look-up'!$C$4,$V1854-4,0)&amp;"")</f>
        <v/>
      </c>
      <c r="S1854" s="154" t="str">
        <f t="shared" ca="1" si="151"/>
        <v/>
      </c>
      <c r="T1854" s="154" t="str">
        <f ca="1">IF(B1854="","",IF(ISERROR(MATCH($J1854,SorP!$B$1:$B$6261,0)),"",INDIRECT("'SorP'!$A$"&amp;MATCH($S1854&amp;$J1854,SorP!C:C,0))))</f>
        <v/>
      </c>
      <c r="U1854" s="167"/>
      <c r="V1854" s="168" t="e">
        <f>IF(C1854="",NA(),MATCH($B1854&amp;$C1854,'Smelter Look-up'!$J:$J,0))</f>
        <v>#N/A</v>
      </c>
      <c r="X1854" s="169">
        <f t="shared" ca="1" si="150"/>
        <v>0</v>
      </c>
      <c r="AB1854" s="311" t="str">
        <f t="shared" si="152"/>
        <v/>
      </c>
      <c r="AC1854" s="169" t="str">
        <f t="shared" si="153"/>
        <v/>
      </c>
      <c r="AD1854" s="169" t="str">
        <f t="shared" si="154"/>
        <v/>
      </c>
    </row>
    <row r="1855" spans="1:30" s="169" customFormat="1" ht="20.25">
      <c r="A1855" s="154"/>
      <c r="B1855" s="301"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3" t="str">
        <f ca="1">IF(ISERROR($V1855),"",OFFSET('Smelter Look-up'!$G$4,$V1855-4,0))</f>
        <v/>
      </c>
      <c r="I1855" s="204" t="str">
        <f ca="1">IF(ISERROR($V1855),"",OFFSET('Smelter Look-up'!$H$4,$V1855-4,0))</f>
        <v/>
      </c>
      <c r="J1855" s="204" t="str">
        <f ca="1">IF(ISERROR($V1855),"",OFFSET('Smelter Look-up'!$I$4,$V1855-4,0))</f>
        <v/>
      </c>
      <c r="K1855" s="149"/>
      <c r="L1855" s="149"/>
      <c r="M1855" s="149"/>
      <c r="N1855" s="149"/>
      <c r="O1855" s="149"/>
      <c r="P1855" s="206"/>
      <c r="Q1855" s="150"/>
      <c r="R1855" s="148" t="str">
        <f ca="1">IF(ISERROR($V1855),"",OFFSET('Smelter Look-up'!$C$4,$V1855-4,0)&amp;"")</f>
        <v/>
      </c>
      <c r="S1855" s="154" t="str">
        <f t="shared" ca="1" si="151"/>
        <v/>
      </c>
      <c r="T1855" s="154" t="str">
        <f ca="1">IF(B1855="","",IF(ISERROR(MATCH($J1855,SorP!$B$1:$B$6261,0)),"",INDIRECT("'SorP'!$A$"&amp;MATCH($S1855&amp;$J1855,SorP!C:C,0))))</f>
        <v/>
      </c>
      <c r="U1855" s="167"/>
      <c r="V1855" s="168" t="e">
        <f>IF(C1855="",NA(),MATCH($B1855&amp;$C1855,'Smelter Look-up'!$J:$J,0))</f>
        <v>#N/A</v>
      </c>
      <c r="X1855" s="169">
        <f t="shared" ca="1" si="150"/>
        <v>0</v>
      </c>
      <c r="AB1855" s="311" t="str">
        <f t="shared" si="152"/>
        <v/>
      </c>
      <c r="AC1855" s="169" t="str">
        <f t="shared" si="153"/>
        <v/>
      </c>
      <c r="AD1855" s="169" t="str">
        <f t="shared" si="154"/>
        <v/>
      </c>
    </row>
    <row r="1856" spans="1:30" s="169" customFormat="1" ht="20.25">
      <c r="A1856" s="154"/>
      <c r="B1856" s="301"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3" t="str">
        <f ca="1">IF(ISERROR($V1856),"",OFFSET('Smelter Look-up'!$G$4,$V1856-4,0))</f>
        <v/>
      </c>
      <c r="I1856" s="204" t="str">
        <f ca="1">IF(ISERROR($V1856),"",OFFSET('Smelter Look-up'!$H$4,$V1856-4,0))</f>
        <v/>
      </c>
      <c r="J1856" s="204" t="str">
        <f ca="1">IF(ISERROR($V1856),"",OFFSET('Smelter Look-up'!$I$4,$V1856-4,0))</f>
        <v/>
      </c>
      <c r="K1856" s="149"/>
      <c r="L1856" s="149"/>
      <c r="M1856" s="149"/>
      <c r="N1856" s="149"/>
      <c r="O1856" s="149"/>
      <c r="P1856" s="206"/>
      <c r="Q1856" s="150"/>
      <c r="R1856" s="148" t="str">
        <f ca="1">IF(ISERROR($V1856),"",OFFSET('Smelter Look-up'!$C$4,$V1856-4,0)&amp;"")</f>
        <v/>
      </c>
      <c r="S1856" s="154" t="str">
        <f t="shared" ca="1" si="151"/>
        <v/>
      </c>
      <c r="T1856" s="154" t="str">
        <f ca="1">IF(B1856="","",IF(ISERROR(MATCH($J1856,SorP!$B$1:$B$6261,0)),"",INDIRECT("'SorP'!$A$"&amp;MATCH($S1856&amp;$J1856,SorP!C:C,0))))</f>
        <v/>
      </c>
      <c r="U1856" s="167"/>
      <c r="V1856" s="168" t="e">
        <f>IF(C1856="",NA(),MATCH($B1856&amp;$C1856,'Smelter Look-up'!$J:$J,0))</f>
        <v>#N/A</v>
      </c>
      <c r="X1856" s="169">
        <f t="shared" ca="1" si="150"/>
        <v>0</v>
      </c>
      <c r="AB1856" s="311" t="str">
        <f t="shared" si="152"/>
        <v/>
      </c>
      <c r="AC1856" s="169" t="str">
        <f t="shared" si="153"/>
        <v/>
      </c>
      <c r="AD1856" s="169" t="str">
        <f t="shared" si="154"/>
        <v/>
      </c>
    </row>
    <row r="1857" spans="1:30" s="169" customFormat="1" ht="20.25">
      <c r="A1857" s="154"/>
      <c r="B1857" s="301"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3" t="str">
        <f ca="1">IF(ISERROR($V1857),"",OFFSET('Smelter Look-up'!$G$4,$V1857-4,0))</f>
        <v/>
      </c>
      <c r="I1857" s="204" t="str">
        <f ca="1">IF(ISERROR($V1857),"",OFFSET('Smelter Look-up'!$H$4,$V1857-4,0))</f>
        <v/>
      </c>
      <c r="J1857" s="204" t="str">
        <f ca="1">IF(ISERROR($V1857),"",OFFSET('Smelter Look-up'!$I$4,$V1857-4,0))</f>
        <v/>
      </c>
      <c r="K1857" s="149"/>
      <c r="L1857" s="149"/>
      <c r="M1857" s="149"/>
      <c r="N1857" s="149"/>
      <c r="O1857" s="149"/>
      <c r="P1857" s="206"/>
      <c r="Q1857" s="150"/>
      <c r="R1857" s="148" t="str">
        <f ca="1">IF(ISERROR($V1857),"",OFFSET('Smelter Look-up'!$C$4,$V1857-4,0)&amp;"")</f>
        <v/>
      </c>
      <c r="S1857" s="154" t="str">
        <f t="shared" ca="1" si="151"/>
        <v/>
      </c>
      <c r="T1857" s="154" t="str">
        <f ca="1">IF(B1857="","",IF(ISERROR(MATCH($J1857,SorP!$B$1:$B$6261,0)),"",INDIRECT("'SorP'!$A$"&amp;MATCH($S1857&amp;$J1857,SorP!C:C,0))))</f>
        <v/>
      </c>
      <c r="U1857" s="167"/>
      <c r="V1857" s="168" t="e">
        <f>IF(C1857="",NA(),MATCH($B1857&amp;$C1857,'Smelter Look-up'!$J:$J,0))</f>
        <v>#N/A</v>
      </c>
      <c r="X1857" s="169">
        <f t="shared" ca="1" si="150"/>
        <v>0</v>
      </c>
      <c r="AB1857" s="311" t="str">
        <f t="shared" si="152"/>
        <v/>
      </c>
      <c r="AC1857" s="169" t="str">
        <f t="shared" si="153"/>
        <v/>
      </c>
      <c r="AD1857" s="169" t="str">
        <f t="shared" si="154"/>
        <v/>
      </c>
    </row>
    <row r="1858" spans="1:30" s="169" customFormat="1" ht="20.25">
      <c r="A1858" s="154"/>
      <c r="B1858" s="301"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3" t="str">
        <f ca="1">IF(ISERROR($V1858),"",OFFSET('Smelter Look-up'!$G$4,$V1858-4,0))</f>
        <v/>
      </c>
      <c r="I1858" s="204" t="str">
        <f ca="1">IF(ISERROR($V1858),"",OFFSET('Smelter Look-up'!$H$4,$V1858-4,0))</f>
        <v/>
      </c>
      <c r="J1858" s="204" t="str">
        <f ca="1">IF(ISERROR($V1858),"",OFFSET('Smelter Look-up'!$I$4,$V1858-4,0))</f>
        <v/>
      </c>
      <c r="K1858" s="149"/>
      <c r="L1858" s="149"/>
      <c r="M1858" s="149"/>
      <c r="N1858" s="149"/>
      <c r="O1858" s="149"/>
      <c r="P1858" s="206"/>
      <c r="Q1858" s="150"/>
      <c r="R1858" s="148" t="str">
        <f ca="1">IF(ISERROR($V1858),"",OFFSET('Smelter Look-up'!$C$4,$V1858-4,0)&amp;"")</f>
        <v/>
      </c>
      <c r="S1858" s="154" t="str">
        <f t="shared" ca="1" si="151"/>
        <v/>
      </c>
      <c r="T1858" s="154" t="str">
        <f ca="1">IF(B1858="","",IF(ISERROR(MATCH($J1858,SorP!$B$1:$B$6261,0)),"",INDIRECT("'SorP'!$A$"&amp;MATCH($S1858&amp;$J1858,SorP!C:C,0))))</f>
        <v/>
      </c>
      <c r="U1858" s="167"/>
      <c r="V1858" s="168" t="e">
        <f>IF(C1858="",NA(),MATCH($B1858&amp;$C1858,'Smelter Look-up'!$J:$J,0))</f>
        <v>#N/A</v>
      </c>
      <c r="X1858" s="169">
        <f t="shared" ca="1" si="150"/>
        <v>0</v>
      </c>
      <c r="AB1858" s="311" t="str">
        <f t="shared" si="152"/>
        <v/>
      </c>
      <c r="AC1858" s="169" t="str">
        <f t="shared" si="153"/>
        <v/>
      </c>
      <c r="AD1858" s="169" t="str">
        <f t="shared" si="154"/>
        <v/>
      </c>
    </row>
    <row r="1859" spans="1:30" s="169" customFormat="1" ht="20.25">
      <c r="A1859" s="154"/>
      <c r="B1859" s="301"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3" t="str">
        <f ca="1">IF(ISERROR($V1859),"",OFFSET('Smelter Look-up'!$G$4,$V1859-4,0))</f>
        <v/>
      </c>
      <c r="I1859" s="204" t="str">
        <f ca="1">IF(ISERROR($V1859),"",OFFSET('Smelter Look-up'!$H$4,$V1859-4,0))</f>
        <v/>
      </c>
      <c r="J1859" s="204" t="str">
        <f ca="1">IF(ISERROR($V1859),"",OFFSET('Smelter Look-up'!$I$4,$V1859-4,0))</f>
        <v/>
      </c>
      <c r="K1859" s="149"/>
      <c r="L1859" s="149"/>
      <c r="M1859" s="149"/>
      <c r="N1859" s="149"/>
      <c r="O1859" s="149"/>
      <c r="P1859" s="206"/>
      <c r="Q1859" s="150"/>
      <c r="R1859" s="148" t="str">
        <f ca="1">IF(ISERROR($V1859),"",OFFSET('Smelter Look-up'!$C$4,$V1859-4,0)&amp;"")</f>
        <v/>
      </c>
      <c r="S1859" s="154" t="str">
        <f t="shared" ca="1" si="151"/>
        <v/>
      </c>
      <c r="T1859" s="154" t="str">
        <f ca="1">IF(B1859="","",IF(ISERROR(MATCH($J1859,SorP!$B$1:$B$6261,0)),"",INDIRECT("'SorP'!$A$"&amp;MATCH($S1859&amp;$J1859,SorP!C:C,0))))</f>
        <v/>
      </c>
      <c r="U1859" s="167"/>
      <c r="V1859" s="168" t="e">
        <f>IF(C1859="",NA(),MATCH($B1859&amp;$C1859,'Smelter Look-up'!$J:$J,0))</f>
        <v>#N/A</v>
      </c>
      <c r="X1859" s="169">
        <f t="shared" ca="1" si="150"/>
        <v>0</v>
      </c>
      <c r="AB1859" s="311" t="str">
        <f t="shared" si="152"/>
        <v/>
      </c>
      <c r="AC1859" s="169" t="str">
        <f t="shared" si="153"/>
        <v/>
      </c>
      <c r="AD1859" s="169" t="str">
        <f t="shared" si="154"/>
        <v/>
      </c>
    </row>
    <row r="1860" spans="1:30" s="169" customFormat="1" ht="20.25">
      <c r="A1860" s="154"/>
      <c r="B1860" s="301"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3" t="str">
        <f ca="1">IF(ISERROR($V1860),"",OFFSET('Smelter Look-up'!$G$4,$V1860-4,0))</f>
        <v/>
      </c>
      <c r="I1860" s="204" t="str">
        <f ca="1">IF(ISERROR($V1860),"",OFFSET('Smelter Look-up'!$H$4,$V1860-4,0))</f>
        <v/>
      </c>
      <c r="J1860" s="204" t="str">
        <f ca="1">IF(ISERROR($V1860),"",OFFSET('Smelter Look-up'!$I$4,$V1860-4,0))</f>
        <v/>
      </c>
      <c r="K1860" s="149"/>
      <c r="L1860" s="149"/>
      <c r="M1860" s="149"/>
      <c r="N1860" s="149"/>
      <c r="O1860" s="149"/>
      <c r="P1860" s="206"/>
      <c r="Q1860" s="150"/>
      <c r="R1860" s="148" t="str">
        <f ca="1">IF(ISERROR($V1860),"",OFFSET('Smelter Look-up'!$C$4,$V1860-4,0)&amp;"")</f>
        <v/>
      </c>
      <c r="S1860" s="154" t="str">
        <f t="shared" ca="1" si="151"/>
        <v/>
      </c>
      <c r="T1860" s="154" t="str">
        <f ca="1">IF(B1860="","",IF(ISERROR(MATCH($J1860,SorP!$B$1:$B$6261,0)),"",INDIRECT("'SorP'!$A$"&amp;MATCH($S1860&amp;$J1860,SorP!C:C,0))))</f>
        <v/>
      </c>
      <c r="U1860" s="167"/>
      <c r="V1860" s="168" t="e">
        <f>IF(C1860="",NA(),MATCH($B1860&amp;$C1860,'Smelter Look-up'!$J:$J,0))</f>
        <v>#N/A</v>
      </c>
      <c r="X1860" s="169">
        <f t="shared" ca="1" si="150"/>
        <v>0</v>
      </c>
      <c r="AB1860" s="311" t="str">
        <f t="shared" si="152"/>
        <v/>
      </c>
      <c r="AC1860" s="169" t="str">
        <f t="shared" si="153"/>
        <v/>
      </c>
      <c r="AD1860" s="169" t="str">
        <f t="shared" si="154"/>
        <v/>
      </c>
    </row>
    <row r="1861" spans="1:30" s="169" customFormat="1" ht="20.25">
      <c r="A1861" s="154"/>
      <c r="B1861" s="301"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3" t="str">
        <f ca="1">IF(ISERROR($V1861),"",OFFSET('Smelter Look-up'!$G$4,$V1861-4,0))</f>
        <v/>
      </c>
      <c r="I1861" s="204" t="str">
        <f ca="1">IF(ISERROR($V1861),"",OFFSET('Smelter Look-up'!$H$4,$V1861-4,0))</f>
        <v/>
      </c>
      <c r="J1861" s="204" t="str">
        <f ca="1">IF(ISERROR($V1861),"",OFFSET('Smelter Look-up'!$I$4,$V1861-4,0))</f>
        <v/>
      </c>
      <c r="K1861" s="149"/>
      <c r="L1861" s="149"/>
      <c r="M1861" s="149"/>
      <c r="N1861" s="149"/>
      <c r="O1861" s="149"/>
      <c r="P1861" s="206"/>
      <c r="Q1861" s="150"/>
      <c r="R1861" s="148" t="str">
        <f ca="1">IF(ISERROR($V1861),"",OFFSET('Smelter Look-up'!$C$4,$V1861-4,0)&amp;"")</f>
        <v/>
      </c>
      <c r="S1861" s="154" t="str">
        <f t="shared" ca="1" si="151"/>
        <v/>
      </c>
      <c r="T1861" s="154" t="str">
        <f ca="1">IF(B1861="","",IF(ISERROR(MATCH($J1861,SorP!$B$1:$B$6261,0)),"",INDIRECT("'SorP'!$A$"&amp;MATCH($S1861&amp;$J1861,SorP!C:C,0))))</f>
        <v/>
      </c>
      <c r="U1861" s="167"/>
      <c r="V1861" s="168" t="e">
        <f>IF(C1861="",NA(),MATCH($B1861&amp;$C1861,'Smelter Look-up'!$J:$J,0))</f>
        <v>#N/A</v>
      </c>
      <c r="X1861" s="169">
        <f t="shared" ca="1" si="150"/>
        <v>0</v>
      </c>
      <c r="AB1861" s="311" t="str">
        <f t="shared" si="152"/>
        <v/>
      </c>
      <c r="AC1861" s="169" t="str">
        <f t="shared" si="153"/>
        <v/>
      </c>
      <c r="AD1861" s="169" t="str">
        <f t="shared" si="154"/>
        <v/>
      </c>
    </row>
    <row r="1862" spans="1:30" s="169" customFormat="1" ht="20.25">
      <c r="A1862" s="154"/>
      <c r="B1862" s="301"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3" t="str">
        <f ca="1">IF(ISERROR($V1862),"",OFFSET('Smelter Look-up'!$G$4,$V1862-4,0))</f>
        <v/>
      </c>
      <c r="I1862" s="204" t="str">
        <f ca="1">IF(ISERROR($V1862),"",OFFSET('Smelter Look-up'!$H$4,$V1862-4,0))</f>
        <v/>
      </c>
      <c r="J1862" s="204" t="str">
        <f ca="1">IF(ISERROR($V1862),"",OFFSET('Smelter Look-up'!$I$4,$V1862-4,0))</f>
        <v/>
      </c>
      <c r="K1862" s="149"/>
      <c r="L1862" s="149"/>
      <c r="M1862" s="149"/>
      <c r="N1862" s="149"/>
      <c r="O1862" s="149"/>
      <c r="P1862" s="206"/>
      <c r="Q1862" s="150"/>
      <c r="R1862" s="148" t="str">
        <f ca="1">IF(ISERROR($V1862),"",OFFSET('Smelter Look-up'!$C$4,$V1862-4,0)&amp;"")</f>
        <v/>
      </c>
      <c r="S1862" s="154" t="str">
        <f t="shared" ca="1" si="151"/>
        <v/>
      </c>
      <c r="T1862" s="154" t="str">
        <f ca="1">IF(B1862="","",IF(ISERROR(MATCH($J1862,SorP!$B$1:$B$6261,0)),"",INDIRECT("'SorP'!$A$"&amp;MATCH($S1862&amp;$J1862,SorP!C:C,0))))</f>
        <v/>
      </c>
      <c r="U1862" s="167"/>
      <c r="V1862" s="168" t="e">
        <f>IF(C1862="",NA(),MATCH($B1862&amp;$C1862,'Smelter Look-up'!$J:$J,0))</f>
        <v>#N/A</v>
      </c>
      <c r="X1862" s="169">
        <f t="shared" ca="1" si="150"/>
        <v>0</v>
      </c>
      <c r="AB1862" s="311" t="str">
        <f t="shared" si="152"/>
        <v/>
      </c>
      <c r="AC1862" s="169" t="str">
        <f t="shared" si="153"/>
        <v/>
      </c>
      <c r="AD1862" s="169" t="str">
        <f t="shared" si="154"/>
        <v/>
      </c>
    </row>
    <row r="1863" spans="1:30" s="169" customFormat="1" ht="20.25">
      <c r="A1863" s="154"/>
      <c r="B1863" s="301"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3" t="str">
        <f ca="1">IF(ISERROR($V1863),"",OFFSET('Smelter Look-up'!$G$4,$V1863-4,0))</f>
        <v/>
      </c>
      <c r="I1863" s="204" t="str">
        <f ca="1">IF(ISERROR($V1863),"",OFFSET('Smelter Look-up'!$H$4,$V1863-4,0))</f>
        <v/>
      </c>
      <c r="J1863" s="204" t="str">
        <f ca="1">IF(ISERROR($V1863),"",OFFSET('Smelter Look-up'!$I$4,$V1863-4,0))</f>
        <v/>
      </c>
      <c r="K1863" s="149"/>
      <c r="L1863" s="149"/>
      <c r="M1863" s="149"/>
      <c r="N1863" s="149"/>
      <c r="O1863" s="149"/>
      <c r="P1863" s="206"/>
      <c r="Q1863" s="150"/>
      <c r="R1863" s="148" t="str">
        <f ca="1">IF(ISERROR($V1863),"",OFFSET('Smelter Look-up'!$C$4,$V1863-4,0)&amp;"")</f>
        <v/>
      </c>
      <c r="S1863" s="154" t="str">
        <f t="shared" ca="1" si="151"/>
        <v/>
      </c>
      <c r="T1863" s="154" t="str">
        <f ca="1">IF(B1863="","",IF(ISERROR(MATCH($J1863,SorP!$B$1:$B$6261,0)),"",INDIRECT("'SorP'!$A$"&amp;MATCH($S1863&amp;$J1863,SorP!C:C,0))))</f>
        <v/>
      </c>
      <c r="U1863" s="167"/>
      <c r="V1863" s="168" t="e">
        <f>IF(C1863="",NA(),MATCH($B1863&amp;$C1863,'Smelter Look-up'!$J:$J,0))</f>
        <v>#N/A</v>
      </c>
      <c r="X1863" s="169">
        <f t="shared" ca="1" si="150"/>
        <v>0</v>
      </c>
      <c r="AB1863" s="311" t="str">
        <f t="shared" si="152"/>
        <v/>
      </c>
      <c r="AC1863" s="169" t="str">
        <f t="shared" si="153"/>
        <v/>
      </c>
      <c r="AD1863" s="169" t="str">
        <f t="shared" si="154"/>
        <v/>
      </c>
    </row>
    <row r="1864" spans="1:30" s="169" customFormat="1" ht="20.25">
      <c r="A1864" s="154"/>
      <c r="B1864" s="301"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3" t="str">
        <f ca="1">IF(ISERROR($V1864),"",OFFSET('Smelter Look-up'!$G$4,$V1864-4,0))</f>
        <v/>
      </c>
      <c r="I1864" s="204" t="str">
        <f ca="1">IF(ISERROR($V1864),"",OFFSET('Smelter Look-up'!$H$4,$V1864-4,0))</f>
        <v/>
      </c>
      <c r="J1864" s="204" t="str">
        <f ca="1">IF(ISERROR($V1864),"",OFFSET('Smelter Look-up'!$I$4,$V1864-4,0))</f>
        <v/>
      </c>
      <c r="K1864" s="149"/>
      <c r="L1864" s="149"/>
      <c r="M1864" s="149"/>
      <c r="N1864" s="149"/>
      <c r="O1864" s="149"/>
      <c r="P1864" s="206"/>
      <c r="Q1864" s="150"/>
      <c r="R1864" s="148" t="str">
        <f ca="1">IF(ISERROR($V1864),"",OFFSET('Smelter Look-up'!$C$4,$V1864-4,0)&amp;"")</f>
        <v/>
      </c>
      <c r="S1864" s="154" t="str">
        <f t="shared" ca="1" si="151"/>
        <v/>
      </c>
      <c r="T1864" s="154" t="str">
        <f ca="1">IF(B1864="","",IF(ISERROR(MATCH($J1864,SorP!$B$1:$B$6261,0)),"",INDIRECT("'SorP'!$A$"&amp;MATCH($S1864&amp;$J1864,SorP!C:C,0))))</f>
        <v/>
      </c>
      <c r="U1864" s="167"/>
      <c r="V1864" s="168" t="e">
        <f>IF(C1864="",NA(),MATCH($B1864&amp;$C1864,'Smelter Look-up'!$J:$J,0))</f>
        <v>#N/A</v>
      </c>
      <c r="X1864" s="169">
        <f t="shared" ca="1" si="150"/>
        <v>0</v>
      </c>
      <c r="AB1864" s="311" t="str">
        <f t="shared" si="152"/>
        <v/>
      </c>
      <c r="AC1864" s="169" t="str">
        <f t="shared" si="153"/>
        <v/>
      </c>
      <c r="AD1864" s="169" t="str">
        <f t="shared" si="154"/>
        <v/>
      </c>
    </row>
    <row r="1865" spans="1:30" s="169" customFormat="1" ht="20.25">
      <c r="A1865" s="154"/>
      <c r="B1865" s="301"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3" t="str">
        <f ca="1">IF(ISERROR($V1865),"",OFFSET('Smelter Look-up'!$G$4,$V1865-4,0))</f>
        <v/>
      </c>
      <c r="I1865" s="204" t="str">
        <f ca="1">IF(ISERROR($V1865),"",OFFSET('Smelter Look-up'!$H$4,$V1865-4,0))</f>
        <v/>
      </c>
      <c r="J1865" s="204" t="str">
        <f ca="1">IF(ISERROR($V1865),"",OFFSET('Smelter Look-up'!$I$4,$V1865-4,0))</f>
        <v/>
      </c>
      <c r="K1865" s="149"/>
      <c r="L1865" s="149"/>
      <c r="M1865" s="149"/>
      <c r="N1865" s="149"/>
      <c r="O1865" s="149"/>
      <c r="P1865" s="206"/>
      <c r="Q1865" s="150"/>
      <c r="R1865" s="148" t="str">
        <f ca="1">IF(ISERROR($V1865),"",OFFSET('Smelter Look-up'!$C$4,$V1865-4,0)&amp;"")</f>
        <v/>
      </c>
      <c r="S1865" s="154" t="str">
        <f t="shared" ca="1" si="151"/>
        <v/>
      </c>
      <c r="T1865" s="154" t="str">
        <f ca="1">IF(B1865="","",IF(ISERROR(MATCH($J1865,SorP!$B$1:$B$6261,0)),"",INDIRECT("'SorP'!$A$"&amp;MATCH($S1865&amp;$J1865,SorP!C:C,0))))</f>
        <v/>
      </c>
      <c r="U1865" s="167"/>
      <c r="V1865" s="168" t="e">
        <f>IF(C1865="",NA(),MATCH($B1865&amp;$C1865,'Smelter Look-up'!$J:$J,0))</f>
        <v>#N/A</v>
      </c>
      <c r="X1865" s="169">
        <f t="shared" ca="1" si="150"/>
        <v>0</v>
      </c>
      <c r="AB1865" s="311" t="str">
        <f t="shared" si="152"/>
        <v/>
      </c>
      <c r="AC1865" s="169" t="str">
        <f t="shared" si="153"/>
        <v/>
      </c>
      <c r="AD1865" s="169" t="str">
        <f t="shared" si="154"/>
        <v/>
      </c>
    </row>
    <row r="1866" spans="1:30" s="169" customFormat="1" ht="20.25">
      <c r="A1866" s="154"/>
      <c r="B1866" s="301"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3" t="str">
        <f ca="1">IF(ISERROR($V1866),"",OFFSET('Smelter Look-up'!$G$4,$V1866-4,0))</f>
        <v/>
      </c>
      <c r="I1866" s="204" t="str">
        <f ca="1">IF(ISERROR($V1866),"",OFFSET('Smelter Look-up'!$H$4,$V1866-4,0))</f>
        <v/>
      </c>
      <c r="J1866" s="204" t="str">
        <f ca="1">IF(ISERROR($V1866),"",OFFSET('Smelter Look-up'!$I$4,$V1866-4,0))</f>
        <v/>
      </c>
      <c r="K1866" s="149"/>
      <c r="L1866" s="149"/>
      <c r="M1866" s="149"/>
      <c r="N1866" s="149"/>
      <c r="O1866" s="149"/>
      <c r="P1866" s="206"/>
      <c r="Q1866" s="150"/>
      <c r="R1866" s="148" t="str">
        <f ca="1">IF(ISERROR($V1866),"",OFFSET('Smelter Look-up'!$C$4,$V1866-4,0)&amp;"")</f>
        <v/>
      </c>
      <c r="S1866" s="154" t="str">
        <f t="shared" ca="1" si="151"/>
        <v/>
      </c>
      <c r="T1866" s="154" t="str">
        <f ca="1">IF(B1866="","",IF(ISERROR(MATCH($J1866,SorP!$B$1:$B$6261,0)),"",INDIRECT("'SorP'!$A$"&amp;MATCH($S1866&amp;$J1866,SorP!C:C,0))))</f>
        <v/>
      </c>
      <c r="U1866" s="167"/>
      <c r="V1866" s="168" t="e">
        <f>IF(C1866="",NA(),MATCH($B1866&amp;$C1866,'Smelter Look-up'!$J:$J,0))</f>
        <v>#N/A</v>
      </c>
      <c r="X1866" s="169">
        <f t="shared" ca="1" si="150"/>
        <v>0</v>
      </c>
      <c r="AB1866" s="311" t="str">
        <f t="shared" si="152"/>
        <v/>
      </c>
      <c r="AC1866" s="169" t="str">
        <f t="shared" si="153"/>
        <v/>
      </c>
      <c r="AD1866" s="169" t="str">
        <f t="shared" si="154"/>
        <v/>
      </c>
    </row>
    <row r="1867" spans="1:30" s="169" customFormat="1" ht="20.25">
      <c r="A1867" s="154"/>
      <c r="B1867" s="301"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3" t="str">
        <f ca="1">IF(ISERROR($V1867),"",OFFSET('Smelter Look-up'!$G$4,$V1867-4,0))</f>
        <v/>
      </c>
      <c r="I1867" s="204" t="str">
        <f ca="1">IF(ISERROR($V1867),"",OFFSET('Smelter Look-up'!$H$4,$V1867-4,0))</f>
        <v/>
      </c>
      <c r="J1867" s="204" t="str">
        <f ca="1">IF(ISERROR($V1867),"",OFFSET('Smelter Look-up'!$I$4,$V1867-4,0))</f>
        <v/>
      </c>
      <c r="K1867" s="149"/>
      <c r="L1867" s="149"/>
      <c r="M1867" s="149"/>
      <c r="N1867" s="149"/>
      <c r="O1867" s="149"/>
      <c r="P1867" s="206"/>
      <c r="Q1867" s="150"/>
      <c r="R1867" s="148" t="str">
        <f ca="1">IF(ISERROR($V1867),"",OFFSET('Smelter Look-up'!$C$4,$V1867-4,0)&amp;"")</f>
        <v/>
      </c>
      <c r="S1867" s="154" t="str">
        <f t="shared" ca="1" si="151"/>
        <v/>
      </c>
      <c r="T1867" s="154" t="str">
        <f ca="1">IF(B1867="","",IF(ISERROR(MATCH($J1867,SorP!$B$1:$B$6261,0)),"",INDIRECT("'SorP'!$A$"&amp;MATCH($S1867&amp;$J1867,SorP!C:C,0))))</f>
        <v/>
      </c>
      <c r="U1867" s="167"/>
      <c r="V1867" s="168" t="e">
        <f>IF(C1867="",NA(),MATCH($B1867&amp;$C1867,'Smelter Look-up'!$J:$J,0))</f>
        <v>#N/A</v>
      </c>
      <c r="X1867" s="169">
        <f t="shared" ca="1" si="150"/>
        <v>0</v>
      </c>
      <c r="AB1867" s="311" t="str">
        <f t="shared" si="152"/>
        <v/>
      </c>
      <c r="AC1867" s="169" t="str">
        <f t="shared" si="153"/>
        <v/>
      </c>
      <c r="AD1867" s="169" t="str">
        <f t="shared" si="154"/>
        <v/>
      </c>
    </row>
    <row r="1868" spans="1:30" s="169" customFormat="1" ht="20.25">
      <c r="A1868" s="154"/>
      <c r="B1868" s="301"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3" t="str">
        <f ca="1">IF(ISERROR($V1868),"",OFFSET('Smelter Look-up'!$G$4,$V1868-4,0))</f>
        <v/>
      </c>
      <c r="I1868" s="204" t="str">
        <f ca="1">IF(ISERROR($V1868),"",OFFSET('Smelter Look-up'!$H$4,$V1868-4,0))</f>
        <v/>
      </c>
      <c r="J1868" s="204" t="str">
        <f ca="1">IF(ISERROR($V1868),"",OFFSET('Smelter Look-up'!$I$4,$V1868-4,0))</f>
        <v/>
      </c>
      <c r="K1868" s="149"/>
      <c r="L1868" s="149"/>
      <c r="M1868" s="149"/>
      <c r="N1868" s="149"/>
      <c r="O1868" s="149"/>
      <c r="P1868" s="206"/>
      <c r="Q1868" s="150"/>
      <c r="R1868" s="148" t="str">
        <f ca="1">IF(ISERROR($V1868),"",OFFSET('Smelter Look-up'!$C$4,$V1868-4,0)&amp;"")</f>
        <v/>
      </c>
      <c r="S1868" s="154" t="str">
        <f t="shared" ca="1" si="151"/>
        <v/>
      </c>
      <c r="T1868" s="154" t="str">
        <f ca="1">IF(B1868="","",IF(ISERROR(MATCH($J1868,SorP!$B$1:$B$6261,0)),"",INDIRECT("'SorP'!$A$"&amp;MATCH($S1868&amp;$J1868,SorP!C:C,0))))</f>
        <v/>
      </c>
      <c r="U1868" s="167"/>
      <c r="V1868" s="168" t="e">
        <f>IF(C1868="",NA(),MATCH($B1868&amp;$C1868,'Smelter Look-up'!$J:$J,0))</f>
        <v>#N/A</v>
      </c>
      <c r="X1868" s="169">
        <f t="shared" ca="1" si="150"/>
        <v>0</v>
      </c>
      <c r="AB1868" s="311" t="str">
        <f t="shared" si="152"/>
        <v/>
      </c>
      <c r="AC1868" s="169" t="str">
        <f t="shared" si="153"/>
        <v/>
      </c>
      <c r="AD1868" s="169" t="str">
        <f t="shared" si="154"/>
        <v/>
      </c>
    </row>
    <row r="1869" spans="1:30" s="169" customFormat="1" ht="20.25">
      <c r="A1869" s="154"/>
      <c r="B1869" s="301"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3" t="str">
        <f ca="1">IF(ISERROR($V1869),"",OFFSET('Smelter Look-up'!$G$4,$V1869-4,0))</f>
        <v/>
      </c>
      <c r="I1869" s="204" t="str">
        <f ca="1">IF(ISERROR($V1869),"",OFFSET('Smelter Look-up'!$H$4,$V1869-4,0))</f>
        <v/>
      </c>
      <c r="J1869" s="204" t="str">
        <f ca="1">IF(ISERROR($V1869),"",OFFSET('Smelter Look-up'!$I$4,$V1869-4,0))</f>
        <v/>
      </c>
      <c r="K1869" s="149"/>
      <c r="L1869" s="149"/>
      <c r="M1869" s="149"/>
      <c r="N1869" s="149"/>
      <c r="O1869" s="149"/>
      <c r="P1869" s="206"/>
      <c r="Q1869" s="150"/>
      <c r="R1869" s="148" t="str">
        <f ca="1">IF(ISERROR($V1869),"",OFFSET('Smelter Look-up'!$C$4,$V1869-4,0)&amp;"")</f>
        <v/>
      </c>
      <c r="S1869" s="154" t="str">
        <f t="shared" ca="1" si="151"/>
        <v/>
      </c>
      <c r="T1869" s="154" t="str">
        <f ca="1">IF(B1869="","",IF(ISERROR(MATCH($J1869,SorP!$B$1:$B$6261,0)),"",INDIRECT("'SorP'!$A$"&amp;MATCH($S1869&amp;$J1869,SorP!C:C,0))))</f>
        <v/>
      </c>
      <c r="U1869" s="167"/>
      <c r="V1869" s="168" t="e">
        <f>IF(C1869="",NA(),MATCH($B1869&amp;$C1869,'Smelter Look-up'!$J:$J,0))</f>
        <v>#N/A</v>
      </c>
      <c r="X1869" s="169">
        <f t="shared" ca="1" si="150"/>
        <v>0</v>
      </c>
      <c r="AB1869" s="311" t="str">
        <f t="shared" si="152"/>
        <v/>
      </c>
      <c r="AC1869" s="169" t="str">
        <f t="shared" si="153"/>
        <v/>
      </c>
      <c r="AD1869" s="169" t="str">
        <f t="shared" si="154"/>
        <v/>
      </c>
    </row>
    <row r="1870" spans="1:30" s="169" customFormat="1" ht="20.25">
      <c r="A1870" s="154"/>
      <c r="B1870" s="301"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3" t="str">
        <f ca="1">IF(ISERROR($V1870),"",OFFSET('Smelter Look-up'!$G$4,$V1870-4,0))</f>
        <v/>
      </c>
      <c r="I1870" s="204" t="str">
        <f ca="1">IF(ISERROR($V1870),"",OFFSET('Smelter Look-up'!$H$4,$V1870-4,0))</f>
        <v/>
      </c>
      <c r="J1870" s="204" t="str">
        <f ca="1">IF(ISERROR($V1870),"",OFFSET('Smelter Look-up'!$I$4,$V1870-4,0))</f>
        <v/>
      </c>
      <c r="K1870" s="149"/>
      <c r="L1870" s="149"/>
      <c r="M1870" s="149"/>
      <c r="N1870" s="149"/>
      <c r="O1870" s="149"/>
      <c r="P1870" s="206"/>
      <c r="Q1870" s="150"/>
      <c r="R1870" s="148" t="str">
        <f ca="1">IF(ISERROR($V1870),"",OFFSET('Smelter Look-up'!$C$4,$V1870-4,0)&amp;"")</f>
        <v/>
      </c>
      <c r="S1870" s="154" t="str">
        <f t="shared" ca="1" si="151"/>
        <v/>
      </c>
      <c r="T1870" s="154" t="str">
        <f ca="1">IF(B1870="","",IF(ISERROR(MATCH($J1870,SorP!$B$1:$B$6261,0)),"",INDIRECT("'SorP'!$A$"&amp;MATCH($S1870&amp;$J1870,SorP!C:C,0))))</f>
        <v/>
      </c>
      <c r="U1870" s="167"/>
      <c r="V1870" s="168" t="e">
        <f>IF(C1870="",NA(),MATCH($B1870&amp;$C1870,'Smelter Look-up'!$J:$J,0))</f>
        <v>#N/A</v>
      </c>
      <c r="X1870" s="169">
        <f t="shared" ca="1" si="150"/>
        <v>0</v>
      </c>
      <c r="AB1870" s="311" t="str">
        <f t="shared" si="152"/>
        <v/>
      </c>
      <c r="AC1870" s="169" t="str">
        <f t="shared" si="153"/>
        <v/>
      </c>
      <c r="AD1870" s="169" t="str">
        <f t="shared" si="154"/>
        <v/>
      </c>
    </row>
    <row r="1871" spans="1:30" s="169" customFormat="1" ht="20.25">
      <c r="A1871" s="154"/>
      <c r="B1871" s="301"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3" t="str">
        <f ca="1">IF(ISERROR($V1871),"",OFFSET('Smelter Look-up'!$G$4,$V1871-4,0))</f>
        <v/>
      </c>
      <c r="I1871" s="204" t="str">
        <f ca="1">IF(ISERROR($V1871),"",OFFSET('Smelter Look-up'!$H$4,$V1871-4,0))</f>
        <v/>
      </c>
      <c r="J1871" s="204" t="str">
        <f ca="1">IF(ISERROR($V1871),"",OFFSET('Smelter Look-up'!$I$4,$V1871-4,0))</f>
        <v/>
      </c>
      <c r="K1871" s="149"/>
      <c r="L1871" s="149"/>
      <c r="M1871" s="149"/>
      <c r="N1871" s="149"/>
      <c r="O1871" s="149"/>
      <c r="P1871" s="206"/>
      <c r="Q1871" s="150"/>
      <c r="R1871" s="148" t="str">
        <f ca="1">IF(ISERROR($V1871),"",OFFSET('Smelter Look-up'!$C$4,$V1871-4,0)&amp;"")</f>
        <v/>
      </c>
      <c r="S1871" s="154" t="str">
        <f t="shared" ca="1" si="151"/>
        <v/>
      </c>
      <c r="T1871" s="154" t="str">
        <f ca="1">IF(B1871="","",IF(ISERROR(MATCH($J1871,SorP!$B$1:$B$6261,0)),"",INDIRECT("'SorP'!$A$"&amp;MATCH($S1871&amp;$J1871,SorP!C:C,0))))</f>
        <v/>
      </c>
      <c r="U1871" s="167"/>
      <c r="V1871" s="168" t="e">
        <f>IF(C1871="",NA(),MATCH($B1871&amp;$C1871,'Smelter Look-up'!$J:$J,0))</f>
        <v>#N/A</v>
      </c>
      <c r="X1871" s="169">
        <f t="shared" ca="1" si="150"/>
        <v>0</v>
      </c>
      <c r="AB1871" s="311" t="str">
        <f t="shared" si="152"/>
        <v/>
      </c>
      <c r="AC1871" s="169" t="str">
        <f t="shared" si="153"/>
        <v/>
      </c>
      <c r="AD1871" s="169" t="str">
        <f t="shared" si="154"/>
        <v/>
      </c>
    </row>
    <row r="1872" spans="1:30" s="169" customFormat="1" ht="20.25">
      <c r="A1872" s="154"/>
      <c r="B1872" s="301"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3" t="str">
        <f ca="1">IF(ISERROR($V1872),"",OFFSET('Smelter Look-up'!$G$4,$V1872-4,0))</f>
        <v/>
      </c>
      <c r="I1872" s="204" t="str">
        <f ca="1">IF(ISERROR($V1872),"",OFFSET('Smelter Look-up'!$H$4,$V1872-4,0))</f>
        <v/>
      </c>
      <c r="J1872" s="204" t="str">
        <f ca="1">IF(ISERROR($V1872),"",OFFSET('Smelter Look-up'!$I$4,$V1872-4,0))</f>
        <v/>
      </c>
      <c r="K1872" s="149"/>
      <c r="L1872" s="149"/>
      <c r="M1872" s="149"/>
      <c r="N1872" s="149"/>
      <c r="O1872" s="149"/>
      <c r="P1872" s="206"/>
      <c r="Q1872" s="150"/>
      <c r="R1872" s="148" t="str">
        <f ca="1">IF(ISERROR($V1872),"",OFFSET('Smelter Look-up'!$C$4,$V1872-4,0)&amp;"")</f>
        <v/>
      </c>
      <c r="S1872" s="154" t="str">
        <f t="shared" ca="1" si="151"/>
        <v/>
      </c>
      <c r="T1872" s="154" t="str">
        <f ca="1">IF(B1872="","",IF(ISERROR(MATCH($J1872,SorP!$B$1:$B$6261,0)),"",INDIRECT("'SorP'!$A$"&amp;MATCH($S1872&amp;$J1872,SorP!C:C,0))))</f>
        <v/>
      </c>
      <c r="U1872" s="167"/>
      <c r="V1872" s="168" t="e">
        <f>IF(C1872="",NA(),MATCH($B1872&amp;$C1872,'Smelter Look-up'!$J:$J,0))</f>
        <v>#N/A</v>
      </c>
      <c r="X1872" s="169">
        <f t="shared" ca="1" si="150"/>
        <v>0</v>
      </c>
      <c r="AB1872" s="311" t="str">
        <f t="shared" si="152"/>
        <v/>
      </c>
      <c r="AC1872" s="169" t="str">
        <f t="shared" si="153"/>
        <v/>
      </c>
      <c r="AD1872" s="169" t="str">
        <f t="shared" si="154"/>
        <v/>
      </c>
    </row>
    <row r="1873" spans="1:30" s="169" customFormat="1" ht="20.25">
      <c r="A1873" s="154"/>
      <c r="B1873" s="301"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3" t="str">
        <f ca="1">IF(ISERROR($V1873),"",OFFSET('Smelter Look-up'!$G$4,$V1873-4,0))</f>
        <v/>
      </c>
      <c r="I1873" s="204" t="str">
        <f ca="1">IF(ISERROR($V1873),"",OFFSET('Smelter Look-up'!$H$4,$V1873-4,0))</f>
        <v/>
      </c>
      <c r="J1873" s="204" t="str">
        <f ca="1">IF(ISERROR($V1873),"",OFFSET('Smelter Look-up'!$I$4,$V1873-4,0))</f>
        <v/>
      </c>
      <c r="K1873" s="149"/>
      <c r="L1873" s="149"/>
      <c r="M1873" s="149"/>
      <c r="N1873" s="149"/>
      <c r="O1873" s="149"/>
      <c r="P1873" s="206"/>
      <c r="Q1873" s="150"/>
      <c r="R1873" s="148" t="str">
        <f ca="1">IF(ISERROR($V1873),"",OFFSET('Smelter Look-up'!$C$4,$V1873-4,0)&amp;"")</f>
        <v/>
      </c>
      <c r="S1873" s="154" t="str">
        <f t="shared" ca="1" si="151"/>
        <v/>
      </c>
      <c r="T1873" s="154" t="str">
        <f ca="1">IF(B1873="","",IF(ISERROR(MATCH($J1873,SorP!$B$1:$B$6261,0)),"",INDIRECT("'SorP'!$A$"&amp;MATCH($S1873&amp;$J1873,SorP!C:C,0))))</f>
        <v/>
      </c>
      <c r="U1873" s="167"/>
      <c r="V1873" s="168" t="e">
        <f>IF(C1873="",NA(),MATCH($B1873&amp;$C1873,'Smelter Look-up'!$J:$J,0))</f>
        <v>#N/A</v>
      </c>
      <c r="X1873" s="169">
        <f t="shared" ca="1" si="150"/>
        <v>0</v>
      </c>
      <c r="AB1873" s="311" t="str">
        <f t="shared" si="152"/>
        <v/>
      </c>
      <c r="AC1873" s="169" t="str">
        <f t="shared" si="153"/>
        <v/>
      </c>
      <c r="AD1873" s="169" t="str">
        <f t="shared" si="154"/>
        <v/>
      </c>
    </row>
    <row r="1874" spans="1:30" s="169" customFormat="1" ht="20.25">
      <c r="A1874" s="154"/>
      <c r="B1874" s="301"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3" t="str">
        <f ca="1">IF(ISERROR($V1874),"",OFFSET('Smelter Look-up'!$G$4,$V1874-4,0))</f>
        <v/>
      </c>
      <c r="I1874" s="204" t="str">
        <f ca="1">IF(ISERROR($V1874),"",OFFSET('Smelter Look-up'!$H$4,$V1874-4,0))</f>
        <v/>
      </c>
      <c r="J1874" s="204" t="str">
        <f ca="1">IF(ISERROR($V1874),"",OFFSET('Smelter Look-up'!$I$4,$V1874-4,0))</f>
        <v/>
      </c>
      <c r="K1874" s="149"/>
      <c r="L1874" s="149"/>
      <c r="M1874" s="149"/>
      <c r="N1874" s="149"/>
      <c r="O1874" s="149"/>
      <c r="P1874" s="206"/>
      <c r="Q1874" s="150"/>
      <c r="R1874" s="148" t="str">
        <f ca="1">IF(ISERROR($V1874),"",OFFSET('Smelter Look-up'!$C$4,$V1874-4,0)&amp;"")</f>
        <v/>
      </c>
      <c r="S1874" s="154" t="str">
        <f t="shared" ca="1" si="151"/>
        <v/>
      </c>
      <c r="T1874" s="154" t="str">
        <f ca="1">IF(B1874="","",IF(ISERROR(MATCH($J1874,SorP!$B$1:$B$6261,0)),"",INDIRECT("'SorP'!$A$"&amp;MATCH($S1874&amp;$J1874,SorP!C:C,0))))</f>
        <v/>
      </c>
      <c r="U1874" s="167"/>
      <c r="V1874" s="168" t="e">
        <f>IF(C1874="",NA(),MATCH($B1874&amp;$C1874,'Smelter Look-up'!$J:$J,0))</f>
        <v>#N/A</v>
      </c>
      <c r="X1874" s="169">
        <f t="shared" ca="1" si="150"/>
        <v>0</v>
      </c>
      <c r="AB1874" s="311" t="str">
        <f t="shared" si="152"/>
        <v/>
      </c>
      <c r="AC1874" s="169" t="str">
        <f t="shared" si="153"/>
        <v/>
      </c>
      <c r="AD1874" s="169" t="str">
        <f t="shared" si="154"/>
        <v/>
      </c>
    </row>
    <row r="1875" spans="1:30" s="169" customFormat="1" ht="20.25">
      <c r="A1875" s="154"/>
      <c r="B1875" s="301"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3" t="str">
        <f ca="1">IF(ISERROR($V1875),"",OFFSET('Smelter Look-up'!$G$4,$V1875-4,0))</f>
        <v/>
      </c>
      <c r="I1875" s="204" t="str">
        <f ca="1">IF(ISERROR($V1875),"",OFFSET('Smelter Look-up'!$H$4,$V1875-4,0))</f>
        <v/>
      </c>
      <c r="J1875" s="204" t="str">
        <f ca="1">IF(ISERROR($V1875),"",OFFSET('Smelter Look-up'!$I$4,$V1875-4,0))</f>
        <v/>
      </c>
      <c r="K1875" s="149"/>
      <c r="L1875" s="149"/>
      <c r="M1875" s="149"/>
      <c r="N1875" s="149"/>
      <c r="O1875" s="149"/>
      <c r="P1875" s="206"/>
      <c r="Q1875" s="150"/>
      <c r="R1875" s="148" t="str">
        <f ca="1">IF(ISERROR($V1875),"",OFFSET('Smelter Look-up'!$C$4,$V1875-4,0)&amp;"")</f>
        <v/>
      </c>
      <c r="S1875" s="154" t="str">
        <f t="shared" ca="1" si="151"/>
        <v/>
      </c>
      <c r="T1875" s="154" t="str">
        <f ca="1">IF(B1875="","",IF(ISERROR(MATCH($J1875,SorP!$B$1:$B$6261,0)),"",INDIRECT("'SorP'!$A$"&amp;MATCH($S1875&amp;$J1875,SorP!C:C,0))))</f>
        <v/>
      </c>
      <c r="U1875" s="167"/>
      <c r="V1875" s="168" t="e">
        <f>IF(C1875="",NA(),MATCH($B1875&amp;$C1875,'Smelter Look-up'!$J:$J,0))</f>
        <v>#N/A</v>
      </c>
      <c r="X1875" s="169">
        <f t="shared" ca="1" si="150"/>
        <v>0</v>
      </c>
      <c r="AB1875" s="311" t="str">
        <f t="shared" si="152"/>
        <v/>
      </c>
      <c r="AC1875" s="169" t="str">
        <f t="shared" si="153"/>
        <v/>
      </c>
      <c r="AD1875" s="169" t="str">
        <f t="shared" si="154"/>
        <v/>
      </c>
    </row>
    <row r="1876" spans="1:30" s="169" customFormat="1" ht="20.25">
      <c r="A1876" s="154"/>
      <c r="B1876" s="301"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3" t="str">
        <f ca="1">IF(ISERROR($V1876),"",OFFSET('Smelter Look-up'!$G$4,$V1876-4,0))</f>
        <v/>
      </c>
      <c r="I1876" s="204" t="str">
        <f ca="1">IF(ISERROR($V1876),"",OFFSET('Smelter Look-up'!$H$4,$V1876-4,0))</f>
        <v/>
      </c>
      <c r="J1876" s="204" t="str">
        <f ca="1">IF(ISERROR($V1876),"",OFFSET('Smelter Look-up'!$I$4,$V1876-4,0))</f>
        <v/>
      </c>
      <c r="K1876" s="149"/>
      <c r="L1876" s="149"/>
      <c r="M1876" s="149"/>
      <c r="N1876" s="149"/>
      <c r="O1876" s="149"/>
      <c r="P1876" s="206"/>
      <c r="Q1876" s="150"/>
      <c r="R1876" s="148" t="str">
        <f ca="1">IF(ISERROR($V1876),"",OFFSET('Smelter Look-up'!$C$4,$V1876-4,0)&amp;"")</f>
        <v/>
      </c>
      <c r="S1876" s="154" t="str">
        <f t="shared" ca="1" si="151"/>
        <v/>
      </c>
      <c r="T1876" s="154" t="str">
        <f ca="1">IF(B1876="","",IF(ISERROR(MATCH($J1876,SorP!$B$1:$B$6261,0)),"",INDIRECT("'SorP'!$A$"&amp;MATCH($S1876&amp;$J1876,SorP!C:C,0))))</f>
        <v/>
      </c>
      <c r="U1876" s="167"/>
      <c r="V1876" s="168" t="e">
        <f>IF(C1876="",NA(),MATCH($B1876&amp;$C1876,'Smelter Look-up'!$J:$J,0))</f>
        <v>#N/A</v>
      </c>
      <c r="X1876" s="169">
        <f t="shared" ca="1" si="150"/>
        <v>0</v>
      </c>
      <c r="AB1876" s="311" t="str">
        <f t="shared" si="152"/>
        <v/>
      </c>
      <c r="AC1876" s="169" t="str">
        <f t="shared" si="153"/>
        <v/>
      </c>
      <c r="AD1876" s="169" t="str">
        <f t="shared" si="154"/>
        <v/>
      </c>
    </row>
    <row r="1877" spans="1:30" s="169" customFormat="1" ht="20.25">
      <c r="A1877" s="154"/>
      <c r="B1877" s="301"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3" t="str">
        <f ca="1">IF(ISERROR($V1877),"",OFFSET('Smelter Look-up'!$G$4,$V1877-4,0))</f>
        <v/>
      </c>
      <c r="I1877" s="204" t="str">
        <f ca="1">IF(ISERROR($V1877),"",OFFSET('Smelter Look-up'!$H$4,$V1877-4,0))</f>
        <v/>
      </c>
      <c r="J1877" s="204" t="str">
        <f ca="1">IF(ISERROR($V1877),"",OFFSET('Smelter Look-up'!$I$4,$V1877-4,0))</f>
        <v/>
      </c>
      <c r="K1877" s="149"/>
      <c r="L1877" s="149"/>
      <c r="M1877" s="149"/>
      <c r="N1877" s="149"/>
      <c r="O1877" s="149"/>
      <c r="P1877" s="206"/>
      <c r="Q1877" s="150"/>
      <c r="R1877" s="148" t="str">
        <f ca="1">IF(ISERROR($V1877),"",OFFSET('Smelter Look-up'!$C$4,$V1877-4,0)&amp;"")</f>
        <v/>
      </c>
      <c r="S1877" s="154" t="str">
        <f t="shared" ca="1" si="151"/>
        <v/>
      </c>
      <c r="T1877" s="154" t="str">
        <f ca="1">IF(B1877="","",IF(ISERROR(MATCH($J1877,SorP!$B$1:$B$6261,0)),"",INDIRECT("'SorP'!$A$"&amp;MATCH($S1877&amp;$J1877,SorP!C:C,0))))</f>
        <v/>
      </c>
      <c r="U1877" s="167"/>
      <c r="V1877" s="168" t="e">
        <f>IF(C1877="",NA(),MATCH($B1877&amp;$C1877,'Smelter Look-up'!$J:$J,0))</f>
        <v>#N/A</v>
      </c>
      <c r="X1877" s="169">
        <f t="shared" ca="1" si="150"/>
        <v>0</v>
      </c>
      <c r="AB1877" s="311" t="str">
        <f t="shared" si="152"/>
        <v/>
      </c>
      <c r="AC1877" s="169" t="str">
        <f t="shared" si="153"/>
        <v/>
      </c>
      <c r="AD1877" s="169" t="str">
        <f t="shared" si="154"/>
        <v/>
      </c>
    </row>
    <row r="1878" spans="1:30" s="169" customFormat="1" ht="20.25">
      <c r="A1878" s="154"/>
      <c r="B1878" s="301"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3" t="str">
        <f ca="1">IF(ISERROR($V1878),"",OFFSET('Smelter Look-up'!$G$4,$V1878-4,0))</f>
        <v/>
      </c>
      <c r="I1878" s="204" t="str">
        <f ca="1">IF(ISERROR($V1878),"",OFFSET('Smelter Look-up'!$H$4,$V1878-4,0))</f>
        <v/>
      </c>
      <c r="J1878" s="204" t="str">
        <f ca="1">IF(ISERROR($V1878),"",OFFSET('Smelter Look-up'!$I$4,$V1878-4,0))</f>
        <v/>
      </c>
      <c r="K1878" s="149"/>
      <c r="L1878" s="149"/>
      <c r="M1878" s="149"/>
      <c r="N1878" s="149"/>
      <c r="O1878" s="149"/>
      <c r="P1878" s="206"/>
      <c r="Q1878" s="150"/>
      <c r="R1878" s="148" t="str">
        <f ca="1">IF(ISERROR($V1878),"",OFFSET('Smelter Look-up'!$C$4,$V1878-4,0)&amp;"")</f>
        <v/>
      </c>
      <c r="S1878" s="154" t="str">
        <f t="shared" ca="1" si="151"/>
        <v/>
      </c>
      <c r="T1878" s="154" t="str">
        <f ca="1">IF(B1878="","",IF(ISERROR(MATCH($J1878,SorP!$B$1:$B$6261,0)),"",INDIRECT("'SorP'!$A$"&amp;MATCH($S1878&amp;$J1878,SorP!C:C,0))))</f>
        <v/>
      </c>
      <c r="U1878" s="167"/>
      <c r="V1878" s="168" t="e">
        <f>IF(C1878="",NA(),MATCH($B1878&amp;$C1878,'Smelter Look-up'!$J:$J,0))</f>
        <v>#N/A</v>
      </c>
      <c r="X1878" s="169">
        <f t="shared" ca="1" si="150"/>
        <v>0</v>
      </c>
      <c r="AB1878" s="311" t="str">
        <f t="shared" si="152"/>
        <v/>
      </c>
      <c r="AC1878" s="169" t="str">
        <f t="shared" si="153"/>
        <v/>
      </c>
      <c r="AD1878" s="169" t="str">
        <f t="shared" si="154"/>
        <v/>
      </c>
    </row>
    <row r="1879" spans="1:30" s="169" customFormat="1" ht="20.25">
      <c r="A1879" s="154"/>
      <c r="B1879" s="301"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3" t="str">
        <f ca="1">IF(ISERROR($V1879),"",OFFSET('Smelter Look-up'!$G$4,$V1879-4,0))</f>
        <v/>
      </c>
      <c r="I1879" s="204" t="str">
        <f ca="1">IF(ISERROR($V1879),"",OFFSET('Smelter Look-up'!$H$4,$V1879-4,0))</f>
        <v/>
      </c>
      <c r="J1879" s="204" t="str">
        <f ca="1">IF(ISERROR($V1879),"",OFFSET('Smelter Look-up'!$I$4,$V1879-4,0))</f>
        <v/>
      </c>
      <c r="K1879" s="149"/>
      <c r="L1879" s="149"/>
      <c r="M1879" s="149"/>
      <c r="N1879" s="149"/>
      <c r="O1879" s="149"/>
      <c r="P1879" s="206"/>
      <c r="Q1879" s="150"/>
      <c r="R1879" s="148" t="str">
        <f ca="1">IF(ISERROR($V1879),"",OFFSET('Smelter Look-up'!$C$4,$V1879-4,0)&amp;"")</f>
        <v/>
      </c>
      <c r="S1879" s="154" t="str">
        <f t="shared" ca="1" si="151"/>
        <v/>
      </c>
      <c r="T1879" s="154" t="str">
        <f ca="1">IF(B1879="","",IF(ISERROR(MATCH($J1879,SorP!$B$1:$B$6261,0)),"",INDIRECT("'SorP'!$A$"&amp;MATCH($S1879&amp;$J1879,SorP!C:C,0))))</f>
        <v/>
      </c>
      <c r="U1879" s="167"/>
      <c r="V1879" s="168" t="e">
        <f>IF(C1879="",NA(),MATCH($B1879&amp;$C1879,'Smelter Look-up'!$J:$J,0))</f>
        <v>#N/A</v>
      </c>
      <c r="X1879" s="169">
        <f t="shared" ca="1" si="150"/>
        <v>0</v>
      </c>
      <c r="AB1879" s="311" t="str">
        <f t="shared" si="152"/>
        <v/>
      </c>
      <c r="AC1879" s="169" t="str">
        <f t="shared" si="153"/>
        <v/>
      </c>
      <c r="AD1879" s="169" t="str">
        <f t="shared" si="154"/>
        <v/>
      </c>
    </row>
    <row r="1880" spans="1:30" s="169" customFormat="1" ht="20.25">
      <c r="A1880" s="154"/>
      <c r="B1880" s="301"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3" t="str">
        <f ca="1">IF(ISERROR($V1880),"",OFFSET('Smelter Look-up'!$G$4,$V1880-4,0))</f>
        <v/>
      </c>
      <c r="I1880" s="204" t="str">
        <f ca="1">IF(ISERROR($V1880),"",OFFSET('Smelter Look-up'!$H$4,$V1880-4,0))</f>
        <v/>
      </c>
      <c r="J1880" s="204" t="str">
        <f ca="1">IF(ISERROR($V1880),"",OFFSET('Smelter Look-up'!$I$4,$V1880-4,0))</f>
        <v/>
      </c>
      <c r="K1880" s="149"/>
      <c r="L1880" s="149"/>
      <c r="M1880" s="149"/>
      <c r="N1880" s="149"/>
      <c r="O1880" s="149"/>
      <c r="P1880" s="206"/>
      <c r="Q1880" s="150"/>
      <c r="R1880" s="148" t="str">
        <f ca="1">IF(ISERROR($V1880),"",OFFSET('Smelter Look-up'!$C$4,$V1880-4,0)&amp;"")</f>
        <v/>
      </c>
      <c r="S1880" s="154" t="str">
        <f t="shared" ca="1" si="151"/>
        <v/>
      </c>
      <c r="T1880" s="154" t="str">
        <f ca="1">IF(B1880="","",IF(ISERROR(MATCH($J1880,SorP!$B$1:$B$6261,0)),"",INDIRECT("'SorP'!$A$"&amp;MATCH($S1880&amp;$J1880,SorP!C:C,0))))</f>
        <v/>
      </c>
      <c r="U1880" s="167"/>
      <c r="V1880" s="168" t="e">
        <f>IF(C1880="",NA(),MATCH($B1880&amp;$C1880,'Smelter Look-up'!$J:$J,0))</f>
        <v>#N/A</v>
      </c>
      <c r="X1880" s="169">
        <f t="shared" ca="1" si="150"/>
        <v>0</v>
      </c>
      <c r="AB1880" s="311" t="str">
        <f t="shared" si="152"/>
        <v/>
      </c>
      <c r="AC1880" s="169" t="str">
        <f t="shared" si="153"/>
        <v/>
      </c>
      <c r="AD1880" s="169" t="str">
        <f t="shared" si="154"/>
        <v/>
      </c>
    </row>
    <row r="1881" spans="1:30" s="169" customFormat="1" ht="20.25">
      <c r="A1881" s="154"/>
      <c r="B1881" s="301"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3" t="str">
        <f ca="1">IF(ISERROR($V1881),"",OFFSET('Smelter Look-up'!$G$4,$V1881-4,0))</f>
        <v/>
      </c>
      <c r="I1881" s="204" t="str">
        <f ca="1">IF(ISERROR($V1881),"",OFFSET('Smelter Look-up'!$H$4,$V1881-4,0))</f>
        <v/>
      </c>
      <c r="J1881" s="204" t="str">
        <f ca="1">IF(ISERROR($V1881),"",OFFSET('Smelter Look-up'!$I$4,$V1881-4,0))</f>
        <v/>
      </c>
      <c r="K1881" s="149"/>
      <c r="L1881" s="149"/>
      <c r="M1881" s="149"/>
      <c r="N1881" s="149"/>
      <c r="O1881" s="149"/>
      <c r="P1881" s="206"/>
      <c r="Q1881" s="150"/>
      <c r="R1881" s="148" t="str">
        <f ca="1">IF(ISERROR($V1881),"",OFFSET('Smelter Look-up'!$C$4,$V1881-4,0)&amp;"")</f>
        <v/>
      </c>
      <c r="S1881" s="154" t="str">
        <f t="shared" ca="1" si="151"/>
        <v/>
      </c>
      <c r="T1881" s="154" t="str">
        <f ca="1">IF(B1881="","",IF(ISERROR(MATCH($J1881,SorP!$B$1:$B$6261,0)),"",INDIRECT("'SorP'!$A$"&amp;MATCH($S1881&amp;$J1881,SorP!C:C,0))))</f>
        <v/>
      </c>
      <c r="U1881" s="167"/>
      <c r="V1881" s="168" t="e">
        <f>IF(C1881="",NA(),MATCH($B1881&amp;$C1881,'Smelter Look-up'!$J:$J,0))</f>
        <v>#N/A</v>
      </c>
      <c r="X1881" s="169">
        <f t="shared" ca="1" si="150"/>
        <v>0</v>
      </c>
      <c r="AB1881" s="311" t="str">
        <f t="shared" si="152"/>
        <v/>
      </c>
      <c r="AC1881" s="169" t="str">
        <f t="shared" si="153"/>
        <v/>
      </c>
      <c r="AD1881" s="169" t="str">
        <f t="shared" si="154"/>
        <v/>
      </c>
    </row>
    <row r="1882" spans="1:30" s="169" customFormat="1" ht="20.25">
      <c r="A1882" s="154"/>
      <c r="B1882" s="301"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3" t="str">
        <f ca="1">IF(ISERROR($V1882),"",OFFSET('Smelter Look-up'!$G$4,$V1882-4,0))</f>
        <v/>
      </c>
      <c r="I1882" s="204" t="str">
        <f ca="1">IF(ISERROR($V1882),"",OFFSET('Smelter Look-up'!$H$4,$V1882-4,0))</f>
        <v/>
      </c>
      <c r="J1882" s="204" t="str">
        <f ca="1">IF(ISERROR($V1882),"",OFFSET('Smelter Look-up'!$I$4,$V1882-4,0))</f>
        <v/>
      </c>
      <c r="K1882" s="149"/>
      <c r="L1882" s="149"/>
      <c r="M1882" s="149"/>
      <c r="N1882" s="149"/>
      <c r="O1882" s="149"/>
      <c r="P1882" s="206"/>
      <c r="Q1882" s="150"/>
      <c r="R1882" s="148" t="str">
        <f ca="1">IF(ISERROR($V1882),"",OFFSET('Smelter Look-up'!$C$4,$V1882-4,0)&amp;"")</f>
        <v/>
      </c>
      <c r="S1882" s="154" t="str">
        <f t="shared" ca="1" si="151"/>
        <v/>
      </c>
      <c r="T1882" s="154" t="str">
        <f ca="1">IF(B1882="","",IF(ISERROR(MATCH($J1882,SorP!$B$1:$B$6261,0)),"",INDIRECT("'SorP'!$A$"&amp;MATCH($S1882&amp;$J1882,SorP!C:C,0))))</f>
        <v/>
      </c>
      <c r="U1882" s="167"/>
      <c r="V1882" s="168" t="e">
        <f>IF(C1882="",NA(),MATCH($B1882&amp;$C1882,'Smelter Look-up'!$J:$J,0))</f>
        <v>#N/A</v>
      </c>
      <c r="X1882" s="169">
        <f t="shared" ca="1" si="150"/>
        <v>0</v>
      </c>
      <c r="AB1882" s="311" t="str">
        <f t="shared" si="152"/>
        <v/>
      </c>
      <c r="AC1882" s="169" t="str">
        <f t="shared" si="153"/>
        <v/>
      </c>
      <c r="AD1882" s="169" t="str">
        <f t="shared" si="154"/>
        <v/>
      </c>
    </row>
    <row r="1883" spans="1:30" s="169" customFormat="1" ht="20.25">
      <c r="A1883" s="154"/>
      <c r="B1883" s="301"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3" t="str">
        <f ca="1">IF(ISERROR($V1883),"",OFFSET('Smelter Look-up'!$G$4,$V1883-4,0))</f>
        <v/>
      </c>
      <c r="I1883" s="204" t="str">
        <f ca="1">IF(ISERROR($V1883),"",OFFSET('Smelter Look-up'!$H$4,$V1883-4,0))</f>
        <v/>
      </c>
      <c r="J1883" s="204" t="str">
        <f ca="1">IF(ISERROR($V1883),"",OFFSET('Smelter Look-up'!$I$4,$V1883-4,0))</f>
        <v/>
      </c>
      <c r="K1883" s="149"/>
      <c r="L1883" s="149"/>
      <c r="M1883" s="149"/>
      <c r="N1883" s="149"/>
      <c r="O1883" s="149"/>
      <c r="P1883" s="206"/>
      <c r="Q1883" s="150"/>
      <c r="R1883" s="148" t="str">
        <f ca="1">IF(ISERROR($V1883),"",OFFSET('Smelter Look-up'!$C$4,$V1883-4,0)&amp;"")</f>
        <v/>
      </c>
      <c r="S1883" s="154" t="str">
        <f t="shared" ca="1" si="151"/>
        <v/>
      </c>
      <c r="T1883" s="154" t="str">
        <f ca="1">IF(B1883="","",IF(ISERROR(MATCH($J1883,SorP!$B$1:$B$6261,0)),"",INDIRECT("'SorP'!$A$"&amp;MATCH($S1883&amp;$J1883,SorP!C:C,0))))</f>
        <v/>
      </c>
      <c r="U1883" s="167"/>
      <c r="V1883" s="168" t="e">
        <f>IF(C1883="",NA(),MATCH($B1883&amp;$C1883,'Smelter Look-up'!$J:$J,0))</f>
        <v>#N/A</v>
      </c>
      <c r="X1883" s="169">
        <f t="shared" ca="1" si="150"/>
        <v>0</v>
      </c>
      <c r="AB1883" s="311" t="str">
        <f t="shared" si="152"/>
        <v/>
      </c>
      <c r="AC1883" s="169" t="str">
        <f t="shared" si="153"/>
        <v/>
      </c>
      <c r="AD1883" s="169" t="str">
        <f t="shared" si="154"/>
        <v/>
      </c>
    </row>
    <row r="1884" spans="1:30" s="169" customFormat="1" ht="20.25">
      <c r="A1884" s="154"/>
      <c r="B1884" s="301"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3" t="str">
        <f ca="1">IF(ISERROR($V1884),"",OFFSET('Smelter Look-up'!$G$4,$V1884-4,0))</f>
        <v/>
      </c>
      <c r="I1884" s="204" t="str">
        <f ca="1">IF(ISERROR($V1884),"",OFFSET('Smelter Look-up'!$H$4,$V1884-4,0))</f>
        <v/>
      </c>
      <c r="J1884" s="204" t="str">
        <f ca="1">IF(ISERROR($V1884),"",OFFSET('Smelter Look-up'!$I$4,$V1884-4,0))</f>
        <v/>
      </c>
      <c r="K1884" s="149"/>
      <c r="L1884" s="149"/>
      <c r="M1884" s="149"/>
      <c r="N1884" s="149"/>
      <c r="O1884" s="149"/>
      <c r="P1884" s="206"/>
      <c r="Q1884" s="150"/>
      <c r="R1884" s="148" t="str">
        <f ca="1">IF(ISERROR($V1884),"",OFFSET('Smelter Look-up'!$C$4,$V1884-4,0)&amp;"")</f>
        <v/>
      </c>
      <c r="S1884" s="154" t="str">
        <f t="shared" ca="1" si="151"/>
        <v/>
      </c>
      <c r="T1884" s="154" t="str">
        <f ca="1">IF(B1884="","",IF(ISERROR(MATCH($J1884,SorP!$B$1:$B$6261,0)),"",INDIRECT("'SorP'!$A$"&amp;MATCH($S1884&amp;$J1884,SorP!C:C,0))))</f>
        <v/>
      </c>
      <c r="U1884" s="167"/>
      <c r="V1884" s="168" t="e">
        <f>IF(C1884="",NA(),MATCH($B1884&amp;$C1884,'Smelter Look-up'!$J:$J,0))</f>
        <v>#N/A</v>
      </c>
      <c r="X1884" s="169">
        <f t="shared" ca="1" si="150"/>
        <v>0</v>
      </c>
      <c r="AB1884" s="311" t="str">
        <f t="shared" si="152"/>
        <v/>
      </c>
      <c r="AC1884" s="169" t="str">
        <f t="shared" si="153"/>
        <v/>
      </c>
      <c r="AD1884" s="169" t="str">
        <f t="shared" si="154"/>
        <v/>
      </c>
    </row>
    <row r="1885" spans="1:30" s="169" customFormat="1" ht="20.25">
      <c r="A1885" s="154"/>
      <c r="B1885" s="301"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3" t="str">
        <f ca="1">IF(ISERROR($V1885),"",OFFSET('Smelter Look-up'!$G$4,$V1885-4,0))</f>
        <v/>
      </c>
      <c r="I1885" s="204" t="str">
        <f ca="1">IF(ISERROR($V1885),"",OFFSET('Smelter Look-up'!$H$4,$V1885-4,0))</f>
        <v/>
      </c>
      <c r="J1885" s="204" t="str">
        <f ca="1">IF(ISERROR($V1885),"",OFFSET('Smelter Look-up'!$I$4,$V1885-4,0))</f>
        <v/>
      </c>
      <c r="K1885" s="149"/>
      <c r="L1885" s="149"/>
      <c r="M1885" s="149"/>
      <c r="N1885" s="149"/>
      <c r="O1885" s="149"/>
      <c r="P1885" s="206"/>
      <c r="Q1885" s="150"/>
      <c r="R1885" s="148" t="str">
        <f ca="1">IF(ISERROR($V1885),"",OFFSET('Smelter Look-up'!$C$4,$V1885-4,0)&amp;"")</f>
        <v/>
      </c>
      <c r="S1885" s="154" t="str">
        <f t="shared" ca="1" si="151"/>
        <v/>
      </c>
      <c r="T1885" s="154" t="str">
        <f ca="1">IF(B1885="","",IF(ISERROR(MATCH($J1885,SorP!$B$1:$B$6261,0)),"",INDIRECT("'SorP'!$A$"&amp;MATCH($S1885&amp;$J1885,SorP!C:C,0))))</f>
        <v/>
      </c>
      <c r="U1885" s="167"/>
      <c r="V1885" s="168" t="e">
        <f>IF(C1885="",NA(),MATCH($B1885&amp;$C1885,'Smelter Look-up'!$J:$J,0))</f>
        <v>#N/A</v>
      </c>
      <c r="X1885" s="169">
        <f t="shared" ca="1" si="150"/>
        <v>0</v>
      </c>
      <c r="AB1885" s="311" t="str">
        <f t="shared" si="152"/>
        <v/>
      </c>
      <c r="AC1885" s="169" t="str">
        <f t="shared" si="153"/>
        <v/>
      </c>
      <c r="AD1885" s="169" t="str">
        <f t="shared" si="154"/>
        <v/>
      </c>
    </row>
    <row r="1886" spans="1:30" s="169" customFormat="1" ht="20.25">
      <c r="A1886" s="154"/>
      <c r="B1886" s="301"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3" t="str">
        <f ca="1">IF(ISERROR($V1886),"",OFFSET('Smelter Look-up'!$G$4,$V1886-4,0))</f>
        <v/>
      </c>
      <c r="I1886" s="204" t="str">
        <f ca="1">IF(ISERROR($V1886),"",OFFSET('Smelter Look-up'!$H$4,$V1886-4,0))</f>
        <v/>
      </c>
      <c r="J1886" s="204" t="str">
        <f ca="1">IF(ISERROR($V1886),"",OFFSET('Smelter Look-up'!$I$4,$V1886-4,0))</f>
        <v/>
      </c>
      <c r="K1886" s="149"/>
      <c r="L1886" s="149"/>
      <c r="M1886" s="149"/>
      <c r="N1886" s="149"/>
      <c r="O1886" s="149"/>
      <c r="P1886" s="206"/>
      <c r="Q1886" s="150"/>
      <c r="R1886" s="148" t="str">
        <f ca="1">IF(ISERROR($V1886),"",OFFSET('Smelter Look-up'!$C$4,$V1886-4,0)&amp;"")</f>
        <v/>
      </c>
      <c r="S1886" s="154" t="str">
        <f t="shared" ca="1" si="151"/>
        <v/>
      </c>
      <c r="T1886" s="154" t="str">
        <f ca="1">IF(B1886="","",IF(ISERROR(MATCH($J1886,SorP!$B$1:$B$6261,0)),"",INDIRECT("'SorP'!$A$"&amp;MATCH($S1886&amp;$J1886,SorP!C:C,0))))</f>
        <v/>
      </c>
      <c r="U1886" s="167"/>
      <c r="V1886" s="168" t="e">
        <f>IF(C1886="",NA(),MATCH($B1886&amp;$C1886,'Smelter Look-up'!$J:$J,0))</f>
        <v>#N/A</v>
      </c>
      <c r="X1886" s="169">
        <f t="shared" ca="1" si="150"/>
        <v>0</v>
      </c>
      <c r="AB1886" s="311" t="str">
        <f t="shared" si="152"/>
        <v/>
      </c>
      <c r="AC1886" s="169" t="str">
        <f t="shared" si="153"/>
        <v/>
      </c>
      <c r="AD1886" s="169" t="str">
        <f t="shared" si="154"/>
        <v/>
      </c>
    </row>
    <row r="1887" spans="1:30" s="169" customFormat="1" ht="20.25">
      <c r="A1887" s="154"/>
      <c r="B1887" s="301"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3" t="str">
        <f ca="1">IF(ISERROR($V1887),"",OFFSET('Smelter Look-up'!$G$4,$V1887-4,0))</f>
        <v/>
      </c>
      <c r="I1887" s="204" t="str">
        <f ca="1">IF(ISERROR($V1887),"",OFFSET('Smelter Look-up'!$H$4,$V1887-4,0))</f>
        <v/>
      </c>
      <c r="J1887" s="204" t="str">
        <f ca="1">IF(ISERROR($V1887),"",OFFSET('Smelter Look-up'!$I$4,$V1887-4,0))</f>
        <v/>
      </c>
      <c r="K1887" s="149"/>
      <c r="L1887" s="149"/>
      <c r="M1887" s="149"/>
      <c r="N1887" s="149"/>
      <c r="O1887" s="149"/>
      <c r="P1887" s="206"/>
      <c r="Q1887" s="150"/>
      <c r="R1887" s="148" t="str">
        <f ca="1">IF(ISERROR($V1887),"",OFFSET('Smelter Look-up'!$C$4,$V1887-4,0)&amp;"")</f>
        <v/>
      </c>
      <c r="S1887" s="154" t="str">
        <f t="shared" ca="1" si="151"/>
        <v/>
      </c>
      <c r="T1887" s="154" t="str">
        <f ca="1">IF(B1887="","",IF(ISERROR(MATCH($J1887,SorP!$B$1:$B$6261,0)),"",INDIRECT("'SorP'!$A$"&amp;MATCH($S1887&amp;$J1887,SorP!C:C,0))))</f>
        <v/>
      </c>
      <c r="U1887" s="167"/>
      <c r="V1887" s="168" t="e">
        <f>IF(C1887="",NA(),MATCH($B1887&amp;$C1887,'Smelter Look-up'!$J:$J,0))</f>
        <v>#N/A</v>
      </c>
      <c r="X1887" s="169">
        <f t="shared" ca="1" si="150"/>
        <v>0</v>
      </c>
      <c r="AB1887" s="311" t="str">
        <f t="shared" si="152"/>
        <v/>
      </c>
      <c r="AC1887" s="169" t="str">
        <f t="shared" si="153"/>
        <v/>
      </c>
      <c r="AD1887" s="169" t="str">
        <f t="shared" si="154"/>
        <v/>
      </c>
    </row>
    <row r="1888" spans="1:30" s="169" customFormat="1" ht="20.25">
      <c r="A1888" s="154"/>
      <c r="B1888" s="301"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3" t="str">
        <f ca="1">IF(ISERROR($V1888),"",OFFSET('Smelter Look-up'!$G$4,$V1888-4,0))</f>
        <v/>
      </c>
      <c r="I1888" s="204" t="str">
        <f ca="1">IF(ISERROR($V1888),"",OFFSET('Smelter Look-up'!$H$4,$V1888-4,0))</f>
        <v/>
      </c>
      <c r="J1888" s="204" t="str">
        <f ca="1">IF(ISERROR($V1888),"",OFFSET('Smelter Look-up'!$I$4,$V1888-4,0))</f>
        <v/>
      </c>
      <c r="K1888" s="149"/>
      <c r="L1888" s="149"/>
      <c r="M1888" s="149"/>
      <c r="N1888" s="149"/>
      <c r="O1888" s="149"/>
      <c r="P1888" s="206"/>
      <c r="Q1888" s="150"/>
      <c r="R1888" s="148" t="str">
        <f ca="1">IF(ISERROR($V1888),"",OFFSET('Smelter Look-up'!$C$4,$V1888-4,0)&amp;"")</f>
        <v/>
      </c>
      <c r="S1888" s="154" t="str">
        <f t="shared" ca="1" si="151"/>
        <v/>
      </c>
      <c r="T1888" s="154" t="str">
        <f ca="1">IF(B1888="","",IF(ISERROR(MATCH($J1888,SorP!$B$1:$B$6261,0)),"",INDIRECT("'SorP'!$A$"&amp;MATCH($S1888&amp;$J1888,SorP!C:C,0))))</f>
        <v/>
      </c>
      <c r="U1888" s="167"/>
      <c r="V1888" s="168" t="e">
        <f>IF(C1888="",NA(),MATCH($B1888&amp;$C1888,'Smelter Look-up'!$J:$J,0))</f>
        <v>#N/A</v>
      </c>
      <c r="X1888" s="169">
        <f t="shared" ref="X1888:X1951" ca="1" si="155">IF(AND(C1888="Smelter not listed",OR(LEN(D1888)=0,LEN(E1888)=0)),1,0)</f>
        <v>0</v>
      </c>
      <c r="AB1888" s="311" t="str">
        <f t="shared" si="152"/>
        <v/>
      </c>
      <c r="AC1888" s="169" t="str">
        <f t="shared" si="153"/>
        <v/>
      </c>
      <c r="AD1888" s="169" t="str">
        <f t="shared" si="154"/>
        <v/>
      </c>
    </row>
    <row r="1889" spans="1:30" s="169" customFormat="1" ht="20.25">
      <c r="A1889" s="154"/>
      <c r="B1889" s="301"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3" t="str">
        <f ca="1">IF(ISERROR($V1889),"",OFFSET('Smelter Look-up'!$G$4,$V1889-4,0))</f>
        <v/>
      </c>
      <c r="I1889" s="204" t="str">
        <f ca="1">IF(ISERROR($V1889),"",OFFSET('Smelter Look-up'!$H$4,$V1889-4,0))</f>
        <v/>
      </c>
      <c r="J1889" s="204" t="str">
        <f ca="1">IF(ISERROR($V1889),"",OFFSET('Smelter Look-up'!$I$4,$V1889-4,0))</f>
        <v/>
      </c>
      <c r="K1889" s="149"/>
      <c r="L1889" s="149"/>
      <c r="M1889" s="149"/>
      <c r="N1889" s="149"/>
      <c r="O1889" s="149"/>
      <c r="P1889" s="206"/>
      <c r="Q1889" s="150"/>
      <c r="R1889" s="148" t="str">
        <f ca="1">IF(ISERROR($V1889),"",OFFSET('Smelter Look-up'!$C$4,$V1889-4,0)&amp;"")</f>
        <v/>
      </c>
      <c r="S1889" s="154" t="str">
        <f t="shared" ref="S1889:S1952" ca="1" si="156">IF(B1889="","",IF(ISERROR(MATCH($E1889,CL,0)),"Unknown",INDIRECT("'C'!$A$"&amp;MATCH($E1889,CL,0)+1)))</f>
        <v/>
      </c>
      <c r="T1889" s="154" t="str">
        <f ca="1">IF(B1889="","",IF(ISERROR(MATCH($J1889,SorP!$B$1:$B$6261,0)),"",INDIRECT("'SorP'!$A$"&amp;MATCH($S1889&amp;$J1889,SorP!C:C,0))))</f>
        <v/>
      </c>
      <c r="U1889" s="167"/>
      <c r="V1889" s="168" t="e">
        <f>IF(C1889="",NA(),MATCH($B1889&amp;$C1889,'Smelter Look-up'!$J:$J,0))</f>
        <v>#N/A</v>
      </c>
      <c r="X1889" s="169">
        <f t="shared" ca="1" si="155"/>
        <v>0</v>
      </c>
      <c r="AB1889" s="311" t="str">
        <f t="shared" si="152"/>
        <v/>
      </c>
      <c r="AC1889" s="169" t="str">
        <f t="shared" si="153"/>
        <v/>
      </c>
      <c r="AD1889" s="169" t="str">
        <f t="shared" si="154"/>
        <v/>
      </c>
    </row>
    <row r="1890" spans="1:30" s="169" customFormat="1" ht="20.25">
      <c r="A1890" s="154"/>
      <c r="B1890" s="301"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3" t="str">
        <f ca="1">IF(ISERROR($V1890),"",OFFSET('Smelter Look-up'!$G$4,$V1890-4,0))</f>
        <v/>
      </c>
      <c r="I1890" s="204" t="str">
        <f ca="1">IF(ISERROR($V1890),"",OFFSET('Smelter Look-up'!$H$4,$V1890-4,0))</f>
        <v/>
      </c>
      <c r="J1890" s="204" t="str">
        <f ca="1">IF(ISERROR($V1890),"",OFFSET('Smelter Look-up'!$I$4,$V1890-4,0))</f>
        <v/>
      </c>
      <c r="K1890" s="149"/>
      <c r="L1890" s="149"/>
      <c r="M1890" s="149"/>
      <c r="N1890" s="149"/>
      <c r="O1890" s="149"/>
      <c r="P1890" s="206"/>
      <c r="Q1890" s="150"/>
      <c r="R1890" s="148" t="str">
        <f ca="1">IF(ISERROR($V1890),"",OFFSET('Smelter Look-up'!$C$4,$V1890-4,0)&amp;"")</f>
        <v/>
      </c>
      <c r="S1890" s="154" t="str">
        <f t="shared" ca="1" si="156"/>
        <v/>
      </c>
      <c r="T1890" s="154" t="str">
        <f ca="1">IF(B1890="","",IF(ISERROR(MATCH($J1890,SorP!$B$1:$B$6261,0)),"",INDIRECT("'SorP'!$A$"&amp;MATCH($S1890&amp;$J1890,SorP!C:C,0))))</f>
        <v/>
      </c>
      <c r="U1890" s="167"/>
      <c r="V1890" s="168" t="e">
        <f>IF(C1890="",NA(),MATCH($B1890&amp;$C1890,'Smelter Look-up'!$J:$J,0))</f>
        <v>#N/A</v>
      </c>
      <c r="X1890" s="169">
        <f t="shared" ca="1" si="155"/>
        <v>0</v>
      </c>
      <c r="AB1890" s="311" t="str">
        <f t="shared" si="152"/>
        <v/>
      </c>
      <c r="AC1890" s="169" t="str">
        <f t="shared" si="153"/>
        <v/>
      </c>
      <c r="AD1890" s="169" t="str">
        <f t="shared" si="154"/>
        <v/>
      </c>
    </row>
    <row r="1891" spans="1:30" s="169" customFormat="1" ht="20.25">
      <c r="A1891" s="154"/>
      <c r="B1891" s="301"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3" t="str">
        <f ca="1">IF(ISERROR($V1891),"",OFFSET('Smelter Look-up'!$G$4,$V1891-4,0))</f>
        <v/>
      </c>
      <c r="I1891" s="204" t="str">
        <f ca="1">IF(ISERROR($V1891),"",OFFSET('Smelter Look-up'!$H$4,$V1891-4,0))</f>
        <v/>
      </c>
      <c r="J1891" s="204" t="str">
        <f ca="1">IF(ISERROR($V1891),"",OFFSET('Smelter Look-up'!$I$4,$V1891-4,0))</f>
        <v/>
      </c>
      <c r="K1891" s="149"/>
      <c r="L1891" s="149"/>
      <c r="M1891" s="149"/>
      <c r="N1891" s="149"/>
      <c r="O1891" s="149"/>
      <c r="P1891" s="206"/>
      <c r="Q1891" s="150"/>
      <c r="R1891" s="148" t="str">
        <f ca="1">IF(ISERROR($V1891),"",OFFSET('Smelter Look-up'!$C$4,$V1891-4,0)&amp;"")</f>
        <v/>
      </c>
      <c r="S1891" s="154" t="str">
        <f t="shared" ca="1" si="156"/>
        <v/>
      </c>
      <c r="T1891" s="154" t="str">
        <f ca="1">IF(B1891="","",IF(ISERROR(MATCH($J1891,SorP!$B$1:$B$6261,0)),"",INDIRECT("'SorP'!$A$"&amp;MATCH($S1891&amp;$J1891,SorP!C:C,0))))</f>
        <v/>
      </c>
      <c r="U1891" s="167"/>
      <c r="V1891" s="168" t="e">
        <f>IF(C1891="",NA(),MATCH($B1891&amp;$C1891,'Smelter Look-up'!$J:$J,0))</f>
        <v>#N/A</v>
      </c>
      <c r="X1891" s="169">
        <f t="shared" ca="1" si="155"/>
        <v>0</v>
      </c>
      <c r="AB1891" s="311" t="str">
        <f t="shared" si="152"/>
        <v/>
      </c>
      <c r="AC1891" s="169" t="str">
        <f t="shared" si="153"/>
        <v/>
      </c>
      <c r="AD1891" s="169" t="str">
        <f t="shared" si="154"/>
        <v/>
      </c>
    </row>
    <row r="1892" spans="1:30" s="169" customFormat="1" ht="20.25">
      <c r="A1892" s="154"/>
      <c r="B1892" s="301"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3" t="str">
        <f ca="1">IF(ISERROR($V1892),"",OFFSET('Smelter Look-up'!$G$4,$V1892-4,0))</f>
        <v/>
      </c>
      <c r="I1892" s="204" t="str">
        <f ca="1">IF(ISERROR($V1892),"",OFFSET('Smelter Look-up'!$H$4,$V1892-4,0))</f>
        <v/>
      </c>
      <c r="J1892" s="204" t="str">
        <f ca="1">IF(ISERROR($V1892),"",OFFSET('Smelter Look-up'!$I$4,$V1892-4,0))</f>
        <v/>
      </c>
      <c r="K1892" s="149"/>
      <c r="L1892" s="149"/>
      <c r="M1892" s="149"/>
      <c r="N1892" s="149"/>
      <c r="O1892" s="149"/>
      <c r="P1892" s="206"/>
      <c r="Q1892" s="150"/>
      <c r="R1892" s="148" t="str">
        <f ca="1">IF(ISERROR($V1892),"",OFFSET('Smelter Look-up'!$C$4,$V1892-4,0)&amp;"")</f>
        <v/>
      </c>
      <c r="S1892" s="154" t="str">
        <f t="shared" ca="1" si="156"/>
        <v/>
      </c>
      <c r="T1892" s="154" t="str">
        <f ca="1">IF(B1892="","",IF(ISERROR(MATCH($J1892,SorP!$B$1:$B$6261,0)),"",INDIRECT("'SorP'!$A$"&amp;MATCH($S1892&amp;$J1892,SorP!C:C,0))))</f>
        <v/>
      </c>
      <c r="U1892" s="167"/>
      <c r="V1892" s="168" t="e">
        <f>IF(C1892="",NA(),MATCH($B1892&amp;$C1892,'Smelter Look-up'!$J:$J,0))</f>
        <v>#N/A</v>
      </c>
      <c r="X1892" s="169">
        <f t="shared" ca="1" si="155"/>
        <v>0</v>
      </c>
      <c r="AB1892" s="311" t="str">
        <f t="shared" si="152"/>
        <v/>
      </c>
      <c r="AC1892" s="169" t="str">
        <f t="shared" si="153"/>
        <v/>
      </c>
      <c r="AD1892" s="169" t="str">
        <f t="shared" si="154"/>
        <v/>
      </c>
    </row>
    <row r="1893" spans="1:30" s="169" customFormat="1" ht="20.25">
      <c r="A1893" s="154"/>
      <c r="B1893" s="301"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3" t="str">
        <f ca="1">IF(ISERROR($V1893),"",OFFSET('Smelter Look-up'!$G$4,$V1893-4,0))</f>
        <v/>
      </c>
      <c r="I1893" s="204" t="str">
        <f ca="1">IF(ISERROR($V1893),"",OFFSET('Smelter Look-up'!$H$4,$V1893-4,0))</f>
        <v/>
      </c>
      <c r="J1893" s="204" t="str">
        <f ca="1">IF(ISERROR($V1893),"",OFFSET('Smelter Look-up'!$I$4,$V1893-4,0))</f>
        <v/>
      </c>
      <c r="K1893" s="149"/>
      <c r="L1893" s="149"/>
      <c r="M1893" s="149"/>
      <c r="N1893" s="149"/>
      <c r="O1893" s="149"/>
      <c r="P1893" s="206"/>
      <c r="Q1893" s="150"/>
      <c r="R1893" s="148" t="str">
        <f ca="1">IF(ISERROR($V1893),"",OFFSET('Smelter Look-up'!$C$4,$V1893-4,0)&amp;"")</f>
        <v/>
      </c>
      <c r="S1893" s="154" t="str">
        <f t="shared" ca="1" si="156"/>
        <v/>
      </c>
      <c r="T1893" s="154" t="str">
        <f ca="1">IF(B1893="","",IF(ISERROR(MATCH($J1893,SorP!$B$1:$B$6261,0)),"",INDIRECT("'SorP'!$A$"&amp;MATCH($S1893&amp;$J1893,SorP!C:C,0))))</f>
        <v/>
      </c>
      <c r="U1893" s="167"/>
      <c r="V1893" s="168" t="e">
        <f>IF(C1893="",NA(),MATCH($B1893&amp;$C1893,'Smelter Look-up'!$J:$J,0))</f>
        <v>#N/A</v>
      </c>
      <c r="X1893" s="169">
        <f t="shared" ca="1" si="155"/>
        <v>0</v>
      </c>
      <c r="AB1893" s="311" t="str">
        <f t="shared" si="152"/>
        <v/>
      </c>
      <c r="AC1893" s="169" t="str">
        <f t="shared" si="153"/>
        <v/>
      </c>
      <c r="AD1893" s="169" t="str">
        <f t="shared" si="154"/>
        <v/>
      </c>
    </row>
    <row r="1894" spans="1:30" s="169" customFormat="1" ht="20.25">
      <c r="A1894" s="154"/>
      <c r="B1894" s="301"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3" t="str">
        <f ca="1">IF(ISERROR($V1894),"",OFFSET('Smelter Look-up'!$G$4,$V1894-4,0))</f>
        <v/>
      </c>
      <c r="I1894" s="204" t="str">
        <f ca="1">IF(ISERROR($V1894),"",OFFSET('Smelter Look-up'!$H$4,$V1894-4,0))</f>
        <v/>
      </c>
      <c r="J1894" s="204" t="str">
        <f ca="1">IF(ISERROR($V1894),"",OFFSET('Smelter Look-up'!$I$4,$V1894-4,0))</f>
        <v/>
      </c>
      <c r="K1894" s="149"/>
      <c r="L1894" s="149"/>
      <c r="M1894" s="149"/>
      <c r="N1894" s="149"/>
      <c r="O1894" s="149"/>
      <c r="P1894" s="206"/>
      <c r="Q1894" s="150"/>
      <c r="R1894" s="148" t="str">
        <f ca="1">IF(ISERROR($V1894),"",OFFSET('Smelter Look-up'!$C$4,$V1894-4,0)&amp;"")</f>
        <v/>
      </c>
      <c r="S1894" s="154" t="str">
        <f t="shared" ca="1" si="156"/>
        <v/>
      </c>
      <c r="T1894" s="154" t="str">
        <f ca="1">IF(B1894="","",IF(ISERROR(MATCH($J1894,SorP!$B$1:$B$6261,0)),"",INDIRECT("'SorP'!$A$"&amp;MATCH($S1894&amp;$J1894,SorP!C:C,0))))</f>
        <v/>
      </c>
      <c r="U1894" s="167"/>
      <c r="V1894" s="168" t="e">
        <f>IF(C1894="",NA(),MATCH($B1894&amp;$C1894,'Smelter Look-up'!$J:$J,0))</f>
        <v>#N/A</v>
      </c>
      <c r="X1894" s="169">
        <f t="shared" ca="1" si="155"/>
        <v>0</v>
      </c>
      <c r="AB1894" s="311" t="str">
        <f t="shared" si="152"/>
        <v/>
      </c>
      <c r="AC1894" s="169" t="str">
        <f t="shared" si="153"/>
        <v/>
      </c>
      <c r="AD1894" s="169" t="str">
        <f t="shared" si="154"/>
        <v/>
      </c>
    </row>
    <row r="1895" spans="1:30" s="169" customFormat="1" ht="20.25">
      <c r="A1895" s="154"/>
      <c r="B1895" s="301"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3" t="str">
        <f ca="1">IF(ISERROR($V1895),"",OFFSET('Smelter Look-up'!$G$4,$V1895-4,0))</f>
        <v/>
      </c>
      <c r="I1895" s="204" t="str">
        <f ca="1">IF(ISERROR($V1895),"",OFFSET('Smelter Look-up'!$H$4,$V1895-4,0))</f>
        <v/>
      </c>
      <c r="J1895" s="204" t="str">
        <f ca="1">IF(ISERROR($V1895),"",OFFSET('Smelter Look-up'!$I$4,$V1895-4,0))</f>
        <v/>
      </c>
      <c r="K1895" s="149"/>
      <c r="L1895" s="149"/>
      <c r="M1895" s="149"/>
      <c r="N1895" s="149"/>
      <c r="O1895" s="149"/>
      <c r="P1895" s="206"/>
      <c r="Q1895" s="150"/>
      <c r="R1895" s="148" t="str">
        <f ca="1">IF(ISERROR($V1895),"",OFFSET('Smelter Look-up'!$C$4,$V1895-4,0)&amp;"")</f>
        <v/>
      </c>
      <c r="S1895" s="154" t="str">
        <f t="shared" ca="1" si="156"/>
        <v/>
      </c>
      <c r="T1895" s="154" t="str">
        <f ca="1">IF(B1895="","",IF(ISERROR(MATCH($J1895,SorP!$B$1:$B$6261,0)),"",INDIRECT("'SorP'!$A$"&amp;MATCH($S1895&amp;$J1895,SorP!C:C,0))))</f>
        <v/>
      </c>
      <c r="U1895" s="167"/>
      <c r="V1895" s="168" t="e">
        <f>IF(C1895="",NA(),MATCH($B1895&amp;$C1895,'Smelter Look-up'!$J:$J,0))</f>
        <v>#N/A</v>
      </c>
      <c r="X1895" s="169">
        <f t="shared" ca="1" si="155"/>
        <v>0</v>
      </c>
      <c r="AB1895" s="311" t="str">
        <f t="shared" ref="AB1895:AB1958" si="157">IF(C1895="","",B1895)</f>
        <v/>
      </c>
      <c r="AC1895" s="169" t="str">
        <f t="shared" ref="AC1895:AC1958" si="158">B1895</f>
        <v/>
      </c>
      <c r="AD1895" s="169" t="str">
        <f t="shared" ref="AD1895:AD1958" si="159">IF(C1895="Smelter not listed",D1895,C1895)</f>
        <v/>
      </c>
    </row>
    <row r="1896" spans="1:30" s="169" customFormat="1" ht="20.25">
      <c r="A1896" s="154"/>
      <c r="B1896" s="301"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3" t="str">
        <f ca="1">IF(ISERROR($V1896),"",OFFSET('Smelter Look-up'!$G$4,$V1896-4,0))</f>
        <v/>
      </c>
      <c r="I1896" s="204" t="str">
        <f ca="1">IF(ISERROR($V1896),"",OFFSET('Smelter Look-up'!$H$4,$V1896-4,0))</f>
        <v/>
      </c>
      <c r="J1896" s="204" t="str">
        <f ca="1">IF(ISERROR($V1896),"",OFFSET('Smelter Look-up'!$I$4,$V1896-4,0))</f>
        <v/>
      </c>
      <c r="K1896" s="149"/>
      <c r="L1896" s="149"/>
      <c r="M1896" s="149"/>
      <c r="N1896" s="149"/>
      <c r="O1896" s="149"/>
      <c r="P1896" s="206"/>
      <c r="Q1896" s="150"/>
      <c r="R1896" s="148" t="str">
        <f ca="1">IF(ISERROR($V1896),"",OFFSET('Smelter Look-up'!$C$4,$V1896-4,0)&amp;"")</f>
        <v/>
      </c>
      <c r="S1896" s="154" t="str">
        <f t="shared" ca="1" si="156"/>
        <v/>
      </c>
      <c r="T1896" s="154" t="str">
        <f ca="1">IF(B1896="","",IF(ISERROR(MATCH($J1896,SorP!$B$1:$B$6261,0)),"",INDIRECT("'SorP'!$A$"&amp;MATCH($S1896&amp;$J1896,SorP!C:C,0))))</f>
        <v/>
      </c>
      <c r="U1896" s="167"/>
      <c r="V1896" s="168" t="e">
        <f>IF(C1896="",NA(),MATCH($B1896&amp;$C1896,'Smelter Look-up'!$J:$J,0))</f>
        <v>#N/A</v>
      </c>
      <c r="X1896" s="169">
        <f t="shared" ca="1" si="155"/>
        <v>0</v>
      </c>
      <c r="AB1896" s="311" t="str">
        <f t="shared" si="157"/>
        <v/>
      </c>
      <c r="AC1896" s="169" t="str">
        <f t="shared" si="158"/>
        <v/>
      </c>
      <c r="AD1896" s="169" t="str">
        <f t="shared" si="159"/>
        <v/>
      </c>
    </row>
    <row r="1897" spans="1:30" s="169" customFormat="1" ht="20.25">
      <c r="A1897" s="154"/>
      <c r="B1897" s="301"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3" t="str">
        <f ca="1">IF(ISERROR($V1897),"",OFFSET('Smelter Look-up'!$G$4,$V1897-4,0))</f>
        <v/>
      </c>
      <c r="I1897" s="204" t="str">
        <f ca="1">IF(ISERROR($V1897),"",OFFSET('Smelter Look-up'!$H$4,$V1897-4,0))</f>
        <v/>
      </c>
      <c r="J1897" s="204" t="str">
        <f ca="1">IF(ISERROR($V1897),"",OFFSET('Smelter Look-up'!$I$4,$V1897-4,0))</f>
        <v/>
      </c>
      <c r="K1897" s="149"/>
      <c r="L1897" s="149"/>
      <c r="M1897" s="149"/>
      <c r="N1897" s="149"/>
      <c r="O1897" s="149"/>
      <c r="P1897" s="206"/>
      <c r="Q1897" s="150"/>
      <c r="R1897" s="148" t="str">
        <f ca="1">IF(ISERROR($V1897),"",OFFSET('Smelter Look-up'!$C$4,$V1897-4,0)&amp;"")</f>
        <v/>
      </c>
      <c r="S1897" s="154" t="str">
        <f t="shared" ca="1" si="156"/>
        <v/>
      </c>
      <c r="T1897" s="154" t="str">
        <f ca="1">IF(B1897="","",IF(ISERROR(MATCH($J1897,SorP!$B$1:$B$6261,0)),"",INDIRECT("'SorP'!$A$"&amp;MATCH($S1897&amp;$J1897,SorP!C:C,0))))</f>
        <v/>
      </c>
      <c r="U1897" s="167"/>
      <c r="V1897" s="168" t="e">
        <f>IF(C1897="",NA(),MATCH($B1897&amp;$C1897,'Smelter Look-up'!$J:$J,0))</f>
        <v>#N/A</v>
      </c>
      <c r="X1897" s="169">
        <f t="shared" ca="1" si="155"/>
        <v>0</v>
      </c>
      <c r="AB1897" s="311" t="str">
        <f t="shared" si="157"/>
        <v/>
      </c>
      <c r="AC1897" s="169" t="str">
        <f t="shared" si="158"/>
        <v/>
      </c>
      <c r="AD1897" s="169" t="str">
        <f t="shared" si="159"/>
        <v/>
      </c>
    </row>
    <row r="1898" spans="1:30" s="169" customFormat="1" ht="20.25">
      <c r="A1898" s="154"/>
      <c r="B1898" s="301"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3" t="str">
        <f ca="1">IF(ISERROR($V1898),"",OFFSET('Smelter Look-up'!$G$4,$V1898-4,0))</f>
        <v/>
      </c>
      <c r="I1898" s="204" t="str">
        <f ca="1">IF(ISERROR($V1898),"",OFFSET('Smelter Look-up'!$H$4,$V1898-4,0))</f>
        <v/>
      </c>
      <c r="J1898" s="204" t="str">
        <f ca="1">IF(ISERROR($V1898),"",OFFSET('Smelter Look-up'!$I$4,$V1898-4,0))</f>
        <v/>
      </c>
      <c r="K1898" s="149"/>
      <c r="L1898" s="149"/>
      <c r="M1898" s="149"/>
      <c r="N1898" s="149"/>
      <c r="O1898" s="149"/>
      <c r="P1898" s="206"/>
      <c r="Q1898" s="150"/>
      <c r="R1898" s="148" t="str">
        <f ca="1">IF(ISERROR($V1898),"",OFFSET('Smelter Look-up'!$C$4,$V1898-4,0)&amp;"")</f>
        <v/>
      </c>
      <c r="S1898" s="154" t="str">
        <f t="shared" ca="1" si="156"/>
        <v/>
      </c>
      <c r="T1898" s="154" t="str">
        <f ca="1">IF(B1898="","",IF(ISERROR(MATCH($J1898,SorP!$B$1:$B$6261,0)),"",INDIRECT("'SorP'!$A$"&amp;MATCH($S1898&amp;$J1898,SorP!C:C,0))))</f>
        <v/>
      </c>
      <c r="U1898" s="167"/>
      <c r="V1898" s="168" t="e">
        <f>IF(C1898="",NA(),MATCH($B1898&amp;$C1898,'Smelter Look-up'!$J:$J,0))</f>
        <v>#N/A</v>
      </c>
      <c r="X1898" s="169">
        <f t="shared" ca="1" si="155"/>
        <v>0</v>
      </c>
      <c r="AB1898" s="311" t="str">
        <f t="shared" si="157"/>
        <v/>
      </c>
      <c r="AC1898" s="169" t="str">
        <f t="shared" si="158"/>
        <v/>
      </c>
      <c r="AD1898" s="169" t="str">
        <f t="shared" si="159"/>
        <v/>
      </c>
    </row>
    <row r="1899" spans="1:30" s="169" customFormat="1" ht="20.25">
      <c r="A1899" s="154"/>
      <c r="B1899" s="301"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3" t="str">
        <f ca="1">IF(ISERROR($V1899),"",OFFSET('Smelter Look-up'!$G$4,$V1899-4,0))</f>
        <v/>
      </c>
      <c r="I1899" s="204" t="str">
        <f ca="1">IF(ISERROR($V1899),"",OFFSET('Smelter Look-up'!$H$4,$V1899-4,0))</f>
        <v/>
      </c>
      <c r="J1899" s="204" t="str">
        <f ca="1">IF(ISERROR($V1899),"",OFFSET('Smelter Look-up'!$I$4,$V1899-4,0))</f>
        <v/>
      </c>
      <c r="K1899" s="149"/>
      <c r="L1899" s="149"/>
      <c r="M1899" s="149"/>
      <c r="N1899" s="149"/>
      <c r="O1899" s="149"/>
      <c r="P1899" s="206"/>
      <c r="Q1899" s="150"/>
      <c r="R1899" s="148" t="str">
        <f ca="1">IF(ISERROR($V1899),"",OFFSET('Smelter Look-up'!$C$4,$V1899-4,0)&amp;"")</f>
        <v/>
      </c>
      <c r="S1899" s="154" t="str">
        <f t="shared" ca="1" si="156"/>
        <v/>
      </c>
      <c r="T1899" s="154" t="str">
        <f ca="1">IF(B1899="","",IF(ISERROR(MATCH($J1899,SorP!$B$1:$B$6261,0)),"",INDIRECT("'SorP'!$A$"&amp;MATCH($S1899&amp;$J1899,SorP!C:C,0))))</f>
        <v/>
      </c>
      <c r="U1899" s="167"/>
      <c r="V1899" s="168" t="e">
        <f>IF(C1899="",NA(),MATCH($B1899&amp;$C1899,'Smelter Look-up'!$J:$J,0))</f>
        <v>#N/A</v>
      </c>
      <c r="X1899" s="169">
        <f t="shared" ca="1" si="155"/>
        <v>0</v>
      </c>
      <c r="AB1899" s="311" t="str">
        <f t="shared" si="157"/>
        <v/>
      </c>
      <c r="AC1899" s="169" t="str">
        <f t="shared" si="158"/>
        <v/>
      </c>
      <c r="AD1899" s="169" t="str">
        <f t="shared" si="159"/>
        <v/>
      </c>
    </row>
    <row r="1900" spans="1:30" s="169" customFormat="1" ht="20.25">
      <c r="A1900" s="154"/>
      <c r="B1900" s="301"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3" t="str">
        <f ca="1">IF(ISERROR($V1900),"",OFFSET('Smelter Look-up'!$G$4,$V1900-4,0))</f>
        <v/>
      </c>
      <c r="I1900" s="204" t="str">
        <f ca="1">IF(ISERROR($V1900),"",OFFSET('Smelter Look-up'!$H$4,$V1900-4,0))</f>
        <v/>
      </c>
      <c r="J1900" s="204" t="str">
        <f ca="1">IF(ISERROR($V1900),"",OFFSET('Smelter Look-up'!$I$4,$V1900-4,0))</f>
        <v/>
      </c>
      <c r="K1900" s="149"/>
      <c r="L1900" s="149"/>
      <c r="M1900" s="149"/>
      <c r="N1900" s="149"/>
      <c r="O1900" s="149"/>
      <c r="P1900" s="206"/>
      <c r="Q1900" s="150"/>
      <c r="R1900" s="148" t="str">
        <f ca="1">IF(ISERROR($V1900),"",OFFSET('Smelter Look-up'!$C$4,$V1900-4,0)&amp;"")</f>
        <v/>
      </c>
      <c r="S1900" s="154" t="str">
        <f t="shared" ca="1" si="156"/>
        <v/>
      </c>
      <c r="T1900" s="154" t="str">
        <f ca="1">IF(B1900="","",IF(ISERROR(MATCH($J1900,SorP!$B$1:$B$6261,0)),"",INDIRECT("'SorP'!$A$"&amp;MATCH($S1900&amp;$J1900,SorP!C:C,0))))</f>
        <v/>
      </c>
      <c r="U1900" s="167"/>
      <c r="V1900" s="168" t="e">
        <f>IF(C1900="",NA(),MATCH($B1900&amp;$C1900,'Smelter Look-up'!$J:$J,0))</f>
        <v>#N/A</v>
      </c>
      <c r="X1900" s="169">
        <f t="shared" ca="1" si="155"/>
        <v>0</v>
      </c>
      <c r="AB1900" s="311" t="str">
        <f t="shared" si="157"/>
        <v/>
      </c>
      <c r="AC1900" s="169" t="str">
        <f t="shared" si="158"/>
        <v/>
      </c>
      <c r="AD1900" s="169" t="str">
        <f t="shared" si="159"/>
        <v/>
      </c>
    </row>
    <row r="1901" spans="1:30" s="169" customFormat="1" ht="20.25">
      <c r="A1901" s="154"/>
      <c r="B1901" s="301"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3" t="str">
        <f ca="1">IF(ISERROR($V1901),"",OFFSET('Smelter Look-up'!$G$4,$V1901-4,0))</f>
        <v/>
      </c>
      <c r="I1901" s="204" t="str">
        <f ca="1">IF(ISERROR($V1901),"",OFFSET('Smelter Look-up'!$H$4,$V1901-4,0))</f>
        <v/>
      </c>
      <c r="J1901" s="204" t="str">
        <f ca="1">IF(ISERROR($V1901),"",OFFSET('Smelter Look-up'!$I$4,$V1901-4,0))</f>
        <v/>
      </c>
      <c r="K1901" s="149"/>
      <c r="L1901" s="149"/>
      <c r="M1901" s="149"/>
      <c r="N1901" s="149"/>
      <c r="O1901" s="149"/>
      <c r="P1901" s="206"/>
      <c r="Q1901" s="150"/>
      <c r="R1901" s="148" t="str">
        <f ca="1">IF(ISERROR($V1901),"",OFFSET('Smelter Look-up'!$C$4,$V1901-4,0)&amp;"")</f>
        <v/>
      </c>
      <c r="S1901" s="154" t="str">
        <f t="shared" ca="1" si="156"/>
        <v/>
      </c>
      <c r="T1901" s="154" t="str">
        <f ca="1">IF(B1901="","",IF(ISERROR(MATCH($J1901,SorP!$B$1:$B$6261,0)),"",INDIRECT("'SorP'!$A$"&amp;MATCH($S1901&amp;$J1901,SorP!C:C,0))))</f>
        <v/>
      </c>
      <c r="U1901" s="167"/>
      <c r="V1901" s="168" t="e">
        <f>IF(C1901="",NA(),MATCH($B1901&amp;$C1901,'Smelter Look-up'!$J:$J,0))</f>
        <v>#N/A</v>
      </c>
      <c r="X1901" s="169">
        <f t="shared" ca="1" si="155"/>
        <v>0</v>
      </c>
      <c r="AB1901" s="311" t="str">
        <f t="shared" si="157"/>
        <v/>
      </c>
      <c r="AC1901" s="169" t="str">
        <f t="shared" si="158"/>
        <v/>
      </c>
      <c r="AD1901" s="169" t="str">
        <f t="shared" si="159"/>
        <v/>
      </c>
    </row>
    <row r="1902" spans="1:30" s="169" customFormat="1" ht="20.25">
      <c r="A1902" s="154"/>
      <c r="B1902" s="301"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3" t="str">
        <f ca="1">IF(ISERROR($V1902),"",OFFSET('Smelter Look-up'!$G$4,$V1902-4,0))</f>
        <v/>
      </c>
      <c r="I1902" s="204" t="str">
        <f ca="1">IF(ISERROR($V1902),"",OFFSET('Smelter Look-up'!$H$4,$V1902-4,0))</f>
        <v/>
      </c>
      <c r="J1902" s="204" t="str">
        <f ca="1">IF(ISERROR($V1902),"",OFFSET('Smelter Look-up'!$I$4,$V1902-4,0))</f>
        <v/>
      </c>
      <c r="K1902" s="149"/>
      <c r="L1902" s="149"/>
      <c r="M1902" s="149"/>
      <c r="N1902" s="149"/>
      <c r="O1902" s="149"/>
      <c r="P1902" s="206"/>
      <c r="Q1902" s="150"/>
      <c r="R1902" s="148" t="str">
        <f ca="1">IF(ISERROR($V1902),"",OFFSET('Smelter Look-up'!$C$4,$V1902-4,0)&amp;"")</f>
        <v/>
      </c>
      <c r="S1902" s="154" t="str">
        <f t="shared" ca="1" si="156"/>
        <v/>
      </c>
      <c r="T1902" s="154" t="str">
        <f ca="1">IF(B1902="","",IF(ISERROR(MATCH($J1902,SorP!$B$1:$B$6261,0)),"",INDIRECT("'SorP'!$A$"&amp;MATCH($S1902&amp;$J1902,SorP!C:C,0))))</f>
        <v/>
      </c>
      <c r="U1902" s="167"/>
      <c r="V1902" s="168" t="e">
        <f>IF(C1902="",NA(),MATCH($B1902&amp;$C1902,'Smelter Look-up'!$J:$J,0))</f>
        <v>#N/A</v>
      </c>
      <c r="X1902" s="169">
        <f t="shared" ca="1" si="155"/>
        <v>0</v>
      </c>
      <c r="AB1902" s="311" t="str">
        <f t="shared" si="157"/>
        <v/>
      </c>
      <c r="AC1902" s="169" t="str">
        <f t="shared" si="158"/>
        <v/>
      </c>
      <c r="AD1902" s="169" t="str">
        <f t="shared" si="159"/>
        <v/>
      </c>
    </row>
    <row r="1903" spans="1:30" s="169" customFormat="1" ht="20.25">
      <c r="A1903" s="154"/>
      <c r="B1903" s="301"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3" t="str">
        <f ca="1">IF(ISERROR($V1903),"",OFFSET('Smelter Look-up'!$G$4,$V1903-4,0))</f>
        <v/>
      </c>
      <c r="I1903" s="204" t="str">
        <f ca="1">IF(ISERROR($V1903),"",OFFSET('Smelter Look-up'!$H$4,$V1903-4,0))</f>
        <v/>
      </c>
      <c r="J1903" s="204" t="str">
        <f ca="1">IF(ISERROR($V1903),"",OFFSET('Smelter Look-up'!$I$4,$V1903-4,0))</f>
        <v/>
      </c>
      <c r="K1903" s="149"/>
      <c r="L1903" s="149"/>
      <c r="M1903" s="149"/>
      <c r="N1903" s="149"/>
      <c r="O1903" s="149"/>
      <c r="P1903" s="206"/>
      <c r="Q1903" s="150"/>
      <c r="R1903" s="148" t="str">
        <f ca="1">IF(ISERROR($V1903),"",OFFSET('Smelter Look-up'!$C$4,$V1903-4,0)&amp;"")</f>
        <v/>
      </c>
      <c r="S1903" s="154" t="str">
        <f t="shared" ca="1" si="156"/>
        <v/>
      </c>
      <c r="T1903" s="154" t="str">
        <f ca="1">IF(B1903="","",IF(ISERROR(MATCH($J1903,SorP!$B$1:$B$6261,0)),"",INDIRECT("'SorP'!$A$"&amp;MATCH($S1903&amp;$J1903,SorP!C:C,0))))</f>
        <v/>
      </c>
      <c r="U1903" s="167"/>
      <c r="V1903" s="168" t="e">
        <f>IF(C1903="",NA(),MATCH($B1903&amp;$C1903,'Smelter Look-up'!$J:$J,0))</f>
        <v>#N/A</v>
      </c>
      <c r="X1903" s="169">
        <f t="shared" ca="1" si="155"/>
        <v>0</v>
      </c>
      <c r="AB1903" s="311" t="str">
        <f t="shared" si="157"/>
        <v/>
      </c>
      <c r="AC1903" s="169" t="str">
        <f t="shared" si="158"/>
        <v/>
      </c>
      <c r="AD1903" s="169" t="str">
        <f t="shared" si="159"/>
        <v/>
      </c>
    </row>
    <row r="1904" spans="1:30" s="169" customFormat="1" ht="20.25">
      <c r="A1904" s="154"/>
      <c r="B1904" s="301"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3" t="str">
        <f ca="1">IF(ISERROR($V1904),"",OFFSET('Smelter Look-up'!$G$4,$V1904-4,0))</f>
        <v/>
      </c>
      <c r="I1904" s="204" t="str">
        <f ca="1">IF(ISERROR($V1904),"",OFFSET('Smelter Look-up'!$H$4,$V1904-4,0))</f>
        <v/>
      </c>
      <c r="J1904" s="204" t="str">
        <f ca="1">IF(ISERROR($V1904),"",OFFSET('Smelter Look-up'!$I$4,$V1904-4,0))</f>
        <v/>
      </c>
      <c r="K1904" s="149"/>
      <c r="L1904" s="149"/>
      <c r="M1904" s="149"/>
      <c r="N1904" s="149"/>
      <c r="O1904" s="149"/>
      <c r="P1904" s="206"/>
      <c r="Q1904" s="150"/>
      <c r="R1904" s="148" t="str">
        <f ca="1">IF(ISERROR($V1904),"",OFFSET('Smelter Look-up'!$C$4,$V1904-4,0)&amp;"")</f>
        <v/>
      </c>
      <c r="S1904" s="154" t="str">
        <f t="shared" ca="1" si="156"/>
        <v/>
      </c>
      <c r="T1904" s="154" t="str">
        <f ca="1">IF(B1904="","",IF(ISERROR(MATCH($J1904,SorP!$B$1:$B$6261,0)),"",INDIRECT("'SorP'!$A$"&amp;MATCH($S1904&amp;$J1904,SorP!C:C,0))))</f>
        <v/>
      </c>
      <c r="U1904" s="167"/>
      <c r="V1904" s="168" t="e">
        <f>IF(C1904="",NA(),MATCH($B1904&amp;$C1904,'Smelter Look-up'!$J:$J,0))</f>
        <v>#N/A</v>
      </c>
      <c r="X1904" s="169">
        <f t="shared" ca="1" si="155"/>
        <v>0</v>
      </c>
      <c r="AB1904" s="311" t="str">
        <f t="shared" si="157"/>
        <v/>
      </c>
      <c r="AC1904" s="169" t="str">
        <f t="shared" si="158"/>
        <v/>
      </c>
      <c r="AD1904" s="169" t="str">
        <f t="shared" si="159"/>
        <v/>
      </c>
    </row>
    <row r="1905" spans="1:30" s="169" customFormat="1" ht="20.25">
      <c r="A1905" s="154"/>
      <c r="B1905" s="301"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3" t="str">
        <f ca="1">IF(ISERROR($V1905),"",OFFSET('Smelter Look-up'!$G$4,$V1905-4,0))</f>
        <v/>
      </c>
      <c r="I1905" s="204" t="str">
        <f ca="1">IF(ISERROR($V1905),"",OFFSET('Smelter Look-up'!$H$4,$V1905-4,0))</f>
        <v/>
      </c>
      <c r="J1905" s="204" t="str">
        <f ca="1">IF(ISERROR($V1905),"",OFFSET('Smelter Look-up'!$I$4,$V1905-4,0))</f>
        <v/>
      </c>
      <c r="K1905" s="149"/>
      <c r="L1905" s="149"/>
      <c r="M1905" s="149"/>
      <c r="N1905" s="149"/>
      <c r="O1905" s="149"/>
      <c r="P1905" s="206"/>
      <c r="Q1905" s="150"/>
      <c r="R1905" s="148" t="str">
        <f ca="1">IF(ISERROR($V1905),"",OFFSET('Smelter Look-up'!$C$4,$V1905-4,0)&amp;"")</f>
        <v/>
      </c>
      <c r="S1905" s="154" t="str">
        <f t="shared" ca="1" si="156"/>
        <v/>
      </c>
      <c r="T1905" s="154" t="str">
        <f ca="1">IF(B1905="","",IF(ISERROR(MATCH($J1905,SorP!$B$1:$B$6261,0)),"",INDIRECT("'SorP'!$A$"&amp;MATCH($S1905&amp;$J1905,SorP!C:C,0))))</f>
        <v/>
      </c>
      <c r="U1905" s="167"/>
      <c r="V1905" s="168" t="e">
        <f>IF(C1905="",NA(),MATCH($B1905&amp;$C1905,'Smelter Look-up'!$J:$J,0))</f>
        <v>#N/A</v>
      </c>
      <c r="X1905" s="169">
        <f t="shared" ca="1" si="155"/>
        <v>0</v>
      </c>
      <c r="AB1905" s="311" t="str">
        <f t="shared" si="157"/>
        <v/>
      </c>
      <c r="AC1905" s="169" t="str">
        <f t="shared" si="158"/>
        <v/>
      </c>
      <c r="AD1905" s="169" t="str">
        <f t="shared" si="159"/>
        <v/>
      </c>
    </row>
    <row r="1906" spans="1:30" s="169" customFormat="1" ht="20.25">
      <c r="A1906" s="154"/>
      <c r="B1906" s="301"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3" t="str">
        <f ca="1">IF(ISERROR($V1906),"",OFFSET('Smelter Look-up'!$G$4,$V1906-4,0))</f>
        <v/>
      </c>
      <c r="I1906" s="204" t="str">
        <f ca="1">IF(ISERROR($V1906),"",OFFSET('Smelter Look-up'!$H$4,$V1906-4,0))</f>
        <v/>
      </c>
      <c r="J1906" s="204" t="str">
        <f ca="1">IF(ISERROR($V1906),"",OFFSET('Smelter Look-up'!$I$4,$V1906-4,0))</f>
        <v/>
      </c>
      <c r="K1906" s="149"/>
      <c r="L1906" s="149"/>
      <c r="M1906" s="149"/>
      <c r="N1906" s="149"/>
      <c r="O1906" s="149"/>
      <c r="P1906" s="206"/>
      <c r="Q1906" s="150"/>
      <c r="R1906" s="148" t="str">
        <f ca="1">IF(ISERROR($V1906),"",OFFSET('Smelter Look-up'!$C$4,$V1906-4,0)&amp;"")</f>
        <v/>
      </c>
      <c r="S1906" s="154" t="str">
        <f t="shared" ca="1" si="156"/>
        <v/>
      </c>
      <c r="T1906" s="154" t="str">
        <f ca="1">IF(B1906="","",IF(ISERROR(MATCH($J1906,SorP!$B$1:$B$6261,0)),"",INDIRECT("'SorP'!$A$"&amp;MATCH($S1906&amp;$J1906,SorP!C:C,0))))</f>
        <v/>
      </c>
      <c r="U1906" s="167"/>
      <c r="V1906" s="168" t="e">
        <f>IF(C1906="",NA(),MATCH($B1906&amp;$C1906,'Smelter Look-up'!$J:$J,0))</f>
        <v>#N/A</v>
      </c>
      <c r="X1906" s="169">
        <f t="shared" ca="1" si="155"/>
        <v>0</v>
      </c>
      <c r="AB1906" s="311" t="str">
        <f t="shared" si="157"/>
        <v/>
      </c>
      <c r="AC1906" s="169" t="str">
        <f t="shared" si="158"/>
        <v/>
      </c>
      <c r="AD1906" s="169" t="str">
        <f t="shared" si="159"/>
        <v/>
      </c>
    </row>
    <row r="1907" spans="1:30" s="169" customFormat="1" ht="20.25">
      <c r="A1907" s="154"/>
      <c r="B1907" s="301"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3" t="str">
        <f ca="1">IF(ISERROR($V1907),"",OFFSET('Smelter Look-up'!$G$4,$V1907-4,0))</f>
        <v/>
      </c>
      <c r="I1907" s="204" t="str">
        <f ca="1">IF(ISERROR($V1907),"",OFFSET('Smelter Look-up'!$H$4,$V1907-4,0))</f>
        <v/>
      </c>
      <c r="J1907" s="204" t="str">
        <f ca="1">IF(ISERROR($V1907),"",OFFSET('Smelter Look-up'!$I$4,$V1907-4,0))</f>
        <v/>
      </c>
      <c r="K1907" s="149"/>
      <c r="L1907" s="149"/>
      <c r="M1907" s="149"/>
      <c r="N1907" s="149"/>
      <c r="O1907" s="149"/>
      <c r="P1907" s="206"/>
      <c r="Q1907" s="150"/>
      <c r="R1907" s="148" t="str">
        <f ca="1">IF(ISERROR($V1907),"",OFFSET('Smelter Look-up'!$C$4,$V1907-4,0)&amp;"")</f>
        <v/>
      </c>
      <c r="S1907" s="154" t="str">
        <f t="shared" ca="1" si="156"/>
        <v/>
      </c>
      <c r="T1907" s="154" t="str">
        <f ca="1">IF(B1907="","",IF(ISERROR(MATCH($J1907,SorP!$B$1:$B$6261,0)),"",INDIRECT("'SorP'!$A$"&amp;MATCH($S1907&amp;$J1907,SorP!C:C,0))))</f>
        <v/>
      </c>
      <c r="U1907" s="167"/>
      <c r="V1907" s="168" t="e">
        <f>IF(C1907="",NA(),MATCH($B1907&amp;$C1907,'Smelter Look-up'!$J:$J,0))</f>
        <v>#N/A</v>
      </c>
      <c r="X1907" s="169">
        <f t="shared" ca="1" si="155"/>
        <v>0</v>
      </c>
      <c r="AB1907" s="311" t="str">
        <f t="shared" si="157"/>
        <v/>
      </c>
      <c r="AC1907" s="169" t="str">
        <f t="shared" si="158"/>
        <v/>
      </c>
      <c r="AD1907" s="169" t="str">
        <f t="shared" si="159"/>
        <v/>
      </c>
    </row>
    <row r="1908" spans="1:30" s="169" customFormat="1" ht="20.25">
      <c r="A1908" s="154"/>
      <c r="B1908" s="301"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3" t="str">
        <f ca="1">IF(ISERROR($V1908),"",OFFSET('Smelter Look-up'!$G$4,$V1908-4,0))</f>
        <v/>
      </c>
      <c r="I1908" s="204" t="str">
        <f ca="1">IF(ISERROR($V1908),"",OFFSET('Smelter Look-up'!$H$4,$V1908-4,0))</f>
        <v/>
      </c>
      <c r="J1908" s="204" t="str">
        <f ca="1">IF(ISERROR($V1908),"",OFFSET('Smelter Look-up'!$I$4,$V1908-4,0))</f>
        <v/>
      </c>
      <c r="K1908" s="149"/>
      <c r="L1908" s="149"/>
      <c r="M1908" s="149"/>
      <c r="N1908" s="149"/>
      <c r="O1908" s="149"/>
      <c r="P1908" s="206"/>
      <c r="Q1908" s="150"/>
      <c r="R1908" s="148" t="str">
        <f ca="1">IF(ISERROR($V1908),"",OFFSET('Smelter Look-up'!$C$4,$V1908-4,0)&amp;"")</f>
        <v/>
      </c>
      <c r="S1908" s="154" t="str">
        <f t="shared" ca="1" si="156"/>
        <v/>
      </c>
      <c r="T1908" s="154" t="str">
        <f ca="1">IF(B1908="","",IF(ISERROR(MATCH($J1908,SorP!$B$1:$B$6261,0)),"",INDIRECT("'SorP'!$A$"&amp;MATCH($S1908&amp;$J1908,SorP!C:C,0))))</f>
        <v/>
      </c>
      <c r="U1908" s="167"/>
      <c r="V1908" s="168" t="e">
        <f>IF(C1908="",NA(),MATCH($B1908&amp;$C1908,'Smelter Look-up'!$J:$J,0))</f>
        <v>#N/A</v>
      </c>
      <c r="X1908" s="169">
        <f t="shared" ca="1" si="155"/>
        <v>0</v>
      </c>
      <c r="AB1908" s="311" t="str">
        <f t="shared" si="157"/>
        <v/>
      </c>
      <c r="AC1908" s="169" t="str">
        <f t="shared" si="158"/>
        <v/>
      </c>
      <c r="AD1908" s="169" t="str">
        <f t="shared" si="159"/>
        <v/>
      </c>
    </row>
    <row r="1909" spans="1:30" s="169" customFormat="1" ht="20.25">
      <c r="A1909" s="154"/>
      <c r="B1909" s="301"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3" t="str">
        <f ca="1">IF(ISERROR($V1909),"",OFFSET('Smelter Look-up'!$G$4,$V1909-4,0))</f>
        <v/>
      </c>
      <c r="I1909" s="204" t="str">
        <f ca="1">IF(ISERROR($V1909),"",OFFSET('Smelter Look-up'!$H$4,$V1909-4,0))</f>
        <v/>
      </c>
      <c r="J1909" s="204" t="str">
        <f ca="1">IF(ISERROR($V1909),"",OFFSET('Smelter Look-up'!$I$4,$V1909-4,0))</f>
        <v/>
      </c>
      <c r="K1909" s="149"/>
      <c r="L1909" s="149"/>
      <c r="M1909" s="149"/>
      <c r="N1909" s="149"/>
      <c r="O1909" s="149"/>
      <c r="P1909" s="206"/>
      <c r="Q1909" s="150"/>
      <c r="R1909" s="148" t="str">
        <f ca="1">IF(ISERROR($V1909),"",OFFSET('Smelter Look-up'!$C$4,$V1909-4,0)&amp;"")</f>
        <v/>
      </c>
      <c r="S1909" s="154" t="str">
        <f t="shared" ca="1" si="156"/>
        <v/>
      </c>
      <c r="T1909" s="154" t="str">
        <f ca="1">IF(B1909="","",IF(ISERROR(MATCH($J1909,SorP!$B$1:$B$6261,0)),"",INDIRECT("'SorP'!$A$"&amp;MATCH($S1909&amp;$J1909,SorP!C:C,0))))</f>
        <v/>
      </c>
      <c r="U1909" s="167"/>
      <c r="V1909" s="168" t="e">
        <f>IF(C1909="",NA(),MATCH($B1909&amp;$C1909,'Smelter Look-up'!$J:$J,0))</f>
        <v>#N/A</v>
      </c>
      <c r="X1909" s="169">
        <f t="shared" ca="1" si="155"/>
        <v>0</v>
      </c>
      <c r="AB1909" s="311" t="str">
        <f t="shared" si="157"/>
        <v/>
      </c>
      <c r="AC1909" s="169" t="str">
        <f t="shared" si="158"/>
        <v/>
      </c>
      <c r="AD1909" s="169" t="str">
        <f t="shared" si="159"/>
        <v/>
      </c>
    </row>
    <row r="1910" spans="1:30" s="169" customFormat="1" ht="20.25">
      <c r="A1910" s="154"/>
      <c r="B1910" s="301"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3" t="str">
        <f ca="1">IF(ISERROR($V1910),"",OFFSET('Smelter Look-up'!$G$4,$V1910-4,0))</f>
        <v/>
      </c>
      <c r="I1910" s="204" t="str">
        <f ca="1">IF(ISERROR($V1910),"",OFFSET('Smelter Look-up'!$H$4,$V1910-4,0))</f>
        <v/>
      </c>
      <c r="J1910" s="204" t="str">
        <f ca="1">IF(ISERROR($V1910),"",OFFSET('Smelter Look-up'!$I$4,$V1910-4,0))</f>
        <v/>
      </c>
      <c r="K1910" s="149"/>
      <c r="L1910" s="149"/>
      <c r="M1910" s="149"/>
      <c r="N1910" s="149"/>
      <c r="O1910" s="149"/>
      <c r="P1910" s="206"/>
      <c r="Q1910" s="150"/>
      <c r="R1910" s="148" t="str">
        <f ca="1">IF(ISERROR($V1910),"",OFFSET('Smelter Look-up'!$C$4,$V1910-4,0)&amp;"")</f>
        <v/>
      </c>
      <c r="S1910" s="154" t="str">
        <f t="shared" ca="1" si="156"/>
        <v/>
      </c>
      <c r="T1910" s="154" t="str">
        <f ca="1">IF(B1910="","",IF(ISERROR(MATCH($J1910,SorP!$B$1:$B$6261,0)),"",INDIRECT("'SorP'!$A$"&amp;MATCH($S1910&amp;$J1910,SorP!C:C,0))))</f>
        <v/>
      </c>
      <c r="U1910" s="167"/>
      <c r="V1910" s="168" t="e">
        <f>IF(C1910="",NA(),MATCH($B1910&amp;$C1910,'Smelter Look-up'!$J:$J,0))</f>
        <v>#N/A</v>
      </c>
      <c r="X1910" s="169">
        <f t="shared" ca="1" si="155"/>
        <v>0</v>
      </c>
      <c r="AB1910" s="311" t="str">
        <f t="shared" si="157"/>
        <v/>
      </c>
      <c r="AC1910" s="169" t="str">
        <f t="shared" si="158"/>
        <v/>
      </c>
      <c r="AD1910" s="169" t="str">
        <f t="shared" si="159"/>
        <v/>
      </c>
    </row>
    <row r="1911" spans="1:30" s="169" customFormat="1" ht="20.25">
      <c r="A1911" s="154"/>
      <c r="B1911" s="301"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3" t="str">
        <f ca="1">IF(ISERROR($V1911),"",OFFSET('Smelter Look-up'!$G$4,$V1911-4,0))</f>
        <v/>
      </c>
      <c r="I1911" s="204" t="str">
        <f ca="1">IF(ISERROR($V1911),"",OFFSET('Smelter Look-up'!$H$4,$V1911-4,0))</f>
        <v/>
      </c>
      <c r="J1911" s="204" t="str">
        <f ca="1">IF(ISERROR($V1911),"",OFFSET('Smelter Look-up'!$I$4,$V1911-4,0))</f>
        <v/>
      </c>
      <c r="K1911" s="149"/>
      <c r="L1911" s="149"/>
      <c r="M1911" s="149"/>
      <c r="N1911" s="149"/>
      <c r="O1911" s="149"/>
      <c r="P1911" s="206"/>
      <c r="Q1911" s="150"/>
      <c r="R1911" s="148" t="str">
        <f ca="1">IF(ISERROR($V1911),"",OFFSET('Smelter Look-up'!$C$4,$V1911-4,0)&amp;"")</f>
        <v/>
      </c>
      <c r="S1911" s="154" t="str">
        <f t="shared" ca="1" si="156"/>
        <v/>
      </c>
      <c r="T1911" s="154" t="str">
        <f ca="1">IF(B1911="","",IF(ISERROR(MATCH($J1911,SorP!$B$1:$B$6261,0)),"",INDIRECT("'SorP'!$A$"&amp;MATCH($S1911&amp;$J1911,SorP!C:C,0))))</f>
        <v/>
      </c>
      <c r="U1911" s="167"/>
      <c r="V1911" s="168" t="e">
        <f>IF(C1911="",NA(),MATCH($B1911&amp;$C1911,'Smelter Look-up'!$J:$J,0))</f>
        <v>#N/A</v>
      </c>
      <c r="X1911" s="169">
        <f t="shared" ca="1" si="155"/>
        <v>0</v>
      </c>
      <c r="AB1911" s="311" t="str">
        <f t="shared" si="157"/>
        <v/>
      </c>
      <c r="AC1911" s="169" t="str">
        <f t="shared" si="158"/>
        <v/>
      </c>
      <c r="AD1911" s="169" t="str">
        <f t="shared" si="159"/>
        <v/>
      </c>
    </row>
    <row r="1912" spans="1:30" s="169" customFormat="1" ht="20.25">
      <c r="A1912" s="154"/>
      <c r="B1912" s="301"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3" t="str">
        <f ca="1">IF(ISERROR($V1912),"",OFFSET('Smelter Look-up'!$G$4,$V1912-4,0))</f>
        <v/>
      </c>
      <c r="I1912" s="204" t="str">
        <f ca="1">IF(ISERROR($V1912),"",OFFSET('Smelter Look-up'!$H$4,$V1912-4,0))</f>
        <v/>
      </c>
      <c r="J1912" s="204" t="str">
        <f ca="1">IF(ISERROR($V1912),"",OFFSET('Smelter Look-up'!$I$4,$V1912-4,0))</f>
        <v/>
      </c>
      <c r="K1912" s="149"/>
      <c r="L1912" s="149"/>
      <c r="M1912" s="149"/>
      <c r="N1912" s="149"/>
      <c r="O1912" s="149"/>
      <c r="P1912" s="206"/>
      <c r="Q1912" s="150"/>
      <c r="R1912" s="148" t="str">
        <f ca="1">IF(ISERROR($V1912),"",OFFSET('Smelter Look-up'!$C$4,$V1912-4,0)&amp;"")</f>
        <v/>
      </c>
      <c r="S1912" s="154" t="str">
        <f t="shared" ca="1" si="156"/>
        <v/>
      </c>
      <c r="T1912" s="154" t="str">
        <f ca="1">IF(B1912="","",IF(ISERROR(MATCH($J1912,SorP!$B$1:$B$6261,0)),"",INDIRECT("'SorP'!$A$"&amp;MATCH($S1912&amp;$J1912,SorP!C:C,0))))</f>
        <v/>
      </c>
      <c r="U1912" s="167"/>
      <c r="V1912" s="168" t="e">
        <f>IF(C1912="",NA(),MATCH($B1912&amp;$C1912,'Smelter Look-up'!$J:$J,0))</f>
        <v>#N/A</v>
      </c>
      <c r="X1912" s="169">
        <f t="shared" ca="1" si="155"/>
        <v>0</v>
      </c>
      <c r="AB1912" s="311" t="str">
        <f t="shared" si="157"/>
        <v/>
      </c>
      <c r="AC1912" s="169" t="str">
        <f t="shared" si="158"/>
        <v/>
      </c>
      <c r="AD1912" s="169" t="str">
        <f t="shared" si="159"/>
        <v/>
      </c>
    </row>
    <row r="1913" spans="1:30" s="169" customFormat="1" ht="20.25">
      <c r="A1913" s="154"/>
      <c r="B1913" s="301"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3" t="str">
        <f ca="1">IF(ISERROR($V1913),"",OFFSET('Smelter Look-up'!$G$4,$V1913-4,0))</f>
        <v/>
      </c>
      <c r="I1913" s="204" t="str">
        <f ca="1">IF(ISERROR($V1913),"",OFFSET('Smelter Look-up'!$H$4,$V1913-4,0))</f>
        <v/>
      </c>
      <c r="J1913" s="204" t="str">
        <f ca="1">IF(ISERROR($V1913),"",OFFSET('Smelter Look-up'!$I$4,$V1913-4,0))</f>
        <v/>
      </c>
      <c r="K1913" s="149"/>
      <c r="L1913" s="149"/>
      <c r="M1913" s="149"/>
      <c r="N1913" s="149"/>
      <c r="O1913" s="149"/>
      <c r="P1913" s="206"/>
      <c r="Q1913" s="150"/>
      <c r="R1913" s="148" t="str">
        <f ca="1">IF(ISERROR($V1913),"",OFFSET('Smelter Look-up'!$C$4,$V1913-4,0)&amp;"")</f>
        <v/>
      </c>
      <c r="S1913" s="154" t="str">
        <f t="shared" ca="1" si="156"/>
        <v/>
      </c>
      <c r="T1913" s="154" t="str">
        <f ca="1">IF(B1913="","",IF(ISERROR(MATCH($J1913,SorP!$B$1:$B$6261,0)),"",INDIRECT("'SorP'!$A$"&amp;MATCH($S1913&amp;$J1913,SorP!C:C,0))))</f>
        <v/>
      </c>
      <c r="U1913" s="167"/>
      <c r="V1913" s="168" t="e">
        <f>IF(C1913="",NA(),MATCH($B1913&amp;$C1913,'Smelter Look-up'!$J:$J,0))</f>
        <v>#N/A</v>
      </c>
      <c r="X1913" s="169">
        <f t="shared" ca="1" si="155"/>
        <v>0</v>
      </c>
      <c r="AB1913" s="311" t="str">
        <f t="shared" si="157"/>
        <v/>
      </c>
      <c r="AC1913" s="169" t="str">
        <f t="shared" si="158"/>
        <v/>
      </c>
      <c r="AD1913" s="169" t="str">
        <f t="shared" si="159"/>
        <v/>
      </c>
    </row>
    <row r="1914" spans="1:30" s="169" customFormat="1" ht="20.25">
      <c r="A1914" s="154"/>
      <c r="B1914" s="301"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3" t="str">
        <f ca="1">IF(ISERROR($V1914),"",OFFSET('Smelter Look-up'!$G$4,$V1914-4,0))</f>
        <v/>
      </c>
      <c r="I1914" s="204" t="str">
        <f ca="1">IF(ISERROR($V1914),"",OFFSET('Smelter Look-up'!$H$4,$V1914-4,0))</f>
        <v/>
      </c>
      <c r="J1914" s="204" t="str">
        <f ca="1">IF(ISERROR($V1914),"",OFFSET('Smelter Look-up'!$I$4,$V1914-4,0))</f>
        <v/>
      </c>
      <c r="K1914" s="149"/>
      <c r="L1914" s="149"/>
      <c r="M1914" s="149"/>
      <c r="N1914" s="149"/>
      <c r="O1914" s="149"/>
      <c r="P1914" s="206"/>
      <c r="Q1914" s="150"/>
      <c r="R1914" s="148" t="str">
        <f ca="1">IF(ISERROR($V1914),"",OFFSET('Smelter Look-up'!$C$4,$V1914-4,0)&amp;"")</f>
        <v/>
      </c>
      <c r="S1914" s="154" t="str">
        <f t="shared" ca="1" si="156"/>
        <v/>
      </c>
      <c r="T1914" s="154" t="str">
        <f ca="1">IF(B1914="","",IF(ISERROR(MATCH($J1914,SorP!$B$1:$B$6261,0)),"",INDIRECT("'SorP'!$A$"&amp;MATCH($S1914&amp;$J1914,SorP!C:C,0))))</f>
        <v/>
      </c>
      <c r="U1914" s="167"/>
      <c r="V1914" s="168" t="e">
        <f>IF(C1914="",NA(),MATCH($B1914&amp;$C1914,'Smelter Look-up'!$J:$J,0))</f>
        <v>#N/A</v>
      </c>
      <c r="X1914" s="169">
        <f t="shared" ca="1" si="155"/>
        <v>0</v>
      </c>
      <c r="AB1914" s="311" t="str">
        <f t="shared" si="157"/>
        <v/>
      </c>
      <c r="AC1914" s="169" t="str">
        <f t="shared" si="158"/>
        <v/>
      </c>
      <c r="AD1914" s="169" t="str">
        <f t="shared" si="159"/>
        <v/>
      </c>
    </row>
    <row r="1915" spans="1:30" s="169" customFormat="1" ht="20.25">
      <c r="A1915" s="154"/>
      <c r="B1915" s="301"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3" t="str">
        <f ca="1">IF(ISERROR($V1915),"",OFFSET('Smelter Look-up'!$G$4,$V1915-4,0))</f>
        <v/>
      </c>
      <c r="I1915" s="204" t="str">
        <f ca="1">IF(ISERROR($V1915),"",OFFSET('Smelter Look-up'!$H$4,$V1915-4,0))</f>
        <v/>
      </c>
      <c r="J1915" s="204" t="str">
        <f ca="1">IF(ISERROR($V1915),"",OFFSET('Smelter Look-up'!$I$4,$V1915-4,0))</f>
        <v/>
      </c>
      <c r="K1915" s="149"/>
      <c r="L1915" s="149"/>
      <c r="M1915" s="149"/>
      <c r="N1915" s="149"/>
      <c r="O1915" s="149"/>
      <c r="P1915" s="206"/>
      <c r="Q1915" s="150"/>
      <c r="R1915" s="148" t="str">
        <f ca="1">IF(ISERROR($V1915),"",OFFSET('Smelter Look-up'!$C$4,$V1915-4,0)&amp;"")</f>
        <v/>
      </c>
      <c r="S1915" s="154" t="str">
        <f t="shared" ca="1" si="156"/>
        <v/>
      </c>
      <c r="T1915" s="154" t="str">
        <f ca="1">IF(B1915="","",IF(ISERROR(MATCH($J1915,SorP!$B$1:$B$6261,0)),"",INDIRECT("'SorP'!$A$"&amp;MATCH($S1915&amp;$J1915,SorP!C:C,0))))</f>
        <v/>
      </c>
      <c r="U1915" s="167"/>
      <c r="V1915" s="168" t="e">
        <f>IF(C1915="",NA(),MATCH($B1915&amp;$C1915,'Smelter Look-up'!$J:$J,0))</f>
        <v>#N/A</v>
      </c>
      <c r="X1915" s="169">
        <f t="shared" ca="1" si="155"/>
        <v>0</v>
      </c>
      <c r="AB1915" s="311" t="str">
        <f t="shared" si="157"/>
        <v/>
      </c>
      <c r="AC1915" s="169" t="str">
        <f t="shared" si="158"/>
        <v/>
      </c>
      <c r="AD1915" s="169" t="str">
        <f t="shared" si="159"/>
        <v/>
      </c>
    </row>
    <row r="1916" spans="1:30" s="169" customFormat="1" ht="20.25">
      <c r="A1916" s="154"/>
      <c r="B1916" s="301"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3" t="str">
        <f ca="1">IF(ISERROR($V1916),"",OFFSET('Smelter Look-up'!$G$4,$V1916-4,0))</f>
        <v/>
      </c>
      <c r="I1916" s="204" t="str">
        <f ca="1">IF(ISERROR($V1916),"",OFFSET('Smelter Look-up'!$H$4,$V1916-4,0))</f>
        <v/>
      </c>
      <c r="J1916" s="204" t="str">
        <f ca="1">IF(ISERROR($V1916),"",OFFSET('Smelter Look-up'!$I$4,$V1916-4,0))</f>
        <v/>
      </c>
      <c r="K1916" s="149"/>
      <c r="L1916" s="149"/>
      <c r="M1916" s="149"/>
      <c r="N1916" s="149"/>
      <c r="O1916" s="149"/>
      <c r="P1916" s="206"/>
      <c r="Q1916" s="150"/>
      <c r="R1916" s="148" t="str">
        <f ca="1">IF(ISERROR($V1916),"",OFFSET('Smelter Look-up'!$C$4,$V1916-4,0)&amp;"")</f>
        <v/>
      </c>
      <c r="S1916" s="154" t="str">
        <f t="shared" ca="1" si="156"/>
        <v/>
      </c>
      <c r="T1916" s="154" t="str">
        <f ca="1">IF(B1916="","",IF(ISERROR(MATCH($J1916,SorP!$B$1:$B$6261,0)),"",INDIRECT("'SorP'!$A$"&amp;MATCH($S1916&amp;$J1916,SorP!C:C,0))))</f>
        <v/>
      </c>
      <c r="U1916" s="167"/>
      <c r="V1916" s="168" t="e">
        <f>IF(C1916="",NA(),MATCH($B1916&amp;$C1916,'Smelter Look-up'!$J:$J,0))</f>
        <v>#N/A</v>
      </c>
      <c r="X1916" s="169">
        <f t="shared" ca="1" si="155"/>
        <v>0</v>
      </c>
      <c r="AB1916" s="311" t="str">
        <f t="shared" si="157"/>
        <v/>
      </c>
      <c r="AC1916" s="169" t="str">
        <f t="shared" si="158"/>
        <v/>
      </c>
      <c r="AD1916" s="169" t="str">
        <f t="shared" si="159"/>
        <v/>
      </c>
    </row>
    <row r="1917" spans="1:30" s="169" customFormat="1" ht="20.25">
      <c r="A1917" s="154"/>
      <c r="B1917" s="301"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3" t="str">
        <f ca="1">IF(ISERROR($V1917),"",OFFSET('Smelter Look-up'!$G$4,$V1917-4,0))</f>
        <v/>
      </c>
      <c r="I1917" s="204" t="str">
        <f ca="1">IF(ISERROR($V1917),"",OFFSET('Smelter Look-up'!$H$4,$V1917-4,0))</f>
        <v/>
      </c>
      <c r="J1917" s="204" t="str">
        <f ca="1">IF(ISERROR($V1917),"",OFFSET('Smelter Look-up'!$I$4,$V1917-4,0))</f>
        <v/>
      </c>
      <c r="K1917" s="149"/>
      <c r="L1917" s="149"/>
      <c r="M1917" s="149"/>
      <c r="N1917" s="149"/>
      <c r="O1917" s="149"/>
      <c r="P1917" s="206"/>
      <c r="Q1917" s="150"/>
      <c r="R1917" s="148" t="str">
        <f ca="1">IF(ISERROR($V1917),"",OFFSET('Smelter Look-up'!$C$4,$V1917-4,0)&amp;"")</f>
        <v/>
      </c>
      <c r="S1917" s="154" t="str">
        <f t="shared" ca="1" si="156"/>
        <v/>
      </c>
      <c r="T1917" s="154" t="str">
        <f ca="1">IF(B1917="","",IF(ISERROR(MATCH($J1917,SorP!$B$1:$B$6261,0)),"",INDIRECT("'SorP'!$A$"&amp;MATCH($S1917&amp;$J1917,SorP!C:C,0))))</f>
        <v/>
      </c>
      <c r="U1917" s="167"/>
      <c r="V1917" s="168" t="e">
        <f>IF(C1917="",NA(),MATCH($B1917&amp;$C1917,'Smelter Look-up'!$J:$J,0))</f>
        <v>#N/A</v>
      </c>
      <c r="X1917" s="169">
        <f t="shared" ca="1" si="155"/>
        <v>0</v>
      </c>
      <c r="AB1917" s="311" t="str">
        <f t="shared" si="157"/>
        <v/>
      </c>
      <c r="AC1917" s="169" t="str">
        <f t="shared" si="158"/>
        <v/>
      </c>
      <c r="AD1917" s="169" t="str">
        <f t="shared" si="159"/>
        <v/>
      </c>
    </row>
    <row r="1918" spans="1:30" s="169" customFormat="1" ht="20.25">
      <c r="A1918" s="154"/>
      <c r="B1918" s="301"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3" t="str">
        <f ca="1">IF(ISERROR($V1918),"",OFFSET('Smelter Look-up'!$G$4,$V1918-4,0))</f>
        <v/>
      </c>
      <c r="I1918" s="204" t="str">
        <f ca="1">IF(ISERROR($V1918),"",OFFSET('Smelter Look-up'!$H$4,$V1918-4,0))</f>
        <v/>
      </c>
      <c r="J1918" s="204" t="str">
        <f ca="1">IF(ISERROR($V1918),"",OFFSET('Smelter Look-up'!$I$4,$V1918-4,0))</f>
        <v/>
      </c>
      <c r="K1918" s="149"/>
      <c r="L1918" s="149"/>
      <c r="M1918" s="149"/>
      <c r="N1918" s="149"/>
      <c r="O1918" s="149"/>
      <c r="P1918" s="206"/>
      <c r="Q1918" s="150"/>
      <c r="R1918" s="148" t="str">
        <f ca="1">IF(ISERROR($V1918),"",OFFSET('Smelter Look-up'!$C$4,$V1918-4,0)&amp;"")</f>
        <v/>
      </c>
      <c r="S1918" s="154" t="str">
        <f t="shared" ca="1" si="156"/>
        <v/>
      </c>
      <c r="T1918" s="154" t="str">
        <f ca="1">IF(B1918="","",IF(ISERROR(MATCH($J1918,SorP!$B$1:$B$6261,0)),"",INDIRECT("'SorP'!$A$"&amp;MATCH($S1918&amp;$J1918,SorP!C:C,0))))</f>
        <v/>
      </c>
      <c r="U1918" s="167"/>
      <c r="V1918" s="168" t="e">
        <f>IF(C1918="",NA(),MATCH($B1918&amp;$C1918,'Smelter Look-up'!$J:$J,0))</f>
        <v>#N/A</v>
      </c>
      <c r="X1918" s="169">
        <f t="shared" ca="1" si="155"/>
        <v>0</v>
      </c>
      <c r="AB1918" s="311" t="str">
        <f t="shared" si="157"/>
        <v/>
      </c>
      <c r="AC1918" s="169" t="str">
        <f t="shared" si="158"/>
        <v/>
      </c>
      <c r="AD1918" s="169" t="str">
        <f t="shared" si="159"/>
        <v/>
      </c>
    </row>
    <row r="1919" spans="1:30" s="169" customFormat="1" ht="20.25">
      <c r="A1919" s="154"/>
      <c r="B1919" s="301"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3" t="str">
        <f ca="1">IF(ISERROR($V1919),"",OFFSET('Smelter Look-up'!$G$4,$V1919-4,0))</f>
        <v/>
      </c>
      <c r="I1919" s="204" t="str">
        <f ca="1">IF(ISERROR($V1919),"",OFFSET('Smelter Look-up'!$H$4,$V1919-4,0))</f>
        <v/>
      </c>
      <c r="J1919" s="204" t="str">
        <f ca="1">IF(ISERROR($V1919),"",OFFSET('Smelter Look-up'!$I$4,$V1919-4,0))</f>
        <v/>
      </c>
      <c r="K1919" s="149"/>
      <c r="L1919" s="149"/>
      <c r="M1919" s="149"/>
      <c r="N1919" s="149"/>
      <c r="O1919" s="149"/>
      <c r="P1919" s="206"/>
      <c r="Q1919" s="150"/>
      <c r="R1919" s="148" t="str">
        <f ca="1">IF(ISERROR($V1919),"",OFFSET('Smelter Look-up'!$C$4,$V1919-4,0)&amp;"")</f>
        <v/>
      </c>
      <c r="S1919" s="154" t="str">
        <f t="shared" ca="1" si="156"/>
        <v/>
      </c>
      <c r="T1919" s="154" t="str">
        <f ca="1">IF(B1919="","",IF(ISERROR(MATCH($J1919,SorP!$B$1:$B$6261,0)),"",INDIRECT("'SorP'!$A$"&amp;MATCH($S1919&amp;$J1919,SorP!C:C,0))))</f>
        <v/>
      </c>
      <c r="U1919" s="167"/>
      <c r="V1919" s="168" t="e">
        <f>IF(C1919="",NA(),MATCH($B1919&amp;$C1919,'Smelter Look-up'!$J:$J,0))</f>
        <v>#N/A</v>
      </c>
      <c r="X1919" s="169">
        <f t="shared" ca="1" si="155"/>
        <v>0</v>
      </c>
      <c r="AB1919" s="311" t="str">
        <f t="shared" si="157"/>
        <v/>
      </c>
      <c r="AC1919" s="169" t="str">
        <f t="shared" si="158"/>
        <v/>
      </c>
      <c r="AD1919" s="169" t="str">
        <f t="shared" si="159"/>
        <v/>
      </c>
    </row>
    <row r="1920" spans="1:30" s="169" customFormat="1" ht="20.25">
      <c r="A1920" s="154"/>
      <c r="B1920" s="301"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3" t="str">
        <f ca="1">IF(ISERROR($V1920),"",OFFSET('Smelter Look-up'!$G$4,$V1920-4,0))</f>
        <v/>
      </c>
      <c r="I1920" s="204" t="str">
        <f ca="1">IF(ISERROR($V1920),"",OFFSET('Smelter Look-up'!$H$4,$V1920-4,0))</f>
        <v/>
      </c>
      <c r="J1920" s="204" t="str">
        <f ca="1">IF(ISERROR($V1920),"",OFFSET('Smelter Look-up'!$I$4,$V1920-4,0))</f>
        <v/>
      </c>
      <c r="K1920" s="149"/>
      <c r="L1920" s="149"/>
      <c r="M1920" s="149"/>
      <c r="N1920" s="149"/>
      <c r="O1920" s="149"/>
      <c r="P1920" s="206"/>
      <c r="Q1920" s="150"/>
      <c r="R1920" s="148" t="str">
        <f ca="1">IF(ISERROR($V1920),"",OFFSET('Smelter Look-up'!$C$4,$V1920-4,0)&amp;"")</f>
        <v/>
      </c>
      <c r="S1920" s="154" t="str">
        <f t="shared" ca="1" si="156"/>
        <v/>
      </c>
      <c r="T1920" s="154" t="str">
        <f ca="1">IF(B1920="","",IF(ISERROR(MATCH($J1920,SorP!$B$1:$B$6261,0)),"",INDIRECT("'SorP'!$A$"&amp;MATCH($S1920&amp;$J1920,SorP!C:C,0))))</f>
        <v/>
      </c>
      <c r="U1920" s="167"/>
      <c r="V1920" s="168" t="e">
        <f>IF(C1920="",NA(),MATCH($B1920&amp;$C1920,'Smelter Look-up'!$J:$J,0))</f>
        <v>#N/A</v>
      </c>
      <c r="X1920" s="169">
        <f t="shared" ca="1" si="155"/>
        <v>0</v>
      </c>
      <c r="AB1920" s="311" t="str">
        <f t="shared" si="157"/>
        <v/>
      </c>
      <c r="AC1920" s="169" t="str">
        <f t="shared" si="158"/>
        <v/>
      </c>
      <c r="AD1920" s="169" t="str">
        <f t="shared" si="159"/>
        <v/>
      </c>
    </row>
    <row r="1921" spans="1:30" s="169" customFormat="1" ht="20.25">
      <c r="A1921" s="154"/>
      <c r="B1921" s="301"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3" t="str">
        <f ca="1">IF(ISERROR($V1921),"",OFFSET('Smelter Look-up'!$G$4,$V1921-4,0))</f>
        <v/>
      </c>
      <c r="I1921" s="204" t="str">
        <f ca="1">IF(ISERROR($V1921),"",OFFSET('Smelter Look-up'!$H$4,$V1921-4,0))</f>
        <v/>
      </c>
      <c r="J1921" s="204" t="str">
        <f ca="1">IF(ISERROR($V1921),"",OFFSET('Smelter Look-up'!$I$4,$V1921-4,0))</f>
        <v/>
      </c>
      <c r="K1921" s="149"/>
      <c r="L1921" s="149"/>
      <c r="M1921" s="149"/>
      <c r="N1921" s="149"/>
      <c r="O1921" s="149"/>
      <c r="P1921" s="206"/>
      <c r="Q1921" s="150"/>
      <c r="R1921" s="148" t="str">
        <f ca="1">IF(ISERROR($V1921),"",OFFSET('Smelter Look-up'!$C$4,$V1921-4,0)&amp;"")</f>
        <v/>
      </c>
      <c r="S1921" s="154" t="str">
        <f t="shared" ca="1" si="156"/>
        <v/>
      </c>
      <c r="T1921" s="154" t="str">
        <f ca="1">IF(B1921="","",IF(ISERROR(MATCH($J1921,SorP!$B$1:$B$6261,0)),"",INDIRECT("'SorP'!$A$"&amp;MATCH($S1921&amp;$J1921,SorP!C:C,0))))</f>
        <v/>
      </c>
      <c r="U1921" s="167"/>
      <c r="V1921" s="168" t="e">
        <f>IF(C1921="",NA(),MATCH($B1921&amp;$C1921,'Smelter Look-up'!$J:$J,0))</f>
        <v>#N/A</v>
      </c>
      <c r="X1921" s="169">
        <f t="shared" ca="1" si="155"/>
        <v>0</v>
      </c>
      <c r="AB1921" s="311" t="str">
        <f t="shared" si="157"/>
        <v/>
      </c>
      <c r="AC1921" s="169" t="str">
        <f t="shared" si="158"/>
        <v/>
      </c>
      <c r="AD1921" s="169" t="str">
        <f t="shared" si="159"/>
        <v/>
      </c>
    </row>
    <row r="1922" spans="1:30" s="169" customFormat="1" ht="20.25">
      <c r="A1922" s="154"/>
      <c r="B1922" s="301"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3" t="str">
        <f ca="1">IF(ISERROR($V1922),"",OFFSET('Smelter Look-up'!$G$4,$V1922-4,0))</f>
        <v/>
      </c>
      <c r="I1922" s="204" t="str">
        <f ca="1">IF(ISERROR($V1922),"",OFFSET('Smelter Look-up'!$H$4,$V1922-4,0))</f>
        <v/>
      </c>
      <c r="J1922" s="204" t="str">
        <f ca="1">IF(ISERROR($V1922),"",OFFSET('Smelter Look-up'!$I$4,$V1922-4,0))</f>
        <v/>
      </c>
      <c r="K1922" s="149"/>
      <c r="L1922" s="149"/>
      <c r="M1922" s="149"/>
      <c r="N1922" s="149"/>
      <c r="O1922" s="149"/>
      <c r="P1922" s="206"/>
      <c r="Q1922" s="150"/>
      <c r="R1922" s="148" t="str">
        <f ca="1">IF(ISERROR($V1922),"",OFFSET('Smelter Look-up'!$C$4,$V1922-4,0)&amp;"")</f>
        <v/>
      </c>
      <c r="S1922" s="154" t="str">
        <f t="shared" ca="1" si="156"/>
        <v/>
      </c>
      <c r="T1922" s="154" t="str">
        <f ca="1">IF(B1922="","",IF(ISERROR(MATCH($J1922,SorP!$B$1:$B$6261,0)),"",INDIRECT("'SorP'!$A$"&amp;MATCH($S1922&amp;$J1922,SorP!C:C,0))))</f>
        <v/>
      </c>
      <c r="U1922" s="167"/>
      <c r="V1922" s="168" t="e">
        <f>IF(C1922="",NA(),MATCH($B1922&amp;$C1922,'Smelter Look-up'!$J:$J,0))</f>
        <v>#N/A</v>
      </c>
      <c r="X1922" s="169">
        <f t="shared" ca="1" si="155"/>
        <v>0</v>
      </c>
      <c r="AB1922" s="311" t="str">
        <f t="shared" si="157"/>
        <v/>
      </c>
      <c r="AC1922" s="169" t="str">
        <f t="shared" si="158"/>
        <v/>
      </c>
      <c r="AD1922" s="169" t="str">
        <f t="shared" si="159"/>
        <v/>
      </c>
    </row>
    <row r="1923" spans="1:30" s="169" customFormat="1" ht="20.25">
      <c r="A1923" s="154"/>
      <c r="B1923" s="301"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3" t="str">
        <f ca="1">IF(ISERROR($V1923),"",OFFSET('Smelter Look-up'!$G$4,$V1923-4,0))</f>
        <v/>
      </c>
      <c r="I1923" s="204" t="str">
        <f ca="1">IF(ISERROR($V1923),"",OFFSET('Smelter Look-up'!$H$4,$V1923-4,0))</f>
        <v/>
      </c>
      <c r="J1923" s="204" t="str">
        <f ca="1">IF(ISERROR($V1923),"",OFFSET('Smelter Look-up'!$I$4,$V1923-4,0))</f>
        <v/>
      </c>
      <c r="K1923" s="149"/>
      <c r="L1923" s="149"/>
      <c r="M1923" s="149"/>
      <c r="N1923" s="149"/>
      <c r="O1923" s="149"/>
      <c r="P1923" s="206"/>
      <c r="Q1923" s="150"/>
      <c r="R1923" s="148" t="str">
        <f ca="1">IF(ISERROR($V1923),"",OFFSET('Smelter Look-up'!$C$4,$V1923-4,0)&amp;"")</f>
        <v/>
      </c>
      <c r="S1923" s="154" t="str">
        <f t="shared" ca="1" si="156"/>
        <v/>
      </c>
      <c r="T1923" s="154" t="str">
        <f ca="1">IF(B1923="","",IF(ISERROR(MATCH($J1923,SorP!$B$1:$B$6261,0)),"",INDIRECT("'SorP'!$A$"&amp;MATCH($S1923&amp;$J1923,SorP!C:C,0))))</f>
        <v/>
      </c>
      <c r="U1923" s="167"/>
      <c r="V1923" s="168" t="e">
        <f>IF(C1923="",NA(),MATCH($B1923&amp;$C1923,'Smelter Look-up'!$J:$J,0))</f>
        <v>#N/A</v>
      </c>
      <c r="X1923" s="169">
        <f t="shared" ca="1" si="155"/>
        <v>0</v>
      </c>
      <c r="AB1923" s="311" t="str">
        <f t="shared" si="157"/>
        <v/>
      </c>
      <c r="AC1923" s="169" t="str">
        <f t="shared" si="158"/>
        <v/>
      </c>
      <c r="AD1923" s="169" t="str">
        <f t="shared" si="159"/>
        <v/>
      </c>
    </row>
    <row r="1924" spans="1:30" s="169" customFormat="1" ht="20.25">
      <c r="A1924" s="154"/>
      <c r="B1924" s="301"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3" t="str">
        <f ca="1">IF(ISERROR($V1924),"",OFFSET('Smelter Look-up'!$G$4,$V1924-4,0))</f>
        <v/>
      </c>
      <c r="I1924" s="204" t="str">
        <f ca="1">IF(ISERROR($V1924),"",OFFSET('Smelter Look-up'!$H$4,$V1924-4,0))</f>
        <v/>
      </c>
      <c r="J1924" s="204" t="str">
        <f ca="1">IF(ISERROR($V1924),"",OFFSET('Smelter Look-up'!$I$4,$V1924-4,0))</f>
        <v/>
      </c>
      <c r="K1924" s="149"/>
      <c r="L1924" s="149"/>
      <c r="M1924" s="149"/>
      <c r="N1924" s="149"/>
      <c r="O1924" s="149"/>
      <c r="P1924" s="206"/>
      <c r="Q1924" s="150"/>
      <c r="R1924" s="148" t="str">
        <f ca="1">IF(ISERROR($V1924),"",OFFSET('Smelter Look-up'!$C$4,$V1924-4,0)&amp;"")</f>
        <v/>
      </c>
      <c r="S1924" s="154" t="str">
        <f t="shared" ca="1" si="156"/>
        <v/>
      </c>
      <c r="T1924" s="154" t="str">
        <f ca="1">IF(B1924="","",IF(ISERROR(MATCH($J1924,SorP!$B$1:$B$6261,0)),"",INDIRECT("'SorP'!$A$"&amp;MATCH($S1924&amp;$J1924,SorP!C:C,0))))</f>
        <v/>
      </c>
      <c r="U1924" s="167"/>
      <c r="V1924" s="168" t="e">
        <f>IF(C1924="",NA(),MATCH($B1924&amp;$C1924,'Smelter Look-up'!$J:$J,0))</f>
        <v>#N/A</v>
      </c>
      <c r="X1924" s="169">
        <f t="shared" ca="1" si="155"/>
        <v>0</v>
      </c>
      <c r="AB1924" s="311" t="str">
        <f t="shared" si="157"/>
        <v/>
      </c>
      <c r="AC1924" s="169" t="str">
        <f t="shared" si="158"/>
        <v/>
      </c>
      <c r="AD1924" s="169" t="str">
        <f t="shared" si="159"/>
        <v/>
      </c>
    </row>
    <row r="1925" spans="1:30" s="169" customFormat="1" ht="20.25">
      <c r="A1925" s="154"/>
      <c r="B1925" s="301"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3" t="str">
        <f ca="1">IF(ISERROR($V1925),"",OFFSET('Smelter Look-up'!$G$4,$V1925-4,0))</f>
        <v/>
      </c>
      <c r="I1925" s="204" t="str">
        <f ca="1">IF(ISERROR($V1925),"",OFFSET('Smelter Look-up'!$H$4,$V1925-4,0))</f>
        <v/>
      </c>
      <c r="J1925" s="204" t="str">
        <f ca="1">IF(ISERROR($V1925),"",OFFSET('Smelter Look-up'!$I$4,$V1925-4,0))</f>
        <v/>
      </c>
      <c r="K1925" s="149"/>
      <c r="L1925" s="149"/>
      <c r="M1925" s="149"/>
      <c r="N1925" s="149"/>
      <c r="O1925" s="149"/>
      <c r="P1925" s="206"/>
      <c r="Q1925" s="150"/>
      <c r="R1925" s="148" t="str">
        <f ca="1">IF(ISERROR($V1925),"",OFFSET('Smelter Look-up'!$C$4,$V1925-4,0)&amp;"")</f>
        <v/>
      </c>
      <c r="S1925" s="154" t="str">
        <f t="shared" ca="1" si="156"/>
        <v/>
      </c>
      <c r="T1925" s="154" t="str">
        <f ca="1">IF(B1925="","",IF(ISERROR(MATCH($J1925,SorP!$B$1:$B$6261,0)),"",INDIRECT("'SorP'!$A$"&amp;MATCH($S1925&amp;$J1925,SorP!C:C,0))))</f>
        <v/>
      </c>
      <c r="U1925" s="167"/>
      <c r="V1925" s="168" t="e">
        <f>IF(C1925="",NA(),MATCH($B1925&amp;$C1925,'Smelter Look-up'!$J:$J,0))</f>
        <v>#N/A</v>
      </c>
      <c r="X1925" s="169">
        <f t="shared" ca="1" si="155"/>
        <v>0</v>
      </c>
      <c r="AB1925" s="311" t="str">
        <f t="shared" si="157"/>
        <v/>
      </c>
      <c r="AC1925" s="169" t="str">
        <f t="shared" si="158"/>
        <v/>
      </c>
      <c r="AD1925" s="169" t="str">
        <f t="shared" si="159"/>
        <v/>
      </c>
    </row>
    <row r="1926" spans="1:30" s="169" customFormat="1" ht="20.25">
      <c r="A1926" s="154"/>
      <c r="B1926" s="301"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3" t="str">
        <f ca="1">IF(ISERROR($V1926),"",OFFSET('Smelter Look-up'!$G$4,$V1926-4,0))</f>
        <v/>
      </c>
      <c r="I1926" s="204" t="str">
        <f ca="1">IF(ISERROR($V1926),"",OFFSET('Smelter Look-up'!$H$4,$V1926-4,0))</f>
        <v/>
      </c>
      <c r="J1926" s="204" t="str">
        <f ca="1">IF(ISERROR($V1926),"",OFFSET('Smelter Look-up'!$I$4,$V1926-4,0))</f>
        <v/>
      </c>
      <c r="K1926" s="149"/>
      <c r="L1926" s="149"/>
      <c r="M1926" s="149"/>
      <c r="N1926" s="149"/>
      <c r="O1926" s="149"/>
      <c r="P1926" s="206"/>
      <c r="Q1926" s="150"/>
      <c r="R1926" s="148" t="str">
        <f ca="1">IF(ISERROR($V1926),"",OFFSET('Smelter Look-up'!$C$4,$V1926-4,0)&amp;"")</f>
        <v/>
      </c>
      <c r="S1926" s="154" t="str">
        <f t="shared" ca="1" si="156"/>
        <v/>
      </c>
      <c r="T1926" s="154" t="str">
        <f ca="1">IF(B1926="","",IF(ISERROR(MATCH($J1926,SorP!$B$1:$B$6261,0)),"",INDIRECT("'SorP'!$A$"&amp;MATCH($S1926&amp;$J1926,SorP!C:C,0))))</f>
        <v/>
      </c>
      <c r="U1926" s="167"/>
      <c r="V1926" s="168" t="e">
        <f>IF(C1926="",NA(),MATCH($B1926&amp;$C1926,'Smelter Look-up'!$J:$J,0))</f>
        <v>#N/A</v>
      </c>
      <c r="X1926" s="169">
        <f t="shared" ca="1" si="155"/>
        <v>0</v>
      </c>
      <c r="AB1926" s="311" t="str">
        <f t="shared" si="157"/>
        <v/>
      </c>
      <c r="AC1926" s="169" t="str">
        <f t="shared" si="158"/>
        <v/>
      </c>
      <c r="AD1926" s="169" t="str">
        <f t="shared" si="159"/>
        <v/>
      </c>
    </row>
    <row r="1927" spans="1:30" s="169" customFormat="1" ht="20.25">
      <c r="A1927" s="154"/>
      <c r="B1927" s="301"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3" t="str">
        <f ca="1">IF(ISERROR($V1927),"",OFFSET('Smelter Look-up'!$G$4,$V1927-4,0))</f>
        <v/>
      </c>
      <c r="I1927" s="204" t="str">
        <f ca="1">IF(ISERROR($V1927),"",OFFSET('Smelter Look-up'!$H$4,$V1927-4,0))</f>
        <v/>
      </c>
      <c r="J1927" s="204" t="str">
        <f ca="1">IF(ISERROR($V1927),"",OFFSET('Smelter Look-up'!$I$4,$V1927-4,0))</f>
        <v/>
      </c>
      <c r="K1927" s="149"/>
      <c r="L1927" s="149"/>
      <c r="M1927" s="149"/>
      <c r="N1927" s="149"/>
      <c r="O1927" s="149"/>
      <c r="P1927" s="206"/>
      <c r="Q1927" s="150"/>
      <c r="R1927" s="148" t="str">
        <f ca="1">IF(ISERROR($V1927),"",OFFSET('Smelter Look-up'!$C$4,$V1927-4,0)&amp;"")</f>
        <v/>
      </c>
      <c r="S1927" s="154" t="str">
        <f t="shared" ca="1" si="156"/>
        <v/>
      </c>
      <c r="T1927" s="154" t="str">
        <f ca="1">IF(B1927="","",IF(ISERROR(MATCH($J1927,SorP!$B$1:$B$6261,0)),"",INDIRECT("'SorP'!$A$"&amp;MATCH($S1927&amp;$J1927,SorP!C:C,0))))</f>
        <v/>
      </c>
      <c r="U1927" s="167"/>
      <c r="V1927" s="168" t="e">
        <f>IF(C1927="",NA(),MATCH($B1927&amp;$C1927,'Smelter Look-up'!$J:$J,0))</f>
        <v>#N/A</v>
      </c>
      <c r="X1927" s="169">
        <f t="shared" ca="1" si="155"/>
        <v>0</v>
      </c>
      <c r="AB1927" s="311" t="str">
        <f t="shared" si="157"/>
        <v/>
      </c>
      <c r="AC1927" s="169" t="str">
        <f t="shared" si="158"/>
        <v/>
      </c>
      <c r="AD1927" s="169" t="str">
        <f t="shared" si="159"/>
        <v/>
      </c>
    </row>
    <row r="1928" spans="1:30" s="169" customFormat="1" ht="20.25">
      <c r="A1928" s="154"/>
      <c r="B1928" s="301"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3" t="str">
        <f ca="1">IF(ISERROR($V1928),"",OFFSET('Smelter Look-up'!$G$4,$V1928-4,0))</f>
        <v/>
      </c>
      <c r="I1928" s="204" t="str">
        <f ca="1">IF(ISERROR($V1928),"",OFFSET('Smelter Look-up'!$H$4,$V1928-4,0))</f>
        <v/>
      </c>
      <c r="J1928" s="204" t="str">
        <f ca="1">IF(ISERROR($V1928),"",OFFSET('Smelter Look-up'!$I$4,$V1928-4,0))</f>
        <v/>
      </c>
      <c r="K1928" s="149"/>
      <c r="L1928" s="149"/>
      <c r="M1928" s="149"/>
      <c r="N1928" s="149"/>
      <c r="O1928" s="149"/>
      <c r="P1928" s="206"/>
      <c r="Q1928" s="150"/>
      <c r="R1928" s="148" t="str">
        <f ca="1">IF(ISERROR($V1928),"",OFFSET('Smelter Look-up'!$C$4,$V1928-4,0)&amp;"")</f>
        <v/>
      </c>
      <c r="S1928" s="154" t="str">
        <f t="shared" ca="1" si="156"/>
        <v/>
      </c>
      <c r="T1928" s="154" t="str">
        <f ca="1">IF(B1928="","",IF(ISERROR(MATCH($J1928,SorP!$B$1:$B$6261,0)),"",INDIRECT("'SorP'!$A$"&amp;MATCH($S1928&amp;$J1928,SorP!C:C,0))))</f>
        <v/>
      </c>
      <c r="U1928" s="167"/>
      <c r="V1928" s="168" t="e">
        <f>IF(C1928="",NA(),MATCH($B1928&amp;$C1928,'Smelter Look-up'!$J:$J,0))</f>
        <v>#N/A</v>
      </c>
      <c r="X1928" s="169">
        <f t="shared" ca="1" si="155"/>
        <v>0</v>
      </c>
      <c r="AB1928" s="311" t="str">
        <f t="shared" si="157"/>
        <v/>
      </c>
      <c r="AC1928" s="169" t="str">
        <f t="shared" si="158"/>
        <v/>
      </c>
      <c r="AD1928" s="169" t="str">
        <f t="shared" si="159"/>
        <v/>
      </c>
    </row>
    <row r="1929" spans="1:30" s="169" customFormat="1" ht="20.25">
      <c r="A1929" s="154"/>
      <c r="B1929" s="301"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3" t="str">
        <f ca="1">IF(ISERROR($V1929),"",OFFSET('Smelter Look-up'!$G$4,$V1929-4,0))</f>
        <v/>
      </c>
      <c r="I1929" s="204" t="str">
        <f ca="1">IF(ISERROR($V1929),"",OFFSET('Smelter Look-up'!$H$4,$V1929-4,0))</f>
        <v/>
      </c>
      <c r="J1929" s="204" t="str">
        <f ca="1">IF(ISERROR($V1929),"",OFFSET('Smelter Look-up'!$I$4,$V1929-4,0))</f>
        <v/>
      </c>
      <c r="K1929" s="149"/>
      <c r="L1929" s="149"/>
      <c r="M1929" s="149"/>
      <c r="N1929" s="149"/>
      <c r="O1929" s="149"/>
      <c r="P1929" s="206"/>
      <c r="Q1929" s="150"/>
      <c r="R1929" s="148" t="str">
        <f ca="1">IF(ISERROR($V1929),"",OFFSET('Smelter Look-up'!$C$4,$V1929-4,0)&amp;"")</f>
        <v/>
      </c>
      <c r="S1929" s="154" t="str">
        <f t="shared" ca="1" si="156"/>
        <v/>
      </c>
      <c r="T1929" s="154" t="str">
        <f ca="1">IF(B1929="","",IF(ISERROR(MATCH($J1929,SorP!$B$1:$B$6261,0)),"",INDIRECT("'SorP'!$A$"&amp;MATCH($S1929&amp;$J1929,SorP!C:C,0))))</f>
        <v/>
      </c>
      <c r="U1929" s="167"/>
      <c r="V1929" s="168" t="e">
        <f>IF(C1929="",NA(),MATCH($B1929&amp;$C1929,'Smelter Look-up'!$J:$J,0))</f>
        <v>#N/A</v>
      </c>
      <c r="X1929" s="169">
        <f t="shared" ca="1" si="155"/>
        <v>0</v>
      </c>
      <c r="AB1929" s="311" t="str">
        <f t="shared" si="157"/>
        <v/>
      </c>
      <c r="AC1929" s="169" t="str">
        <f t="shared" si="158"/>
        <v/>
      </c>
      <c r="AD1929" s="169" t="str">
        <f t="shared" si="159"/>
        <v/>
      </c>
    </row>
    <row r="1930" spans="1:30" s="169" customFormat="1" ht="20.25">
      <c r="A1930" s="154"/>
      <c r="B1930" s="301"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3" t="str">
        <f ca="1">IF(ISERROR($V1930),"",OFFSET('Smelter Look-up'!$G$4,$V1930-4,0))</f>
        <v/>
      </c>
      <c r="I1930" s="204" t="str">
        <f ca="1">IF(ISERROR($V1930),"",OFFSET('Smelter Look-up'!$H$4,$V1930-4,0))</f>
        <v/>
      </c>
      <c r="J1930" s="204" t="str">
        <f ca="1">IF(ISERROR($V1930),"",OFFSET('Smelter Look-up'!$I$4,$V1930-4,0))</f>
        <v/>
      </c>
      <c r="K1930" s="149"/>
      <c r="L1930" s="149"/>
      <c r="M1930" s="149"/>
      <c r="N1930" s="149"/>
      <c r="O1930" s="149"/>
      <c r="P1930" s="206"/>
      <c r="Q1930" s="150"/>
      <c r="R1930" s="148" t="str">
        <f ca="1">IF(ISERROR($V1930),"",OFFSET('Smelter Look-up'!$C$4,$V1930-4,0)&amp;"")</f>
        <v/>
      </c>
      <c r="S1930" s="154" t="str">
        <f t="shared" ca="1" si="156"/>
        <v/>
      </c>
      <c r="T1930" s="154" t="str">
        <f ca="1">IF(B1930="","",IF(ISERROR(MATCH($J1930,SorP!$B$1:$B$6261,0)),"",INDIRECT("'SorP'!$A$"&amp;MATCH($S1930&amp;$J1930,SorP!C:C,0))))</f>
        <v/>
      </c>
      <c r="U1930" s="167"/>
      <c r="V1930" s="168" t="e">
        <f>IF(C1930="",NA(),MATCH($B1930&amp;$C1930,'Smelter Look-up'!$J:$J,0))</f>
        <v>#N/A</v>
      </c>
      <c r="X1930" s="169">
        <f t="shared" ca="1" si="155"/>
        <v>0</v>
      </c>
      <c r="AB1930" s="311" t="str">
        <f t="shared" si="157"/>
        <v/>
      </c>
      <c r="AC1930" s="169" t="str">
        <f t="shared" si="158"/>
        <v/>
      </c>
      <c r="AD1930" s="169" t="str">
        <f t="shared" si="159"/>
        <v/>
      </c>
    </row>
    <row r="1931" spans="1:30" s="169" customFormat="1" ht="20.25">
      <c r="A1931" s="154"/>
      <c r="B1931" s="301"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3" t="str">
        <f ca="1">IF(ISERROR($V1931),"",OFFSET('Smelter Look-up'!$G$4,$V1931-4,0))</f>
        <v/>
      </c>
      <c r="I1931" s="204" t="str">
        <f ca="1">IF(ISERROR($V1931),"",OFFSET('Smelter Look-up'!$H$4,$V1931-4,0))</f>
        <v/>
      </c>
      <c r="J1931" s="204" t="str">
        <f ca="1">IF(ISERROR($V1931),"",OFFSET('Smelter Look-up'!$I$4,$V1931-4,0))</f>
        <v/>
      </c>
      <c r="K1931" s="149"/>
      <c r="L1931" s="149"/>
      <c r="M1931" s="149"/>
      <c r="N1931" s="149"/>
      <c r="O1931" s="149"/>
      <c r="P1931" s="206"/>
      <c r="Q1931" s="150"/>
      <c r="R1931" s="148" t="str">
        <f ca="1">IF(ISERROR($V1931),"",OFFSET('Smelter Look-up'!$C$4,$V1931-4,0)&amp;"")</f>
        <v/>
      </c>
      <c r="S1931" s="154" t="str">
        <f t="shared" ca="1" si="156"/>
        <v/>
      </c>
      <c r="T1931" s="154" t="str">
        <f ca="1">IF(B1931="","",IF(ISERROR(MATCH($J1931,SorP!$B$1:$B$6261,0)),"",INDIRECT("'SorP'!$A$"&amp;MATCH($S1931&amp;$J1931,SorP!C:C,0))))</f>
        <v/>
      </c>
      <c r="U1931" s="167"/>
      <c r="V1931" s="168" t="e">
        <f>IF(C1931="",NA(),MATCH($B1931&amp;$C1931,'Smelter Look-up'!$J:$J,0))</f>
        <v>#N/A</v>
      </c>
      <c r="X1931" s="169">
        <f t="shared" ca="1" si="155"/>
        <v>0</v>
      </c>
      <c r="AB1931" s="311" t="str">
        <f t="shared" si="157"/>
        <v/>
      </c>
      <c r="AC1931" s="169" t="str">
        <f t="shared" si="158"/>
        <v/>
      </c>
      <c r="AD1931" s="169" t="str">
        <f t="shared" si="159"/>
        <v/>
      </c>
    </row>
    <row r="1932" spans="1:30" s="169" customFormat="1" ht="20.25">
      <c r="A1932" s="154"/>
      <c r="B1932" s="301"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3" t="str">
        <f ca="1">IF(ISERROR($V1932),"",OFFSET('Smelter Look-up'!$G$4,$V1932-4,0))</f>
        <v/>
      </c>
      <c r="I1932" s="204" t="str">
        <f ca="1">IF(ISERROR($V1932),"",OFFSET('Smelter Look-up'!$H$4,$V1932-4,0))</f>
        <v/>
      </c>
      <c r="J1932" s="204" t="str">
        <f ca="1">IF(ISERROR($V1932),"",OFFSET('Smelter Look-up'!$I$4,$V1932-4,0))</f>
        <v/>
      </c>
      <c r="K1932" s="149"/>
      <c r="L1932" s="149"/>
      <c r="M1932" s="149"/>
      <c r="N1932" s="149"/>
      <c r="O1932" s="149"/>
      <c r="P1932" s="206"/>
      <c r="Q1932" s="150"/>
      <c r="R1932" s="148" t="str">
        <f ca="1">IF(ISERROR($V1932),"",OFFSET('Smelter Look-up'!$C$4,$V1932-4,0)&amp;"")</f>
        <v/>
      </c>
      <c r="S1932" s="154" t="str">
        <f t="shared" ca="1" si="156"/>
        <v/>
      </c>
      <c r="T1932" s="154" t="str">
        <f ca="1">IF(B1932="","",IF(ISERROR(MATCH($J1932,SorP!$B$1:$B$6261,0)),"",INDIRECT("'SorP'!$A$"&amp;MATCH($S1932&amp;$J1932,SorP!C:C,0))))</f>
        <v/>
      </c>
      <c r="U1932" s="167"/>
      <c r="V1932" s="168" t="e">
        <f>IF(C1932="",NA(),MATCH($B1932&amp;$C1932,'Smelter Look-up'!$J:$J,0))</f>
        <v>#N/A</v>
      </c>
      <c r="X1932" s="169">
        <f t="shared" ca="1" si="155"/>
        <v>0</v>
      </c>
      <c r="AB1932" s="311" t="str">
        <f t="shared" si="157"/>
        <v/>
      </c>
      <c r="AC1932" s="169" t="str">
        <f t="shared" si="158"/>
        <v/>
      </c>
      <c r="AD1932" s="169" t="str">
        <f t="shared" si="159"/>
        <v/>
      </c>
    </row>
    <row r="1933" spans="1:30" s="169" customFormat="1" ht="20.25">
      <c r="A1933" s="154"/>
      <c r="B1933" s="301"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3" t="str">
        <f ca="1">IF(ISERROR($V1933),"",OFFSET('Smelter Look-up'!$G$4,$V1933-4,0))</f>
        <v/>
      </c>
      <c r="I1933" s="204" t="str">
        <f ca="1">IF(ISERROR($V1933),"",OFFSET('Smelter Look-up'!$H$4,$V1933-4,0))</f>
        <v/>
      </c>
      <c r="J1933" s="204" t="str">
        <f ca="1">IF(ISERROR($V1933),"",OFFSET('Smelter Look-up'!$I$4,$V1933-4,0))</f>
        <v/>
      </c>
      <c r="K1933" s="149"/>
      <c r="L1933" s="149"/>
      <c r="M1933" s="149"/>
      <c r="N1933" s="149"/>
      <c r="O1933" s="149"/>
      <c r="P1933" s="206"/>
      <c r="Q1933" s="150"/>
      <c r="R1933" s="148" t="str">
        <f ca="1">IF(ISERROR($V1933),"",OFFSET('Smelter Look-up'!$C$4,$V1933-4,0)&amp;"")</f>
        <v/>
      </c>
      <c r="S1933" s="154" t="str">
        <f t="shared" ca="1" si="156"/>
        <v/>
      </c>
      <c r="T1933" s="154" t="str">
        <f ca="1">IF(B1933="","",IF(ISERROR(MATCH($J1933,SorP!$B$1:$B$6261,0)),"",INDIRECT("'SorP'!$A$"&amp;MATCH($S1933&amp;$J1933,SorP!C:C,0))))</f>
        <v/>
      </c>
      <c r="U1933" s="167"/>
      <c r="V1933" s="168" t="e">
        <f>IF(C1933="",NA(),MATCH($B1933&amp;$C1933,'Smelter Look-up'!$J:$J,0))</f>
        <v>#N/A</v>
      </c>
      <c r="X1933" s="169">
        <f t="shared" ca="1" si="155"/>
        <v>0</v>
      </c>
      <c r="AB1933" s="311" t="str">
        <f t="shared" si="157"/>
        <v/>
      </c>
      <c r="AC1933" s="169" t="str">
        <f t="shared" si="158"/>
        <v/>
      </c>
      <c r="AD1933" s="169" t="str">
        <f t="shared" si="159"/>
        <v/>
      </c>
    </row>
    <row r="1934" spans="1:30" s="169" customFormat="1" ht="20.25">
      <c r="A1934" s="154"/>
      <c r="B1934" s="301"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3" t="str">
        <f ca="1">IF(ISERROR($V1934),"",OFFSET('Smelter Look-up'!$G$4,$V1934-4,0))</f>
        <v/>
      </c>
      <c r="I1934" s="204" t="str">
        <f ca="1">IF(ISERROR($V1934),"",OFFSET('Smelter Look-up'!$H$4,$V1934-4,0))</f>
        <v/>
      </c>
      <c r="J1934" s="204" t="str">
        <f ca="1">IF(ISERROR($V1934),"",OFFSET('Smelter Look-up'!$I$4,$V1934-4,0))</f>
        <v/>
      </c>
      <c r="K1934" s="149"/>
      <c r="L1934" s="149"/>
      <c r="M1934" s="149"/>
      <c r="N1934" s="149"/>
      <c r="O1934" s="149"/>
      <c r="P1934" s="206"/>
      <c r="Q1934" s="150"/>
      <c r="R1934" s="148" t="str">
        <f ca="1">IF(ISERROR($V1934),"",OFFSET('Smelter Look-up'!$C$4,$V1934-4,0)&amp;"")</f>
        <v/>
      </c>
      <c r="S1934" s="154" t="str">
        <f t="shared" ca="1" si="156"/>
        <v/>
      </c>
      <c r="T1934" s="154" t="str">
        <f ca="1">IF(B1934="","",IF(ISERROR(MATCH($J1934,SorP!$B$1:$B$6261,0)),"",INDIRECT("'SorP'!$A$"&amp;MATCH($S1934&amp;$J1934,SorP!C:C,0))))</f>
        <v/>
      </c>
      <c r="U1934" s="167"/>
      <c r="V1934" s="168" t="e">
        <f>IF(C1934="",NA(),MATCH($B1934&amp;$C1934,'Smelter Look-up'!$J:$J,0))</f>
        <v>#N/A</v>
      </c>
      <c r="X1934" s="169">
        <f t="shared" ca="1" si="155"/>
        <v>0</v>
      </c>
      <c r="AB1934" s="311" t="str">
        <f t="shared" si="157"/>
        <v/>
      </c>
      <c r="AC1934" s="169" t="str">
        <f t="shared" si="158"/>
        <v/>
      </c>
      <c r="AD1934" s="169" t="str">
        <f t="shared" si="159"/>
        <v/>
      </c>
    </row>
    <row r="1935" spans="1:30" s="169" customFormat="1" ht="20.25">
      <c r="A1935" s="154"/>
      <c r="B1935" s="301"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3" t="str">
        <f ca="1">IF(ISERROR($V1935),"",OFFSET('Smelter Look-up'!$G$4,$V1935-4,0))</f>
        <v/>
      </c>
      <c r="I1935" s="204" t="str">
        <f ca="1">IF(ISERROR($V1935),"",OFFSET('Smelter Look-up'!$H$4,$V1935-4,0))</f>
        <v/>
      </c>
      <c r="J1935" s="204" t="str">
        <f ca="1">IF(ISERROR($V1935),"",OFFSET('Smelter Look-up'!$I$4,$V1935-4,0))</f>
        <v/>
      </c>
      <c r="K1935" s="149"/>
      <c r="L1935" s="149"/>
      <c r="M1935" s="149"/>
      <c r="N1935" s="149"/>
      <c r="O1935" s="149"/>
      <c r="P1935" s="206"/>
      <c r="Q1935" s="150"/>
      <c r="R1935" s="148" t="str">
        <f ca="1">IF(ISERROR($V1935),"",OFFSET('Smelter Look-up'!$C$4,$V1935-4,0)&amp;"")</f>
        <v/>
      </c>
      <c r="S1935" s="154" t="str">
        <f t="shared" ca="1" si="156"/>
        <v/>
      </c>
      <c r="T1935" s="154" t="str">
        <f ca="1">IF(B1935="","",IF(ISERROR(MATCH($J1935,SorP!$B$1:$B$6261,0)),"",INDIRECT("'SorP'!$A$"&amp;MATCH($S1935&amp;$J1935,SorP!C:C,0))))</f>
        <v/>
      </c>
      <c r="U1935" s="167"/>
      <c r="V1935" s="168" t="e">
        <f>IF(C1935="",NA(),MATCH($B1935&amp;$C1935,'Smelter Look-up'!$J:$J,0))</f>
        <v>#N/A</v>
      </c>
      <c r="X1935" s="169">
        <f t="shared" ca="1" si="155"/>
        <v>0</v>
      </c>
      <c r="AB1935" s="311" t="str">
        <f t="shared" si="157"/>
        <v/>
      </c>
      <c r="AC1935" s="169" t="str">
        <f t="shared" si="158"/>
        <v/>
      </c>
      <c r="AD1935" s="169" t="str">
        <f t="shared" si="159"/>
        <v/>
      </c>
    </row>
    <row r="1936" spans="1:30" s="169" customFormat="1" ht="20.25">
      <c r="A1936" s="154"/>
      <c r="B1936" s="301"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3" t="str">
        <f ca="1">IF(ISERROR($V1936),"",OFFSET('Smelter Look-up'!$G$4,$V1936-4,0))</f>
        <v/>
      </c>
      <c r="I1936" s="204" t="str">
        <f ca="1">IF(ISERROR($V1936),"",OFFSET('Smelter Look-up'!$H$4,$V1936-4,0))</f>
        <v/>
      </c>
      <c r="J1936" s="204" t="str">
        <f ca="1">IF(ISERROR($V1936),"",OFFSET('Smelter Look-up'!$I$4,$V1936-4,0))</f>
        <v/>
      </c>
      <c r="K1936" s="149"/>
      <c r="L1936" s="149"/>
      <c r="M1936" s="149"/>
      <c r="N1936" s="149"/>
      <c r="O1936" s="149"/>
      <c r="P1936" s="206"/>
      <c r="Q1936" s="150"/>
      <c r="R1936" s="148" t="str">
        <f ca="1">IF(ISERROR($V1936),"",OFFSET('Smelter Look-up'!$C$4,$V1936-4,0)&amp;"")</f>
        <v/>
      </c>
      <c r="S1936" s="154" t="str">
        <f t="shared" ca="1" si="156"/>
        <v/>
      </c>
      <c r="T1936" s="154" t="str">
        <f ca="1">IF(B1936="","",IF(ISERROR(MATCH($J1936,SorP!$B$1:$B$6261,0)),"",INDIRECT("'SorP'!$A$"&amp;MATCH($S1936&amp;$J1936,SorP!C:C,0))))</f>
        <v/>
      </c>
      <c r="U1936" s="167"/>
      <c r="V1936" s="168" t="e">
        <f>IF(C1936="",NA(),MATCH($B1936&amp;$C1936,'Smelter Look-up'!$J:$J,0))</f>
        <v>#N/A</v>
      </c>
      <c r="X1936" s="169">
        <f t="shared" ca="1" si="155"/>
        <v>0</v>
      </c>
      <c r="AB1936" s="311" t="str">
        <f t="shared" si="157"/>
        <v/>
      </c>
      <c r="AC1936" s="169" t="str">
        <f t="shared" si="158"/>
        <v/>
      </c>
      <c r="AD1936" s="169" t="str">
        <f t="shared" si="159"/>
        <v/>
      </c>
    </row>
    <row r="1937" spans="1:30" s="169" customFormat="1" ht="20.25">
      <c r="A1937" s="154"/>
      <c r="B1937" s="301"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3" t="str">
        <f ca="1">IF(ISERROR($V1937),"",OFFSET('Smelter Look-up'!$G$4,$V1937-4,0))</f>
        <v/>
      </c>
      <c r="I1937" s="204" t="str">
        <f ca="1">IF(ISERROR($V1937),"",OFFSET('Smelter Look-up'!$H$4,$V1937-4,0))</f>
        <v/>
      </c>
      <c r="J1937" s="204" t="str">
        <f ca="1">IF(ISERROR($V1937),"",OFFSET('Smelter Look-up'!$I$4,$V1937-4,0))</f>
        <v/>
      </c>
      <c r="K1937" s="149"/>
      <c r="L1937" s="149"/>
      <c r="M1937" s="149"/>
      <c r="N1937" s="149"/>
      <c r="O1937" s="149"/>
      <c r="P1937" s="206"/>
      <c r="Q1937" s="150"/>
      <c r="R1937" s="148" t="str">
        <f ca="1">IF(ISERROR($V1937),"",OFFSET('Smelter Look-up'!$C$4,$V1937-4,0)&amp;"")</f>
        <v/>
      </c>
      <c r="S1937" s="154" t="str">
        <f t="shared" ca="1" si="156"/>
        <v/>
      </c>
      <c r="T1937" s="154" t="str">
        <f ca="1">IF(B1937="","",IF(ISERROR(MATCH($J1937,SorP!$B$1:$B$6261,0)),"",INDIRECT("'SorP'!$A$"&amp;MATCH($S1937&amp;$J1937,SorP!C:C,0))))</f>
        <v/>
      </c>
      <c r="U1937" s="167"/>
      <c r="V1937" s="168" t="e">
        <f>IF(C1937="",NA(),MATCH($B1937&amp;$C1937,'Smelter Look-up'!$J:$J,0))</f>
        <v>#N/A</v>
      </c>
      <c r="X1937" s="169">
        <f t="shared" ca="1" si="155"/>
        <v>0</v>
      </c>
      <c r="AB1937" s="311" t="str">
        <f t="shared" si="157"/>
        <v/>
      </c>
      <c r="AC1937" s="169" t="str">
        <f t="shared" si="158"/>
        <v/>
      </c>
      <c r="AD1937" s="169" t="str">
        <f t="shared" si="159"/>
        <v/>
      </c>
    </row>
    <row r="1938" spans="1:30" s="169" customFormat="1" ht="20.25">
      <c r="A1938" s="154"/>
      <c r="B1938" s="301"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3" t="str">
        <f ca="1">IF(ISERROR($V1938),"",OFFSET('Smelter Look-up'!$G$4,$V1938-4,0))</f>
        <v/>
      </c>
      <c r="I1938" s="204" t="str">
        <f ca="1">IF(ISERROR($V1938),"",OFFSET('Smelter Look-up'!$H$4,$V1938-4,0))</f>
        <v/>
      </c>
      <c r="J1938" s="204" t="str">
        <f ca="1">IF(ISERROR($V1938),"",OFFSET('Smelter Look-up'!$I$4,$V1938-4,0))</f>
        <v/>
      </c>
      <c r="K1938" s="149"/>
      <c r="L1938" s="149"/>
      <c r="M1938" s="149"/>
      <c r="N1938" s="149"/>
      <c r="O1938" s="149"/>
      <c r="P1938" s="206"/>
      <c r="Q1938" s="150"/>
      <c r="R1938" s="148" t="str">
        <f ca="1">IF(ISERROR($V1938),"",OFFSET('Smelter Look-up'!$C$4,$V1938-4,0)&amp;"")</f>
        <v/>
      </c>
      <c r="S1938" s="154" t="str">
        <f t="shared" ca="1" si="156"/>
        <v/>
      </c>
      <c r="T1938" s="154" t="str">
        <f ca="1">IF(B1938="","",IF(ISERROR(MATCH($J1938,SorP!$B$1:$B$6261,0)),"",INDIRECT("'SorP'!$A$"&amp;MATCH($S1938&amp;$J1938,SorP!C:C,0))))</f>
        <v/>
      </c>
      <c r="U1938" s="167"/>
      <c r="V1938" s="168" t="e">
        <f>IF(C1938="",NA(),MATCH($B1938&amp;$C1938,'Smelter Look-up'!$J:$J,0))</f>
        <v>#N/A</v>
      </c>
      <c r="X1938" s="169">
        <f t="shared" ca="1" si="155"/>
        <v>0</v>
      </c>
      <c r="AB1938" s="311" t="str">
        <f t="shared" si="157"/>
        <v/>
      </c>
      <c r="AC1938" s="169" t="str">
        <f t="shared" si="158"/>
        <v/>
      </c>
      <c r="AD1938" s="169" t="str">
        <f t="shared" si="159"/>
        <v/>
      </c>
    </row>
    <row r="1939" spans="1:30" s="169" customFormat="1" ht="20.25">
      <c r="A1939" s="154"/>
      <c r="B1939" s="301"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3" t="str">
        <f ca="1">IF(ISERROR($V1939),"",OFFSET('Smelter Look-up'!$G$4,$V1939-4,0))</f>
        <v/>
      </c>
      <c r="I1939" s="204" t="str">
        <f ca="1">IF(ISERROR($V1939),"",OFFSET('Smelter Look-up'!$H$4,$V1939-4,0))</f>
        <v/>
      </c>
      <c r="J1939" s="204" t="str">
        <f ca="1">IF(ISERROR($V1939),"",OFFSET('Smelter Look-up'!$I$4,$V1939-4,0))</f>
        <v/>
      </c>
      <c r="K1939" s="149"/>
      <c r="L1939" s="149"/>
      <c r="M1939" s="149"/>
      <c r="N1939" s="149"/>
      <c r="O1939" s="149"/>
      <c r="P1939" s="206"/>
      <c r="Q1939" s="150"/>
      <c r="R1939" s="148" t="str">
        <f ca="1">IF(ISERROR($V1939),"",OFFSET('Smelter Look-up'!$C$4,$V1939-4,0)&amp;"")</f>
        <v/>
      </c>
      <c r="S1939" s="154" t="str">
        <f t="shared" ca="1" si="156"/>
        <v/>
      </c>
      <c r="T1939" s="154" t="str">
        <f ca="1">IF(B1939="","",IF(ISERROR(MATCH($J1939,SorP!$B$1:$B$6261,0)),"",INDIRECT("'SorP'!$A$"&amp;MATCH($S1939&amp;$J1939,SorP!C:C,0))))</f>
        <v/>
      </c>
      <c r="U1939" s="167"/>
      <c r="V1939" s="168" t="e">
        <f>IF(C1939="",NA(),MATCH($B1939&amp;$C1939,'Smelter Look-up'!$J:$J,0))</f>
        <v>#N/A</v>
      </c>
      <c r="X1939" s="169">
        <f t="shared" ca="1" si="155"/>
        <v>0</v>
      </c>
      <c r="AB1939" s="311" t="str">
        <f t="shared" si="157"/>
        <v/>
      </c>
      <c r="AC1939" s="169" t="str">
        <f t="shared" si="158"/>
        <v/>
      </c>
      <c r="AD1939" s="169" t="str">
        <f t="shared" si="159"/>
        <v/>
      </c>
    </row>
    <row r="1940" spans="1:30" s="169" customFormat="1" ht="20.25">
      <c r="A1940" s="154"/>
      <c r="B1940" s="301"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3" t="str">
        <f ca="1">IF(ISERROR($V1940),"",OFFSET('Smelter Look-up'!$G$4,$V1940-4,0))</f>
        <v/>
      </c>
      <c r="I1940" s="204" t="str">
        <f ca="1">IF(ISERROR($V1940),"",OFFSET('Smelter Look-up'!$H$4,$V1940-4,0))</f>
        <v/>
      </c>
      <c r="J1940" s="204" t="str">
        <f ca="1">IF(ISERROR($V1940),"",OFFSET('Smelter Look-up'!$I$4,$V1940-4,0))</f>
        <v/>
      </c>
      <c r="K1940" s="149"/>
      <c r="L1940" s="149"/>
      <c r="M1940" s="149"/>
      <c r="N1940" s="149"/>
      <c r="O1940" s="149"/>
      <c r="P1940" s="206"/>
      <c r="Q1940" s="150"/>
      <c r="R1940" s="148" t="str">
        <f ca="1">IF(ISERROR($V1940),"",OFFSET('Smelter Look-up'!$C$4,$V1940-4,0)&amp;"")</f>
        <v/>
      </c>
      <c r="S1940" s="154" t="str">
        <f t="shared" ca="1" si="156"/>
        <v/>
      </c>
      <c r="T1940" s="154" t="str">
        <f ca="1">IF(B1940="","",IF(ISERROR(MATCH($J1940,SorP!$B$1:$B$6261,0)),"",INDIRECT("'SorP'!$A$"&amp;MATCH($S1940&amp;$J1940,SorP!C:C,0))))</f>
        <v/>
      </c>
      <c r="U1940" s="167"/>
      <c r="V1940" s="168" t="e">
        <f>IF(C1940="",NA(),MATCH($B1940&amp;$C1940,'Smelter Look-up'!$J:$J,0))</f>
        <v>#N/A</v>
      </c>
      <c r="X1940" s="169">
        <f t="shared" ca="1" si="155"/>
        <v>0</v>
      </c>
      <c r="AB1940" s="311" t="str">
        <f t="shared" si="157"/>
        <v/>
      </c>
      <c r="AC1940" s="169" t="str">
        <f t="shared" si="158"/>
        <v/>
      </c>
      <c r="AD1940" s="169" t="str">
        <f t="shared" si="159"/>
        <v/>
      </c>
    </row>
    <row r="1941" spans="1:30" s="169" customFormat="1" ht="20.25">
      <c r="A1941" s="154"/>
      <c r="B1941" s="301"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3" t="str">
        <f ca="1">IF(ISERROR($V1941),"",OFFSET('Smelter Look-up'!$G$4,$V1941-4,0))</f>
        <v/>
      </c>
      <c r="I1941" s="204" t="str">
        <f ca="1">IF(ISERROR($V1941),"",OFFSET('Smelter Look-up'!$H$4,$V1941-4,0))</f>
        <v/>
      </c>
      <c r="J1941" s="204" t="str">
        <f ca="1">IF(ISERROR($V1941),"",OFFSET('Smelter Look-up'!$I$4,$V1941-4,0))</f>
        <v/>
      </c>
      <c r="K1941" s="149"/>
      <c r="L1941" s="149"/>
      <c r="M1941" s="149"/>
      <c r="N1941" s="149"/>
      <c r="O1941" s="149"/>
      <c r="P1941" s="206"/>
      <c r="Q1941" s="150"/>
      <c r="R1941" s="148" t="str">
        <f ca="1">IF(ISERROR($V1941),"",OFFSET('Smelter Look-up'!$C$4,$V1941-4,0)&amp;"")</f>
        <v/>
      </c>
      <c r="S1941" s="154" t="str">
        <f t="shared" ca="1" si="156"/>
        <v/>
      </c>
      <c r="T1941" s="154" t="str">
        <f ca="1">IF(B1941="","",IF(ISERROR(MATCH($J1941,SorP!$B$1:$B$6261,0)),"",INDIRECT("'SorP'!$A$"&amp;MATCH($S1941&amp;$J1941,SorP!C:C,0))))</f>
        <v/>
      </c>
      <c r="U1941" s="167"/>
      <c r="V1941" s="168" t="e">
        <f>IF(C1941="",NA(),MATCH($B1941&amp;$C1941,'Smelter Look-up'!$J:$J,0))</f>
        <v>#N/A</v>
      </c>
      <c r="X1941" s="169">
        <f t="shared" ca="1" si="155"/>
        <v>0</v>
      </c>
      <c r="AB1941" s="311" t="str">
        <f t="shared" si="157"/>
        <v/>
      </c>
      <c r="AC1941" s="169" t="str">
        <f t="shared" si="158"/>
        <v/>
      </c>
      <c r="AD1941" s="169" t="str">
        <f t="shared" si="159"/>
        <v/>
      </c>
    </row>
    <row r="1942" spans="1:30" s="169" customFormat="1" ht="20.25">
      <c r="A1942" s="154"/>
      <c r="B1942" s="301"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3" t="str">
        <f ca="1">IF(ISERROR($V1942),"",OFFSET('Smelter Look-up'!$G$4,$V1942-4,0))</f>
        <v/>
      </c>
      <c r="I1942" s="204" t="str">
        <f ca="1">IF(ISERROR($V1942),"",OFFSET('Smelter Look-up'!$H$4,$V1942-4,0))</f>
        <v/>
      </c>
      <c r="J1942" s="204" t="str">
        <f ca="1">IF(ISERROR($V1942),"",OFFSET('Smelter Look-up'!$I$4,$V1942-4,0))</f>
        <v/>
      </c>
      <c r="K1942" s="149"/>
      <c r="L1942" s="149"/>
      <c r="M1942" s="149"/>
      <c r="N1942" s="149"/>
      <c r="O1942" s="149"/>
      <c r="P1942" s="206"/>
      <c r="Q1942" s="150"/>
      <c r="R1942" s="148" t="str">
        <f ca="1">IF(ISERROR($V1942),"",OFFSET('Smelter Look-up'!$C$4,$V1942-4,0)&amp;"")</f>
        <v/>
      </c>
      <c r="S1942" s="154" t="str">
        <f t="shared" ca="1" si="156"/>
        <v/>
      </c>
      <c r="T1942" s="154" t="str">
        <f ca="1">IF(B1942="","",IF(ISERROR(MATCH($J1942,SorP!$B$1:$B$6261,0)),"",INDIRECT("'SorP'!$A$"&amp;MATCH($S1942&amp;$J1942,SorP!C:C,0))))</f>
        <v/>
      </c>
      <c r="U1942" s="167"/>
      <c r="V1942" s="168" t="e">
        <f>IF(C1942="",NA(),MATCH($B1942&amp;$C1942,'Smelter Look-up'!$J:$J,0))</f>
        <v>#N/A</v>
      </c>
      <c r="X1942" s="169">
        <f t="shared" ca="1" si="155"/>
        <v>0</v>
      </c>
      <c r="AB1942" s="311" t="str">
        <f t="shared" si="157"/>
        <v/>
      </c>
      <c r="AC1942" s="169" t="str">
        <f t="shared" si="158"/>
        <v/>
      </c>
      <c r="AD1942" s="169" t="str">
        <f t="shared" si="159"/>
        <v/>
      </c>
    </row>
    <row r="1943" spans="1:30" s="169" customFormat="1" ht="20.25">
      <c r="A1943" s="154"/>
      <c r="B1943" s="301"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3" t="str">
        <f ca="1">IF(ISERROR($V1943),"",OFFSET('Smelter Look-up'!$G$4,$V1943-4,0))</f>
        <v/>
      </c>
      <c r="I1943" s="204" t="str">
        <f ca="1">IF(ISERROR($V1943),"",OFFSET('Smelter Look-up'!$H$4,$V1943-4,0))</f>
        <v/>
      </c>
      <c r="J1943" s="204" t="str">
        <f ca="1">IF(ISERROR($V1943),"",OFFSET('Smelter Look-up'!$I$4,$V1943-4,0))</f>
        <v/>
      </c>
      <c r="K1943" s="149"/>
      <c r="L1943" s="149"/>
      <c r="M1943" s="149"/>
      <c r="N1943" s="149"/>
      <c r="O1943" s="149"/>
      <c r="P1943" s="206"/>
      <c r="Q1943" s="150"/>
      <c r="R1943" s="148" t="str">
        <f ca="1">IF(ISERROR($V1943),"",OFFSET('Smelter Look-up'!$C$4,$V1943-4,0)&amp;"")</f>
        <v/>
      </c>
      <c r="S1943" s="154" t="str">
        <f t="shared" ca="1" si="156"/>
        <v/>
      </c>
      <c r="T1943" s="154" t="str">
        <f ca="1">IF(B1943="","",IF(ISERROR(MATCH($J1943,SorP!$B$1:$B$6261,0)),"",INDIRECT("'SorP'!$A$"&amp;MATCH($S1943&amp;$J1943,SorP!C:C,0))))</f>
        <v/>
      </c>
      <c r="U1943" s="167"/>
      <c r="V1943" s="168" t="e">
        <f>IF(C1943="",NA(),MATCH($B1943&amp;$C1943,'Smelter Look-up'!$J:$J,0))</f>
        <v>#N/A</v>
      </c>
      <c r="X1943" s="169">
        <f t="shared" ca="1" si="155"/>
        <v>0</v>
      </c>
      <c r="AB1943" s="311" t="str">
        <f t="shared" si="157"/>
        <v/>
      </c>
      <c r="AC1943" s="169" t="str">
        <f t="shared" si="158"/>
        <v/>
      </c>
      <c r="AD1943" s="169" t="str">
        <f t="shared" si="159"/>
        <v/>
      </c>
    </row>
    <row r="1944" spans="1:30" s="169" customFormat="1" ht="20.25">
      <c r="A1944" s="154"/>
      <c r="B1944" s="301"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3" t="str">
        <f ca="1">IF(ISERROR($V1944),"",OFFSET('Smelter Look-up'!$G$4,$V1944-4,0))</f>
        <v/>
      </c>
      <c r="I1944" s="204" t="str">
        <f ca="1">IF(ISERROR($V1944),"",OFFSET('Smelter Look-up'!$H$4,$V1944-4,0))</f>
        <v/>
      </c>
      <c r="J1944" s="204" t="str">
        <f ca="1">IF(ISERROR($V1944),"",OFFSET('Smelter Look-up'!$I$4,$V1944-4,0))</f>
        <v/>
      </c>
      <c r="K1944" s="149"/>
      <c r="L1944" s="149"/>
      <c r="M1944" s="149"/>
      <c r="N1944" s="149"/>
      <c r="O1944" s="149"/>
      <c r="P1944" s="206"/>
      <c r="Q1944" s="150"/>
      <c r="R1944" s="148" t="str">
        <f ca="1">IF(ISERROR($V1944),"",OFFSET('Smelter Look-up'!$C$4,$V1944-4,0)&amp;"")</f>
        <v/>
      </c>
      <c r="S1944" s="154" t="str">
        <f t="shared" ca="1" si="156"/>
        <v/>
      </c>
      <c r="T1944" s="154" t="str">
        <f ca="1">IF(B1944="","",IF(ISERROR(MATCH($J1944,SorP!$B$1:$B$6261,0)),"",INDIRECT("'SorP'!$A$"&amp;MATCH($S1944&amp;$J1944,SorP!C:C,0))))</f>
        <v/>
      </c>
      <c r="U1944" s="167"/>
      <c r="V1944" s="168" t="e">
        <f>IF(C1944="",NA(),MATCH($B1944&amp;$C1944,'Smelter Look-up'!$J:$J,0))</f>
        <v>#N/A</v>
      </c>
      <c r="X1944" s="169">
        <f t="shared" ca="1" si="155"/>
        <v>0</v>
      </c>
      <c r="AB1944" s="311" t="str">
        <f t="shared" si="157"/>
        <v/>
      </c>
      <c r="AC1944" s="169" t="str">
        <f t="shared" si="158"/>
        <v/>
      </c>
      <c r="AD1944" s="169" t="str">
        <f t="shared" si="159"/>
        <v/>
      </c>
    </row>
    <row r="1945" spans="1:30" s="169" customFormat="1" ht="20.25">
      <c r="A1945" s="154"/>
      <c r="B1945" s="301"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3" t="str">
        <f ca="1">IF(ISERROR($V1945),"",OFFSET('Smelter Look-up'!$G$4,$V1945-4,0))</f>
        <v/>
      </c>
      <c r="I1945" s="204" t="str">
        <f ca="1">IF(ISERROR($V1945),"",OFFSET('Smelter Look-up'!$H$4,$V1945-4,0))</f>
        <v/>
      </c>
      <c r="J1945" s="204" t="str">
        <f ca="1">IF(ISERROR($V1945),"",OFFSET('Smelter Look-up'!$I$4,$V1945-4,0))</f>
        <v/>
      </c>
      <c r="K1945" s="149"/>
      <c r="L1945" s="149"/>
      <c r="M1945" s="149"/>
      <c r="N1945" s="149"/>
      <c r="O1945" s="149"/>
      <c r="P1945" s="206"/>
      <c r="Q1945" s="150"/>
      <c r="R1945" s="148" t="str">
        <f ca="1">IF(ISERROR($V1945),"",OFFSET('Smelter Look-up'!$C$4,$V1945-4,0)&amp;"")</f>
        <v/>
      </c>
      <c r="S1945" s="154" t="str">
        <f t="shared" ca="1" si="156"/>
        <v/>
      </c>
      <c r="T1945" s="154" t="str">
        <f ca="1">IF(B1945="","",IF(ISERROR(MATCH($J1945,SorP!$B$1:$B$6261,0)),"",INDIRECT("'SorP'!$A$"&amp;MATCH($S1945&amp;$J1945,SorP!C:C,0))))</f>
        <v/>
      </c>
      <c r="U1945" s="167"/>
      <c r="V1945" s="168" t="e">
        <f>IF(C1945="",NA(),MATCH($B1945&amp;$C1945,'Smelter Look-up'!$J:$J,0))</f>
        <v>#N/A</v>
      </c>
      <c r="X1945" s="169">
        <f t="shared" ca="1" si="155"/>
        <v>0</v>
      </c>
      <c r="AB1945" s="311" t="str">
        <f t="shared" si="157"/>
        <v/>
      </c>
      <c r="AC1945" s="169" t="str">
        <f t="shared" si="158"/>
        <v/>
      </c>
      <c r="AD1945" s="169" t="str">
        <f t="shared" si="159"/>
        <v/>
      </c>
    </row>
    <row r="1946" spans="1:30" s="169" customFormat="1" ht="20.25">
      <c r="A1946" s="154"/>
      <c r="B1946" s="301"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3" t="str">
        <f ca="1">IF(ISERROR($V1946),"",OFFSET('Smelter Look-up'!$G$4,$V1946-4,0))</f>
        <v/>
      </c>
      <c r="I1946" s="204" t="str">
        <f ca="1">IF(ISERROR($V1946),"",OFFSET('Smelter Look-up'!$H$4,$V1946-4,0))</f>
        <v/>
      </c>
      <c r="J1946" s="204" t="str">
        <f ca="1">IF(ISERROR($V1946),"",OFFSET('Smelter Look-up'!$I$4,$V1946-4,0))</f>
        <v/>
      </c>
      <c r="K1946" s="149"/>
      <c r="L1946" s="149"/>
      <c r="M1946" s="149"/>
      <c r="N1946" s="149"/>
      <c r="O1946" s="149"/>
      <c r="P1946" s="206"/>
      <c r="Q1946" s="150"/>
      <c r="R1946" s="148" t="str">
        <f ca="1">IF(ISERROR($V1946),"",OFFSET('Smelter Look-up'!$C$4,$V1946-4,0)&amp;"")</f>
        <v/>
      </c>
      <c r="S1946" s="154" t="str">
        <f t="shared" ca="1" si="156"/>
        <v/>
      </c>
      <c r="T1946" s="154" t="str">
        <f ca="1">IF(B1946="","",IF(ISERROR(MATCH($J1946,SorP!$B$1:$B$6261,0)),"",INDIRECT("'SorP'!$A$"&amp;MATCH($S1946&amp;$J1946,SorP!C:C,0))))</f>
        <v/>
      </c>
      <c r="U1946" s="167"/>
      <c r="V1946" s="168" t="e">
        <f>IF(C1946="",NA(),MATCH($B1946&amp;$C1946,'Smelter Look-up'!$J:$J,0))</f>
        <v>#N/A</v>
      </c>
      <c r="X1946" s="169">
        <f t="shared" ca="1" si="155"/>
        <v>0</v>
      </c>
      <c r="AB1946" s="311" t="str">
        <f t="shared" si="157"/>
        <v/>
      </c>
      <c r="AC1946" s="169" t="str">
        <f t="shared" si="158"/>
        <v/>
      </c>
      <c r="AD1946" s="169" t="str">
        <f t="shared" si="159"/>
        <v/>
      </c>
    </row>
    <row r="1947" spans="1:30" s="169" customFormat="1" ht="20.25">
      <c r="A1947" s="154"/>
      <c r="B1947" s="301"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3" t="str">
        <f ca="1">IF(ISERROR($V1947),"",OFFSET('Smelter Look-up'!$G$4,$V1947-4,0))</f>
        <v/>
      </c>
      <c r="I1947" s="204" t="str">
        <f ca="1">IF(ISERROR($V1947),"",OFFSET('Smelter Look-up'!$H$4,$V1947-4,0))</f>
        <v/>
      </c>
      <c r="J1947" s="204" t="str">
        <f ca="1">IF(ISERROR($V1947),"",OFFSET('Smelter Look-up'!$I$4,$V1947-4,0))</f>
        <v/>
      </c>
      <c r="K1947" s="149"/>
      <c r="L1947" s="149"/>
      <c r="M1947" s="149"/>
      <c r="N1947" s="149"/>
      <c r="O1947" s="149"/>
      <c r="P1947" s="206"/>
      <c r="Q1947" s="150"/>
      <c r="R1947" s="148" t="str">
        <f ca="1">IF(ISERROR($V1947),"",OFFSET('Smelter Look-up'!$C$4,$V1947-4,0)&amp;"")</f>
        <v/>
      </c>
      <c r="S1947" s="154" t="str">
        <f t="shared" ca="1" si="156"/>
        <v/>
      </c>
      <c r="T1947" s="154" t="str">
        <f ca="1">IF(B1947="","",IF(ISERROR(MATCH($J1947,SorP!$B$1:$B$6261,0)),"",INDIRECT("'SorP'!$A$"&amp;MATCH($S1947&amp;$J1947,SorP!C:C,0))))</f>
        <v/>
      </c>
      <c r="U1947" s="167"/>
      <c r="V1947" s="168" t="e">
        <f>IF(C1947="",NA(),MATCH($B1947&amp;$C1947,'Smelter Look-up'!$J:$J,0))</f>
        <v>#N/A</v>
      </c>
      <c r="X1947" s="169">
        <f t="shared" ca="1" si="155"/>
        <v>0</v>
      </c>
      <c r="AB1947" s="311" t="str">
        <f t="shared" si="157"/>
        <v/>
      </c>
      <c r="AC1947" s="169" t="str">
        <f t="shared" si="158"/>
        <v/>
      </c>
      <c r="AD1947" s="169" t="str">
        <f t="shared" si="159"/>
        <v/>
      </c>
    </row>
    <row r="1948" spans="1:30" s="169" customFormat="1" ht="20.25">
      <c r="A1948" s="154"/>
      <c r="B1948" s="301"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3" t="str">
        <f ca="1">IF(ISERROR($V1948),"",OFFSET('Smelter Look-up'!$G$4,$V1948-4,0))</f>
        <v/>
      </c>
      <c r="I1948" s="204" t="str">
        <f ca="1">IF(ISERROR($V1948),"",OFFSET('Smelter Look-up'!$H$4,$V1948-4,0))</f>
        <v/>
      </c>
      <c r="J1948" s="204" t="str">
        <f ca="1">IF(ISERROR($V1948),"",OFFSET('Smelter Look-up'!$I$4,$V1948-4,0))</f>
        <v/>
      </c>
      <c r="K1948" s="149"/>
      <c r="L1948" s="149"/>
      <c r="M1948" s="149"/>
      <c r="N1948" s="149"/>
      <c r="O1948" s="149"/>
      <c r="P1948" s="206"/>
      <c r="Q1948" s="150"/>
      <c r="R1948" s="148" t="str">
        <f ca="1">IF(ISERROR($V1948),"",OFFSET('Smelter Look-up'!$C$4,$V1948-4,0)&amp;"")</f>
        <v/>
      </c>
      <c r="S1948" s="154" t="str">
        <f t="shared" ca="1" si="156"/>
        <v/>
      </c>
      <c r="T1948" s="154" t="str">
        <f ca="1">IF(B1948="","",IF(ISERROR(MATCH($J1948,SorP!$B$1:$B$6261,0)),"",INDIRECT("'SorP'!$A$"&amp;MATCH($S1948&amp;$J1948,SorP!C:C,0))))</f>
        <v/>
      </c>
      <c r="U1948" s="167"/>
      <c r="V1948" s="168" t="e">
        <f>IF(C1948="",NA(),MATCH($B1948&amp;$C1948,'Smelter Look-up'!$J:$J,0))</f>
        <v>#N/A</v>
      </c>
      <c r="X1948" s="169">
        <f t="shared" ca="1" si="155"/>
        <v>0</v>
      </c>
      <c r="AB1948" s="311" t="str">
        <f t="shared" si="157"/>
        <v/>
      </c>
      <c r="AC1948" s="169" t="str">
        <f t="shared" si="158"/>
        <v/>
      </c>
      <c r="AD1948" s="169" t="str">
        <f t="shared" si="159"/>
        <v/>
      </c>
    </row>
    <row r="1949" spans="1:30" s="169" customFormat="1" ht="20.25">
      <c r="A1949" s="154"/>
      <c r="B1949" s="301"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3" t="str">
        <f ca="1">IF(ISERROR($V1949),"",OFFSET('Smelter Look-up'!$G$4,$V1949-4,0))</f>
        <v/>
      </c>
      <c r="I1949" s="204" t="str">
        <f ca="1">IF(ISERROR($V1949),"",OFFSET('Smelter Look-up'!$H$4,$V1949-4,0))</f>
        <v/>
      </c>
      <c r="J1949" s="204" t="str">
        <f ca="1">IF(ISERROR($V1949),"",OFFSET('Smelter Look-up'!$I$4,$V1949-4,0))</f>
        <v/>
      </c>
      <c r="K1949" s="149"/>
      <c r="L1949" s="149"/>
      <c r="M1949" s="149"/>
      <c r="N1949" s="149"/>
      <c r="O1949" s="149"/>
      <c r="P1949" s="206"/>
      <c r="Q1949" s="150"/>
      <c r="R1949" s="148" t="str">
        <f ca="1">IF(ISERROR($V1949),"",OFFSET('Smelter Look-up'!$C$4,$V1949-4,0)&amp;"")</f>
        <v/>
      </c>
      <c r="S1949" s="154" t="str">
        <f t="shared" ca="1" si="156"/>
        <v/>
      </c>
      <c r="T1949" s="154" t="str">
        <f ca="1">IF(B1949="","",IF(ISERROR(MATCH($J1949,SorP!$B$1:$B$6261,0)),"",INDIRECT("'SorP'!$A$"&amp;MATCH($S1949&amp;$J1949,SorP!C:C,0))))</f>
        <v/>
      </c>
      <c r="U1949" s="167"/>
      <c r="V1949" s="168" t="e">
        <f>IF(C1949="",NA(),MATCH($B1949&amp;$C1949,'Smelter Look-up'!$J:$J,0))</f>
        <v>#N/A</v>
      </c>
      <c r="X1949" s="169">
        <f t="shared" ca="1" si="155"/>
        <v>0</v>
      </c>
      <c r="AB1949" s="311" t="str">
        <f t="shared" si="157"/>
        <v/>
      </c>
      <c r="AC1949" s="169" t="str">
        <f t="shared" si="158"/>
        <v/>
      </c>
      <c r="AD1949" s="169" t="str">
        <f t="shared" si="159"/>
        <v/>
      </c>
    </row>
    <row r="1950" spans="1:30" s="169" customFormat="1" ht="20.25">
      <c r="A1950" s="154"/>
      <c r="B1950" s="301"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3" t="str">
        <f ca="1">IF(ISERROR($V1950),"",OFFSET('Smelter Look-up'!$G$4,$V1950-4,0))</f>
        <v/>
      </c>
      <c r="I1950" s="204" t="str">
        <f ca="1">IF(ISERROR($V1950),"",OFFSET('Smelter Look-up'!$H$4,$V1950-4,0))</f>
        <v/>
      </c>
      <c r="J1950" s="204" t="str">
        <f ca="1">IF(ISERROR($V1950),"",OFFSET('Smelter Look-up'!$I$4,$V1950-4,0))</f>
        <v/>
      </c>
      <c r="K1950" s="149"/>
      <c r="L1950" s="149"/>
      <c r="M1950" s="149"/>
      <c r="N1950" s="149"/>
      <c r="O1950" s="149"/>
      <c r="P1950" s="206"/>
      <c r="Q1950" s="150"/>
      <c r="R1950" s="148" t="str">
        <f ca="1">IF(ISERROR($V1950),"",OFFSET('Smelter Look-up'!$C$4,$V1950-4,0)&amp;"")</f>
        <v/>
      </c>
      <c r="S1950" s="154" t="str">
        <f t="shared" ca="1" si="156"/>
        <v/>
      </c>
      <c r="T1950" s="154" t="str">
        <f ca="1">IF(B1950="","",IF(ISERROR(MATCH($J1950,SorP!$B$1:$B$6261,0)),"",INDIRECT("'SorP'!$A$"&amp;MATCH($S1950&amp;$J1950,SorP!C:C,0))))</f>
        <v/>
      </c>
      <c r="U1950" s="167"/>
      <c r="V1950" s="168" t="e">
        <f>IF(C1950="",NA(),MATCH($B1950&amp;$C1950,'Smelter Look-up'!$J:$J,0))</f>
        <v>#N/A</v>
      </c>
      <c r="X1950" s="169">
        <f t="shared" ca="1" si="155"/>
        <v>0</v>
      </c>
      <c r="AB1950" s="311" t="str">
        <f t="shared" si="157"/>
        <v/>
      </c>
      <c r="AC1950" s="169" t="str">
        <f t="shared" si="158"/>
        <v/>
      </c>
      <c r="AD1950" s="169" t="str">
        <f t="shared" si="159"/>
        <v/>
      </c>
    </row>
    <row r="1951" spans="1:30" s="169" customFormat="1" ht="20.25">
      <c r="A1951" s="154"/>
      <c r="B1951" s="301"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3" t="str">
        <f ca="1">IF(ISERROR($V1951),"",OFFSET('Smelter Look-up'!$G$4,$V1951-4,0))</f>
        <v/>
      </c>
      <c r="I1951" s="204" t="str">
        <f ca="1">IF(ISERROR($V1951),"",OFFSET('Smelter Look-up'!$H$4,$V1951-4,0))</f>
        <v/>
      </c>
      <c r="J1951" s="204" t="str">
        <f ca="1">IF(ISERROR($V1951),"",OFFSET('Smelter Look-up'!$I$4,$V1951-4,0))</f>
        <v/>
      </c>
      <c r="K1951" s="149"/>
      <c r="L1951" s="149"/>
      <c r="M1951" s="149"/>
      <c r="N1951" s="149"/>
      <c r="O1951" s="149"/>
      <c r="P1951" s="206"/>
      <c r="Q1951" s="150"/>
      <c r="R1951" s="148" t="str">
        <f ca="1">IF(ISERROR($V1951),"",OFFSET('Smelter Look-up'!$C$4,$V1951-4,0)&amp;"")</f>
        <v/>
      </c>
      <c r="S1951" s="154" t="str">
        <f t="shared" ca="1" si="156"/>
        <v/>
      </c>
      <c r="T1951" s="154" t="str">
        <f ca="1">IF(B1951="","",IF(ISERROR(MATCH($J1951,SorP!$B$1:$B$6261,0)),"",INDIRECT("'SorP'!$A$"&amp;MATCH($S1951&amp;$J1951,SorP!C:C,0))))</f>
        <v/>
      </c>
      <c r="U1951" s="167"/>
      <c r="V1951" s="168" t="e">
        <f>IF(C1951="",NA(),MATCH($B1951&amp;$C1951,'Smelter Look-up'!$J:$J,0))</f>
        <v>#N/A</v>
      </c>
      <c r="X1951" s="169">
        <f t="shared" ca="1" si="155"/>
        <v>0</v>
      </c>
      <c r="AB1951" s="311" t="str">
        <f t="shared" si="157"/>
        <v/>
      </c>
      <c r="AC1951" s="169" t="str">
        <f t="shared" si="158"/>
        <v/>
      </c>
      <c r="AD1951" s="169" t="str">
        <f t="shared" si="159"/>
        <v/>
      </c>
    </row>
    <row r="1952" spans="1:30" s="169" customFormat="1" ht="20.25">
      <c r="A1952" s="154"/>
      <c r="B1952" s="301"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3" t="str">
        <f ca="1">IF(ISERROR($V1952),"",OFFSET('Smelter Look-up'!$G$4,$V1952-4,0))</f>
        <v/>
      </c>
      <c r="I1952" s="204" t="str">
        <f ca="1">IF(ISERROR($V1952),"",OFFSET('Smelter Look-up'!$H$4,$V1952-4,0))</f>
        <v/>
      </c>
      <c r="J1952" s="204" t="str">
        <f ca="1">IF(ISERROR($V1952),"",OFFSET('Smelter Look-up'!$I$4,$V1952-4,0))</f>
        <v/>
      </c>
      <c r="K1952" s="149"/>
      <c r="L1952" s="149"/>
      <c r="M1952" s="149"/>
      <c r="N1952" s="149"/>
      <c r="O1952" s="149"/>
      <c r="P1952" s="206"/>
      <c r="Q1952" s="150"/>
      <c r="R1952" s="148" t="str">
        <f ca="1">IF(ISERROR($V1952),"",OFFSET('Smelter Look-up'!$C$4,$V1952-4,0)&amp;"")</f>
        <v/>
      </c>
      <c r="S1952" s="154" t="str">
        <f t="shared" ca="1" si="156"/>
        <v/>
      </c>
      <c r="T1952" s="154" t="str">
        <f ca="1">IF(B1952="","",IF(ISERROR(MATCH($J1952,SorP!$B$1:$B$6261,0)),"",INDIRECT("'SorP'!$A$"&amp;MATCH($S1952&amp;$J1952,SorP!C:C,0))))</f>
        <v/>
      </c>
      <c r="U1952" s="167"/>
      <c r="V1952" s="168" t="e">
        <f>IF(C1952="",NA(),MATCH($B1952&amp;$C1952,'Smelter Look-up'!$J:$J,0))</f>
        <v>#N/A</v>
      </c>
      <c r="X1952" s="169">
        <f t="shared" ref="X1952:X2015" ca="1" si="160">IF(AND(C1952="Smelter not listed",OR(LEN(D1952)=0,LEN(E1952)=0)),1,0)</f>
        <v>0</v>
      </c>
      <c r="AB1952" s="311" t="str">
        <f t="shared" si="157"/>
        <v/>
      </c>
      <c r="AC1952" s="169" t="str">
        <f t="shared" si="158"/>
        <v/>
      </c>
      <c r="AD1952" s="169" t="str">
        <f t="shared" si="159"/>
        <v/>
      </c>
    </row>
    <row r="1953" spans="1:30" s="169" customFormat="1" ht="20.25">
      <c r="A1953" s="154"/>
      <c r="B1953" s="301"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3" t="str">
        <f ca="1">IF(ISERROR($V1953),"",OFFSET('Smelter Look-up'!$G$4,$V1953-4,0))</f>
        <v/>
      </c>
      <c r="I1953" s="204" t="str">
        <f ca="1">IF(ISERROR($V1953),"",OFFSET('Smelter Look-up'!$H$4,$V1953-4,0))</f>
        <v/>
      </c>
      <c r="J1953" s="204" t="str">
        <f ca="1">IF(ISERROR($V1953),"",OFFSET('Smelter Look-up'!$I$4,$V1953-4,0))</f>
        <v/>
      </c>
      <c r="K1953" s="149"/>
      <c r="L1953" s="149"/>
      <c r="M1953" s="149"/>
      <c r="N1953" s="149"/>
      <c r="O1953" s="149"/>
      <c r="P1953" s="206"/>
      <c r="Q1953" s="150"/>
      <c r="R1953" s="148" t="str">
        <f ca="1">IF(ISERROR($V1953),"",OFFSET('Smelter Look-up'!$C$4,$V1953-4,0)&amp;"")</f>
        <v/>
      </c>
      <c r="S1953" s="154" t="str">
        <f t="shared" ref="S1953:S2016" ca="1" si="161">IF(B1953="","",IF(ISERROR(MATCH($E1953,CL,0)),"Unknown",INDIRECT("'C'!$A$"&amp;MATCH($E1953,CL,0)+1)))</f>
        <v/>
      </c>
      <c r="T1953" s="154" t="str">
        <f ca="1">IF(B1953="","",IF(ISERROR(MATCH($J1953,SorP!$B$1:$B$6261,0)),"",INDIRECT("'SorP'!$A$"&amp;MATCH($S1953&amp;$J1953,SorP!C:C,0))))</f>
        <v/>
      </c>
      <c r="U1953" s="167"/>
      <c r="V1953" s="168" t="e">
        <f>IF(C1953="",NA(),MATCH($B1953&amp;$C1953,'Smelter Look-up'!$J:$J,0))</f>
        <v>#N/A</v>
      </c>
      <c r="X1953" s="169">
        <f t="shared" ca="1" si="160"/>
        <v>0</v>
      </c>
      <c r="AB1953" s="311" t="str">
        <f t="shared" si="157"/>
        <v/>
      </c>
      <c r="AC1953" s="169" t="str">
        <f t="shared" si="158"/>
        <v/>
      </c>
      <c r="AD1953" s="169" t="str">
        <f t="shared" si="159"/>
        <v/>
      </c>
    </row>
    <row r="1954" spans="1:30" s="169" customFormat="1" ht="20.25">
      <c r="A1954" s="154"/>
      <c r="B1954" s="301"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3" t="str">
        <f ca="1">IF(ISERROR($V1954),"",OFFSET('Smelter Look-up'!$G$4,$V1954-4,0))</f>
        <v/>
      </c>
      <c r="I1954" s="204" t="str">
        <f ca="1">IF(ISERROR($V1954),"",OFFSET('Smelter Look-up'!$H$4,$V1954-4,0))</f>
        <v/>
      </c>
      <c r="J1954" s="204" t="str">
        <f ca="1">IF(ISERROR($V1954),"",OFFSET('Smelter Look-up'!$I$4,$V1954-4,0))</f>
        <v/>
      </c>
      <c r="K1954" s="149"/>
      <c r="L1954" s="149"/>
      <c r="M1954" s="149"/>
      <c r="N1954" s="149"/>
      <c r="O1954" s="149"/>
      <c r="P1954" s="206"/>
      <c r="Q1954" s="150"/>
      <c r="R1954" s="148" t="str">
        <f ca="1">IF(ISERROR($V1954),"",OFFSET('Smelter Look-up'!$C$4,$V1954-4,0)&amp;"")</f>
        <v/>
      </c>
      <c r="S1954" s="154" t="str">
        <f t="shared" ca="1" si="161"/>
        <v/>
      </c>
      <c r="T1954" s="154" t="str">
        <f ca="1">IF(B1954="","",IF(ISERROR(MATCH($J1954,SorP!$B$1:$B$6261,0)),"",INDIRECT("'SorP'!$A$"&amp;MATCH($S1954&amp;$J1954,SorP!C:C,0))))</f>
        <v/>
      </c>
      <c r="U1954" s="167"/>
      <c r="V1954" s="168" t="e">
        <f>IF(C1954="",NA(),MATCH($B1954&amp;$C1954,'Smelter Look-up'!$J:$J,0))</f>
        <v>#N/A</v>
      </c>
      <c r="X1954" s="169">
        <f t="shared" ca="1" si="160"/>
        <v>0</v>
      </c>
      <c r="AB1954" s="311" t="str">
        <f t="shared" si="157"/>
        <v/>
      </c>
      <c r="AC1954" s="169" t="str">
        <f t="shared" si="158"/>
        <v/>
      </c>
      <c r="AD1954" s="169" t="str">
        <f t="shared" si="159"/>
        <v/>
      </c>
    </row>
    <row r="1955" spans="1:30" s="169" customFormat="1" ht="20.25">
      <c r="A1955" s="154"/>
      <c r="B1955" s="301"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3" t="str">
        <f ca="1">IF(ISERROR($V1955),"",OFFSET('Smelter Look-up'!$G$4,$V1955-4,0))</f>
        <v/>
      </c>
      <c r="I1955" s="204" t="str">
        <f ca="1">IF(ISERROR($V1955),"",OFFSET('Smelter Look-up'!$H$4,$V1955-4,0))</f>
        <v/>
      </c>
      <c r="J1955" s="204" t="str">
        <f ca="1">IF(ISERROR($V1955),"",OFFSET('Smelter Look-up'!$I$4,$V1955-4,0))</f>
        <v/>
      </c>
      <c r="K1955" s="149"/>
      <c r="L1955" s="149"/>
      <c r="M1955" s="149"/>
      <c r="N1955" s="149"/>
      <c r="O1955" s="149"/>
      <c r="P1955" s="206"/>
      <c r="Q1955" s="150"/>
      <c r="R1955" s="148" t="str">
        <f ca="1">IF(ISERROR($V1955),"",OFFSET('Smelter Look-up'!$C$4,$V1955-4,0)&amp;"")</f>
        <v/>
      </c>
      <c r="S1955" s="154" t="str">
        <f t="shared" ca="1" si="161"/>
        <v/>
      </c>
      <c r="T1955" s="154" t="str">
        <f ca="1">IF(B1955="","",IF(ISERROR(MATCH($J1955,SorP!$B$1:$B$6261,0)),"",INDIRECT("'SorP'!$A$"&amp;MATCH($S1955&amp;$J1955,SorP!C:C,0))))</f>
        <v/>
      </c>
      <c r="U1955" s="167"/>
      <c r="V1955" s="168" t="e">
        <f>IF(C1955="",NA(),MATCH($B1955&amp;$C1955,'Smelter Look-up'!$J:$J,0))</f>
        <v>#N/A</v>
      </c>
      <c r="X1955" s="169">
        <f t="shared" ca="1" si="160"/>
        <v>0</v>
      </c>
      <c r="AB1955" s="311" t="str">
        <f t="shared" si="157"/>
        <v/>
      </c>
      <c r="AC1955" s="169" t="str">
        <f t="shared" si="158"/>
        <v/>
      </c>
      <c r="AD1955" s="169" t="str">
        <f t="shared" si="159"/>
        <v/>
      </c>
    </row>
    <row r="1956" spans="1:30" s="169" customFormat="1" ht="20.25">
      <c r="A1956" s="154"/>
      <c r="B1956" s="301"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3" t="str">
        <f ca="1">IF(ISERROR($V1956),"",OFFSET('Smelter Look-up'!$G$4,$V1956-4,0))</f>
        <v/>
      </c>
      <c r="I1956" s="204" t="str">
        <f ca="1">IF(ISERROR($V1956),"",OFFSET('Smelter Look-up'!$H$4,$V1956-4,0))</f>
        <v/>
      </c>
      <c r="J1956" s="204" t="str">
        <f ca="1">IF(ISERROR($V1956),"",OFFSET('Smelter Look-up'!$I$4,$V1956-4,0))</f>
        <v/>
      </c>
      <c r="K1956" s="149"/>
      <c r="L1956" s="149"/>
      <c r="M1956" s="149"/>
      <c r="N1956" s="149"/>
      <c r="O1956" s="149"/>
      <c r="P1956" s="206"/>
      <c r="Q1956" s="150"/>
      <c r="R1956" s="148" t="str">
        <f ca="1">IF(ISERROR($V1956),"",OFFSET('Smelter Look-up'!$C$4,$V1956-4,0)&amp;"")</f>
        <v/>
      </c>
      <c r="S1956" s="154" t="str">
        <f t="shared" ca="1" si="161"/>
        <v/>
      </c>
      <c r="T1956" s="154" t="str">
        <f ca="1">IF(B1956="","",IF(ISERROR(MATCH($J1956,SorP!$B$1:$B$6261,0)),"",INDIRECT("'SorP'!$A$"&amp;MATCH($S1956&amp;$J1956,SorP!C:C,0))))</f>
        <v/>
      </c>
      <c r="U1956" s="167"/>
      <c r="V1956" s="168" t="e">
        <f>IF(C1956="",NA(),MATCH($B1956&amp;$C1956,'Smelter Look-up'!$J:$J,0))</f>
        <v>#N/A</v>
      </c>
      <c r="X1956" s="169">
        <f t="shared" ca="1" si="160"/>
        <v>0</v>
      </c>
      <c r="AB1956" s="311" t="str">
        <f t="shared" si="157"/>
        <v/>
      </c>
      <c r="AC1956" s="169" t="str">
        <f t="shared" si="158"/>
        <v/>
      </c>
      <c r="AD1956" s="169" t="str">
        <f t="shared" si="159"/>
        <v/>
      </c>
    </row>
    <row r="1957" spans="1:30" s="169" customFormat="1" ht="20.25">
      <c r="A1957" s="154"/>
      <c r="B1957" s="301"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3" t="str">
        <f ca="1">IF(ISERROR($V1957),"",OFFSET('Smelter Look-up'!$G$4,$V1957-4,0))</f>
        <v/>
      </c>
      <c r="I1957" s="204" t="str">
        <f ca="1">IF(ISERROR($V1957),"",OFFSET('Smelter Look-up'!$H$4,$V1957-4,0))</f>
        <v/>
      </c>
      <c r="J1957" s="204" t="str">
        <f ca="1">IF(ISERROR($V1957),"",OFFSET('Smelter Look-up'!$I$4,$V1957-4,0))</f>
        <v/>
      </c>
      <c r="K1957" s="149"/>
      <c r="L1957" s="149"/>
      <c r="M1957" s="149"/>
      <c r="N1957" s="149"/>
      <c r="O1957" s="149"/>
      <c r="P1957" s="206"/>
      <c r="Q1957" s="150"/>
      <c r="R1957" s="148" t="str">
        <f ca="1">IF(ISERROR($V1957),"",OFFSET('Smelter Look-up'!$C$4,$V1957-4,0)&amp;"")</f>
        <v/>
      </c>
      <c r="S1957" s="154" t="str">
        <f t="shared" ca="1" si="161"/>
        <v/>
      </c>
      <c r="T1957" s="154" t="str">
        <f ca="1">IF(B1957="","",IF(ISERROR(MATCH($J1957,SorP!$B$1:$B$6261,0)),"",INDIRECT("'SorP'!$A$"&amp;MATCH($S1957&amp;$J1957,SorP!C:C,0))))</f>
        <v/>
      </c>
      <c r="U1957" s="167"/>
      <c r="V1957" s="168" t="e">
        <f>IF(C1957="",NA(),MATCH($B1957&amp;$C1957,'Smelter Look-up'!$J:$J,0))</f>
        <v>#N/A</v>
      </c>
      <c r="X1957" s="169">
        <f t="shared" ca="1" si="160"/>
        <v>0</v>
      </c>
      <c r="AB1957" s="311" t="str">
        <f t="shared" si="157"/>
        <v/>
      </c>
      <c r="AC1957" s="169" t="str">
        <f t="shared" si="158"/>
        <v/>
      </c>
      <c r="AD1957" s="169" t="str">
        <f t="shared" si="159"/>
        <v/>
      </c>
    </row>
    <row r="1958" spans="1:30" s="169" customFormat="1" ht="20.25">
      <c r="A1958" s="154"/>
      <c r="B1958" s="301"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3" t="str">
        <f ca="1">IF(ISERROR($V1958),"",OFFSET('Smelter Look-up'!$G$4,$V1958-4,0))</f>
        <v/>
      </c>
      <c r="I1958" s="204" t="str">
        <f ca="1">IF(ISERROR($V1958),"",OFFSET('Smelter Look-up'!$H$4,$V1958-4,0))</f>
        <v/>
      </c>
      <c r="J1958" s="204" t="str">
        <f ca="1">IF(ISERROR($V1958),"",OFFSET('Smelter Look-up'!$I$4,$V1958-4,0))</f>
        <v/>
      </c>
      <c r="K1958" s="149"/>
      <c r="L1958" s="149"/>
      <c r="M1958" s="149"/>
      <c r="N1958" s="149"/>
      <c r="O1958" s="149"/>
      <c r="P1958" s="206"/>
      <c r="Q1958" s="150"/>
      <c r="R1958" s="148" t="str">
        <f ca="1">IF(ISERROR($V1958),"",OFFSET('Smelter Look-up'!$C$4,$V1958-4,0)&amp;"")</f>
        <v/>
      </c>
      <c r="S1958" s="154" t="str">
        <f t="shared" ca="1" si="161"/>
        <v/>
      </c>
      <c r="T1958" s="154" t="str">
        <f ca="1">IF(B1958="","",IF(ISERROR(MATCH($J1958,SorP!$B$1:$B$6261,0)),"",INDIRECT("'SorP'!$A$"&amp;MATCH($S1958&amp;$J1958,SorP!C:C,0))))</f>
        <v/>
      </c>
      <c r="U1958" s="167"/>
      <c r="V1958" s="168" t="e">
        <f>IF(C1958="",NA(),MATCH($B1958&amp;$C1958,'Smelter Look-up'!$J:$J,0))</f>
        <v>#N/A</v>
      </c>
      <c r="X1958" s="169">
        <f t="shared" ca="1" si="160"/>
        <v>0</v>
      </c>
      <c r="AB1958" s="311" t="str">
        <f t="shared" si="157"/>
        <v/>
      </c>
      <c r="AC1958" s="169" t="str">
        <f t="shared" si="158"/>
        <v/>
      </c>
      <c r="AD1958" s="169" t="str">
        <f t="shared" si="159"/>
        <v/>
      </c>
    </row>
    <row r="1959" spans="1:30" s="169" customFormat="1" ht="20.25">
      <c r="A1959" s="154"/>
      <c r="B1959" s="301"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3" t="str">
        <f ca="1">IF(ISERROR($V1959),"",OFFSET('Smelter Look-up'!$G$4,$V1959-4,0))</f>
        <v/>
      </c>
      <c r="I1959" s="204" t="str">
        <f ca="1">IF(ISERROR($V1959),"",OFFSET('Smelter Look-up'!$H$4,$V1959-4,0))</f>
        <v/>
      </c>
      <c r="J1959" s="204" t="str">
        <f ca="1">IF(ISERROR($V1959),"",OFFSET('Smelter Look-up'!$I$4,$V1959-4,0))</f>
        <v/>
      </c>
      <c r="K1959" s="149"/>
      <c r="L1959" s="149"/>
      <c r="M1959" s="149"/>
      <c r="N1959" s="149"/>
      <c r="O1959" s="149"/>
      <c r="P1959" s="206"/>
      <c r="Q1959" s="150"/>
      <c r="R1959" s="148" t="str">
        <f ca="1">IF(ISERROR($V1959),"",OFFSET('Smelter Look-up'!$C$4,$V1959-4,0)&amp;"")</f>
        <v/>
      </c>
      <c r="S1959" s="154" t="str">
        <f t="shared" ca="1" si="161"/>
        <v/>
      </c>
      <c r="T1959" s="154" t="str">
        <f ca="1">IF(B1959="","",IF(ISERROR(MATCH($J1959,SorP!$B$1:$B$6261,0)),"",INDIRECT("'SorP'!$A$"&amp;MATCH($S1959&amp;$J1959,SorP!C:C,0))))</f>
        <v/>
      </c>
      <c r="U1959" s="167"/>
      <c r="V1959" s="168" t="e">
        <f>IF(C1959="",NA(),MATCH($B1959&amp;$C1959,'Smelter Look-up'!$J:$J,0))</f>
        <v>#N/A</v>
      </c>
      <c r="X1959" s="169">
        <f t="shared" ca="1" si="160"/>
        <v>0</v>
      </c>
      <c r="AB1959" s="311" t="str">
        <f t="shared" ref="AB1959:AB2022" si="162">IF(C1959="","",B1959)</f>
        <v/>
      </c>
      <c r="AC1959" s="169" t="str">
        <f t="shared" ref="AC1959:AC2022" si="163">B1959</f>
        <v/>
      </c>
      <c r="AD1959" s="169" t="str">
        <f t="shared" ref="AD1959:AD2022" si="164">IF(C1959="Smelter not listed",D1959,C1959)</f>
        <v/>
      </c>
    </row>
    <row r="1960" spans="1:30" s="169" customFormat="1" ht="20.25">
      <c r="A1960" s="154"/>
      <c r="B1960" s="301"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3" t="str">
        <f ca="1">IF(ISERROR($V1960),"",OFFSET('Smelter Look-up'!$G$4,$V1960-4,0))</f>
        <v/>
      </c>
      <c r="I1960" s="204" t="str">
        <f ca="1">IF(ISERROR($V1960),"",OFFSET('Smelter Look-up'!$H$4,$V1960-4,0))</f>
        <v/>
      </c>
      <c r="J1960" s="204" t="str">
        <f ca="1">IF(ISERROR($V1960),"",OFFSET('Smelter Look-up'!$I$4,$V1960-4,0))</f>
        <v/>
      </c>
      <c r="K1960" s="149"/>
      <c r="L1960" s="149"/>
      <c r="M1960" s="149"/>
      <c r="N1960" s="149"/>
      <c r="O1960" s="149"/>
      <c r="P1960" s="206"/>
      <c r="Q1960" s="150"/>
      <c r="R1960" s="148" t="str">
        <f ca="1">IF(ISERROR($V1960),"",OFFSET('Smelter Look-up'!$C$4,$V1960-4,0)&amp;"")</f>
        <v/>
      </c>
      <c r="S1960" s="154" t="str">
        <f t="shared" ca="1" si="161"/>
        <v/>
      </c>
      <c r="T1960" s="154" t="str">
        <f ca="1">IF(B1960="","",IF(ISERROR(MATCH($J1960,SorP!$B$1:$B$6261,0)),"",INDIRECT("'SorP'!$A$"&amp;MATCH($S1960&amp;$J1960,SorP!C:C,0))))</f>
        <v/>
      </c>
      <c r="U1960" s="167"/>
      <c r="V1960" s="168" t="e">
        <f>IF(C1960="",NA(),MATCH($B1960&amp;$C1960,'Smelter Look-up'!$J:$J,0))</f>
        <v>#N/A</v>
      </c>
      <c r="X1960" s="169">
        <f t="shared" ca="1" si="160"/>
        <v>0</v>
      </c>
      <c r="AB1960" s="311" t="str">
        <f t="shared" si="162"/>
        <v/>
      </c>
      <c r="AC1960" s="169" t="str">
        <f t="shared" si="163"/>
        <v/>
      </c>
      <c r="AD1960" s="169" t="str">
        <f t="shared" si="164"/>
        <v/>
      </c>
    </row>
    <row r="1961" spans="1:30" s="169" customFormat="1" ht="20.25">
      <c r="A1961" s="154"/>
      <c r="B1961" s="301"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3" t="str">
        <f ca="1">IF(ISERROR($V1961),"",OFFSET('Smelter Look-up'!$G$4,$V1961-4,0))</f>
        <v/>
      </c>
      <c r="I1961" s="204" t="str">
        <f ca="1">IF(ISERROR($V1961),"",OFFSET('Smelter Look-up'!$H$4,$V1961-4,0))</f>
        <v/>
      </c>
      <c r="J1961" s="204" t="str">
        <f ca="1">IF(ISERROR($V1961),"",OFFSET('Smelter Look-up'!$I$4,$V1961-4,0))</f>
        <v/>
      </c>
      <c r="K1961" s="149"/>
      <c r="L1961" s="149"/>
      <c r="M1961" s="149"/>
      <c r="N1961" s="149"/>
      <c r="O1961" s="149"/>
      <c r="P1961" s="206"/>
      <c r="Q1961" s="150"/>
      <c r="R1961" s="148" t="str">
        <f ca="1">IF(ISERROR($V1961),"",OFFSET('Smelter Look-up'!$C$4,$V1961-4,0)&amp;"")</f>
        <v/>
      </c>
      <c r="S1961" s="154" t="str">
        <f t="shared" ca="1" si="161"/>
        <v/>
      </c>
      <c r="T1961" s="154" t="str">
        <f ca="1">IF(B1961="","",IF(ISERROR(MATCH($J1961,SorP!$B$1:$B$6261,0)),"",INDIRECT("'SorP'!$A$"&amp;MATCH($S1961&amp;$J1961,SorP!C:C,0))))</f>
        <v/>
      </c>
      <c r="U1961" s="167"/>
      <c r="V1961" s="168" t="e">
        <f>IF(C1961="",NA(),MATCH($B1961&amp;$C1961,'Smelter Look-up'!$J:$J,0))</f>
        <v>#N/A</v>
      </c>
      <c r="X1961" s="169">
        <f t="shared" ca="1" si="160"/>
        <v>0</v>
      </c>
      <c r="AB1961" s="311" t="str">
        <f t="shared" si="162"/>
        <v/>
      </c>
      <c r="AC1961" s="169" t="str">
        <f t="shared" si="163"/>
        <v/>
      </c>
      <c r="AD1961" s="169" t="str">
        <f t="shared" si="164"/>
        <v/>
      </c>
    </row>
    <row r="1962" spans="1:30" s="169" customFormat="1" ht="20.25">
      <c r="A1962" s="154"/>
      <c r="B1962" s="301"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3" t="str">
        <f ca="1">IF(ISERROR($V1962),"",OFFSET('Smelter Look-up'!$G$4,$V1962-4,0))</f>
        <v/>
      </c>
      <c r="I1962" s="204" t="str">
        <f ca="1">IF(ISERROR($V1962),"",OFFSET('Smelter Look-up'!$H$4,$V1962-4,0))</f>
        <v/>
      </c>
      <c r="J1962" s="204" t="str">
        <f ca="1">IF(ISERROR($V1962),"",OFFSET('Smelter Look-up'!$I$4,$V1962-4,0))</f>
        <v/>
      </c>
      <c r="K1962" s="149"/>
      <c r="L1962" s="149"/>
      <c r="M1962" s="149"/>
      <c r="N1962" s="149"/>
      <c r="O1962" s="149"/>
      <c r="P1962" s="206"/>
      <c r="Q1962" s="150"/>
      <c r="R1962" s="148" t="str">
        <f ca="1">IF(ISERROR($V1962),"",OFFSET('Smelter Look-up'!$C$4,$V1962-4,0)&amp;"")</f>
        <v/>
      </c>
      <c r="S1962" s="154" t="str">
        <f t="shared" ca="1" si="161"/>
        <v/>
      </c>
      <c r="T1962" s="154" t="str">
        <f ca="1">IF(B1962="","",IF(ISERROR(MATCH($J1962,SorP!$B$1:$B$6261,0)),"",INDIRECT("'SorP'!$A$"&amp;MATCH($S1962&amp;$J1962,SorP!C:C,0))))</f>
        <v/>
      </c>
      <c r="U1962" s="167"/>
      <c r="V1962" s="168" t="e">
        <f>IF(C1962="",NA(),MATCH($B1962&amp;$C1962,'Smelter Look-up'!$J:$J,0))</f>
        <v>#N/A</v>
      </c>
      <c r="X1962" s="169">
        <f t="shared" ca="1" si="160"/>
        <v>0</v>
      </c>
      <c r="AB1962" s="311" t="str">
        <f t="shared" si="162"/>
        <v/>
      </c>
      <c r="AC1962" s="169" t="str">
        <f t="shared" si="163"/>
        <v/>
      </c>
      <c r="AD1962" s="169" t="str">
        <f t="shared" si="164"/>
        <v/>
      </c>
    </row>
    <row r="1963" spans="1:30" s="169" customFormat="1" ht="20.25">
      <c r="A1963" s="154"/>
      <c r="B1963" s="301"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3" t="str">
        <f ca="1">IF(ISERROR($V1963),"",OFFSET('Smelter Look-up'!$G$4,$V1963-4,0))</f>
        <v/>
      </c>
      <c r="I1963" s="204" t="str">
        <f ca="1">IF(ISERROR($V1963),"",OFFSET('Smelter Look-up'!$H$4,$V1963-4,0))</f>
        <v/>
      </c>
      <c r="J1963" s="204" t="str">
        <f ca="1">IF(ISERROR($V1963),"",OFFSET('Smelter Look-up'!$I$4,$V1963-4,0))</f>
        <v/>
      </c>
      <c r="K1963" s="149"/>
      <c r="L1963" s="149"/>
      <c r="M1963" s="149"/>
      <c r="N1963" s="149"/>
      <c r="O1963" s="149"/>
      <c r="P1963" s="206"/>
      <c r="Q1963" s="150"/>
      <c r="R1963" s="148" t="str">
        <f ca="1">IF(ISERROR($V1963),"",OFFSET('Smelter Look-up'!$C$4,$V1963-4,0)&amp;"")</f>
        <v/>
      </c>
      <c r="S1963" s="154" t="str">
        <f t="shared" ca="1" si="161"/>
        <v/>
      </c>
      <c r="T1963" s="154" t="str">
        <f ca="1">IF(B1963="","",IF(ISERROR(MATCH($J1963,SorP!$B$1:$B$6261,0)),"",INDIRECT("'SorP'!$A$"&amp;MATCH($S1963&amp;$J1963,SorP!C:C,0))))</f>
        <v/>
      </c>
      <c r="U1963" s="167"/>
      <c r="V1963" s="168" t="e">
        <f>IF(C1963="",NA(),MATCH($B1963&amp;$C1963,'Smelter Look-up'!$J:$J,0))</f>
        <v>#N/A</v>
      </c>
      <c r="X1963" s="169">
        <f t="shared" ca="1" si="160"/>
        <v>0</v>
      </c>
      <c r="AB1963" s="311" t="str">
        <f t="shared" si="162"/>
        <v/>
      </c>
      <c r="AC1963" s="169" t="str">
        <f t="shared" si="163"/>
        <v/>
      </c>
      <c r="AD1963" s="169" t="str">
        <f t="shared" si="164"/>
        <v/>
      </c>
    </row>
    <row r="1964" spans="1:30" s="169" customFormat="1" ht="20.25">
      <c r="A1964" s="154"/>
      <c r="B1964" s="301"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3" t="str">
        <f ca="1">IF(ISERROR($V1964),"",OFFSET('Smelter Look-up'!$G$4,$V1964-4,0))</f>
        <v/>
      </c>
      <c r="I1964" s="204" t="str">
        <f ca="1">IF(ISERROR($V1964),"",OFFSET('Smelter Look-up'!$H$4,$V1964-4,0))</f>
        <v/>
      </c>
      <c r="J1964" s="204" t="str">
        <f ca="1">IF(ISERROR($V1964),"",OFFSET('Smelter Look-up'!$I$4,$V1964-4,0))</f>
        <v/>
      </c>
      <c r="K1964" s="149"/>
      <c r="L1964" s="149"/>
      <c r="M1964" s="149"/>
      <c r="N1964" s="149"/>
      <c r="O1964" s="149"/>
      <c r="P1964" s="206"/>
      <c r="Q1964" s="150"/>
      <c r="R1964" s="148" t="str">
        <f ca="1">IF(ISERROR($V1964),"",OFFSET('Smelter Look-up'!$C$4,$V1964-4,0)&amp;"")</f>
        <v/>
      </c>
      <c r="S1964" s="154" t="str">
        <f t="shared" ca="1" si="161"/>
        <v/>
      </c>
      <c r="T1964" s="154" t="str">
        <f ca="1">IF(B1964="","",IF(ISERROR(MATCH($J1964,SorP!$B$1:$B$6261,0)),"",INDIRECT("'SorP'!$A$"&amp;MATCH($S1964&amp;$J1964,SorP!C:C,0))))</f>
        <v/>
      </c>
      <c r="U1964" s="167"/>
      <c r="V1964" s="168" t="e">
        <f>IF(C1964="",NA(),MATCH($B1964&amp;$C1964,'Smelter Look-up'!$J:$J,0))</f>
        <v>#N/A</v>
      </c>
      <c r="X1964" s="169">
        <f t="shared" ca="1" si="160"/>
        <v>0</v>
      </c>
      <c r="AB1964" s="311" t="str">
        <f t="shared" si="162"/>
        <v/>
      </c>
      <c r="AC1964" s="169" t="str">
        <f t="shared" si="163"/>
        <v/>
      </c>
      <c r="AD1964" s="169" t="str">
        <f t="shared" si="164"/>
        <v/>
      </c>
    </row>
    <row r="1965" spans="1:30" s="169" customFormat="1" ht="20.25">
      <c r="A1965" s="154"/>
      <c r="B1965" s="301"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3" t="str">
        <f ca="1">IF(ISERROR($V1965),"",OFFSET('Smelter Look-up'!$G$4,$V1965-4,0))</f>
        <v/>
      </c>
      <c r="I1965" s="204" t="str">
        <f ca="1">IF(ISERROR($V1965),"",OFFSET('Smelter Look-up'!$H$4,$V1965-4,0))</f>
        <v/>
      </c>
      <c r="J1965" s="204" t="str">
        <f ca="1">IF(ISERROR($V1965),"",OFFSET('Smelter Look-up'!$I$4,$V1965-4,0))</f>
        <v/>
      </c>
      <c r="K1965" s="149"/>
      <c r="L1965" s="149"/>
      <c r="M1965" s="149"/>
      <c r="N1965" s="149"/>
      <c r="O1965" s="149"/>
      <c r="P1965" s="206"/>
      <c r="Q1965" s="150"/>
      <c r="R1965" s="148" t="str">
        <f ca="1">IF(ISERROR($V1965),"",OFFSET('Smelter Look-up'!$C$4,$V1965-4,0)&amp;"")</f>
        <v/>
      </c>
      <c r="S1965" s="154" t="str">
        <f t="shared" ca="1" si="161"/>
        <v/>
      </c>
      <c r="T1965" s="154" t="str">
        <f ca="1">IF(B1965="","",IF(ISERROR(MATCH($J1965,SorP!$B$1:$B$6261,0)),"",INDIRECT("'SorP'!$A$"&amp;MATCH($S1965&amp;$J1965,SorP!C:C,0))))</f>
        <v/>
      </c>
      <c r="U1965" s="167"/>
      <c r="V1965" s="168" t="e">
        <f>IF(C1965="",NA(),MATCH($B1965&amp;$C1965,'Smelter Look-up'!$J:$J,0))</f>
        <v>#N/A</v>
      </c>
      <c r="X1965" s="169">
        <f t="shared" ca="1" si="160"/>
        <v>0</v>
      </c>
      <c r="AB1965" s="311" t="str">
        <f t="shared" si="162"/>
        <v/>
      </c>
      <c r="AC1965" s="169" t="str">
        <f t="shared" si="163"/>
        <v/>
      </c>
      <c r="AD1965" s="169" t="str">
        <f t="shared" si="164"/>
        <v/>
      </c>
    </row>
    <row r="1966" spans="1:30" s="169" customFormat="1" ht="20.25">
      <c r="A1966" s="154"/>
      <c r="B1966" s="301"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3" t="str">
        <f ca="1">IF(ISERROR($V1966),"",OFFSET('Smelter Look-up'!$G$4,$V1966-4,0))</f>
        <v/>
      </c>
      <c r="I1966" s="204" t="str">
        <f ca="1">IF(ISERROR($V1966),"",OFFSET('Smelter Look-up'!$H$4,$V1966-4,0))</f>
        <v/>
      </c>
      <c r="J1966" s="204" t="str">
        <f ca="1">IF(ISERROR($V1966),"",OFFSET('Smelter Look-up'!$I$4,$V1966-4,0))</f>
        <v/>
      </c>
      <c r="K1966" s="149"/>
      <c r="L1966" s="149"/>
      <c r="M1966" s="149"/>
      <c r="N1966" s="149"/>
      <c r="O1966" s="149"/>
      <c r="P1966" s="206"/>
      <c r="Q1966" s="150"/>
      <c r="R1966" s="148" t="str">
        <f ca="1">IF(ISERROR($V1966),"",OFFSET('Smelter Look-up'!$C$4,$V1966-4,0)&amp;"")</f>
        <v/>
      </c>
      <c r="S1966" s="154" t="str">
        <f t="shared" ca="1" si="161"/>
        <v/>
      </c>
      <c r="T1966" s="154" t="str">
        <f ca="1">IF(B1966="","",IF(ISERROR(MATCH($J1966,SorP!$B$1:$B$6261,0)),"",INDIRECT("'SorP'!$A$"&amp;MATCH($S1966&amp;$J1966,SorP!C:C,0))))</f>
        <v/>
      </c>
      <c r="U1966" s="167"/>
      <c r="V1966" s="168" t="e">
        <f>IF(C1966="",NA(),MATCH($B1966&amp;$C1966,'Smelter Look-up'!$J:$J,0))</f>
        <v>#N/A</v>
      </c>
      <c r="X1966" s="169">
        <f t="shared" ca="1" si="160"/>
        <v>0</v>
      </c>
      <c r="AB1966" s="311" t="str">
        <f t="shared" si="162"/>
        <v/>
      </c>
      <c r="AC1966" s="169" t="str">
        <f t="shared" si="163"/>
        <v/>
      </c>
      <c r="AD1966" s="169" t="str">
        <f t="shared" si="164"/>
        <v/>
      </c>
    </row>
    <row r="1967" spans="1:30" s="169" customFormat="1" ht="20.25">
      <c r="A1967" s="154"/>
      <c r="B1967" s="301"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3" t="str">
        <f ca="1">IF(ISERROR($V1967),"",OFFSET('Smelter Look-up'!$G$4,$V1967-4,0))</f>
        <v/>
      </c>
      <c r="I1967" s="204" t="str">
        <f ca="1">IF(ISERROR($V1967),"",OFFSET('Smelter Look-up'!$H$4,$V1967-4,0))</f>
        <v/>
      </c>
      <c r="J1967" s="204" t="str">
        <f ca="1">IF(ISERROR($V1967),"",OFFSET('Smelter Look-up'!$I$4,$V1967-4,0))</f>
        <v/>
      </c>
      <c r="K1967" s="149"/>
      <c r="L1967" s="149"/>
      <c r="M1967" s="149"/>
      <c r="N1967" s="149"/>
      <c r="O1967" s="149"/>
      <c r="P1967" s="206"/>
      <c r="Q1967" s="150"/>
      <c r="R1967" s="148" t="str">
        <f ca="1">IF(ISERROR($V1967),"",OFFSET('Smelter Look-up'!$C$4,$V1967-4,0)&amp;"")</f>
        <v/>
      </c>
      <c r="S1967" s="154" t="str">
        <f t="shared" ca="1" si="161"/>
        <v/>
      </c>
      <c r="T1967" s="154" t="str">
        <f ca="1">IF(B1967="","",IF(ISERROR(MATCH($J1967,SorP!$B$1:$B$6261,0)),"",INDIRECT("'SorP'!$A$"&amp;MATCH($S1967&amp;$J1967,SorP!C:C,0))))</f>
        <v/>
      </c>
      <c r="U1967" s="167"/>
      <c r="V1967" s="168" t="e">
        <f>IF(C1967="",NA(),MATCH($B1967&amp;$C1967,'Smelter Look-up'!$J:$J,0))</f>
        <v>#N/A</v>
      </c>
      <c r="X1967" s="169">
        <f t="shared" ca="1" si="160"/>
        <v>0</v>
      </c>
      <c r="AB1967" s="311" t="str">
        <f t="shared" si="162"/>
        <v/>
      </c>
      <c r="AC1967" s="169" t="str">
        <f t="shared" si="163"/>
        <v/>
      </c>
      <c r="AD1967" s="169" t="str">
        <f t="shared" si="164"/>
        <v/>
      </c>
    </row>
    <row r="1968" spans="1:30" s="169" customFormat="1" ht="20.25">
      <c r="A1968" s="154"/>
      <c r="B1968" s="301"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3" t="str">
        <f ca="1">IF(ISERROR($V1968),"",OFFSET('Smelter Look-up'!$G$4,$V1968-4,0))</f>
        <v/>
      </c>
      <c r="I1968" s="204" t="str">
        <f ca="1">IF(ISERROR($V1968),"",OFFSET('Smelter Look-up'!$H$4,$V1968-4,0))</f>
        <v/>
      </c>
      <c r="J1968" s="204" t="str">
        <f ca="1">IF(ISERROR($V1968),"",OFFSET('Smelter Look-up'!$I$4,$V1968-4,0))</f>
        <v/>
      </c>
      <c r="K1968" s="149"/>
      <c r="L1968" s="149"/>
      <c r="M1968" s="149"/>
      <c r="N1968" s="149"/>
      <c r="O1968" s="149"/>
      <c r="P1968" s="206"/>
      <c r="Q1968" s="150"/>
      <c r="R1968" s="148" t="str">
        <f ca="1">IF(ISERROR($V1968),"",OFFSET('Smelter Look-up'!$C$4,$V1968-4,0)&amp;"")</f>
        <v/>
      </c>
      <c r="S1968" s="154" t="str">
        <f t="shared" ca="1" si="161"/>
        <v/>
      </c>
      <c r="T1968" s="154" t="str">
        <f ca="1">IF(B1968="","",IF(ISERROR(MATCH($J1968,SorP!$B$1:$B$6261,0)),"",INDIRECT("'SorP'!$A$"&amp;MATCH($S1968&amp;$J1968,SorP!C:C,0))))</f>
        <v/>
      </c>
      <c r="U1968" s="167"/>
      <c r="V1968" s="168" t="e">
        <f>IF(C1968="",NA(),MATCH($B1968&amp;$C1968,'Smelter Look-up'!$J:$J,0))</f>
        <v>#N/A</v>
      </c>
      <c r="X1968" s="169">
        <f t="shared" ca="1" si="160"/>
        <v>0</v>
      </c>
      <c r="AB1968" s="311" t="str">
        <f t="shared" si="162"/>
        <v/>
      </c>
      <c r="AC1968" s="169" t="str">
        <f t="shared" si="163"/>
        <v/>
      </c>
      <c r="AD1968" s="169" t="str">
        <f t="shared" si="164"/>
        <v/>
      </c>
    </row>
    <row r="1969" spans="1:30" s="169" customFormat="1" ht="20.25">
      <c r="A1969" s="154"/>
      <c r="B1969" s="301"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3" t="str">
        <f ca="1">IF(ISERROR($V1969),"",OFFSET('Smelter Look-up'!$G$4,$V1969-4,0))</f>
        <v/>
      </c>
      <c r="I1969" s="204" t="str">
        <f ca="1">IF(ISERROR($V1969),"",OFFSET('Smelter Look-up'!$H$4,$V1969-4,0))</f>
        <v/>
      </c>
      <c r="J1969" s="204" t="str">
        <f ca="1">IF(ISERROR($V1969),"",OFFSET('Smelter Look-up'!$I$4,$V1969-4,0))</f>
        <v/>
      </c>
      <c r="K1969" s="149"/>
      <c r="L1969" s="149"/>
      <c r="M1969" s="149"/>
      <c r="N1969" s="149"/>
      <c r="O1969" s="149"/>
      <c r="P1969" s="206"/>
      <c r="Q1969" s="150"/>
      <c r="R1969" s="148" t="str">
        <f ca="1">IF(ISERROR($V1969),"",OFFSET('Smelter Look-up'!$C$4,$V1969-4,0)&amp;"")</f>
        <v/>
      </c>
      <c r="S1969" s="154" t="str">
        <f t="shared" ca="1" si="161"/>
        <v/>
      </c>
      <c r="T1969" s="154" t="str">
        <f ca="1">IF(B1969="","",IF(ISERROR(MATCH($J1969,SorP!$B$1:$B$6261,0)),"",INDIRECT("'SorP'!$A$"&amp;MATCH($S1969&amp;$J1969,SorP!C:C,0))))</f>
        <v/>
      </c>
      <c r="U1969" s="167"/>
      <c r="V1969" s="168" t="e">
        <f>IF(C1969="",NA(),MATCH($B1969&amp;$C1969,'Smelter Look-up'!$J:$J,0))</f>
        <v>#N/A</v>
      </c>
      <c r="X1969" s="169">
        <f t="shared" ca="1" si="160"/>
        <v>0</v>
      </c>
      <c r="AB1969" s="311" t="str">
        <f t="shared" si="162"/>
        <v/>
      </c>
      <c r="AC1969" s="169" t="str">
        <f t="shared" si="163"/>
        <v/>
      </c>
      <c r="AD1969" s="169" t="str">
        <f t="shared" si="164"/>
        <v/>
      </c>
    </row>
    <row r="1970" spans="1:30" s="169" customFormat="1" ht="20.25">
      <c r="A1970" s="154"/>
      <c r="B1970" s="301"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3" t="str">
        <f ca="1">IF(ISERROR($V1970),"",OFFSET('Smelter Look-up'!$G$4,$V1970-4,0))</f>
        <v/>
      </c>
      <c r="I1970" s="204" t="str">
        <f ca="1">IF(ISERROR($V1970),"",OFFSET('Smelter Look-up'!$H$4,$V1970-4,0))</f>
        <v/>
      </c>
      <c r="J1970" s="204" t="str">
        <f ca="1">IF(ISERROR($V1970),"",OFFSET('Smelter Look-up'!$I$4,$V1970-4,0))</f>
        <v/>
      </c>
      <c r="K1970" s="149"/>
      <c r="L1970" s="149"/>
      <c r="M1970" s="149"/>
      <c r="N1970" s="149"/>
      <c r="O1970" s="149"/>
      <c r="P1970" s="206"/>
      <c r="Q1970" s="150"/>
      <c r="R1970" s="148" t="str">
        <f ca="1">IF(ISERROR($V1970),"",OFFSET('Smelter Look-up'!$C$4,$V1970-4,0)&amp;"")</f>
        <v/>
      </c>
      <c r="S1970" s="154" t="str">
        <f t="shared" ca="1" si="161"/>
        <v/>
      </c>
      <c r="T1970" s="154" t="str">
        <f ca="1">IF(B1970="","",IF(ISERROR(MATCH($J1970,SorP!$B$1:$B$6261,0)),"",INDIRECT("'SorP'!$A$"&amp;MATCH($S1970&amp;$J1970,SorP!C:C,0))))</f>
        <v/>
      </c>
      <c r="U1970" s="167"/>
      <c r="V1970" s="168" t="e">
        <f>IF(C1970="",NA(),MATCH($B1970&amp;$C1970,'Smelter Look-up'!$J:$J,0))</f>
        <v>#N/A</v>
      </c>
      <c r="X1970" s="169">
        <f t="shared" ca="1" si="160"/>
        <v>0</v>
      </c>
      <c r="AB1970" s="311" t="str">
        <f t="shared" si="162"/>
        <v/>
      </c>
      <c r="AC1970" s="169" t="str">
        <f t="shared" si="163"/>
        <v/>
      </c>
      <c r="AD1970" s="169" t="str">
        <f t="shared" si="164"/>
        <v/>
      </c>
    </row>
    <row r="1971" spans="1:30" s="169" customFormat="1" ht="20.25">
      <c r="A1971" s="154"/>
      <c r="B1971" s="301"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3" t="str">
        <f ca="1">IF(ISERROR($V1971),"",OFFSET('Smelter Look-up'!$G$4,$V1971-4,0))</f>
        <v/>
      </c>
      <c r="I1971" s="204" t="str">
        <f ca="1">IF(ISERROR($V1971),"",OFFSET('Smelter Look-up'!$H$4,$V1971-4,0))</f>
        <v/>
      </c>
      <c r="J1971" s="204" t="str">
        <f ca="1">IF(ISERROR($V1971),"",OFFSET('Smelter Look-up'!$I$4,$V1971-4,0))</f>
        <v/>
      </c>
      <c r="K1971" s="149"/>
      <c r="L1971" s="149"/>
      <c r="M1971" s="149"/>
      <c r="N1971" s="149"/>
      <c r="O1971" s="149"/>
      <c r="P1971" s="206"/>
      <c r="Q1971" s="150"/>
      <c r="R1971" s="148" t="str">
        <f ca="1">IF(ISERROR($V1971),"",OFFSET('Smelter Look-up'!$C$4,$V1971-4,0)&amp;"")</f>
        <v/>
      </c>
      <c r="S1971" s="154" t="str">
        <f t="shared" ca="1" si="161"/>
        <v/>
      </c>
      <c r="T1971" s="154" t="str">
        <f ca="1">IF(B1971="","",IF(ISERROR(MATCH($J1971,SorP!$B$1:$B$6261,0)),"",INDIRECT("'SorP'!$A$"&amp;MATCH($S1971&amp;$J1971,SorP!C:C,0))))</f>
        <v/>
      </c>
      <c r="U1971" s="167"/>
      <c r="V1971" s="168" t="e">
        <f>IF(C1971="",NA(),MATCH($B1971&amp;$C1971,'Smelter Look-up'!$J:$J,0))</f>
        <v>#N/A</v>
      </c>
      <c r="X1971" s="169">
        <f t="shared" ca="1" si="160"/>
        <v>0</v>
      </c>
      <c r="AB1971" s="311" t="str">
        <f t="shared" si="162"/>
        <v/>
      </c>
      <c r="AC1971" s="169" t="str">
        <f t="shared" si="163"/>
        <v/>
      </c>
      <c r="AD1971" s="169" t="str">
        <f t="shared" si="164"/>
        <v/>
      </c>
    </row>
    <row r="1972" spans="1:30" s="169" customFormat="1" ht="20.25">
      <c r="A1972" s="154"/>
      <c r="B1972" s="301"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3" t="str">
        <f ca="1">IF(ISERROR($V1972),"",OFFSET('Smelter Look-up'!$G$4,$V1972-4,0))</f>
        <v/>
      </c>
      <c r="I1972" s="204" t="str">
        <f ca="1">IF(ISERROR($V1972),"",OFFSET('Smelter Look-up'!$H$4,$V1972-4,0))</f>
        <v/>
      </c>
      <c r="J1972" s="204" t="str">
        <f ca="1">IF(ISERROR($V1972),"",OFFSET('Smelter Look-up'!$I$4,$V1972-4,0))</f>
        <v/>
      </c>
      <c r="K1972" s="149"/>
      <c r="L1972" s="149"/>
      <c r="M1972" s="149"/>
      <c r="N1972" s="149"/>
      <c r="O1972" s="149"/>
      <c r="P1972" s="206"/>
      <c r="Q1972" s="150"/>
      <c r="R1972" s="148" t="str">
        <f ca="1">IF(ISERROR($V1972),"",OFFSET('Smelter Look-up'!$C$4,$V1972-4,0)&amp;"")</f>
        <v/>
      </c>
      <c r="S1972" s="154" t="str">
        <f t="shared" ca="1" si="161"/>
        <v/>
      </c>
      <c r="T1972" s="154" t="str">
        <f ca="1">IF(B1972="","",IF(ISERROR(MATCH($J1972,SorP!$B$1:$B$6261,0)),"",INDIRECT("'SorP'!$A$"&amp;MATCH($S1972&amp;$J1972,SorP!C:C,0))))</f>
        <v/>
      </c>
      <c r="U1972" s="167"/>
      <c r="V1972" s="168" t="e">
        <f>IF(C1972="",NA(),MATCH($B1972&amp;$C1972,'Smelter Look-up'!$J:$J,0))</f>
        <v>#N/A</v>
      </c>
      <c r="X1972" s="169">
        <f t="shared" ca="1" si="160"/>
        <v>0</v>
      </c>
      <c r="AB1972" s="311" t="str">
        <f t="shared" si="162"/>
        <v/>
      </c>
      <c r="AC1972" s="169" t="str">
        <f t="shared" si="163"/>
        <v/>
      </c>
      <c r="AD1972" s="169" t="str">
        <f t="shared" si="164"/>
        <v/>
      </c>
    </row>
    <row r="1973" spans="1:30" s="169" customFormat="1" ht="20.25">
      <c r="A1973" s="154"/>
      <c r="B1973" s="301"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3" t="str">
        <f ca="1">IF(ISERROR($V1973),"",OFFSET('Smelter Look-up'!$G$4,$V1973-4,0))</f>
        <v/>
      </c>
      <c r="I1973" s="204" t="str">
        <f ca="1">IF(ISERROR($V1973),"",OFFSET('Smelter Look-up'!$H$4,$V1973-4,0))</f>
        <v/>
      </c>
      <c r="J1973" s="204" t="str">
        <f ca="1">IF(ISERROR($V1973),"",OFFSET('Smelter Look-up'!$I$4,$V1973-4,0))</f>
        <v/>
      </c>
      <c r="K1973" s="149"/>
      <c r="L1973" s="149"/>
      <c r="M1973" s="149"/>
      <c r="N1973" s="149"/>
      <c r="O1973" s="149"/>
      <c r="P1973" s="206"/>
      <c r="Q1973" s="150"/>
      <c r="R1973" s="148" t="str">
        <f ca="1">IF(ISERROR($V1973),"",OFFSET('Smelter Look-up'!$C$4,$V1973-4,0)&amp;"")</f>
        <v/>
      </c>
      <c r="S1973" s="154" t="str">
        <f t="shared" ca="1" si="161"/>
        <v/>
      </c>
      <c r="T1973" s="154" t="str">
        <f ca="1">IF(B1973="","",IF(ISERROR(MATCH($J1973,SorP!$B$1:$B$6261,0)),"",INDIRECT("'SorP'!$A$"&amp;MATCH($S1973&amp;$J1973,SorP!C:C,0))))</f>
        <v/>
      </c>
      <c r="U1973" s="167"/>
      <c r="V1973" s="168" t="e">
        <f>IF(C1973="",NA(),MATCH($B1973&amp;$C1973,'Smelter Look-up'!$J:$J,0))</f>
        <v>#N/A</v>
      </c>
      <c r="X1973" s="169">
        <f t="shared" ca="1" si="160"/>
        <v>0</v>
      </c>
      <c r="AB1973" s="311" t="str">
        <f t="shared" si="162"/>
        <v/>
      </c>
      <c r="AC1973" s="169" t="str">
        <f t="shared" si="163"/>
        <v/>
      </c>
      <c r="AD1973" s="169" t="str">
        <f t="shared" si="164"/>
        <v/>
      </c>
    </row>
    <row r="1974" spans="1:30" s="169" customFormat="1" ht="20.25">
      <c r="A1974" s="154"/>
      <c r="B1974" s="301"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3" t="str">
        <f ca="1">IF(ISERROR($V1974),"",OFFSET('Smelter Look-up'!$G$4,$V1974-4,0))</f>
        <v/>
      </c>
      <c r="I1974" s="204" t="str">
        <f ca="1">IF(ISERROR($V1974),"",OFFSET('Smelter Look-up'!$H$4,$V1974-4,0))</f>
        <v/>
      </c>
      <c r="J1974" s="204" t="str">
        <f ca="1">IF(ISERROR($V1974),"",OFFSET('Smelter Look-up'!$I$4,$V1974-4,0))</f>
        <v/>
      </c>
      <c r="K1974" s="149"/>
      <c r="L1974" s="149"/>
      <c r="M1974" s="149"/>
      <c r="N1974" s="149"/>
      <c r="O1974" s="149"/>
      <c r="P1974" s="206"/>
      <c r="Q1974" s="150"/>
      <c r="R1974" s="148" t="str">
        <f ca="1">IF(ISERROR($V1974),"",OFFSET('Smelter Look-up'!$C$4,$V1974-4,0)&amp;"")</f>
        <v/>
      </c>
      <c r="S1974" s="154" t="str">
        <f t="shared" ca="1" si="161"/>
        <v/>
      </c>
      <c r="T1974" s="154" t="str">
        <f ca="1">IF(B1974="","",IF(ISERROR(MATCH($J1974,SorP!$B$1:$B$6261,0)),"",INDIRECT("'SorP'!$A$"&amp;MATCH($S1974&amp;$J1974,SorP!C:C,0))))</f>
        <v/>
      </c>
      <c r="U1974" s="167"/>
      <c r="V1974" s="168" t="e">
        <f>IF(C1974="",NA(),MATCH($B1974&amp;$C1974,'Smelter Look-up'!$J:$J,0))</f>
        <v>#N/A</v>
      </c>
      <c r="X1974" s="169">
        <f t="shared" ca="1" si="160"/>
        <v>0</v>
      </c>
      <c r="AB1974" s="311" t="str">
        <f t="shared" si="162"/>
        <v/>
      </c>
      <c r="AC1974" s="169" t="str">
        <f t="shared" si="163"/>
        <v/>
      </c>
      <c r="AD1974" s="169" t="str">
        <f t="shared" si="164"/>
        <v/>
      </c>
    </row>
    <row r="1975" spans="1:30" s="169" customFormat="1" ht="20.25">
      <c r="A1975" s="154"/>
      <c r="B1975" s="301"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3" t="str">
        <f ca="1">IF(ISERROR($V1975),"",OFFSET('Smelter Look-up'!$G$4,$V1975-4,0))</f>
        <v/>
      </c>
      <c r="I1975" s="204" t="str">
        <f ca="1">IF(ISERROR($V1975),"",OFFSET('Smelter Look-up'!$H$4,$V1975-4,0))</f>
        <v/>
      </c>
      <c r="J1975" s="204" t="str">
        <f ca="1">IF(ISERROR($V1975),"",OFFSET('Smelter Look-up'!$I$4,$V1975-4,0))</f>
        <v/>
      </c>
      <c r="K1975" s="149"/>
      <c r="L1975" s="149"/>
      <c r="M1975" s="149"/>
      <c r="N1975" s="149"/>
      <c r="O1975" s="149"/>
      <c r="P1975" s="206"/>
      <c r="Q1975" s="150"/>
      <c r="R1975" s="148" t="str">
        <f ca="1">IF(ISERROR($V1975),"",OFFSET('Smelter Look-up'!$C$4,$V1975-4,0)&amp;"")</f>
        <v/>
      </c>
      <c r="S1975" s="154" t="str">
        <f t="shared" ca="1" si="161"/>
        <v/>
      </c>
      <c r="T1975" s="154" t="str">
        <f ca="1">IF(B1975="","",IF(ISERROR(MATCH($J1975,SorP!$B$1:$B$6261,0)),"",INDIRECT("'SorP'!$A$"&amp;MATCH($S1975&amp;$J1975,SorP!C:C,0))))</f>
        <v/>
      </c>
      <c r="U1975" s="167"/>
      <c r="V1975" s="168" t="e">
        <f>IF(C1975="",NA(),MATCH($B1975&amp;$C1975,'Smelter Look-up'!$J:$J,0))</f>
        <v>#N/A</v>
      </c>
      <c r="X1975" s="169">
        <f t="shared" ca="1" si="160"/>
        <v>0</v>
      </c>
      <c r="AB1975" s="311" t="str">
        <f t="shared" si="162"/>
        <v/>
      </c>
      <c r="AC1975" s="169" t="str">
        <f t="shared" si="163"/>
        <v/>
      </c>
      <c r="AD1975" s="169" t="str">
        <f t="shared" si="164"/>
        <v/>
      </c>
    </row>
    <row r="1976" spans="1:30" s="169" customFormat="1" ht="20.25">
      <c r="A1976" s="154"/>
      <c r="B1976" s="301"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3" t="str">
        <f ca="1">IF(ISERROR($V1976),"",OFFSET('Smelter Look-up'!$G$4,$V1976-4,0))</f>
        <v/>
      </c>
      <c r="I1976" s="204" t="str">
        <f ca="1">IF(ISERROR($V1976),"",OFFSET('Smelter Look-up'!$H$4,$V1976-4,0))</f>
        <v/>
      </c>
      <c r="J1976" s="204" t="str">
        <f ca="1">IF(ISERROR($V1976),"",OFFSET('Smelter Look-up'!$I$4,$V1976-4,0))</f>
        <v/>
      </c>
      <c r="K1976" s="149"/>
      <c r="L1976" s="149"/>
      <c r="M1976" s="149"/>
      <c r="N1976" s="149"/>
      <c r="O1976" s="149"/>
      <c r="P1976" s="206"/>
      <c r="Q1976" s="150"/>
      <c r="R1976" s="148" t="str">
        <f ca="1">IF(ISERROR($V1976),"",OFFSET('Smelter Look-up'!$C$4,$V1976-4,0)&amp;"")</f>
        <v/>
      </c>
      <c r="S1976" s="154" t="str">
        <f t="shared" ca="1" si="161"/>
        <v/>
      </c>
      <c r="T1976" s="154" t="str">
        <f ca="1">IF(B1976="","",IF(ISERROR(MATCH($J1976,SorP!$B$1:$B$6261,0)),"",INDIRECT("'SorP'!$A$"&amp;MATCH($S1976&amp;$J1976,SorP!C:C,0))))</f>
        <v/>
      </c>
      <c r="U1976" s="167"/>
      <c r="V1976" s="168" t="e">
        <f>IF(C1976="",NA(),MATCH($B1976&amp;$C1976,'Smelter Look-up'!$J:$J,0))</f>
        <v>#N/A</v>
      </c>
      <c r="X1976" s="169">
        <f t="shared" ca="1" si="160"/>
        <v>0</v>
      </c>
      <c r="AB1976" s="311" t="str">
        <f t="shared" si="162"/>
        <v/>
      </c>
      <c r="AC1976" s="169" t="str">
        <f t="shared" si="163"/>
        <v/>
      </c>
      <c r="AD1976" s="169" t="str">
        <f t="shared" si="164"/>
        <v/>
      </c>
    </row>
    <row r="1977" spans="1:30" s="169" customFormat="1" ht="20.25">
      <c r="A1977" s="154"/>
      <c r="B1977" s="301"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3" t="str">
        <f ca="1">IF(ISERROR($V1977),"",OFFSET('Smelter Look-up'!$G$4,$V1977-4,0))</f>
        <v/>
      </c>
      <c r="I1977" s="204" t="str">
        <f ca="1">IF(ISERROR($V1977),"",OFFSET('Smelter Look-up'!$H$4,$V1977-4,0))</f>
        <v/>
      </c>
      <c r="J1977" s="204" t="str">
        <f ca="1">IF(ISERROR($V1977),"",OFFSET('Smelter Look-up'!$I$4,$V1977-4,0))</f>
        <v/>
      </c>
      <c r="K1977" s="149"/>
      <c r="L1977" s="149"/>
      <c r="M1977" s="149"/>
      <c r="N1977" s="149"/>
      <c r="O1977" s="149"/>
      <c r="P1977" s="206"/>
      <c r="Q1977" s="150"/>
      <c r="R1977" s="148" t="str">
        <f ca="1">IF(ISERROR($V1977),"",OFFSET('Smelter Look-up'!$C$4,$V1977-4,0)&amp;"")</f>
        <v/>
      </c>
      <c r="S1977" s="154" t="str">
        <f t="shared" ca="1" si="161"/>
        <v/>
      </c>
      <c r="T1977" s="154" t="str">
        <f ca="1">IF(B1977="","",IF(ISERROR(MATCH($J1977,SorP!$B$1:$B$6261,0)),"",INDIRECT("'SorP'!$A$"&amp;MATCH($S1977&amp;$J1977,SorP!C:C,0))))</f>
        <v/>
      </c>
      <c r="U1977" s="167"/>
      <c r="V1977" s="168" t="e">
        <f>IF(C1977="",NA(),MATCH($B1977&amp;$C1977,'Smelter Look-up'!$J:$J,0))</f>
        <v>#N/A</v>
      </c>
      <c r="X1977" s="169">
        <f t="shared" ca="1" si="160"/>
        <v>0</v>
      </c>
      <c r="AB1977" s="311" t="str">
        <f t="shared" si="162"/>
        <v/>
      </c>
      <c r="AC1977" s="169" t="str">
        <f t="shared" si="163"/>
        <v/>
      </c>
      <c r="AD1977" s="169" t="str">
        <f t="shared" si="164"/>
        <v/>
      </c>
    </row>
    <row r="1978" spans="1:30" s="169" customFormat="1" ht="20.25">
      <c r="A1978" s="154"/>
      <c r="B1978" s="301"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3" t="str">
        <f ca="1">IF(ISERROR($V1978),"",OFFSET('Smelter Look-up'!$G$4,$V1978-4,0))</f>
        <v/>
      </c>
      <c r="I1978" s="204" t="str">
        <f ca="1">IF(ISERROR($V1978),"",OFFSET('Smelter Look-up'!$H$4,$V1978-4,0))</f>
        <v/>
      </c>
      <c r="J1978" s="204" t="str">
        <f ca="1">IF(ISERROR($V1978),"",OFFSET('Smelter Look-up'!$I$4,$V1978-4,0))</f>
        <v/>
      </c>
      <c r="K1978" s="149"/>
      <c r="L1978" s="149"/>
      <c r="M1978" s="149"/>
      <c r="N1978" s="149"/>
      <c r="O1978" s="149"/>
      <c r="P1978" s="206"/>
      <c r="Q1978" s="150"/>
      <c r="R1978" s="148" t="str">
        <f ca="1">IF(ISERROR($V1978),"",OFFSET('Smelter Look-up'!$C$4,$V1978-4,0)&amp;"")</f>
        <v/>
      </c>
      <c r="S1978" s="154" t="str">
        <f t="shared" ca="1" si="161"/>
        <v/>
      </c>
      <c r="T1978" s="154" t="str">
        <f ca="1">IF(B1978="","",IF(ISERROR(MATCH($J1978,SorP!$B$1:$B$6261,0)),"",INDIRECT("'SorP'!$A$"&amp;MATCH($S1978&amp;$J1978,SorP!C:C,0))))</f>
        <v/>
      </c>
      <c r="U1978" s="167"/>
      <c r="V1978" s="168" t="e">
        <f>IF(C1978="",NA(),MATCH($B1978&amp;$C1978,'Smelter Look-up'!$J:$J,0))</f>
        <v>#N/A</v>
      </c>
      <c r="X1978" s="169">
        <f t="shared" ca="1" si="160"/>
        <v>0</v>
      </c>
      <c r="AB1978" s="311" t="str">
        <f t="shared" si="162"/>
        <v/>
      </c>
      <c r="AC1978" s="169" t="str">
        <f t="shared" si="163"/>
        <v/>
      </c>
      <c r="AD1978" s="169" t="str">
        <f t="shared" si="164"/>
        <v/>
      </c>
    </row>
    <row r="1979" spans="1:30" s="169" customFormat="1" ht="20.25">
      <c r="A1979" s="154"/>
      <c r="B1979" s="301"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3" t="str">
        <f ca="1">IF(ISERROR($V1979),"",OFFSET('Smelter Look-up'!$G$4,$V1979-4,0))</f>
        <v/>
      </c>
      <c r="I1979" s="204" t="str">
        <f ca="1">IF(ISERROR($V1979),"",OFFSET('Smelter Look-up'!$H$4,$V1979-4,0))</f>
        <v/>
      </c>
      <c r="J1979" s="204" t="str">
        <f ca="1">IF(ISERROR($V1979),"",OFFSET('Smelter Look-up'!$I$4,$V1979-4,0))</f>
        <v/>
      </c>
      <c r="K1979" s="149"/>
      <c r="L1979" s="149"/>
      <c r="M1979" s="149"/>
      <c r="N1979" s="149"/>
      <c r="O1979" s="149"/>
      <c r="P1979" s="206"/>
      <c r="Q1979" s="150"/>
      <c r="R1979" s="148" t="str">
        <f ca="1">IF(ISERROR($V1979),"",OFFSET('Smelter Look-up'!$C$4,$V1979-4,0)&amp;"")</f>
        <v/>
      </c>
      <c r="S1979" s="154" t="str">
        <f t="shared" ca="1" si="161"/>
        <v/>
      </c>
      <c r="T1979" s="154" t="str">
        <f ca="1">IF(B1979="","",IF(ISERROR(MATCH($J1979,SorP!$B$1:$B$6261,0)),"",INDIRECT("'SorP'!$A$"&amp;MATCH($S1979&amp;$J1979,SorP!C:C,0))))</f>
        <v/>
      </c>
      <c r="U1979" s="167"/>
      <c r="V1979" s="168" t="e">
        <f>IF(C1979="",NA(),MATCH($B1979&amp;$C1979,'Smelter Look-up'!$J:$J,0))</f>
        <v>#N/A</v>
      </c>
      <c r="X1979" s="169">
        <f t="shared" ca="1" si="160"/>
        <v>0</v>
      </c>
      <c r="AB1979" s="311" t="str">
        <f t="shared" si="162"/>
        <v/>
      </c>
      <c r="AC1979" s="169" t="str">
        <f t="shared" si="163"/>
        <v/>
      </c>
      <c r="AD1979" s="169" t="str">
        <f t="shared" si="164"/>
        <v/>
      </c>
    </row>
    <row r="1980" spans="1:30" s="169" customFormat="1" ht="20.25">
      <c r="A1980" s="154"/>
      <c r="B1980" s="301"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3" t="str">
        <f ca="1">IF(ISERROR($V1980),"",OFFSET('Smelter Look-up'!$G$4,$V1980-4,0))</f>
        <v/>
      </c>
      <c r="I1980" s="204" t="str">
        <f ca="1">IF(ISERROR($V1980),"",OFFSET('Smelter Look-up'!$H$4,$V1980-4,0))</f>
        <v/>
      </c>
      <c r="J1980" s="204" t="str">
        <f ca="1">IF(ISERROR($V1980),"",OFFSET('Smelter Look-up'!$I$4,$V1980-4,0))</f>
        <v/>
      </c>
      <c r="K1980" s="149"/>
      <c r="L1980" s="149"/>
      <c r="M1980" s="149"/>
      <c r="N1980" s="149"/>
      <c r="O1980" s="149"/>
      <c r="P1980" s="206"/>
      <c r="Q1980" s="150"/>
      <c r="R1980" s="148" t="str">
        <f ca="1">IF(ISERROR($V1980),"",OFFSET('Smelter Look-up'!$C$4,$V1980-4,0)&amp;"")</f>
        <v/>
      </c>
      <c r="S1980" s="154" t="str">
        <f t="shared" ca="1" si="161"/>
        <v/>
      </c>
      <c r="T1980" s="154" t="str">
        <f ca="1">IF(B1980="","",IF(ISERROR(MATCH($J1980,SorP!$B$1:$B$6261,0)),"",INDIRECT("'SorP'!$A$"&amp;MATCH($S1980&amp;$J1980,SorP!C:C,0))))</f>
        <v/>
      </c>
      <c r="U1980" s="167"/>
      <c r="V1980" s="168" t="e">
        <f>IF(C1980="",NA(),MATCH($B1980&amp;$C1980,'Smelter Look-up'!$J:$J,0))</f>
        <v>#N/A</v>
      </c>
      <c r="X1980" s="169">
        <f t="shared" ca="1" si="160"/>
        <v>0</v>
      </c>
      <c r="AB1980" s="311" t="str">
        <f t="shared" si="162"/>
        <v/>
      </c>
      <c r="AC1980" s="169" t="str">
        <f t="shared" si="163"/>
        <v/>
      </c>
      <c r="AD1980" s="169" t="str">
        <f t="shared" si="164"/>
        <v/>
      </c>
    </row>
    <row r="1981" spans="1:30" s="169" customFormat="1" ht="20.25">
      <c r="A1981" s="154"/>
      <c r="B1981" s="301"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3" t="str">
        <f ca="1">IF(ISERROR($V1981),"",OFFSET('Smelter Look-up'!$G$4,$V1981-4,0))</f>
        <v/>
      </c>
      <c r="I1981" s="204" t="str">
        <f ca="1">IF(ISERROR($V1981),"",OFFSET('Smelter Look-up'!$H$4,$V1981-4,0))</f>
        <v/>
      </c>
      <c r="J1981" s="204" t="str">
        <f ca="1">IF(ISERROR($V1981),"",OFFSET('Smelter Look-up'!$I$4,$V1981-4,0))</f>
        <v/>
      </c>
      <c r="K1981" s="149"/>
      <c r="L1981" s="149"/>
      <c r="M1981" s="149"/>
      <c r="N1981" s="149"/>
      <c r="O1981" s="149"/>
      <c r="P1981" s="206"/>
      <c r="Q1981" s="150"/>
      <c r="R1981" s="148" t="str">
        <f ca="1">IF(ISERROR($V1981),"",OFFSET('Smelter Look-up'!$C$4,$V1981-4,0)&amp;"")</f>
        <v/>
      </c>
      <c r="S1981" s="154" t="str">
        <f t="shared" ca="1" si="161"/>
        <v/>
      </c>
      <c r="T1981" s="154" t="str">
        <f ca="1">IF(B1981="","",IF(ISERROR(MATCH($J1981,SorP!$B$1:$B$6261,0)),"",INDIRECT("'SorP'!$A$"&amp;MATCH($S1981&amp;$J1981,SorP!C:C,0))))</f>
        <v/>
      </c>
      <c r="U1981" s="167"/>
      <c r="V1981" s="168" t="e">
        <f>IF(C1981="",NA(),MATCH($B1981&amp;$C1981,'Smelter Look-up'!$J:$J,0))</f>
        <v>#N/A</v>
      </c>
      <c r="X1981" s="169">
        <f t="shared" ca="1" si="160"/>
        <v>0</v>
      </c>
      <c r="AB1981" s="311" t="str">
        <f t="shared" si="162"/>
        <v/>
      </c>
      <c r="AC1981" s="169" t="str">
        <f t="shared" si="163"/>
        <v/>
      </c>
      <c r="AD1981" s="169" t="str">
        <f t="shared" si="164"/>
        <v/>
      </c>
    </row>
    <row r="1982" spans="1:30" s="169" customFormat="1" ht="20.25">
      <c r="A1982" s="154"/>
      <c r="B1982" s="301"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3" t="str">
        <f ca="1">IF(ISERROR($V1982),"",OFFSET('Smelter Look-up'!$G$4,$V1982-4,0))</f>
        <v/>
      </c>
      <c r="I1982" s="204" t="str">
        <f ca="1">IF(ISERROR($V1982),"",OFFSET('Smelter Look-up'!$H$4,$V1982-4,0))</f>
        <v/>
      </c>
      <c r="J1982" s="204" t="str">
        <f ca="1">IF(ISERROR($V1982),"",OFFSET('Smelter Look-up'!$I$4,$V1982-4,0))</f>
        <v/>
      </c>
      <c r="K1982" s="149"/>
      <c r="L1982" s="149"/>
      <c r="M1982" s="149"/>
      <c r="N1982" s="149"/>
      <c r="O1982" s="149"/>
      <c r="P1982" s="206"/>
      <c r="Q1982" s="150"/>
      <c r="R1982" s="148" t="str">
        <f ca="1">IF(ISERROR($V1982),"",OFFSET('Smelter Look-up'!$C$4,$V1982-4,0)&amp;"")</f>
        <v/>
      </c>
      <c r="S1982" s="154" t="str">
        <f t="shared" ca="1" si="161"/>
        <v/>
      </c>
      <c r="T1982" s="154" t="str">
        <f ca="1">IF(B1982="","",IF(ISERROR(MATCH($J1982,SorP!$B$1:$B$6261,0)),"",INDIRECT("'SorP'!$A$"&amp;MATCH($S1982&amp;$J1982,SorP!C:C,0))))</f>
        <v/>
      </c>
      <c r="U1982" s="167"/>
      <c r="V1982" s="168" t="e">
        <f>IF(C1982="",NA(),MATCH($B1982&amp;$C1982,'Smelter Look-up'!$J:$J,0))</f>
        <v>#N/A</v>
      </c>
      <c r="X1982" s="169">
        <f t="shared" ca="1" si="160"/>
        <v>0</v>
      </c>
      <c r="AB1982" s="311" t="str">
        <f t="shared" si="162"/>
        <v/>
      </c>
      <c r="AC1982" s="169" t="str">
        <f t="shared" si="163"/>
        <v/>
      </c>
      <c r="AD1982" s="169" t="str">
        <f t="shared" si="164"/>
        <v/>
      </c>
    </row>
    <row r="1983" spans="1:30" s="169" customFormat="1" ht="20.25">
      <c r="A1983" s="154"/>
      <c r="B1983" s="301"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3" t="str">
        <f ca="1">IF(ISERROR($V1983),"",OFFSET('Smelter Look-up'!$G$4,$V1983-4,0))</f>
        <v/>
      </c>
      <c r="I1983" s="204" t="str">
        <f ca="1">IF(ISERROR($V1983),"",OFFSET('Smelter Look-up'!$H$4,$V1983-4,0))</f>
        <v/>
      </c>
      <c r="J1983" s="204" t="str">
        <f ca="1">IF(ISERROR($V1983),"",OFFSET('Smelter Look-up'!$I$4,$V1983-4,0))</f>
        <v/>
      </c>
      <c r="K1983" s="149"/>
      <c r="L1983" s="149"/>
      <c r="M1983" s="149"/>
      <c r="N1983" s="149"/>
      <c r="O1983" s="149"/>
      <c r="P1983" s="206"/>
      <c r="Q1983" s="150"/>
      <c r="R1983" s="148" t="str">
        <f ca="1">IF(ISERROR($V1983),"",OFFSET('Smelter Look-up'!$C$4,$V1983-4,0)&amp;"")</f>
        <v/>
      </c>
      <c r="S1983" s="154" t="str">
        <f t="shared" ca="1" si="161"/>
        <v/>
      </c>
      <c r="T1983" s="154" t="str">
        <f ca="1">IF(B1983="","",IF(ISERROR(MATCH($J1983,SorP!$B$1:$B$6261,0)),"",INDIRECT("'SorP'!$A$"&amp;MATCH($S1983&amp;$J1983,SorP!C:C,0))))</f>
        <v/>
      </c>
      <c r="U1983" s="167"/>
      <c r="V1983" s="168" t="e">
        <f>IF(C1983="",NA(),MATCH($B1983&amp;$C1983,'Smelter Look-up'!$J:$J,0))</f>
        <v>#N/A</v>
      </c>
      <c r="X1983" s="169">
        <f t="shared" ca="1" si="160"/>
        <v>0</v>
      </c>
      <c r="AB1983" s="311" t="str">
        <f t="shared" si="162"/>
        <v/>
      </c>
      <c r="AC1983" s="169" t="str">
        <f t="shared" si="163"/>
        <v/>
      </c>
      <c r="AD1983" s="169" t="str">
        <f t="shared" si="164"/>
        <v/>
      </c>
    </row>
    <row r="1984" spans="1:30" s="169" customFormat="1" ht="20.25">
      <c r="A1984" s="154"/>
      <c r="B1984" s="301"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3" t="str">
        <f ca="1">IF(ISERROR($V1984),"",OFFSET('Smelter Look-up'!$G$4,$V1984-4,0))</f>
        <v/>
      </c>
      <c r="I1984" s="204" t="str">
        <f ca="1">IF(ISERROR($V1984),"",OFFSET('Smelter Look-up'!$H$4,$V1984-4,0))</f>
        <v/>
      </c>
      <c r="J1984" s="204" t="str">
        <f ca="1">IF(ISERROR($V1984),"",OFFSET('Smelter Look-up'!$I$4,$V1984-4,0))</f>
        <v/>
      </c>
      <c r="K1984" s="149"/>
      <c r="L1984" s="149"/>
      <c r="M1984" s="149"/>
      <c r="N1984" s="149"/>
      <c r="O1984" s="149"/>
      <c r="P1984" s="206"/>
      <c r="Q1984" s="150"/>
      <c r="R1984" s="148" t="str">
        <f ca="1">IF(ISERROR($V1984),"",OFFSET('Smelter Look-up'!$C$4,$V1984-4,0)&amp;"")</f>
        <v/>
      </c>
      <c r="S1984" s="154" t="str">
        <f t="shared" ca="1" si="161"/>
        <v/>
      </c>
      <c r="T1984" s="154" t="str">
        <f ca="1">IF(B1984="","",IF(ISERROR(MATCH($J1984,SorP!$B$1:$B$6261,0)),"",INDIRECT("'SorP'!$A$"&amp;MATCH($S1984&amp;$J1984,SorP!C:C,0))))</f>
        <v/>
      </c>
      <c r="U1984" s="167"/>
      <c r="V1984" s="168" t="e">
        <f>IF(C1984="",NA(),MATCH($B1984&amp;$C1984,'Smelter Look-up'!$J:$J,0))</f>
        <v>#N/A</v>
      </c>
      <c r="X1984" s="169">
        <f t="shared" ca="1" si="160"/>
        <v>0</v>
      </c>
      <c r="AB1984" s="311" t="str">
        <f t="shared" si="162"/>
        <v/>
      </c>
      <c r="AC1984" s="169" t="str">
        <f t="shared" si="163"/>
        <v/>
      </c>
      <c r="AD1984" s="169" t="str">
        <f t="shared" si="164"/>
        <v/>
      </c>
    </row>
    <row r="1985" spans="1:30" s="169" customFormat="1" ht="20.25">
      <c r="A1985" s="154"/>
      <c r="B1985" s="301"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3" t="str">
        <f ca="1">IF(ISERROR($V1985),"",OFFSET('Smelter Look-up'!$G$4,$V1985-4,0))</f>
        <v/>
      </c>
      <c r="I1985" s="204" t="str">
        <f ca="1">IF(ISERROR($V1985),"",OFFSET('Smelter Look-up'!$H$4,$V1985-4,0))</f>
        <v/>
      </c>
      <c r="J1985" s="204" t="str">
        <f ca="1">IF(ISERROR($V1985),"",OFFSET('Smelter Look-up'!$I$4,$V1985-4,0))</f>
        <v/>
      </c>
      <c r="K1985" s="149"/>
      <c r="L1985" s="149"/>
      <c r="M1985" s="149"/>
      <c r="N1985" s="149"/>
      <c r="O1985" s="149"/>
      <c r="P1985" s="206"/>
      <c r="Q1985" s="150"/>
      <c r="R1985" s="148" t="str">
        <f ca="1">IF(ISERROR($V1985),"",OFFSET('Smelter Look-up'!$C$4,$V1985-4,0)&amp;"")</f>
        <v/>
      </c>
      <c r="S1985" s="154" t="str">
        <f t="shared" ca="1" si="161"/>
        <v/>
      </c>
      <c r="T1985" s="154" t="str">
        <f ca="1">IF(B1985="","",IF(ISERROR(MATCH($J1985,SorP!$B$1:$B$6261,0)),"",INDIRECT("'SorP'!$A$"&amp;MATCH($S1985&amp;$J1985,SorP!C:C,0))))</f>
        <v/>
      </c>
      <c r="U1985" s="167"/>
      <c r="V1985" s="168" t="e">
        <f>IF(C1985="",NA(),MATCH($B1985&amp;$C1985,'Smelter Look-up'!$J:$J,0))</f>
        <v>#N/A</v>
      </c>
      <c r="X1985" s="169">
        <f t="shared" ca="1" si="160"/>
        <v>0</v>
      </c>
      <c r="AB1985" s="311" t="str">
        <f t="shared" si="162"/>
        <v/>
      </c>
      <c r="AC1985" s="169" t="str">
        <f t="shared" si="163"/>
        <v/>
      </c>
      <c r="AD1985" s="169" t="str">
        <f t="shared" si="164"/>
        <v/>
      </c>
    </row>
    <row r="1986" spans="1:30" s="169" customFormat="1" ht="20.25">
      <c r="A1986" s="154"/>
      <c r="B1986" s="301"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3" t="str">
        <f ca="1">IF(ISERROR($V1986),"",OFFSET('Smelter Look-up'!$G$4,$V1986-4,0))</f>
        <v/>
      </c>
      <c r="I1986" s="204" t="str">
        <f ca="1">IF(ISERROR($V1986),"",OFFSET('Smelter Look-up'!$H$4,$V1986-4,0))</f>
        <v/>
      </c>
      <c r="J1986" s="204" t="str">
        <f ca="1">IF(ISERROR($V1986),"",OFFSET('Smelter Look-up'!$I$4,$V1986-4,0))</f>
        <v/>
      </c>
      <c r="K1986" s="149"/>
      <c r="L1986" s="149"/>
      <c r="M1986" s="149"/>
      <c r="N1986" s="149"/>
      <c r="O1986" s="149"/>
      <c r="P1986" s="206"/>
      <c r="Q1986" s="150"/>
      <c r="R1986" s="148" t="str">
        <f ca="1">IF(ISERROR($V1986),"",OFFSET('Smelter Look-up'!$C$4,$V1986-4,0)&amp;"")</f>
        <v/>
      </c>
      <c r="S1986" s="154" t="str">
        <f t="shared" ca="1" si="161"/>
        <v/>
      </c>
      <c r="T1986" s="154" t="str">
        <f ca="1">IF(B1986="","",IF(ISERROR(MATCH($J1986,SorP!$B$1:$B$6261,0)),"",INDIRECT("'SorP'!$A$"&amp;MATCH($S1986&amp;$J1986,SorP!C:C,0))))</f>
        <v/>
      </c>
      <c r="U1986" s="167"/>
      <c r="V1986" s="168" t="e">
        <f>IF(C1986="",NA(),MATCH($B1986&amp;$C1986,'Smelter Look-up'!$J:$J,0))</f>
        <v>#N/A</v>
      </c>
      <c r="X1986" s="169">
        <f t="shared" ca="1" si="160"/>
        <v>0</v>
      </c>
      <c r="AB1986" s="311" t="str">
        <f t="shared" si="162"/>
        <v/>
      </c>
      <c r="AC1986" s="169" t="str">
        <f t="shared" si="163"/>
        <v/>
      </c>
      <c r="AD1986" s="169" t="str">
        <f t="shared" si="164"/>
        <v/>
      </c>
    </row>
    <row r="1987" spans="1:30" s="169" customFormat="1" ht="20.25">
      <c r="A1987" s="154"/>
      <c r="B1987" s="301"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3" t="str">
        <f ca="1">IF(ISERROR($V1987),"",OFFSET('Smelter Look-up'!$G$4,$V1987-4,0))</f>
        <v/>
      </c>
      <c r="I1987" s="204" t="str">
        <f ca="1">IF(ISERROR($V1987),"",OFFSET('Smelter Look-up'!$H$4,$V1987-4,0))</f>
        <v/>
      </c>
      <c r="J1987" s="204" t="str">
        <f ca="1">IF(ISERROR($V1987),"",OFFSET('Smelter Look-up'!$I$4,$V1987-4,0))</f>
        <v/>
      </c>
      <c r="K1987" s="149"/>
      <c r="L1987" s="149"/>
      <c r="M1987" s="149"/>
      <c r="N1987" s="149"/>
      <c r="O1987" s="149"/>
      <c r="P1987" s="206"/>
      <c r="Q1987" s="150"/>
      <c r="R1987" s="148" t="str">
        <f ca="1">IF(ISERROR($V1987),"",OFFSET('Smelter Look-up'!$C$4,$V1987-4,0)&amp;"")</f>
        <v/>
      </c>
      <c r="S1987" s="154" t="str">
        <f t="shared" ca="1" si="161"/>
        <v/>
      </c>
      <c r="T1987" s="154" t="str">
        <f ca="1">IF(B1987="","",IF(ISERROR(MATCH($J1987,SorP!$B$1:$B$6261,0)),"",INDIRECT("'SorP'!$A$"&amp;MATCH($S1987&amp;$J1987,SorP!C:C,0))))</f>
        <v/>
      </c>
      <c r="U1987" s="167"/>
      <c r="V1987" s="168" t="e">
        <f>IF(C1987="",NA(),MATCH($B1987&amp;$C1987,'Smelter Look-up'!$J:$J,0))</f>
        <v>#N/A</v>
      </c>
      <c r="X1987" s="169">
        <f t="shared" ca="1" si="160"/>
        <v>0</v>
      </c>
      <c r="AB1987" s="311" t="str">
        <f t="shared" si="162"/>
        <v/>
      </c>
      <c r="AC1987" s="169" t="str">
        <f t="shared" si="163"/>
        <v/>
      </c>
      <c r="AD1987" s="169" t="str">
        <f t="shared" si="164"/>
        <v/>
      </c>
    </row>
    <row r="1988" spans="1:30" s="169" customFormat="1" ht="20.25">
      <c r="A1988" s="154"/>
      <c r="B1988" s="301"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3" t="str">
        <f ca="1">IF(ISERROR($V1988),"",OFFSET('Smelter Look-up'!$G$4,$V1988-4,0))</f>
        <v/>
      </c>
      <c r="I1988" s="204" t="str">
        <f ca="1">IF(ISERROR($V1988),"",OFFSET('Smelter Look-up'!$H$4,$V1988-4,0))</f>
        <v/>
      </c>
      <c r="J1988" s="204" t="str">
        <f ca="1">IF(ISERROR($V1988),"",OFFSET('Smelter Look-up'!$I$4,$V1988-4,0))</f>
        <v/>
      </c>
      <c r="K1988" s="149"/>
      <c r="L1988" s="149"/>
      <c r="M1988" s="149"/>
      <c r="N1988" s="149"/>
      <c r="O1988" s="149"/>
      <c r="P1988" s="206"/>
      <c r="Q1988" s="150"/>
      <c r="R1988" s="148" t="str">
        <f ca="1">IF(ISERROR($V1988),"",OFFSET('Smelter Look-up'!$C$4,$V1988-4,0)&amp;"")</f>
        <v/>
      </c>
      <c r="S1988" s="154" t="str">
        <f t="shared" ca="1" si="161"/>
        <v/>
      </c>
      <c r="T1988" s="154" t="str">
        <f ca="1">IF(B1988="","",IF(ISERROR(MATCH($J1988,SorP!$B$1:$B$6261,0)),"",INDIRECT("'SorP'!$A$"&amp;MATCH($S1988&amp;$J1988,SorP!C:C,0))))</f>
        <v/>
      </c>
      <c r="U1988" s="167"/>
      <c r="V1988" s="168" t="e">
        <f>IF(C1988="",NA(),MATCH($B1988&amp;$C1988,'Smelter Look-up'!$J:$J,0))</f>
        <v>#N/A</v>
      </c>
      <c r="X1988" s="169">
        <f t="shared" ca="1" si="160"/>
        <v>0</v>
      </c>
      <c r="AB1988" s="311" t="str">
        <f t="shared" si="162"/>
        <v/>
      </c>
      <c r="AC1988" s="169" t="str">
        <f t="shared" si="163"/>
        <v/>
      </c>
      <c r="AD1988" s="169" t="str">
        <f t="shared" si="164"/>
        <v/>
      </c>
    </row>
    <row r="1989" spans="1:30" s="169" customFormat="1" ht="20.25">
      <c r="A1989" s="154"/>
      <c r="B1989" s="301"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3" t="str">
        <f ca="1">IF(ISERROR($V1989),"",OFFSET('Smelter Look-up'!$G$4,$V1989-4,0))</f>
        <v/>
      </c>
      <c r="I1989" s="204" t="str">
        <f ca="1">IF(ISERROR($V1989),"",OFFSET('Smelter Look-up'!$H$4,$V1989-4,0))</f>
        <v/>
      </c>
      <c r="J1989" s="204" t="str">
        <f ca="1">IF(ISERROR($V1989),"",OFFSET('Smelter Look-up'!$I$4,$V1989-4,0))</f>
        <v/>
      </c>
      <c r="K1989" s="149"/>
      <c r="L1989" s="149"/>
      <c r="M1989" s="149"/>
      <c r="N1989" s="149"/>
      <c r="O1989" s="149"/>
      <c r="P1989" s="206"/>
      <c r="Q1989" s="150"/>
      <c r="R1989" s="148" t="str">
        <f ca="1">IF(ISERROR($V1989),"",OFFSET('Smelter Look-up'!$C$4,$V1989-4,0)&amp;"")</f>
        <v/>
      </c>
      <c r="S1989" s="154" t="str">
        <f t="shared" ca="1" si="161"/>
        <v/>
      </c>
      <c r="T1989" s="154" t="str">
        <f ca="1">IF(B1989="","",IF(ISERROR(MATCH($J1989,SorP!$B$1:$B$6261,0)),"",INDIRECT("'SorP'!$A$"&amp;MATCH($S1989&amp;$J1989,SorP!C:C,0))))</f>
        <v/>
      </c>
      <c r="U1989" s="167"/>
      <c r="V1989" s="168" t="e">
        <f>IF(C1989="",NA(),MATCH($B1989&amp;$C1989,'Smelter Look-up'!$J:$J,0))</f>
        <v>#N/A</v>
      </c>
      <c r="X1989" s="169">
        <f t="shared" ca="1" si="160"/>
        <v>0</v>
      </c>
      <c r="AB1989" s="311" t="str">
        <f t="shared" si="162"/>
        <v/>
      </c>
      <c r="AC1989" s="169" t="str">
        <f t="shared" si="163"/>
        <v/>
      </c>
      <c r="AD1989" s="169" t="str">
        <f t="shared" si="164"/>
        <v/>
      </c>
    </row>
    <row r="1990" spans="1:30" s="169" customFormat="1" ht="20.25">
      <c r="A1990" s="154"/>
      <c r="B1990" s="301"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3" t="str">
        <f ca="1">IF(ISERROR($V1990),"",OFFSET('Smelter Look-up'!$G$4,$V1990-4,0))</f>
        <v/>
      </c>
      <c r="I1990" s="204" t="str">
        <f ca="1">IF(ISERROR($V1990),"",OFFSET('Smelter Look-up'!$H$4,$V1990-4,0))</f>
        <v/>
      </c>
      <c r="J1990" s="204" t="str">
        <f ca="1">IF(ISERROR($V1990),"",OFFSET('Smelter Look-up'!$I$4,$V1990-4,0))</f>
        <v/>
      </c>
      <c r="K1990" s="149"/>
      <c r="L1990" s="149"/>
      <c r="M1990" s="149"/>
      <c r="N1990" s="149"/>
      <c r="O1990" s="149"/>
      <c r="P1990" s="206"/>
      <c r="Q1990" s="150"/>
      <c r="R1990" s="148" t="str">
        <f ca="1">IF(ISERROR($V1990),"",OFFSET('Smelter Look-up'!$C$4,$V1990-4,0)&amp;"")</f>
        <v/>
      </c>
      <c r="S1990" s="154" t="str">
        <f t="shared" ca="1" si="161"/>
        <v/>
      </c>
      <c r="T1990" s="154" t="str">
        <f ca="1">IF(B1990="","",IF(ISERROR(MATCH($J1990,SorP!$B$1:$B$6261,0)),"",INDIRECT("'SorP'!$A$"&amp;MATCH($S1990&amp;$J1990,SorP!C:C,0))))</f>
        <v/>
      </c>
      <c r="U1990" s="167"/>
      <c r="V1990" s="168" t="e">
        <f>IF(C1990="",NA(),MATCH($B1990&amp;$C1990,'Smelter Look-up'!$J:$J,0))</f>
        <v>#N/A</v>
      </c>
      <c r="X1990" s="169">
        <f t="shared" ca="1" si="160"/>
        <v>0</v>
      </c>
      <c r="AB1990" s="311" t="str">
        <f t="shared" si="162"/>
        <v/>
      </c>
      <c r="AC1990" s="169" t="str">
        <f t="shared" si="163"/>
        <v/>
      </c>
      <c r="AD1990" s="169" t="str">
        <f t="shared" si="164"/>
        <v/>
      </c>
    </row>
    <row r="1991" spans="1:30" s="169" customFormat="1" ht="20.25">
      <c r="A1991" s="154"/>
      <c r="B1991" s="301"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3" t="str">
        <f ca="1">IF(ISERROR($V1991),"",OFFSET('Smelter Look-up'!$G$4,$V1991-4,0))</f>
        <v/>
      </c>
      <c r="I1991" s="204" t="str">
        <f ca="1">IF(ISERROR($V1991),"",OFFSET('Smelter Look-up'!$H$4,$V1991-4,0))</f>
        <v/>
      </c>
      <c r="J1991" s="204" t="str">
        <f ca="1">IF(ISERROR($V1991),"",OFFSET('Smelter Look-up'!$I$4,$V1991-4,0))</f>
        <v/>
      </c>
      <c r="K1991" s="149"/>
      <c r="L1991" s="149"/>
      <c r="M1991" s="149"/>
      <c r="N1991" s="149"/>
      <c r="O1991" s="149"/>
      <c r="P1991" s="206"/>
      <c r="Q1991" s="150"/>
      <c r="R1991" s="148" t="str">
        <f ca="1">IF(ISERROR($V1991),"",OFFSET('Smelter Look-up'!$C$4,$V1991-4,0)&amp;"")</f>
        <v/>
      </c>
      <c r="S1991" s="154" t="str">
        <f t="shared" ca="1" si="161"/>
        <v/>
      </c>
      <c r="T1991" s="154" t="str">
        <f ca="1">IF(B1991="","",IF(ISERROR(MATCH($J1991,SorP!$B$1:$B$6261,0)),"",INDIRECT("'SorP'!$A$"&amp;MATCH($S1991&amp;$J1991,SorP!C:C,0))))</f>
        <v/>
      </c>
      <c r="U1991" s="167"/>
      <c r="V1991" s="168" t="e">
        <f>IF(C1991="",NA(),MATCH($B1991&amp;$C1991,'Smelter Look-up'!$J:$J,0))</f>
        <v>#N/A</v>
      </c>
      <c r="X1991" s="169">
        <f t="shared" ca="1" si="160"/>
        <v>0</v>
      </c>
      <c r="AB1991" s="311" t="str">
        <f t="shared" si="162"/>
        <v/>
      </c>
      <c r="AC1991" s="169" t="str">
        <f t="shared" si="163"/>
        <v/>
      </c>
      <c r="AD1991" s="169" t="str">
        <f t="shared" si="164"/>
        <v/>
      </c>
    </row>
    <row r="1992" spans="1:30" s="169" customFormat="1" ht="20.25">
      <c r="A1992" s="154"/>
      <c r="B1992" s="301"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3" t="str">
        <f ca="1">IF(ISERROR($V1992),"",OFFSET('Smelter Look-up'!$G$4,$V1992-4,0))</f>
        <v/>
      </c>
      <c r="I1992" s="204" t="str">
        <f ca="1">IF(ISERROR($V1992),"",OFFSET('Smelter Look-up'!$H$4,$V1992-4,0))</f>
        <v/>
      </c>
      <c r="J1992" s="204" t="str">
        <f ca="1">IF(ISERROR($V1992),"",OFFSET('Smelter Look-up'!$I$4,$V1992-4,0))</f>
        <v/>
      </c>
      <c r="K1992" s="149"/>
      <c r="L1992" s="149"/>
      <c r="M1992" s="149"/>
      <c r="N1992" s="149"/>
      <c r="O1992" s="149"/>
      <c r="P1992" s="206"/>
      <c r="Q1992" s="150"/>
      <c r="R1992" s="148" t="str">
        <f ca="1">IF(ISERROR($V1992),"",OFFSET('Smelter Look-up'!$C$4,$V1992-4,0)&amp;"")</f>
        <v/>
      </c>
      <c r="S1992" s="154" t="str">
        <f t="shared" ca="1" si="161"/>
        <v/>
      </c>
      <c r="T1992" s="154" t="str">
        <f ca="1">IF(B1992="","",IF(ISERROR(MATCH($J1992,SorP!$B$1:$B$6261,0)),"",INDIRECT("'SorP'!$A$"&amp;MATCH($S1992&amp;$J1992,SorP!C:C,0))))</f>
        <v/>
      </c>
      <c r="U1992" s="167"/>
      <c r="V1992" s="168" t="e">
        <f>IF(C1992="",NA(),MATCH($B1992&amp;$C1992,'Smelter Look-up'!$J:$J,0))</f>
        <v>#N/A</v>
      </c>
      <c r="X1992" s="169">
        <f t="shared" ca="1" si="160"/>
        <v>0</v>
      </c>
      <c r="AB1992" s="311" t="str">
        <f t="shared" si="162"/>
        <v/>
      </c>
      <c r="AC1992" s="169" t="str">
        <f t="shared" si="163"/>
        <v/>
      </c>
      <c r="AD1992" s="169" t="str">
        <f t="shared" si="164"/>
        <v/>
      </c>
    </row>
    <row r="1993" spans="1:30" s="169" customFormat="1" ht="20.25">
      <c r="A1993" s="154"/>
      <c r="B1993" s="301"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3" t="str">
        <f ca="1">IF(ISERROR($V1993),"",OFFSET('Smelter Look-up'!$G$4,$V1993-4,0))</f>
        <v/>
      </c>
      <c r="I1993" s="204" t="str">
        <f ca="1">IF(ISERROR($V1993),"",OFFSET('Smelter Look-up'!$H$4,$V1993-4,0))</f>
        <v/>
      </c>
      <c r="J1993" s="204" t="str">
        <f ca="1">IF(ISERROR($V1993),"",OFFSET('Smelter Look-up'!$I$4,$V1993-4,0))</f>
        <v/>
      </c>
      <c r="K1993" s="149"/>
      <c r="L1993" s="149"/>
      <c r="M1993" s="149"/>
      <c r="N1993" s="149"/>
      <c r="O1993" s="149"/>
      <c r="P1993" s="206"/>
      <c r="Q1993" s="150"/>
      <c r="R1993" s="148" t="str">
        <f ca="1">IF(ISERROR($V1993),"",OFFSET('Smelter Look-up'!$C$4,$V1993-4,0)&amp;"")</f>
        <v/>
      </c>
      <c r="S1993" s="154" t="str">
        <f t="shared" ca="1" si="161"/>
        <v/>
      </c>
      <c r="T1993" s="154" t="str">
        <f ca="1">IF(B1993="","",IF(ISERROR(MATCH($J1993,SorP!$B$1:$B$6261,0)),"",INDIRECT("'SorP'!$A$"&amp;MATCH($S1993&amp;$J1993,SorP!C:C,0))))</f>
        <v/>
      </c>
      <c r="U1993" s="167"/>
      <c r="V1993" s="168" t="e">
        <f>IF(C1993="",NA(),MATCH($B1993&amp;$C1993,'Smelter Look-up'!$J:$J,0))</f>
        <v>#N/A</v>
      </c>
      <c r="X1993" s="169">
        <f t="shared" ca="1" si="160"/>
        <v>0</v>
      </c>
      <c r="AB1993" s="311" t="str">
        <f t="shared" si="162"/>
        <v/>
      </c>
      <c r="AC1993" s="169" t="str">
        <f t="shared" si="163"/>
        <v/>
      </c>
      <c r="AD1993" s="169" t="str">
        <f t="shared" si="164"/>
        <v/>
      </c>
    </row>
    <row r="1994" spans="1:30" s="169" customFormat="1" ht="20.25">
      <c r="A1994" s="154"/>
      <c r="B1994" s="301"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3" t="str">
        <f ca="1">IF(ISERROR($V1994),"",OFFSET('Smelter Look-up'!$G$4,$V1994-4,0))</f>
        <v/>
      </c>
      <c r="I1994" s="204" t="str">
        <f ca="1">IF(ISERROR($V1994),"",OFFSET('Smelter Look-up'!$H$4,$V1994-4,0))</f>
        <v/>
      </c>
      <c r="J1994" s="204" t="str">
        <f ca="1">IF(ISERROR($V1994),"",OFFSET('Smelter Look-up'!$I$4,$V1994-4,0))</f>
        <v/>
      </c>
      <c r="K1994" s="149"/>
      <c r="L1994" s="149"/>
      <c r="M1994" s="149"/>
      <c r="N1994" s="149"/>
      <c r="O1994" s="149"/>
      <c r="P1994" s="206"/>
      <c r="Q1994" s="150"/>
      <c r="R1994" s="148" t="str">
        <f ca="1">IF(ISERROR($V1994),"",OFFSET('Smelter Look-up'!$C$4,$V1994-4,0)&amp;"")</f>
        <v/>
      </c>
      <c r="S1994" s="154" t="str">
        <f t="shared" ca="1" si="161"/>
        <v/>
      </c>
      <c r="T1994" s="154" t="str">
        <f ca="1">IF(B1994="","",IF(ISERROR(MATCH($J1994,SorP!$B$1:$B$6261,0)),"",INDIRECT("'SorP'!$A$"&amp;MATCH($S1994&amp;$J1994,SorP!C:C,0))))</f>
        <v/>
      </c>
      <c r="U1994" s="167"/>
      <c r="V1994" s="168" t="e">
        <f>IF(C1994="",NA(),MATCH($B1994&amp;$C1994,'Smelter Look-up'!$J:$J,0))</f>
        <v>#N/A</v>
      </c>
      <c r="X1994" s="169">
        <f t="shared" ca="1" si="160"/>
        <v>0</v>
      </c>
      <c r="AB1994" s="311" t="str">
        <f t="shared" si="162"/>
        <v/>
      </c>
      <c r="AC1994" s="169" t="str">
        <f t="shared" si="163"/>
        <v/>
      </c>
      <c r="AD1994" s="169" t="str">
        <f t="shared" si="164"/>
        <v/>
      </c>
    </row>
    <row r="1995" spans="1:30" s="169" customFormat="1" ht="20.25">
      <c r="A1995" s="154"/>
      <c r="B1995" s="301"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3" t="str">
        <f ca="1">IF(ISERROR($V1995),"",OFFSET('Smelter Look-up'!$G$4,$V1995-4,0))</f>
        <v/>
      </c>
      <c r="I1995" s="204" t="str">
        <f ca="1">IF(ISERROR($V1995),"",OFFSET('Smelter Look-up'!$H$4,$V1995-4,0))</f>
        <v/>
      </c>
      <c r="J1995" s="204" t="str">
        <f ca="1">IF(ISERROR($V1995),"",OFFSET('Smelter Look-up'!$I$4,$V1995-4,0))</f>
        <v/>
      </c>
      <c r="K1995" s="149"/>
      <c r="L1995" s="149"/>
      <c r="M1995" s="149"/>
      <c r="N1995" s="149"/>
      <c r="O1995" s="149"/>
      <c r="P1995" s="206"/>
      <c r="Q1995" s="150"/>
      <c r="R1995" s="148" t="str">
        <f ca="1">IF(ISERROR($V1995),"",OFFSET('Smelter Look-up'!$C$4,$V1995-4,0)&amp;"")</f>
        <v/>
      </c>
      <c r="S1995" s="154" t="str">
        <f t="shared" ca="1" si="161"/>
        <v/>
      </c>
      <c r="T1995" s="154" t="str">
        <f ca="1">IF(B1995="","",IF(ISERROR(MATCH($J1995,SorP!$B$1:$B$6261,0)),"",INDIRECT("'SorP'!$A$"&amp;MATCH($S1995&amp;$J1995,SorP!C:C,0))))</f>
        <v/>
      </c>
      <c r="U1995" s="167"/>
      <c r="V1995" s="168" t="e">
        <f>IF(C1995="",NA(),MATCH($B1995&amp;$C1995,'Smelter Look-up'!$J:$J,0))</f>
        <v>#N/A</v>
      </c>
      <c r="X1995" s="169">
        <f t="shared" ca="1" si="160"/>
        <v>0</v>
      </c>
      <c r="AB1995" s="311" t="str">
        <f t="shared" si="162"/>
        <v/>
      </c>
      <c r="AC1995" s="169" t="str">
        <f t="shared" si="163"/>
        <v/>
      </c>
      <c r="AD1995" s="169" t="str">
        <f t="shared" si="164"/>
        <v/>
      </c>
    </row>
    <row r="1996" spans="1:30" s="169" customFormat="1" ht="20.25">
      <c r="A1996" s="154"/>
      <c r="B1996" s="301"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3" t="str">
        <f ca="1">IF(ISERROR($V1996),"",OFFSET('Smelter Look-up'!$G$4,$V1996-4,0))</f>
        <v/>
      </c>
      <c r="I1996" s="204" t="str">
        <f ca="1">IF(ISERROR($V1996),"",OFFSET('Smelter Look-up'!$H$4,$V1996-4,0))</f>
        <v/>
      </c>
      <c r="J1996" s="204" t="str">
        <f ca="1">IF(ISERROR($V1996),"",OFFSET('Smelter Look-up'!$I$4,$V1996-4,0))</f>
        <v/>
      </c>
      <c r="K1996" s="149"/>
      <c r="L1996" s="149"/>
      <c r="M1996" s="149"/>
      <c r="N1996" s="149"/>
      <c r="O1996" s="149"/>
      <c r="P1996" s="206"/>
      <c r="Q1996" s="150"/>
      <c r="R1996" s="148" t="str">
        <f ca="1">IF(ISERROR($V1996),"",OFFSET('Smelter Look-up'!$C$4,$V1996-4,0)&amp;"")</f>
        <v/>
      </c>
      <c r="S1996" s="154" t="str">
        <f t="shared" ca="1" si="161"/>
        <v/>
      </c>
      <c r="T1996" s="154" t="str">
        <f ca="1">IF(B1996="","",IF(ISERROR(MATCH($J1996,SorP!$B$1:$B$6261,0)),"",INDIRECT("'SorP'!$A$"&amp;MATCH($S1996&amp;$J1996,SorP!C:C,0))))</f>
        <v/>
      </c>
      <c r="U1996" s="167"/>
      <c r="V1996" s="168" t="e">
        <f>IF(C1996="",NA(),MATCH($B1996&amp;$C1996,'Smelter Look-up'!$J:$J,0))</f>
        <v>#N/A</v>
      </c>
      <c r="X1996" s="169">
        <f t="shared" ca="1" si="160"/>
        <v>0</v>
      </c>
      <c r="AB1996" s="311" t="str">
        <f t="shared" si="162"/>
        <v/>
      </c>
      <c r="AC1996" s="169" t="str">
        <f t="shared" si="163"/>
        <v/>
      </c>
      <c r="AD1996" s="169" t="str">
        <f t="shared" si="164"/>
        <v/>
      </c>
    </row>
    <row r="1997" spans="1:30" s="169" customFormat="1" ht="20.25">
      <c r="A1997" s="154"/>
      <c r="B1997" s="301"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3" t="str">
        <f ca="1">IF(ISERROR($V1997),"",OFFSET('Smelter Look-up'!$G$4,$V1997-4,0))</f>
        <v/>
      </c>
      <c r="I1997" s="204" t="str">
        <f ca="1">IF(ISERROR($V1997),"",OFFSET('Smelter Look-up'!$H$4,$V1997-4,0))</f>
        <v/>
      </c>
      <c r="J1997" s="204" t="str">
        <f ca="1">IF(ISERROR($V1997),"",OFFSET('Smelter Look-up'!$I$4,$V1997-4,0))</f>
        <v/>
      </c>
      <c r="K1997" s="149"/>
      <c r="L1997" s="149"/>
      <c r="M1997" s="149"/>
      <c r="N1997" s="149"/>
      <c r="O1997" s="149"/>
      <c r="P1997" s="206"/>
      <c r="Q1997" s="150"/>
      <c r="R1997" s="148" t="str">
        <f ca="1">IF(ISERROR($V1997),"",OFFSET('Smelter Look-up'!$C$4,$V1997-4,0)&amp;"")</f>
        <v/>
      </c>
      <c r="S1997" s="154" t="str">
        <f t="shared" ca="1" si="161"/>
        <v/>
      </c>
      <c r="T1997" s="154" t="str">
        <f ca="1">IF(B1997="","",IF(ISERROR(MATCH($J1997,SorP!$B$1:$B$6261,0)),"",INDIRECT("'SorP'!$A$"&amp;MATCH($S1997&amp;$J1997,SorP!C:C,0))))</f>
        <v/>
      </c>
      <c r="U1997" s="167"/>
      <c r="V1997" s="168" t="e">
        <f>IF(C1997="",NA(),MATCH($B1997&amp;$C1997,'Smelter Look-up'!$J:$J,0))</f>
        <v>#N/A</v>
      </c>
      <c r="X1997" s="169">
        <f t="shared" ca="1" si="160"/>
        <v>0</v>
      </c>
      <c r="AB1997" s="311" t="str">
        <f t="shared" si="162"/>
        <v/>
      </c>
      <c r="AC1997" s="169" t="str">
        <f t="shared" si="163"/>
        <v/>
      </c>
      <c r="AD1997" s="169" t="str">
        <f t="shared" si="164"/>
        <v/>
      </c>
    </row>
    <row r="1998" spans="1:30" s="169" customFormat="1" ht="20.25">
      <c r="A1998" s="154"/>
      <c r="B1998" s="301"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3" t="str">
        <f ca="1">IF(ISERROR($V1998),"",OFFSET('Smelter Look-up'!$G$4,$V1998-4,0))</f>
        <v/>
      </c>
      <c r="I1998" s="204" t="str">
        <f ca="1">IF(ISERROR($V1998),"",OFFSET('Smelter Look-up'!$H$4,$V1998-4,0))</f>
        <v/>
      </c>
      <c r="J1998" s="204" t="str">
        <f ca="1">IF(ISERROR($V1998),"",OFFSET('Smelter Look-up'!$I$4,$V1998-4,0))</f>
        <v/>
      </c>
      <c r="K1998" s="149"/>
      <c r="L1998" s="149"/>
      <c r="M1998" s="149"/>
      <c r="N1998" s="149"/>
      <c r="O1998" s="149"/>
      <c r="P1998" s="206"/>
      <c r="Q1998" s="150"/>
      <c r="R1998" s="148" t="str">
        <f ca="1">IF(ISERROR($V1998),"",OFFSET('Smelter Look-up'!$C$4,$V1998-4,0)&amp;"")</f>
        <v/>
      </c>
      <c r="S1998" s="154" t="str">
        <f t="shared" ca="1" si="161"/>
        <v/>
      </c>
      <c r="T1998" s="154" t="str">
        <f ca="1">IF(B1998="","",IF(ISERROR(MATCH($J1998,SorP!$B$1:$B$6261,0)),"",INDIRECT("'SorP'!$A$"&amp;MATCH($S1998&amp;$J1998,SorP!C:C,0))))</f>
        <v/>
      </c>
      <c r="U1998" s="167"/>
      <c r="V1998" s="168" t="e">
        <f>IF(C1998="",NA(),MATCH($B1998&amp;$C1998,'Smelter Look-up'!$J:$J,0))</f>
        <v>#N/A</v>
      </c>
      <c r="X1998" s="169">
        <f t="shared" ca="1" si="160"/>
        <v>0</v>
      </c>
      <c r="AB1998" s="311" t="str">
        <f t="shared" si="162"/>
        <v/>
      </c>
      <c r="AC1998" s="169" t="str">
        <f t="shared" si="163"/>
        <v/>
      </c>
      <c r="AD1998" s="169" t="str">
        <f t="shared" si="164"/>
        <v/>
      </c>
    </row>
    <row r="1999" spans="1:30" s="169" customFormat="1" ht="20.25">
      <c r="A1999" s="154"/>
      <c r="B1999" s="301"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3" t="str">
        <f ca="1">IF(ISERROR($V1999),"",OFFSET('Smelter Look-up'!$G$4,$V1999-4,0))</f>
        <v/>
      </c>
      <c r="I1999" s="204" t="str">
        <f ca="1">IF(ISERROR($V1999),"",OFFSET('Smelter Look-up'!$H$4,$V1999-4,0))</f>
        <v/>
      </c>
      <c r="J1999" s="204" t="str">
        <f ca="1">IF(ISERROR($V1999),"",OFFSET('Smelter Look-up'!$I$4,$V1999-4,0))</f>
        <v/>
      </c>
      <c r="K1999" s="149"/>
      <c r="L1999" s="149"/>
      <c r="M1999" s="149"/>
      <c r="N1999" s="149"/>
      <c r="O1999" s="149"/>
      <c r="P1999" s="206"/>
      <c r="Q1999" s="150"/>
      <c r="R1999" s="148" t="str">
        <f ca="1">IF(ISERROR($V1999),"",OFFSET('Smelter Look-up'!$C$4,$V1999-4,0)&amp;"")</f>
        <v/>
      </c>
      <c r="S1999" s="154" t="str">
        <f t="shared" ca="1" si="161"/>
        <v/>
      </c>
      <c r="T1999" s="154" t="str">
        <f ca="1">IF(B1999="","",IF(ISERROR(MATCH($J1999,SorP!$B$1:$B$6261,0)),"",INDIRECT("'SorP'!$A$"&amp;MATCH($S1999&amp;$J1999,SorP!C:C,0))))</f>
        <v/>
      </c>
      <c r="U1999" s="167"/>
      <c r="V1999" s="168" t="e">
        <f>IF(C1999="",NA(),MATCH($B1999&amp;$C1999,'Smelter Look-up'!$J:$J,0))</f>
        <v>#N/A</v>
      </c>
      <c r="X1999" s="169">
        <f t="shared" ca="1" si="160"/>
        <v>0</v>
      </c>
      <c r="AB1999" s="311" t="str">
        <f t="shared" si="162"/>
        <v/>
      </c>
      <c r="AC1999" s="169" t="str">
        <f t="shared" si="163"/>
        <v/>
      </c>
      <c r="AD1999" s="169" t="str">
        <f t="shared" si="164"/>
        <v/>
      </c>
    </row>
    <row r="2000" spans="1:30" s="169" customFormat="1" ht="20.25">
      <c r="A2000" s="154"/>
      <c r="B2000" s="301"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3" t="str">
        <f ca="1">IF(ISERROR($V2000),"",OFFSET('Smelter Look-up'!$G$4,$V2000-4,0))</f>
        <v/>
      </c>
      <c r="I2000" s="204" t="str">
        <f ca="1">IF(ISERROR($V2000),"",OFFSET('Smelter Look-up'!$H$4,$V2000-4,0))</f>
        <v/>
      </c>
      <c r="J2000" s="204" t="str">
        <f ca="1">IF(ISERROR($V2000),"",OFFSET('Smelter Look-up'!$I$4,$V2000-4,0))</f>
        <v/>
      </c>
      <c r="K2000" s="149"/>
      <c r="L2000" s="149"/>
      <c r="M2000" s="149"/>
      <c r="N2000" s="149"/>
      <c r="O2000" s="149"/>
      <c r="P2000" s="206"/>
      <c r="Q2000" s="150"/>
      <c r="R2000" s="148" t="str">
        <f ca="1">IF(ISERROR($V2000),"",OFFSET('Smelter Look-up'!$C$4,$V2000-4,0)&amp;"")</f>
        <v/>
      </c>
      <c r="S2000" s="154" t="str">
        <f t="shared" ca="1" si="161"/>
        <v/>
      </c>
      <c r="T2000" s="154" t="str">
        <f ca="1">IF(B2000="","",IF(ISERROR(MATCH($J2000,SorP!$B$1:$B$6261,0)),"",INDIRECT("'SorP'!$A$"&amp;MATCH($S2000&amp;$J2000,SorP!C:C,0))))</f>
        <v/>
      </c>
      <c r="U2000" s="167"/>
      <c r="V2000" s="168" t="e">
        <f>IF(C2000="",NA(),MATCH($B2000&amp;$C2000,'Smelter Look-up'!$J:$J,0))</f>
        <v>#N/A</v>
      </c>
      <c r="X2000" s="169">
        <f t="shared" ca="1" si="160"/>
        <v>0</v>
      </c>
      <c r="AB2000" s="311" t="str">
        <f t="shared" si="162"/>
        <v/>
      </c>
      <c r="AC2000" s="169" t="str">
        <f t="shared" si="163"/>
        <v/>
      </c>
      <c r="AD2000" s="169" t="str">
        <f t="shared" si="164"/>
        <v/>
      </c>
    </row>
    <row r="2001" spans="1:30" s="169" customFormat="1" ht="20.25">
      <c r="A2001" s="154"/>
      <c r="B2001" s="301"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3" t="str">
        <f ca="1">IF(ISERROR($V2001),"",OFFSET('Smelter Look-up'!$G$4,$V2001-4,0))</f>
        <v/>
      </c>
      <c r="I2001" s="204" t="str">
        <f ca="1">IF(ISERROR($V2001),"",OFFSET('Smelter Look-up'!$H$4,$V2001-4,0))</f>
        <v/>
      </c>
      <c r="J2001" s="204" t="str">
        <f ca="1">IF(ISERROR($V2001),"",OFFSET('Smelter Look-up'!$I$4,$V2001-4,0))</f>
        <v/>
      </c>
      <c r="K2001" s="149"/>
      <c r="L2001" s="149"/>
      <c r="M2001" s="149"/>
      <c r="N2001" s="149"/>
      <c r="O2001" s="149"/>
      <c r="P2001" s="206"/>
      <c r="Q2001" s="150"/>
      <c r="R2001" s="148" t="str">
        <f ca="1">IF(ISERROR($V2001),"",OFFSET('Smelter Look-up'!$C$4,$V2001-4,0)&amp;"")</f>
        <v/>
      </c>
      <c r="S2001" s="154" t="str">
        <f t="shared" ca="1" si="161"/>
        <v/>
      </c>
      <c r="T2001" s="154" t="str">
        <f ca="1">IF(B2001="","",IF(ISERROR(MATCH($J2001,SorP!$B$1:$B$6261,0)),"",INDIRECT("'SorP'!$A$"&amp;MATCH($S2001&amp;$J2001,SorP!C:C,0))))</f>
        <v/>
      </c>
      <c r="U2001" s="167"/>
      <c r="V2001" s="168" t="e">
        <f>IF(C2001="",NA(),MATCH($B2001&amp;$C2001,'Smelter Look-up'!$J:$J,0))</f>
        <v>#N/A</v>
      </c>
      <c r="X2001" s="169">
        <f t="shared" ca="1" si="160"/>
        <v>0</v>
      </c>
      <c r="AB2001" s="311" t="str">
        <f t="shared" si="162"/>
        <v/>
      </c>
      <c r="AC2001" s="169" t="str">
        <f t="shared" si="163"/>
        <v/>
      </c>
      <c r="AD2001" s="169" t="str">
        <f t="shared" si="164"/>
        <v/>
      </c>
    </row>
    <row r="2002" spans="1:30" s="169" customFormat="1" ht="20.25">
      <c r="A2002" s="154"/>
      <c r="B2002" s="301"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3" t="str">
        <f ca="1">IF(ISERROR($V2002),"",OFFSET('Smelter Look-up'!$G$4,$V2002-4,0))</f>
        <v/>
      </c>
      <c r="I2002" s="204" t="str">
        <f ca="1">IF(ISERROR($V2002),"",OFFSET('Smelter Look-up'!$H$4,$V2002-4,0))</f>
        <v/>
      </c>
      <c r="J2002" s="204" t="str">
        <f ca="1">IF(ISERROR($V2002),"",OFFSET('Smelter Look-up'!$I$4,$V2002-4,0))</f>
        <v/>
      </c>
      <c r="K2002" s="149"/>
      <c r="L2002" s="149"/>
      <c r="M2002" s="149"/>
      <c r="N2002" s="149"/>
      <c r="O2002" s="149"/>
      <c r="P2002" s="206"/>
      <c r="Q2002" s="150"/>
      <c r="R2002" s="148" t="str">
        <f ca="1">IF(ISERROR($V2002),"",OFFSET('Smelter Look-up'!$C$4,$V2002-4,0)&amp;"")</f>
        <v/>
      </c>
      <c r="S2002" s="154" t="str">
        <f t="shared" ca="1" si="161"/>
        <v/>
      </c>
      <c r="T2002" s="154" t="str">
        <f ca="1">IF(B2002="","",IF(ISERROR(MATCH($J2002,SorP!$B$1:$B$6261,0)),"",INDIRECT("'SorP'!$A$"&amp;MATCH($S2002&amp;$J2002,SorP!C:C,0))))</f>
        <v/>
      </c>
      <c r="U2002" s="167"/>
      <c r="V2002" s="168" t="e">
        <f>IF(C2002="",NA(),MATCH($B2002&amp;$C2002,'Smelter Look-up'!$J:$J,0))</f>
        <v>#N/A</v>
      </c>
      <c r="X2002" s="169">
        <f t="shared" ca="1" si="160"/>
        <v>0</v>
      </c>
      <c r="AB2002" s="311" t="str">
        <f t="shared" si="162"/>
        <v/>
      </c>
      <c r="AC2002" s="169" t="str">
        <f t="shared" si="163"/>
        <v/>
      </c>
      <c r="AD2002" s="169" t="str">
        <f t="shared" si="164"/>
        <v/>
      </c>
    </row>
    <row r="2003" spans="1:30" s="169" customFormat="1" ht="20.25">
      <c r="A2003" s="154"/>
      <c r="B2003" s="301"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3" t="str">
        <f ca="1">IF(ISERROR($V2003),"",OFFSET('Smelter Look-up'!$G$4,$V2003-4,0))</f>
        <v/>
      </c>
      <c r="I2003" s="204" t="str">
        <f ca="1">IF(ISERROR($V2003),"",OFFSET('Smelter Look-up'!$H$4,$V2003-4,0))</f>
        <v/>
      </c>
      <c r="J2003" s="204" t="str">
        <f ca="1">IF(ISERROR($V2003),"",OFFSET('Smelter Look-up'!$I$4,$V2003-4,0))</f>
        <v/>
      </c>
      <c r="K2003" s="149"/>
      <c r="L2003" s="149"/>
      <c r="M2003" s="149"/>
      <c r="N2003" s="149"/>
      <c r="O2003" s="149"/>
      <c r="P2003" s="206"/>
      <c r="Q2003" s="150"/>
      <c r="R2003" s="148" t="str">
        <f ca="1">IF(ISERROR($V2003),"",OFFSET('Smelter Look-up'!$C$4,$V2003-4,0)&amp;"")</f>
        <v/>
      </c>
      <c r="S2003" s="154" t="str">
        <f t="shared" ca="1" si="161"/>
        <v/>
      </c>
      <c r="T2003" s="154" t="str">
        <f ca="1">IF(B2003="","",IF(ISERROR(MATCH($J2003,SorP!$B$1:$B$6261,0)),"",INDIRECT("'SorP'!$A$"&amp;MATCH($S2003&amp;$J2003,SorP!C:C,0))))</f>
        <v/>
      </c>
      <c r="U2003" s="167"/>
      <c r="V2003" s="168" t="e">
        <f>IF(C2003="",NA(),MATCH($B2003&amp;$C2003,'Smelter Look-up'!$J:$J,0))</f>
        <v>#N/A</v>
      </c>
      <c r="X2003" s="169">
        <f t="shared" ca="1" si="160"/>
        <v>0</v>
      </c>
      <c r="AB2003" s="311" t="str">
        <f t="shared" si="162"/>
        <v/>
      </c>
      <c r="AC2003" s="169" t="str">
        <f t="shared" si="163"/>
        <v/>
      </c>
      <c r="AD2003" s="169" t="str">
        <f t="shared" si="164"/>
        <v/>
      </c>
    </row>
    <row r="2004" spans="1:30" s="169" customFormat="1" ht="20.25">
      <c r="A2004" s="154"/>
      <c r="B2004" s="301"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3" t="str">
        <f ca="1">IF(ISERROR($V2004),"",OFFSET('Smelter Look-up'!$G$4,$V2004-4,0))</f>
        <v/>
      </c>
      <c r="I2004" s="204" t="str">
        <f ca="1">IF(ISERROR($V2004),"",OFFSET('Smelter Look-up'!$H$4,$V2004-4,0))</f>
        <v/>
      </c>
      <c r="J2004" s="204" t="str">
        <f ca="1">IF(ISERROR($V2004),"",OFFSET('Smelter Look-up'!$I$4,$V2004-4,0))</f>
        <v/>
      </c>
      <c r="K2004" s="149"/>
      <c r="L2004" s="149"/>
      <c r="M2004" s="149"/>
      <c r="N2004" s="149"/>
      <c r="O2004" s="149"/>
      <c r="P2004" s="206"/>
      <c r="Q2004" s="150"/>
      <c r="R2004" s="148" t="str">
        <f ca="1">IF(ISERROR($V2004),"",OFFSET('Smelter Look-up'!$C$4,$V2004-4,0)&amp;"")</f>
        <v/>
      </c>
      <c r="S2004" s="154" t="str">
        <f t="shared" ca="1" si="161"/>
        <v/>
      </c>
      <c r="T2004" s="154" t="str">
        <f ca="1">IF(B2004="","",IF(ISERROR(MATCH($J2004,SorP!$B$1:$B$6261,0)),"",INDIRECT("'SorP'!$A$"&amp;MATCH($S2004&amp;$J2004,SorP!C:C,0))))</f>
        <v/>
      </c>
      <c r="U2004" s="167"/>
      <c r="V2004" s="168" t="e">
        <f>IF(C2004="",NA(),MATCH($B2004&amp;$C2004,'Smelter Look-up'!$J:$J,0))</f>
        <v>#N/A</v>
      </c>
      <c r="X2004" s="169">
        <f t="shared" ca="1" si="160"/>
        <v>0</v>
      </c>
      <c r="AB2004" s="311" t="str">
        <f t="shared" si="162"/>
        <v/>
      </c>
      <c r="AC2004" s="169" t="str">
        <f t="shared" si="163"/>
        <v/>
      </c>
      <c r="AD2004" s="169" t="str">
        <f t="shared" si="164"/>
        <v/>
      </c>
    </row>
    <row r="2005" spans="1:30" s="169" customFormat="1" ht="20.25">
      <c r="A2005" s="154"/>
      <c r="B2005" s="301"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3" t="str">
        <f ca="1">IF(ISERROR($V2005),"",OFFSET('Smelter Look-up'!$G$4,$V2005-4,0))</f>
        <v/>
      </c>
      <c r="I2005" s="204" t="str">
        <f ca="1">IF(ISERROR($V2005),"",OFFSET('Smelter Look-up'!$H$4,$V2005-4,0))</f>
        <v/>
      </c>
      <c r="J2005" s="204" t="str">
        <f ca="1">IF(ISERROR($V2005),"",OFFSET('Smelter Look-up'!$I$4,$V2005-4,0))</f>
        <v/>
      </c>
      <c r="K2005" s="149"/>
      <c r="L2005" s="149"/>
      <c r="M2005" s="149"/>
      <c r="N2005" s="149"/>
      <c r="O2005" s="149"/>
      <c r="P2005" s="206"/>
      <c r="Q2005" s="150"/>
      <c r="R2005" s="148" t="str">
        <f ca="1">IF(ISERROR($V2005),"",OFFSET('Smelter Look-up'!$C$4,$V2005-4,0)&amp;"")</f>
        <v/>
      </c>
      <c r="S2005" s="154" t="str">
        <f t="shared" ca="1" si="161"/>
        <v/>
      </c>
      <c r="T2005" s="154" t="str">
        <f ca="1">IF(B2005="","",IF(ISERROR(MATCH($J2005,SorP!$B$1:$B$6261,0)),"",INDIRECT("'SorP'!$A$"&amp;MATCH($S2005&amp;$J2005,SorP!C:C,0))))</f>
        <v/>
      </c>
      <c r="U2005" s="167"/>
      <c r="V2005" s="168" t="e">
        <f>IF(C2005="",NA(),MATCH($B2005&amp;$C2005,'Smelter Look-up'!$J:$J,0))</f>
        <v>#N/A</v>
      </c>
      <c r="X2005" s="169">
        <f t="shared" ca="1" si="160"/>
        <v>0</v>
      </c>
      <c r="AB2005" s="311" t="str">
        <f t="shared" si="162"/>
        <v/>
      </c>
      <c r="AC2005" s="169" t="str">
        <f t="shared" si="163"/>
        <v/>
      </c>
      <c r="AD2005" s="169" t="str">
        <f t="shared" si="164"/>
        <v/>
      </c>
    </row>
    <row r="2006" spans="1:30" s="169" customFormat="1" ht="20.25">
      <c r="A2006" s="154"/>
      <c r="B2006" s="301"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3" t="str">
        <f ca="1">IF(ISERROR($V2006),"",OFFSET('Smelter Look-up'!$G$4,$V2006-4,0))</f>
        <v/>
      </c>
      <c r="I2006" s="204" t="str">
        <f ca="1">IF(ISERROR($V2006),"",OFFSET('Smelter Look-up'!$H$4,$V2006-4,0))</f>
        <v/>
      </c>
      <c r="J2006" s="204" t="str">
        <f ca="1">IF(ISERROR($V2006),"",OFFSET('Smelter Look-up'!$I$4,$V2006-4,0))</f>
        <v/>
      </c>
      <c r="K2006" s="149"/>
      <c r="L2006" s="149"/>
      <c r="M2006" s="149"/>
      <c r="N2006" s="149"/>
      <c r="O2006" s="149"/>
      <c r="P2006" s="206"/>
      <c r="Q2006" s="150"/>
      <c r="R2006" s="148" t="str">
        <f ca="1">IF(ISERROR($V2006),"",OFFSET('Smelter Look-up'!$C$4,$V2006-4,0)&amp;"")</f>
        <v/>
      </c>
      <c r="S2006" s="154" t="str">
        <f t="shared" ca="1" si="161"/>
        <v/>
      </c>
      <c r="T2006" s="154" t="str">
        <f ca="1">IF(B2006="","",IF(ISERROR(MATCH($J2006,SorP!$B$1:$B$6261,0)),"",INDIRECT("'SorP'!$A$"&amp;MATCH($S2006&amp;$J2006,SorP!C:C,0))))</f>
        <v/>
      </c>
      <c r="U2006" s="167"/>
      <c r="V2006" s="168" t="e">
        <f>IF(C2006="",NA(),MATCH($B2006&amp;$C2006,'Smelter Look-up'!$J:$J,0))</f>
        <v>#N/A</v>
      </c>
      <c r="X2006" s="169">
        <f t="shared" ca="1" si="160"/>
        <v>0</v>
      </c>
      <c r="AB2006" s="311" t="str">
        <f t="shared" si="162"/>
        <v/>
      </c>
      <c r="AC2006" s="169" t="str">
        <f t="shared" si="163"/>
        <v/>
      </c>
      <c r="AD2006" s="169" t="str">
        <f t="shared" si="164"/>
        <v/>
      </c>
    </row>
    <row r="2007" spans="1:30" s="169" customFormat="1" ht="20.25">
      <c r="A2007" s="154"/>
      <c r="B2007" s="301"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3" t="str">
        <f ca="1">IF(ISERROR($V2007),"",OFFSET('Smelter Look-up'!$G$4,$V2007-4,0))</f>
        <v/>
      </c>
      <c r="I2007" s="204" t="str">
        <f ca="1">IF(ISERROR($V2007),"",OFFSET('Smelter Look-up'!$H$4,$V2007-4,0))</f>
        <v/>
      </c>
      <c r="J2007" s="204" t="str">
        <f ca="1">IF(ISERROR($V2007),"",OFFSET('Smelter Look-up'!$I$4,$V2007-4,0))</f>
        <v/>
      </c>
      <c r="K2007" s="149"/>
      <c r="L2007" s="149"/>
      <c r="M2007" s="149"/>
      <c r="N2007" s="149"/>
      <c r="O2007" s="149"/>
      <c r="P2007" s="206"/>
      <c r="Q2007" s="150"/>
      <c r="R2007" s="148" t="str">
        <f ca="1">IF(ISERROR($V2007),"",OFFSET('Smelter Look-up'!$C$4,$V2007-4,0)&amp;"")</f>
        <v/>
      </c>
      <c r="S2007" s="154" t="str">
        <f t="shared" ca="1" si="161"/>
        <v/>
      </c>
      <c r="T2007" s="154" t="str">
        <f ca="1">IF(B2007="","",IF(ISERROR(MATCH($J2007,SorP!$B$1:$B$6261,0)),"",INDIRECT("'SorP'!$A$"&amp;MATCH($S2007&amp;$J2007,SorP!C:C,0))))</f>
        <v/>
      </c>
      <c r="U2007" s="167"/>
      <c r="V2007" s="168" t="e">
        <f>IF(C2007="",NA(),MATCH($B2007&amp;$C2007,'Smelter Look-up'!$J:$J,0))</f>
        <v>#N/A</v>
      </c>
      <c r="X2007" s="169">
        <f t="shared" ca="1" si="160"/>
        <v>0</v>
      </c>
      <c r="AB2007" s="311" t="str">
        <f t="shared" si="162"/>
        <v/>
      </c>
      <c r="AC2007" s="169" t="str">
        <f t="shared" si="163"/>
        <v/>
      </c>
      <c r="AD2007" s="169" t="str">
        <f t="shared" si="164"/>
        <v/>
      </c>
    </row>
    <row r="2008" spans="1:30" s="169" customFormat="1" ht="20.25">
      <c r="A2008" s="154"/>
      <c r="B2008" s="301"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3" t="str">
        <f ca="1">IF(ISERROR($V2008),"",OFFSET('Smelter Look-up'!$G$4,$V2008-4,0))</f>
        <v/>
      </c>
      <c r="I2008" s="204" t="str">
        <f ca="1">IF(ISERROR($V2008),"",OFFSET('Smelter Look-up'!$H$4,$V2008-4,0))</f>
        <v/>
      </c>
      <c r="J2008" s="204" t="str">
        <f ca="1">IF(ISERROR($V2008),"",OFFSET('Smelter Look-up'!$I$4,$V2008-4,0))</f>
        <v/>
      </c>
      <c r="K2008" s="149"/>
      <c r="L2008" s="149"/>
      <c r="M2008" s="149"/>
      <c r="N2008" s="149"/>
      <c r="O2008" s="149"/>
      <c r="P2008" s="206"/>
      <c r="Q2008" s="150"/>
      <c r="R2008" s="148" t="str">
        <f ca="1">IF(ISERROR($V2008),"",OFFSET('Smelter Look-up'!$C$4,$V2008-4,0)&amp;"")</f>
        <v/>
      </c>
      <c r="S2008" s="154" t="str">
        <f t="shared" ca="1" si="161"/>
        <v/>
      </c>
      <c r="T2008" s="154" t="str">
        <f ca="1">IF(B2008="","",IF(ISERROR(MATCH($J2008,SorP!$B$1:$B$6261,0)),"",INDIRECT("'SorP'!$A$"&amp;MATCH($S2008&amp;$J2008,SorP!C:C,0))))</f>
        <v/>
      </c>
      <c r="U2008" s="167"/>
      <c r="V2008" s="168" t="e">
        <f>IF(C2008="",NA(),MATCH($B2008&amp;$C2008,'Smelter Look-up'!$J:$J,0))</f>
        <v>#N/A</v>
      </c>
      <c r="X2008" s="169">
        <f t="shared" ca="1" si="160"/>
        <v>0</v>
      </c>
      <c r="AB2008" s="311" t="str">
        <f t="shared" si="162"/>
        <v/>
      </c>
      <c r="AC2008" s="169" t="str">
        <f t="shared" si="163"/>
        <v/>
      </c>
      <c r="AD2008" s="169" t="str">
        <f t="shared" si="164"/>
        <v/>
      </c>
    </row>
    <row r="2009" spans="1:30" s="169" customFormat="1" ht="20.25">
      <c r="A2009" s="154"/>
      <c r="B2009" s="301"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3" t="str">
        <f ca="1">IF(ISERROR($V2009),"",OFFSET('Smelter Look-up'!$G$4,$V2009-4,0))</f>
        <v/>
      </c>
      <c r="I2009" s="204" t="str">
        <f ca="1">IF(ISERROR($V2009),"",OFFSET('Smelter Look-up'!$H$4,$V2009-4,0))</f>
        <v/>
      </c>
      <c r="J2009" s="204" t="str">
        <f ca="1">IF(ISERROR($V2009),"",OFFSET('Smelter Look-up'!$I$4,$V2009-4,0))</f>
        <v/>
      </c>
      <c r="K2009" s="149"/>
      <c r="L2009" s="149"/>
      <c r="M2009" s="149"/>
      <c r="N2009" s="149"/>
      <c r="O2009" s="149"/>
      <c r="P2009" s="206"/>
      <c r="Q2009" s="150"/>
      <c r="R2009" s="148" t="str">
        <f ca="1">IF(ISERROR($V2009),"",OFFSET('Smelter Look-up'!$C$4,$V2009-4,0)&amp;"")</f>
        <v/>
      </c>
      <c r="S2009" s="154" t="str">
        <f t="shared" ca="1" si="161"/>
        <v/>
      </c>
      <c r="T2009" s="154" t="str">
        <f ca="1">IF(B2009="","",IF(ISERROR(MATCH($J2009,SorP!$B$1:$B$6261,0)),"",INDIRECT("'SorP'!$A$"&amp;MATCH($S2009&amp;$J2009,SorP!C:C,0))))</f>
        <v/>
      </c>
      <c r="U2009" s="167"/>
      <c r="V2009" s="168" t="e">
        <f>IF(C2009="",NA(),MATCH($B2009&amp;$C2009,'Smelter Look-up'!$J:$J,0))</f>
        <v>#N/A</v>
      </c>
      <c r="X2009" s="169">
        <f t="shared" ca="1" si="160"/>
        <v>0</v>
      </c>
      <c r="AB2009" s="311" t="str">
        <f t="shared" si="162"/>
        <v/>
      </c>
      <c r="AC2009" s="169" t="str">
        <f t="shared" si="163"/>
        <v/>
      </c>
      <c r="AD2009" s="169" t="str">
        <f t="shared" si="164"/>
        <v/>
      </c>
    </row>
    <row r="2010" spans="1:30" s="169" customFormat="1" ht="20.25">
      <c r="A2010" s="154"/>
      <c r="B2010" s="301"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3" t="str">
        <f ca="1">IF(ISERROR($V2010),"",OFFSET('Smelter Look-up'!$G$4,$V2010-4,0))</f>
        <v/>
      </c>
      <c r="I2010" s="204" t="str">
        <f ca="1">IF(ISERROR($V2010),"",OFFSET('Smelter Look-up'!$H$4,$V2010-4,0))</f>
        <v/>
      </c>
      <c r="J2010" s="204" t="str">
        <f ca="1">IF(ISERROR($V2010),"",OFFSET('Smelter Look-up'!$I$4,$V2010-4,0))</f>
        <v/>
      </c>
      <c r="K2010" s="149"/>
      <c r="L2010" s="149"/>
      <c r="M2010" s="149"/>
      <c r="N2010" s="149"/>
      <c r="O2010" s="149"/>
      <c r="P2010" s="206"/>
      <c r="Q2010" s="150"/>
      <c r="R2010" s="148" t="str">
        <f ca="1">IF(ISERROR($V2010),"",OFFSET('Smelter Look-up'!$C$4,$V2010-4,0)&amp;"")</f>
        <v/>
      </c>
      <c r="S2010" s="154" t="str">
        <f t="shared" ca="1" si="161"/>
        <v/>
      </c>
      <c r="T2010" s="154" t="str">
        <f ca="1">IF(B2010="","",IF(ISERROR(MATCH($J2010,SorP!$B$1:$B$6261,0)),"",INDIRECT("'SorP'!$A$"&amp;MATCH($S2010&amp;$J2010,SorP!C:C,0))))</f>
        <v/>
      </c>
      <c r="U2010" s="167"/>
      <c r="V2010" s="168" t="e">
        <f>IF(C2010="",NA(),MATCH($B2010&amp;$C2010,'Smelter Look-up'!$J:$J,0))</f>
        <v>#N/A</v>
      </c>
      <c r="X2010" s="169">
        <f t="shared" ca="1" si="160"/>
        <v>0</v>
      </c>
      <c r="AB2010" s="311" t="str">
        <f t="shared" si="162"/>
        <v/>
      </c>
      <c r="AC2010" s="169" t="str">
        <f t="shared" si="163"/>
        <v/>
      </c>
      <c r="AD2010" s="169" t="str">
        <f t="shared" si="164"/>
        <v/>
      </c>
    </row>
    <row r="2011" spans="1:30" s="169" customFormat="1" ht="20.25">
      <c r="A2011" s="154"/>
      <c r="B2011" s="301"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3" t="str">
        <f ca="1">IF(ISERROR($V2011),"",OFFSET('Smelter Look-up'!$G$4,$V2011-4,0))</f>
        <v/>
      </c>
      <c r="I2011" s="204" t="str">
        <f ca="1">IF(ISERROR($V2011),"",OFFSET('Smelter Look-up'!$H$4,$V2011-4,0))</f>
        <v/>
      </c>
      <c r="J2011" s="204" t="str">
        <f ca="1">IF(ISERROR($V2011),"",OFFSET('Smelter Look-up'!$I$4,$V2011-4,0))</f>
        <v/>
      </c>
      <c r="K2011" s="149"/>
      <c r="L2011" s="149"/>
      <c r="M2011" s="149"/>
      <c r="N2011" s="149"/>
      <c r="O2011" s="149"/>
      <c r="P2011" s="206"/>
      <c r="Q2011" s="150"/>
      <c r="R2011" s="148" t="str">
        <f ca="1">IF(ISERROR($V2011),"",OFFSET('Smelter Look-up'!$C$4,$V2011-4,0)&amp;"")</f>
        <v/>
      </c>
      <c r="S2011" s="154" t="str">
        <f t="shared" ca="1" si="161"/>
        <v/>
      </c>
      <c r="T2011" s="154" t="str">
        <f ca="1">IF(B2011="","",IF(ISERROR(MATCH($J2011,SorP!$B$1:$B$6261,0)),"",INDIRECT("'SorP'!$A$"&amp;MATCH($S2011&amp;$J2011,SorP!C:C,0))))</f>
        <v/>
      </c>
      <c r="U2011" s="167"/>
      <c r="V2011" s="168" t="e">
        <f>IF(C2011="",NA(),MATCH($B2011&amp;$C2011,'Smelter Look-up'!$J:$J,0))</f>
        <v>#N/A</v>
      </c>
      <c r="X2011" s="169">
        <f t="shared" ca="1" si="160"/>
        <v>0</v>
      </c>
      <c r="AB2011" s="311" t="str">
        <f t="shared" si="162"/>
        <v/>
      </c>
      <c r="AC2011" s="169" t="str">
        <f t="shared" si="163"/>
        <v/>
      </c>
      <c r="AD2011" s="169" t="str">
        <f t="shared" si="164"/>
        <v/>
      </c>
    </row>
    <row r="2012" spans="1:30" s="169" customFormat="1" ht="20.25">
      <c r="A2012" s="154"/>
      <c r="B2012" s="301"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3" t="str">
        <f ca="1">IF(ISERROR($V2012),"",OFFSET('Smelter Look-up'!$G$4,$V2012-4,0))</f>
        <v/>
      </c>
      <c r="I2012" s="204" t="str">
        <f ca="1">IF(ISERROR($V2012),"",OFFSET('Smelter Look-up'!$H$4,$V2012-4,0))</f>
        <v/>
      </c>
      <c r="J2012" s="204" t="str">
        <f ca="1">IF(ISERROR($V2012),"",OFFSET('Smelter Look-up'!$I$4,$V2012-4,0))</f>
        <v/>
      </c>
      <c r="K2012" s="149"/>
      <c r="L2012" s="149"/>
      <c r="M2012" s="149"/>
      <c r="N2012" s="149"/>
      <c r="O2012" s="149"/>
      <c r="P2012" s="206"/>
      <c r="Q2012" s="150"/>
      <c r="R2012" s="148" t="str">
        <f ca="1">IF(ISERROR($V2012),"",OFFSET('Smelter Look-up'!$C$4,$V2012-4,0)&amp;"")</f>
        <v/>
      </c>
      <c r="S2012" s="154" t="str">
        <f t="shared" ca="1" si="161"/>
        <v/>
      </c>
      <c r="T2012" s="154" t="str">
        <f ca="1">IF(B2012="","",IF(ISERROR(MATCH($J2012,SorP!$B$1:$B$6261,0)),"",INDIRECT("'SorP'!$A$"&amp;MATCH($S2012&amp;$J2012,SorP!C:C,0))))</f>
        <v/>
      </c>
      <c r="U2012" s="167"/>
      <c r="V2012" s="168" t="e">
        <f>IF(C2012="",NA(),MATCH($B2012&amp;$C2012,'Smelter Look-up'!$J:$J,0))</f>
        <v>#N/A</v>
      </c>
      <c r="X2012" s="169">
        <f t="shared" ca="1" si="160"/>
        <v>0</v>
      </c>
      <c r="AB2012" s="311" t="str">
        <f t="shared" si="162"/>
        <v/>
      </c>
      <c r="AC2012" s="169" t="str">
        <f t="shared" si="163"/>
        <v/>
      </c>
      <c r="AD2012" s="169" t="str">
        <f t="shared" si="164"/>
        <v/>
      </c>
    </row>
    <row r="2013" spans="1:30" s="169" customFormat="1" ht="20.25">
      <c r="A2013" s="154"/>
      <c r="B2013" s="301"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3" t="str">
        <f ca="1">IF(ISERROR($V2013),"",OFFSET('Smelter Look-up'!$G$4,$V2013-4,0))</f>
        <v/>
      </c>
      <c r="I2013" s="204" t="str">
        <f ca="1">IF(ISERROR($V2013),"",OFFSET('Smelter Look-up'!$H$4,$V2013-4,0))</f>
        <v/>
      </c>
      <c r="J2013" s="204" t="str">
        <f ca="1">IF(ISERROR($V2013),"",OFFSET('Smelter Look-up'!$I$4,$V2013-4,0))</f>
        <v/>
      </c>
      <c r="K2013" s="149"/>
      <c r="L2013" s="149"/>
      <c r="M2013" s="149"/>
      <c r="N2013" s="149"/>
      <c r="O2013" s="149"/>
      <c r="P2013" s="206"/>
      <c r="Q2013" s="150"/>
      <c r="R2013" s="148" t="str">
        <f ca="1">IF(ISERROR($V2013),"",OFFSET('Smelter Look-up'!$C$4,$V2013-4,0)&amp;"")</f>
        <v/>
      </c>
      <c r="S2013" s="154" t="str">
        <f t="shared" ca="1" si="161"/>
        <v/>
      </c>
      <c r="T2013" s="154" t="str">
        <f ca="1">IF(B2013="","",IF(ISERROR(MATCH($J2013,SorP!$B$1:$B$6261,0)),"",INDIRECT("'SorP'!$A$"&amp;MATCH($S2013&amp;$J2013,SorP!C:C,0))))</f>
        <v/>
      </c>
      <c r="U2013" s="167"/>
      <c r="V2013" s="168" t="e">
        <f>IF(C2013="",NA(),MATCH($B2013&amp;$C2013,'Smelter Look-up'!$J:$J,0))</f>
        <v>#N/A</v>
      </c>
      <c r="X2013" s="169">
        <f t="shared" ca="1" si="160"/>
        <v>0</v>
      </c>
      <c r="AB2013" s="311" t="str">
        <f t="shared" si="162"/>
        <v/>
      </c>
      <c r="AC2013" s="169" t="str">
        <f t="shared" si="163"/>
        <v/>
      </c>
      <c r="AD2013" s="169" t="str">
        <f t="shared" si="164"/>
        <v/>
      </c>
    </row>
    <row r="2014" spans="1:30" s="169" customFormat="1" ht="20.25">
      <c r="A2014" s="154"/>
      <c r="B2014" s="301"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3" t="str">
        <f ca="1">IF(ISERROR($V2014),"",OFFSET('Smelter Look-up'!$G$4,$V2014-4,0))</f>
        <v/>
      </c>
      <c r="I2014" s="204" t="str">
        <f ca="1">IF(ISERROR($V2014),"",OFFSET('Smelter Look-up'!$H$4,$V2014-4,0))</f>
        <v/>
      </c>
      <c r="J2014" s="204" t="str">
        <f ca="1">IF(ISERROR($V2014),"",OFFSET('Smelter Look-up'!$I$4,$V2014-4,0))</f>
        <v/>
      </c>
      <c r="K2014" s="149"/>
      <c r="L2014" s="149"/>
      <c r="M2014" s="149"/>
      <c r="N2014" s="149"/>
      <c r="O2014" s="149"/>
      <c r="P2014" s="206"/>
      <c r="Q2014" s="150"/>
      <c r="R2014" s="148" t="str">
        <f ca="1">IF(ISERROR($V2014),"",OFFSET('Smelter Look-up'!$C$4,$V2014-4,0)&amp;"")</f>
        <v/>
      </c>
      <c r="S2014" s="154" t="str">
        <f t="shared" ca="1" si="161"/>
        <v/>
      </c>
      <c r="T2014" s="154" t="str">
        <f ca="1">IF(B2014="","",IF(ISERROR(MATCH($J2014,SorP!$B$1:$B$6261,0)),"",INDIRECT("'SorP'!$A$"&amp;MATCH($S2014&amp;$J2014,SorP!C:C,0))))</f>
        <v/>
      </c>
      <c r="U2014" s="167"/>
      <c r="V2014" s="168" t="e">
        <f>IF(C2014="",NA(),MATCH($B2014&amp;$C2014,'Smelter Look-up'!$J:$J,0))</f>
        <v>#N/A</v>
      </c>
      <c r="X2014" s="169">
        <f t="shared" ca="1" si="160"/>
        <v>0</v>
      </c>
      <c r="AB2014" s="311" t="str">
        <f t="shared" si="162"/>
        <v/>
      </c>
      <c r="AC2014" s="169" t="str">
        <f t="shared" si="163"/>
        <v/>
      </c>
      <c r="AD2014" s="169" t="str">
        <f t="shared" si="164"/>
        <v/>
      </c>
    </row>
    <row r="2015" spans="1:30" s="169" customFormat="1" ht="20.25">
      <c r="A2015" s="154"/>
      <c r="B2015" s="301"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3" t="str">
        <f ca="1">IF(ISERROR($V2015),"",OFFSET('Smelter Look-up'!$G$4,$V2015-4,0))</f>
        <v/>
      </c>
      <c r="I2015" s="204" t="str">
        <f ca="1">IF(ISERROR($V2015),"",OFFSET('Smelter Look-up'!$H$4,$V2015-4,0))</f>
        <v/>
      </c>
      <c r="J2015" s="204" t="str">
        <f ca="1">IF(ISERROR($V2015),"",OFFSET('Smelter Look-up'!$I$4,$V2015-4,0))</f>
        <v/>
      </c>
      <c r="K2015" s="149"/>
      <c r="L2015" s="149"/>
      <c r="M2015" s="149"/>
      <c r="N2015" s="149"/>
      <c r="O2015" s="149"/>
      <c r="P2015" s="206"/>
      <c r="Q2015" s="150"/>
      <c r="R2015" s="148" t="str">
        <f ca="1">IF(ISERROR($V2015),"",OFFSET('Smelter Look-up'!$C$4,$V2015-4,0)&amp;"")</f>
        <v/>
      </c>
      <c r="S2015" s="154" t="str">
        <f t="shared" ca="1" si="161"/>
        <v/>
      </c>
      <c r="T2015" s="154" t="str">
        <f ca="1">IF(B2015="","",IF(ISERROR(MATCH($J2015,SorP!$B$1:$B$6261,0)),"",INDIRECT("'SorP'!$A$"&amp;MATCH($S2015&amp;$J2015,SorP!C:C,0))))</f>
        <v/>
      </c>
      <c r="U2015" s="167"/>
      <c r="V2015" s="168" t="e">
        <f>IF(C2015="",NA(),MATCH($B2015&amp;$C2015,'Smelter Look-up'!$J:$J,0))</f>
        <v>#N/A</v>
      </c>
      <c r="X2015" s="169">
        <f t="shared" ca="1" si="160"/>
        <v>0</v>
      </c>
      <c r="AB2015" s="311" t="str">
        <f t="shared" si="162"/>
        <v/>
      </c>
      <c r="AC2015" s="169" t="str">
        <f t="shared" si="163"/>
        <v/>
      </c>
      <c r="AD2015" s="169" t="str">
        <f t="shared" si="164"/>
        <v/>
      </c>
    </row>
    <row r="2016" spans="1:30" s="169" customFormat="1" ht="20.25">
      <c r="A2016" s="154"/>
      <c r="B2016" s="301"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3" t="str">
        <f ca="1">IF(ISERROR($V2016),"",OFFSET('Smelter Look-up'!$G$4,$V2016-4,0))</f>
        <v/>
      </c>
      <c r="I2016" s="204" t="str">
        <f ca="1">IF(ISERROR($V2016),"",OFFSET('Smelter Look-up'!$H$4,$V2016-4,0))</f>
        <v/>
      </c>
      <c r="J2016" s="204" t="str">
        <f ca="1">IF(ISERROR($V2016),"",OFFSET('Smelter Look-up'!$I$4,$V2016-4,0))</f>
        <v/>
      </c>
      <c r="K2016" s="149"/>
      <c r="L2016" s="149"/>
      <c r="M2016" s="149"/>
      <c r="N2016" s="149"/>
      <c r="O2016" s="149"/>
      <c r="P2016" s="206"/>
      <c r="Q2016" s="150"/>
      <c r="R2016" s="148" t="str">
        <f ca="1">IF(ISERROR($V2016),"",OFFSET('Smelter Look-up'!$C$4,$V2016-4,0)&amp;"")</f>
        <v/>
      </c>
      <c r="S2016" s="154" t="str">
        <f t="shared" ca="1" si="161"/>
        <v/>
      </c>
      <c r="T2016" s="154" t="str">
        <f ca="1">IF(B2016="","",IF(ISERROR(MATCH($J2016,SorP!$B$1:$B$6261,0)),"",INDIRECT("'SorP'!$A$"&amp;MATCH($S2016&amp;$J2016,SorP!C:C,0))))</f>
        <v/>
      </c>
      <c r="U2016" s="167"/>
      <c r="V2016" s="168" t="e">
        <f>IF(C2016="",NA(),MATCH($B2016&amp;$C2016,'Smelter Look-up'!$J:$J,0))</f>
        <v>#N/A</v>
      </c>
      <c r="X2016" s="169">
        <f t="shared" ref="X2016:X2079" ca="1" si="165">IF(AND(C2016="Smelter not listed",OR(LEN(D2016)=0,LEN(E2016)=0)),1,0)</f>
        <v>0</v>
      </c>
      <c r="AB2016" s="311" t="str">
        <f t="shared" si="162"/>
        <v/>
      </c>
      <c r="AC2016" s="169" t="str">
        <f t="shared" si="163"/>
        <v/>
      </c>
      <c r="AD2016" s="169" t="str">
        <f t="shared" si="164"/>
        <v/>
      </c>
    </row>
    <row r="2017" spans="1:30" s="169" customFormat="1" ht="20.25">
      <c r="A2017" s="154"/>
      <c r="B2017" s="301"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3" t="str">
        <f ca="1">IF(ISERROR($V2017),"",OFFSET('Smelter Look-up'!$G$4,$V2017-4,0))</f>
        <v/>
      </c>
      <c r="I2017" s="204" t="str">
        <f ca="1">IF(ISERROR($V2017),"",OFFSET('Smelter Look-up'!$H$4,$V2017-4,0))</f>
        <v/>
      </c>
      <c r="J2017" s="204" t="str">
        <f ca="1">IF(ISERROR($V2017),"",OFFSET('Smelter Look-up'!$I$4,$V2017-4,0))</f>
        <v/>
      </c>
      <c r="K2017" s="149"/>
      <c r="L2017" s="149"/>
      <c r="M2017" s="149"/>
      <c r="N2017" s="149"/>
      <c r="O2017" s="149"/>
      <c r="P2017" s="206"/>
      <c r="Q2017" s="150"/>
      <c r="R2017" s="148" t="str">
        <f ca="1">IF(ISERROR($V2017),"",OFFSET('Smelter Look-up'!$C$4,$V2017-4,0)&amp;"")</f>
        <v/>
      </c>
      <c r="S2017" s="154" t="str">
        <f t="shared" ref="S2017:S2080" ca="1" si="166">IF(B2017="","",IF(ISERROR(MATCH($E2017,CL,0)),"Unknown",INDIRECT("'C'!$A$"&amp;MATCH($E2017,CL,0)+1)))</f>
        <v/>
      </c>
      <c r="T2017" s="154" t="str">
        <f ca="1">IF(B2017="","",IF(ISERROR(MATCH($J2017,SorP!$B$1:$B$6261,0)),"",INDIRECT("'SorP'!$A$"&amp;MATCH($S2017&amp;$J2017,SorP!C:C,0))))</f>
        <v/>
      </c>
      <c r="U2017" s="167"/>
      <c r="V2017" s="168" t="e">
        <f>IF(C2017="",NA(),MATCH($B2017&amp;$C2017,'Smelter Look-up'!$J:$J,0))</f>
        <v>#N/A</v>
      </c>
      <c r="X2017" s="169">
        <f t="shared" ca="1" si="165"/>
        <v>0</v>
      </c>
      <c r="AB2017" s="311" t="str">
        <f t="shared" si="162"/>
        <v/>
      </c>
      <c r="AC2017" s="169" t="str">
        <f t="shared" si="163"/>
        <v/>
      </c>
      <c r="AD2017" s="169" t="str">
        <f t="shared" si="164"/>
        <v/>
      </c>
    </row>
    <row r="2018" spans="1:30" s="169" customFormat="1" ht="20.25">
      <c r="A2018" s="154"/>
      <c r="B2018" s="301"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3" t="str">
        <f ca="1">IF(ISERROR($V2018),"",OFFSET('Smelter Look-up'!$G$4,$V2018-4,0))</f>
        <v/>
      </c>
      <c r="I2018" s="204" t="str">
        <f ca="1">IF(ISERROR($V2018),"",OFFSET('Smelter Look-up'!$H$4,$V2018-4,0))</f>
        <v/>
      </c>
      <c r="J2018" s="204" t="str">
        <f ca="1">IF(ISERROR($V2018),"",OFFSET('Smelter Look-up'!$I$4,$V2018-4,0))</f>
        <v/>
      </c>
      <c r="K2018" s="149"/>
      <c r="L2018" s="149"/>
      <c r="M2018" s="149"/>
      <c r="N2018" s="149"/>
      <c r="O2018" s="149"/>
      <c r="P2018" s="206"/>
      <c r="Q2018" s="150"/>
      <c r="R2018" s="148" t="str">
        <f ca="1">IF(ISERROR($V2018),"",OFFSET('Smelter Look-up'!$C$4,$V2018-4,0)&amp;"")</f>
        <v/>
      </c>
      <c r="S2018" s="154" t="str">
        <f t="shared" ca="1" si="166"/>
        <v/>
      </c>
      <c r="T2018" s="154" t="str">
        <f ca="1">IF(B2018="","",IF(ISERROR(MATCH($J2018,SorP!$B$1:$B$6261,0)),"",INDIRECT("'SorP'!$A$"&amp;MATCH($S2018&amp;$J2018,SorP!C:C,0))))</f>
        <v/>
      </c>
      <c r="U2018" s="167"/>
      <c r="V2018" s="168" t="e">
        <f>IF(C2018="",NA(),MATCH($B2018&amp;$C2018,'Smelter Look-up'!$J:$J,0))</f>
        <v>#N/A</v>
      </c>
      <c r="X2018" s="169">
        <f t="shared" ca="1" si="165"/>
        <v>0</v>
      </c>
      <c r="AB2018" s="311" t="str">
        <f t="shared" si="162"/>
        <v/>
      </c>
      <c r="AC2018" s="169" t="str">
        <f t="shared" si="163"/>
        <v/>
      </c>
      <c r="AD2018" s="169" t="str">
        <f t="shared" si="164"/>
        <v/>
      </c>
    </row>
    <row r="2019" spans="1:30" s="169" customFormat="1" ht="20.25">
      <c r="A2019" s="154"/>
      <c r="B2019" s="301"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3" t="str">
        <f ca="1">IF(ISERROR($V2019),"",OFFSET('Smelter Look-up'!$G$4,$V2019-4,0))</f>
        <v/>
      </c>
      <c r="I2019" s="204" t="str">
        <f ca="1">IF(ISERROR($V2019),"",OFFSET('Smelter Look-up'!$H$4,$V2019-4,0))</f>
        <v/>
      </c>
      <c r="J2019" s="204" t="str">
        <f ca="1">IF(ISERROR($V2019),"",OFFSET('Smelter Look-up'!$I$4,$V2019-4,0))</f>
        <v/>
      </c>
      <c r="K2019" s="149"/>
      <c r="L2019" s="149"/>
      <c r="M2019" s="149"/>
      <c r="N2019" s="149"/>
      <c r="O2019" s="149"/>
      <c r="P2019" s="206"/>
      <c r="Q2019" s="150"/>
      <c r="R2019" s="148" t="str">
        <f ca="1">IF(ISERROR($V2019),"",OFFSET('Smelter Look-up'!$C$4,$V2019-4,0)&amp;"")</f>
        <v/>
      </c>
      <c r="S2019" s="154" t="str">
        <f t="shared" ca="1" si="166"/>
        <v/>
      </c>
      <c r="T2019" s="154" t="str">
        <f ca="1">IF(B2019="","",IF(ISERROR(MATCH($J2019,SorP!$B$1:$B$6261,0)),"",INDIRECT("'SorP'!$A$"&amp;MATCH($S2019&amp;$J2019,SorP!C:C,0))))</f>
        <v/>
      </c>
      <c r="U2019" s="167"/>
      <c r="V2019" s="168" t="e">
        <f>IF(C2019="",NA(),MATCH($B2019&amp;$C2019,'Smelter Look-up'!$J:$J,0))</f>
        <v>#N/A</v>
      </c>
      <c r="X2019" s="169">
        <f t="shared" ca="1" si="165"/>
        <v>0</v>
      </c>
      <c r="AB2019" s="311" t="str">
        <f t="shared" si="162"/>
        <v/>
      </c>
      <c r="AC2019" s="169" t="str">
        <f t="shared" si="163"/>
        <v/>
      </c>
      <c r="AD2019" s="169" t="str">
        <f t="shared" si="164"/>
        <v/>
      </c>
    </row>
    <row r="2020" spans="1:30" s="169" customFormat="1" ht="20.25">
      <c r="A2020" s="154"/>
      <c r="B2020" s="301"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3" t="str">
        <f ca="1">IF(ISERROR($V2020),"",OFFSET('Smelter Look-up'!$G$4,$V2020-4,0))</f>
        <v/>
      </c>
      <c r="I2020" s="204" t="str">
        <f ca="1">IF(ISERROR($V2020),"",OFFSET('Smelter Look-up'!$H$4,$V2020-4,0))</f>
        <v/>
      </c>
      <c r="J2020" s="204" t="str">
        <f ca="1">IF(ISERROR($V2020),"",OFFSET('Smelter Look-up'!$I$4,$V2020-4,0))</f>
        <v/>
      </c>
      <c r="K2020" s="149"/>
      <c r="L2020" s="149"/>
      <c r="M2020" s="149"/>
      <c r="N2020" s="149"/>
      <c r="O2020" s="149"/>
      <c r="P2020" s="206"/>
      <c r="Q2020" s="150"/>
      <c r="R2020" s="148" t="str">
        <f ca="1">IF(ISERROR($V2020),"",OFFSET('Smelter Look-up'!$C$4,$V2020-4,0)&amp;"")</f>
        <v/>
      </c>
      <c r="S2020" s="154" t="str">
        <f t="shared" ca="1" si="166"/>
        <v/>
      </c>
      <c r="T2020" s="154" t="str">
        <f ca="1">IF(B2020="","",IF(ISERROR(MATCH($J2020,SorP!$B$1:$B$6261,0)),"",INDIRECT("'SorP'!$A$"&amp;MATCH($S2020&amp;$J2020,SorP!C:C,0))))</f>
        <v/>
      </c>
      <c r="U2020" s="167"/>
      <c r="V2020" s="168" t="e">
        <f>IF(C2020="",NA(),MATCH($B2020&amp;$C2020,'Smelter Look-up'!$J:$J,0))</f>
        <v>#N/A</v>
      </c>
      <c r="X2020" s="169">
        <f t="shared" ca="1" si="165"/>
        <v>0</v>
      </c>
      <c r="AB2020" s="311" t="str">
        <f t="shared" si="162"/>
        <v/>
      </c>
      <c r="AC2020" s="169" t="str">
        <f t="shared" si="163"/>
        <v/>
      </c>
      <c r="AD2020" s="169" t="str">
        <f t="shared" si="164"/>
        <v/>
      </c>
    </row>
    <row r="2021" spans="1:30" s="169" customFormat="1" ht="20.25">
      <c r="A2021" s="154"/>
      <c r="B2021" s="301"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3" t="str">
        <f ca="1">IF(ISERROR($V2021),"",OFFSET('Smelter Look-up'!$G$4,$V2021-4,0))</f>
        <v/>
      </c>
      <c r="I2021" s="204" t="str">
        <f ca="1">IF(ISERROR($V2021),"",OFFSET('Smelter Look-up'!$H$4,$V2021-4,0))</f>
        <v/>
      </c>
      <c r="J2021" s="204" t="str">
        <f ca="1">IF(ISERROR($V2021),"",OFFSET('Smelter Look-up'!$I$4,$V2021-4,0))</f>
        <v/>
      </c>
      <c r="K2021" s="149"/>
      <c r="L2021" s="149"/>
      <c r="M2021" s="149"/>
      <c r="N2021" s="149"/>
      <c r="O2021" s="149"/>
      <c r="P2021" s="206"/>
      <c r="Q2021" s="150"/>
      <c r="R2021" s="148" t="str">
        <f ca="1">IF(ISERROR($V2021),"",OFFSET('Smelter Look-up'!$C$4,$V2021-4,0)&amp;"")</f>
        <v/>
      </c>
      <c r="S2021" s="154" t="str">
        <f t="shared" ca="1" si="166"/>
        <v/>
      </c>
      <c r="T2021" s="154" t="str">
        <f ca="1">IF(B2021="","",IF(ISERROR(MATCH($J2021,SorP!$B$1:$B$6261,0)),"",INDIRECT("'SorP'!$A$"&amp;MATCH($S2021&amp;$J2021,SorP!C:C,0))))</f>
        <v/>
      </c>
      <c r="U2021" s="167"/>
      <c r="V2021" s="168" t="e">
        <f>IF(C2021="",NA(),MATCH($B2021&amp;$C2021,'Smelter Look-up'!$J:$J,0))</f>
        <v>#N/A</v>
      </c>
      <c r="X2021" s="169">
        <f t="shared" ca="1" si="165"/>
        <v>0</v>
      </c>
      <c r="AB2021" s="311" t="str">
        <f t="shared" si="162"/>
        <v/>
      </c>
      <c r="AC2021" s="169" t="str">
        <f t="shared" si="163"/>
        <v/>
      </c>
      <c r="AD2021" s="169" t="str">
        <f t="shared" si="164"/>
        <v/>
      </c>
    </row>
    <row r="2022" spans="1:30" s="169" customFormat="1" ht="20.25">
      <c r="A2022" s="154"/>
      <c r="B2022" s="301"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3" t="str">
        <f ca="1">IF(ISERROR($V2022),"",OFFSET('Smelter Look-up'!$G$4,$V2022-4,0))</f>
        <v/>
      </c>
      <c r="I2022" s="204" t="str">
        <f ca="1">IF(ISERROR($V2022),"",OFFSET('Smelter Look-up'!$H$4,$V2022-4,0))</f>
        <v/>
      </c>
      <c r="J2022" s="204" t="str">
        <f ca="1">IF(ISERROR($V2022),"",OFFSET('Smelter Look-up'!$I$4,$V2022-4,0))</f>
        <v/>
      </c>
      <c r="K2022" s="149"/>
      <c r="L2022" s="149"/>
      <c r="M2022" s="149"/>
      <c r="N2022" s="149"/>
      <c r="O2022" s="149"/>
      <c r="P2022" s="206"/>
      <c r="Q2022" s="150"/>
      <c r="R2022" s="148" t="str">
        <f ca="1">IF(ISERROR($V2022),"",OFFSET('Smelter Look-up'!$C$4,$V2022-4,0)&amp;"")</f>
        <v/>
      </c>
      <c r="S2022" s="154" t="str">
        <f t="shared" ca="1" si="166"/>
        <v/>
      </c>
      <c r="T2022" s="154" t="str">
        <f ca="1">IF(B2022="","",IF(ISERROR(MATCH($J2022,SorP!$B$1:$B$6261,0)),"",INDIRECT("'SorP'!$A$"&amp;MATCH($S2022&amp;$J2022,SorP!C:C,0))))</f>
        <v/>
      </c>
      <c r="U2022" s="167"/>
      <c r="V2022" s="168" t="e">
        <f>IF(C2022="",NA(),MATCH($B2022&amp;$C2022,'Smelter Look-up'!$J:$J,0))</f>
        <v>#N/A</v>
      </c>
      <c r="X2022" s="169">
        <f t="shared" ca="1" si="165"/>
        <v>0</v>
      </c>
      <c r="AB2022" s="311" t="str">
        <f t="shared" si="162"/>
        <v/>
      </c>
      <c r="AC2022" s="169" t="str">
        <f t="shared" si="163"/>
        <v/>
      </c>
      <c r="AD2022" s="169" t="str">
        <f t="shared" si="164"/>
        <v/>
      </c>
    </row>
    <row r="2023" spans="1:30" s="169" customFormat="1" ht="20.25">
      <c r="A2023" s="154"/>
      <c r="B2023" s="301"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3" t="str">
        <f ca="1">IF(ISERROR($V2023),"",OFFSET('Smelter Look-up'!$G$4,$V2023-4,0))</f>
        <v/>
      </c>
      <c r="I2023" s="204" t="str">
        <f ca="1">IF(ISERROR($V2023),"",OFFSET('Smelter Look-up'!$H$4,$V2023-4,0))</f>
        <v/>
      </c>
      <c r="J2023" s="204" t="str">
        <f ca="1">IF(ISERROR($V2023),"",OFFSET('Smelter Look-up'!$I$4,$V2023-4,0))</f>
        <v/>
      </c>
      <c r="K2023" s="149"/>
      <c r="L2023" s="149"/>
      <c r="M2023" s="149"/>
      <c r="N2023" s="149"/>
      <c r="O2023" s="149"/>
      <c r="P2023" s="206"/>
      <c r="Q2023" s="150"/>
      <c r="R2023" s="148" t="str">
        <f ca="1">IF(ISERROR($V2023),"",OFFSET('Smelter Look-up'!$C$4,$V2023-4,0)&amp;"")</f>
        <v/>
      </c>
      <c r="S2023" s="154" t="str">
        <f t="shared" ca="1" si="166"/>
        <v/>
      </c>
      <c r="T2023" s="154" t="str">
        <f ca="1">IF(B2023="","",IF(ISERROR(MATCH($J2023,SorP!$B$1:$B$6261,0)),"",INDIRECT("'SorP'!$A$"&amp;MATCH($S2023&amp;$J2023,SorP!C:C,0))))</f>
        <v/>
      </c>
      <c r="U2023" s="167"/>
      <c r="V2023" s="168" t="e">
        <f>IF(C2023="",NA(),MATCH($B2023&amp;$C2023,'Smelter Look-up'!$J:$J,0))</f>
        <v>#N/A</v>
      </c>
      <c r="X2023" s="169">
        <f t="shared" ca="1" si="165"/>
        <v>0</v>
      </c>
      <c r="AB2023" s="311" t="str">
        <f t="shared" ref="AB2023:AB2086" si="167">IF(C2023="","",B2023)</f>
        <v/>
      </c>
      <c r="AC2023" s="169" t="str">
        <f t="shared" ref="AC2023:AC2086" si="168">B2023</f>
        <v/>
      </c>
      <c r="AD2023" s="169" t="str">
        <f t="shared" ref="AD2023:AD2086" si="169">IF(C2023="Smelter not listed",D2023,C2023)</f>
        <v/>
      </c>
    </row>
    <row r="2024" spans="1:30" s="169" customFormat="1" ht="20.25">
      <c r="A2024" s="154"/>
      <c r="B2024" s="301"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3" t="str">
        <f ca="1">IF(ISERROR($V2024),"",OFFSET('Smelter Look-up'!$G$4,$V2024-4,0))</f>
        <v/>
      </c>
      <c r="I2024" s="204" t="str">
        <f ca="1">IF(ISERROR($V2024),"",OFFSET('Smelter Look-up'!$H$4,$V2024-4,0))</f>
        <v/>
      </c>
      <c r="J2024" s="204" t="str">
        <f ca="1">IF(ISERROR($V2024),"",OFFSET('Smelter Look-up'!$I$4,$V2024-4,0))</f>
        <v/>
      </c>
      <c r="K2024" s="149"/>
      <c r="L2024" s="149"/>
      <c r="M2024" s="149"/>
      <c r="N2024" s="149"/>
      <c r="O2024" s="149"/>
      <c r="P2024" s="206"/>
      <c r="Q2024" s="150"/>
      <c r="R2024" s="148" t="str">
        <f ca="1">IF(ISERROR($V2024),"",OFFSET('Smelter Look-up'!$C$4,$V2024-4,0)&amp;"")</f>
        <v/>
      </c>
      <c r="S2024" s="154" t="str">
        <f t="shared" ca="1" si="166"/>
        <v/>
      </c>
      <c r="T2024" s="154" t="str">
        <f ca="1">IF(B2024="","",IF(ISERROR(MATCH($J2024,SorP!$B$1:$B$6261,0)),"",INDIRECT("'SorP'!$A$"&amp;MATCH($S2024&amp;$J2024,SorP!C:C,0))))</f>
        <v/>
      </c>
      <c r="U2024" s="167"/>
      <c r="V2024" s="168" t="e">
        <f>IF(C2024="",NA(),MATCH($B2024&amp;$C2024,'Smelter Look-up'!$J:$J,0))</f>
        <v>#N/A</v>
      </c>
      <c r="X2024" s="169">
        <f t="shared" ca="1" si="165"/>
        <v>0</v>
      </c>
      <c r="AB2024" s="311" t="str">
        <f t="shared" si="167"/>
        <v/>
      </c>
      <c r="AC2024" s="169" t="str">
        <f t="shared" si="168"/>
        <v/>
      </c>
      <c r="AD2024" s="169" t="str">
        <f t="shared" si="169"/>
        <v/>
      </c>
    </row>
    <row r="2025" spans="1:30" s="169" customFormat="1" ht="20.25">
      <c r="A2025" s="154"/>
      <c r="B2025" s="301"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3" t="str">
        <f ca="1">IF(ISERROR($V2025),"",OFFSET('Smelter Look-up'!$G$4,$V2025-4,0))</f>
        <v/>
      </c>
      <c r="I2025" s="204" t="str">
        <f ca="1">IF(ISERROR($V2025),"",OFFSET('Smelter Look-up'!$H$4,$V2025-4,0))</f>
        <v/>
      </c>
      <c r="J2025" s="204" t="str">
        <f ca="1">IF(ISERROR($V2025),"",OFFSET('Smelter Look-up'!$I$4,$V2025-4,0))</f>
        <v/>
      </c>
      <c r="K2025" s="149"/>
      <c r="L2025" s="149"/>
      <c r="M2025" s="149"/>
      <c r="N2025" s="149"/>
      <c r="O2025" s="149"/>
      <c r="P2025" s="206"/>
      <c r="Q2025" s="150"/>
      <c r="R2025" s="148" t="str">
        <f ca="1">IF(ISERROR($V2025),"",OFFSET('Smelter Look-up'!$C$4,$V2025-4,0)&amp;"")</f>
        <v/>
      </c>
      <c r="S2025" s="154" t="str">
        <f t="shared" ca="1" si="166"/>
        <v/>
      </c>
      <c r="T2025" s="154" t="str">
        <f ca="1">IF(B2025="","",IF(ISERROR(MATCH($J2025,SorP!$B$1:$B$6261,0)),"",INDIRECT("'SorP'!$A$"&amp;MATCH($S2025&amp;$J2025,SorP!C:C,0))))</f>
        <v/>
      </c>
      <c r="U2025" s="167"/>
      <c r="V2025" s="168" t="e">
        <f>IF(C2025="",NA(),MATCH($B2025&amp;$C2025,'Smelter Look-up'!$J:$J,0))</f>
        <v>#N/A</v>
      </c>
      <c r="X2025" s="169">
        <f t="shared" ca="1" si="165"/>
        <v>0</v>
      </c>
      <c r="AB2025" s="311" t="str">
        <f t="shared" si="167"/>
        <v/>
      </c>
      <c r="AC2025" s="169" t="str">
        <f t="shared" si="168"/>
        <v/>
      </c>
      <c r="AD2025" s="169" t="str">
        <f t="shared" si="169"/>
        <v/>
      </c>
    </row>
    <row r="2026" spans="1:30" s="169" customFormat="1" ht="20.25">
      <c r="A2026" s="154"/>
      <c r="B2026" s="301"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3" t="str">
        <f ca="1">IF(ISERROR($V2026),"",OFFSET('Smelter Look-up'!$G$4,$V2026-4,0))</f>
        <v/>
      </c>
      <c r="I2026" s="204" t="str">
        <f ca="1">IF(ISERROR($V2026),"",OFFSET('Smelter Look-up'!$H$4,$V2026-4,0))</f>
        <v/>
      </c>
      <c r="J2026" s="204" t="str">
        <f ca="1">IF(ISERROR($V2026),"",OFFSET('Smelter Look-up'!$I$4,$V2026-4,0))</f>
        <v/>
      </c>
      <c r="K2026" s="149"/>
      <c r="L2026" s="149"/>
      <c r="M2026" s="149"/>
      <c r="N2026" s="149"/>
      <c r="O2026" s="149"/>
      <c r="P2026" s="206"/>
      <c r="Q2026" s="150"/>
      <c r="R2026" s="148" t="str">
        <f ca="1">IF(ISERROR($V2026),"",OFFSET('Smelter Look-up'!$C$4,$V2026-4,0)&amp;"")</f>
        <v/>
      </c>
      <c r="S2026" s="154" t="str">
        <f t="shared" ca="1" si="166"/>
        <v/>
      </c>
      <c r="T2026" s="154" t="str">
        <f ca="1">IF(B2026="","",IF(ISERROR(MATCH($J2026,SorP!$B$1:$B$6261,0)),"",INDIRECT("'SorP'!$A$"&amp;MATCH($S2026&amp;$J2026,SorP!C:C,0))))</f>
        <v/>
      </c>
      <c r="U2026" s="167"/>
      <c r="V2026" s="168" t="e">
        <f>IF(C2026="",NA(),MATCH($B2026&amp;$C2026,'Smelter Look-up'!$J:$J,0))</f>
        <v>#N/A</v>
      </c>
      <c r="X2026" s="169">
        <f t="shared" ca="1" si="165"/>
        <v>0</v>
      </c>
      <c r="AB2026" s="311" t="str">
        <f t="shared" si="167"/>
        <v/>
      </c>
      <c r="AC2026" s="169" t="str">
        <f t="shared" si="168"/>
        <v/>
      </c>
      <c r="AD2026" s="169" t="str">
        <f t="shared" si="169"/>
        <v/>
      </c>
    </row>
    <row r="2027" spans="1:30" s="169" customFormat="1" ht="20.25">
      <c r="A2027" s="154"/>
      <c r="B2027" s="301"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3" t="str">
        <f ca="1">IF(ISERROR($V2027),"",OFFSET('Smelter Look-up'!$G$4,$V2027-4,0))</f>
        <v/>
      </c>
      <c r="I2027" s="204" t="str">
        <f ca="1">IF(ISERROR($V2027),"",OFFSET('Smelter Look-up'!$H$4,$V2027-4,0))</f>
        <v/>
      </c>
      <c r="J2027" s="204" t="str">
        <f ca="1">IF(ISERROR($V2027),"",OFFSET('Smelter Look-up'!$I$4,$V2027-4,0))</f>
        <v/>
      </c>
      <c r="K2027" s="149"/>
      <c r="L2027" s="149"/>
      <c r="M2027" s="149"/>
      <c r="N2027" s="149"/>
      <c r="O2027" s="149"/>
      <c r="P2027" s="206"/>
      <c r="Q2027" s="150"/>
      <c r="R2027" s="148" t="str">
        <f ca="1">IF(ISERROR($V2027),"",OFFSET('Smelter Look-up'!$C$4,$V2027-4,0)&amp;"")</f>
        <v/>
      </c>
      <c r="S2027" s="154" t="str">
        <f t="shared" ca="1" si="166"/>
        <v/>
      </c>
      <c r="T2027" s="154" t="str">
        <f ca="1">IF(B2027="","",IF(ISERROR(MATCH($J2027,SorP!$B$1:$B$6261,0)),"",INDIRECT("'SorP'!$A$"&amp;MATCH($S2027&amp;$J2027,SorP!C:C,0))))</f>
        <v/>
      </c>
      <c r="U2027" s="167"/>
      <c r="V2027" s="168" t="e">
        <f>IF(C2027="",NA(),MATCH($B2027&amp;$C2027,'Smelter Look-up'!$J:$J,0))</f>
        <v>#N/A</v>
      </c>
      <c r="X2027" s="169">
        <f t="shared" ca="1" si="165"/>
        <v>0</v>
      </c>
      <c r="AB2027" s="311" t="str">
        <f t="shared" si="167"/>
        <v/>
      </c>
      <c r="AC2027" s="169" t="str">
        <f t="shared" si="168"/>
        <v/>
      </c>
      <c r="AD2027" s="169" t="str">
        <f t="shared" si="169"/>
        <v/>
      </c>
    </row>
    <row r="2028" spans="1:30" s="169" customFormat="1" ht="20.25">
      <c r="A2028" s="154"/>
      <c r="B2028" s="301"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3" t="str">
        <f ca="1">IF(ISERROR($V2028),"",OFFSET('Smelter Look-up'!$G$4,$V2028-4,0))</f>
        <v/>
      </c>
      <c r="I2028" s="204" t="str">
        <f ca="1">IF(ISERROR($V2028),"",OFFSET('Smelter Look-up'!$H$4,$V2028-4,0))</f>
        <v/>
      </c>
      <c r="J2028" s="204" t="str">
        <f ca="1">IF(ISERROR($V2028),"",OFFSET('Smelter Look-up'!$I$4,$V2028-4,0))</f>
        <v/>
      </c>
      <c r="K2028" s="149"/>
      <c r="L2028" s="149"/>
      <c r="M2028" s="149"/>
      <c r="N2028" s="149"/>
      <c r="O2028" s="149"/>
      <c r="P2028" s="206"/>
      <c r="Q2028" s="150"/>
      <c r="R2028" s="148" t="str">
        <f ca="1">IF(ISERROR($V2028),"",OFFSET('Smelter Look-up'!$C$4,$V2028-4,0)&amp;"")</f>
        <v/>
      </c>
      <c r="S2028" s="154" t="str">
        <f t="shared" ca="1" si="166"/>
        <v/>
      </c>
      <c r="T2028" s="154" t="str">
        <f ca="1">IF(B2028="","",IF(ISERROR(MATCH($J2028,SorP!$B$1:$B$6261,0)),"",INDIRECT("'SorP'!$A$"&amp;MATCH($S2028&amp;$J2028,SorP!C:C,0))))</f>
        <v/>
      </c>
      <c r="U2028" s="167"/>
      <c r="V2028" s="168" t="e">
        <f>IF(C2028="",NA(),MATCH($B2028&amp;$C2028,'Smelter Look-up'!$J:$J,0))</f>
        <v>#N/A</v>
      </c>
      <c r="X2028" s="169">
        <f t="shared" ca="1" si="165"/>
        <v>0</v>
      </c>
      <c r="AB2028" s="311" t="str">
        <f t="shared" si="167"/>
        <v/>
      </c>
      <c r="AC2028" s="169" t="str">
        <f t="shared" si="168"/>
        <v/>
      </c>
      <c r="AD2028" s="169" t="str">
        <f t="shared" si="169"/>
        <v/>
      </c>
    </row>
    <row r="2029" spans="1:30" s="169" customFormat="1" ht="20.25">
      <c r="A2029" s="154"/>
      <c r="B2029" s="301"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3" t="str">
        <f ca="1">IF(ISERROR($V2029),"",OFFSET('Smelter Look-up'!$G$4,$V2029-4,0))</f>
        <v/>
      </c>
      <c r="I2029" s="204" t="str">
        <f ca="1">IF(ISERROR($V2029),"",OFFSET('Smelter Look-up'!$H$4,$V2029-4,0))</f>
        <v/>
      </c>
      <c r="J2029" s="204" t="str">
        <f ca="1">IF(ISERROR($V2029),"",OFFSET('Smelter Look-up'!$I$4,$V2029-4,0))</f>
        <v/>
      </c>
      <c r="K2029" s="149"/>
      <c r="L2029" s="149"/>
      <c r="M2029" s="149"/>
      <c r="N2029" s="149"/>
      <c r="O2029" s="149"/>
      <c r="P2029" s="206"/>
      <c r="Q2029" s="150"/>
      <c r="R2029" s="148" t="str">
        <f ca="1">IF(ISERROR($V2029),"",OFFSET('Smelter Look-up'!$C$4,$V2029-4,0)&amp;"")</f>
        <v/>
      </c>
      <c r="S2029" s="154" t="str">
        <f t="shared" ca="1" si="166"/>
        <v/>
      </c>
      <c r="T2029" s="154" t="str">
        <f ca="1">IF(B2029="","",IF(ISERROR(MATCH($J2029,SorP!$B$1:$B$6261,0)),"",INDIRECT("'SorP'!$A$"&amp;MATCH($S2029&amp;$J2029,SorP!C:C,0))))</f>
        <v/>
      </c>
      <c r="U2029" s="167"/>
      <c r="V2029" s="168" t="e">
        <f>IF(C2029="",NA(),MATCH($B2029&amp;$C2029,'Smelter Look-up'!$J:$J,0))</f>
        <v>#N/A</v>
      </c>
      <c r="X2029" s="169">
        <f t="shared" ca="1" si="165"/>
        <v>0</v>
      </c>
      <c r="AB2029" s="311" t="str">
        <f t="shared" si="167"/>
        <v/>
      </c>
      <c r="AC2029" s="169" t="str">
        <f t="shared" si="168"/>
        <v/>
      </c>
      <c r="AD2029" s="169" t="str">
        <f t="shared" si="169"/>
        <v/>
      </c>
    </row>
    <row r="2030" spans="1:30" s="169" customFormat="1" ht="20.25">
      <c r="A2030" s="154"/>
      <c r="B2030" s="301"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3" t="str">
        <f ca="1">IF(ISERROR($V2030),"",OFFSET('Smelter Look-up'!$G$4,$V2030-4,0))</f>
        <v/>
      </c>
      <c r="I2030" s="204" t="str">
        <f ca="1">IF(ISERROR($V2030),"",OFFSET('Smelter Look-up'!$H$4,$V2030-4,0))</f>
        <v/>
      </c>
      <c r="J2030" s="204" t="str">
        <f ca="1">IF(ISERROR($V2030),"",OFFSET('Smelter Look-up'!$I$4,$V2030-4,0))</f>
        <v/>
      </c>
      <c r="K2030" s="149"/>
      <c r="L2030" s="149"/>
      <c r="M2030" s="149"/>
      <c r="N2030" s="149"/>
      <c r="O2030" s="149"/>
      <c r="P2030" s="206"/>
      <c r="Q2030" s="150"/>
      <c r="R2030" s="148" t="str">
        <f ca="1">IF(ISERROR($V2030),"",OFFSET('Smelter Look-up'!$C$4,$V2030-4,0)&amp;"")</f>
        <v/>
      </c>
      <c r="S2030" s="154" t="str">
        <f t="shared" ca="1" si="166"/>
        <v/>
      </c>
      <c r="T2030" s="154" t="str">
        <f ca="1">IF(B2030="","",IF(ISERROR(MATCH($J2030,SorP!$B$1:$B$6261,0)),"",INDIRECT("'SorP'!$A$"&amp;MATCH($S2030&amp;$J2030,SorP!C:C,0))))</f>
        <v/>
      </c>
      <c r="U2030" s="167"/>
      <c r="V2030" s="168" t="e">
        <f>IF(C2030="",NA(),MATCH($B2030&amp;$C2030,'Smelter Look-up'!$J:$J,0))</f>
        <v>#N/A</v>
      </c>
      <c r="X2030" s="169">
        <f t="shared" ca="1" si="165"/>
        <v>0</v>
      </c>
      <c r="AB2030" s="311" t="str">
        <f t="shared" si="167"/>
        <v/>
      </c>
      <c r="AC2030" s="169" t="str">
        <f t="shared" si="168"/>
        <v/>
      </c>
      <c r="AD2030" s="169" t="str">
        <f t="shared" si="169"/>
        <v/>
      </c>
    </row>
    <row r="2031" spans="1:30" s="169" customFormat="1" ht="20.25">
      <c r="A2031" s="154"/>
      <c r="B2031" s="301"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3" t="str">
        <f ca="1">IF(ISERROR($V2031),"",OFFSET('Smelter Look-up'!$G$4,$V2031-4,0))</f>
        <v/>
      </c>
      <c r="I2031" s="204" t="str">
        <f ca="1">IF(ISERROR($V2031),"",OFFSET('Smelter Look-up'!$H$4,$V2031-4,0))</f>
        <v/>
      </c>
      <c r="J2031" s="204" t="str">
        <f ca="1">IF(ISERROR($V2031),"",OFFSET('Smelter Look-up'!$I$4,$V2031-4,0))</f>
        <v/>
      </c>
      <c r="K2031" s="149"/>
      <c r="L2031" s="149"/>
      <c r="M2031" s="149"/>
      <c r="N2031" s="149"/>
      <c r="O2031" s="149"/>
      <c r="P2031" s="206"/>
      <c r="Q2031" s="150"/>
      <c r="R2031" s="148" t="str">
        <f ca="1">IF(ISERROR($V2031),"",OFFSET('Smelter Look-up'!$C$4,$V2031-4,0)&amp;"")</f>
        <v/>
      </c>
      <c r="S2031" s="154" t="str">
        <f t="shared" ca="1" si="166"/>
        <v/>
      </c>
      <c r="T2031" s="154" t="str">
        <f ca="1">IF(B2031="","",IF(ISERROR(MATCH($J2031,SorP!$B$1:$B$6261,0)),"",INDIRECT("'SorP'!$A$"&amp;MATCH($S2031&amp;$J2031,SorP!C:C,0))))</f>
        <v/>
      </c>
      <c r="U2031" s="167"/>
      <c r="V2031" s="168" t="e">
        <f>IF(C2031="",NA(),MATCH($B2031&amp;$C2031,'Smelter Look-up'!$J:$J,0))</f>
        <v>#N/A</v>
      </c>
      <c r="X2031" s="169">
        <f t="shared" ca="1" si="165"/>
        <v>0</v>
      </c>
      <c r="AB2031" s="311" t="str">
        <f t="shared" si="167"/>
        <v/>
      </c>
      <c r="AC2031" s="169" t="str">
        <f t="shared" si="168"/>
        <v/>
      </c>
      <c r="AD2031" s="169" t="str">
        <f t="shared" si="169"/>
        <v/>
      </c>
    </row>
    <row r="2032" spans="1:30" s="169" customFormat="1" ht="20.25">
      <c r="A2032" s="154"/>
      <c r="B2032" s="301"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3" t="str">
        <f ca="1">IF(ISERROR($V2032),"",OFFSET('Smelter Look-up'!$G$4,$V2032-4,0))</f>
        <v/>
      </c>
      <c r="I2032" s="204" t="str">
        <f ca="1">IF(ISERROR($V2032),"",OFFSET('Smelter Look-up'!$H$4,$V2032-4,0))</f>
        <v/>
      </c>
      <c r="J2032" s="204" t="str">
        <f ca="1">IF(ISERROR($V2032),"",OFFSET('Smelter Look-up'!$I$4,$V2032-4,0))</f>
        <v/>
      </c>
      <c r="K2032" s="149"/>
      <c r="L2032" s="149"/>
      <c r="M2032" s="149"/>
      <c r="N2032" s="149"/>
      <c r="O2032" s="149"/>
      <c r="P2032" s="206"/>
      <c r="Q2032" s="150"/>
      <c r="R2032" s="148" t="str">
        <f ca="1">IF(ISERROR($V2032),"",OFFSET('Smelter Look-up'!$C$4,$V2032-4,0)&amp;"")</f>
        <v/>
      </c>
      <c r="S2032" s="154" t="str">
        <f t="shared" ca="1" si="166"/>
        <v/>
      </c>
      <c r="T2032" s="154" t="str">
        <f ca="1">IF(B2032="","",IF(ISERROR(MATCH($J2032,SorP!$B$1:$B$6261,0)),"",INDIRECT("'SorP'!$A$"&amp;MATCH($S2032&amp;$J2032,SorP!C:C,0))))</f>
        <v/>
      </c>
      <c r="U2032" s="167"/>
      <c r="V2032" s="168" t="e">
        <f>IF(C2032="",NA(),MATCH($B2032&amp;$C2032,'Smelter Look-up'!$J:$J,0))</f>
        <v>#N/A</v>
      </c>
      <c r="X2032" s="169">
        <f t="shared" ca="1" si="165"/>
        <v>0</v>
      </c>
      <c r="AB2032" s="311" t="str">
        <f t="shared" si="167"/>
        <v/>
      </c>
      <c r="AC2032" s="169" t="str">
        <f t="shared" si="168"/>
        <v/>
      </c>
      <c r="AD2032" s="169" t="str">
        <f t="shared" si="169"/>
        <v/>
      </c>
    </row>
    <row r="2033" spans="1:30" s="169" customFormat="1" ht="20.25">
      <c r="A2033" s="154"/>
      <c r="B2033" s="301"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3" t="str">
        <f ca="1">IF(ISERROR($V2033),"",OFFSET('Smelter Look-up'!$G$4,$V2033-4,0))</f>
        <v/>
      </c>
      <c r="I2033" s="204" t="str">
        <f ca="1">IF(ISERROR($V2033),"",OFFSET('Smelter Look-up'!$H$4,$V2033-4,0))</f>
        <v/>
      </c>
      <c r="J2033" s="204" t="str">
        <f ca="1">IF(ISERROR($V2033),"",OFFSET('Smelter Look-up'!$I$4,$V2033-4,0))</f>
        <v/>
      </c>
      <c r="K2033" s="149"/>
      <c r="L2033" s="149"/>
      <c r="M2033" s="149"/>
      <c r="N2033" s="149"/>
      <c r="O2033" s="149"/>
      <c r="P2033" s="206"/>
      <c r="Q2033" s="150"/>
      <c r="R2033" s="148" t="str">
        <f ca="1">IF(ISERROR($V2033),"",OFFSET('Smelter Look-up'!$C$4,$V2033-4,0)&amp;"")</f>
        <v/>
      </c>
      <c r="S2033" s="154" t="str">
        <f t="shared" ca="1" si="166"/>
        <v/>
      </c>
      <c r="T2033" s="154" t="str">
        <f ca="1">IF(B2033="","",IF(ISERROR(MATCH($J2033,SorP!$B$1:$B$6261,0)),"",INDIRECT("'SorP'!$A$"&amp;MATCH($S2033&amp;$J2033,SorP!C:C,0))))</f>
        <v/>
      </c>
      <c r="U2033" s="167"/>
      <c r="V2033" s="168" t="e">
        <f>IF(C2033="",NA(),MATCH($B2033&amp;$C2033,'Smelter Look-up'!$J:$J,0))</f>
        <v>#N/A</v>
      </c>
      <c r="X2033" s="169">
        <f t="shared" ca="1" si="165"/>
        <v>0</v>
      </c>
      <c r="AB2033" s="311" t="str">
        <f t="shared" si="167"/>
        <v/>
      </c>
      <c r="AC2033" s="169" t="str">
        <f t="shared" si="168"/>
        <v/>
      </c>
      <c r="AD2033" s="169" t="str">
        <f t="shared" si="169"/>
        <v/>
      </c>
    </row>
    <row r="2034" spans="1:30" s="169" customFormat="1" ht="20.25">
      <c r="A2034" s="154"/>
      <c r="B2034" s="301"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3" t="str">
        <f ca="1">IF(ISERROR($V2034),"",OFFSET('Smelter Look-up'!$G$4,$V2034-4,0))</f>
        <v/>
      </c>
      <c r="I2034" s="204" t="str">
        <f ca="1">IF(ISERROR($V2034),"",OFFSET('Smelter Look-up'!$H$4,$V2034-4,0))</f>
        <v/>
      </c>
      <c r="J2034" s="204" t="str">
        <f ca="1">IF(ISERROR($V2034),"",OFFSET('Smelter Look-up'!$I$4,$V2034-4,0))</f>
        <v/>
      </c>
      <c r="K2034" s="149"/>
      <c r="L2034" s="149"/>
      <c r="M2034" s="149"/>
      <c r="N2034" s="149"/>
      <c r="O2034" s="149"/>
      <c r="P2034" s="206"/>
      <c r="Q2034" s="150"/>
      <c r="R2034" s="148" t="str">
        <f ca="1">IF(ISERROR($V2034),"",OFFSET('Smelter Look-up'!$C$4,$V2034-4,0)&amp;"")</f>
        <v/>
      </c>
      <c r="S2034" s="154" t="str">
        <f t="shared" ca="1" si="166"/>
        <v/>
      </c>
      <c r="T2034" s="154" t="str">
        <f ca="1">IF(B2034="","",IF(ISERROR(MATCH($J2034,SorP!$B$1:$B$6261,0)),"",INDIRECT("'SorP'!$A$"&amp;MATCH($S2034&amp;$J2034,SorP!C:C,0))))</f>
        <v/>
      </c>
      <c r="U2034" s="167"/>
      <c r="V2034" s="168" t="e">
        <f>IF(C2034="",NA(),MATCH($B2034&amp;$C2034,'Smelter Look-up'!$J:$J,0))</f>
        <v>#N/A</v>
      </c>
      <c r="X2034" s="169">
        <f t="shared" ca="1" si="165"/>
        <v>0</v>
      </c>
      <c r="AB2034" s="311" t="str">
        <f t="shared" si="167"/>
        <v/>
      </c>
      <c r="AC2034" s="169" t="str">
        <f t="shared" si="168"/>
        <v/>
      </c>
      <c r="AD2034" s="169" t="str">
        <f t="shared" si="169"/>
        <v/>
      </c>
    </row>
    <row r="2035" spans="1:30" s="169" customFormat="1" ht="20.25">
      <c r="A2035" s="154"/>
      <c r="B2035" s="301"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3" t="str">
        <f ca="1">IF(ISERROR($V2035),"",OFFSET('Smelter Look-up'!$G$4,$V2035-4,0))</f>
        <v/>
      </c>
      <c r="I2035" s="204" t="str">
        <f ca="1">IF(ISERROR($V2035),"",OFFSET('Smelter Look-up'!$H$4,$V2035-4,0))</f>
        <v/>
      </c>
      <c r="J2035" s="204" t="str">
        <f ca="1">IF(ISERROR($V2035),"",OFFSET('Smelter Look-up'!$I$4,$V2035-4,0))</f>
        <v/>
      </c>
      <c r="K2035" s="149"/>
      <c r="L2035" s="149"/>
      <c r="M2035" s="149"/>
      <c r="N2035" s="149"/>
      <c r="O2035" s="149"/>
      <c r="P2035" s="206"/>
      <c r="Q2035" s="150"/>
      <c r="R2035" s="148" t="str">
        <f ca="1">IF(ISERROR($V2035),"",OFFSET('Smelter Look-up'!$C$4,$V2035-4,0)&amp;"")</f>
        <v/>
      </c>
      <c r="S2035" s="154" t="str">
        <f t="shared" ca="1" si="166"/>
        <v/>
      </c>
      <c r="T2035" s="154" t="str">
        <f ca="1">IF(B2035="","",IF(ISERROR(MATCH($J2035,SorP!$B$1:$B$6261,0)),"",INDIRECT("'SorP'!$A$"&amp;MATCH($S2035&amp;$J2035,SorP!C:C,0))))</f>
        <v/>
      </c>
      <c r="U2035" s="167"/>
      <c r="V2035" s="168" t="e">
        <f>IF(C2035="",NA(),MATCH($B2035&amp;$C2035,'Smelter Look-up'!$J:$J,0))</f>
        <v>#N/A</v>
      </c>
      <c r="X2035" s="169">
        <f t="shared" ca="1" si="165"/>
        <v>0</v>
      </c>
      <c r="AB2035" s="311" t="str">
        <f t="shared" si="167"/>
        <v/>
      </c>
      <c r="AC2035" s="169" t="str">
        <f t="shared" si="168"/>
        <v/>
      </c>
      <c r="AD2035" s="169" t="str">
        <f t="shared" si="169"/>
        <v/>
      </c>
    </row>
    <row r="2036" spans="1:30" s="169" customFormat="1" ht="20.25">
      <c r="A2036" s="154"/>
      <c r="B2036" s="301"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3" t="str">
        <f ca="1">IF(ISERROR($V2036),"",OFFSET('Smelter Look-up'!$G$4,$V2036-4,0))</f>
        <v/>
      </c>
      <c r="I2036" s="204" t="str">
        <f ca="1">IF(ISERROR($V2036),"",OFFSET('Smelter Look-up'!$H$4,$V2036-4,0))</f>
        <v/>
      </c>
      <c r="J2036" s="204" t="str">
        <f ca="1">IF(ISERROR($V2036),"",OFFSET('Smelter Look-up'!$I$4,$V2036-4,0))</f>
        <v/>
      </c>
      <c r="K2036" s="149"/>
      <c r="L2036" s="149"/>
      <c r="M2036" s="149"/>
      <c r="N2036" s="149"/>
      <c r="O2036" s="149"/>
      <c r="P2036" s="206"/>
      <c r="Q2036" s="150"/>
      <c r="R2036" s="148" t="str">
        <f ca="1">IF(ISERROR($V2036),"",OFFSET('Smelter Look-up'!$C$4,$V2036-4,0)&amp;"")</f>
        <v/>
      </c>
      <c r="S2036" s="154" t="str">
        <f t="shared" ca="1" si="166"/>
        <v/>
      </c>
      <c r="T2036" s="154" t="str">
        <f ca="1">IF(B2036="","",IF(ISERROR(MATCH($J2036,SorP!$B$1:$B$6261,0)),"",INDIRECT("'SorP'!$A$"&amp;MATCH($S2036&amp;$J2036,SorP!C:C,0))))</f>
        <v/>
      </c>
      <c r="U2036" s="167"/>
      <c r="V2036" s="168" t="e">
        <f>IF(C2036="",NA(),MATCH($B2036&amp;$C2036,'Smelter Look-up'!$J:$J,0))</f>
        <v>#N/A</v>
      </c>
      <c r="X2036" s="169">
        <f t="shared" ca="1" si="165"/>
        <v>0</v>
      </c>
      <c r="AB2036" s="311" t="str">
        <f t="shared" si="167"/>
        <v/>
      </c>
      <c r="AC2036" s="169" t="str">
        <f t="shared" si="168"/>
        <v/>
      </c>
      <c r="AD2036" s="169" t="str">
        <f t="shared" si="169"/>
        <v/>
      </c>
    </row>
    <row r="2037" spans="1:30" s="169" customFormat="1" ht="20.25">
      <c r="A2037" s="154"/>
      <c r="B2037" s="301"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3" t="str">
        <f ca="1">IF(ISERROR($V2037),"",OFFSET('Smelter Look-up'!$G$4,$V2037-4,0))</f>
        <v/>
      </c>
      <c r="I2037" s="204" t="str">
        <f ca="1">IF(ISERROR($V2037),"",OFFSET('Smelter Look-up'!$H$4,$V2037-4,0))</f>
        <v/>
      </c>
      <c r="J2037" s="204" t="str">
        <f ca="1">IF(ISERROR($V2037),"",OFFSET('Smelter Look-up'!$I$4,$V2037-4,0))</f>
        <v/>
      </c>
      <c r="K2037" s="149"/>
      <c r="L2037" s="149"/>
      <c r="M2037" s="149"/>
      <c r="N2037" s="149"/>
      <c r="O2037" s="149"/>
      <c r="P2037" s="206"/>
      <c r="Q2037" s="150"/>
      <c r="R2037" s="148" t="str">
        <f ca="1">IF(ISERROR($V2037),"",OFFSET('Smelter Look-up'!$C$4,$V2037-4,0)&amp;"")</f>
        <v/>
      </c>
      <c r="S2037" s="154" t="str">
        <f t="shared" ca="1" si="166"/>
        <v/>
      </c>
      <c r="T2037" s="154" t="str">
        <f ca="1">IF(B2037="","",IF(ISERROR(MATCH($J2037,SorP!$B$1:$B$6261,0)),"",INDIRECT("'SorP'!$A$"&amp;MATCH($S2037&amp;$J2037,SorP!C:C,0))))</f>
        <v/>
      </c>
      <c r="U2037" s="167"/>
      <c r="V2037" s="168" t="e">
        <f>IF(C2037="",NA(),MATCH($B2037&amp;$C2037,'Smelter Look-up'!$J:$J,0))</f>
        <v>#N/A</v>
      </c>
      <c r="X2037" s="169">
        <f t="shared" ca="1" si="165"/>
        <v>0</v>
      </c>
      <c r="AB2037" s="311" t="str">
        <f t="shared" si="167"/>
        <v/>
      </c>
      <c r="AC2037" s="169" t="str">
        <f t="shared" si="168"/>
        <v/>
      </c>
      <c r="AD2037" s="169" t="str">
        <f t="shared" si="169"/>
        <v/>
      </c>
    </row>
    <row r="2038" spans="1:30" s="169" customFormat="1" ht="20.25">
      <c r="A2038" s="154"/>
      <c r="B2038" s="301"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3" t="str">
        <f ca="1">IF(ISERROR($V2038),"",OFFSET('Smelter Look-up'!$G$4,$V2038-4,0))</f>
        <v/>
      </c>
      <c r="I2038" s="204" t="str">
        <f ca="1">IF(ISERROR($V2038),"",OFFSET('Smelter Look-up'!$H$4,$V2038-4,0))</f>
        <v/>
      </c>
      <c r="J2038" s="204" t="str">
        <f ca="1">IF(ISERROR($V2038),"",OFFSET('Smelter Look-up'!$I$4,$V2038-4,0))</f>
        <v/>
      </c>
      <c r="K2038" s="149"/>
      <c r="L2038" s="149"/>
      <c r="M2038" s="149"/>
      <c r="N2038" s="149"/>
      <c r="O2038" s="149"/>
      <c r="P2038" s="206"/>
      <c r="Q2038" s="150"/>
      <c r="R2038" s="148" t="str">
        <f ca="1">IF(ISERROR($V2038),"",OFFSET('Smelter Look-up'!$C$4,$V2038-4,0)&amp;"")</f>
        <v/>
      </c>
      <c r="S2038" s="154" t="str">
        <f t="shared" ca="1" si="166"/>
        <v/>
      </c>
      <c r="T2038" s="154" t="str">
        <f ca="1">IF(B2038="","",IF(ISERROR(MATCH($J2038,SorP!$B$1:$B$6261,0)),"",INDIRECT("'SorP'!$A$"&amp;MATCH($S2038&amp;$J2038,SorP!C:C,0))))</f>
        <v/>
      </c>
      <c r="U2038" s="167"/>
      <c r="V2038" s="168" t="e">
        <f>IF(C2038="",NA(),MATCH($B2038&amp;$C2038,'Smelter Look-up'!$J:$J,0))</f>
        <v>#N/A</v>
      </c>
      <c r="X2038" s="169">
        <f t="shared" ca="1" si="165"/>
        <v>0</v>
      </c>
      <c r="AB2038" s="311" t="str">
        <f t="shared" si="167"/>
        <v/>
      </c>
      <c r="AC2038" s="169" t="str">
        <f t="shared" si="168"/>
        <v/>
      </c>
      <c r="AD2038" s="169" t="str">
        <f t="shared" si="169"/>
        <v/>
      </c>
    </row>
    <row r="2039" spans="1:30" s="169" customFormat="1" ht="20.25">
      <c r="A2039" s="154"/>
      <c r="B2039" s="301"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3" t="str">
        <f ca="1">IF(ISERROR($V2039),"",OFFSET('Smelter Look-up'!$G$4,$V2039-4,0))</f>
        <v/>
      </c>
      <c r="I2039" s="204" t="str">
        <f ca="1">IF(ISERROR($V2039),"",OFFSET('Smelter Look-up'!$H$4,$V2039-4,0))</f>
        <v/>
      </c>
      <c r="J2039" s="204" t="str">
        <f ca="1">IF(ISERROR($V2039),"",OFFSET('Smelter Look-up'!$I$4,$V2039-4,0))</f>
        <v/>
      </c>
      <c r="K2039" s="149"/>
      <c r="L2039" s="149"/>
      <c r="M2039" s="149"/>
      <c r="N2039" s="149"/>
      <c r="O2039" s="149"/>
      <c r="P2039" s="206"/>
      <c r="Q2039" s="150"/>
      <c r="R2039" s="148" t="str">
        <f ca="1">IF(ISERROR($V2039),"",OFFSET('Smelter Look-up'!$C$4,$V2039-4,0)&amp;"")</f>
        <v/>
      </c>
      <c r="S2039" s="154" t="str">
        <f t="shared" ca="1" si="166"/>
        <v/>
      </c>
      <c r="T2039" s="154" t="str">
        <f ca="1">IF(B2039="","",IF(ISERROR(MATCH($J2039,SorP!$B$1:$B$6261,0)),"",INDIRECT("'SorP'!$A$"&amp;MATCH($S2039&amp;$J2039,SorP!C:C,0))))</f>
        <v/>
      </c>
      <c r="U2039" s="167"/>
      <c r="V2039" s="168" t="e">
        <f>IF(C2039="",NA(),MATCH($B2039&amp;$C2039,'Smelter Look-up'!$J:$J,0))</f>
        <v>#N/A</v>
      </c>
      <c r="X2039" s="169">
        <f t="shared" ca="1" si="165"/>
        <v>0</v>
      </c>
      <c r="AB2039" s="311" t="str">
        <f t="shared" si="167"/>
        <v/>
      </c>
      <c r="AC2039" s="169" t="str">
        <f t="shared" si="168"/>
        <v/>
      </c>
      <c r="AD2039" s="169" t="str">
        <f t="shared" si="169"/>
        <v/>
      </c>
    </row>
    <row r="2040" spans="1:30" s="169" customFormat="1" ht="20.25">
      <c r="A2040" s="154"/>
      <c r="B2040" s="301"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3" t="str">
        <f ca="1">IF(ISERROR($V2040),"",OFFSET('Smelter Look-up'!$G$4,$V2040-4,0))</f>
        <v/>
      </c>
      <c r="I2040" s="204" t="str">
        <f ca="1">IF(ISERROR($V2040),"",OFFSET('Smelter Look-up'!$H$4,$V2040-4,0))</f>
        <v/>
      </c>
      <c r="J2040" s="204" t="str">
        <f ca="1">IF(ISERROR($V2040),"",OFFSET('Smelter Look-up'!$I$4,$V2040-4,0))</f>
        <v/>
      </c>
      <c r="K2040" s="149"/>
      <c r="L2040" s="149"/>
      <c r="M2040" s="149"/>
      <c r="N2040" s="149"/>
      <c r="O2040" s="149"/>
      <c r="P2040" s="206"/>
      <c r="Q2040" s="150"/>
      <c r="R2040" s="148" t="str">
        <f ca="1">IF(ISERROR($V2040),"",OFFSET('Smelter Look-up'!$C$4,$V2040-4,0)&amp;"")</f>
        <v/>
      </c>
      <c r="S2040" s="154" t="str">
        <f t="shared" ca="1" si="166"/>
        <v/>
      </c>
      <c r="T2040" s="154" t="str">
        <f ca="1">IF(B2040="","",IF(ISERROR(MATCH($J2040,SorP!$B$1:$B$6261,0)),"",INDIRECT("'SorP'!$A$"&amp;MATCH($S2040&amp;$J2040,SorP!C:C,0))))</f>
        <v/>
      </c>
      <c r="U2040" s="167"/>
      <c r="V2040" s="168" t="e">
        <f>IF(C2040="",NA(),MATCH($B2040&amp;$C2040,'Smelter Look-up'!$J:$J,0))</f>
        <v>#N/A</v>
      </c>
      <c r="X2040" s="169">
        <f t="shared" ca="1" si="165"/>
        <v>0</v>
      </c>
      <c r="AB2040" s="311" t="str">
        <f t="shared" si="167"/>
        <v/>
      </c>
      <c r="AC2040" s="169" t="str">
        <f t="shared" si="168"/>
        <v/>
      </c>
      <c r="AD2040" s="169" t="str">
        <f t="shared" si="169"/>
        <v/>
      </c>
    </row>
    <row r="2041" spans="1:30" s="169" customFormat="1" ht="20.25">
      <c r="A2041" s="154"/>
      <c r="B2041" s="301"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3" t="str">
        <f ca="1">IF(ISERROR($V2041),"",OFFSET('Smelter Look-up'!$G$4,$V2041-4,0))</f>
        <v/>
      </c>
      <c r="I2041" s="204" t="str">
        <f ca="1">IF(ISERROR($V2041),"",OFFSET('Smelter Look-up'!$H$4,$V2041-4,0))</f>
        <v/>
      </c>
      <c r="J2041" s="204" t="str">
        <f ca="1">IF(ISERROR($V2041),"",OFFSET('Smelter Look-up'!$I$4,$V2041-4,0))</f>
        <v/>
      </c>
      <c r="K2041" s="149"/>
      <c r="L2041" s="149"/>
      <c r="M2041" s="149"/>
      <c r="N2041" s="149"/>
      <c r="O2041" s="149"/>
      <c r="P2041" s="206"/>
      <c r="Q2041" s="150"/>
      <c r="R2041" s="148" t="str">
        <f ca="1">IF(ISERROR($V2041),"",OFFSET('Smelter Look-up'!$C$4,$V2041-4,0)&amp;"")</f>
        <v/>
      </c>
      <c r="S2041" s="154" t="str">
        <f t="shared" ca="1" si="166"/>
        <v/>
      </c>
      <c r="T2041" s="154" t="str">
        <f ca="1">IF(B2041="","",IF(ISERROR(MATCH($J2041,SorP!$B$1:$B$6261,0)),"",INDIRECT("'SorP'!$A$"&amp;MATCH($S2041&amp;$J2041,SorP!C:C,0))))</f>
        <v/>
      </c>
      <c r="U2041" s="167"/>
      <c r="V2041" s="168" t="e">
        <f>IF(C2041="",NA(),MATCH($B2041&amp;$C2041,'Smelter Look-up'!$J:$J,0))</f>
        <v>#N/A</v>
      </c>
      <c r="X2041" s="169">
        <f t="shared" ca="1" si="165"/>
        <v>0</v>
      </c>
      <c r="AB2041" s="311" t="str">
        <f t="shared" si="167"/>
        <v/>
      </c>
      <c r="AC2041" s="169" t="str">
        <f t="shared" si="168"/>
        <v/>
      </c>
      <c r="AD2041" s="169" t="str">
        <f t="shared" si="169"/>
        <v/>
      </c>
    </row>
    <row r="2042" spans="1:30" s="169" customFormat="1" ht="20.25">
      <c r="A2042" s="154"/>
      <c r="B2042" s="301"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3" t="str">
        <f ca="1">IF(ISERROR($V2042),"",OFFSET('Smelter Look-up'!$G$4,$V2042-4,0))</f>
        <v/>
      </c>
      <c r="I2042" s="204" t="str">
        <f ca="1">IF(ISERROR($V2042),"",OFFSET('Smelter Look-up'!$H$4,$V2042-4,0))</f>
        <v/>
      </c>
      <c r="J2042" s="204" t="str">
        <f ca="1">IF(ISERROR($V2042),"",OFFSET('Smelter Look-up'!$I$4,$V2042-4,0))</f>
        <v/>
      </c>
      <c r="K2042" s="149"/>
      <c r="L2042" s="149"/>
      <c r="M2042" s="149"/>
      <c r="N2042" s="149"/>
      <c r="O2042" s="149"/>
      <c r="P2042" s="206"/>
      <c r="Q2042" s="150"/>
      <c r="R2042" s="148" t="str">
        <f ca="1">IF(ISERROR($V2042),"",OFFSET('Smelter Look-up'!$C$4,$V2042-4,0)&amp;"")</f>
        <v/>
      </c>
      <c r="S2042" s="154" t="str">
        <f t="shared" ca="1" si="166"/>
        <v/>
      </c>
      <c r="T2042" s="154" t="str">
        <f ca="1">IF(B2042="","",IF(ISERROR(MATCH($J2042,SorP!$B$1:$B$6261,0)),"",INDIRECT("'SorP'!$A$"&amp;MATCH($S2042&amp;$J2042,SorP!C:C,0))))</f>
        <v/>
      </c>
      <c r="U2042" s="167"/>
      <c r="V2042" s="168" t="e">
        <f>IF(C2042="",NA(),MATCH($B2042&amp;$C2042,'Smelter Look-up'!$J:$J,0))</f>
        <v>#N/A</v>
      </c>
      <c r="X2042" s="169">
        <f t="shared" ca="1" si="165"/>
        <v>0</v>
      </c>
      <c r="AB2042" s="311" t="str">
        <f t="shared" si="167"/>
        <v/>
      </c>
      <c r="AC2042" s="169" t="str">
        <f t="shared" si="168"/>
        <v/>
      </c>
      <c r="AD2042" s="169" t="str">
        <f t="shared" si="169"/>
        <v/>
      </c>
    </row>
    <row r="2043" spans="1:30" s="169" customFormat="1" ht="20.25">
      <c r="A2043" s="154"/>
      <c r="B2043" s="301"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3" t="str">
        <f ca="1">IF(ISERROR($V2043),"",OFFSET('Smelter Look-up'!$G$4,$V2043-4,0))</f>
        <v/>
      </c>
      <c r="I2043" s="204" t="str">
        <f ca="1">IF(ISERROR($V2043),"",OFFSET('Smelter Look-up'!$H$4,$V2043-4,0))</f>
        <v/>
      </c>
      <c r="J2043" s="204" t="str">
        <f ca="1">IF(ISERROR($V2043),"",OFFSET('Smelter Look-up'!$I$4,$V2043-4,0))</f>
        <v/>
      </c>
      <c r="K2043" s="149"/>
      <c r="L2043" s="149"/>
      <c r="M2043" s="149"/>
      <c r="N2043" s="149"/>
      <c r="O2043" s="149"/>
      <c r="P2043" s="206"/>
      <c r="Q2043" s="150"/>
      <c r="R2043" s="148" t="str">
        <f ca="1">IF(ISERROR($V2043),"",OFFSET('Smelter Look-up'!$C$4,$V2043-4,0)&amp;"")</f>
        <v/>
      </c>
      <c r="S2043" s="154" t="str">
        <f t="shared" ca="1" si="166"/>
        <v/>
      </c>
      <c r="T2043" s="154" t="str">
        <f ca="1">IF(B2043="","",IF(ISERROR(MATCH($J2043,SorP!$B$1:$B$6261,0)),"",INDIRECT("'SorP'!$A$"&amp;MATCH($S2043&amp;$J2043,SorP!C:C,0))))</f>
        <v/>
      </c>
      <c r="U2043" s="167"/>
      <c r="V2043" s="168" t="e">
        <f>IF(C2043="",NA(),MATCH($B2043&amp;$C2043,'Smelter Look-up'!$J:$J,0))</f>
        <v>#N/A</v>
      </c>
      <c r="X2043" s="169">
        <f t="shared" ca="1" si="165"/>
        <v>0</v>
      </c>
      <c r="AB2043" s="311" t="str">
        <f t="shared" si="167"/>
        <v/>
      </c>
      <c r="AC2043" s="169" t="str">
        <f t="shared" si="168"/>
        <v/>
      </c>
      <c r="AD2043" s="169" t="str">
        <f t="shared" si="169"/>
        <v/>
      </c>
    </row>
    <row r="2044" spans="1:30" s="169" customFormat="1" ht="20.25">
      <c r="A2044" s="154"/>
      <c r="B2044" s="301"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3" t="str">
        <f ca="1">IF(ISERROR($V2044),"",OFFSET('Smelter Look-up'!$G$4,$V2044-4,0))</f>
        <v/>
      </c>
      <c r="I2044" s="204" t="str">
        <f ca="1">IF(ISERROR($V2044),"",OFFSET('Smelter Look-up'!$H$4,$V2044-4,0))</f>
        <v/>
      </c>
      <c r="J2044" s="204" t="str">
        <f ca="1">IF(ISERROR($V2044),"",OFFSET('Smelter Look-up'!$I$4,$V2044-4,0))</f>
        <v/>
      </c>
      <c r="K2044" s="149"/>
      <c r="L2044" s="149"/>
      <c r="M2044" s="149"/>
      <c r="N2044" s="149"/>
      <c r="O2044" s="149"/>
      <c r="P2044" s="206"/>
      <c r="Q2044" s="150"/>
      <c r="R2044" s="148" t="str">
        <f ca="1">IF(ISERROR($V2044),"",OFFSET('Smelter Look-up'!$C$4,$V2044-4,0)&amp;"")</f>
        <v/>
      </c>
      <c r="S2044" s="154" t="str">
        <f t="shared" ca="1" si="166"/>
        <v/>
      </c>
      <c r="T2044" s="154" t="str">
        <f ca="1">IF(B2044="","",IF(ISERROR(MATCH($J2044,SorP!$B$1:$B$6261,0)),"",INDIRECT("'SorP'!$A$"&amp;MATCH($S2044&amp;$J2044,SorP!C:C,0))))</f>
        <v/>
      </c>
      <c r="U2044" s="167"/>
      <c r="V2044" s="168" t="e">
        <f>IF(C2044="",NA(),MATCH($B2044&amp;$C2044,'Smelter Look-up'!$J:$J,0))</f>
        <v>#N/A</v>
      </c>
      <c r="X2044" s="169">
        <f t="shared" ca="1" si="165"/>
        <v>0</v>
      </c>
      <c r="AB2044" s="311" t="str">
        <f t="shared" si="167"/>
        <v/>
      </c>
      <c r="AC2044" s="169" t="str">
        <f t="shared" si="168"/>
        <v/>
      </c>
      <c r="AD2044" s="169" t="str">
        <f t="shared" si="169"/>
        <v/>
      </c>
    </row>
    <row r="2045" spans="1:30" s="169" customFormat="1" ht="20.25">
      <c r="A2045" s="154"/>
      <c r="B2045" s="301"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3" t="str">
        <f ca="1">IF(ISERROR($V2045),"",OFFSET('Smelter Look-up'!$G$4,$V2045-4,0))</f>
        <v/>
      </c>
      <c r="I2045" s="204" t="str">
        <f ca="1">IF(ISERROR($V2045),"",OFFSET('Smelter Look-up'!$H$4,$V2045-4,0))</f>
        <v/>
      </c>
      <c r="J2045" s="204" t="str">
        <f ca="1">IF(ISERROR($V2045),"",OFFSET('Smelter Look-up'!$I$4,$V2045-4,0))</f>
        <v/>
      </c>
      <c r="K2045" s="149"/>
      <c r="L2045" s="149"/>
      <c r="M2045" s="149"/>
      <c r="N2045" s="149"/>
      <c r="O2045" s="149"/>
      <c r="P2045" s="206"/>
      <c r="Q2045" s="150"/>
      <c r="R2045" s="148" t="str">
        <f ca="1">IF(ISERROR($V2045),"",OFFSET('Smelter Look-up'!$C$4,$V2045-4,0)&amp;"")</f>
        <v/>
      </c>
      <c r="S2045" s="154" t="str">
        <f t="shared" ca="1" si="166"/>
        <v/>
      </c>
      <c r="T2045" s="154" t="str">
        <f ca="1">IF(B2045="","",IF(ISERROR(MATCH($J2045,SorP!$B$1:$B$6261,0)),"",INDIRECT("'SorP'!$A$"&amp;MATCH($S2045&amp;$J2045,SorP!C:C,0))))</f>
        <v/>
      </c>
      <c r="U2045" s="167"/>
      <c r="V2045" s="168" t="e">
        <f>IF(C2045="",NA(),MATCH($B2045&amp;$C2045,'Smelter Look-up'!$J:$J,0))</f>
        <v>#N/A</v>
      </c>
      <c r="X2045" s="169">
        <f t="shared" ca="1" si="165"/>
        <v>0</v>
      </c>
      <c r="AB2045" s="311" t="str">
        <f t="shared" si="167"/>
        <v/>
      </c>
      <c r="AC2045" s="169" t="str">
        <f t="shared" si="168"/>
        <v/>
      </c>
      <c r="AD2045" s="169" t="str">
        <f t="shared" si="169"/>
        <v/>
      </c>
    </row>
    <row r="2046" spans="1:30" s="169" customFormat="1" ht="20.25">
      <c r="A2046" s="154"/>
      <c r="B2046" s="301"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3" t="str">
        <f ca="1">IF(ISERROR($V2046),"",OFFSET('Smelter Look-up'!$G$4,$V2046-4,0))</f>
        <v/>
      </c>
      <c r="I2046" s="204" t="str">
        <f ca="1">IF(ISERROR($V2046),"",OFFSET('Smelter Look-up'!$H$4,$V2046-4,0))</f>
        <v/>
      </c>
      <c r="J2046" s="204" t="str">
        <f ca="1">IF(ISERROR($V2046),"",OFFSET('Smelter Look-up'!$I$4,$V2046-4,0))</f>
        <v/>
      </c>
      <c r="K2046" s="149"/>
      <c r="L2046" s="149"/>
      <c r="M2046" s="149"/>
      <c r="N2046" s="149"/>
      <c r="O2046" s="149"/>
      <c r="P2046" s="206"/>
      <c r="Q2046" s="150"/>
      <c r="R2046" s="148" t="str">
        <f ca="1">IF(ISERROR($V2046),"",OFFSET('Smelter Look-up'!$C$4,$V2046-4,0)&amp;"")</f>
        <v/>
      </c>
      <c r="S2046" s="154" t="str">
        <f t="shared" ca="1" si="166"/>
        <v/>
      </c>
      <c r="T2046" s="154" t="str">
        <f ca="1">IF(B2046="","",IF(ISERROR(MATCH($J2046,SorP!$B$1:$B$6261,0)),"",INDIRECT("'SorP'!$A$"&amp;MATCH($S2046&amp;$J2046,SorP!C:C,0))))</f>
        <v/>
      </c>
      <c r="U2046" s="167"/>
      <c r="V2046" s="168" t="e">
        <f>IF(C2046="",NA(),MATCH($B2046&amp;$C2046,'Smelter Look-up'!$J:$J,0))</f>
        <v>#N/A</v>
      </c>
      <c r="X2046" s="169">
        <f t="shared" ca="1" si="165"/>
        <v>0</v>
      </c>
      <c r="AB2046" s="311" t="str">
        <f t="shared" si="167"/>
        <v/>
      </c>
      <c r="AC2046" s="169" t="str">
        <f t="shared" si="168"/>
        <v/>
      </c>
      <c r="AD2046" s="169" t="str">
        <f t="shared" si="169"/>
        <v/>
      </c>
    </row>
    <row r="2047" spans="1:30" s="169" customFormat="1" ht="20.25">
      <c r="A2047" s="154"/>
      <c r="B2047" s="301"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3" t="str">
        <f ca="1">IF(ISERROR($V2047),"",OFFSET('Smelter Look-up'!$G$4,$V2047-4,0))</f>
        <v/>
      </c>
      <c r="I2047" s="204" t="str">
        <f ca="1">IF(ISERROR($V2047),"",OFFSET('Smelter Look-up'!$H$4,$V2047-4,0))</f>
        <v/>
      </c>
      <c r="J2047" s="204" t="str">
        <f ca="1">IF(ISERROR($V2047),"",OFFSET('Smelter Look-up'!$I$4,$V2047-4,0))</f>
        <v/>
      </c>
      <c r="K2047" s="149"/>
      <c r="L2047" s="149"/>
      <c r="M2047" s="149"/>
      <c r="N2047" s="149"/>
      <c r="O2047" s="149"/>
      <c r="P2047" s="206"/>
      <c r="Q2047" s="150"/>
      <c r="R2047" s="148" t="str">
        <f ca="1">IF(ISERROR($V2047),"",OFFSET('Smelter Look-up'!$C$4,$V2047-4,0)&amp;"")</f>
        <v/>
      </c>
      <c r="S2047" s="154" t="str">
        <f t="shared" ca="1" si="166"/>
        <v/>
      </c>
      <c r="T2047" s="154" t="str">
        <f ca="1">IF(B2047="","",IF(ISERROR(MATCH($J2047,SorP!$B$1:$B$6261,0)),"",INDIRECT("'SorP'!$A$"&amp;MATCH($S2047&amp;$J2047,SorP!C:C,0))))</f>
        <v/>
      </c>
      <c r="U2047" s="167"/>
      <c r="V2047" s="168" t="e">
        <f>IF(C2047="",NA(),MATCH($B2047&amp;$C2047,'Smelter Look-up'!$J:$J,0))</f>
        <v>#N/A</v>
      </c>
      <c r="X2047" s="169">
        <f t="shared" ca="1" si="165"/>
        <v>0</v>
      </c>
      <c r="AB2047" s="311" t="str">
        <f t="shared" si="167"/>
        <v/>
      </c>
      <c r="AC2047" s="169" t="str">
        <f t="shared" si="168"/>
        <v/>
      </c>
      <c r="AD2047" s="169" t="str">
        <f t="shared" si="169"/>
        <v/>
      </c>
    </row>
    <row r="2048" spans="1:30" s="169" customFormat="1" ht="20.25">
      <c r="A2048" s="154"/>
      <c r="B2048" s="301"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3" t="str">
        <f ca="1">IF(ISERROR($V2048),"",OFFSET('Smelter Look-up'!$G$4,$V2048-4,0))</f>
        <v/>
      </c>
      <c r="I2048" s="204" t="str">
        <f ca="1">IF(ISERROR($V2048),"",OFFSET('Smelter Look-up'!$H$4,$V2048-4,0))</f>
        <v/>
      </c>
      <c r="J2048" s="204" t="str">
        <f ca="1">IF(ISERROR($V2048),"",OFFSET('Smelter Look-up'!$I$4,$V2048-4,0))</f>
        <v/>
      </c>
      <c r="K2048" s="149"/>
      <c r="L2048" s="149"/>
      <c r="M2048" s="149"/>
      <c r="N2048" s="149"/>
      <c r="O2048" s="149"/>
      <c r="P2048" s="206"/>
      <c r="Q2048" s="150"/>
      <c r="R2048" s="148" t="str">
        <f ca="1">IF(ISERROR($V2048),"",OFFSET('Smelter Look-up'!$C$4,$V2048-4,0)&amp;"")</f>
        <v/>
      </c>
      <c r="S2048" s="154" t="str">
        <f t="shared" ca="1" si="166"/>
        <v/>
      </c>
      <c r="T2048" s="154" t="str">
        <f ca="1">IF(B2048="","",IF(ISERROR(MATCH($J2048,SorP!$B$1:$B$6261,0)),"",INDIRECT("'SorP'!$A$"&amp;MATCH($S2048&amp;$J2048,SorP!C:C,0))))</f>
        <v/>
      </c>
      <c r="U2048" s="167"/>
      <c r="V2048" s="168" t="e">
        <f>IF(C2048="",NA(),MATCH($B2048&amp;$C2048,'Smelter Look-up'!$J:$J,0))</f>
        <v>#N/A</v>
      </c>
      <c r="X2048" s="169">
        <f t="shared" ca="1" si="165"/>
        <v>0</v>
      </c>
      <c r="AB2048" s="311" t="str">
        <f t="shared" si="167"/>
        <v/>
      </c>
      <c r="AC2048" s="169" t="str">
        <f t="shared" si="168"/>
        <v/>
      </c>
      <c r="AD2048" s="169" t="str">
        <f t="shared" si="169"/>
        <v/>
      </c>
    </row>
    <row r="2049" spans="1:30" s="169" customFormat="1" ht="20.25">
      <c r="A2049" s="154"/>
      <c r="B2049" s="301"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3" t="str">
        <f ca="1">IF(ISERROR($V2049),"",OFFSET('Smelter Look-up'!$G$4,$V2049-4,0))</f>
        <v/>
      </c>
      <c r="I2049" s="204" t="str">
        <f ca="1">IF(ISERROR($V2049),"",OFFSET('Smelter Look-up'!$H$4,$V2049-4,0))</f>
        <v/>
      </c>
      <c r="J2049" s="204" t="str">
        <f ca="1">IF(ISERROR($V2049),"",OFFSET('Smelter Look-up'!$I$4,$V2049-4,0))</f>
        <v/>
      </c>
      <c r="K2049" s="149"/>
      <c r="L2049" s="149"/>
      <c r="M2049" s="149"/>
      <c r="N2049" s="149"/>
      <c r="O2049" s="149"/>
      <c r="P2049" s="206"/>
      <c r="Q2049" s="150"/>
      <c r="R2049" s="148" t="str">
        <f ca="1">IF(ISERROR($V2049),"",OFFSET('Smelter Look-up'!$C$4,$V2049-4,0)&amp;"")</f>
        <v/>
      </c>
      <c r="S2049" s="154" t="str">
        <f t="shared" ca="1" si="166"/>
        <v/>
      </c>
      <c r="T2049" s="154" t="str">
        <f ca="1">IF(B2049="","",IF(ISERROR(MATCH($J2049,SorP!$B$1:$B$6261,0)),"",INDIRECT("'SorP'!$A$"&amp;MATCH($S2049&amp;$J2049,SorP!C:C,0))))</f>
        <v/>
      </c>
      <c r="U2049" s="167"/>
      <c r="V2049" s="168" t="e">
        <f>IF(C2049="",NA(),MATCH($B2049&amp;$C2049,'Smelter Look-up'!$J:$J,0))</f>
        <v>#N/A</v>
      </c>
      <c r="X2049" s="169">
        <f t="shared" ca="1" si="165"/>
        <v>0</v>
      </c>
      <c r="AB2049" s="311" t="str">
        <f t="shared" si="167"/>
        <v/>
      </c>
      <c r="AC2049" s="169" t="str">
        <f t="shared" si="168"/>
        <v/>
      </c>
      <c r="AD2049" s="169" t="str">
        <f t="shared" si="169"/>
        <v/>
      </c>
    </row>
    <row r="2050" spans="1:30" s="169" customFormat="1" ht="20.25">
      <c r="A2050" s="154"/>
      <c r="B2050" s="301"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3" t="str">
        <f ca="1">IF(ISERROR($V2050),"",OFFSET('Smelter Look-up'!$G$4,$V2050-4,0))</f>
        <v/>
      </c>
      <c r="I2050" s="204" t="str">
        <f ca="1">IF(ISERROR($V2050),"",OFFSET('Smelter Look-up'!$H$4,$V2050-4,0))</f>
        <v/>
      </c>
      <c r="J2050" s="204" t="str">
        <f ca="1">IF(ISERROR($V2050),"",OFFSET('Smelter Look-up'!$I$4,$V2050-4,0))</f>
        <v/>
      </c>
      <c r="K2050" s="149"/>
      <c r="L2050" s="149"/>
      <c r="M2050" s="149"/>
      <c r="N2050" s="149"/>
      <c r="O2050" s="149"/>
      <c r="P2050" s="206"/>
      <c r="Q2050" s="150"/>
      <c r="R2050" s="148" t="str">
        <f ca="1">IF(ISERROR($V2050),"",OFFSET('Smelter Look-up'!$C$4,$V2050-4,0)&amp;"")</f>
        <v/>
      </c>
      <c r="S2050" s="154" t="str">
        <f t="shared" ca="1" si="166"/>
        <v/>
      </c>
      <c r="T2050" s="154" t="str">
        <f ca="1">IF(B2050="","",IF(ISERROR(MATCH($J2050,SorP!$B$1:$B$6261,0)),"",INDIRECT("'SorP'!$A$"&amp;MATCH($S2050&amp;$J2050,SorP!C:C,0))))</f>
        <v/>
      </c>
      <c r="U2050" s="167"/>
      <c r="V2050" s="168" t="e">
        <f>IF(C2050="",NA(),MATCH($B2050&amp;$C2050,'Smelter Look-up'!$J:$J,0))</f>
        <v>#N/A</v>
      </c>
      <c r="X2050" s="169">
        <f t="shared" ca="1" si="165"/>
        <v>0</v>
      </c>
      <c r="AB2050" s="311" t="str">
        <f t="shared" si="167"/>
        <v/>
      </c>
      <c r="AC2050" s="169" t="str">
        <f t="shared" si="168"/>
        <v/>
      </c>
      <c r="AD2050" s="169" t="str">
        <f t="shared" si="169"/>
        <v/>
      </c>
    </row>
    <row r="2051" spans="1:30" s="169" customFormat="1" ht="20.25">
      <c r="A2051" s="154"/>
      <c r="B2051" s="301"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3" t="str">
        <f ca="1">IF(ISERROR($V2051),"",OFFSET('Smelter Look-up'!$G$4,$V2051-4,0))</f>
        <v/>
      </c>
      <c r="I2051" s="204" t="str">
        <f ca="1">IF(ISERROR($V2051),"",OFFSET('Smelter Look-up'!$H$4,$V2051-4,0))</f>
        <v/>
      </c>
      <c r="J2051" s="204" t="str">
        <f ca="1">IF(ISERROR($V2051),"",OFFSET('Smelter Look-up'!$I$4,$V2051-4,0))</f>
        <v/>
      </c>
      <c r="K2051" s="149"/>
      <c r="L2051" s="149"/>
      <c r="M2051" s="149"/>
      <c r="N2051" s="149"/>
      <c r="O2051" s="149"/>
      <c r="P2051" s="206"/>
      <c r="Q2051" s="150"/>
      <c r="R2051" s="148" t="str">
        <f ca="1">IF(ISERROR($V2051),"",OFFSET('Smelter Look-up'!$C$4,$V2051-4,0)&amp;"")</f>
        <v/>
      </c>
      <c r="S2051" s="154" t="str">
        <f t="shared" ca="1" si="166"/>
        <v/>
      </c>
      <c r="T2051" s="154" t="str">
        <f ca="1">IF(B2051="","",IF(ISERROR(MATCH($J2051,SorP!$B$1:$B$6261,0)),"",INDIRECT("'SorP'!$A$"&amp;MATCH($S2051&amp;$J2051,SorP!C:C,0))))</f>
        <v/>
      </c>
      <c r="U2051" s="167"/>
      <c r="V2051" s="168" t="e">
        <f>IF(C2051="",NA(),MATCH($B2051&amp;$C2051,'Smelter Look-up'!$J:$J,0))</f>
        <v>#N/A</v>
      </c>
      <c r="X2051" s="169">
        <f t="shared" ca="1" si="165"/>
        <v>0</v>
      </c>
      <c r="AB2051" s="311" t="str">
        <f t="shared" si="167"/>
        <v/>
      </c>
      <c r="AC2051" s="169" t="str">
        <f t="shared" si="168"/>
        <v/>
      </c>
      <c r="AD2051" s="169" t="str">
        <f t="shared" si="169"/>
        <v/>
      </c>
    </row>
    <row r="2052" spans="1:30" s="169" customFormat="1" ht="20.25">
      <c r="A2052" s="154"/>
      <c r="B2052" s="301"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3" t="str">
        <f ca="1">IF(ISERROR($V2052),"",OFFSET('Smelter Look-up'!$G$4,$V2052-4,0))</f>
        <v/>
      </c>
      <c r="I2052" s="204" t="str">
        <f ca="1">IF(ISERROR($V2052),"",OFFSET('Smelter Look-up'!$H$4,$V2052-4,0))</f>
        <v/>
      </c>
      <c r="J2052" s="204" t="str">
        <f ca="1">IF(ISERROR($V2052),"",OFFSET('Smelter Look-up'!$I$4,$V2052-4,0))</f>
        <v/>
      </c>
      <c r="K2052" s="149"/>
      <c r="L2052" s="149"/>
      <c r="M2052" s="149"/>
      <c r="N2052" s="149"/>
      <c r="O2052" s="149"/>
      <c r="P2052" s="206"/>
      <c r="Q2052" s="150"/>
      <c r="R2052" s="148" t="str">
        <f ca="1">IF(ISERROR($V2052),"",OFFSET('Smelter Look-up'!$C$4,$V2052-4,0)&amp;"")</f>
        <v/>
      </c>
      <c r="S2052" s="154" t="str">
        <f t="shared" ca="1" si="166"/>
        <v/>
      </c>
      <c r="T2052" s="154" t="str">
        <f ca="1">IF(B2052="","",IF(ISERROR(MATCH($J2052,SorP!$B$1:$B$6261,0)),"",INDIRECT("'SorP'!$A$"&amp;MATCH($S2052&amp;$J2052,SorP!C:C,0))))</f>
        <v/>
      </c>
      <c r="U2052" s="167"/>
      <c r="V2052" s="168" t="e">
        <f>IF(C2052="",NA(),MATCH($B2052&amp;$C2052,'Smelter Look-up'!$J:$J,0))</f>
        <v>#N/A</v>
      </c>
      <c r="X2052" s="169">
        <f t="shared" ca="1" si="165"/>
        <v>0</v>
      </c>
      <c r="AB2052" s="311" t="str">
        <f t="shared" si="167"/>
        <v/>
      </c>
      <c r="AC2052" s="169" t="str">
        <f t="shared" si="168"/>
        <v/>
      </c>
      <c r="AD2052" s="169" t="str">
        <f t="shared" si="169"/>
        <v/>
      </c>
    </row>
    <row r="2053" spans="1:30" s="169" customFormat="1" ht="20.25">
      <c r="A2053" s="154"/>
      <c r="B2053" s="301"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3" t="str">
        <f ca="1">IF(ISERROR($V2053),"",OFFSET('Smelter Look-up'!$G$4,$V2053-4,0))</f>
        <v/>
      </c>
      <c r="I2053" s="204" t="str">
        <f ca="1">IF(ISERROR($V2053),"",OFFSET('Smelter Look-up'!$H$4,$V2053-4,0))</f>
        <v/>
      </c>
      <c r="J2053" s="204" t="str">
        <f ca="1">IF(ISERROR($V2053),"",OFFSET('Smelter Look-up'!$I$4,$V2053-4,0))</f>
        <v/>
      </c>
      <c r="K2053" s="149"/>
      <c r="L2053" s="149"/>
      <c r="M2053" s="149"/>
      <c r="N2053" s="149"/>
      <c r="O2053" s="149"/>
      <c r="P2053" s="206"/>
      <c r="Q2053" s="150"/>
      <c r="R2053" s="148" t="str">
        <f ca="1">IF(ISERROR($V2053),"",OFFSET('Smelter Look-up'!$C$4,$V2053-4,0)&amp;"")</f>
        <v/>
      </c>
      <c r="S2053" s="154" t="str">
        <f t="shared" ca="1" si="166"/>
        <v/>
      </c>
      <c r="T2053" s="154" t="str">
        <f ca="1">IF(B2053="","",IF(ISERROR(MATCH($J2053,SorP!$B$1:$B$6261,0)),"",INDIRECT("'SorP'!$A$"&amp;MATCH($S2053&amp;$J2053,SorP!C:C,0))))</f>
        <v/>
      </c>
      <c r="U2053" s="167"/>
      <c r="V2053" s="168" t="e">
        <f>IF(C2053="",NA(),MATCH($B2053&amp;$C2053,'Smelter Look-up'!$J:$J,0))</f>
        <v>#N/A</v>
      </c>
      <c r="X2053" s="169">
        <f t="shared" ca="1" si="165"/>
        <v>0</v>
      </c>
      <c r="AB2053" s="311" t="str">
        <f t="shared" si="167"/>
        <v/>
      </c>
      <c r="AC2053" s="169" t="str">
        <f t="shared" si="168"/>
        <v/>
      </c>
      <c r="AD2053" s="169" t="str">
        <f t="shared" si="169"/>
        <v/>
      </c>
    </row>
    <row r="2054" spans="1:30" s="169" customFormat="1" ht="20.25">
      <c r="A2054" s="154"/>
      <c r="B2054" s="301"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3" t="str">
        <f ca="1">IF(ISERROR($V2054),"",OFFSET('Smelter Look-up'!$G$4,$V2054-4,0))</f>
        <v/>
      </c>
      <c r="I2054" s="204" t="str">
        <f ca="1">IF(ISERROR($V2054),"",OFFSET('Smelter Look-up'!$H$4,$V2054-4,0))</f>
        <v/>
      </c>
      <c r="J2054" s="204" t="str">
        <f ca="1">IF(ISERROR($V2054),"",OFFSET('Smelter Look-up'!$I$4,$V2054-4,0))</f>
        <v/>
      </c>
      <c r="K2054" s="149"/>
      <c r="L2054" s="149"/>
      <c r="M2054" s="149"/>
      <c r="N2054" s="149"/>
      <c r="O2054" s="149"/>
      <c r="P2054" s="206"/>
      <c r="Q2054" s="150"/>
      <c r="R2054" s="148" t="str">
        <f ca="1">IF(ISERROR($V2054),"",OFFSET('Smelter Look-up'!$C$4,$V2054-4,0)&amp;"")</f>
        <v/>
      </c>
      <c r="S2054" s="154" t="str">
        <f t="shared" ca="1" si="166"/>
        <v/>
      </c>
      <c r="T2054" s="154" t="str">
        <f ca="1">IF(B2054="","",IF(ISERROR(MATCH($J2054,SorP!$B$1:$B$6261,0)),"",INDIRECT("'SorP'!$A$"&amp;MATCH($S2054&amp;$J2054,SorP!C:C,0))))</f>
        <v/>
      </c>
      <c r="U2054" s="167"/>
      <c r="V2054" s="168" t="e">
        <f>IF(C2054="",NA(),MATCH($B2054&amp;$C2054,'Smelter Look-up'!$J:$J,0))</f>
        <v>#N/A</v>
      </c>
      <c r="X2054" s="169">
        <f t="shared" ca="1" si="165"/>
        <v>0</v>
      </c>
      <c r="AB2054" s="311" t="str">
        <f t="shared" si="167"/>
        <v/>
      </c>
      <c r="AC2054" s="169" t="str">
        <f t="shared" si="168"/>
        <v/>
      </c>
      <c r="AD2054" s="169" t="str">
        <f t="shared" si="169"/>
        <v/>
      </c>
    </row>
    <row r="2055" spans="1:30" s="169" customFormat="1" ht="20.25">
      <c r="A2055" s="154"/>
      <c r="B2055" s="301"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3" t="str">
        <f ca="1">IF(ISERROR($V2055),"",OFFSET('Smelter Look-up'!$G$4,$V2055-4,0))</f>
        <v/>
      </c>
      <c r="I2055" s="204" t="str">
        <f ca="1">IF(ISERROR($V2055),"",OFFSET('Smelter Look-up'!$H$4,$V2055-4,0))</f>
        <v/>
      </c>
      <c r="J2055" s="204" t="str">
        <f ca="1">IF(ISERROR($V2055),"",OFFSET('Smelter Look-up'!$I$4,$V2055-4,0))</f>
        <v/>
      </c>
      <c r="K2055" s="149"/>
      <c r="L2055" s="149"/>
      <c r="M2055" s="149"/>
      <c r="N2055" s="149"/>
      <c r="O2055" s="149"/>
      <c r="P2055" s="206"/>
      <c r="Q2055" s="150"/>
      <c r="R2055" s="148" t="str">
        <f ca="1">IF(ISERROR($V2055),"",OFFSET('Smelter Look-up'!$C$4,$V2055-4,0)&amp;"")</f>
        <v/>
      </c>
      <c r="S2055" s="154" t="str">
        <f t="shared" ca="1" si="166"/>
        <v/>
      </c>
      <c r="T2055" s="154" t="str">
        <f ca="1">IF(B2055="","",IF(ISERROR(MATCH($J2055,SorP!$B$1:$B$6261,0)),"",INDIRECT("'SorP'!$A$"&amp;MATCH($S2055&amp;$J2055,SorP!C:C,0))))</f>
        <v/>
      </c>
      <c r="U2055" s="167"/>
      <c r="V2055" s="168" t="e">
        <f>IF(C2055="",NA(),MATCH($B2055&amp;$C2055,'Smelter Look-up'!$J:$J,0))</f>
        <v>#N/A</v>
      </c>
      <c r="X2055" s="169">
        <f t="shared" ca="1" si="165"/>
        <v>0</v>
      </c>
      <c r="AB2055" s="311" t="str">
        <f t="shared" si="167"/>
        <v/>
      </c>
      <c r="AC2055" s="169" t="str">
        <f t="shared" si="168"/>
        <v/>
      </c>
      <c r="AD2055" s="169" t="str">
        <f t="shared" si="169"/>
        <v/>
      </c>
    </row>
    <row r="2056" spans="1:30" s="169" customFormat="1" ht="20.25">
      <c r="A2056" s="154"/>
      <c r="B2056" s="301"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3" t="str">
        <f ca="1">IF(ISERROR($V2056),"",OFFSET('Smelter Look-up'!$G$4,$V2056-4,0))</f>
        <v/>
      </c>
      <c r="I2056" s="204" t="str">
        <f ca="1">IF(ISERROR($V2056),"",OFFSET('Smelter Look-up'!$H$4,$V2056-4,0))</f>
        <v/>
      </c>
      <c r="J2056" s="204" t="str">
        <f ca="1">IF(ISERROR($V2056),"",OFFSET('Smelter Look-up'!$I$4,$V2056-4,0))</f>
        <v/>
      </c>
      <c r="K2056" s="149"/>
      <c r="L2056" s="149"/>
      <c r="M2056" s="149"/>
      <c r="N2056" s="149"/>
      <c r="O2056" s="149"/>
      <c r="P2056" s="206"/>
      <c r="Q2056" s="150"/>
      <c r="R2056" s="148" t="str">
        <f ca="1">IF(ISERROR($V2056),"",OFFSET('Smelter Look-up'!$C$4,$V2056-4,0)&amp;"")</f>
        <v/>
      </c>
      <c r="S2056" s="154" t="str">
        <f t="shared" ca="1" si="166"/>
        <v/>
      </c>
      <c r="T2056" s="154" t="str">
        <f ca="1">IF(B2056="","",IF(ISERROR(MATCH($J2056,SorP!$B$1:$B$6261,0)),"",INDIRECT("'SorP'!$A$"&amp;MATCH($S2056&amp;$J2056,SorP!C:C,0))))</f>
        <v/>
      </c>
      <c r="U2056" s="167"/>
      <c r="V2056" s="168" t="e">
        <f>IF(C2056="",NA(),MATCH($B2056&amp;$C2056,'Smelter Look-up'!$J:$J,0))</f>
        <v>#N/A</v>
      </c>
      <c r="X2056" s="169">
        <f t="shared" ca="1" si="165"/>
        <v>0</v>
      </c>
      <c r="AB2056" s="311" t="str">
        <f t="shared" si="167"/>
        <v/>
      </c>
      <c r="AC2056" s="169" t="str">
        <f t="shared" si="168"/>
        <v/>
      </c>
      <c r="AD2056" s="169" t="str">
        <f t="shared" si="169"/>
        <v/>
      </c>
    </row>
    <row r="2057" spans="1:30" s="169" customFormat="1" ht="20.25">
      <c r="A2057" s="154"/>
      <c r="B2057" s="301"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3" t="str">
        <f ca="1">IF(ISERROR($V2057),"",OFFSET('Smelter Look-up'!$G$4,$V2057-4,0))</f>
        <v/>
      </c>
      <c r="I2057" s="204" t="str">
        <f ca="1">IF(ISERROR($V2057),"",OFFSET('Smelter Look-up'!$H$4,$V2057-4,0))</f>
        <v/>
      </c>
      <c r="J2057" s="204" t="str">
        <f ca="1">IF(ISERROR($V2057),"",OFFSET('Smelter Look-up'!$I$4,$V2057-4,0))</f>
        <v/>
      </c>
      <c r="K2057" s="149"/>
      <c r="L2057" s="149"/>
      <c r="M2057" s="149"/>
      <c r="N2057" s="149"/>
      <c r="O2057" s="149"/>
      <c r="P2057" s="206"/>
      <c r="Q2057" s="150"/>
      <c r="R2057" s="148" t="str">
        <f ca="1">IF(ISERROR($V2057),"",OFFSET('Smelter Look-up'!$C$4,$V2057-4,0)&amp;"")</f>
        <v/>
      </c>
      <c r="S2057" s="154" t="str">
        <f t="shared" ca="1" si="166"/>
        <v/>
      </c>
      <c r="T2057" s="154" t="str">
        <f ca="1">IF(B2057="","",IF(ISERROR(MATCH($J2057,SorP!$B$1:$B$6261,0)),"",INDIRECT("'SorP'!$A$"&amp;MATCH($S2057&amp;$J2057,SorP!C:C,0))))</f>
        <v/>
      </c>
      <c r="U2057" s="167"/>
      <c r="V2057" s="168" t="e">
        <f>IF(C2057="",NA(),MATCH($B2057&amp;$C2057,'Smelter Look-up'!$J:$J,0))</f>
        <v>#N/A</v>
      </c>
      <c r="X2057" s="169">
        <f t="shared" ca="1" si="165"/>
        <v>0</v>
      </c>
      <c r="AB2057" s="311" t="str">
        <f t="shared" si="167"/>
        <v/>
      </c>
      <c r="AC2057" s="169" t="str">
        <f t="shared" si="168"/>
        <v/>
      </c>
      <c r="AD2057" s="169" t="str">
        <f t="shared" si="169"/>
        <v/>
      </c>
    </row>
    <row r="2058" spans="1:30" s="169" customFormat="1" ht="20.25">
      <c r="A2058" s="154"/>
      <c r="B2058" s="301"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3" t="str">
        <f ca="1">IF(ISERROR($V2058),"",OFFSET('Smelter Look-up'!$G$4,$V2058-4,0))</f>
        <v/>
      </c>
      <c r="I2058" s="204" t="str">
        <f ca="1">IF(ISERROR($V2058),"",OFFSET('Smelter Look-up'!$H$4,$V2058-4,0))</f>
        <v/>
      </c>
      <c r="J2058" s="204" t="str">
        <f ca="1">IF(ISERROR($V2058),"",OFFSET('Smelter Look-up'!$I$4,$V2058-4,0))</f>
        <v/>
      </c>
      <c r="K2058" s="149"/>
      <c r="L2058" s="149"/>
      <c r="M2058" s="149"/>
      <c r="N2058" s="149"/>
      <c r="O2058" s="149"/>
      <c r="P2058" s="206"/>
      <c r="Q2058" s="150"/>
      <c r="R2058" s="148" t="str">
        <f ca="1">IF(ISERROR($V2058),"",OFFSET('Smelter Look-up'!$C$4,$V2058-4,0)&amp;"")</f>
        <v/>
      </c>
      <c r="S2058" s="154" t="str">
        <f t="shared" ca="1" si="166"/>
        <v/>
      </c>
      <c r="T2058" s="154" t="str">
        <f ca="1">IF(B2058="","",IF(ISERROR(MATCH($J2058,SorP!$B$1:$B$6261,0)),"",INDIRECT("'SorP'!$A$"&amp;MATCH($S2058&amp;$J2058,SorP!C:C,0))))</f>
        <v/>
      </c>
      <c r="U2058" s="167"/>
      <c r="V2058" s="168" t="e">
        <f>IF(C2058="",NA(),MATCH($B2058&amp;$C2058,'Smelter Look-up'!$J:$J,0))</f>
        <v>#N/A</v>
      </c>
      <c r="X2058" s="169">
        <f t="shared" ca="1" si="165"/>
        <v>0</v>
      </c>
      <c r="AB2058" s="311" t="str">
        <f t="shared" si="167"/>
        <v/>
      </c>
      <c r="AC2058" s="169" t="str">
        <f t="shared" si="168"/>
        <v/>
      </c>
      <c r="AD2058" s="169" t="str">
        <f t="shared" si="169"/>
        <v/>
      </c>
    </row>
    <row r="2059" spans="1:30" s="169" customFormat="1" ht="20.25">
      <c r="A2059" s="154"/>
      <c r="B2059" s="301"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3" t="str">
        <f ca="1">IF(ISERROR($V2059),"",OFFSET('Smelter Look-up'!$G$4,$V2059-4,0))</f>
        <v/>
      </c>
      <c r="I2059" s="204" t="str">
        <f ca="1">IF(ISERROR($V2059),"",OFFSET('Smelter Look-up'!$H$4,$V2059-4,0))</f>
        <v/>
      </c>
      <c r="J2059" s="204" t="str">
        <f ca="1">IF(ISERROR($V2059),"",OFFSET('Smelter Look-up'!$I$4,$V2059-4,0))</f>
        <v/>
      </c>
      <c r="K2059" s="149"/>
      <c r="L2059" s="149"/>
      <c r="M2059" s="149"/>
      <c r="N2059" s="149"/>
      <c r="O2059" s="149"/>
      <c r="P2059" s="206"/>
      <c r="Q2059" s="150"/>
      <c r="R2059" s="148" t="str">
        <f ca="1">IF(ISERROR($V2059),"",OFFSET('Smelter Look-up'!$C$4,$V2059-4,0)&amp;"")</f>
        <v/>
      </c>
      <c r="S2059" s="154" t="str">
        <f t="shared" ca="1" si="166"/>
        <v/>
      </c>
      <c r="T2059" s="154" t="str">
        <f ca="1">IF(B2059="","",IF(ISERROR(MATCH($J2059,SorP!$B$1:$B$6261,0)),"",INDIRECT("'SorP'!$A$"&amp;MATCH($S2059&amp;$J2059,SorP!C:C,0))))</f>
        <v/>
      </c>
      <c r="U2059" s="167"/>
      <c r="V2059" s="168" t="e">
        <f>IF(C2059="",NA(),MATCH($B2059&amp;$C2059,'Smelter Look-up'!$J:$J,0))</f>
        <v>#N/A</v>
      </c>
      <c r="X2059" s="169">
        <f t="shared" ca="1" si="165"/>
        <v>0</v>
      </c>
      <c r="AB2059" s="311" t="str">
        <f t="shared" si="167"/>
        <v/>
      </c>
      <c r="AC2059" s="169" t="str">
        <f t="shared" si="168"/>
        <v/>
      </c>
      <c r="AD2059" s="169" t="str">
        <f t="shared" si="169"/>
        <v/>
      </c>
    </row>
    <row r="2060" spans="1:30" s="169" customFormat="1" ht="20.25">
      <c r="A2060" s="154"/>
      <c r="B2060" s="301"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3" t="str">
        <f ca="1">IF(ISERROR($V2060),"",OFFSET('Smelter Look-up'!$G$4,$V2060-4,0))</f>
        <v/>
      </c>
      <c r="I2060" s="204" t="str">
        <f ca="1">IF(ISERROR($V2060),"",OFFSET('Smelter Look-up'!$H$4,$V2060-4,0))</f>
        <v/>
      </c>
      <c r="J2060" s="204" t="str">
        <f ca="1">IF(ISERROR($V2060),"",OFFSET('Smelter Look-up'!$I$4,$V2060-4,0))</f>
        <v/>
      </c>
      <c r="K2060" s="149"/>
      <c r="L2060" s="149"/>
      <c r="M2060" s="149"/>
      <c r="N2060" s="149"/>
      <c r="O2060" s="149"/>
      <c r="P2060" s="206"/>
      <c r="Q2060" s="150"/>
      <c r="R2060" s="148" t="str">
        <f ca="1">IF(ISERROR($V2060),"",OFFSET('Smelter Look-up'!$C$4,$V2060-4,0)&amp;"")</f>
        <v/>
      </c>
      <c r="S2060" s="154" t="str">
        <f t="shared" ca="1" si="166"/>
        <v/>
      </c>
      <c r="T2060" s="154" t="str">
        <f ca="1">IF(B2060="","",IF(ISERROR(MATCH($J2060,SorP!$B$1:$B$6261,0)),"",INDIRECT("'SorP'!$A$"&amp;MATCH($S2060&amp;$J2060,SorP!C:C,0))))</f>
        <v/>
      </c>
      <c r="U2060" s="167"/>
      <c r="V2060" s="168" t="e">
        <f>IF(C2060="",NA(),MATCH($B2060&amp;$C2060,'Smelter Look-up'!$J:$J,0))</f>
        <v>#N/A</v>
      </c>
      <c r="X2060" s="169">
        <f t="shared" ca="1" si="165"/>
        <v>0</v>
      </c>
      <c r="AB2060" s="311" t="str">
        <f t="shared" si="167"/>
        <v/>
      </c>
      <c r="AC2060" s="169" t="str">
        <f t="shared" si="168"/>
        <v/>
      </c>
      <c r="AD2060" s="169" t="str">
        <f t="shared" si="169"/>
        <v/>
      </c>
    </row>
    <row r="2061" spans="1:30" s="169" customFormat="1" ht="20.25">
      <c r="A2061" s="154"/>
      <c r="B2061" s="301"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3" t="str">
        <f ca="1">IF(ISERROR($V2061),"",OFFSET('Smelter Look-up'!$G$4,$V2061-4,0))</f>
        <v/>
      </c>
      <c r="I2061" s="204" t="str">
        <f ca="1">IF(ISERROR($V2061),"",OFFSET('Smelter Look-up'!$H$4,$V2061-4,0))</f>
        <v/>
      </c>
      <c r="J2061" s="204" t="str">
        <f ca="1">IF(ISERROR($V2061),"",OFFSET('Smelter Look-up'!$I$4,$V2061-4,0))</f>
        <v/>
      </c>
      <c r="K2061" s="149"/>
      <c r="L2061" s="149"/>
      <c r="M2061" s="149"/>
      <c r="N2061" s="149"/>
      <c r="O2061" s="149"/>
      <c r="P2061" s="206"/>
      <c r="Q2061" s="150"/>
      <c r="R2061" s="148" t="str">
        <f ca="1">IF(ISERROR($V2061),"",OFFSET('Smelter Look-up'!$C$4,$V2061-4,0)&amp;"")</f>
        <v/>
      </c>
      <c r="S2061" s="154" t="str">
        <f t="shared" ca="1" si="166"/>
        <v/>
      </c>
      <c r="T2061" s="154" t="str">
        <f ca="1">IF(B2061="","",IF(ISERROR(MATCH($J2061,SorP!$B$1:$B$6261,0)),"",INDIRECT("'SorP'!$A$"&amp;MATCH($S2061&amp;$J2061,SorP!C:C,0))))</f>
        <v/>
      </c>
      <c r="U2061" s="167"/>
      <c r="V2061" s="168" t="e">
        <f>IF(C2061="",NA(),MATCH($B2061&amp;$C2061,'Smelter Look-up'!$J:$J,0))</f>
        <v>#N/A</v>
      </c>
      <c r="X2061" s="169">
        <f t="shared" ca="1" si="165"/>
        <v>0</v>
      </c>
      <c r="AB2061" s="311" t="str">
        <f t="shared" si="167"/>
        <v/>
      </c>
      <c r="AC2061" s="169" t="str">
        <f t="shared" si="168"/>
        <v/>
      </c>
      <c r="AD2061" s="169" t="str">
        <f t="shared" si="169"/>
        <v/>
      </c>
    </row>
    <row r="2062" spans="1:30" s="169" customFormat="1" ht="20.25">
      <c r="A2062" s="154"/>
      <c r="B2062" s="301"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3" t="str">
        <f ca="1">IF(ISERROR($V2062),"",OFFSET('Smelter Look-up'!$G$4,$V2062-4,0))</f>
        <v/>
      </c>
      <c r="I2062" s="204" t="str">
        <f ca="1">IF(ISERROR($V2062),"",OFFSET('Smelter Look-up'!$H$4,$V2062-4,0))</f>
        <v/>
      </c>
      <c r="J2062" s="204" t="str">
        <f ca="1">IF(ISERROR($V2062),"",OFFSET('Smelter Look-up'!$I$4,$V2062-4,0))</f>
        <v/>
      </c>
      <c r="K2062" s="149"/>
      <c r="L2062" s="149"/>
      <c r="M2062" s="149"/>
      <c r="N2062" s="149"/>
      <c r="O2062" s="149"/>
      <c r="P2062" s="206"/>
      <c r="Q2062" s="150"/>
      <c r="R2062" s="148" t="str">
        <f ca="1">IF(ISERROR($V2062),"",OFFSET('Smelter Look-up'!$C$4,$V2062-4,0)&amp;"")</f>
        <v/>
      </c>
      <c r="S2062" s="154" t="str">
        <f t="shared" ca="1" si="166"/>
        <v/>
      </c>
      <c r="T2062" s="154" t="str">
        <f ca="1">IF(B2062="","",IF(ISERROR(MATCH($J2062,SorP!$B$1:$B$6261,0)),"",INDIRECT("'SorP'!$A$"&amp;MATCH($S2062&amp;$J2062,SorP!C:C,0))))</f>
        <v/>
      </c>
      <c r="U2062" s="167"/>
      <c r="V2062" s="168" t="e">
        <f>IF(C2062="",NA(),MATCH($B2062&amp;$C2062,'Smelter Look-up'!$J:$J,0))</f>
        <v>#N/A</v>
      </c>
      <c r="X2062" s="169">
        <f t="shared" ca="1" si="165"/>
        <v>0</v>
      </c>
      <c r="AB2062" s="311" t="str">
        <f t="shared" si="167"/>
        <v/>
      </c>
      <c r="AC2062" s="169" t="str">
        <f t="shared" si="168"/>
        <v/>
      </c>
      <c r="AD2062" s="169" t="str">
        <f t="shared" si="169"/>
        <v/>
      </c>
    </row>
    <row r="2063" spans="1:30" s="169" customFormat="1" ht="20.25">
      <c r="A2063" s="154"/>
      <c r="B2063" s="301"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3" t="str">
        <f ca="1">IF(ISERROR($V2063),"",OFFSET('Smelter Look-up'!$G$4,$V2063-4,0))</f>
        <v/>
      </c>
      <c r="I2063" s="204" t="str">
        <f ca="1">IF(ISERROR($V2063),"",OFFSET('Smelter Look-up'!$H$4,$V2063-4,0))</f>
        <v/>
      </c>
      <c r="J2063" s="204" t="str">
        <f ca="1">IF(ISERROR($V2063),"",OFFSET('Smelter Look-up'!$I$4,$V2063-4,0))</f>
        <v/>
      </c>
      <c r="K2063" s="149"/>
      <c r="L2063" s="149"/>
      <c r="M2063" s="149"/>
      <c r="N2063" s="149"/>
      <c r="O2063" s="149"/>
      <c r="P2063" s="206"/>
      <c r="Q2063" s="150"/>
      <c r="R2063" s="148" t="str">
        <f ca="1">IF(ISERROR($V2063),"",OFFSET('Smelter Look-up'!$C$4,$V2063-4,0)&amp;"")</f>
        <v/>
      </c>
      <c r="S2063" s="154" t="str">
        <f t="shared" ca="1" si="166"/>
        <v/>
      </c>
      <c r="T2063" s="154" t="str">
        <f ca="1">IF(B2063="","",IF(ISERROR(MATCH($J2063,SorP!$B$1:$B$6261,0)),"",INDIRECT("'SorP'!$A$"&amp;MATCH($S2063&amp;$J2063,SorP!C:C,0))))</f>
        <v/>
      </c>
      <c r="U2063" s="167"/>
      <c r="V2063" s="168" t="e">
        <f>IF(C2063="",NA(),MATCH($B2063&amp;$C2063,'Smelter Look-up'!$J:$J,0))</f>
        <v>#N/A</v>
      </c>
      <c r="X2063" s="169">
        <f t="shared" ca="1" si="165"/>
        <v>0</v>
      </c>
      <c r="AB2063" s="311" t="str">
        <f t="shared" si="167"/>
        <v/>
      </c>
      <c r="AC2063" s="169" t="str">
        <f t="shared" si="168"/>
        <v/>
      </c>
      <c r="AD2063" s="169" t="str">
        <f t="shared" si="169"/>
        <v/>
      </c>
    </row>
    <row r="2064" spans="1:30" s="169" customFormat="1" ht="20.25">
      <c r="A2064" s="154"/>
      <c r="B2064" s="301"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3" t="str">
        <f ca="1">IF(ISERROR($V2064),"",OFFSET('Smelter Look-up'!$G$4,$V2064-4,0))</f>
        <v/>
      </c>
      <c r="I2064" s="204" t="str">
        <f ca="1">IF(ISERROR($V2064),"",OFFSET('Smelter Look-up'!$H$4,$V2064-4,0))</f>
        <v/>
      </c>
      <c r="J2064" s="204" t="str">
        <f ca="1">IF(ISERROR($V2064),"",OFFSET('Smelter Look-up'!$I$4,$V2064-4,0))</f>
        <v/>
      </c>
      <c r="K2064" s="149"/>
      <c r="L2064" s="149"/>
      <c r="M2064" s="149"/>
      <c r="N2064" s="149"/>
      <c r="O2064" s="149"/>
      <c r="P2064" s="206"/>
      <c r="Q2064" s="150"/>
      <c r="R2064" s="148" t="str">
        <f ca="1">IF(ISERROR($V2064),"",OFFSET('Smelter Look-up'!$C$4,$V2064-4,0)&amp;"")</f>
        <v/>
      </c>
      <c r="S2064" s="154" t="str">
        <f t="shared" ca="1" si="166"/>
        <v/>
      </c>
      <c r="T2064" s="154" t="str">
        <f ca="1">IF(B2064="","",IF(ISERROR(MATCH($J2064,SorP!$B$1:$B$6261,0)),"",INDIRECT("'SorP'!$A$"&amp;MATCH($S2064&amp;$J2064,SorP!C:C,0))))</f>
        <v/>
      </c>
      <c r="U2064" s="167"/>
      <c r="V2064" s="168" t="e">
        <f>IF(C2064="",NA(),MATCH($B2064&amp;$C2064,'Smelter Look-up'!$J:$J,0))</f>
        <v>#N/A</v>
      </c>
      <c r="X2064" s="169">
        <f t="shared" ca="1" si="165"/>
        <v>0</v>
      </c>
      <c r="AB2064" s="311" t="str">
        <f t="shared" si="167"/>
        <v/>
      </c>
      <c r="AC2064" s="169" t="str">
        <f t="shared" si="168"/>
        <v/>
      </c>
      <c r="AD2064" s="169" t="str">
        <f t="shared" si="169"/>
        <v/>
      </c>
    </row>
    <row r="2065" spans="1:30" s="169" customFormat="1" ht="20.25">
      <c r="A2065" s="154"/>
      <c r="B2065" s="301"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3" t="str">
        <f ca="1">IF(ISERROR($V2065),"",OFFSET('Smelter Look-up'!$G$4,$V2065-4,0))</f>
        <v/>
      </c>
      <c r="I2065" s="204" t="str">
        <f ca="1">IF(ISERROR($V2065),"",OFFSET('Smelter Look-up'!$H$4,$V2065-4,0))</f>
        <v/>
      </c>
      <c r="J2065" s="204" t="str">
        <f ca="1">IF(ISERROR($V2065),"",OFFSET('Smelter Look-up'!$I$4,$V2065-4,0))</f>
        <v/>
      </c>
      <c r="K2065" s="149"/>
      <c r="L2065" s="149"/>
      <c r="M2065" s="149"/>
      <c r="N2065" s="149"/>
      <c r="O2065" s="149"/>
      <c r="P2065" s="206"/>
      <c r="Q2065" s="150"/>
      <c r="R2065" s="148" t="str">
        <f ca="1">IF(ISERROR($V2065),"",OFFSET('Smelter Look-up'!$C$4,$V2065-4,0)&amp;"")</f>
        <v/>
      </c>
      <c r="S2065" s="154" t="str">
        <f t="shared" ca="1" si="166"/>
        <v/>
      </c>
      <c r="T2065" s="154" t="str">
        <f ca="1">IF(B2065="","",IF(ISERROR(MATCH($J2065,SorP!$B$1:$B$6261,0)),"",INDIRECT("'SorP'!$A$"&amp;MATCH($S2065&amp;$J2065,SorP!C:C,0))))</f>
        <v/>
      </c>
      <c r="U2065" s="167"/>
      <c r="V2065" s="168" t="e">
        <f>IF(C2065="",NA(),MATCH($B2065&amp;$C2065,'Smelter Look-up'!$J:$J,0))</f>
        <v>#N/A</v>
      </c>
      <c r="X2065" s="169">
        <f t="shared" ca="1" si="165"/>
        <v>0</v>
      </c>
      <c r="AB2065" s="311" t="str">
        <f t="shared" si="167"/>
        <v/>
      </c>
      <c r="AC2065" s="169" t="str">
        <f t="shared" si="168"/>
        <v/>
      </c>
      <c r="AD2065" s="169" t="str">
        <f t="shared" si="169"/>
        <v/>
      </c>
    </row>
    <row r="2066" spans="1:30" s="169" customFormat="1" ht="20.25">
      <c r="A2066" s="154"/>
      <c r="B2066" s="301"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3" t="str">
        <f ca="1">IF(ISERROR($V2066),"",OFFSET('Smelter Look-up'!$G$4,$V2066-4,0))</f>
        <v/>
      </c>
      <c r="I2066" s="204" t="str">
        <f ca="1">IF(ISERROR($V2066),"",OFFSET('Smelter Look-up'!$H$4,$V2066-4,0))</f>
        <v/>
      </c>
      <c r="J2066" s="204" t="str">
        <f ca="1">IF(ISERROR($V2066),"",OFFSET('Smelter Look-up'!$I$4,$V2066-4,0))</f>
        <v/>
      </c>
      <c r="K2066" s="149"/>
      <c r="L2066" s="149"/>
      <c r="M2066" s="149"/>
      <c r="N2066" s="149"/>
      <c r="O2066" s="149"/>
      <c r="P2066" s="206"/>
      <c r="Q2066" s="150"/>
      <c r="R2066" s="148" t="str">
        <f ca="1">IF(ISERROR($V2066),"",OFFSET('Smelter Look-up'!$C$4,$V2066-4,0)&amp;"")</f>
        <v/>
      </c>
      <c r="S2066" s="154" t="str">
        <f t="shared" ca="1" si="166"/>
        <v/>
      </c>
      <c r="T2066" s="154" t="str">
        <f ca="1">IF(B2066="","",IF(ISERROR(MATCH($J2066,SorP!$B$1:$B$6261,0)),"",INDIRECT("'SorP'!$A$"&amp;MATCH($S2066&amp;$J2066,SorP!C:C,0))))</f>
        <v/>
      </c>
      <c r="U2066" s="167"/>
      <c r="V2066" s="168" t="e">
        <f>IF(C2066="",NA(),MATCH($B2066&amp;$C2066,'Smelter Look-up'!$J:$J,0))</f>
        <v>#N/A</v>
      </c>
      <c r="X2066" s="169">
        <f t="shared" ca="1" si="165"/>
        <v>0</v>
      </c>
      <c r="AB2066" s="311" t="str">
        <f t="shared" si="167"/>
        <v/>
      </c>
      <c r="AC2066" s="169" t="str">
        <f t="shared" si="168"/>
        <v/>
      </c>
      <c r="AD2066" s="169" t="str">
        <f t="shared" si="169"/>
        <v/>
      </c>
    </row>
    <row r="2067" spans="1:30" s="169" customFormat="1" ht="20.25">
      <c r="A2067" s="154"/>
      <c r="B2067" s="301"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3" t="str">
        <f ca="1">IF(ISERROR($V2067),"",OFFSET('Smelter Look-up'!$G$4,$V2067-4,0))</f>
        <v/>
      </c>
      <c r="I2067" s="204" t="str">
        <f ca="1">IF(ISERROR($V2067),"",OFFSET('Smelter Look-up'!$H$4,$V2067-4,0))</f>
        <v/>
      </c>
      <c r="J2067" s="204" t="str">
        <f ca="1">IF(ISERROR($V2067),"",OFFSET('Smelter Look-up'!$I$4,$V2067-4,0))</f>
        <v/>
      </c>
      <c r="K2067" s="149"/>
      <c r="L2067" s="149"/>
      <c r="M2067" s="149"/>
      <c r="N2067" s="149"/>
      <c r="O2067" s="149"/>
      <c r="P2067" s="206"/>
      <c r="Q2067" s="150"/>
      <c r="R2067" s="148" t="str">
        <f ca="1">IF(ISERROR($V2067),"",OFFSET('Smelter Look-up'!$C$4,$V2067-4,0)&amp;"")</f>
        <v/>
      </c>
      <c r="S2067" s="154" t="str">
        <f t="shared" ca="1" si="166"/>
        <v/>
      </c>
      <c r="T2067" s="154" t="str">
        <f ca="1">IF(B2067="","",IF(ISERROR(MATCH($J2067,SorP!$B$1:$B$6261,0)),"",INDIRECT("'SorP'!$A$"&amp;MATCH($S2067&amp;$J2067,SorP!C:C,0))))</f>
        <v/>
      </c>
      <c r="U2067" s="167"/>
      <c r="V2067" s="168" t="e">
        <f>IF(C2067="",NA(),MATCH($B2067&amp;$C2067,'Smelter Look-up'!$J:$J,0))</f>
        <v>#N/A</v>
      </c>
      <c r="X2067" s="169">
        <f t="shared" ca="1" si="165"/>
        <v>0</v>
      </c>
      <c r="AB2067" s="311" t="str">
        <f t="shared" si="167"/>
        <v/>
      </c>
      <c r="AC2067" s="169" t="str">
        <f t="shared" si="168"/>
        <v/>
      </c>
      <c r="AD2067" s="169" t="str">
        <f t="shared" si="169"/>
        <v/>
      </c>
    </row>
    <row r="2068" spans="1:30" s="169" customFormat="1" ht="20.25">
      <c r="A2068" s="154"/>
      <c r="B2068" s="301"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3" t="str">
        <f ca="1">IF(ISERROR($V2068),"",OFFSET('Smelter Look-up'!$G$4,$V2068-4,0))</f>
        <v/>
      </c>
      <c r="I2068" s="204" t="str">
        <f ca="1">IF(ISERROR($V2068),"",OFFSET('Smelter Look-up'!$H$4,$V2068-4,0))</f>
        <v/>
      </c>
      <c r="J2068" s="204" t="str">
        <f ca="1">IF(ISERROR($V2068),"",OFFSET('Smelter Look-up'!$I$4,$V2068-4,0))</f>
        <v/>
      </c>
      <c r="K2068" s="149"/>
      <c r="L2068" s="149"/>
      <c r="M2068" s="149"/>
      <c r="N2068" s="149"/>
      <c r="O2068" s="149"/>
      <c r="P2068" s="206"/>
      <c r="Q2068" s="150"/>
      <c r="R2068" s="148" t="str">
        <f ca="1">IF(ISERROR($V2068),"",OFFSET('Smelter Look-up'!$C$4,$V2068-4,0)&amp;"")</f>
        <v/>
      </c>
      <c r="S2068" s="154" t="str">
        <f t="shared" ca="1" si="166"/>
        <v/>
      </c>
      <c r="T2068" s="154" t="str">
        <f ca="1">IF(B2068="","",IF(ISERROR(MATCH($J2068,SorP!$B$1:$B$6261,0)),"",INDIRECT("'SorP'!$A$"&amp;MATCH($S2068&amp;$J2068,SorP!C:C,0))))</f>
        <v/>
      </c>
      <c r="U2068" s="167"/>
      <c r="V2068" s="168" t="e">
        <f>IF(C2068="",NA(),MATCH($B2068&amp;$C2068,'Smelter Look-up'!$J:$J,0))</f>
        <v>#N/A</v>
      </c>
      <c r="X2068" s="169">
        <f t="shared" ca="1" si="165"/>
        <v>0</v>
      </c>
      <c r="AB2068" s="311" t="str">
        <f t="shared" si="167"/>
        <v/>
      </c>
      <c r="AC2068" s="169" t="str">
        <f t="shared" si="168"/>
        <v/>
      </c>
      <c r="AD2068" s="169" t="str">
        <f t="shared" si="169"/>
        <v/>
      </c>
    </row>
    <row r="2069" spans="1:30" s="169" customFormat="1" ht="20.25">
      <c r="A2069" s="154"/>
      <c r="B2069" s="301"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3" t="str">
        <f ca="1">IF(ISERROR($V2069),"",OFFSET('Smelter Look-up'!$G$4,$V2069-4,0))</f>
        <v/>
      </c>
      <c r="I2069" s="204" t="str">
        <f ca="1">IF(ISERROR($V2069),"",OFFSET('Smelter Look-up'!$H$4,$V2069-4,0))</f>
        <v/>
      </c>
      <c r="J2069" s="204" t="str">
        <f ca="1">IF(ISERROR($V2069),"",OFFSET('Smelter Look-up'!$I$4,$V2069-4,0))</f>
        <v/>
      </c>
      <c r="K2069" s="149"/>
      <c r="L2069" s="149"/>
      <c r="M2069" s="149"/>
      <c r="N2069" s="149"/>
      <c r="O2069" s="149"/>
      <c r="P2069" s="206"/>
      <c r="Q2069" s="150"/>
      <c r="R2069" s="148" t="str">
        <f ca="1">IF(ISERROR($V2069),"",OFFSET('Smelter Look-up'!$C$4,$V2069-4,0)&amp;"")</f>
        <v/>
      </c>
      <c r="S2069" s="154" t="str">
        <f t="shared" ca="1" si="166"/>
        <v/>
      </c>
      <c r="T2069" s="154" t="str">
        <f ca="1">IF(B2069="","",IF(ISERROR(MATCH($J2069,SorP!$B$1:$B$6261,0)),"",INDIRECT("'SorP'!$A$"&amp;MATCH($S2069&amp;$J2069,SorP!C:C,0))))</f>
        <v/>
      </c>
      <c r="U2069" s="167"/>
      <c r="V2069" s="168" t="e">
        <f>IF(C2069="",NA(),MATCH($B2069&amp;$C2069,'Smelter Look-up'!$J:$J,0))</f>
        <v>#N/A</v>
      </c>
      <c r="X2069" s="169">
        <f t="shared" ca="1" si="165"/>
        <v>0</v>
      </c>
      <c r="AB2069" s="311" t="str">
        <f t="shared" si="167"/>
        <v/>
      </c>
      <c r="AC2069" s="169" t="str">
        <f t="shared" si="168"/>
        <v/>
      </c>
      <c r="AD2069" s="169" t="str">
        <f t="shared" si="169"/>
        <v/>
      </c>
    </row>
    <row r="2070" spans="1:30" s="169" customFormat="1" ht="20.25">
      <c r="A2070" s="154"/>
      <c r="B2070" s="301"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3" t="str">
        <f ca="1">IF(ISERROR($V2070),"",OFFSET('Smelter Look-up'!$G$4,$V2070-4,0))</f>
        <v/>
      </c>
      <c r="I2070" s="204" t="str">
        <f ca="1">IF(ISERROR($V2070),"",OFFSET('Smelter Look-up'!$H$4,$V2070-4,0))</f>
        <v/>
      </c>
      <c r="J2070" s="204" t="str">
        <f ca="1">IF(ISERROR($V2070),"",OFFSET('Smelter Look-up'!$I$4,$V2070-4,0))</f>
        <v/>
      </c>
      <c r="K2070" s="149"/>
      <c r="L2070" s="149"/>
      <c r="M2070" s="149"/>
      <c r="N2070" s="149"/>
      <c r="O2070" s="149"/>
      <c r="P2070" s="206"/>
      <c r="Q2070" s="150"/>
      <c r="R2070" s="148" t="str">
        <f ca="1">IF(ISERROR($V2070),"",OFFSET('Smelter Look-up'!$C$4,$V2070-4,0)&amp;"")</f>
        <v/>
      </c>
      <c r="S2070" s="154" t="str">
        <f t="shared" ca="1" si="166"/>
        <v/>
      </c>
      <c r="T2070" s="154" t="str">
        <f ca="1">IF(B2070="","",IF(ISERROR(MATCH($J2070,SorP!$B$1:$B$6261,0)),"",INDIRECT("'SorP'!$A$"&amp;MATCH($S2070&amp;$J2070,SorP!C:C,0))))</f>
        <v/>
      </c>
      <c r="U2070" s="167"/>
      <c r="V2070" s="168" t="e">
        <f>IF(C2070="",NA(),MATCH($B2070&amp;$C2070,'Smelter Look-up'!$J:$J,0))</f>
        <v>#N/A</v>
      </c>
      <c r="X2070" s="169">
        <f t="shared" ca="1" si="165"/>
        <v>0</v>
      </c>
      <c r="AB2070" s="311" t="str">
        <f t="shared" si="167"/>
        <v/>
      </c>
      <c r="AC2070" s="169" t="str">
        <f t="shared" si="168"/>
        <v/>
      </c>
      <c r="AD2070" s="169" t="str">
        <f t="shared" si="169"/>
        <v/>
      </c>
    </row>
    <row r="2071" spans="1:30" s="169" customFormat="1" ht="20.25">
      <c r="A2071" s="154"/>
      <c r="B2071" s="301"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3" t="str">
        <f ca="1">IF(ISERROR($V2071),"",OFFSET('Smelter Look-up'!$G$4,$V2071-4,0))</f>
        <v/>
      </c>
      <c r="I2071" s="204" t="str">
        <f ca="1">IF(ISERROR($V2071),"",OFFSET('Smelter Look-up'!$H$4,$V2071-4,0))</f>
        <v/>
      </c>
      <c r="J2071" s="204" t="str">
        <f ca="1">IF(ISERROR($V2071),"",OFFSET('Smelter Look-up'!$I$4,$V2071-4,0))</f>
        <v/>
      </c>
      <c r="K2071" s="149"/>
      <c r="L2071" s="149"/>
      <c r="M2071" s="149"/>
      <c r="N2071" s="149"/>
      <c r="O2071" s="149"/>
      <c r="P2071" s="206"/>
      <c r="Q2071" s="150"/>
      <c r="R2071" s="148" t="str">
        <f ca="1">IF(ISERROR($V2071),"",OFFSET('Smelter Look-up'!$C$4,$V2071-4,0)&amp;"")</f>
        <v/>
      </c>
      <c r="S2071" s="154" t="str">
        <f t="shared" ca="1" si="166"/>
        <v/>
      </c>
      <c r="T2071" s="154" t="str">
        <f ca="1">IF(B2071="","",IF(ISERROR(MATCH($J2071,SorP!$B$1:$B$6261,0)),"",INDIRECT("'SorP'!$A$"&amp;MATCH($S2071&amp;$J2071,SorP!C:C,0))))</f>
        <v/>
      </c>
      <c r="U2071" s="167"/>
      <c r="V2071" s="168" t="e">
        <f>IF(C2071="",NA(),MATCH($B2071&amp;$C2071,'Smelter Look-up'!$J:$J,0))</f>
        <v>#N/A</v>
      </c>
      <c r="X2071" s="169">
        <f t="shared" ca="1" si="165"/>
        <v>0</v>
      </c>
      <c r="AB2071" s="311" t="str">
        <f t="shared" si="167"/>
        <v/>
      </c>
      <c r="AC2071" s="169" t="str">
        <f t="shared" si="168"/>
        <v/>
      </c>
      <c r="AD2071" s="169" t="str">
        <f t="shared" si="169"/>
        <v/>
      </c>
    </row>
    <row r="2072" spans="1:30" s="169" customFormat="1" ht="20.25">
      <c r="A2072" s="154"/>
      <c r="B2072" s="301"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3" t="str">
        <f ca="1">IF(ISERROR($V2072),"",OFFSET('Smelter Look-up'!$G$4,$V2072-4,0))</f>
        <v/>
      </c>
      <c r="I2072" s="204" t="str">
        <f ca="1">IF(ISERROR($V2072),"",OFFSET('Smelter Look-up'!$H$4,$V2072-4,0))</f>
        <v/>
      </c>
      <c r="J2072" s="204" t="str">
        <f ca="1">IF(ISERROR($V2072),"",OFFSET('Smelter Look-up'!$I$4,$V2072-4,0))</f>
        <v/>
      </c>
      <c r="K2072" s="149"/>
      <c r="L2072" s="149"/>
      <c r="M2072" s="149"/>
      <c r="N2072" s="149"/>
      <c r="O2072" s="149"/>
      <c r="P2072" s="206"/>
      <c r="Q2072" s="150"/>
      <c r="R2072" s="148" t="str">
        <f ca="1">IF(ISERROR($V2072),"",OFFSET('Smelter Look-up'!$C$4,$V2072-4,0)&amp;"")</f>
        <v/>
      </c>
      <c r="S2072" s="154" t="str">
        <f t="shared" ca="1" si="166"/>
        <v/>
      </c>
      <c r="T2072" s="154" t="str">
        <f ca="1">IF(B2072="","",IF(ISERROR(MATCH($J2072,SorP!$B$1:$B$6261,0)),"",INDIRECT("'SorP'!$A$"&amp;MATCH($S2072&amp;$J2072,SorP!C:C,0))))</f>
        <v/>
      </c>
      <c r="U2072" s="167"/>
      <c r="V2072" s="168" t="e">
        <f>IF(C2072="",NA(),MATCH($B2072&amp;$C2072,'Smelter Look-up'!$J:$J,0))</f>
        <v>#N/A</v>
      </c>
      <c r="X2072" s="169">
        <f t="shared" ca="1" si="165"/>
        <v>0</v>
      </c>
      <c r="AB2072" s="311" t="str">
        <f t="shared" si="167"/>
        <v/>
      </c>
      <c r="AC2072" s="169" t="str">
        <f t="shared" si="168"/>
        <v/>
      </c>
      <c r="AD2072" s="169" t="str">
        <f t="shared" si="169"/>
        <v/>
      </c>
    </row>
    <row r="2073" spans="1:30" s="169" customFormat="1" ht="20.25">
      <c r="A2073" s="154"/>
      <c r="B2073" s="301"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3" t="str">
        <f ca="1">IF(ISERROR($V2073),"",OFFSET('Smelter Look-up'!$G$4,$V2073-4,0))</f>
        <v/>
      </c>
      <c r="I2073" s="204" t="str">
        <f ca="1">IF(ISERROR($V2073),"",OFFSET('Smelter Look-up'!$H$4,$V2073-4,0))</f>
        <v/>
      </c>
      <c r="J2073" s="204" t="str">
        <f ca="1">IF(ISERROR($V2073),"",OFFSET('Smelter Look-up'!$I$4,$V2073-4,0))</f>
        <v/>
      </c>
      <c r="K2073" s="149"/>
      <c r="L2073" s="149"/>
      <c r="M2073" s="149"/>
      <c r="N2073" s="149"/>
      <c r="O2073" s="149"/>
      <c r="P2073" s="206"/>
      <c r="Q2073" s="150"/>
      <c r="R2073" s="148" t="str">
        <f ca="1">IF(ISERROR($V2073),"",OFFSET('Smelter Look-up'!$C$4,$V2073-4,0)&amp;"")</f>
        <v/>
      </c>
      <c r="S2073" s="154" t="str">
        <f t="shared" ca="1" si="166"/>
        <v/>
      </c>
      <c r="T2073" s="154" t="str">
        <f ca="1">IF(B2073="","",IF(ISERROR(MATCH($J2073,SorP!$B$1:$B$6261,0)),"",INDIRECT("'SorP'!$A$"&amp;MATCH($S2073&amp;$J2073,SorP!C:C,0))))</f>
        <v/>
      </c>
      <c r="U2073" s="167"/>
      <c r="V2073" s="168" t="e">
        <f>IF(C2073="",NA(),MATCH($B2073&amp;$C2073,'Smelter Look-up'!$J:$J,0))</f>
        <v>#N/A</v>
      </c>
      <c r="X2073" s="169">
        <f t="shared" ca="1" si="165"/>
        <v>0</v>
      </c>
      <c r="AB2073" s="311" t="str">
        <f t="shared" si="167"/>
        <v/>
      </c>
      <c r="AC2073" s="169" t="str">
        <f t="shared" si="168"/>
        <v/>
      </c>
      <c r="AD2073" s="169" t="str">
        <f t="shared" si="169"/>
        <v/>
      </c>
    </row>
    <row r="2074" spans="1:30" s="169" customFormat="1" ht="20.25">
      <c r="A2074" s="154"/>
      <c r="B2074" s="301"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3" t="str">
        <f ca="1">IF(ISERROR($V2074),"",OFFSET('Smelter Look-up'!$G$4,$V2074-4,0))</f>
        <v/>
      </c>
      <c r="I2074" s="204" t="str">
        <f ca="1">IF(ISERROR($V2074),"",OFFSET('Smelter Look-up'!$H$4,$V2074-4,0))</f>
        <v/>
      </c>
      <c r="J2074" s="204" t="str">
        <f ca="1">IF(ISERROR($V2074),"",OFFSET('Smelter Look-up'!$I$4,$V2074-4,0))</f>
        <v/>
      </c>
      <c r="K2074" s="149"/>
      <c r="L2074" s="149"/>
      <c r="M2074" s="149"/>
      <c r="N2074" s="149"/>
      <c r="O2074" s="149"/>
      <c r="P2074" s="206"/>
      <c r="Q2074" s="150"/>
      <c r="R2074" s="148" t="str">
        <f ca="1">IF(ISERROR($V2074),"",OFFSET('Smelter Look-up'!$C$4,$V2074-4,0)&amp;"")</f>
        <v/>
      </c>
      <c r="S2074" s="154" t="str">
        <f t="shared" ca="1" si="166"/>
        <v/>
      </c>
      <c r="T2074" s="154" t="str">
        <f ca="1">IF(B2074="","",IF(ISERROR(MATCH($J2074,SorP!$B$1:$B$6261,0)),"",INDIRECT("'SorP'!$A$"&amp;MATCH($S2074&amp;$J2074,SorP!C:C,0))))</f>
        <v/>
      </c>
      <c r="U2074" s="167"/>
      <c r="V2074" s="168" t="e">
        <f>IF(C2074="",NA(),MATCH($B2074&amp;$C2074,'Smelter Look-up'!$J:$J,0))</f>
        <v>#N/A</v>
      </c>
      <c r="X2074" s="169">
        <f t="shared" ca="1" si="165"/>
        <v>0</v>
      </c>
      <c r="AB2074" s="311" t="str">
        <f t="shared" si="167"/>
        <v/>
      </c>
      <c r="AC2074" s="169" t="str">
        <f t="shared" si="168"/>
        <v/>
      </c>
      <c r="AD2074" s="169" t="str">
        <f t="shared" si="169"/>
        <v/>
      </c>
    </row>
    <row r="2075" spans="1:30" s="169" customFormat="1" ht="20.25">
      <c r="A2075" s="154"/>
      <c r="B2075" s="301"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3" t="str">
        <f ca="1">IF(ISERROR($V2075),"",OFFSET('Smelter Look-up'!$G$4,$V2075-4,0))</f>
        <v/>
      </c>
      <c r="I2075" s="204" t="str">
        <f ca="1">IF(ISERROR($V2075),"",OFFSET('Smelter Look-up'!$H$4,$V2075-4,0))</f>
        <v/>
      </c>
      <c r="J2075" s="204" t="str">
        <f ca="1">IF(ISERROR($V2075),"",OFFSET('Smelter Look-up'!$I$4,$V2075-4,0))</f>
        <v/>
      </c>
      <c r="K2075" s="149"/>
      <c r="L2075" s="149"/>
      <c r="M2075" s="149"/>
      <c r="N2075" s="149"/>
      <c r="O2075" s="149"/>
      <c r="P2075" s="206"/>
      <c r="Q2075" s="150"/>
      <c r="R2075" s="148" t="str">
        <f ca="1">IF(ISERROR($V2075),"",OFFSET('Smelter Look-up'!$C$4,$V2075-4,0)&amp;"")</f>
        <v/>
      </c>
      <c r="S2075" s="154" t="str">
        <f t="shared" ca="1" si="166"/>
        <v/>
      </c>
      <c r="T2075" s="154" t="str">
        <f ca="1">IF(B2075="","",IF(ISERROR(MATCH($J2075,SorP!$B$1:$B$6261,0)),"",INDIRECT("'SorP'!$A$"&amp;MATCH($S2075&amp;$J2075,SorP!C:C,0))))</f>
        <v/>
      </c>
      <c r="U2075" s="167"/>
      <c r="V2075" s="168" t="e">
        <f>IF(C2075="",NA(),MATCH($B2075&amp;$C2075,'Smelter Look-up'!$J:$J,0))</f>
        <v>#N/A</v>
      </c>
      <c r="X2075" s="169">
        <f t="shared" ca="1" si="165"/>
        <v>0</v>
      </c>
      <c r="AB2075" s="311" t="str">
        <f t="shared" si="167"/>
        <v/>
      </c>
      <c r="AC2075" s="169" t="str">
        <f t="shared" si="168"/>
        <v/>
      </c>
      <c r="AD2075" s="169" t="str">
        <f t="shared" si="169"/>
        <v/>
      </c>
    </row>
    <row r="2076" spans="1:30" s="169" customFormat="1" ht="20.25">
      <c r="A2076" s="154"/>
      <c r="B2076" s="301"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3" t="str">
        <f ca="1">IF(ISERROR($V2076),"",OFFSET('Smelter Look-up'!$G$4,$V2076-4,0))</f>
        <v/>
      </c>
      <c r="I2076" s="204" t="str">
        <f ca="1">IF(ISERROR($V2076),"",OFFSET('Smelter Look-up'!$H$4,$V2076-4,0))</f>
        <v/>
      </c>
      <c r="J2076" s="204" t="str">
        <f ca="1">IF(ISERROR($V2076),"",OFFSET('Smelter Look-up'!$I$4,$V2076-4,0))</f>
        <v/>
      </c>
      <c r="K2076" s="149"/>
      <c r="L2076" s="149"/>
      <c r="M2076" s="149"/>
      <c r="N2076" s="149"/>
      <c r="O2076" s="149"/>
      <c r="P2076" s="206"/>
      <c r="Q2076" s="150"/>
      <c r="R2076" s="148" t="str">
        <f ca="1">IF(ISERROR($V2076),"",OFFSET('Smelter Look-up'!$C$4,$V2076-4,0)&amp;"")</f>
        <v/>
      </c>
      <c r="S2076" s="154" t="str">
        <f t="shared" ca="1" si="166"/>
        <v/>
      </c>
      <c r="T2076" s="154" t="str">
        <f ca="1">IF(B2076="","",IF(ISERROR(MATCH($J2076,SorP!$B$1:$B$6261,0)),"",INDIRECT("'SorP'!$A$"&amp;MATCH($S2076&amp;$J2076,SorP!C:C,0))))</f>
        <v/>
      </c>
      <c r="U2076" s="167"/>
      <c r="V2076" s="168" t="e">
        <f>IF(C2076="",NA(),MATCH($B2076&amp;$C2076,'Smelter Look-up'!$J:$J,0))</f>
        <v>#N/A</v>
      </c>
      <c r="X2076" s="169">
        <f t="shared" ca="1" si="165"/>
        <v>0</v>
      </c>
      <c r="AB2076" s="311" t="str">
        <f t="shared" si="167"/>
        <v/>
      </c>
      <c r="AC2076" s="169" t="str">
        <f t="shared" si="168"/>
        <v/>
      </c>
      <c r="AD2076" s="169" t="str">
        <f t="shared" si="169"/>
        <v/>
      </c>
    </row>
    <row r="2077" spans="1:30" s="169" customFormat="1" ht="20.25">
      <c r="A2077" s="154"/>
      <c r="B2077" s="301"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3" t="str">
        <f ca="1">IF(ISERROR($V2077),"",OFFSET('Smelter Look-up'!$G$4,$V2077-4,0))</f>
        <v/>
      </c>
      <c r="I2077" s="204" t="str">
        <f ca="1">IF(ISERROR($V2077),"",OFFSET('Smelter Look-up'!$H$4,$V2077-4,0))</f>
        <v/>
      </c>
      <c r="J2077" s="204" t="str">
        <f ca="1">IF(ISERROR($V2077),"",OFFSET('Smelter Look-up'!$I$4,$V2077-4,0))</f>
        <v/>
      </c>
      <c r="K2077" s="149"/>
      <c r="L2077" s="149"/>
      <c r="M2077" s="149"/>
      <c r="N2077" s="149"/>
      <c r="O2077" s="149"/>
      <c r="P2077" s="206"/>
      <c r="Q2077" s="150"/>
      <c r="R2077" s="148" t="str">
        <f ca="1">IF(ISERROR($V2077),"",OFFSET('Smelter Look-up'!$C$4,$V2077-4,0)&amp;"")</f>
        <v/>
      </c>
      <c r="S2077" s="154" t="str">
        <f t="shared" ca="1" si="166"/>
        <v/>
      </c>
      <c r="T2077" s="154" t="str">
        <f ca="1">IF(B2077="","",IF(ISERROR(MATCH($J2077,SorP!$B$1:$B$6261,0)),"",INDIRECT("'SorP'!$A$"&amp;MATCH($S2077&amp;$J2077,SorP!C:C,0))))</f>
        <v/>
      </c>
      <c r="U2077" s="167"/>
      <c r="V2077" s="168" t="e">
        <f>IF(C2077="",NA(),MATCH($B2077&amp;$C2077,'Smelter Look-up'!$J:$J,0))</f>
        <v>#N/A</v>
      </c>
      <c r="X2077" s="169">
        <f t="shared" ca="1" si="165"/>
        <v>0</v>
      </c>
      <c r="AB2077" s="311" t="str">
        <f t="shared" si="167"/>
        <v/>
      </c>
      <c r="AC2077" s="169" t="str">
        <f t="shared" si="168"/>
        <v/>
      </c>
      <c r="AD2077" s="169" t="str">
        <f t="shared" si="169"/>
        <v/>
      </c>
    </row>
    <row r="2078" spans="1:30" s="169" customFormat="1" ht="20.25">
      <c r="A2078" s="154"/>
      <c r="B2078" s="301"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3" t="str">
        <f ca="1">IF(ISERROR($V2078),"",OFFSET('Smelter Look-up'!$G$4,$V2078-4,0))</f>
        <v/>
      </c>
      <c r="I2078" s="204" t="str">
        <f ca="1">IF(ISERROR($V2078),"",OFFSET('Smelter Look-up'!$H$4,$V2078-4,0))</f>
        <v/>
      </c>
      <c r="J2078" s="204" t="str">
        <f ca="1">IF(ISERROR($V2078),"",OFFSET('Smelter Look-up'!$I$4,$V2078-4,0))</f>
        <v/>
      </c>
      <c r="K2078" s="149"/>
      <c r="L2078" s="149"/>
      <c r="M2078" s="149"/>
      <c r="N2078" s="149"/>
      <c r="O2078" s="149"/>
      <c r="P2078" s="206"/>
      <c r="Q2078" s="150"/>
      <c r="R2078" s="148" t="str">
        <f ca="1">IF(ISERROR($V2078),"",OFFSET('Smelter Look-up'!$C$4,$V2078-4,0)&amp;"")</f>
        <v/>
      </c>
      <c r="S2078" s="154" t="str">
        <f t="shared" ca="1" si="166"/>
        <v/>
      </c>
      <c r="T2078" s="154" t="str">
        <f ca="1">IF(B2078="","",IF(ISERROR(MATCH($J2078,SorP!$B$1:$B$6261,0)),"",INDIRECT("'SorP'!$A$"&amp;MATCH($S2078&amp;$J2078,SorP!C:C,0))))</f>
        <v/>
      </c>
      <c r="U2078" s="167"/>
      <c r="V2078" s="168" t="e">
        <f>IF(C2078="",NA(),MATCH($B2078&amp;$C2078,'Smelter Look-up'!$J:$J,0))</f>
        <v>#N/A</v>
      </c>
      <c r="X2078" s="169">
        <f t="shared" ca="1" si="165"/>
        <v>0</v>
      </c>
      <c r="AB2078" s="311" t="str">
        <f t="shared" si="167"/>
        <v/>
      </c>
      <c r="AC2078" s="169" t="str">
        <f t="shared" si="168"/>
        <v/>
      </c>
      <c r="AD2078" s="169" t="str">
        <f t="shared" si="169"/>
        <v/>
      </c>
    </row>
    <row r="2079" spans="1:30" s="169" customFormat="1" ht="20.25">
      <c r="A2079" s="154"/>
      <c r="B2079" s="301"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3" t="str">
        <f ca="1">IF(ISERROR($V2079),"",OFFSET('Smelter Look-up'!$G$4,$V2079-4,0))</f>
        <v/>
      </c>
      <c r="I2079" s="204" t="str">
        <f ca="1">IF(ISERROR($V2079),"",OFFSET('Smelter Look-up'!$H$4,$V2079-4,0))</f>
        <v/>
      </c>
      <c r="J2079" s="204" t="str">
        <f ca="1">IF(ISERROR($V2079),"",OFFSET('Smelter Look-up'!$I$4,$V2079-4,0))</f>
        <v/>
      </c>
      <c r="K2079" s="149"/>
      <c r="L2079" s="149"/>
      <c r="M2079" s="149"/>
      <c r="N2079" s="149"/>
      <c r="O2079" s="149"/>
      <c r="P2079" s="206"/>
      <c r="Q2079" s="150"/>
      <c r="R2079" s="148" t="str">
        <f ca="1">IF(ISERROR($V2079),"",OFFSET('Smelter Look-up'!$C$4,$V2079-4,0)&amp;"")</f>
        <v/>
      </c>
      <c r="S2079" s="154" t="str">
        <f t="shared" ca="1" si="166"/>
        <v/>
      </c>
      <c r="T2079" s="154" t="str">
        <f ca="1">IF(B2079="","",IF(ISERROR(MATCH($J2079,SorP!$B$1:$B$6261,0)),"",INDIRECT("'SorP'!$A$"&amp;MATCH($S2079&amp;$J2079,SorP!C:C,0))))</f>
        <v/>
      </c>
      <c r="U2079" s="167"/>
      <c r="V2079" s="168" t="e">
        <f>IF(C2079="",NA(),MATCH($B2079&amp;$C2079,'Smelter Look-up'!$J:$J,0))</f>
        <v>#N/A</v>
      </c>
      <c r="X2079" s="169">
        <f t="shared" ca="1" si="165"/>
        <v>0</v>
      </c>
      <c r="AB2079" s="311" t="str">
        <f t="shared" si="167"/>
        <v/>
      </c>
      <c r="AC2079" s="169" t="str">
        <f t="shared" si="168"/>
        <v/>
      </c>
      <c r="AD2079" s="169" t="str">
        <f t="shared" si="169"/>
        <v/>
      </c>
    </row>
    <row r="2080" spans="1:30" s="169" customFormat="1" ht="20.25">
      <c r="A2080" s="154"/>
      <c r="B2080" s="301"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3" t="str">
        <f ca="1">IF(ISERROR($V2080),"",OFFSET('Smelter Look-up'!$G$4,$V2080-4,0))</f>
        <v/>
      </c>
      <c r="I2080" s="204" t="str">
        <f ca="1">IF(ISERROR($V2080),"",OFFSET('Smelter Look-up'!$H$4,$V2080-4,0))</f>
        <v/>
      </c>
      <c r="J2080" s="204" t="str">
        <f ca="1">IF(ISERROR($V2080),"",OFFSET('Smelter Look-up'!$I$4,$V2080-4,0))</f>
        <v/>
      </c>
      <c r="K2080" s="149"/>
      <c r="L2080" s="149"/>
      <c r="M2080" s="149"/>
      <c r="N2080" s="149"/>
      <c r="O2080" s="149"/>
      <c r="P2080" s="206"/>
      <c r="Q2080" s="150"/>
      <c r="R2080" s="148" t="str">
        <f ca="1">IF(ISERROR($V2080),"",OFFSET('Smelter Look-up'!$C$4,$V2080-4,0)&amp;"")</f>
        <v/>
      </c>
      <c r="S2080" s="154" t="str">
        <f t="shared" ca="1" si="166"/>
        <v/>
      </c>
      <c r="T2080" s="154" t="str">
        <f ca="1">IF(B2080="","",IF(ISERROR(MATCH($J2080,SorP!$B$1:$B$6261,0)),"",INDIRECT("'SorP'!$A$"&amp;MATCH($S2080&amp;$J2080,SorP!C:C,0))))</f>
        <v/>
      </c>
      <c r="U2080" s="167"/>
      <c r="V2080" s="168" t="e">
        <f>IF(C2080="",NA(),MATCH($B2080&amp;$C2080,'Smelter Look-up'!$J:$J,0))</f>
        <v>#N/A</v>
      </c>
      <c r="X2080" s="169">
        <f t="shared" ref="X2080:X2143" ca="1" si="170">IF(AND(C2080="Smelter not listed",OR(LEN(D2080)=0,LEN(E2080)=0)),1,0)</f>
        <v>0</v>
      </c>
      <c r="AB2080" s="311" t="str">
        <f t="shared" si="167"/>
        <v/>
      </c>
      <c r="AC2080" s="169" t="str">
        <f t="shared" si="168"/>
        <v/>
      </c>
      <c r="AD2080" s="169" t="str">
        <f t="shared" si="169"/>
        <v/>
      </c>
    </row>
    <row r="2081" spans="1:30" s="169" customFormat="1" ht="20.25">
      <c r="A2081" s="154"/>
      <c r="B2081" s="301"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3" t="str">
        <f ca="1">IF(ISERROR($V2081),"",OFFSET('Smelter Look-up'!$G$4,$V2081-4,0))</f>
        <v/>
      </c>
      <c r="I2081" s="204" t="str">
        <f ca="1">IF(ISERROR($V2081),"",OFFSET('Smelter Look-up'!$H$4,$V2081-4,0))</f>
        <v/>
      </c>
      <c r="J2081" s="204" t="str">
        <f ca="1">IF(ISERROR($V2081),"",OFFSET('Smelter Look-up'!$I$4,$V2081-4,0))</f>
        <v/>
      </c>
      <c r="K2081" s="149"/>
      <c r="L2081" s="149"/>
      <c r="M2081" s="149"/>
      <c r="N2081" s="149"/>
      <c r="O2081" s="149"/>
      <c r="P2081" s="206"/>
      <c r="Q2081" s="150"/>
      <c r="R2081" s="148" t="str">
        <f ca="1">IF(ISERROR($V2081),"",OFFSET('Smelter Look-up'!$C$4,$V2081-4,0)&amp;"")</f>
        <v/>
      </c>
      <c r="S2081" s="154" t="str">
        <f t="shared" ref="S2081:S2144" ca="1" si="171">IF(B2081="","",IF(ISERROR(MATCH($E2081,CL,0)),"Unknown",INDIRECT("'C'!$A$"&amp;MATCH($E2081,CL,0)+1)))</f>
        <v/>
      </c>
      <c r="T2081" s="154" t="str">
        <f ca="1">IF(B2081="","",IF(ISERROR(MATCH($J2081,SorP!$B$1:$B$6261,0)),"",INDIRECT("'SorP'!$A$"&amp;MATCH($S2081&amp;$J2081,SorP!C:C,0))))</f>
        <v/>
      </c>
      <c r="U2081" s="167"/>
      <c r="V2081" s="168" t="e">
        <f>IF(C2081="",NA(),MATCH($B2081&amp;$C2081,'Smelter Look-up'!$J:$J,0))</f>
        <v>#N/A</v>
      </c>
      <c r="X2081" s="169">
        <f t="shared" ca="1" si="170"/>
        <v>0</v>
      </c>
      <c r="AB2081" s="311" t="str">
        <f t="shared" si="167"/>
        <v/>
      </c>
      <c r="AC2081" s="169" t="str">
        <f t="shared" si="168"/>
        <v/>
      </c>
      <c r="AD2081" s="169" t="str">
        <f t="shared" si="169"/>
        <v/>
      </c>
    </row>
    <row r="2082" spans="1:30" s="169" customFormat="1" ht="20.25">
      <c r="A2082" s="154"/>
      <c r="B2082" s="301"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3" t="str">
        <f ca="1">IF(ISERROR($V2082),"",OFFSET('Smelter Look-up'!$G$4,$V2082-4,0))</f>
        <v/>
      </c>
      <c r="I2082" s="204" t="str">
        <f ca="1">IF(ISERROR($V2082),"",OFFSET('Smelter Look-up'!$H$4,$V2082-4,0))</f>
        <v/>
      </c>
      <c r="J2082" s="204" t="str">
        <f ca="1">IF(ISERROR($V2082),"",OFFSET('Smelter Look-up'!$I$4,$V2082-4,0))</f>
        <v/>
      </c>
      <c r="K2082" s="149"/>
      <c r="L2082" s="149"/>
      <c r="M2082" s="149"/>
      <c r="N2082" s="149"/>
      <c r="O2082" s="149"/>
      <c r="P2082" s="206"/>
      <c r="Q2082" s="150"/>
      <c r="R2082" s="148" t="str">
        <f ca="1">IF(ISERROR($V2082),"",OFFSET('Smelter Look-up'!$C$4,$V2082-4,0)&amp;"")</f>
        <v/>
      </c>
      <c r="S2082" s="154" t="str">
        <f t="shared" ca="1" si="171"/>
        <v/>
      </c>
      <c r="T2082" s="154" t="str">
        <f ca="1">IF(B2082="","",IF(ISERROR(MATCH($J2082,SorP!$B$1:$B$6261,0)),"",INDIRECT("'SorP'!$A$"&amp;MATCH($S2082&amp;$J2082,SorP!C:C,0))))</f>
        <v/>
      </c>
      <c r="U2082" s="167"/>
      <c r="V2082" s="168" t="e">
        <f>IF(C2082="",NA(),MATCH($B2082&amp;$C2082,'Smelter Look-up'!$J:$J,0))</f>
        <v>#N/A</v>
      </c>
      <c r="X2082" s="169">
        <f t="shared" ca="1" si="170"/>
        <v>0</v>
      </c>
      <c r="AB2082" s="311" t="str">
        <f t="shared" si="167"/>
        <v/>
      </c>
      <c r="AC2082" s="169" t="str">
        <f t="shared" si="168"/>
        <v/>
      </c>
      <c r="AD2082" s="169" t="str">
        <f t="shared" si="169"/>
        <v/>
      </c>
    </row>
    <row r="2083" spans="1:30" s="169" customFormat="1" ht="20.25">
      <c r="A2083" s="154"/>
      <c r="B2083" s="301"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3" t="str">
        <f ca="1">IF(ISERROR($V2083),"",OFFSET('Smelter Look-up'!$G$4,$V2083-4,0))</f>
        <v/>
      </c>
      <c r="I2083" s="204" t="str">
        <f ca="1">IF(ISERROR($V2083),"",OFFSET('Smelter Look-up'!$H$4,$V2083-4,0))</f>
        <v/>
      </c>
      <c r="J2083" s="204" t="str">
        <f ca="1">IF(ISERROR($V2083),"",OFFSET('Smelter Look-up'!$I$4,$V2083-4,0))</f>
        <v/>
      </c>
      <c r="K2083" s="149"/>
      <c r="L2083" s="149"/>
      <c r="M2083" s="149"/>
      <c r="N2083" s="149"/>
      <c r="O2083" s="149"/>
      <c r="P2083" s="206"/>
      <c r="Q2083" s="150"/>
      <c r="R2083" s="148" t="str">
        <f ca="1">IF(ISERROR($V2083),"",OFFSET('Smelter Look-up'!$C$4,$V2083-4,0)&amp;"")</f>
        <v/>
      </c>
      <c r="S2083" s="154" t="str">
        <f t="shared" ca="1" si="171"/>
        <v/>
      </c>
      <c r="T2083" s="154" t="str">
        <f ca="1">IF(B2083="","",IF(ISERROR(MATCH($J2083,SorP!$B$1:$B$6261,0)),"",INDIRECT("'SorP'!$A$"&amp;MATCH($S2083&amp;$J2083,SorP!C:C,0))))</f>
        <v/>
      </c>
      <c r="U2083" s="167"/>
      <c r="V2083" s="168" t="e">
        <f>IF(C2083="",NA(),MATCH($B2083&amp;$C2083,'Smelter Look-up'!$J:$J,0))</f>
        <v>#N/A</v>
      </c>
      <c r="X2083" s="169">
        <f t="shared" ca="1" si="170"/>
        <v>0</v>
      </c>
      <c r="AB2083" s="311" t="str">
        <f t="shared" si="167"/>
        <v/>
      </c>
      <c r="AC2083" s="169" t="str">
        <f t="shared" si="168"/>
        <v/>
      </c>
      <c r="AD2083" s="169" t="str">
        <f t="shared" si="169"/>
        <v/>
      </c>
    </row>
    <row r="2084" spans="1:30" s="169" customFormat="1" ht="20.25">
      <c r="A2084" s="154"/>
      <c r="B2084" s="301"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3" t="str">
        <f ca="1">IF(ISERROR($V2084),"",OFFSET('Smelter Look-up'!$G$4,$V2084-4,0))</f>
        <v/>
      </c>
      <c r="I2084" s="204" t="str">
        <f ca="1">IF(ISERROR($V2084),"",OFFSET('Smelter Look-up'!$H$4,$V2084-4,0))</f>
        <v/>
      </c>
      <c r="J2084" s="204" t="str">
        <f ca="1">IF(ISERROR($V2084),"",OFFSET('Smelter Look-up'!$I$4,$V2084-4,0))</f>
        <v/>
      </c>
      <c r="K2084" s="149"/>
      <c r="L2084" s="149"/>
      <c r="M2084" s="149"/>
      <c r="N2084" s="149"/>
      <c r="O2084" s="149"/>
      <c r="P2084" s="206"/>
      <c r="Q2084" s="150"/>
      <c r="R2084" s="148" t="str">
        <f ca="1">IF(ISERROR($V2084),"",OFFSET('Smelter Look-up'!$C$4,$V2084-4,0)&amp;"")</f>
        <v/>
      </c>
      <c r="S2084" s="154" t="str">
        <f t="shared" ca="1" si="171"/>
        <v/>
      </c>
      <c r="T2084" s="154" t="str">
        <f ca="1">IF(B2084="","",IF(ISERROR(MATCH($J2084,SorP!$B$1:$B$6261,0)),"",INDIRECT("'SorP'!$A$"&amp;MATCH($S2084&amp;$J2084,SorP!C:C,0))))</f>
        <v/>
      </c>
      <c r="U2084" s="167"/>
      <c r="V2084" s="168" t="e">
        <f>IF(C2084="",NA(),MATCH($B2084&amp;$C2084,'Smelter Look-up'!$J:$J,0))</f>
        <v>#N/A</v>
      </c>
      <c r="X2084" s="169">
        <f t="shared" ca="1" si="170"/>
        <v>0</v>
      </c>
      <c r="AB2084" s="311" t="str">
        <f t="shared" si="167"/>
        <v/>
      </c>
      <c r="AC2084" s="169" t="str">
        <f t="shared" si="168"/>
        <v/>
      </c>
      <c r="AD2084" s="169" t="str">
        <f t="shared" si="169"/>
        <v/>
      </c>
    </row>
    <row r="2085" spans="1:30" s="169" customFormat="1" ht="20.25">
      <c r="A2085" s="154"/>
      <c r="B2085" s="301"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3" t="str">
        <f ca="1">IF(ISERROR($V2085),"",OFFSET('Smelter Look-up'!$G$4,$V2085-4,0))</f>
        <v/>
      </c>
      <c r="I2085" s="204" t="str">
        <f ca="1">IF(ISERROR($V2085),"",OFFSET('Smelter Look-up'!$H$4,$V2085-4,0))</f>
        <v/>
      </c>
      <c r="J2085" s="204" t="str">
        <f ca="1">IF(ISERROR($V2085),"",OFFSET('Smelter Look-up'!$I$4,$V2085-4,0))</f>
        <v/>
      </c>
      <c r="K2085" s="149"/>
      <c r="L2085" s="149"/>
      <c r="M2085" s="149"/>
      <c r="N2085" s="149"/>
      <c r="O2085" s="149"/>
      <c r="P2085" s="206"/>
      <c r="Q2085" s="150"/>
      <c r="R2085" s="148" t="str">
        <f ca="1">IF(ISERROR($V2085),"",OFFSET('Smelter Look-up'!$C$4,$V2085-4,0)&amp;"")</f>
        <v/>
      </c>
      <c r="S2085" s="154" t="str">
        <f t="shared" ca="1" si="171"/>
        <v/>
      </c>
      <c r="T2085" s="154" t="str">
        <f ca="1">IF(B2085="","",IF(ISERROR(MATCH($J2085,SorP!$B$1:$B$6261,0)),"",INDIRECT("'SorP'!$A$"&amp;MATCH($S2085&amp;$J2085,SorP!C:C,0))))</f>
        <v/>
      </c>
      <c r="U2085" s="167"/>
      <c r="V2085" s="168" t="e">
        <f>IF(C2085="",NA(),MATCH($B2085&amp;$C2085,'Smelter Look-up'!$J:$J,0))</f>
        <v>#N/A</v>
      </c>
      <c r="X2085" s="169">
        <f t="shared" ca="1" si="170"/>
        <v>0</v>
      </c>
      <c r="AB2085" s="311" t="str">
        <f t="shared" si="167"/>
        <v/>
      </c>
      <c r="AC2085" s="169" t="str">
        <f t="shared" si="168"/>
        <v/>
      </c>
      <c r="AD2085" s="169" t="str">
        <f t="shared" si="169"/>
        <v/>
      </c>
    </row>
    <row r="2086" spans="1:30" s="169" customFormat="1" ht="20.25">
      <c r="A2086" s="154"/>
      <c r="B2086" s="301"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3" t="str">
        <f ca="1">IF(ISERROR($V2086),"",OFFSET('Smelter Look-up'!$G$4,$V2086-4,0))</f>
        <v/>
      </c>
      <c r="I2086" s="204" t="str">
        <f ca="1">IF(ISERROR($V2086),"",OFFSET('Smelter Look-up'!$H$4,$V2086-4,0))</f>
        <v/>
      </c>
      <c r="J2086" s="204" t="str">
        <f ca="1">IF(ISERROR($V2086),"",OFFSET('Smelter Look-up'!$I$4,$V2086-4,0))</f>
        <v/>
      </c>
      <c r="K2086" s="149"/>
      <c r="L2086" s="149"/>
      <c r="M2086" s="149"/>
      <c r="N2086" s="149"/>
      <c r="O2086" s="149"/>
      <c r="P2086" s="206"/>
      <c r="Q2086" s="150"/>
      <c r="R2086" s="148" t="str">
        <f ca="1">IF(ISERROR($V2086),"",OFFSET('Smelter Look-up'!$C$4,$V2086-4,0)&amp;"")</f>
        <v/>
      </c>
      <c r="S2086" s="154" t="str">
        <f t="shared" ca="1" si="171"/>
        <v/>
      </c>
      <c r="T2086" s="154" t="str">
        <f ca="1">IF(B2086="","",IF(ISERROR(MATCH($J2086,SorP!$B$1:$B$6261,0)),"",INDIRECT("'SorP'!$A$"&amp;MATCH($S2086&amp;$J2086,SorP!C:C,0))))</f>
        <v/>
      </c>
      <c r="U2086" s="167"/>
      <c r="V2086" s="168" t="e">
        <f>IF(C2086="",NA(),MATCH($B2086&amp;$C2086,'Smelter Look-up'!$J:$J,0))</f>
        <v>#N/A</v>
      </c>
      <c r="X2086" s="169">
        <f t="shared" ca="1" si="170"/>
        <v>0</v>
      </c>
      <c r="AB2086" s="311" t="str">
        <f t="shared" si="167"/>
        <v/>
      </c>
      <c r="AC2086" s="169" t="str">
        <f t="shared" si="168"/>
        <v/>
      </c>
      <c r="AD2086" s="169" t="str">
        <f t="shared" si="169"/>
        <v/>
      </c>
    </row>
    <row r="2087" spans="1:30" s="169" customFormat="1" ht="20.25">
      <c r="A2087" s="154"/>
      <c r="B2087" s="301"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3" t="str">
        <f ca="1">IF(ISERROR($V2087),"",OFFSET('Smelter Look-up'!$G$4,$V2087-4,0))</f>
        <v/>
      </c>
      <c r="I2087" s="204" t="str">
        <f ca="1">IF(ISERROR($V2087),"",OFFSET('Smelter Look-up'!$H$4,$V2087-4,0))</f>
        <v/>
      </c>
      <c r="J2087" s="204" t="str">
        <f ca="1">IF(ISERROR($V2087),"",OFFSET('Smelter Look-up'!$I$4,$V2087-4,0))</f>
        <v/>
      </c>
      <c r="K2087" s="149"/>
      <c r="L2087" s="149"/>
      <c r="M2087" s="149"/>
      <c r="N2087" s="149"/>
      <c r="O2087" s="149"/>
      <c r="P2087" s="206"/>
      <c r="Q2087" s="150"/>
      <c r="R2087" s="148" t="str">
        <f ca="1">IF(ISERROR($V2087),"",OFFSET('Smelter Look-up'!$C$4,$V2087-4,0)&amp;"")</f>
        <v/>
      </c>
      <c r="S2087" s="154" t="str">
        <f t="shared" ca="1" si="171"/>
        <v/>
      </c>
      <c r="T2087" s="154" t="str">
        <f ca="1">IF(B2087="","",IF(ISERROR(MATCH($J2087,SorP!$B$1:$B$6261,0)),"",INDIRECT("'SorP'!$A$"&amp;MATCH($S2087&amp;$J2087,SorP!C:C,0))))</f>
        <v/>
      </c>
      <c r="U2087" s="167"/>
      <c r="V2087" s="168" t="e">
        <f>IF(C2087="",NA(),MATCH($B2087&amp;$C2087,'Smelter Look-up'!$J:$J,0))</f>
        <v>#N/A</v>
      </c>
      <c r="X2087" s="169">
        <f t="shared" ca="1" si="170"/>
        <v>0</v>
      </c>
      <c r="AB2087" s="311" t="str">
        <f t="shared" ref="AB2087:AB2150" si="172">IF(C2087="","",B2087)</f>
        <v/>
      </c>
      <c r="AC2087" s="169" t="str">
        <f t="shared" ref="AC2087:AC2150" si="173">B2087</f>
        <v/>
      </c>
      <c r="AD2087" s="169" t="str">
        <f t="shared" ref="AD2087:AD2150" si="174">IF(C2087="Smelter not listed",D2087,C2087)</f>
        <v/>
      </c>
    </row>
    <row r="2088" spans="1:30" s="169" customFormat="1" ht="20.25">
      <c r="A2088" s="154"/>
      <c r="B2088" s="301"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3" t="str">
        <f ca="1">IF(ISERROR($V2088),"",OFFSET('Smelter Look-up'!$G$4,$V2088-4,0))</f>
        <v/>
      </c>
      <c r="I2088" s="204" t="str">
        <f ca="1">IF(ISERROR($V2088),"",OFFSET('Smelter Look-up'!$H$4,$V2088-4,0))</f>
        <v/>
      </c>
      <c r="J2088" s="204" t="str">
        <f ca="1">IF(ISERROR($V2088),"",OFFSET('Smelter Look-up'!$I$4,$V2088-4,0))</f>
        <v/>
      </c>
      <c r="K2088" s="149"/>
      <c r="L2088" s="149"/>
      <c r="M2088" s="149"/>
      <c r="N2088" s="149"/>
      <c r="O2088" s="149"/>
      <c r="P2088" s="206"/>
      <c r="Q2088" s="150"/>
      <c r="R2088" s="148" t="str">
        <f ca="1">IF(ISERROR($V2088),"",OFFSET('Smelter Look-up'!$C$4,$V2088-4,0)&amp;"")</f>
        <v/>
      </c>
      <c r="S2088" s="154" t="str">
        <f t="shared" ca="1" si="171"/>
        <v/>
      </c>
      <c r="T2088" s="154" t="str">
        <f ca="1">IF(B2088="","",IF(ISERROR(MATCH($J2088,SorP!$B$1:$B$6261,0)),"",INDIRECT("'SorP'!$A$"&amp;MATCH($S2088&amp;$J2088,SorP!C:C,0))))</f>
        <v/>
      </c>
      <c r="U2088" s="167"/>
      <c r="V2088" s="168" t="e">
        <f>IF(C2088="",NA(),MATCH($B2088&amp;$C2088,'Smelter Look-up'!$J:$J,0))</f>
        <v>#N/A</v>
      </c>
      <c r="X2088" s="169">
        <f t="shared" ca="1" si="170"/>
        <v>0</v>
      </c>
      <c r="AB2088" s="311" t="str">
        <f t="shared" si="172"/>
        <v/>
      </c>
      <c r="AC2088" s="169" t="str">
        <f t="shared" si="173"/>
        <v/>
      </c>
      <c r="AD2088" s="169" t="str">
        <f t="shared" si="174"/>
        <v/>
      </c>
    </row>
    <row r="2089" spans="1:30" s="169" customFormat="1" ht="20.25">
      <c r="A2089" s="154"/>
      <c r="B2089" s="301"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3" t="str">
        <f ca="1">IF(ISERROR($V2089),"",OFFSET('Smelter Look-up'!$G$4,$V2089-4,0))</f>
        <v/>
      </c>
      <c r="I2089" s="204" t="str">
        <f ca="1">IF(ISERROR($V2089),"",OFFSET('Smelter Look-up'!$H$4,$V2089-4,0))</f>
        <v/>
      </c>
      <c r="J2089" s="204" t="str">
        <f ca="1">IF(ISERROR($V2089),"",OFFSET('Smelter Look-up'!$I$4,$V2089-4,0))</f>
        <v/>
      </c>
      <c r="K2089" s="149"/>
      <c r="L2089" s="149"/>
      <c r="M2089" s="149"/>
      <c r="N2089" s="149"/>
      <c r="O2089" s="149"/>
      <c r="P2089" s="206"/>
      <c r="Q2089" s="150"/>
      <c r="R2089" s="148" t="str">
        <f ca="1">IF(ISERROR($V2089),"",OFFSET('Smelter Look-up'!$C$4,$V2089-4,0)&amp;"")</f>
        <v/>
      </c>
      <c r="S2089" s="154" t="str">
        <f t="shared" ca="1" si="171"/>
        <v/>
      </c>
      <c r="T2089" s="154" t="str">
        <f ca="1">IF(B2089="","",IF(ISERROR(MATCH($J2089,SorP!$B$1:$B$6261,0)),"",INDIRECT("'SorP'!$A$"&amp;MATCH($S2089&amp;$J2089,SorP!C:C,0))))</f>
        <v/>
      </c>
      <c r="U2089" s="167"/>
      <c r="V2089" s="168" t="e">
        <f>IF(C2089="",NA(),MATCH($B2089&amp;$C2089,'Smelter Look-up'!$J:$J,0))</f>
        <v>#N/A</v>
      </c>
      <c r="X2089" s="169">
        <f t="shared" ca="1" si="170"/>
        <v>0</v>
      </c>
      <c r="AB2089" s="311" t="str">
        <f t="shared" si="172"/>
        <v/>
      </c>
      <c r="AC2089" s="169" t="str">
        <f t="shared" si="173"/>
        <v/>
      </c>
      <c r="AD2089" s="169" t="str">
        <f t="shared" si="174"/>
        <v/>
      </c>
    </row>
    <row r="2090" spans="1:30" s="169" customFormat="1" ht="20.25">
      <c r="A2090" s="154"/>
      <c r="B2090" s="301"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3" t="str">
        <f ca="1">IF(ISERROR($V2090),"",OFFSET('Smelter Look-up'!$G$4,$V2090-4,0))</f>
        <v/>
      </c>
      <c r="I2090" s="204" t="str">
        <f ca="1">IF(ISERROR($V2090),"",OFFSET('Smelter Look-up'!$H$4,$V2090-4,0))</f>
        <v/>
      </c>
      <c r="J2090" s="204" t="str">
        <f ca="1">IF(ISERROR($V2090),"",OFFSET('Smelter Look-up'!$I$4,$V2090-4,0))</f>
        <v/>
      </c>
      <c r="K2090" s="149"/>
      <c r="L2090" s="149"/>
      <c r="M2090" s="149"/>
      <c r="N2090" s="149"/>
      <c r="O2090" s="149"/>
      <c r="P2090" s="206"/>
      <c r="Q2090" s="150"/>
      <c r="R2090" s="148" t="str">
        <f ca="1">IF(ISERROR($V2090),"",OFFSET('Smelter Look-up'!$C$4,$V2090-4,0)&amp;"")</f>
        <v/>
      </c>
      <c r="S2090" s="154" t="str">
        <f t="shared" ca="1" si="171"/>
        <v/>
      </c>
      <c r="T2090" s="154" t="str">
        <f ca="1">IF(B2090="","",IF(ISERROR(MATCH($J2090,SorP!$B$1:$B$6261,0)),"",INDIRECT("'SorP'!$A$"&amp;MATCH($S2090&amp;$J2090,SorP!C:C,0))))</f>
        <v/>
      </c>
      <c r="U2090" s="167"/>
      <c r="V2090" s="168" t="e">
        <f>IF(C2090="",NA(),MATCH($B2090&amp;$C2090,'Smelter Look-up'!$J:$J,0))</f>
        <v>#N/A</v>
      </c>
      <c r="X2090" s="169">
        <f t="shared" ca="1" si="170"/>
        <v>0</v>
      </c>
      <c r="AB2090" s="311" t="str">
        <f t="shared" si="172"/>
        <v/>
      </c>
      <c r="AC2090" s="169" t="str">
        <f t="shared" si="173"/>
        <v/>
      </c>
      <c r="AD2090" s="169" t="str">
        <f t="shared" si="174"/>
        <v/>
      </c>
    </row>
    <row r="2091" spans="1:30" s="169" customFormat="1" ht="20.25">
      <c r="A2091" s="154"/>
      <c r="B2091" s="301"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3" t="str">
        <f ca="1">IF(ISERROR($V2091),"",OFFSET('Smelter Look-up'!$G$4,$V2091-4,0))</f>
        <v/>
      </c>
      <c r="I2091" s="204" t="str">
        <f ca="1">IF(ISERROR($V2091),"",OFFSET('Smelter Look-up'!$H$4,$V2091-4,0))</f>
        <v/>
      </c>
      <c r="J2091" s="204" t="str">
        <f ca="1">IF(ISERROR($V2091),"",OFFSET('Smelter Look-up'!$I$4,$V2091-4,0))</f>
        <v/>
      </c>
      <c r="K2091" s="149"/>
      <c r="L2091" s="149"/>
      <c r="M2091" s="149"/>
      <c r="N2091" s="149"/>
      <c r="O2091" s="149"/>
      <c r="P2091" s="206"/>
      <c r="Q2091" s="150"/>
      <c r="R2091" s="148" t="str">
        <f ca="1">IF(ISERROR($V2091),"",OFFSET('Smelter Look-up'!$C$4,$V2091-4,0)&amp;"")</f>
        <v/>
      </c>
      <c r="S2091" s="154" t="str">
        <f t="shared" ca="1" si="171"/>
        <v/>
      </c>
      <c r="T2091" s="154" t="str">
        <f ca="1">IF(B2091="","",IF(ISERROR(MATCH($J2091,SorP!$B$1:$B$6261,0)),"",INDIRECT("'SorP'!$A$"&amp;MATCH($S2091&amp;$J2091,SorP!C:C,0))))</f>
        <v/>
      </c>
      <c r="U2091" s="167"/>
      <c r="V2091" s="168" t="e">
        <f>IF(C2091="",NA(),MATCH($B2091&amp;$C2091,'Smelter Look-up'!$J:$J,0))</f>
        <v>#N/A</v>
      </c>
      <c r="X2091" s="169">
        <f t="shared" ca="1" si="170"/>
        <v>0</v>
      </c>
      <c r="AB2091" s="311" t="str">
        <f t="shared" si="172"/>
        <v/>
      </c>
      <c r="AC2091" s="169" t="str">
        <f t="shared" si="173"/>
        <v/>
      </c>
      <c r="AD2091" s="169" t="str">
        <f t="shared" si="174"/>
        <v/>
      </c>
    </row>
    <row r="2092" spans="1:30" s="169" customFormat="1" ht="20.25">
      <c r="A2092" s="154"/>
      <c r="B2092" s="301"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3" t="str">
        <f ca="1">IF(ISERROR($V2092),"",OFFSET('Smelter Look-up'!$G$4,$V2092-4,0))</f>
        <v/>
      </c>
      <c r="I2092" s="204" t="str">
        <f ca="1">IF(ISERROR($V2092),"",OFFSET('Smelter Look-up'!$H$4,$V2092-4,0))</f>
        <v/>
      </c>
      <c r="J2092" s="204" t="str">
        <f ca="1">IF(ISERROR($V2092),"",OFFSET('Smelter Look-up'!$I$4,$V2092-4,0))</f>
        <v/>
      </c>
      <c r="K2092" s="149"/>
      <c r="L2092" s="149"/>
      <c r="M2092" s="149"/>
      <c r="N2092" s="149"/>
      <c r="O2092" s="149"/>
      <c r="P2092" s="206"/>
      <c r="Q2092" s="150"/>
      <c r="R2092" s="148" t="str">
        <f ca="1">IF(ISERROR($V2092),"",OFFSET('Smelter Look-up'!$C$4,$V2092-4,0)&amp;"")</f>
        <v/>
      </c>
      <c r="S2092" s="154" t="str">
        <f t="shared" ca="1" si="171"/>
        <v/>
      </c>
      <c r="T2092" s="154" t="str">
        <f ca="1">IF(B2092="","",IF(ISERROR(MATCH($J2092,SorP!$B$1:$B$6261,0)),"",INDIRECT("'SorP'!$A$"&amp;MATCH($S2092&amp;$J2092,SorP!C:C,0))))</f>
        <v/>
      </c>
      <c r="U2092" s="167"/>
      <c r="V2092" s="168" t="e">
        <f>IF(C2092="",NA(),MATCH($B2092&amp;$C2092,'Smelter Look-up'!$J:$J,0))</f>
        <v>#N/A</v>
      </c>
      <c r="X2092" s="169">
        <f t="shared" ca="1" si="170"/>
        <v>0</v>
      </c>
      <c r="AB2092" s="311" t="str">
        <f t="shared" si="172"/>
        <v/>
      </c>
      <c r="AC2092" s="169" t="str">
        <f t="shared" si="173"/>
        <v/>
      </c>
      <c r="AD2092" s="169" t="str">
        <f t="shared" si="174"/>
        <v/>
      </c>
    </row>
    <row r="2093" spans="1:30" s="169" customFormat="1" ht="20.25">
      <c r="A2093" s="154"/>
      <c r="B2093" s="301"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3" t="str">
        <f ca="1">IF(ISERROR($V2093),"",OFFSET('Smelter Look-up'!$G$4,$V2093-4,0))</f>
        <v/>
      </c>
      <c r="I2093" s="204" t="str">
        <f ca="1">IF(ISERROR($V2093),"",OFFSET('Smelter Look-up'!$H$4,$V2093-4,0))</f>
        <v/>
      </c>
      <c r="J2093" s="204" t="str">
        <f ca="1">IF(ISERROR($V2093),"",OFFSET('Smelter Look-up'!$I$4,$V2093-4,0))</f>
        <v/>
      </c>
      <c r="K2093" s="149"/>
      <c r="L2093" s="149"/>
      <c r="M2093" s="149"/>
      <c r="N2093" s="149"/>
      <c r="O2093" s="149"/>
      <c r="P2093" s="206"/>
      <c r="Q2093" s="150"/>
      <c r="R2093" s="148" t="str">
        <f ca="1">IF(ISERROR($V2093),"",OFFSET('Smelter Look-up'!$C$4,$V2093-4,0)&amp;"")</f>
        <v/>
      </c>
      <c r="S2093" s="154" t="str">
        <f t="shared" ca="1" si="171"/>
        <v/>
      </c>
      <c r="T2093" s="154" t="str">
        <f ca="1">IF(B2093="","",IF(ISERROR(MATCH($J2093,SorP!$B$1:$B$6261,0)),"",INDIRECT("'SorP'!$A$"&amp;MATCH($S2093&amp;$J2093,SorP!C:C,0))))</f>
        <v/>
      </c>
      <c r="U2093" s="167"/>
      <c r="V2093" s="168" t="e">
        <f>IF(C2093="",NA(),MATCH($B2093&amp;$C2093,'Smelter Look-up'!$J:$J,0))</f>
        <v>#N/A</v>
      </c>
      <c r="X2093" s="169">
        <f t="shared" ca="1" si="170"/>
        <v>0</v>
      </c>
      <c r="AB2093" s="311" t="str">
        <f t="shared" si="172"/>
        <v/>
      </c>
      <c r="AC2093" s="169" t="str">
        <f t="shared" si="173"/>
        <v/>
      </c>
      <c r="AD2093" s="169" t="str">
        <f t="shared" si="174"/>
        <v/>
      </c>
    </row>
    <row r="2094" spans="1:30" s="169" customFormat="1" ht="20.25">
      <c r="A2094" s="154"/>
      <c r="B2094" s="301"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3" t="str">
        <f ca="1">IF(ISERROR($V2094),"",OFFSET('Smelter Look-up'!$G$4,$V2094-4,0))</f>
        <v/>
      </c>
      <c r="I2094" s="204" t="str">
        <f ca="1">IF(ISERROR($V2094),"",OFFSET('Smelter Look-up'!$H$4,$V2094-4,0))</f>
        <v/>
      </c>
      <c r="J2094" s="204" t="str">
        <f ca="1">IF(ISERROR($V2094),"",OFFSET('Smelter Look-up'!$I$4,$V2094-4,0))</f>
        <v/>
      </c>
      <c r="K2094" s="149"/>
      <c r="L2094" s="149"/>
      <c r="M2094" s="149"/>
      <c r="N2094" s="149"/>
      <c r="O2094" s="149"/>
      <c r="P2094" s="206"/>
      <c r="Q2094" s="150"/>
      <c r="R2094" s="148" t="str">
        <f ca="1">IF(ISERROR($V2094),"",OFFSET('Smelter Look-up'!$C$4,$V2094-4,0)&amp;"")</f>
        <v/>
      </c>
      <c r="S2094" s="154" t="str">
        <f t="shared" ca="1" si="171"/>
        <v/>
      </c>
      <c r="T2094" s="154" t="str">
        <f ca="1">IF(B2094="","",IF(ISERROR(MATCH($J2094,SorP!$B$1:$B$6261,0)),"",INDIRECT("'SorP'!$A$"&amp;MATCH($S2094&amp;$J2094,SorP!C:C,0))))</f>
        <v/>
      </c>
      <c r="U2094" s="167"/>
      <c r="V2094" s="168" t="e">
        <f>IF(C2094="",NA(),MATCH($B2094&amp;$C2094,'Smelter Look-up'!$J:$J,0))</f>
        <v>#N/A</v>
      </c>
      <c r="X2094" s="169">
        <f t="shared" ca="1" si="170"/>
        <v>0</v>
      </c>
      <c r="AB2094" s="311" t="str">
        <f t="shared" si="172"/>
        <v/>
      </c>
      <c r="AC2094" s="169" t="str">
        <f t="shared" si="173"/>
        <v/>
      </c>
      <c r="AD2094" s="169" t="str">
        <f t="shared" si="174"/>
        <v/>
      </c>
    </row>
    <row r="2095" spans="1:30" s="169" customFormat="1" ht="20.25">
      <c r="A2095" s="154"/>
      <c r="B2095" s="301"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3" t="str">
        <f ca="1">IF(ISERROR($V2095),"",OFFSET('Smelter Look-up'!$G$4,$V2095-4,0))</f>
        <v/>
      </c>
      <c r="I2095" s="204" t="str">
        <f ca="1">IF(ISERROR($V2095),"",OFFSET('Smelter Look-up'!$H$4,$V2095-4,0))</f>
        <v/>
      </c>
      <c r="J2095" s="204" t="str">
        <f ca="1">IF(ISERROR($V2095),"",OFFSET('Smelter Look-up'!$I$4,$V2095-4,0))</f>
        <v/>
      </c>
      <c r="K2095" s="149"/>
      <c r="L2095" s="149"/>
      <c r="M2095" s="149"/>
      <c r="N2095" s="149"/>
      <c r="O2095" s="149"/>
      <c r="P2095" s="206"/>
      <c r="Q2095" s="150"/>
      <c r="R2095" s="148" t="str">
        <f ca="1">IF(ISERROR($V2095),"",OFFSET('Smelter Look-up'!$C$4,$V2095-4,0)&amp;"")</f>
        <v/>
      </c>
      <c r="S2095" s="154" t="str">
        <f t="shared" ca="1" si="171"/>
        <v/>
      </c>
      <c r="T2095" s="154" t="str">
        <f ca="1">IF(B2095="","",IF(ISERROR(MATCH($J2095,SorP!$B$1:$B$6261,0)),"",INDIRECT("'SorP'!$A$"&amp;MATCH($S2095&amp;$J2095,SorP!C:C,0))))</f>
        <v/>
      </c>
      <c r="U2095" s="167"/>
      <c r="V2095" s="168" t="e">
        <f>IF(C2095="",NA(),MATCH($B2095&amp;$C2095,'Smelter Look-up'!$J:$J,0))</f>
        <v>#N/A</v>
      </c>
      <c r="X2095" s="169">
        <f t="shared" ca="1" si="170"/>
        <v>0</v>
      </c>
      <c r="AB2095" s="311" t="str">
        <f t="shared" si="172"/>
        <v/>
      </c>
      <c r="AC2095" s="169" t="str">
        <f t="shared" si="173"/>
        <v/>
      </c>
      <c r="AD2095" s="169" t="str">
        <f t="shared" si="174"/>
        <v/>
      </c>
    </row>
    <row r="2096" spans="1:30" s="169" customFormat="1" ht="20.25">
      <c r="A2096" s="154"/>
      <c r="B2096" s="301"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3" t="str">
        <f ca="1">IF(ISERROR($V2096),"",OFFSET('Smelter Look-up'!$G$4,$V2096-4,0))</f>
        <v/>
      </c>
      <c r="I2096" s="204" t="str">
        <f ca="1">IF(ISERROR($V2096),"",OFFSET('Smelter Look-up'!$H$4,$V2096-4,0))</f>
        <v/>
      </c>
      <c r="J2096" s="204" t="str">
        <f ca="1">IF(ISERROR($V2096),"",OFFSET('Smelter Look-up'!$I$4,$V2096-4,0))</f>
        <v/>
      </c>
      <c r="K2096" s="149"/>
      <c r="L2096" s="149"/>
      <c r="M2096" s="149"/>
      <c r="N2096" s="149"/>
      <c r="O2096" s="149"/>
      <c r="P2096" s="206"/>
      <c r="Q2096" s="150"/>
      <c r="R2096" s="148" t="str">
        <f ca="1">IF(ISERROR($V2096),"",OFFSET('Smelter Look-up'!$C$4,$V2096-4,0)&amp;"")</f>
        <v/>
      </c>
      <c r="S2096" s="154" t="str">
        <f t="shared" ca="1" si="171"/>
        <v/>
      </c>
      <c r="T2096" s="154" t="str">
        <f ca="1">IF(B2096="","",IF(ISERROR(MATCH($J2096,SorP!$B$1:$B$6261,0)),"",INDIRECT("'SorP'!$A$"&amp;MATCH($S2096&amp;$J2096,SorP!C:C,0))))</f>
        <v/>
      </c>
      <c r="U2096" s="167"/>
      <c r="V2096" s="168" t="e">
        <f>IF(C2096="",NA(),MATCH($B2096&amp;$C2096,'Smelter Look-up'!$J:$J,0))</f>
        <v>#N/A</v>
      </c>
      <c r="X2096" s="169">
        <f t="shared" ca="1" si="170"/>
        <v>0</v>
      </c>
      <c r="AB2096" s="311" t="str">
        <f t="shared" si="172"/>
        <v/>
      </c>
      <c r="AC2096" s="169" t="str">
        <f t="shared" si="173"/>
        <v/>
      </c>
      <c r="AD2096" s="169" t="str">
        <f t="shared" si="174"/>
        <v/>
      </c>
    </row>
    <row r="2097" spans="1:30" s="169" customFormat="1" ht="20.25">
      <c r="A2097" s="154"/>
      <c r="B2097" s="301"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3" t="str">
        <f ca="1">IF(ISERROR($V2097),"",OFFSET('Smelter Look-up'!$G$4,$V2097-4,0))</f>
        <v/>
      </c>
      <c r="I2097" s="204" t="str">
        <f ca="1">IF(ISERROR($V2097),"",OFFSET('Smelter Look-up'!$H$4,$V2097-4,0))</f>
        <v/>
      </c>
      <c r="J2097" s="204" t="str">
        <f ca="1">IF(ISERROR($V2097),"",OFFSET('Smelter Look-up'!$I$4,$V2097-4,0))</f>
        <v/>
      </c>
      <c r="K2097" s="149"/>
      <c r="L2097" s="149"/>
      <c r="M2097" s="149"/>
      <c r="N2097" s="149"/>
      <c r="O2097" s="149"/>
      <c r="P2097" s="206"/>
      <c r="Q2097" s="150"/>
      <c r="R2097" s="148" t="str">
        <f ca="1">IF(ISERROR($V2097),"",OFFSET('Smelter Look-up'!$C$4,$V2097-4,0)&amp;"")</f>
        <v/>
      </c>
      <c r="S2097" s="154" t="str">
        <f t="shared" ca="1" si="171"/>
        <v/>
      </c>
      <c r="T2097" s="154" t="str">
        <f ca="1">IF(B2097="","",IF(ISERROR(MATCH($J2097,SorP!$B$1:$B$6261,0)),"",INDIRECT("'SorP'!$A$"&amp;MATCH($S2097&amp;$J2097,SorP!C:C,0))))</f>
        <v/>
      </c>
      <c r="U2097" s="167"/>
      <c r="V2097" s="168" t="e">
        <f>IF(C2097="",NA(),MATCH($B2097&amp;$C2097,'Smelter Look-up'!$J:$J,0))</f>
        <v>#N/A</v>
      </c>
      <c r="X2097" s="169">
        <f t="shared" ca="1" si="170"/>
        <v>0</v>
      </c>
      <c r="AB2097" s="311" t="str">
        <f t="shared" si="172"/>
        <v/>
      </c>
      <c r="AC2097" s="169" t="str">
        <f t="shared" si="173"/>
        <v/>
      </c>
      <c r="AD2097" s="169" t="str">
        <f t="shared" si="174"/>
        <v/>
      </c>
    </row>
    <row r="2098" spans="1:30" s="169" customFormat="1" ht="20.25">
      <c r="A2098" s="154"/>
      <c r="B2098" s="301"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3" t="str">
        <f ca="1">IF(ISERROR($V2098),"",OFFSET('Smelter Look-up'!$G$4,$V2098-4,0))</f>
        <v/>
      </c>
      <c r="I2098" s="204" t="str">
        <f ca="1">IF(ISERROR($V2098),"",OFFSET('Smelter Look-up'!$H$4,$V2098-4,0))</f>
        <v/>
      </c>
      <c r="J2098" s="204" t="str">
        <f ca="1">IF(ISERROR($V2098),"",OFFSET('Smelter Look-up'!$I$4,$V2098-4,0))</f>
        <v/>
      </c>
      <c r="K2098" s="149"/>
      <c r="L2098" s="149"/>
      <c r="M2098" s="149"/>
      <c r="N2098" s="149"/>
      <c r="O2098" s="149"/>
      <c r="P2098" s="206"/>
      <c r="Q2098" s="150"/>
      <c r="R2098" s="148" t="str">
        <f ca="1">IF(ISERROR($V2098),"",OFFSET('Smelter Look-up'!$C$4,$V2098-4,0)&amp;"")</f>
        <v/>
      </c>
      <c r="S2098" s="154" t="str">
        <f t="shared" ca="1" si="171"/>
        <v/>
      </c>
      <c r="T2098" s="154" t="str">
        <f ca="1">IF(B2098="","",IF(ISERROR(MATCH($J2098,SorP!$B$1:$B$6261,0)),"",INDIRECT("'SorP'!$A$"&amp;MATCH($S2098&amp;$J2098,SorP!C:C,0))))</f>
        <v/>
      </c>
      <c r="U2098" s="167"/>
      <c r="V2098" s="168" t="e">
        <f>IF(C2098="",NA(),MATCH($B2098&amp;$C2098,'Smelter Look-up'!$J:$J,0))</f>
        <v>#N/A</v>
      </c>
      <c r="X2098" s="169">
        <f t="shared" ca="1" si="170"/>
        <v>0</v>
      </c>
      <c r="AB2098" s="311" t="str">
        <f t="shared" si="172"/>
        <v/>
      </c>
      <c r="AC2098" s="169" t="str">
        <f t="shared" si="173"/>
        <v/>
      </c>
      <c r="AD2098" s="169" t="str">
        <f t="shared" si="174"/>
        <v/>
      </c>
    </row>
    <row r="2099" spans="1:30" s="169" customFormat="1" ht="20.25">
      <c r="A2099" s="154"/>
      <c r="B2099" s="301"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3" t="str">
        <f ca="1">IF(ISERROR($V2099),"",OFFSET('Smelter Look-up'!$G$4,$V2099-4,0))</f>
        <v/>
      </c>
      <c r="I2099" s="204" t="str">
        <f ca="1">IF(ISERROR($V2099),"",OFFSET('Smelter Look-up'!$H$4,$V2099-4,0))</f>
        <v/>
      </c>
      <c r="J2099" s="204" t="str">
        <f ca="1">IF(ISERROR($V2099),"",OFFSET('Smelter Look-up'!$I$4,$V2099-4,0))</f>
        <v/>
      </c>
      <c r="K2099" s="149"/>
      <c r="L2099" s="149"/>
      <c r="M2099" s="149"/>
      <c r="N2099" s="149"/>
      <c r="O2099" s="149"/>
      <c r="P2099" s="206"/>
      <c r="Q2099" s="150"/>
      <c r="R2099" s="148" t="str">
        <f ca="1">IF(ISERROR($V2099),"",OFFSET('Smelter Look-up'!$C$4,$V2099-4,0)&amp;"")</f>
        <v/>
      </c>
      <c r="S2099" s="154" t="str">
        <f t="shared" ca="1" si="171"/>
        <v/>
      </c>
      <c r="T2099" s="154" t="str">
        <f ca="1">IF(B2099="","",IF(ISERROR(MATCH($J2099,SorP!$B$1:$B$6261,0)),"",INDIRECT("'SorP'!$A$"&amp;MATCH($S2099&amp;$J2099,SorP!C:C,0))))</f>
        <v/>
      </c>
      <c r="U2099" s="167"/>
      <c r="V2099" s="168" t="e">
        <f>IF(C2099="",NA(),MATCH($B2099&amp;$C2099,'Smelter Look-up'!$J:$J,0))</f>
        <v>#N/A</v>
      </c>
      <c r="X2099" s="169">
        <f t="shared" ca="1" si="170"/>
        <v>0</v>
      </c>
      <c r="AB2099" s="311" t="str">
        <f t="shared" si="172"/>
        <v/>
      </c>
      <c r="AC2099" s="169" t="str">
        <f t="shared" si="173"/>
        <v/>
      </c>
      <c r="AD2099" s="169" t="str">
        <f t="shared" si="174"/>
        <v/>
      </c>
    </row>
    <row r="2100" spans="1:30" s="169" customFormat="1" ht="20.25">
      <c r="A2100" s="154"/>
      <c r="B2100" s="301"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3" t="str">
        <f ca="1">IF(ISERROR($V2100),"",OFFSET('Smelter Look-up'!$G$4,$V2100-4,0))</f>
        <v/>
      </c>
      <c r="I2100" s="204" t="str">
        <f ca="1">IF(ISERROR($V2100),"",OFFSET('Smelter Look-up'!$H$4,$V2100-4,0))</f>
        <v/>
      </c>
      <c r="J2100" s="204" t="str">
        <f ca="1">IF(ISERROR($V2100),"",OFFSET('Smelter Look-up'!$I$4,$V2100-4,0))</f>
        <v/>
      </c>
      <c r="K2100" s="149"/>
      <c r="L2100" s="149"/>
      <c r="M2100" s="149"/>
      <c r="N2100" s="149"/>
      <c r="O2100" s="149"/>
      <c r="P2100" s="206"/>
      <c r="Q2100" s="150"/>
      <c r="R2100" s="148" t="str">
        <f ca="1">IF(ISERROR($V2100),"",OFFSET('Smelter Look-up'!$C$4,$V2100-4,0)&amp;"")</f>
        <v/>
      </c>
      <c r="S2100" s="154" t="str">
        <f t="shared" ca="1" si="171"/>
        <v/>
      </c>
      <c r="T2100" s="154" t="str">
        <f ca="1">IF(B2100="","",IF(ISERROR(MATCH($J2100,SorP!$B$1:$B$6261,0)),"",INDIRECT("'SorP'!$A$"&amp;MATCH($S2100&amp;$J2100,SorP!C:C,0))))</f>
        <v/>
      </c>
      <c r="U2100" s="167"/>
      <c r="V2100" s="168" t="e">
        <f>IF(C2100="",NA(),MATCH($B2100&amp;$C2100,'Smelter Look-up'!$J:$J,0))</f>
        <v>#N/A</v>
      </c>
      <c r="X2100" s="169">
        <f t="shared" ca="1" si="170"/>
        <v>0</v>
      </c>
      <c r="AB2100" s="311" t="str">
        <f t="shared" si="172"/>
        <v/>
      </c>
      <c r="AC2100" s="169" t="str">
        <f t="shared" si="173"/>
        <v/>
      </c>
      <c r="AD2100" s="169" t="str">
        <f t="shared" si="174"/>
        <v/>
      </c>
    </row>
    <row r="2101" spans="1:30" s="169" customFormat="1" ht="20.25">
      <c r="A2101" s="154"/>
      <c r="B2101" s="301"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3" t="str">
        <f ca="1">IF(ISERROR($V2101),"",OFFSET('Smelter Look-up'!$G$4,$V2101-4,0))</f>
        <v/>
      </c>
      <c r="I2101" s="204" t="str">
        <f ca="1">IF(ISERROR($V2101),"",OFFSET('Smelter Look-up'!$H$4,$V2101-4,0))</f>
        <v/>
      </c>
      <c r="J2101" s="204" t="str">
        <f ca="1">IF(ISERROR($V2101),"",OFFSET('Smelter Look-up'!$I$4,$V2101-4,0))</f>
        <v/>
      </c>
      <c r="K2101" s="149"/>
      <c r="L2101" s="149"/>
      <c r="M2101" s="149"/>
      <c r="N2101" s="149"/>
      <c r="O2101" s="149"/>
      <c r="P2101" s="206"/>
      <c r="Q2101" s="150"/>
      <c r="R2101" s="148" t="str">
        <f ca="1">IF(ISERROR($V2101),"",OFFSET('Smelter Look-up'!$C$4,$V2101-4,0)&amp;"")</f>
        <v/>
      </c>
      <c r="S2101" s="154" t="str">
        <f t="shared" ca="1" si="171"/>
        <v/>
      </c>
      <c r="T2101" s="154" t="str">
        <f ca="1">IF(B2101="","",IF(ISERROR(MATCH($J2101,SorP!$B$1:$B$6261,0)),"",INDIRECT("'SorP'!$A$"&amp;MATCH($S2101&amp;$J2101,SorP!C:C,0))))</f>
        <v/>
      </c>
      <c r="U2101" s="167"/>
      <c r="V2101" s="168" t="e">
        <f>IF(C2101="",NA(),MATCH($B2101&amp;$C2101,'Smelter Look-up'!$J:$J,0))</f>
        <v>#N/A</v>
      </c>
      <c r="X2101" s="169">
        <f t="shared" ca="1" si="170"/>
        <v>0</v>
      </c>
      <c r="AB2101" s="311" t="str">
        <f t="shared" si="172"/>
        <v/>
      </c>
      <c r="AC2101" s="169" t="str">
        <f t="shared" si="173"/>
        <v/>
      </c>
      <c r="AD2101" s="169" t="str">
        <f t="shared" si="174"/>
        <v/>
      </c>
    </row>
    <row r="2102" spans="1:30" s="169" customFormat="1" ht="20.25">
      <c r="A2102" s="154"/>
      <c r="B2102" s="301"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3" t="str">
        <f ca="1">IF(ISERROR($V2102),"",OFFSET('Smelter Look-up'!$G$4,$V2102-4,0))</f>
        <v/>
      </c>
      <c r="I2102" s="204" t="str">
        <f ca="1">IF(ISERROR($V2102),"",OFFSET('Smelter Look-up'!$H$4,$V2102-4,0))</f>
        <v/>
      </c>
      <c r="J2102" s="204" t="str">
        <f ca="1">IF(ISERROR($V2102),"",OFFSET('Smelter Look-up'!$I$4,$V2102-4,0))</f>
        <v/>
      </c>
      <c r="K2102" s="149"/>
      <c r="L2102" s="149"/>
      <c r="M2102" s="149"/>
      <c r="N2102" s="149"/>
      <c r="O2102" s="149"/>
      <c r="P2102" s="206"/>
      <c r="Q2102" s="150"/>
      <c r="R2102" s="148" t="str">
        <f ca="1">IF(ISERROR($V2102),"",OFFSET('Smelter Look-up'!$C$4,$V2102-4,0)&amp;"")</f>
        <v/>
      </c>
      <c r="S2102" s="154" t="str">
        <f t="shared" ca="1" si="171"/>
        <v/>
      </c>
      <c r="T2102" s="154" t="str">
        <f ca="1">IF(B2102="","",IF(ISERROR(MATCH($J2102,SorP!$B$1:$B$6261,0)),"",INDIRECT("'SorP'!$A$"&amp;MATCH($S2102&amp;$J2102,SorP!C:C,0))))</f>
        <v/>
      </c>
      <c r="U2102" s="167"/>
      <c r="V2102" s="168" t="e">
        <f>IF(C2102="",NA(),MATCH($B2102&amp;$C2102,'Smelter Look-up'!$J:$J,0))</f>
        <v>#N/A</v>
      </c>
      <c r="X2102" s="169">
        <f t="shared" ca="1" si="170"/>
        <v>0</v>
      </c>
      <c r="AB2102" s="311" t="str">
        <f t="shared" si="172"/>
        <v/>
      </c>
      <c r="AC2102" s="169" t="str">
        <f t="shared" si="173"/>
        <v/>
      </c>
      <c r="AD2102" s="169" t="str">
        <f t="shared" si="174"/>
        <v/>
      </c>
    </row>
    <row r="2103" spans="1:30" s="169" customFormat="1" ht="20.25">
      <c r="A2103" s="154"/>
      <c r="B2103" s="301"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3" t="str">
        <f ca="1">IF(ISERROR($V2103),"",OFFSET('Smelter Look-up'!$G$4,$V2103-4,0))</f>
        <v/>
      </c>
      <c r="I2103" s="204" t="str">
        <f ca="1">IF(ISERROR($V2103),"",OFFSET('Smelter Look-up'!$H$4,$V2103-4,0))</f>
        <v/>
      </c>
      <c r="J2103" s="204" t="str">
        <f ca="1">IF(ISERROR($V2103),"",OFFSET('Smelter Look-up'!$I$4,$V2103-4,0))</f>
        <v/>
      </c>
      <c r="K2103" s="149"/>
      <c r="L2103" s="149"/>
      <c r="M2103" s="149"/>
      <c r="N2103" s="149"/>
      <c r="O2103" s="149"/>
      <c r="P2103" s="206"/>
      <c r="Q2103" s="150"/>
      <c r="R2103" s="148" t="str">
        <f ca="1">IF(ISERROR($V2103),"",OFFSET('Smelter Look-up'!$C$4,$V2103-4,0)&amp;"")</f>
        <v/>
      </c>
      <c r="S2103" s="154" t="str">
        <f t="shared" ca="1" si="171"/>
        <v/>
      </c>
      <c r="T2103" s="154" t="str">
        <f ca="1">IF(B2103="","",IF(ISERROR(MATCH($J2103,SorP!$B$1:$B$6261,0)),"",INDIRECT("'SorP'!$A$"&amp;MATCH($S2103&amp;$J2103,SorP!C:C,0))))</f>
        <v/>
      </c>
      <c r="U2103" s="167"/>
      <c r="V2103" s="168" t="e">
        <f>IF(C2103="",NA(),MATCH($B2103&amp;$C2103,'Smelter Look-up'!$J:$J,0))</f>
        <v>#N/A</v>
      </c>
      <c r="X2103" s="169">
        <f t="shared" ca="1" si="170"/>
        <v>0</v>
      </c>
      <c r="AB2103" s="311" t="str">
        <f t="shared" si="172"/>
        <v/>
      </c>
      <c r="AC2103" s="169" t="str">
        <f t="shared" si="173"/>
        <v/>
      </c>
      <c r="AD2103" s="169" t="str">
        <f t="shared" si="174"/>
        <v/>
      </c>
    </row>
    <row r="2104" spans="1:30" s="169" customFormat="1" ht="20.25">
      <c r="A2104" s="154"/>
      <c r="B2104" s="301"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3" t="str">
        <f ca="1">IF(ISERROR($V2104),"",OFFSET('Smelter Look-up'!$G$4,$V2104-4,0))</f>
        <v/>
      </c>
      <c r="I2104" s="204" t="str">
        <f ca="1">IF(ISERROR($V2104),"",OFFSET('Smelter Look-up'!$H$4,$V2104-4,0))</f>
        <v/>
      </c>
      <c r="J2104" s="204" t="str">
        <f ca="1">IF(ISERROR($V2104),"",OFFSET('Smelter Look-up'!$I$4,$V2104-4,0))</f>
        <v/>
      </c>
      <c r="K2104" s="149"/>
      <c r="L2104" s="149"/>
      <c r="M2104" s="149"/>
      <c r="N2104" s="149"/>
      <c r="O2104" s="149"/>
      <c r="P2104" s="206"/>
      <c r="Q2104" s="150"/>
      <c r="R2104" s="148" t="str">
        <f ca="1">IF(ISERROR($V2104),"",OFFSET('Smelter Look-up'!$C$4,$V2104-4,0)&amp;"")</f>
        <v/>
      </c>
      <c r="S2104" s="154" t="str">
        <f t="shared" ca="1" si="171"/>
        <v/>
      </c>
      <c r="T2104" s="154" t="str">
        <f ca="1">IF(B2104="","",IF(ISERROR(MATCH($J2104,SorP!$B$1:$B$6261,0)),"",INDIRECT("'SorP'!$A$"&amp;MATCH($S2104&amp;$J2104,SorP!C:C,0))))</f>
        <v/>
      </c>
      <c r="U2104" s="167"/>
      <c r="V2104" s="168" t="e">
        <f>IF(C2104="",NA(),MATCH($B2104&amp;$C2104,'Smelter Look-up'!$J:$J,0))</f>
        <v>#N/A</v>
      </c>
      <c r="X2104" s="169">
        <f t="shared" ca="1" si="170"/>
        <v>0</v>
      </c>
      <c r="AB2104" s="311" t="str">
        <f t="shared" si="172"/>
        <v/>
      </c>
      <c r="AC2104" s="169" t="str">
        <f t="shared" si="173"/>
        <v/>
      </c>
      <c r="AD2104" s="169" t="str">
        <f t="shared" si="174"/>
        <v/>
      </c>
    </row>
    <row r="2105" spans="1:30" s="169" customFormat="1" ht="20.25">
      <c r="A2105" s="154"/>
      <c r="B2105" s="301"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3" t="str">
        <f ca="1">IF(ISERROR($V2105),"",OFFSET('Smelter Look-up'!$G$4,$V2105-4,0))</f>
        <v/>
      </c>
      <c r="I2105" s="204" t="str">
        <f ca="1">IF(ISERROR($V2105),"",OFFSET('Smelter Look-up'!$H$4,$V2105-4,0))</f>
        <v/>
      </c>
      <c r="J2105" s="204" t="str">
        <f ca="1">IF(ISERROR($V2105),"",OFFSET('Smelter Look-up'!$I$4,$V2105-4,0))</f>
        <v/>
      </c>
      <c r="K2105" s="149"/>
      <c r="L2105" s="149"/>
      <c r="M2105" s="149"/>
      <c r="N2105" s="149"/>
      <c r="O2105" s="149"/>
      <c r="P2105" s="206"/>
      <c r="Q2105" s="150"/>
      <c r="R2105" s="148" t="str">
        <f ca="1">IF(ISERROR($V2105),"",OFFSET('Smelter Look-up'!$C$4,$V2105-4,0)&amp;"")</f>
        <v/>
      </c>
      <c r="S2105" s="154" t="str">
        <f t="shared" ca="1" si="171"/>
        <v/>
      </c>
      <c r="T2105" s="154" t="str">
        <f ca="1">IF(B2105="","",IF(ISERROR(MATCH($J2105,SorP!$B$1:$B$6261,0)),"",INDIRECT("'SorP'!$A$"&amp;MATCH($S2105&amp;$J2105,SorP!C:C,0))))</f>
        <v/>
      </c>
      <c r="U2105" s="167"/>
      <c r="V2105" s="168" t="e">
        <f>IF(C2105="",NA(),MATCH($B2105&amp;$C2105,'Smelter Look-up'!$J:$J,0))</f>
        <v>#N/A</v>
      </c>
      <c r="X2105" s="169">
        <f t="shared" ca="1" si="170"/>
        <v>0</v>
      </c>
      <c r="AB2105" s="311" t="str">
        <f t="shared" si="172"/>
        <v/>
      </c>
      <c r="AC2105" s="169" t="str">
        <f t="shared" si="173"/>
        <v/>
      </c>
      <c r="AD2105" s="169" t="str">
        <f t="shared" si="174"/>
        <v/>
      </c>
    </row>
    <row r="2106" spans="1:30" s="169" customFormat="1" ht="20.25">
      <c r="A2106" s="154"/>
      <c r="B2106" s="301"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3" t="str">
        <f ca="1">IF(ISERROR($V2106),"",OFFSET('Smelter Look-up'!$G$4,$V2106-4,0))</f>
        <v/>
      </c>
      <c r="I2106" s="204" t="str">
        <f ca="1">IF(ISERROR($V2106),"",OFFSET('Smelter Look-up'!$H$4,$V2106-4,0))</f>
        <v/>
      </c>
      <c r="J2106" s="204" t="str">
        <f ca="1">IF(ISERROR($V2106),"",OFFSET('Smelter Look-up'!$I$4,$V2106-4,0))</f>
        <v/>
      </c>
      <c r="K2106" s="149"/>
      <c r="L2106" s="149"/>
      <c r="M2106" s="149"/>
      <c r="N2106" s="149"/>
      <c r="O2106" s="149"/>
      <c r="P2106" s="206"/>
      <c r="Q2106" s="150"/>
      <c r="R2106" s="148" t="str">
        <f ca="1">IF(ISERROR($V2106),"",OFFSET('Smelter Look-up'!$C$4,$V2106-4,0)&amp;"")</f>
        <v/>
      </c>
      <c r="S2106" s="154" t="str">
        <f t="shared" ca="1" si="171"/>
        <v/>
      </c>
      <c r="T2106" s="154" t="str">
        <f ca="1">IF(B2106="","",IF(ISERROR(MATCH($J2106,SorP!$B$1:$B$6261,0)),"",INDIRECT("'SorP'!$A$"&amp;MATCH($S2106&amp;$J2106,SorP!C:C,0))))</f>
        <v/>
      </c>
      <c r="U2106" s="167"/>
      <c r="V2106" s="168" t="e">
        <f>IF(C2106="",NA(),MATCH($B2106&amp;$C2106,'Smelter Look-up'!$J:$J,0))</f>
        <v>#N/A</v>
      </c>
      <c r="X2106" s="169">
        <f t="shared" ca="1" si="170"/>
        <v>0</v>
      </c>
      <c r="AB2106" s="311" t="str">
        <f t="shared" si="172"/>
        <v/>
      </c>
      <c r="AC2106" s="169" t="str">
        <f t="shared" si="173"/>
        <v/>
      </c>
      <c r="AD2106" s="169" t="str">
        <f t="shared" si="174"/>
        <v/>
      </c>
    </row>
    <row r="2107" spans="1:30" s="169" customFormat="1" ht="20.25">
      <c r="A2107" s="154"/>
      <c r="B2107" s="301"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3" t="str">
        <f ca="1">IF(ISERROR($V2107),"",OFFSET('Smelter Look-up'!$G$4,$V2107-4,0))</f>
        <v/>
      </c>
      <c r="I2107" s="204" t="str">
        <f ca="1">IF(ISERROR($V2107),"",OFFSET('Smelter Look-up'!$H$4,$V2107-4,0))</f>
        <v/>
      </c>
      <c r="J2107" s="204" t="str">
        <f ca="1">IF(ISERROR($V2107),"",OFFSET('Smelter Look-up'!$I$4,$V2107-4,0))</f>
        <v/>
      </c>
      <c r="K2107" s="149"/>
      <c r="L2107" s="149"/>
      <c r="M2107" s="149"/>
      <c r="N2107" s="149"/>
      <c r="O2107" s="149"/>
      <c r="P2107" s="206"/>
      <c r="Q2107" s="150"/>
      <c r="R2107" s="148" t="str">
        <f ca="1">IF(ISERROR($V2107),"",OFFSET('Smelter Look-up'!$C$4,$V2107-4,0)&amp;"")</f>
        <v/>
      </c>
      <c r="S2107" s="154" t="str">
        <f t="shared" ca="1" si="171"/>
        <v/>
      </c>
      <c r="T2107" s="154" t="str">
        <f ca="1">IF(B2107="","",IF(ISERROR(MATCH($J2107,SorP!$B$1:$B$6261,0)),"",INDIRECT("'SorP'!$A$"&amp;MATCH($S2107&amp;$J2107,SorP!C:C,0))))</f>
        <v/>
      </c>
      <c r="U2107" s="167"/>
      <c r="V2107" s="168" t="e">
        <f>IF(C2107="",NA(),MATCH($B2107&amp;$C2107,'Smelter Look-up'!$J:$J,0))</f>
        <v>#N/A</v>
      </c>
      <c r="X2107" s="169">
        <f t="shared" ca="1" si="170"/>
        <v>0</v>
      </c>
      <c r="AB2107" s="311" t="str">
        <f t="shared" si="172"/>
        <v/>
      </c>
      <c r="AC2107" s="169" t="str">
        <f t="shared" si="173"/>
        <v/>
      </c>
      <c r="AD2107" s="169" t="str">
        <f t="shared" si="174"/>
        <v/>
      </c>
    </row>
    <row r="2108" spans="1:30" s="169" customFormat="1" ht="20.25">
      <c r="A2108" s="154"/>
      <c r="B2108" s="301"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3" t="str">
        <f ca="1">IF(ISERROR($V2108),"",OFFSET('Smelter Look-up'!$G$4,$V2108-4,0))</f>
        <v/>
      </c>
      <c r="I2108" s="204" t="str">
        <f ca="1">IF(ISERROR($V2108),"",OFFSET('Smelter Look-up'!$H$4,$V2108-4,0))</f>
        <v/>
      </c>
      <c r="J2108" s="204" t="str">
        <f ca="1">IF(ISERROR($V2108),"",OFFSET('Smelter Look-up'!$I$4,$V2108-4,0))</f>
        <v/>
      </c>
      <c r="K2108" s="149"/>
      <c r="L2108" s="149"/>
      <c r="M2108" s="149"/>
      <c r="N2108" s="149"/>
      <c r="O2108" s="149"/>
      <c r="P2108" s="206"/>
      <c r="Q2108" s="150"/>
      <c r="R2108" s="148" t="str">
        <f ca="1">IF(ISERROR($V2108),"",OFFSET('Smelter Look-up'!$C$4,$V2108-4,0)&amp;"")</f>
        <v/>
      </c>
      <c r="S2108" s="154" t="str">
        <f t="shared" ca="1" si="171"/>
        <v/>
      </c>
      <c r="T2108" s="154" t="str">
        <f ca="1">IF(B2108="","",IF(ISERROR(MATCH($J2108,SorP!$B$1:$B$6261,0)),"",INDIRECT("'SorP'!$A$"&amp;MATCH($S2108&amp;$J2108,SorP!C:C,0))))</f>
        <v/>
      </c>
      <c r="U2108" s="167"/>
      <c r="V2108" s="168" t="e">
        <f>IF(C2108="",NA(),MATCH($B2108&amp;$C2108,'Smelter Look-up'!$J:$J,0))</f>
        <v>#N/A</v>
      </c>
      <c r="X2108" s="169">
        <f t="shared" ca="1" si="170"/>
        <v>0</v>
      </c>
      <c r="AB2108" s="311" t="str">
        <f t="shared" si="172"/>
        <v/>
      </c>
      <c r="AC2108" s="169" t="str">
        <f t="shared" si="173"/>
        <v/>
      </c>
      <c r="AD2108" s="169" t="str">
        <f t="shared" si="174"/>
        <v/>
      </c>
    </row>
    <row r="2109" spans="1:30" s="169" customFormat="1" ht="20.25">
      <c r="A2109" s="154"/>
      <c r="B2109" s="301"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3" t="str">
        <f ca="1">IF(ISERROR($V2109),"",OFFSET('Smelter Look-up'!$G$4,$V2109-4,0))</f>
        <v/>
      </c>
      <c r="I2109" s="204" t="str">
        <f ca="1">IF(ISERROR($V2109),"",OFFSET('Smelter Look-up'!$H$4,$V2109-4,0))</f>
        <v/>
      </c>
      <c r="J2109" s="204" t="str">
        <f ca="1">IF(ISERROR($V2109),"",OFFSET('Smelter Look-up'!$I$4,$V2109-4,0))</f>
        <v/>
      </c>
      <c r="K2109" s="149"/>
      <c r="L2109" s="149"/>
      <c r="M2109" s="149"/>
      <c r="N2109" s="149"/>
      <c r="O2109" s="149"/>
      <c r="P2109" s="206"/>
      <c r="Q2109" s="150"/>
      <c r="R2109" s="148" t="str">
        <f ca="1">IF(ISERROR($V2109),"",OFFSET('Smelter Look-up'!$C$4,$V2109-4,0)&amp;"")</f>
        <v/>
      </c>
      <c r="S2109" s="154" t="str">
        <f t="shared" ca="1" si="171"/>
        <v/>
      </c>
      <c r="T2109" s="154" t="str">
        <f ca="1">IF(B2109="","",IF(ISERROR(MATCH($J2109,SorP!$B$1:$B$6261,0)),"",INDIRECT("'SorP'!$A$"&amp;MATCH($S2109&amp;$J2109,SorP!C:C,0))))</f>
        <v/>
      </c>
      <c r="U2109" s="167"/>
      <c r="V2109" s="168" t="e">
        <f>IF(C2109="",NA(),MATCH($B2109&amp;$C2109,'Smelter Look-up'!$J:$J,0))</f>
        <v>#N/A</v>
      </c>
      <c r="X2109" s="169">
        <f t="shared" ca="1" si="170"/>
        <v>0</v>
      </c>
      <c r="AB2109" s="311" t="str">
        <f t="shared" si="172"/>
        <v/>
      </c>
      <c r="AC2109" s="169" t="str">
        <f t="shared" si="173"/>
        <v/>
      </c>
      <c r="AD2109" s="169" t="str">
        <f t="shared" si="174"/>
        <v/>
      </c>
    </row>
    <row r="2110" spans="1:30" s="169" customFormat="1" ht="20.25">
      <c r="A2110" s="154"/>
      <c r="B2110" s="301"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3" t="str">
        <f ca="1">IF(ISERROR($V2110),"",OFFSET('Smelter Look-up'!$G$4,$V2110-4,0))</f>
        <v/>
      </c>
      <c r="I2110" s="204" t="str">
        <f ca="1">IF(ISERROR($V2110),"",OFFSET('Smelter Look-up'!$H$4,$V2110-4,0))</f>
        <v/>
      </c>
      <c r="J2110" s="204" t="str">
        <f ca="1">IF(ISERROR($V2110),"",OFFSET('Smelter Look-up'!$I$4,$V2110-4,0))</f>
        <v/>
      </c>
      <c r="K2110" s="149"/>
      <c r="L2110" s="149"/>
      <c r="M2110" s="149"/>
      <c r="N2110" s="149"/>
      <c r="O2110" s="149"/>
      <c r="P2110" s="206"/>
      <c r="Q2110" s="150"/>
      <c r="R2110" s="148" t="str">
        <f ca="1">IF(ISERROR($V2110),"",OFFSET('Smelter Look-up'!$C$4,$V2110-4,0)&amp;"")</f>
        <v/>
      </c>
      <c r="S2110" s="154" t="str">
        <f t="shared" ca="1" si="171"/>
        <v/>
      </c>
      <c r="T2110" s="154" t="str">
        <f ca="1">IF(B2110="","",IF(ISERROR(MATCH($J2110,SorP!$B$1:$B$6261,0)),"",INDIRECT("'SorP'!$A$"&amp;MATCH($S2110&amp;$J2110,SorP!C:C,0))))</f>
        <v/>
      </c>
      <c r="U2110" s="167"/>
      <c r="V2110" s="168" t="e">
        <f>IF(C2110="",NA(),MATCH($B2110&amp;$C2110,'Smelter Look-up'!$J:$J,0))</f>
        <v>#N/A</v>
      </c>
      <c r="X2110" s="169">
        <f t="shared" ca="1" si="170"/>
        <v>0</v>
      </c>
      <c r="AB2110" s="311" t="str">
        <f t="shared" si="172"/>
        <v/>
      </c>
      <c r="AC2110" s="169" t="str">
        <f t="shared" si="173"/>
        <v/>
      </c>
      <c r="AD2110" s="169" t="str">
        <f t="shared" si="174"/>
        <v/>
      </c>
    </row>
    <row r="2111" spans="1:30" s="169" customFormat="1" ht="20.25">
      <c r="A2111" s="154"/>
      <c r="B2111" s="301"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3" t="str">
        <f ca="1">IF(ISERROR($V2111),"",OFFSET('Smelter Look-up'!$G$4,$V2111-4,0))</f>
        <v/>
      </c>
      <c r="I2111" s="204" t="str">
        <f ca="1">IF(ISERROR($V2111),"",OFFSET('Smelter Look-up'!$H$4,$V2111-4,0))</f>
        <v/>
      </c>
      <c r="J2111" s="204" t="str">
        <f ca="1">IF(ISERROR($V2111),"",OFFSET('Smelter Look-up'!$I$4,$V2111-4,0))</f>
        <v/>
      </c>
      <c r="K2111" s="149"/>
      <c r="L2111" s="149"/>
      <c r="M2111" s="149"/>
      <c r="N2111" s="149"/>
      <c r="O2111" s="149"/>
      <c r="P2111" s="206"/>
      <c r="Q2111" s="150"/>
      <c r="R2111" s="148" t="str">
        <f ca="1">IF(ISERROR($V2111),"",OFFSET('Smelter Look-up'!$C$4,$V2111-4,0)&amp;"")</f>
        <v/>
      </c>
      <c r="S2111" s="154" t="str">
        <f t="shared" ca="1" si="171"/>
        <v/>
      </c>
      <c r="T2111" s="154" t="str">
        <f ca="1">IF(B2111="","",IF(ISERROR(MATCH($J2111,SorP!$B$1:$B$6261,0)),"",INDIRECT("'SorP'!$A$"&amp;MATCH($S2111&amp;$J2111,SorP!C:C,0))))</f>
        <v/>
      </c>
      <c r="U2111" s="167"/>
      <c r="V2111" s="168" t="e">
        <f>IF(C2111="",NA(),MATCH($B2111&amp;$C2111,'Smelter Look-up'!$J:$J,0))</f>
        <v>#N/A</v>
      </c>
      <c r="X2111" s="169">
        <f t="shared" ca="1" si="170"/>
        <v>0</v>
      </c>
      <c r="AB2111" s="311" t="str">
        <f t="shared" si="172"/>
        <v/>
      </c>
      <c r="AC2111" s="169" t="str">
        <f t="shared" si="173"/>
        <v/>
      </c>
      <c r="AD2111" s="169" t="str">
        <f t="shared" si="174"/>
        <v/>
      </c>
    </row>
    <row r="2112" spans="1:30" s="169" customFormat="1" ht="20.25">
      <c r="A2112" s="154"/>
      <c r="B2112" s="301"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3" t="str">
        <f ca="1">IF(ISERROR($V2112),"",OFFSET('Smelter Look-up'!$G$4,$V2112-4,0))</f>
        <v/>
      </c>
      <c r="I2112" s="204" t="str">
        <f ca="1">IF(ISERROR($V2112),"",OFFSET('Smelter Look-up'!$H$4,$V2112-4,0))</f>
        <v/>
      </c>
      <c r="J2112" s="204" t="str">
        <f ca="1">IF(ISERROR($V2112),"",OFFSET('Smelter Look-up'!$I$4,$V2112-4,0))</f>
        <v/>
      </c>
      <c r="K2112" s="149"/>
      <c r="L2112" s="149"/>
      <c r="M2112" s="149"/>
      <c r="N2112" s="149"/>
      <c r="O2112" s="149"/>
      <c r="P2112" s="206"/>
      <c r="Q2112" s="150"/>
      <c r="R2112" s="148" t="str">
        <f ca="1">IF(ISERROR($V2112),"",OFFSET('Smelter Look-up'!$C$4,$V2112-4,0)&amp;"")</f>
        <v/>
      </c>
      <c r="S2112" s="154" t="str">
        <f t="shared" ca="1" si="171"/>
        <v/>
      </c>
      <c r="T2112" s="154" t="str">
        <f ca="1">IF(B2112="","",IF(ISERROR(MATCH($J2112,SorP!$B$1:$B$6261,0)),"",INDIRECT("'SorP'!$A$"&amp;MATCH($S2112&amp;$J2112,SorP!C:C,0))))</f>
        <v/>
      </c>
      <c r="U2112" s="167"/>
      <c r="V2112" s="168" t="e">
        <f>IF(C2112="",NA(),MATCH($B2112&amp;$C2112,'Smelter Look-up'!$J:$J,0))</f>
        <v>#N/A</v>
      </c>
      <c r="X2112" s="169">
        <f t="shared" ca="1" si="170"/>
        <v>0</v>
      </c>
      <c r="AB2112" s="311" t="str">
        <f t="shared" si="172"/>
        <v/>
      </c>
      <c r="AC2112" s="169" t="str">
        <f t="shared" si="173"/>
        <v/>
      </c>
      <c r="AD2112" s="169" t="str">
        <f t="shared" si="174"/>
        <v/>
      </c>
    </row>
    <row r="2113" spans="1:30" s="169" customFormat="1" ht="20.25">
      <c r="A2113" s="154"/>
      <c r="B2113" s="301"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3" t="str">
        <f ca="1">IF(ISERROR($V2113),"",OFFSET('Smelter Look-up'!$G$4,$V2113-4,0))</f>
        <v/>
      </c>
      <c r="I2113" s="204" t="str">
        <f ca="1">IF(ISERROR($V2113),"",OFFSET('Smelter Look-up'!$H$4,$V2113-4,0))</f>
        <v/>
      </c>
      <c r="J2113" s="204" t="str">
        <f ca="1">IF(ISERROR($V2113),"",OFFSET('Smelter Look-up'!$I$4,$V2113-4,0))</f>
        <v/>
      </c>
      <c r="K2113" s="149"/>
      <c r="L2113" s="149"/>
      <c r="M2113" s="149"/>
      <c r="N2113" s="149"/>
      <c r="O2113" s="149"/>
      <c r="P2113" s="206"/>
      <c r="Q2113" s="150"/>
      <c r="R2113" s="148" t="str">
        <f ca="1">IF(ISERROR($V2113),"",OFFSET('Smelter Look-up'!$C$4,$V2113-4,0)&amp;"")</f>
        <v/>
      </c>
      <c r="S2113" s="154" t="str">
        <f t="shared" ca="1" si="171"/>
        <v/>
      </c>
      <c r="T2113" s="154" t="str">
        <f ca="1">IF(B2113="","",IF(ISERROR(MATCH($J2113,SorP!$B$1:$B$6261,0)),"",INDIRECT("'SorP'!$A$"&amp;MATCH($S2113&amp;$J2113,SorP!C:C,0))))</f>
        <v/>
      </c>
      <c r="U2113" s="167"/>
      <c r="V2113" s="168" t="e">
        <f>IF(C2113="",NA(),MATCH($B2113&amp;$C2113,'Smelter Look-up'!$J:$J,0))</f>
        <v>#N/A</v>
      </c>
      <c r="X2113" s="169">
        <f t="shared" ca="1" si="170"/>
        <v>0</v>
      </c>
      <c r="AB2113" s="311" t="str">
        <f t="shared" si="172"/>
        <v/>
      </c>
      <c r="AC2113" s="169" t="str">
        <f t="shared" si="173"/>
        <v/>
      </c>
      <c r="AD2113" s="169" t="str">
        <f t="shared" si="174"/>
        <v/>
      </c>
    </row>
    <row r="2114" spans="1:30" s="169" customFormat="1" ht="20.25">
      <c r="A2114" s="154"/>
      <c r="B2114" s="301"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3" t="str">
        <f ca="1">IF(ISERROR($V2114),"",OFFSET('Smelter Look-up'!$G$4,$V2114-4,0))</f>
        <v/>
      </c>
      <c r="I2114" s="204" t="str">
        <f ca="1">IF(ISERROR($V2114),"",OFFSET('Smelter Look-up'!$H$4,$V2114-4,0))</f>
        <v/>
      </c>
      <c r="J2114" s="204" t="str">
        <f ca="1">IF(ISERROR($V2114),"",OFFSET('Smelter Look-up'!$I$4,$V2114-4,0))</f>
        <v/>
      </c>
      <c r="K2114" s="149"/>
      <c r="L2114" s="149"/>
      <c r="M2114" s="149"/>
      <c r="N2114" s="149"/>
      <c r="O2114" s="149"/>
      <c r="P2114" s="206"/>
      <c r="Q2114" s="150"/>
      <c r="R2114" s="148" t="str">
        <f ca="1">IF(ISERROR($V2114),"",OFFSET('Smelter Look-up'!$C$4,$V2114-4,0)&amp;"")</f>
        <v/>
      </c>
      <c r="S2114" s="154" t="str">
        <f t="shared" ca="1" si="171"/>
        <v/>
      </c>
      <c r="T2114" s="154" t="str">
        <f ca="1">IF(B2114="","",IF(ISERROR(MATCH($J2114,SorP!$B$1:$B$6261,0)),"",INDIRECT("'SorP'!$A$"&amp;MATCH($S2114&amp;$J2114,SorP!C:C,0))))</f>
        <v/>
      </c>
      <c r="U2114" s="167"/>
      <c r="V2114" s="168" t="e">
        <f>IF(C2114="",NA(),MATCH($B2114&amp;$C2114,'Smelter Look-up'!$J:$J,0))</f>
        <v>#N/A</v>
      </c>
      <c r="X2114" s="169">
        <f t="shared" ca="1" si="170"/>
        <v>0</v>
      </c>
      <c r="AB2114" s="311" t="str">
        <f t="shared" si="172"/>
        <v/>
      </c>
      <c r="AC2114" s="169" t="str">
        <f t="shared" si="173"/>
        <v/>
      </c>
      <c r="AD2114" s="169" t="str">
        <f t="shared" si="174"/>
        <v/>
      </c>
    </row>
    <row r="2115" spans="1:30" s="169" customFormat="1" ht="20.25">
      <c r="A2115" s="154"/>
      <c r="B2115" s="301"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3" t="str">
        <f ca="1">IF(ISERROR($V2115),"",OFFSET('Smelter Look-up'!$G$4,$V2115-4,0))</f>
        <v/>
      </c>
      <c r="I2115" s="204" t="str">
        <f ca="1">IF(ISERROR($V2115),"",OFFSET('Smelter Look-up'!$H$4,$V2115-4,0))</f>
        <v/>
      </c>
      <c r="J2115" s="204" t="str">
        <f ca="1">IF(ISERROR($V2115),"",OFFSET('Smelter Look-up'!$I$4,$V2115-4,0))</f>
        <v/>
      </c>
      <c r="K2115" s="149"/>
      <c r="L2115" s="149"/>
      <c r="M2115" s="149"/>
      <c r="N2115" s="149"/>
      <c r="O2115" s="149"/>
      <c r="P2115" s="206"/>
      <c r="Q2115" s="150"/>
      <c r="R2115" s="148" t="str">
        <f ca="1">IF(ISERROR($V2115),"",OFFSET('Smelter Look-up'!$C$4,$V2115-4,0)&amp;"")</f>
        <v/>
      </c>
      <c r="S2115" s="154" t="str">
        <f t="shared" ca="1" si="171"/>
        <v/>
      </c>
      <c r="T2115" s="154" t="str">
        <f ca="1">IF(B2115="","",IF(ISERROR(MATCH($J2115,SorP!$B$1:$B$6261,0)),"",INDIRECT("'SorP'!$A$"&amp;MATCH($S2115&amp;$J2115,SorP!C:C,0))))</f>
        <v/>
      </c>
      <c r="U2115" s="167"/>
      <c r="V2115" s="168" t="e">
        <f>IF(C2115="",NA(),MATCH($B2115&amp;$C2115,'Smelter Look-up'!$J:$J,0))</f>
        <v>#N/A</v>
      </c>
      <c r="X2115" s="169">
        <f t="shared" ca="1" si="170"/>
        <v>0</v>
      </c>
      <c r="AB2115" s="311" t="str">
        <f t="shared" si="172"/>
        <v/>
      </c>
      <c r="AC2115" s="169" t="str">
        <f t="shared" si="173"/>
        <v/>
      </c>
      <c r="AD2115" s="169" t="str">
        <f t="shared" si="174"/>
        <v/>
      </c>
    </row>
    <row r="2116" spans="1:30" s="169" customFormat="1" ht="20.25">
      <c r="A2116" s="154"/>
      <c r="B2116" s="301"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3" t="str">
        <f ca="1">IF(ISERROR($V2116),"",OFFSET('Smelter Look-up'!$G$4,$V2116-4,0))</f>
        <v/>
      </c>
      <c r="I2116" s="204" t="str">
        <f ca="1">IF(ISERROR($V2116),"",OFFSET('Smelter Look-up'!$H$4,$V2116-4,0))</f>
        <v/>
      </c>
      <c r="J2116" s="204" t="str">
        <f ca="1">IF(ISERROR($V2116),"",OFFSET('Smelter Look-up'!$I$4,$V2116-4,0))</f>
        <v/>
      </c>
      <c r="K2116" s="149"/>
      <c r="L2116" s="149"/>
      <c r="M2116" s="149"/>
      <c r="N2116" s="149"/>
      <c r="O2116" s="149"/>
      <c r="P2116" s="206"/>
      <c r="Q2116" s="150"/>
      <c r="R2116" s="148" t="str">
        <f ca="1">IF(ISERROR($V2116),"",OFFSET('Smelter Look-up'!$C$4,$V2116-4,0)&amp;"")</f>
        <v/>
      </c>
      <c r="S2116" s="154" t="str">
        <f t="shared" ca="1" si="171"/>
        <v/>
      </c>
      <c r="T2116" s="154" t="str">
        <f ca="1">IF(B2116="","",IF(ISERROR(MATCH($J2116,SorP!$B$1:$B$6261,0)),"",INDIRECT("'SorP'!$A$"&amp;MATCH($S2116&amp;$J2116,SorP!C:C,0))))</f>
        <v/>
      </c>
      <c r="U2116" s="167"/>
      <c r="V2116" s="168" t="e">
        <f>IF(C2116="",NA(),MATCH($B2116&amp;$C2116,'Smelter Look-up'!$J:$J,0))</f>
        <v>#N/A</v>
      </c>
      <c r="X2116" s="169">
        <f t="shared" ca="1" si="170"/>
        <v>0</v>
      </c>
      <c r="AB2116" s="311" t="str">
        <f t="shared" si="172"/>
        <v/>
      </c>
      <c r="AC2116" s="169" t="str">
        <f t="shared" si="173"/>
        <v/>
      </c>
      <c r="AD2116" s="169" t="str">
        <f t="shared" si="174"/>
        <v/>
      </c>
    </row>
    <row r="2117" spans="1:30" s="169" customFormat="1" ht="20.25">
      <c r="A2117" s="154"/>
      <c r="B2117" s="301"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3" t="str">
        <f ca="1">IF(ISERROR($V2117),"",OFFSET('Smelter Look-up'!$G$4,$V2117-4,0))</f>
        <v/>
      </c>
      <c r="I2117" s="204" t="str">
        <f ca="1">IF(ISERROR($V2117),"",OFFSET('Smelter Look-up'!$H$4,$V2117-4,0))</f>
        <v/>
      </c>
      <c r="J2117" s="204" t="str">
        <f ca="1">IF(ISERROR($V2117),"",OFFSET('Smelter Look-up'!$I$4,$V2117-4,0))</f>
        <v/>
      </c>
      <c r="K2117" s="149"/>
      <c r="L2117" s="149"/>
      <c r="M2117" s="149"/>
      <c r="N2117" s="149"/>
      <c r="O2117" s="149"/>
      <c r="P2117" s="206"/>
      <c r="Q2117" s="150"/>
      <c r="R2117" s="148" t="str">
        <f ca="1">IF(ISERROR($V2117),"",OFFSET('Smelter Look-up'!$C$4,$V2117-4,0)&amp;"")</f>
        <v/>
      </c>
      <c r="S2117" s="154" t="str">
        <f t="shared" ca="1" si="171"/>
        <v/>
      </c>
      <c r="T2117" s="154" t="str">
        <f ca="1">IF(B2117="","",IF(ISERROR(MATCH($J2117,SorP!$B$1:$B$6261,0)),"",INDIRECT("'SorP'!$A$"&amp;MATCH($S2117&amp;$J2117,SorP!C:C,0))))</f>
        <v/>
      </c>
      <c r="U2117" s="167"/>
      <c r="V2117" s="168" t="e">
        <f>IF(C2117="",NA(),MATCH($B2117&amp;$C2117,'Smelter Look-up'!$J:$J,0))</f>
        <v>#N/A</v>
      </c>
      <c r="X2117" s="169">
        <f t="shared" ca="1" si="170"/>
        <v>0</v>
      </c>
      <c r="AB2117" s="311" t="str">
        <f t="shared" si="172"/>
        <v/>
      </c>
      <c r="AC2117" s="169" t="str">
        <f t="shared" si="173"/>
        <v/>
      </c>
      <c r="AD2117" s="169" t="str">
        <f t="shared" si="174"/>
        <v/>
      </c>
    </row>
    <row r="2118" spans="1:30" s="169" customFormat="1" ht="20.25">
      <c r="A2118" s="154"/>
      <c r="B2118" s="301"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3" t="str">
        <f ca="1">IF(ISERROR($V2118),"",OFFSET('Smelter Look-up'!$G$4,$V2118-4,0))</f>
        <v/>
      </c>
      <c r="I2118" s="204" t="str">
        <f ca="1">IF(ISERROR($V2118),"",OFFSET('Smelter Look-up'!$H$4,$V2118-4,0))</f>
        <v/>
      </c>
      <c r="J2118" s="204" t="str">
        <f ca="1">IF(ISERROR($V2118),"",OFFSET('Smelter Look-up'!$I$4,$V2118-4,0))</f>
        <v/>
      </c>
      <c r="K2118" s="149"/>
      <c r="L2118" s="149"/>
      <c r="M2118" s="149"/>
      <c r="N2118" s="149"/>
      <c r="O2118" s="149"/>
      <c r="P2118" s="206"/>
      <c r="Q2118" s="150"/>
      <c r="R2118" s="148" t="str">
        <f ca="1">IF(ISERROR($V2118),"",OFFSET('Smelter Look-up'!$C$4,$V2118-4,0)&amp;"")</f>
        <v/>
      </c>
      <c r="S2118" s="154" t="str">
        <f t="shared" ca="1" si="171"/>
        <v/>
      </c>
      <c r="T2118" s="154" t="str">
        <f ca="1">IF(B2118="","",IF(ISERROR(MATCH($J2118,SorP!$B$1:$B$6261,0)),"",INDIRECT("'SorP'!$A$"&amp;MATCH($S2118&amp;$J2118,SorP!C:C,0))))</f>
        <v/>
      </c>
      <c r="U2118" s="167"/>
      <c r="V2118" s="168" t="e">
        <f>IF(C2118="",NA(),MATCH($B2118&amp;$C2118,'Smelter Look-up'!$J:$J,0))</f>
        <v>#N/A</v>
      </c>
      <c r="X2118" s="169">
        <f t="shared" ca="1" si="170"/>
        <v>0</v>
      </c>
      <c r="AB2118" s="311" t="str">
        <f t="shared" si="172"/>
        <v/>
      </c>
      <c r="AC2118" s="169" t="str">
        <f t="shared" si="173"/>
        <v/>
      </c>
      <c r="AD2118" s="169" t="str">
        <f t="shared" si="174"/>
        <v/>
      </c>
    </row>
    <row r="2119" spans="1:30" s="169" customFormat="1" ht="20.25">
      <c r="A2119" s="154"/>
      <c r="B2119" s="301"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3" t="str">
        <f ca="1">IF(ISERROR($V2119),"",OFFSET('Smelter Look-up'!$G$4,$V2119-4,0))</f>
        <v/>
      </c>
      <c r="I2119" s="204" t="str">
        <f ca="1">IF(ISERROR($V2119),"",OFFSET('Smelter Look-up'!$H$4,$V2119-4,0))</f>
        <v/>
      </c>
      <c r="J2119" s="204" t="str">
        <f ca="1">IF(ISERROR($V2119),"",OFFSET('Smelter Look-up'!$I$4,$V2119-4,0))</f>
        <v/>
      </c>
      <c r="K2119" s="149"/>
      <c r="L2119" s="149"/>
      <c r="M2119" s="149"/>
      <c r="N2119" s="149"/>
      <c r="O2119" s="149"/>
      <c r="P2119" s="206"/>
      <c r="Q2119" s="150"/>
      <c r="R2119" s="148" t="str">
        <f ca="1">IF(ISERROR($V2119),"",OFFSET('Smelter Look-up'!$C$4,$V2119-4,0)&amp;"")</f>
        <v/>
      </c>
      <c r="S2119" s="154" t="str">
        <f t="shared" ca="1" si="171"/>
        <v/>
      </c>
      <c r="T2119" s="154" t="str">
        <f ca="1">IF(B2119="","",IF(ISERROR(MATCH($J2119,SorP!$B$1:$B$6261,0)),"",INDIRECT("'SorP'!$A$"&amp;MATCH($S2119&amp;$J2119,SorP!C:C,0))))</f>
        <v/>
      </c>
      <c r="U2119" s="167"/>
      <c r="V2119" s="168" t="e">
        <f>IF(C2119="",NA(),MATCH($B2119&amp;$C2119,'Smelter Look-up'!$J:$J,0))</f>
        <v>#N/A</v>
      </c>
      <c r="X2119" s="169">
        <f t="shared" ca="1" si="170"/>
        <v>0</v>
      </c>
      <c r="AB2119" s="311" t="str">
        <f t="shared" si="172"/>
        <v/>
      </c>
      <c r="AC2119" s="169" t="str">
        <f t="shared" si="173"/>
        <v/>
      </c>
      <c r="AD2119" s="169" t="str">
        <f t="shared" si="174"/>
        <v/>
      </c>
    </row>
    <row r="2120" spans="1:30" s="169" customFormat="1" ht="20.25">
      <c r="A2120" s="154"/>
      <c r="B2120" s="301"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3" t="str">
        <f ca="1">IF(ISERROR($V2120),"",OFFSET('Smelter Look-up'!$G$4,$V2120-4,0))</f>
        <v/>
      </c>
      <c r="I2120" s="204" t="str">
        <f ca="1">IF(ISERROR($V2120),"",OFFSET('Smelter Look-up'!$H$4,$V2120-4,0))</f>
        <v/>
      </c>
      <c r="J2120" s="204" t="str">
        <f ca="1">IF(ISERROR($V2120),"",OFFSET('Smelter Look-up'!$I$4,$V2120-4,0))</f>
        <v/>
      </c>
      <c r="K2120" s="149"/>
      <c r="L2120" s="149"/>
      <c r="M2120" s="149"/>
      <c r="N2120" s="149"/>
      <c r="O2120" s="149"/>
      <c r="P2120" s="206"/>
      <c r="Q2120" s="150"/>
      <c r="R2120" s="148" t="str">
        <f ca="1">IF(ISERROR($V2120),"",OFFSET('Smelter Look-up'!$C$4,$V2120-4,0)&amp;"")</f>
        <v/>
      </c>
      <c r="S2120" s="154" t="str">
        <f t="shared" ca="1" si="171"/>
        <v/>
      </c>
      <c r="T2120" s="154" t="str">
        <f ca="1">IF(B2120="","",IF(ISERROR(MATCH($J2120,SorP!$B$1:$B$6261,0)),"",INDIRECT("'SorP'!$A$"&amp;MATCH($S2120&amp;$J2120,SorP!C:C,0))))</f>
        <v/>
      </c>
      <c r="U2120" s="167"/>
      <c r="V2120" s="168" t="e">
        <f>IF(C2120="",NA(),MATCH($B2120&amp;$C2120,'Smelter Look-up'!$J:$J,0))</f>
        <v>#N/A</v>
      </c>
      <c r="X2120" s="169">
        <f t="shared" ca="1" si="170"/>
        <v>0</v>
      </c>
      <c r="AB2120" s="311" t="str">
        <f t="shared" si="172"/>
        <v/>
      </c>
      <c r="AC2120" s="169" t="str">
        <f t="shared" si="173"/>
        <v/>
      </c>
      <c r="AD2120" s="169" t="str">
        <f t="shared" si="174"/>
        <v/>
      </c>
    </row>
    <row r="2121" spans="1:30" s="169" customFormat="1" ht="20.25">
      <c r="A2121" s="154"/>
      <c r="B2121" s="301"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3" t="str">
        <f ca="1">IF(ISERROR($V2121),"",OFFSET('Smelter Look-up'!$G$4,$V2121-4,0))</f>
        <v/>
      </c>
      <c r="I2121" s="204" t="str">
        <f ca="1">IF(ISERROR($V2121),"",OFFSET('Smelter Look-up'!$H$4,$V2121-4,0))</f>
        <v/>
      </c>
      <c r="J2121" s="204" t="str">
        <f ca="1">IF(ISERROR($V2121),"",OFFSET('Smelter Look-up'!$I$4,$V2121-4,0))</f>
        <v/>
      </c>
      <c r="K2121" s="149"/>
      <c r="L2121" s="149"/>
      <c r="M2121" s="149"/>
      <c r="N2121" s="149"/>
      <c r="O2121" s="149"/>
      <c r="P2121" s="206"/>
      <c r="Q2121" s="150"/>
      <c r="R2121" s="148" t="str">
        <f ca="1">IF(ISERROR($V2121),"",OFFSET('Smelter Look-up'!$C$4,$V2121-4,0)&amp;"")</f>
        <v/>
      </c>
      <c r="S2121" s="154" t="str">
        <f t="shared" ca="1" si="171"/>
        <v/>
      </c>
      <c r="T2121" s="154" t="str">
        <f ca="1">IF(B2121="","",IF(ISERROR(MATCH($J2121,SorP!$B$1:$B$6261,0)),"",INDIRECT("'SorP'!$A$"&amp;MATCH($S2121&amp;$J2121,SorP!C:C,0))))</f>
        <v/>
      </c>
      <c r="U2121" s="167"/>
      <c r="V2121" s="168" t="e">
        <f>IF(C2121="",NA(),MATCH($B2121&amp;$C2121,'Smelter Look-up'!$J:$J,0))</f>
        <v>#N/A</v>
      </c>
      <c r="X2121" s="169">
        <f t="shared" ca="1" si="170"/>
        <v>0</v>
      </c>
      <c r="AB2121" s="311" t="str">
        <f t="shared" si="172"/>
        <v/>
      </c>
      <c r="AC2121" s="169" t="str">
        <f t="shared" si="173"/>
        <v/>
      </c>
      <c r="AD2121" s="169" t="str">
        <f t="shared" si="174"/>
        <v/>
      </c>
    </row>
    <row r="2122" spans="1:30" s="169" customFormat="1" ht="20.25">
      <c r="A2122" s="154"/>
      <c r="B2122" s="301"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3" t="str">
        <f ca="1">IF(ISERROR($V2122),"",OFFSET('Smelter Look-up'!$G$4,$V2122-4,0))</f>
        <v/>
      </c>
      <c r="I2122" s="204" t="str">
        <f ca="1">IF(ISERROR($V2122),"",OFFSET('Smelter Look-up'!$H$4,$V2122-4,0))</f>
        <v/>
      </c>
      <c r="J2122" s="204" t="str">
        <f ca="1">IF(ISERROR($V2122),"",OFFSET('Smelter Look-up'!$I$4,$V2122-4,0))</f>
        <v/>
      </c>
      <c r="K2122" s="149"/>
      <c r="L2122" s="149"/>
      <c r="M2122" s="149"/>
      <c r="N2122" s="149"/>
      <c r="O2122" s="149"/>
      <c r="P2122" s="206"/>
      <c r="Q2122" s="150"/>
      <c r="R2122" s="148" t="str">
        <f ca="1">IF(ISERROR($V2122),"",OFFSET('Smelter Look-up'!$C$4,$V2122-4,0)&amp;"")</f>
        <v/>
      </c>
      <c r="S2122" s="154" t="str">
        <f t="shared" ca="1" si="171"/>
        <v/>
      </c>
      <c r="T2122" s="154" t="str">
        <f ca="1">IF(B2122="","",IF(ISERROR(MATCH($J2122,SorP!$B$1:$B$6261,0)),"",INDIRECT("'SorP'!$A$"&amp;MATCH($S2122&amp;$J2122,SorP!C:C,0))))</f>
        <v/>
      </c>
      <c r="U2122" s="167"/>
      <c r="V2122" s="168" t="e">
        <f>IF(C2122="",NA(),MATCH($B2122&amp;$C2122,'Smelter Look-up'!$J:$J,0))</f>
        <v>#N/A</v>
      </c>
      <c r="X2122" s="169">
        <f t="shared" ca="1" si="170"/>
        <v>0</v>
      </c>
      <c r="AB2122" s="311" t="str">
        <f t="shared" si="172"/>
        <v/>
      </c>
      <c r="AC2122" s="169" t="str">
        <f t="shared" si="173"/>
        <v/>
      </c>
      <c r="AD2122" s="169" t="str">
        <f t="shared" si="174"/>
        <v/>
      </c>
    </row>
    <row r="2123" spans="1:30" s="169" customFormat="1" ht="20.25">
      <c r="A2123" s="154"/>
      <c r="B2123" s="301"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3" t="str">
        <f ca="1">IF(ISERROR($V2123),"",OFFSET('Smelter Look-up'!$G$4,$V2123-4,0))</f>
        <v/>
      </c>
      <c r="I2123" s="204" t="str">
        <f ca="1">IF(ISERROR($V2123),"",OFFSET('Smelter Look-up'!$H$4,$V2123-4,0))</f>
        <v/>
      </c>
      <c r="J2123" s="204" t="str">
        <f ca="1">IF(ISERROR($V2123),"",OFFSET('Smelter Look-up'!$I$4,$V2123-4,0))</f>
        <v/>
      </c>
      <c r="K2123" s="149"/>
      <c r="L2123" s="149"/>
      <c r="M2123" s="149"/>
      <c r="N2123" s="149"/>
      <c r="O2123" s="149"/>
      <c r="P2123" s="206"/>
      <c r="Q2123" s="150"/>
      <c r="R2123" s="148" t="str">
        <f ca="1">IF(ISERROR($V2123),"",OFFSET('Smelter Look-up'!$C$4,$V2123-4,0)&amp;"")</f>
        <v/>
      </c>
      <c r="S2123" s="154" t="str">
        <f t="shared" ca="1" si="171"/>
        <v/>
      </c>
      <c r="T2123" s="154" t="str">
        <f ca="1">IF(B2123="","",IF(ISERROR(MATCH($J2123,SorP!$B$1:$B$6261,0)),"",INDIRECT("'SorP'!$A$"&amp;MATCH($S2123&amp;$J2123,SorP!C:C,0))))</f>
        <v/>
      </c>
      <c r="U2123" s="167"/>
      <c r="V2123" s="168" t="e">
        <f>IF(C2123="",NA(),MATCH($B2123&amp;$C2123,'Smelter Look-up'!$J:$J,0))</f>
        <v>#N/A</v>
      </c>
      <c r="X2123" s="169">
        <f t="shared" ca="1" si="170"/>
        <v>0</v>
      </c>
      <c r="AB2123" s="311" t="str">
        <f t="shared" si="172"/>
        <v/>
      </c>
      <c r="AC2123" s="169" t="str">
        <f t="shared" si="173"/>
        <v/>
      </c>
      <c r="AD2123" s="169" t="str">
        <f t="shared" si="174"/>
        <v/>
      </c>
    </row>
    <row r="2124" spans="1:30" s="169" customFormat="1" ht="20.25">
      <c r="A2124" s="154"/>
      <c r="B2124" s="301"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3" t="str">
        <f ca="1">IF(ISERROR($V2124),"",OFFSET('Smelter Look-up'!$G$4,$V2124-4,0))</f>
        <v/>
      </c>
      <c r="I2124" s="204" t="str">
        <f ca="1">IF(ISERROR($V2124),"",OFFSET('Smelter Look-up'!$H$4,$V2124-4,0))</f>
        <v/>
      </c>
      <c r="J2124" s="204" t="str">
        <f ca="1">IF(ISERROR($V2124),"",OFFSET('Smelter Look-up'!$I$4,$V2124-4,0))</f>
        <v/>
      </c>
      <c r="K2124" s="149"/>
      <c r="L2124" s="149"/>
      <c r="M2124" s="149"/>
      <c r="N2124" s="149"/>
      <c r="O2124" s="149"/>
      <c r="P2124" s="206"/>
      <c r="Q2124" s="150"/>
      <c r="R2124" s="148" t="str">
        <f ca="1">IF(ISERROR($V2124),"",OFFSET('Smelter Look-up'!$C$4,$V2124-4,0)&amp;"")</f>
        <v/>
      </c>
      <c r="S2124" s="154" t="str">
        <f t="shared" ca="1" si="171"/>
        <v/>
      </c>
      <c r="T2124" s="154" t="str">
        <f ca="1">IF(B2124="","",IF(ISERROR(MATCH($J2124,SorP!$B$1:$B$6261,0)),"",INDIRECT("'SorP'!$A$"&amp;MATCH($S2124&amp;$J2124,SorP!C:C,0))))</f>
        <v/>
      </c>
      <c r="U2124" s="167"/>
      <c r="V2124" s="168" t="e">
        <f>IF(C2124="",NA(),MATCH($B2124&amp;$C2124,'Smelter Look-up'!$J:$J,0))</f>
        <v>#N/A</v>
      </c>
      <c r="X2124" s="169">
        <f t="shared" ca="1" si="170"/>
        <v>0</v>
      </c>
      <c r="AB2124" s="311" t="str">
        <f t="shared" si="172"/>
        <v/>
      </c>
      <c r="AC2124" s="169" t="str">
        <f t="shared" si="173"/>
        <v/>
      </c>
      <c r="AD2124" s="169" t="str">
        <f t="shared" si="174"/>
        <v/>
      </c>
    </row>
    <row r="2125" spans="1:30" s="169" customFormat="1" ht="20.25">
      <c r="A2125" s="154"/>
      <c r="B2125" s="301"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3" t="str">
        <f ca="1">IF(ISERROR($V2125),"",OFFSET('Smelter Look-up'!$G$4,$V2125-4,0))</f>
        <v/>
      </c>
      <c r="I2125" s="204" t="str">
        <f ca="1">IF(ISERROR($V2125),"",OFFSET('Smelter Look-up'!$H$4,$V2125-4,0))</f>
        <v/>
      </c>
      <c r="J2125" s="204" t="str">
        <f ca="1">IF(ISERROR($V2125),"",OFFSET('Smelter Look-up'!$I$4,$V2125-4,0))</f>
        <v/>
      </c>
      <c r="K2125" s="149"/>
      <c r="L2125" s="149"/>
      <c r="M2125" s="149"/>
      <c r="N2125" s="149"/>
      <c r="O2125" s="149"/>
      <c r="P2125" s="206"/>
      <c r="Q2125" s="150"/>
      <c r="R2125" s="148" t="str">
        <f ca="1">IF(ISERROR($V2125),"",OFFSET('Smelter Look-up'!$C$4,$V2125-4,0)&amp;"")</f>
        <v/>
      </c>
      <c r="S2125" s="154" t="str">
        <f t="shared" ca="1" si="171"/>
        <v/>
      </c>
      <c r="T2125" s="154" t="str">
        <f ca="1">IF(B2125="","",IF(ISERROR(MATCH($J2125,SorP!$B$1:$B$6261,0)),"",INDIRECT("'SorP'!$A$"&amp;MATCH($S2125&amp;$J2125,SorP!C:C,0))))</f>
        <v/>
      </c>
      <c r="U2125" s="167"/>
      <c r="V2125" s="168" t="e">
        <f>IF(C2125="",NA(),MATCH($B2125&amp;$C2125,'Smelter Look-up'!$J:$J,0))</f>
        <v>#N/A</v>
      </c>
      <c r="X2125" s="169">
        <f t="shared" ca="1" si="170"/>
        <v>0</v>
      </c>
      <c r="AB2125" s="311" t="str">
        <f t="shared" si="172"/>
        <v/>
      </c>
      <c r="AC2125" s="169" t="str">
        <f t="shared" si="173"/>
        <v/>
      </c>
      <c r="AD2125" s="169" t="str">
        <f t="shared" si="174"/>
        <v/>
      </c>
    </row>
    <row r="2126" spans="1:30" s="169" customFormat="1" ht="20.25">
      <c r="A2126" s="154"/>
      <c r="B2126" s="301"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3" t="str">
        <f ca="1">IF(ISERROR($V2126),"",OFFSET('Smelter Look-up'!$G$4,$V2126-4,0))</f>
        <v/>
      </c>
      <c r="I2126" s="204" t="str">
        <f ca="1">IF(ISERROR($V2126),"",OFFSET('Smelter Look-up'!$H$4,$V2126-4,0))</f>
        <v/>
      </c>
      <c r="J2126" s="204" t="str">
        <f ca="1">IF(ISERROR($V2126),"",OFFSET('Smelter Look-up'!$I$4,$V2126-4,0))</f>
        <v/>
      </c>
      <c r="K2126" s="149"/>
      <c r="L2126" s="149"/>
      <c r="M2126" s="149"/>
      <c r="N2126" s="149"/>
      <c r="O2126" s="149"/>
      <c r="P2126" s="206"/>
      <c r="Q2126" s="150"/>
      <c r="R2126" s="148" t="str">
        <f ca="1">IF(ISERROR($V2126),"",OFFSET('Smelter Look-up'!$C$4,$V2126-4,0)&amp;"")</f>
        <v/>
      </c>
      <c r="S2126" s="154" t="str">
        <f t="shared" ca="1" si="171"/>
        <v/>
      </c>
      <c r="T2126" s="154" t="str">
        <f ca="1">IF(B2126="","",IF(ISERROR(MATCH($J2126,SorP!$B$1:$B$6261,0)),"",INDIRECT("'SorP'!$A$"&amp;MATCH($S2126&amp;$J2126,SorP!C:C,0))))</f>
        <v/>
      </c>
      <c r="U2126" s="167"/>
      <c r="V2126" s="168" t="e">
        <f>IF(C2126="",NA(),MATCH($B2126&amp;$C2126,'Smelter Look-up'!$J:$J,0))</f>
        <v>#N/A</v>
      </c>
      <c r="X2126" s="169">
        <f t="shared" ca="1" si="170"/>
        <v>0</v>
      </c>
      <c r="AB2126" s="311" t="str">
        <f t="shared" si="172"/>
        <v/>
      </c>
      <c r="AC2126" s="169" t="str">
        <f t="shared" si="173"/>
        <v/>
      </c>
      <c r="AD2126" s="169" t="str">
        <f t="shared" si="174"/>
        <v/>
      </c>
    </row>
    <row r="2127" spans="1:30" s="169" customFormat="1" ht="20.25">
      <c r="A2127" s="154"/>
      <c r="B2127" s="301"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3" t="str">
        <f ca="1">IF(ISERROR($V2127),"",OFFSET('Smelter Look-up'!$G$4,$V2127-4,0))</f>
        <v/>
      </c>
      <c r="I2127" s="204" t="str">
        <f ca="1">IF(ISERROR($V2127),"",OFFSET('Smelter Look-up'!$H$4,$V2127-4,0))</f>
        <v/>
      </c>
      <c r="J2127" s="204" t="str">
        <f ca="1">IF(ISERROR($V2127),"",OFFSET('Smelter Look-up'!$I$4,$V2127-4,0))</f>
        <v/>
      </c>
      <c r="K2127" s="149"/>
      <c r="L2127" s="149"/>
      <c r="M2127" s="149"/>
      <c r="N2127" s="149"/>
      <c r="O2127" s="149"/>
      <c r="P2127" s="206"/>
      <c r="Q2127" s="150"/>
      <c r="R2127" s="148" t="str">
        <f ca="1">IF(ISERROR($V2127),"",OFFSET('Smelter Look-up'!$C$4,$V2127-4,0)&amp;"")</f>
        <v/>
      </c>
      <c r="S2127" s="154" t="str">
        <f t="shared" ca="1" si="171"/>
        <v/>
      </c>
      <c r="T2127" s="154" t="str">
        <f ca="1">IF(B2127="","",IF(ISERROR(MATCH($J2127,SorP!$B$1:$B$6261,0)),"",INDIRECT("'SorP'!$A$"&amp;MATCH($S2127&amp;$J2127,SorP!C:C,0))))</f>
        <v/>
      </c>
      <c r="U2127" s="167"/>
      <c r="V2127" s="168" t="e">
        <f>IF(C2127="",NA(),MATCH($B2127&amp;$C2127,'Smelter Look-up'!$J:$J,0))</f>
        <v>#N/A</v>
      </c>
      <c r="X2127" s="169">
        <f t="shared" ca="1" si="170"/>
        <v>0</v>
      </c>
      <c r="AB2127" s="311" t="str">
        <f t="shared" si="172"/>
        <v/>
      </c>
      <c r="AC2127" s="169" t="str">
        <f t="shared" si="173"/>
        <v/>
      </c>
      <c r="AD2127" s="169" t="str">
        <f t="shared" si="174"/>
        <v/>
      </c>
    </row>
    <row r="2128" spans="1:30" s="169" customFormat="1" ht="20.25">
      <c r="A2128" s="154"/>
      <c r="B2128" s="301"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3" t="str">
        <f ca="1">IF(ISERROR($V2128),"",OFFSET('Smelter Look-up'!$G$4,$V2128-4,0))</f>
        <v/>
      </c>
      <c r="I2128" s="204" t="str">
        <f ca="1">IF(ISERROR($V2128),"",OFFSET('Smelter Look-up'!$H$4,$V2128-4,0))</f>
        <v/>
      </c>
      <c r="J2128" s="204" t="str">
        <f ca="1">IF(ISERROR($V2128),"",OFFSET('Smelter Look-up'!$I$4,$V2128-4,0))</f>
        <v/>
      </c>
      <c r="K2128" s="149"/>
      <c r="L2128" s="149"/>
      <c r="M2128" s="149"/>
      <c r="N2128" s="149"/>
      <c r="O2128" s="149"/>
      <c r="P2128" s="206"/>
      <c r="Q2128" s="150"/>
      <c r="R2128" s="148" t="str">
        <f ca="1">IF(ISERROR($V2128),"",OFFSET('Smelter Look-up'!$C$4,$V2128-4,0)&amp;"")</f>
        <v/>
      </c>
      <c r="S2128" s="154" t="str">
        <f t="shared" ca="1" si="171"/>
        <v/>
      </c>
      <c r="T2128" s="154" t="str">
        <f ca="1">IF(B2128="","",IF(ISERROR(MATCH($J2128,SorP!$B$1:$B$6261,0)),"",INDIRECT("'SorP'!$A$"&amp;MATCH($S2128&amp;$J2128,SorP!C:C,0))))</f>
        <v/>
      </c>
      <c r="U2128" s="167"/>
      <c r="V2128" s="168" t="e">
        <f>IF(C2128="",NA(),MATCH($B2128&amp;$C2128,'Smelter Look-up'!$J:$J,0))</f>
        <v>#N/A</v>
      </c>
      <c r="X2128" s="169">
        <f t="shared" ca="1" si="170"/>
        <v>0</v>
      </c>
      <c r="AB2128" s="311" t="str">
        <f t="shared" si="172"/>
        <v/>
      </c>
      <c r="AC2128" s="169" t="str">
        <f t="shared" si="173"/>
        <v/>
      </c>
      <c r="AD2128" s="169" t="str">
        <f t="shared" si="174"/>
        <v/>
      </c>
    </row>
    <row r="2129" spans="1:30" s="169" customFormat="1" ht="20.25">
      <c r="A2129" s="154"/>
      <c r="B2129" s="301"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3" t="str">
        <f ca="1">IF(ISERROR($V2129),"",OFFSET('Smelter Look-up'!$G$4,$V2129-4,0))</f>
        <v/>
      </c>
      <c r="I2129" s="204" t="str">
        <f ca="1">IF(ISERROR($V2129),"",OFFSET('Smelter Look-up'!$H$4,$V2129-4,0))</f>
        <v/>
      </c>
      <c r="J2129" s="204" t="str">
        <f ca="1">IF(ISERROR($V2129),"",OFFSET('Smelter Look-up'!$I$4,$V2129-4,0))</f>
        <v/>
      </c>
      <c r="K2129" s="149"/>
      <c r="L2129" s="149"/>
      <c r="M2129" s="149"/>
      <c r="N2129" s="149"/>
      <c r="O2129" s="149"/>
      <c r="P2129" s="206"/>
      <c r="Q2129" s="150"/>
      <c r="R2129" s="148" t="str">
        <f ca="1">IF(ISERROR($V2129),"",OFFSET('Smelter Look-up'!$C$4,$V2129-4,0)&amp;"")</f>
        <v/>
      </c>
      <c r="S2129" s="154" t="str">
        <f t="shared" ca="1" si="171"/>
        <v/>
      </c>
      <c r="T2129" s="154" t="str">
        <f ca="1">IF(B2129="","",IF(ISERROR(MATCH($J2129,SorP!$B$1:$B$6261,0)),"",INDIRECT("'SorP'!$A$"&amp;MATCH($S2129&amp;$J2129,SorP!C:C,0))))</f>
        <v/>
      </c>
      <c r="U2129" s="167"/>
      <c r="V2129" s="168" t="e">
        <f>IF(C2129="",NA(),MATCH($B2129&amp;$C2129,'Smelter Look-up'!$J:$J,0))</f>
        <v>#N/A</v>
      </c>
      <c r="X2129" s="169">
        <f t="shared" ca="1" si="170"/>
        <v>0</v>
      </c>
      <c r="AB2129" s="311" t="str">
        <f t="shared" si="172"/>
        <v/>
      </c>
      <c r="AC2129" s="169" t="str">
        <f t="shared" si="173"/>
        <v/>
      </c>
      <c r="AD2129" s="169" t="str">
        <f t="shared" si="174"/>
        <v/>
      </c>
    </row>
    <row r="2130" spans="1:30" s="169" customFormat="1" ht="20.25">
      <c r="A2130" s="154"/>
      <c r="B2130" s="301"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3" t="str">
        <f ca="1">IF(ISERROR($V2130),"",OFFSET('Smelter Look-up'!$G$4,$V2130-4,0))</f>
        <v/>
      </c>
      <c r="I2130" s="204" t="str">
        <f ca="1">IF(ISERROR($V2130),"",OFFSET('Smelter Look-up'!$H$4,$V2130-4,0))</f>
        <v/>
      </c>
      <c r="J2130" s="204" t="str">
        <f ca="1">IF(ISERROR($V2130),"",OFFSET('Smelter Look-up'!$I$4,$V2130-4,0))</f>
        <v/>
      </c>
      <c r="K2130" s="149"/>
      <c r="L2130" s="149"/>
      <c r="M2130" s="149"/>
      <c r="N2130" s="149"/>
      <c r="O2130" s="149"/>
      <c r="P2130" s="206"/>
      <c r="Q2130" s="150"/>
      <c r="R2130" s="148" t="str">
        <f ca="1">IF(ISERROR($V2130),"",OFFSET('Smelter Look-up'!$C$4,$V2130-4,0)&amp;"")</f>
        <v/>
      </c>
      <c r="S2130" s="154" t="str">
        <f t="shared" ca="1" si="171"/>
        <v/>
      </c>
      <c r="T2130" s="154" t="str">
        <f ca="1">IF(B2130="","",IF(ISERROR(MATCH($J2130,SorP!$B$1:$B$6261,0)),"",INDIRECT("'SorP'!$A$"&amp;MATCH($S2130&amp;$J2130,SorP!C:C,0))))</f>
        <v/>
      </c>
      <c r="U2130" s="167"/>
      <c r="V2130" s="168" t="e">
        <f>IF(C2130="",NA(),MATCH($B2130&amp;$C2130,'Smelter Look-up'!$J:$J,0))</f>
        <v>#N/A</v>
      </c>
      <c r="X2130" s="169">
        <f t="shared" ca="1" si="170"/>
        <v>0</v>
      </c>
      <c r="AB2130" s="311" t="str">
        <f t="shared" si="172"/>
        <v/>
      </c>
      <c r="AC2130" s="169" t="str">
        <f t="shared" si="173"/>
        <v/>
      </c>
      <c r="AD2130" s="169" t="str">
        <f t="shared" si="174"/>
        <v/>
      </c>
    </row>
    <row r="2131" spans="1:30" s="169" customFormat="1" ht="20.25">
      <c r="A2131" s="154"/>
      <c r="B2131" s="301"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3" t="str">
        <f ca="1">IF(ISERROR($V2131),"",OFFSET('Smelter Look-up'!$G$4,$V2131-4,0))</f>
        <v/>
      </c>
      <c r="I2131" s="204" t="str">
        <f ca="1">IF(ISERROR($V2131),"",OFFSET('Smelter Look-up'!$H$4,$V2131-4,0))</f>
        <v/>
      </c>
      <c r="J2131" s="204" t="str">
        <f ca="1">IF(ISERROR($V2131),"",OFFSET('Smelter Look-up'!$I$4,$V2131-4,0))</f>
        <v/>
      </c>
      <c r="K2131" s="149"/>
      <c r="L2131" s="149"/>
      <c r="M2131" s="149"/>
      <c r="N2131" s="149"/>
      <c r="O2131" s="149"/>
      <c r="P2131" s="206"/>
      <c r="Q2131" s="150"/>
      <c r="R2131" s="148" t="str">
        <f ca="1">IF(ISERROR($V2131),"",OFFSET('Smelter Look-up'!$C$4,$V2131-4,0)&amp;"")</f>
        <v/>
      </c>
      <c r="S2131" s="154" t="str">
        <f t="shared" ca="1" si="171"/>
        <v/>
      </c>
      <c r="T2131" s="154" t="str">
        <f ca="1">IF(B2131="","",IF(ISERROR(MATCH($J2131,SorP!$B$1:$B$6261,0)),"",INDIRECT("'SorP'!$A$"&amp;MATCH($S2131&amp;$J2131,SorP!C:C,0))))</f>
        <v/>
      </c>
      <c r="U2131" s="167"/>
      <c r="V2131" s="168" t="e">
        <f>IF(C2131="",NA(),MATCH($B2131&amp;$C2131,'Smelter Look-up'!$J:$J,0))</f>
        <v>#N/A</v>
      </c>
      <c r="X2131" s="169">
        <f t="shared" ca="1" si="170"/>
        <v>0</v>
      </c>
      <c r="AB2131" s="311" t="str">
        <f t="shared" si="172"/>
        <v/>
      </c>
      <c r="AC2131" s="169" t="str">
        <f t="shared" si="173"/>
        <v/>
      </c>
      <c r="AD2131" s="169" t="str">
        <f t="shared" si="174"/>
        <v/>
      </c>
    </row>
    <row r="2132" spans="1:30" s="169" customFormat="1" ht="20.25">
      <c r="A2132" s="154"/>
      <c r="B2132" s="301"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3" t="str">
        <f ca="1">IF(ISERROR($V2132),"",OFFSET('Smelter Look-up'!$G$4,$V2132-4,0))</f>
        <v/>
      </c>
      <c r="I2132" s="204" t="str">
        <f ca="1">IF(ISERROR($V2132),"",OFFSET('Smelter Look-up'!$H$4,$V2132-4,0))</f>
        <v/>
      </c>
      <c r="J2132" s="204" t="str">
        <f ca="1">IF(ISERROR($V2132),"",OFFSET('Smelter Look-up'!$I$4,$V2132-4,0))</f>
        <v/>
      </c>
      <c r="K2132" s="149"/>
      <c r="L2132" s="149"/>
      <c r="M2132" s="149"/>
      <c r="N2132" s="149"/>
      <c r="O2132" s="149"/>
      <c r="P2132" s="206"/>
      <c r="Q2132" s="150"/>
      <c r="R2132" s="148" t="str">
        <f ca="1">IF(ISERROR($V2132),"",OFFSET('Smelter Look-up'!$C$4,$V2132-4,0)&amp;"")</f>
        <v/>
      </c>
      <c r="S2132" s="154" t="str">
        <f t="shared" ca="1" si="171"/>
        <v/>
      </c>
      <c r="T2132" s="154" t="str">
        <f ca="1">IF(B2132="","",IF(ISERROR(MATCH($J2132,SorP!$B$1:$B$6261,0)),"",INDIRECT("'SorP'!$A$"&amp;MATCH($S2132&amp;$J2132,SorP!C:C,0))))</f>
        <v/>
      </c>
      <c r="U2132" s="167"/>
      <c r="V2132" s="168" t="e">
        <f>IF(C2132="",NA(),MATCH($B2132&amp;$C2132,'Smelter Look-up'!$J:$J,0))</f>
        <v>#N/A</v>
      </c>
      <c r="X2132" s="169">
        <f t="shared" ca="1" si="170"/>
        <v>0</v>
      </c>
      <c r="AB2132" s="311" t="str">
        <f t="shared" si="172"/>
        <v/>
      </c>
      <c r="AC2132" s="169" t="str">
        <f t="shared" si="173"/>
        <v/>
      </c>
      <c r="AD2132" s="169" t="str">
        <f t="shared" si="174"/>
        <v/>
      </c>
    </row>
    <row r="2133" spans="1:30" s="169" customFormat="1" ht="20.25">
      <c r="A2133" s="154"/>
      <c r="B2133" s="301"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3" t="str">
        <f ca="1">IF(ISERROR($V2133),"",OFFSET('Smelter Look-up'!$G$4,$V2133-4,0))</f>
        <v/>
      </c>
      <c r="I2133" s="204" t="str">
        <f ca="1">IF(ISERROR($V2133),"",OFFSET('Smelter Look-up'!$H$4,$V2133-4,0))</f>
        <v/>
      </c>
      <c r="J2133" s="204" t="str">
        <f ca="1">IF(ISERROR($V2133),"",OFFSET('Smelter Look-up'!$I$4,$V2133-4,0))</f>
        <v/>
      </c>
      <c r="K2133" s="149"/>
      <c r="L2133" s="149"/>
      <c r="M2133" s="149"/>
      <c r="N2133" s="149"/>
      <c r="O2133" s="149"/>
      <c r="P2133" s="206"/>
      <c r="Q2133" s="150"/>
      <c r="R2133" s="148" t="str">
        <f ca="1">IF(ISERROR($V2133),"",OFFSET('Smelter Look-up'!$C$4,$V2133-4,0)&amp;"")</f>
        <v/>
      </c>
      <c r="S2133" s="154" t="str">
        <f t="shared" ca="1" si="171"/>
        <v/>
      </c>
      <c r="T2133" s="154" t="str">
        <f ca="1">IF(B2133="","",IF(ISERROR(MATCH($J2133,SorP!$B$1:$B$6261,0)),"",INDIRECT("'SorP'!$A$"&amp;MATCH($S2133&amp;$J2133,SorP!C:C,0))))</f>
        <v/>
      </c>
      <c r="U2133" s="167"/>
      <c r="V2133" s="168" t="e">
        <f>IF(C2133="",NA(),MATCH($B2133&amp;$C2133,'Smelter Look-up'!$J:$J,0))</f>
        <v>#N/A</v>
      </c>
      <c r="X2133" s="169">
        <f t="shared" ca="1" si="170"/>
        <v>0</v>
      </c>
      <c r="AB2133" s="311" t="str">
        <f t="shared" si="172"/>
        <v/>
      </c>
      <c r="AC2133" s="169" t="str">
        <f t="shared" si="173"/>
        <v/>
      </c>
      <c r="AD2133" s="169" t="str">
        <f t="shared" si="174"/>
        <v/>
      </c>
    </row>
    <row r="2134" spans="1:30" s="169" customFormat="1" ht="20.25">
      <c r="A2134" s="154"/>
      <c r="B2134" s="301"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3" t="str">
        <f ca="1">IF(ISERROR($V2134),"",OFFSET('Smelter Look-up'!$G$4,$V2134-4,0))</f>
        <v/>
      </c>
      <c r="I2134" s="204" t="str">
        <f ca="1">IF(ISERROR($V2134),"",OFFSET('Smelter Look-up'!$H$4,$V2134-4,0))</f>
        <v/>
      </c>
      <c r="J2134" s="204" t="str">
        <f ca="1">IF(ISERROR($V2134),"",OFFSET('Smelter Look-up'!$I$4,$V2134-4,0))</f>
        <v/>
      </c>
      <c r="K2134" s="149"/>
      <c r="L2134" s="149"/>
      <c r="M2134" s="149"/>
      <c r="N2134" s="149"/>
      <c r="O2134" s="149"/>
      <c r="P2134" s="206"/>
      <c r="Q2134" s="150"/>
      <c r="R2134" s="148" t="str">
        <f ca="1">IF(ISERROR($V2134),"",OFFSET('Smelter Look-up'!$C$4,$V2134-4,0)&amp;"")</f>
        <v/>
      </c>
      <c r="S2134" s="154" t="str">
        <f t="shared" ca="1" si="171"/>
        <v/>
      </c>
      <c r="T2134" s="154" t="str">
        <f ca="1">IF(B2134="","",IF(ISERROR(MATCH($J2134,SorP!$B$1:$B$6261,0)),"",INDIRECT("'SorP'!$A$"&amp;MATCH($S2134&amp;$J2134,SorP!C:C,0))))</f>
        <v/>
      </c>
      <c r="U2134" s="167"/>
      <c r="V2134" s="168" t="e">
        <f>IF(C2134="",NA(),MATCH($B2134&amp;$C2134,'Smelter Look-up'!$J:$J,0))</f>
        <v>#N/A</v>
      </c>
      <c r="X2134" s="169">
        <f t="shared" ca="1" si="170"/>
        <v>0</v>
      </c>
      <c r="AB2134" s="311" t="str">
        <f t="shared" si="172"/>
        <v/>
      </c>
      <c r="AC2134" s="169" t="str">
        <f t="shared" si="173"/>
        <v/>
      </c>
      <c r="AD2134" s="169" t="str">
        <f t="shared" si="174"/>
        <v/>
      </c>
    </row>
    <row r="2135" spans="1:30" s="169" customFormat="1" ht="20.25">
      <c r="A2135" s="154"/>
      <c r="B2135" s="301"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3" t="str">
        <f ca="1">IF(ISERROR($V2135),"",OFFSET('Smelter Look-up'!$G$4,$V2135-4,0))</f>
        <v/>
      </c>
      <c r="I2135" s="204" t="str">
        <f ca="1">IF(ISERROR($V2135),"",OFFSET('Smelter Look-up'!$H$4,$V2135-4,0))</f>
        <v/>
      </c>
      <c r="J2135" s="204" t="str">
        <f ca="1">IF(ISERROR($V2135),"",OFFSET('Smelter Look-up'!$I$4,$V2135-4,0))</f>
        <v/>
      </c>
      <c r="K2135" s="149"/>
      <c r="L2135" s="149"/>
      <c r="M2135" s="149"/>
      <c r="N2135" s="149"/>
      <c r="O2135" s="149"/>
      <c r="P2135" s="206"/>
      <c r="Q2135" s="150"/>
      <c r="R2135" s="148" t="str">
        <f ca="1">IF(ISERROR($V2135),"",OFFSET('Smelter Look-up'!$C$4,$V2135-4,0)&amp;"")</f>
        <v/>
      </c>
      <c r="S2135" s="154" t="str">
        <f t="shared" ca="1" si="171"/>
        <v/>
      </c>
      <c r="T2135" s="154" t="str">
        <f ca="1">IF(B2135="","",IF(ISERROR(MATCH($J2135,SorP!$B$1:$B$6261,0)),"",INDIRECT("'SorP'!$A$"&amp;MATCH($S2135&amp;$J2135,SorP!C:C,0))))</f>
        <v/>
      </c>
      <c r="U2135" s="167"/>
      <c r="V2135" s="168" t="e">
        <f>IF(C2135="",NA(),MATCH($B2135&amp;$C2135,'Smelter Look-up'!$J:$J,0))</f>
        <v>#N/A</v>
      </c>
      <c r="X2135" s="169">
        <f t="shared" ca="1" si="170"/>
        <v>0</v>
      </c>
      <c r="AB2135" s="311" t="str">
        <f t="shared" si="172"/>
        <v/>
      </c>
      <c r="AC2135" s="169" t="str">
        <f t="shared" si="173"/>
        <v/>
      </c>
      <c r="AD2135" s="169" t="str">
        <f t="shared" si="174"/>
        <v/>
      </c>
    </row>
    <row r="2136" spans="1:30" s="169" customFormat="1" ht="20.25">
      <c r="A2136" s="154"/>
      <c r="B2136" s="301"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3" t="str">
        <f ca="1">IF(ISERROR($V2136),"",OFFSET('Smelter Look-up'!$G$4,$V2136-4,0))</f>
        <v/>
      </c>
      <c r="I2136" s="204" t="str">
        <f ca="1">IF(ISERROR($V2136),"",OFFSET('Smelter Look-up'!$H$4,$V2136-4,0))</f>
        <v/>
      </c>
      <c r="J2136" s="204" t="str">
        <f ca="1">IF(ISERROR($V2136),"",OFFSET('Smelter Look-up'!$I$4,$V2136-4,0))</f>
        <v/>
      </c>
      <c r="K2136" s="149"/>
      <c r="L2136" s="149"/>
      <c r="M2136" s="149"/>
      <c r="N2136" s="149"/>
      <c r="O2136" s="149"/>
      <c r="P2136" s="206"/>
      <c r="Q2136" s="150"/>
      <c r="R2136" s="148" t="str">
        <f ca="1">IF(ISERROR($V2136),"",OFFSET('Smelter Look-up'!$C$4,$V2136-4,0)&amp;"")</f>
        <v/>
      </c>
      <c r="S2136" s="154" t="str">
        <f t="shared" ca="1" si="171"/>
        <v/>
      </c>
      <c r="T2136" s="154" t="str">
        <f ca="1">IF(B2136="","",IF(ISERROR(MATCH($J2136,SorP!$B$1:$B$6261,0)),"",INDIRECT("'SorP'!$A$"&amp;MATCH($S2136&amp;$J2136,SorP!C:C,0))))</f>
        <v/>
      </c>
      <c r="U2136" s="167"/>
      <c r="V2136" s="168" t="e">
        <f>IF(C2136="",NA(),MATCH($B2136&amp;$C2136,'Smelter Look-up'!$J:$J,0))</f>
        <v>#N/A</v>
      </c>
      <c r="X2136" s="169">
        <f t="shared" ca="1" si="170"/>
        <v>0</v>
      </c>
      <c r="AB2136" s="311" t="str">
        <f t="shared" si="172"/>
        <v/>
      </c>
      <c r="AC2136" s="169" t="str">
        <f t="shared" si="173"/>
        <v/>
      </c>
      <c r="AD2136" s="169" t="str">
        <f t="shared" si="174"/>
        <v/>
      </c>
    </row>
    <row r="2137" spans="1:30" s="169" customFormat="1" ht="20.25">
      <c r="A2137" s="154"/>
      <c r="B2137" s="301"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3" t="str">
        <f ca="1">IF(ISERROR($V2137),"",OFFSET('Smelter Look-up'!$G$4,$V2137-4,0))</f>
        <v/>
      </c>
      <c r="I2137" s="204" t="str">
        <f ca="1">IF(ISERROR($V2137),"",OFFSET('Smelter Look-up'!$H$4,$V2137-4,0))</f>
        <v/>
      </c>
      <c r="J2137" s="204" t="str">
        <f ca="1">IF(ISERROR($V2137),"",OFFSET('Smelter Look-up'!$I$4,$V2137-4,0))</f>
        <v/>
      </c>
      <c r="K2137" s="149"/>
      <c r="L2137" s="149"/>
      <c r="M2137" s="149"/>
      <c r="N2137" s="149"/>
      <c r="O2137" s="149"/>
      <c r="P2137" s="206"/>
      <c r="Q2137" s="150"/>
      <c r="R2137" s="148" t="str">
        <f ca="1">IF(ISERROR($V2137),"",OFFSET('Smelter Look-up'!$C$4,$V2137-4,0)&amp;"")</f>
        <v/>
      </c>
      <c r="S2137" s="154" t="str">
        <f t="shared" ca="1" si="171"/>
        <v/>
      </c>
      <c r="T2137" s="154" t="str">
        <f ca="1">IF(B2137="","",IF(ISERROR(MATCH($J2137,SorP!$B$1:$B$6261,0)),"",INDIRECT("'SorP'!$A$"&amp;MATCH($S2137&amp;$J2137,SorP!C:C,0))))</f>
        <v/>
      </c>
      <c r="U2137" s="167"/>
      <c r="V2137" s="168" t="e">
        <f>IF(C2137="",NA(),MATCH($B2137&amp;$C2137,'Smelter Look-up'!$J:$J,0))</f>
        <v>#N/A</v>
      </c>
      <c r="X2137" s="169">
        <f t="shared" ca="1" si="170"/>
        <v>0</v>
      </c>
      <c r="AB2137" s="311" t="str">
        <f t="shared" si="172"/>
        <v/>
      </c>
      <c r="AC2137" s="169" t="str">
        <f t="shared" si="173"/>
        <v/>
      </c>
      <c r="AD2137" s="169" t="str">
        <f t="shared" si="174"/>
        <v/>
      </c>
    </row>
    <row r="2138" spans="1:30" s="169" customFormat="1" ht="20.25">
      <c r="A2138" s="154"/>
      <c r="B2138" s="301"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3" t="str">
        <f ca="1">IF(ISERROR($V2138),"",OFFSET('Smelter Look-up'!$G$4,$V2138-4,0))</f>
        <v/>
      </c>
      <c r="I2138" s="204" t="str">
        <f ca="1">IF(ISERROR($V2138),"",OFFSET('Smelter Look-up'!$H$4,$V2138-4,0))</f>
        <v/>
      </c>
      <c r="J2138" s="204" t="str">
        <f ca="1">IF(ISERROR($V2138),"",OFFSET('Smelter Look-up'!$I$4,$V2138-4,0))</f>
        <v/>
      </c>
      <c r="K2138" s="149"/>
      <c r="L2138" s="149"/>
      <c r="M2138" s="149"/>
      <c r="N2138" s="149"/>
      <c r="O2138" s="149"/>
      <c r="P2138" s="206"/>
      <c r="Q2138" s="150"/>
      <c r="R2138" s="148" t="str">
        <f ca="1">IF(ISERROR($V2138),"",OFFSET('Smelter Look-up'!$C$4,$V2138-4,0)&amp;"")</f>
        <v/>
      </c>
      <c r="S2138" s="154" t="str">
        <f t="shared" ca="1" si="171"/>
        <v/>
      </c>
      <c r="T2138" s="154" t="str">
        <f ca="1">IF(B2138="","",IF(ISERROR(MATCH($J2138,SorP!$B$1:$B$6261,0)),"",INDIRECT("'SorP'!$A$"&amp;MATCH($S2138&amp;$J2138,SorP!C:C,0))))</f>
        <v/>
      </c>
      <c r="U2138" s="167"/>
      <c r="V2138" s="168" t="e">
        <f>IF(C2138="",NA(),MATCH($B2138&amp;$C2138,'Smelter Look-up'!$J:$J,0))</f>
        <v>#N/A</v>
      </c>
      <c r="X2138" s="169">
        <f t="shared" ca="1" si="170"/>
        <v>0</v>
      </c>
      <c r="AB2138" s="311" t="str">
        <f t="shared" si="172"/>
        <v/>
      </c>
      <c r="AC2138" s="169" t="str">
        <f t="shared" si="173"/>
        <v/>
      </c>
      <c r="AD2138" s="169" t="str">
        <f t="shared" si="174"/>
        <v/>
      </c>
    </row>
    <row r="2139" spans="1:30" s="169" customFormat="1" ht="20.25">
      <c r="A2139" s="154"/>
      <c r="B2139" s="301"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3" t="str">
        <f ca="1">IF(ISERROR($V2139),"",OFFSET('Smelter Look-up'!$G$4,$V2139-4,0))</f>
        <v/>
      </c>
      <c r="I2139" s="204" t="str">
        <f ca="1">IF(ISERROR($V2139),"",OFFSET('Smelter Look-up'!$H$4,$V2139-4,0))</f>
        <v/>
      </c>
      <c r="J2139" s="204" t="str">
        <f ca="1">IF(ISERROR($V2139),"",OFFSET('Smelter Look-up'!$I$4,$V2139-4,0))</f>
        <v/>
      </c>
      <c r="K2139" s="149"/>
      <c r="L2139" s="149"/>
      <c r="M2139" s="149"/>
      <c r="N2139" s="149"/>
      <c r="O2139" s="149"/>
      <c r="P2139" s="206"/>
      <c r="Q2139" s="150"/>
      <c r="R2139" s="148" t="str">
        <f ca="1">IF(ISERROR($V2139),"",OFFSET('Smelter Look-up'!$C$4,$V2139-4,0)&amp;"")</f>
        <v/>
      </c>
      <c r="S2139" s="154" t="str">
        <f t="shared" ca="1" si="171"/>
        <v/>
      </c>
      <c r="T2139" s="154" t="str">
        <f ca="1">IF(B2139="","",IF(ISERROR(MATCH($J2139,SorP!$B$1:$B$6261,0)),"",INDIRECT("'SorP'!$A$"&amp;MATCH($S2139&amp;$J2139,SorP!C:C,0))))</f>
        <v/>
      </c>
      <c r="U2139" s="167"/>
      <c r="V2139" s="168" t="e">
        <f>IF(C2139="",NA(),MATCH($B2139&amp;$C2139,'Smelter Look-up'!$J:$J,0))</f>
        <v>#N/A</v>
      </c>
      <c r="X2139" s="169">
        <f t="shared" ca="1" si="170"/>
        <v>0</v>
      </c>
      <c r="AB2139" s="311" t="str">
        <f t="shared" si="172"/>
        <v/>
      </c>
      <c r="AC2139" s="169" t="str">
        <f t="shared" si="173"/>
        <v/>
      </c>
      <c r="AD2139" s="169" t="str">
        <f t="shared" si="174"/>
        <v/>
      </c>
    </row>
    <row r="2140" spans="1:30" s="169" customFormat="1" ht="20.25">
      <c r="A2140" s="154"/>
      <c r="B2140" s="301"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3" t="str">
        <f ca="1">IF(ISERROR($V2140),"",OFFSET('Smelter Look-up'!$G$4,$V2140-4,0))</f>
        <v/>
      </c>
      <c r="I2140" s="204" t="str">
        <f ca="1">IF(ISERROR($V2140),"",OFFSET('Smelter Look-up'!$H$4,$V2140-4,0))</f>
        <v/>
      </c>
      <c r="J2140" s="204" t="str">
        <f ca="1">IF(ISERROR($V2140),"",OFFSET('Smelter Look-up'!$I$4,$V2140-4,0))</f>
        <v/>
      </c>
      <c r="K2140" s="149"/>
      <c r="L2140" s="149"/>
      <c r="M2140" s="149"/>
      <c r="N2140" s="149"/>
      <c r="O2140" s="149"/>
      <c r="P2140" s="206"/>
      <c r="Q2140" s="150"/>
      <c r="R2140" s="148" t="str">
        <f ca="1">IF(ISERROR($V2140),"",OFFSET('Smelter Look-up'!$C$4,$V2140-4,0)&amp;"")</f>
        <v/>
      </c>
      <c r="S2140" s="154" t="str">
        <f t="shared" ca="1" si="171"/>
        <v/>
      </c>
      <c r="T2140" s="154" t="str">
        <f ca="1">IF(B2140="","",IF(ISERROR(MATCH($J2140,SorP!$B$1:$B$6261,0)),"",INDIRECT("'SorP'!$A$"&amp;MATCH($S2140&amp;$J2140,SorP!C:C,0))))</f>
        <v/>
      </c>
      <c r="U2140" s="167"/>
      <c r="V2140" s="168" t="e">
        <f>IF(C2140="",NA(),MATCH($B2140&amp;$C2140,'Smelter Look-up'!$J:$J,0))</f>
        <v>#N/A</v>
      </c>
      <c r="X2140" s="169">
        <f t="shared" ca="1" si="170"/>
        <v>0</v>
      </c>
      <c r="AB2140" s="311" t="str">
        <f t="shared" si="172"/>
        <v/>
      </c>
      <c r="AC2140" s="169" t="str">
        <f t="shared" si="173"/>
        <v/>
      </c>
      <c r="AD2140" s="169" t="str">
        <f t="shared" si="174"/>
        <v/>
      </c>
    </row>
    <row r="2141" spans="1:30" s="169" customFormat="1" ht="20.25">
      <c r="A2141" s="154"/>
      <c r="B2141" s="301"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3" t="str">
        <f ca="1">IF(ISERROR($V2141),"",OFFSET('Smelter Look-up'!$G$4,$V2141-4,0))</f>
        <v/>
      </c>
      <c r="I2141" s="204" t="str">
        <f ca="1">IF(ISERROR($V2141),"",OFFSET('Smelter Look-up'!$H$4,$V2141-4,0))</f>
        <v/>
      </c>
      <c r="J2141" s="204" t="str">
        <f ca="1">IF(ISERROR($V2141),"",OFFSET('Smelter Look-up'!$I$4,$V2141-4,0))</f>
        <v/>
      </c>
      <c r="K2141" s="149"/>
      <c r="L2141" s="149"/>
      <c r="M2141" s="149"/>
      <c r="N2141" s="149"/>
      <c r="O2141" s="149"/>
      <c r="P2141" s="206"/>
      <c r="Q2141" s="150"/>
      <c r="R2141" s="148" t="str">
        <f ca="1">IF(ISERROR($V2141),"",OFFSET('Smelter Look-up'!$C$4,$V2141-4,0)&amp;"")</f>
        <v/>
      </c>
      <c r="S2141" s="154" t="str">
        <f t="shared" ca="1" si="171"/>
        <v/>
      </c>
      <c r="T2141" s="154" t="str">
        <f ca="1">IF(B2141="","",IF(ISERROR(MATCH($J2141,SorP!$B$1:$B$6261,0)),"",INDIRECT("'SorP'!$A$"&amp;MATCH($S2141&amp;$J2141,SorP!C:C,0))))</f>
        <v/>
      </c>
      <c r="U2141" s="167"/>
      <c r="V2141" s="168" t="e">
        <f>IF(C2141="",NA(),MATCH($B2141&amp;$C2141,'Smelter Look-up'!$J:$J,0))</f>
        <v>#N/A</v>
      </c>
      <c r="X2141" s="169">
        <f t="shared" ca="1" si="170"/>
        <v>0</v>
      </c>
      <c r="AB2141" s="311" t="str">
        <f t="shared" si="172"/>
        <v/>
      </c>
      <c r="AC2141" s="169" t="str">
        <f t="shared" si="173"/>
        <v/>
      </c>
      <c r="AD2141" s="169" t="str">
        <f t="shared" si="174"/>
        <v/>
      </c>
    </row>
    <row r="2142" spans="1:30" s="169" customFormat="1" ht="20.25">
      <c r="A2142" s="154"/>
      <c r="B2142" s="301"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3" t="str">
        <f ca="1">IF(ISERROR($V2142),"",OFFSET('Smelter Look-up'!$G$4,$V2142-4,0))</f>
        <v/>
      </c>
      <c r="I2142" s="204" t="str">
        <f ca="1">IF(ISERROR($V2142),"",OFFSET('Smelter Look-up'!$H$4,$V2142-4,0))</f>
        <v/>
      </c>
      <c r="J2142" s="204" t="str">
        <f ca="1">IF(ISERROR($V2142),"",OFFSET('Smelter Look-up'!$I$4,$V2142-4,0))</f>
        <v/>
      </c>
      <c r="K2142" s="149"/>
      <c r="L2142" s="149"/>
      <c r="M2142" s="149"/>
      <c r="N2142" s="149"/>
      <c r="O2142" s="149"/>
      <c r="P2142" s="206"/>
      <c r="Q2142" s="150"/>
      <c r="R2142" s="148" t="str">
        <f ca="1">IF(ISERROR($V2142),"",OFFSET('Smelter Look-up'!$C$4,$V2142-4,0)&amp;"")</f>
        <v/>
      </c>
      <c r="S2142" s="154" t="str">
        <f t="shared" ca="1" si="171"/>
        <v/>
      </c>
      <c r="T2142" s="154" t="str">
        <f ca="1">IF(B2142="","",IF(ISERROR(MATCH($J2142,SorP!$B$1:$B$6261,0)),"",INDIRECT("'SorP'!$A$"&amp;MATCH($S2142&amp;$J2142,SorP!C:C,0))))</f>
        <v/>
      </c>
      <c r="U2142" s="167"/>
      <c r="V2142" s="168" t="e">
        <f>IF(C2142="",NA(),MATCH($B2142&amp;$C2142,'Smelter Look-up'!$J:$J,0))</f>
        <v>#N/A</v>
      </c>
      <c r="X2142" s="169">
        <f t="shared" ca="1" si="170"/>
        <v>0</v>
      </c>
      <c r="AB2142" s="311" t="str">
        <f t="shared" si="172"/>
        <v/>
      </c>
      <c r="AC2142" s="169" t="str">
        <f t="shared" si="173"/>
        <v/>
      </c>
      <c r="AD2142" s="169" t="str">
        <f t="shared" si="174"/>
        <v/>
      </c>
    </row>
    <row r="2143" spans="1:30" s="169" customFormat="1" ht="20.25">
      <c r="A2143" s="154"/>
      <c r="B2143" s="301"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3" t="str">
        <f ca="1">IF(ISERROR($V2143),"",OFFSET('Smelter Look-up'!$G$4,$V2143-4,0))</f>
        <v/>
      </c>
      <c r="I2143" s="204" t="str">
        <f ca="1">IF(ISERROR($V2143),"",OFFSET('Smelter Look-up'!$H$4,$V2143-4,0))</f>
        <v/>
      </c>
      <c r="J2143" s="204" t="str">
        <f ca="1">IF(ISERROR($V2143),"",OFFSET('Smelter Look-up'!$I$4,$V2143-4,0))</f>
        <v/>
      </c>
      <c r="K2143" s="149"/>
      <c r="L2143" s="149"/>
      <c r="M2143" s="149"/>
      <c r="N2143" s="149"/>
      <c r="O2143" s="149"/>
      <c r="P2143" s="206"/>
      <c r="Q2143" s="150"/>
      <c r="R2143" s="148" t="str">
        <f ca="1">IF(ISERROR($V2143),"",OFFSET('Smelter Look-up'!$C$4,$V2143-4,0)&amp;"")</f>
        <v/>
      </c>
      <c r="S2143" s="154" t="str">
        <f t="shared" ca="1" si="171"/>
        <v/>
      </c>
      <c r="T2143" s="154" t="str">
        <f ca="1">IF(B2143="","",IF(ISERROR(MATCH($J2143,SorP!$B$1:$B$6261,0)),"",INDIRECT("'SorP'!$A$"&amp;MATCH($S2143&amp;$J2143,SorP!C:C,0))))</f>
        <v/>
      </c>
      <c r="U2143" s="167"/>
      <c r="V2143" s="168" t="e">
        <f>IF(C2143="",NA(),MATCH($B2143&amp;$C2143,'Smelter Look-up'!$J:$J,0))</f>
        <v>#N/A</v>
      </c>
      <c r="X2143" s="169">
        <f t="shared" ca="1" si="170"/>
        <v>0</v>
      </c>
      <c r="AB2143" s="311" t="str">
        <f t="shared" si="172"/>
        <v/>
      </c>
      <c r="AC2143" s="169" t="str">
        <f t="shared" si="173"/>
        <v/>
      </c>
      <c r="AD2143" s="169" t="str">
        <f t="shared" si="174"/>
        <v/>
      </c>
    </row>
    <row r="2144" spans="1:30" s="169" customFormat="1" ht="20.25">
      <c r="A2144" s="154"/>
      <c r="B2144" s="301"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3" t="str">
        <f ca="1">IF(ISERROR($V2144),"",OFFSET('Smelter Look-up'!$G$4,$V2144-4,0))</f>
        <v/>
      </c>
      <c r="I2144" s="204" t="str">
        <f ca="1">IF(ISERROR($V2144),"",OFFSET('Smelter Look-up'!$H$4,$V2144-4,0))</f>
        <v/>
      </c>
      <c r="J2144" s="204" t="str">
        <f ca="1">IF(ISERROR($V2144),"",OFFSET('Smelter Look-up'!$I$4,$V2144-4,0))</f>
        <v/>
      </c>
      <c r="K2144" s="149"/>
      <c r="L2144" s="149"/>
      <c r="M2144" s="149"/>
      <c r="N2144" s="149"/>
      <c r="O2144" s="149"/>
      <c r="P2144" s="206"/>
      <c r="Q2144" s="150"/>
      <c r="R2144" s="148" t="str">
        <f ca="1">IF(ISERROR($V2144),"",OFFSET('Smelter Look-up'!$C$4,$V2144-4,0)&amp;"")</f>
        <v/>
      </c>
      <c r="S2144" s="154" t="str">
        <f t="shared" ca="1" si="171"/>
        <v/>
      </c>
      <c r="T2144" s="154" t="str">
        <f ca="1">IF(B2144="","",IF(ISERROR(MATCH($J2144,SorP!$B$1:$B$6261,0)),"",INDIRECT("'SorP'!$A$"&amp;MATCH($S2144&amp;$J2144,SorP!C:C,0))))</f>
        <v/>
      </c>
      <c r="U2144" s="167"/>
      <c r="V2144" s="168" t="e">
        <f>IF(C2144="",NA(),MATCH($B2144&amp;$C2144,'Smelter Look-up'!$J:$J,0))</f>
        <v>#N/A</v>
      </c>
      <c r="X2144" s="169">
        <f t="shared" ref="X2144:X2207" ca="1" si="175">IF(AND(C2144="Smelter not listed",OR(LEN(D2144)=0,LEN(E2144)=0)),1,0)</f>
        <v>0</v>
      </c>
      <c r="AB2144" s="311" t="str">
        <f t="shared" si="172"/>
        <v/>
      </c>
      <c r="AC2144" s="169" t="str">
        <f t="shared" si="173"/>
        <v/>
      </c>
      <c r="AD2144" s="169" t="str">
        <f t="shared" si="174"/>
        <v/>
      </c>
    </row>
    <row r="2145" spans="1:30" s="169" customFormat="1" ht="20.25">
      <c r="A2145" s="154"/>
      <c r="B2145" s="301"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3" t="str">
        <f ca="1">IF(ISERROR($V2145),"",OFFSET('Smelter Look-up'!$G$4,$V2145-4,0))</f>
        <v/>
      </c>
      <c r="I2145" s="204" t="str">
        <f ca="1">IF(ISERROR($V2145),"",OFFSET('Smelter Look-up'!$H$4,$V2145-4,0))</f>
        <v/>
      </c>
      <c r="J2145" s="204" t="str">
        <f ca="1">IF(ISERROR($V2145),"",OFFSET('Smelter Look-up'!$I$4,$V2145-4,0))</f>
        <v/>
      </c>
      <c r="K2145" s="149"/>
      <c r="L2145" s="149"/>
      <c r="M2145" s="149"/>
      <c r="N2145" s="149"/>
      <c r="O2145" s="149"/>
      <c r="P2145" s="206"/>
      <c r="Q2145" s="150"/>
      <c r="R2145" s="148" t="str">
        <f ca="1">IF(ISERROR($V2145),"",OFFSET('Smelter Look-up'!$C$4,$V2145-4,0)&amp;"")</f>
        <v/>
      </c>
      <c r="S2145" s="154" t="str">
        <f t="shared" ref="S2145:S2208" ca="1" si="176">IF(B2145="","",IF(ISERROR(MATCH($E2145,CL,0)),"Unknown",INDIRECT("'C'!$A$"&amp;MATCH($E2145,CL,0)+1)))</f>
        <v/>
      </c>
      <c r="T2145" s="154" t="str">
        <f ca="1">IF(B2145="","",IF(ISERROR(MATCH($J2145,SorP!$B$1:$B$6261,0)),"",INDIRECT("'SorP'!$A$"&amp;MATCH($S2145&amp;$J2145,SorP!C:C,0))))</f>
        <v/>
      </c>
      <c r="U2145" s="167"/>
      <c r="V2145" s="168" t="e">
        <f>IF(C2145="",NA(),MATCH($B2145&amp;$C2145,'Smelter Look-up'!$J:$J,0))</f>
        <v>#N/A</v>
      </c>
      <c r="X2145" s="169">
        <f t="shared" ca="1" si="175"/>
        <v>0</v>
      </c>
      <c r="AB2145" s="311" t="str">
        <f t="shared" si="172"/>
        <v/>
      </c>
      <c r="AC2145" s="169" t="str">
        <f t="shared" si="173"/>
        <v/>
      </c>
      <c r="AD2145" s="169" t="str">
        <f t="shared" si="174"/>
        <v/>
      </c>
    </row>
    <row r="2146" spans="1:30" s="169" customFormat="1" ht="20.25">
      <c r="A2146" s="154"/>
      <c r="B2146" s="301"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3" t="str">
        <f ca="1">IF(ISERROR($V2146),"",OFFSET('Smelter Look-up'!$G$4,$V2146-4,0))</f>
        <v/>
      </c>
      <c r="I2146" s="204" t="str">
        <f ca="1">IF(ISERROR($V2146),"",OFFSET('Smelter Look-up'!$H$4,$V2146-4,0))</f>
        <v/>
      </c>
      <c r="J2146" s="204" t="str">
        <f ca="1">IF(ISERROR($V2146),"",OFFSET('Smelter Look-up'!$I$4,$V2146-4,0))</f>
        <v/>
      </c>
      <c r="K2146" s="149"/>
      <c r="L2146" s="149"/>
      <c r="M2146" s="149"/>
      <c r="N2146" s="149"/>
      <c r="O2146" s="149"/>
      <c r="P2146" s="206"/>
      <c r="Q2146" s="150"/>
      <c r="R2146" s="148" t="str">
        <f ca="1">IF(ISERROR($V2146),"",OFFSET('Smelter Look-up'!$C$4,$V2146-4,0)&amp;"")</f>
        <v/>
      </c>
      <c r="S2146" s="154" t="str">
        <f t="shared" ca="1" si="176"/>
        <v/>
      </c>
      <c r="T2146" s="154" t="str">
        <f ca="1">IF(B2146="","",IF(ISERROR(MATCH($J2146,SorP!$B$1:$B$6261,0)),"",INDIRECT("'SorP'!$A$"&amp;MATCH($S2146&amp;$J2146,SorP!C:C,0))))</f>
        <v/>
      </c>
      <c r="U2146" s="167"/>
      <c r="V2146" s="168" t="e">
        <f>IF(C2146="",NA(),MATCH($B2146&amp;$C2146,'Smelter Look-up'!$J:$J,0))</f>
        <v>#N/A</v>
      </c>
      <c r="X2146" s="169">
        <f t="shared" ca="1" si="175"/>
        <v>0</v>
      </c>
      <c r="AB2146" s="311" t="str">
        <f t="shared" si="172"/>
        <v/>
      </c>
      <c r="AC2146" s="169" t="str">
        <f t="shared" si="173"/>
        <v/>
      </c>
      <c r="AD2146" s="169" t="str">
        <f t="shared" si="174"/>
        <v/>
      </c>
    </row>
    <row r="2147" spans="1:30" s="169" customFormat="1" ht="20.25">
      <c r="A2147" s="154"/>
      <c r="B2147" s="301"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3" t="str">
        <f ca="1">IF(ISERROR($V2147),"",OFFSET('Smelter Look-up'!$G$4,$V2147-4,0))</f>
        <v/>
      </c>
      <c r="I2147" s="204" t="str">
        <f ca="1">IF(ISERROR($V2147),"",OFFSET('Smelter Look-up'!$H$4,$V2147-4,0))</f>
        <v/>
      </c>
      <c r="J2147" s="204" t="str">
        <f ca="1">IF(ISERROR($V2147),"",OFFSET('Smelter Look-up'!$I$4,$V2147-4,0))</f>
        <v/>
      </c>
      <c r="K2147" s="149"/>
      <c r="L2147" s="149"/>
      <c r="M2147" s="149"/>
      <c r="N2147" s="149"/>
      <c r="O2147" s="149"/>
      <c r="P2147" s="206"/>
      <c r="Q2147" s="150"/>
      <c r="R2147" s="148" t="str">
        <f ca="1">IF(ISERROR($V2147),"",OFFSET('Smelter Look-up'!$C$4,$V2147-4,0)&amp;"")</f>
        <v/>
      </c>
      <c r="S2147" s="154" t="str">
        <f t="shared" ca="1" si="176"/>
        <v/>
      </c>
      <c r="T2147" s="154" t="str">
        <f ca="1">IF(B2147="","",IF(ISERROR(MATCH($J2147,SorP!$B$1:$B$6261,0)),"",INDIRECT("'SorP'!$A$"&amp;MATCH($S2147&amp;$J2147,SorP!C:C,0))))</f>
        <v/>
      </c>
      <c r="U2147" s="167"/>
      <c r="V2147" s="168" t="e">
        <f>IF(C2147="",NA(),MATCH($B2147&amp;$C2147,'Smelter Look-up'!$J:$J,0))</f>
        <v>#N/A</v>
      </c>
      <c r="X2147" s="169">
        <f t="shared" ca="1" si="175"/>
        <v>0</v>
      </c>
      <c r="AB2147" s="311" t="str">
        <f t="shared" si="172"/>
        <v/>
      </c>
      <c r="AC2147" s="169" t="str">
        <f t="shared" si="173"/>
        <v/>
      </c>
      <c r="AD2147" s="169" t="str">
        <f t="shared" si="174"/>
        <v/>
      </c>
    </row>
    <row r="2148" spans="1:30" s="169" customFormat="1" ht="20.25">
      <c r="A2148" s="154"/>
      <c r="B2148" s="301"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3" t="str">
        <f ca="1">IF(ISERROR($V2148),"",OFFSET('Smelter Look-up'!$G$4,$V2148-4,0))</f>
        <v/>
      </c>
      <c r="I2148" s="204" t="str">
        <f ca="1">IF(ISERROR($V2148),"",OFFSET('Smelter Look-up'!$H$4,$V2148-4,0))</f>
        <v/>
      </c>
      <c r="J2148" s="204" t="str">
        <f ca="1">IF(ISERROR($V2148),"",OFFSET('Smelter Look-up'!$I$4,$V2148-4,0))</f>
        <v/>
      </c>
      <c r="K2148" s="149"/>
      <c r="L2148" s="149"/>
      <c r="M2148" s="149"/>
      <c r="N2148" s="149"/>
      <c r="O2148" s="149"/>
      <c r="P2148" s="206"/>
      <c r="Q2148" s="150"/>
      <c r="R2148" s="148" t="str">
        <f ca="1">IF(ISERROR($V2148),"",OFFSET('Smelter Look-up'!$C$4,$V2148-4,0)&amp;"")</f>
        <v/>
      </c>
      <c r="S2148" s="154" t="str">
        <f t="shared" ca="1" si="176"/>
        <v/>
      </c>
      <c r="T2148" s="154" t="str">
        <f ca="1">IF(B2148="","",IF(ISERROR(MATCH($J2148,SorP!$B$1:$B$6261,0)),"",INDIRECT("'SorP'!$A$"&amp;MATCH($S2148&amp;$J2148,SorP!C:C,0))))</f>
        <v/>
      </c>
      <c r="U2148" s="167"/>
      <c r="V2148" s="168" t="e">
        <f>IF(C2148="",NA(),MATCH($B2148&amp;$C2148,'Smelter Look-up'!$J:$J,0))</f>
        <v>#N/A</v>
      </c>
      <c r="X2148" s="169">
        <f t="shared" ca="1" si="175"/>
        <v>0</v>
      </c>
      <c r="AB2148" s="311" t="str">
        <f t="shared" si="172"/>
        <v/>
      </c>
      <c r="AC2148" s="169" t="str">
        <f t="shared" si="173"/>
        <v/>
      </c>
      <c r="AD2148" s="169" t="str">
        <f t="shared" si="174"/>
        <v/>
      </c>
    </row>
    <row r="2149" spans="1:30" s="169" customFormat="1" ht="20.25">
      <c r="A2149" s="154"/>
      <c r="B2149" s="301"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3" t="str">
        <f ca="1">IF(ISERROR($V2149),"",OFFSET('Smelter Look-up'!$G$4,$V2149-4,0))</f>
        <v/>
      </c>
      <c r="I2149" s="204" t="str">
        <f ca="1">IF(ISERROR($V2149),"",OFFSET('Smelter Look-up'!$H$4,$V2149-4,0))</f>
        <v/>
      </c>
      <c r="J2149" s="204" t="str">
        <f ca="1">IF(ISERROR($V2149),"",OFFSET('Smelter Look-up'!$I$4,$V2149-4,0))</f>
        <v/>
      </c>
      <c r="K2149" s="149"/>
      <c r="L2149" s="149"/>
      <c r="M2149" s="149"/>
      <c r="N2149" s="149"/>
      <c r="O2149" s="149"/>
      <c r="P2149" s="206"/>
      <c r="Q2149" s="150"/>
      <c r="R2149" s="148" t="str">
        <f ca="1">IF(ISERROR($V2149),"",OFFSET('Smelter Look-up'!$C$4,$V2149-4,0)&amp;"")</f>
        <v/>
      </c>
      <c r="S2149" s="154" t="str">
        <f t="shared" ca="1" si="176"/>
        <v/>
      </c>
      <c r="T2149" s="154" t="str">
        <f ca="1">IF(B2149="","",IF(ISERROR(MATCH($J2149,SorP!$B$1:$B$6261,0)),"",INDIRECT("'SorP'!$A$"&amp;MATCH($S2149&amp;$J2149,SorP!C:C,0))))</f>
        <v/>
      </c>
      <c r="U2149" s="167"/>
      <c r="V2149" s="168" t="e">
        <f>IF(C2149="",NA(),MATCH($B2149&amp;$C2149,'Smelter Look-up'!$J:$J,0))</f>
        <v>#N/A</v>
      </c>
      <c r="X2149" s="169">
        <f t="shared" ca="1" si="175"/>
        <v>0</v>
      </c>
      <c r="AB2149" s="311" t="str">
        <f t="shared" si="172"/>
        <v/>
      </c>
      <c r="AC2149" s="169" t="str">
        <f t="shared" si="173"/>
        <v/>
      </c>
      <c r="AD2149" s="169" t="str">
        <f t="shared" si="174"/>
        <v/>
      </c>
    </row>
    <row r="2150" spans="1:30" s="169" customFormat="1" ht="20.25">
      <c r="A2150" s="154"/>
      <c r="B2150" s="301"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3" t="str">
        <f ca="1">IF(ISERROR($V2150),"",OFFSET('Smelter Look-up'!$G$4,$V2150-4,0))</f>
        <v/>
      </c>
      <c r="I2150" s="204" t="str">
        <f ca="1">IF(ISERROR($V2150),"",OFFSET('Smelter Look-up'!$H$4,$V2150-4,0))</f>
        <v/>
      </c>
      <c r="J2150" s="204" t="str">
        <f ca="1">IF(ISERROR($V2150),"",OFFSET('Smelter Look-up'!$I$4,$V2150-4,0))</f>
        <v/>
      </c>
      <c r="K2150" s="149"/>
      <c r="L2150" s="149"/>
      <c r="M2150" s="149"/>
      <c r="N2150" s="149"/>
      <c r="O2150" s="149"/>
      <c r="P2150" s="206"/>
      <c r="Q2150" s="150"/>
      <c r="R2150" s="148" t="str">
        <f ca="1">IF(ISERROR($V2150),"",OFFSET('Smelter Look-up'!$C$4,$V2150-4,0)&amp;"")</f>
        <v/>
      </c>
      <c r="S2150" s="154" t="str">
        <f t="shared" ca="1" si="176"/>
        <v/>
      </c>
      <c r="T2150" s="154" t="str">
        <f ca="1">IF(B2150="","",IF(ISERROR(MATCH($J2150,SorP!$B$1:$B$6261,0)),"",INDIRECT("'SorP'!$A$"&amp;MATCH($S2150&amp;$J2150,SorP!C:C,0))))</f>
        <v/>
      </c>
      <c r="U2150" s="167"/>
      <c r="V2150" s="168" t="e">
        <f>IF(C2150="",NA(),MATCH($B2150&amp;$C2150,'Smelter Look-up'!$J:$J,0))</f>
        <v>#N/A</v>
      </c>
      <c r="X2150" s="169">
        <f t="shared" ca="1" si="175"/>
        <v>0</v>
      </c>
      <c r="AB2150" s="311" t="str">
        <f t="shared" si="172"/>
        <v/>
      </c>
      <c r="AC2150" s="169" t="str">
        <f t="shared" si="173"/>
        <v/>
      </c>
      <c r="AD2150" s="169" t="str">
        <f t="shared" si="174"/>
        <v/>
      </c>
    </row>
    <row r="2151" spans="1:30" s="169" customFormat="1" ht="20.25">
      <c r="A2151" s="154"/>
      <c r="B2151" s="301"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3" t="str">
        <f ca="1">IF(ISERROR($V2151),"",OFFSET('Smelter Look-up'!$G$4,$V2151-4,0))</f>
        <v/>
      </c>
      <c r="I2151" s="204" t="str">
        <f ca="1">IF(ISERROR($V2151),"",OFFSET('Smelter Look-up'!$H$4,$V2151-4,0))</f>
        <v/>
      </c>
      <c r="J2151" s="204" t="str">
        <f ca="1">IF(ISERROR($V2151),"",OFFSET('Smelter Look-up'!$I$4,$V2151-4,0))</f>
        <v/>
      </c>
      <c r="K2151" s="149"/>
      <c r="L2151" s="149"/>
      <c r="M2151" s="149"/>
      <c r="N2151" s="149"/>
      <c r="O2151" s="149"/>
      <c r="P2151" s="206"/>
      <c r="Q2151" s="150"/>
      <c r="R2151" s="148" t="str">
        <f ca="1">IF(ISERROR($V2151),"",OFFSET('Smelter Look-up'!$C$4,$V2151-4,0)&amp;"")</f>
        <v/>
      </c>
      <c r="S2151" s="154" t="str">
        <f t="shared" ca="1" si="176"/>
        <v/>
      </c>
      <c r="T2151" s="154" t="str">
        <f ca="1">IF(B2151="","",IF(ISERROR(MATCH($J2151,SorP!$B$1:$B$6261,0)),"",INDIRECT("'SorP'!$A$"&amp;MATCH($S2151&amp;$J2151,SorP!C:C,0))))</f>
        <v/>
      </c>
      <c r="U2151" s="167"/>
      <c r="V2151" s="168" t="e">
        <f>IF(C2151="",NA(),MATCH($B2151&amp;$C2151,'Smelter Look-up'!$J:$J,0))</f>
        <v>#N/A</v>
      </c>
      <c r="X2151" s="169">
        <f t="shared" ca="1" si="175"/>
        <v>0</v>
      </c>
      <c r="AB2151" s="311" t="str">
        <f t="shared" ref="AB2151:AB2214" si="177">IF(C2151="","",B2151)</f>
        <v/>
      </c>
      <c r="AC2151" s="169" t="str">
        <f t="shared" ref="AC2151:AC2214" si="178">B2151</f>
        <v/>
      </c>
      <c r="AD2151" s="169" t="str">
        <f t="shared" ref="AD2151:AD2214" si="179">IF(C2151="Smelter not listed",D2151,C2151)</f>
        <v/>
      </c>
    </row>
    <row r="2152" spans="1:30" s="169" customFormat="1" ht="20.25">
      <c r="A2152" s="154"/>
      <c r="B2152" s="301"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3" t="str">
        <f ca="1">IF(ISERROR($V2152),"",OFFSET('Smelter Look-up'!$G$4,$V2152-4,0))</f>
        <v/>
      </c>
      <c r="I2152" s="204" t="str">
        <f ca="1">IF(ISERROR($V2152),"",OFFSET('Smelter Look-up'!$H$4,$V2152-4,0))</f>
        <v/>
      </c>
      <c r="J2152" s="204" t="str">
        <f ca="1">IF(ISERROR($V2152),"",OFFSET('Smelter Look-up'!$I$4,$V2152-4,0))</f>
        <v/>
      </c>
      <c r="K2152" s="149"/>
      <c r="L2152" s="149"/>
      <c r="M2152" s="149"/>
      <c r="N2152" s="149"/>
      <c r="O2152" s="149"/>
      <c r="P2152" s="206"/>
      <c r="Q2152" s="150"/>
      <c r="R2152" s="148" t="str">
        <f ca="1">IF(ISERROR($V2152),"",OFFSET('Smelter Look-up'!$C$4,$V2152-4,0)&amp;"")</f>
        <v/>
      </c>
      <c r="S2152" s="154" t="str">
        <f t="shared" ca="1" si="176"/>
        <v/>
      </c>
      <c r="T2152" s="154" t="str">
        <f ca="1">IF(B2152="","",IF(ISERROR(MATCH($J2152,SorP!$B$1:$B$6261,0)),"",INDIRECT("'SorP'!$A$"&amp;MATCH($S2152&amp;$J2152,SorP!C:C,0))))</f>
        <v/>
      </c>
      <c r="U2152" s="167"/>
      <c r="V2152" s="168" t="e">
        <f>IF(C2152="",NA(),MATCH($B2152&amp;$C2152,'Smelter Look-up'!$J:$J,0))</f>
        <v>#N/A</v>
      </c>
      <c r="X2152" s="169">
        <f t="shared" ca="1" si="175"/>
        <v>0</v>
      </c>
      <c r="AB2152" s="311" t="str">
        <f t="shared" si="177"/>
        <v/>
      </c>
      <c r="AC2152" s="169" t="str">
        <f t="shared" si="178"/>
        <v/>
      </c>
      <c r="AD2152" s="169" t="str">
        <f t="shared" si="179"/>
        <v/>
      </c>
    </row>
    <row r="2153" spans="1:30" s="169" customFormat="1" ht="20.25">
      <c r="A2153" s="154"/>
      <c r="B2153" s="301"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3" t="str">
        <f ca="1">IF(ISERROR($V2153),"",OFFSET('Smelter Look-up'!$G$4,$V2153-4,0))</f>
        <v/>
      </c>
      <c r="I2153" s="204" t="str">
        <f ca="1">IF(ISERROR($V2153),"",OFFSET('Smelter Look-up'!$H$4,$V2153-4,0))</f>
        <v/>
      </c>
      <c r="J2153" s="204" t="str">
        <f ca="1">IF(ISERROR($V2153),"",OFFSET('Smelter Look-up'!$I$4,$V2153-4,0))</f>
        <v/>
      </c>
      <c r="K2153" s="149"/>
      <c r="L2153" s="149"/>
      <c r="M2153" s="149"/>
      <c r="N2153" s="149"/>
      <c r="O2153" s="149"/>
      <c r="P2153" s="206"/>
      <c r="Q2153" s="150"/>
      <c r="R2153" s="148" t="str">
        <f ca="1">IF(ISERROR($V2153),"",OFFSET('Smelter Look-up'!$C$4,$V2153-4,0)&amp;"")</f>
        <v/>
      </c>
      <c r="S2153" s="154" t="str">
        <f t="shared" ca="1" si="176"/>
        <v/>
      </c>
      <c r="T2153" s="154" t="str">
        <f ca="1">IF(B2153="","",IF(ISERROR(MATCH($J2153,SorP!$B$1:$B$6261,0)),"",INDIRECT("'SorP'!$A$"&amp;MATCH($S2153&amp;$J2153,SorP!C:C,0))))</f>
        <v/>
      </c>
      <c r="U2153" s="167"/>
      <c r="V2153" s="168" t="e">
        <f>IF(C2153="",NA(),MATCH($B2153&amp;$C2153,'Smelter Look-up'!$J:$J,0))</f>
        <v>#N/A</v>
      </c>
      <c r="X2153" s="169">
        <f t="shared" ca="1" si="175"/>
        <v>0</v>
      </c>
      <c r="AB2153" s="311" t="str">
        <f t="shared" si="177"/>
        <v/>
      </c>
      <c r="AC2153" s="169" t="str">
        <f t="shared" si="178"/>
        <v/>
      </c>
      <c r="AD2153" s="169" t="str">
        <f t="shared" si="179"/>
        <v/>
      </c>
    </row>
    <row r="2154" spans="1:30" s="169" customFormat="1" ht="20.25">
      <c r="A2154" s="154"/>
      <c r="B2154" s="301"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3" t="str">
        <f ca="1">IF(ISERROR($V2154),"",OFFSET('Smelter Look-up'!$G$4,$V2154-4,0))</f>
        <v/>
      </c>
      <c r="I2154" s="204" t="str">
        <f ca="1">IF(ISERROR($V2154),"",OFFSET('Smelter Look-up'!$H$4,$V2154-4,0))</f>
        <v/>
      </c>
      <c r="J2154" s="204" t="str">
        <f ca="1">IF(ISERROR($V2154),"",OFFSET('Smelter Look-up'!$I$4,$V2154-4,0))</f>
        <v/>
      </c>
      <c r="K2154" s="149"/>
      <c r="L2154" s="149"/>
      <c r="M2154" s="149"/>
      <c r="N2154" s="149"/>
      <c r="O2154" s="149"/>
      <c r="P2154" s="206"/>
      <c r="Q2154" s="150"/>
      <c r="R2154" s="148" t="str">
        <f ca="1">IF(ISERROR($V2154),"",OFFSET('Smelter Look-up'!$C$4,$V2154-4,0)&amp;"")</f>
        <v/>
      </c>
      <c r="S2154" s="154" t="str">
        <f t="shared" ca="1" si="176"/>
        <v/>
      </c>
      <c r="T2154" s="154" t="str">
        <f ca="1">IF(B2154="","",IF(ISERROR(MATCH($J2154,SorP!$B$1:$B$6261,0)),"",INDIRECT("'SorP'!$A$"&amp;MATCH($S2154&amp;$J2154,SorP!C:C,0))))</f>
        <v/>
      </c>
      <c r="U2154" s="167"/>
      <c r="V2154" s="168" t="e">
        <f>IF(C2154="",NA(),MATCH($B2154&amp;$C2154,'Smelter Look-up'!$J:$J,0))</f>
        <v>#N/A</v>
      </c>
      <c r="X2154" s="169">
        <f t="shared" ca="1" si="175"/>
        <v>0</v>
      </c>
      <c r="AB2154" s="311" t="str">
        <f t="shared" si="177"/>
        <v/>
      </c>
      <c r="AC2154" s="169" t="str">
        <f t="shared" si="178"/>
        <v/>
      </c>
      <c r="AD2154" s="169" t="str">
        <f t="shared" si="179"/>
        <v/>
      </c>
    </row>
    <row r="2155" spans="1:30" s="169" customFormat="1" ht="20.25">
      <c r="A2155" s="154"/>
      <c r="B2155" s="301"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3" t="str">
        <f ca="1">IF(ISERROR($V2155),"",OFFSET('Smelter Look-up'!$G$4,$V2155-4,0))</f>
        <v/>
      </c>
      <c r="I2155" s="204" t="str">
        <f ca="1">IF(ISERROR($V2155),"",OFFSET('Smelter Look-up'!$H$4,$V2155-4,0))</f>
        <v/>
      </c>
      <c r="J2155" s="204" t="str">
        <f ca="1">IF(ISERROR($V2155),"",OFFSET('Smelter Look-up'!$I$4,$V2155-4,0))</f>
        <v/>
      </c>
      <c r="K2155" s="149"/>
      <c r="L2155" s="149"/>
      <c r="M2155" s="149"/>
      <c r="N2155" s="149"/>
      <c r="O2155" s="149"/>
      <c r="P2155" s="206"/>
      <c r="Q2155" s="150"/>
      <c r="R2155" s="148" t="str">
        <f ca="1">IF(ISERROR($V2155),"",OFFSET('Smelter Look-up'!$C$4,$V2155-4,0)&amp;"")</f>
        <v/>
      </c>
      <c r="S2155" s="154" t="str">
        <f t="shared" ca="1" si="176"/>
        <v/>
      </c>
      <c r="T2155" s="154" t="str">
        <f ca="1">IF(B2155="","",IF(ISERROR(MATCH($J2155,SorP!$B$1:$B$6261,0)),"",INDIRECT("'SorP'!$A$"&amp;MATCH($S2155&amp;$J2155,SorP!C:C,0))))</f>
        <v/>
      </c>
      <c r="U2155" s="167"/>
      <c r="V2155" s="168" t="e">
        <f>IF(C2155="",NA(),MATCH($B2155&amp;$C2155,'Smelter Look-up'!$J:$J,0))</f>
        <v>#N/A</v>
      </c>
      <c r="X2155" s="169">
        <f t="shared" ca="1" si="175"/>
        <v>0</v>
      </c>
      <c r="AB2155" s="311" t="str">
        <f t="shared" si="177"/>
        <v/>
      </c>
      <c r="AC2155" s="169" t="str">
        <f t="shared" si="178"/>
        <v/>
      </c>
      <c r="AD2155" s="169" t="str">
        <f t="shared" si="179"/>
        <v/>
      </c>
    </row>
    <row r="2156" spans="1:30" s="169" customFormat="1" ht="20.25">
      <c r="A2156" s="154"/>
      <c r="B2156" s="301"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3" t="str">
        <f ca="1">IF(ISERROR($V2156),"",OFFSET('Smelter Look-up'!$G$4,$V2156-4,0))</f>
        <v/>
      </c>
      <c r="I2156" s="204" t="str">
        <f ca="1">IF(ISERROR($V2156),"",OFFSET('Smelter Look-up'!$H$4,$V2156-4,0))</f>
        <v/>
      </c>
      <c r="J2156" s="204" t="str">
        <f ca="1">IF(ISERROR($V2156),"",OFFSET('Smelter Look-up'!$I$4,$V2156-4,0))</f>
        <v/>
      </c>
      <c r="K2156" s="149"/>
      <c r="L2156" s="149"/>
      <c r="M2156" s="149"/>
      <c r="N2156" s="149"/>
      <c r="O2156" s="149"/>
      <c r="P2156" s="206"/>
      <c r="Q2156" s="150"/>
      <c r="R2156" s="148" t="str">
        <f ca="1">IF(ISERROR($V2156),"",OFFSET('Smelter Look-up'!$C$4,$V2156-4,0)&amp;"")</f>
        <v/>
      </c>
      <c r="S2156" s="154" t="str">
        <f t="shared" ca="1" si="176"/>
        <v/>
      </c>
      <c r="T2156" s="154" t="str">
        <f ca="1">IF(B2156="","",IF(ISERROR(MATCH($J2156,SorP!$B$1:$B$6261,0)),"",INDIRECT("'SorP'!$A$"&amp;MATCH($S2156&amp;$J2156,SorP!C:C,0))))</f>
        <v/>
      </c>
      <c r="U2156" s="167"/>
      <c r="V2156" s="168" t="e">
        <f>IF(C2156="",NA(),MATCH($B2156&amp;$C2156,'Smelter Look-up'!$J:$J,0))</f>
        <v>#N/A</v>
      </c>
      <c r="X2156" s="169">
        <f t="shared" ca="1" si="175"/>
        <v>0</v>
      </c>
      <c r="AB2156" s="311" t="str">
        <f t="shared" si="177"/>
        <v/>
      </c>
      <c r="AC2156" s="169" t="str">
        <f t="shared" si="178"/>
        <v/>
      </c>
      <c r="AD2156" s="169" t="str">
        <f t="shared" si="179"/>
        <v/>
      </c>
    </row>
    <row r="2157" spans="1:30" s="169" customFormat="1" ht="20.25">
      <c r="A2157" s="154"/>
      <c r="B2157" s="301"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3" t="str">
        <f ca="1">IF(ISERROR($V2157),"",OFFSET('Smelter Look-up'!$G$4,$V2157-4,0))</f>
        <v/>
      </c>
      <c r="I2157" s="204" t="str">
        <f ca="1">IF(ISERROR($V2157),"",OFFSET('Smelter Look-up'!$H$4,$V2157-4,0))</f>
        <v/>
      </c>
      <c r="J2157" s="204" t="str">
        <f ca="1">IF(ISERROR($V2157),"",OFFSET('Smelter Look-up'!$I$4,$V2157-4,0))</f>
        <v/>
      </c>
      <c r="K2157" s="149"/>
      <c r="L2157" s="149"/>
      <c r="M2157" s="149"/>
      <c r="N2157" s="149"/>
      <c r="O2157" s="149"/>
      <c r="P2157" s="206"/>
      <c r="Q2157" s="150"/>
      <c r="R2157" s="148" t="str">
        <f ca="1">IF(ISERROR($V2157),"",OFFSET('Smelter Look-up'!$C$4,$V2157-4,0)&amp;"")</f>
        <v/>
      </c>
      <c r="S2157" s="154" t="str">
        <f t="shared" ca="1" si="176"/>
        <v/>
      </c>
      <c r="T2157" s="154" t="str">
        <f ca="1">IF(B2157="","",IF(ISERROR(MATCH($J2157,SorP!$B$1:$B$6261,0)),"",INDIRECT("'SorP'!$A$"&amp;MATCH($S2157&amp;$J2157,SorP!C:C,0))))</f>
        <v/>
      </c>
      <c r="U2157" s="167"/>
      <c r="V2157" s="168" t="e">
        <f>IF(C2157="",NA(),MATCH($B2157&amp;$C2157,'Smelter Look-up'!$J:$J,0))</f>
        <v>#N/A</v>
      </c>
      <c r="X2157" s="169">
        <f t="shared" ca="1" si="175"/>
        <v>0</v>
      </c>
      <c r="AB2157" s="311" t="str">
        <f t="shared" si="177"/>
        <v/>
      </c>
      <c r="AC2157" s="169" t="str">
        <f t="shared" si="178"/>
        <v/>
      </c>
      <c r="AD2157" s="169" t="str">
        <f t="shared" si="179"/>
        <v/>
      </c>
    </row>
    <row r="2158" spans="1:30" s="169" customFormat="1" ht="20.25">
      <c r="A2158" s="154"/>
      <c r="B2158" s="301"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3" t="str">
        <f ca="1">IF(ISERROR($V2158),"",OFFSET('Smelter Look-up'!$G$4,$V2158-4,0))</f>
        <v/>
      </c>
      <c r="I2158" s="204" t="str">
        <f ca="1">IF(ISERROR($V2158),"",OFFSET('Smelter Look-up'!$H$4,$V2158-4,0))</f>
        <v/>
      </c>
      <c r="J2158" s="204" t="str">
        <f ca="1">IF(ISERROR($V2158),"",OFFSET('Smelter Look-up'!$I$4,$V2158-4,0))</f>
        <v/>
      </c>
      <c r="K2158" s="149"/>
      <c r="L2158" s="149"/>
      <c r="M2158" s="149"/>
      <c r="N2158" s="149"/>
      <c r="O2158" s="149"/>
      <c r="P2158" s="206"/>
      <c r="Q2158" s="150"/>
      <c r="R2158" s="148" t="str">
        <f ca="1">IF(ISERROR($V2158),"",OFFSET('Smelter Look-up'!$C$4,$V2158-4,0)&amp;"")</f>
        <v/>
      </c>
      <c r="S2158" s="154" t="str">
        <f t="shared" ca="1" si="176"/>
        <v/>
      </c>
      <c r="T2158" s="154" t="str">
        <f ca="1">IF(B2158="","",IF(ISERROR(MATCH($J2158,SorP!$B$1:$B$6261,0)),"",INDIRECT("'SorP'!$A$"&amp;MATCH($S2158&amp;$J2158,SorP!C:C,0))))</f>
        <v/>
      </c>
      <c r="U2158" s="167"/>
      <c r="V2158" s="168" t="e">
        <f>IF(C2158="",NA(),MATCH($B2158&amp;$C2158,'Smelter Look-up'!$J:$J,0))</f>
        <v>#N/A</v>
      </c>
      <c r="X2158" s="169">
        <f t="shared" ca="1" si="175"/>
        <v>0</v>
      </c>
      <c r="AB2158" s="311" t="str">
        <f t="shared" si="177"/>
        <v/>
      </c>
      <c r="AC2158" s="169" t="str">
        <f t="shared" si="178"/>
        <v/>
      </c>
      <c r="AD2158" s="169" t="str">
        <f t="shared" si="179"/>
        <v/>
      </c>
    </row>
    <row r="2159" spans="1:30" s="169" customFormat="1" ht="20.25">
      <c r="A2159" s="154"/>
      <c r="B2159" s="301"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3" t="str">
        <f ca="1">IF(ISERROR($V2159),"",OFFSET('Smelter Look-up'!$G$4,$V2159-4,0))</f>
        <v/>
      </c>
      <c r="I2159" s="204" t="str">
        <f ca="1">IF(ISERROR($V2159),"",OFFSET('Smelter Look-up'!$H$4,$V2159-4,0))</f>
        <v/>
      </c>
      <c r="J2159" s="204" t="str">
        <f ca="1">IF(ISERROR($V2159),"",OFFSET('Smelter Look-up'!$I$4,$V2159-4,0))</f>
        <v/>
      </c>
      <c r="K2159" s="149"/>
      <c r="L2159" s="149"/>
      <c r="M2159" s="149"/>
      <c r="N2159" s="149"/>
      <c r="O2159" s="149"/>
      <c r="P2159" s="206"/>
      <c r="Q2159" s="150"/>
      <c r="R2159" s="148" t="str">
        <f ca="1">IF(ISERROR($V2159),"",OFFSET('Smelter Look-up'!$C$4,$V2159-4,0)&amp;"")</f>
        <v/>
      </c>
      <c r="S2159" s="154" t="str">
        <f t="shared" ca="1" si="176"/>
        <v/>
      </c>
      <c r="T2159" s="154" t="str">
        <f ca="1">IF(B2159="","",IF(ISERROR(MATCH($J2159,SorP!$B$1:$B$6261,0)),"",INDIRECT("'SorP'!$A$"&amp;MATCH($S2159&amp;$J2159,SorP!C:C,0))))</f>
        <v/>
      </c>
      <c r="U2159" s="167"/>
      <c r="V2159" s="168" t="e">
        <f>IF(C2159="",NA(),MATCH($B2159&amp;$C2159,'Smelter Look-up'!$J:$J,0))</f>
        <v>#N/A</v>
      </c>
      <c r="X2159" s="169">
        <f t="shared" ca="1" si="175"/>
        <v>0</v>
      </c>
      <c r="AB2159" s="311" t="str">
        <f t="shared" si="177"/>
        <v/>
      </c>
      <c r="AC2159" s="169" t="str">
        <f t="shared" si="178"/>
        <v/>
      </c>
      <c r="AD2159" s="169" t="str">
        <f t="shared" si="179"/>
        <v/>
      </c>
    </row>
    <row r="2160" spans="1:30" s="169" customFormat="1" ht="20.25">
      <c r="A2160" s="154"/>
      <c r="B2160" s="301"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3" t="str">
        <f ca="1">IF(ISERROR($V2160),"",OFFSET('Smelter Look-up'!$G$4,$V2160-4,0))</f>
        <v/>
      </c>
      <c r="I2160" s="204" t="str">
        <f ca="1">IF(ISERROR($V2160),"",OFFSET('Smelter Look-up'!$H$4,$V2160-4,0))</f>
        <v/>
      </c>
      <c r="J2160" s="204" t="str">
        <f ca="1">IF(ISERROR($V2160),"",OFFSET('Smelter Look-up'!$I$4,$V2160-4,0))</f>
        <v/>
      </c>
      <c r="K2160" s="149"/>
      <c r="L2160" s="149"/>
      <c r="M2160" s="149"/>
      <c r="N2160" s="149"/>
      <c r="O2160" s="149"/>
      <c r="P2160" s="206"/>
      <c r="Q2160" s="150"/>
      <c r="R2160" s="148" t="str">
        <f ca="1">IF(ISERROR($V2160),"",OFFSET('Smelter Look-up'!$C$4,$V2160-4,0)&amp;"")</f>
        <v/>
      </c>
      <c r="S2160" s="154" t="str">
        <f t="shared" ca="1" si="176"/>
        <v/>
      </c>
      <c r="T2160" s="154" t="str">
        <f ca="1">IF(B2160="","",IF(ISERROR(MATCH($J2160,SorP!$B$1:$B$6261,0)),"",INDIRECT("'SorP'!$A$"&amp;MATCH($S2160&amp;$J2160,SorP!C:C,0))))</f>
        <v/>
      </c>
      <c r="U2160" s="167"/>
      <c r="V2160" s="168" t="e">
        <f>IF(C2160="",NA(),MATCH($B2160&amp;$C2160,'Smelter Look-up'!$J:$J,0))</f>
        <v>#N/A</v>
      </c>
      <c r="X2160" s="169">
        <f t="shared" ca="1" si="175"/>
        <v>0</v>
      </c>
      <c r="AB2160" s="311" t="str">
        <f t="shared" si="177"/>
        <v/>
      </c>
      <c r="AC2160" s="169" t="str">
        <f t="shared" si="178"/>
        <v/>
      </c>
      <c r="AD2160" s="169" t="str">
        <f t="shared" si="179"/>
        <v/>
      </c>
    </row>
    <row r="2161" spans="1:30" s="169" customFormat="1" ht="20.25">
      <c r="A2161" s="154"/>
      <c r="B2161" s="301"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3" t="str">
        <f ca="1">IF(ISERROR($V2161),"",OFFSET('Smelter Look-up'!$G$4,$V2161-4,0))</f>
        <v/>
      </c>
      <c r="I2161" s="204" t="str">
        <f ca="1">IF(ISERROR($V2161),"",OFFSET('Smelter Look-up'!$H$4,$V2161-4,0))</f>
        <v/>
      </c>
      <c r="J2161" s="204" t="str">
        <f ca="1">IF(ISERROR($V2161),"",OFFSET('Smelter Look-up'!$I$4,$V2161-4,0))</f>
        <v/>
      </c>
      <c r="K2161" s="149"/>
      <c r="L2161" s="149"/>
      <c r="M2161" s="149"/>
      <c r="N2161" s="149"/>
      <c r="O2161" s="149"/>
      <c r="P2161" s="206"/>
      <c r="Q2161" s="150"/>
      <c r="R2161" s="148" t="str">
        <f ca="1">IF(ISERROR($V2161),"",OFFSET('Smelter Look-up'!$C$4,$V2161-4,0)&amp;"")</f>
        <v/>
      </c>
      <c r="S2161" s="154" t="str">
        <f t="shared" ca="1" si="176"/>
        <v/>
      </c>
      <c r="T2161" s="154" t="str">
        <f ca="1">IF(B2161="","",IF(ISERROR(MATCH($J2161,SorP!$B$1:$B$6261,0)),"",INDIRECT("'SorP'!$A$"&amp;MATCH($S2161&amp;$J2161,SorP!C:C,0))))</f>
        <v/>
      </c>
      <c r="U2161" s="167"/>
      <c r="V2161" s="168" t="e">
        <f>IF(C2161="",NA(),MATCH($B2161&amp;$C2161,'Smelter Look-up'!$J:$J,0))</f>
        <v>#N/A</v>
      </c>
      <c r="X2161" s="169">
        <f t="shared" ca="1" si="175"/>
        <v>0</v>
      </c>
      <c r="AB2161" s="311" t="str">
        <f t="shared" si="177"/>
        <v/>
      </c>
      <c r="AC2161" s="169" t="str">
        <f t="shared" si="178"/>
        <v/>
      </c>
      <c r="AD2161" s="169" t="str">
        <f t="shared" si="179"/>
        <v/>
      </c>
    </row>
    <row r="2162" spans="1:30" s="169" customFormat="1" ht="20.25">
      <c r="A2162" s="154"/>
      <c r="B2162" s="301"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3" t="str">
        <f ca="1">IF(ISERROR($V2162),"",OFFSET('Smelter Look-up'!$G$4,$V2162-4,0))</f>
        <v/>
      </c>
      <c r="I2162" s="204" t="str">
        <f ca="1">IF(ISERROR($V2162),"",OFFSET('Smelter Look-up'!$H$4,$V2162-4,0))</f>
        <v/>
      </c>
      <c r="J2162" s="204" t="str">
        <f ca="1">IF(ISERROR($V2162),"",OFFSET('Smelter Look-up'!$I$4,$V2162-4,0))</f>
        <v/>
      </c>
      <c r="K2162" s="149"/>
      <c r="L2162" s="149"/>
      <c r="M2162" s="149"/>
      <c r="N2162" s="149"/>
      <c r="O2162" s="149"/>
      <c r="P2162" s="206"/>
      <c r="Q2162" s="150"/>
      <c r="R2162" s="148" t="str">
        <f ca="1">IF(ISERROR($V2162),"",OFFSET('Smelter Look-up'!$C$4,$V2162-4,0)&amp;"")</f>
        <v/>
      </c>
      <c r="S2162" s="154" t="str">
        <f t="shared" ca="1" si="176"/>
        <v/>
      </c>
      <c r="T2162" s="154" t="str">
        <f ca="1">IF(B2162="","",IF(ISERROR(MATCH($J2162,SorP!$B$1:$B$6261,0)),"",INDIRECT("'SorP'!$A$"&amp;MATCH($S2162&amp;$J2162,SorP!C:C,0))))</f>
        <v/>
      </c>
      <c r="U2162" s="167"/>
      <c r="V2162" s="168" t="e">
        <f>IF(C2162="",NA(),MATCH($B2162&amp;$C2162,'Smelter Look-up'!$J:$J,0))</f>
        <v>#N/A</v>
      </c>
      <c r="X2162" s="169">
        <f t="shared" ca="1" si="175"/>
        <v>0</v>
      </c>
      <c r="AB2162" s="311" t="str">
        <f t="shared" si="177"/>
        <v/>
      </c>
      <c r="AC2162" s="169" t="str">
        <f t="shared" si="178"/>
        <v/>
      </c>
      <c r="AD2162" s="169" t="str">
        <f t="shared" si="179"/>
        <v/>
      </c>
    </row>
    <row r="2163" spans="1:30" s="169" customFormat="1" ht="20.25">
      <c r="A2163" s="154"/>
      <c r="B2163" s="301"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3" t="str">
        <f ca="1">IF(ISERROR($V2163),"",OFFSET('Smelter Look-up'!$G$4,$V2163-4,0))</f>
        <v/>
      </c>
      <c r="I2163" s="204" t="str">
        <f ca="1">IF(ISERROR($V2163),"",OFFSET('Smelter Look-up'!$H$4,$V2163-4,0))</f>
        <v/>
      </c>
      <c r="J2163" s="204" t="str">
        <f ca="1">IF(ISERROR($V2163),"",OFFSET('Smelter Look-up'!$I$4,$V2163-4,0))</f>
        <v/>
      </c>
      <c r="K2163" s="149"/>
      <c r="L2163" s="149"/>
      <c r="M2163" s="149"/>
      <c r="N2163" s="149"/>
      <c r="O2163" s="149"/>
      <c r="P2163" s="206"/>
      <c r="Q2163" s="150"/>
      <c r="R2163" s="148" t="str">
        <f ca="1">IF(ISERROR($V2163),"",OFFSET('Smelter Look-up'!$C$4,$V2163-4,0)&amp;"")</f>
        <v/>
      </c>
      <c r="S2163" s="154" t="str">
        <f t="shared" ca="1" si="176"/>
        <v/>
      </c>
      <c r="T2163" s="154" t="str">
        <f ca="1">IF(B2163="","",IF(ISERROR(MATCH($J2163,SorP!$B$1:$B$6261,0)),"",INDIRECT("'SorP'!$A$"&amp;MATCH($S2163&amp;$J2163,SorP!C:C,0))))</f>
        <v/>
      </c>
      <c r="U2163" s="167"/>
      <c r="V2163" s="168" t="e">
        <f>IF(C2163="",NA(),MATCH($B2163&amp;$C2163,'Smelter Look-up'!$J:$J,0))</f>
        <v>#N/A</v>
      </c>
      <c r="X2163" s="169">
        <f t="shared" ca="1" si="175"/>
        <v>0</v>
      </c>
      <c r="AB2163" s="311" t="str">
        <f t="shared" si="177"/>
        <v/>
      </c>
      <c r="AC2163" s="169" t="str">
        <f t="shared" si="178"/>
        <v/>
      </c>
      <c r="AD2163" s="169" t="str">
        <f t="shared" si="179"/>
        <v/>
      </c>
    </row>
    <row r="2164" spans="1:30" s="169" customFormat="1" ht="20.25">
      <c r="A2164" s="154"/>
      <c r="B2164" s="301"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3" t="str">
        <f ca="1">IF(ISERROR($V2164),"",OFFSET('Smelter Look-up'!$G$4,$V2164-4,0))</f>
        <v/>
      </c>
      <c r="I2164" s="204" t="str">
        <f ca="1">IF(ISERROR($V2164),"",OFFSET('Smelter Look-up'!$H$4,$V2164-4,0))</f>
        <v/>
      </c>
      <c r="J2164" s="204" t="str">
        <f ca="1">IF(ISERROR($V2164),"",OFFSET('Smelter Look-up'!$I$4,$V2164-4,0))</f>
        <v/>
      </c>
      <c r="K2164" s="149"/>
      <c r="L2164" s="149"/>
      <c r="M2164" s="149"/>
      <c r="N2164" s="149"/>
      <c r="O2164" s="149"/>
      <c r="P2164" s="206"/>
      <c r="Q2164" s="150"/>
      <c r="R2164" s="148" t="str">
        <f ca="1">IF(ISERROR($V2164),"",OFFSET('Smelter Look-up'!$C$4,$V2164-4,0)&amp;"")</f>
        <v/>
      </c>
      <c r="S2164" s="154" t="str">
        <f t="shared" ca="1" si="176"/>
        <v/>
      </c>
      <c r="T2164" s="154" t="str">
        <f ca="1">IF(B2164="","",IF(ISERROR(MATCH($J2164,SorP!$B$1:$B$6261,0)),"",INDIRECT("'SorP'!$A$"&amp;MATCH($S2164&amp;$J2164,SorP!C:C,0))))</f>
        <v/>
      </c>
      <c r="U2164" s="167"/>
      <c r="V2164" s="168" t="e">
        <f>IF(C2164="",NA(),MATCH($B2164&amp;$C2164,'Smelter Look-up'!$J:$J,0))</f>
        <v>#N/A</v>
      </c>
      <c r="X2164" s="169">
        <f t="shared" ca="1" si="175"/>
        <v>0</v>
      </c>
      <c r="AB2164" s="311" t="str">
        <f t="shared" si="177"/>
        <v/>
      </c>
      <c r="AC2164" s="169" t="str">
        <f t="shared" si="178"/>
        <v/>
      </c>
      <c r="AD2164" s="169" t="str">
        <f t="shared" si="179"/>
        <v/>
      </c>
    </row>
    <row r="2165" spans="1:30" s="169" customFormat="1" ht="20.25">
      <c r="A2165" s="154"/>
      <c r="B2165" s="301"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3" t="str">
        <f ca="1">IF(ISERROR($V2165),"",OFFSET('Smelter Look-up'!$G$4,$V2165-4,0))</f>
        <v/>
      </c>
      <c r="I2165" s="204" t="str">
        <f ca="1">IF(ISERROR($V2165),"",OFFSET('Smelter Look-up'!$H$4,$V2165-4,0))</f>
        <v/>
      </c>
      <c r="J2165" s="204" t="str">
        <f ca="1">IF(ISERROR($V2165),"",OFFSET('Smelter Look-up'!$I$4,$V2165-4,0))</f>
        <v/>
      </c>
      <c r="K2165" s="149"/>
      <c r="L2165" s="149"/>
      <c r="M2165" s="149"/>
      <c r="N2165" s="149"/>
      <c r="O2165" s="149"/>
      <c r="P2165" s="206"/>
      <c r="Q2165" s="150"/>
      <c r="R2165" s="148" t="str">
        <f ca="1">IF(ISERROR($V2165),"",OFFSET('Smelter Look-up'!$C$4,$V2165-4,0)&amp;"")</f>
        <v/>
      </c>
      <c r="S2165" s="154" t="str">
        <f t="shared" ca="1" si="176"/>
        <v/>
      </c>
      <c r="T2165" s="154" t="str">
        <f ca="1">IF(B2165="","",IF(ISERROR(MATCH($J2165,SorP!$B$1:$B$6261,0)),"",INDIRECT("'SorP'!$A$"&amp;MATCH($S2165&amp;$J2165,SorP!C:C,0))))</f>
        <v/>
      </c>
      <c r="U2165" s="167"/>
      <c r="V2165" s="168" t="e">
        <f>IF(C2165="",NA(),MATCH($B2165&amp;$C2165,'Smelter Look-up'!$J:$J,0))</f>
        <v>#N/A</v>
      </c>
      <c r="X2165" s="169">
        <f t="shared" ca="1" si="175"/>
        <v>0</v>
      </c>
      <c r="AB2165" s="311" t="str">
        <f t="shared" si="177"/>
        <v/>
      </c>
      <c r="AC2165" s="169" t="str">
        <f t="shared" si="178"/>
        <v/>
      </c>
      <c r="AD2165" s="169" t="str">
        <f t="shared" si="179"/>
        <v/>
      </c>
    </row>
    <row r="2166" spans="1:30" s="169" customFormat="1" ht="20.25">
      <c r="A2166" s="154"/>
      <c r="B2166" s="301"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3" t="str">
        <f ca="1">IF(ISERROR($V2166),"",OFFSET('Smelter Look-up'!$G$4,$V2166-4,0))</f>
        <v/>
      </c>
      <c r="I2166" s="204" t="str">
        <f ca="1">IF(ISERROR($V2166),"",OFFSET('Smelter Look-up'!$H$4,$V2166-4,0))</f>
        <v/>
      </c>
      <c r="J2166" s="204" t="str">
        <f ca="1">IF(ISERROR($V2166),"",OFFSET('Smelter Look-up'!$I$4,$V2166-4,0))</f>
        <v/>
      </c>
      <c r="K2166" s="149"/>
      <c r="L2166" s="149"/>
      <c r="M2166" s="149"/>
      <c r="N2166" s="149"/>
      <c r="O2166" s="149"/>
      <c r="P2166" s="206"/>
      <c r="Q2166" s="150"/>
      <c r="R2166" s="148" t="str">
        <f ca="1">IF(ISERROR($V2166),"",OFFSET('Smelter Look-up'!$C$4,$V2166-4,0)&amp;"")</f>
        <v/>
      </c>
      <c r="S2166" s="154" t="str">
        <f t="shared" ca="1" si="176"/>
        <v/>
      </c>
      <c r="T2166" s="154" t="str">
        <f ca="1">IF(B2166="","",IF(ISERROR(MATCH($J2166,SorP!$B$1:$B$6261,0)),"",INDIRECT("'SorP'!$A$"&amp;MATCH($S2166&amp;$J2166,SorP!C:C,0))))</f>
        <v/>
      </c>
      <c r="U2166" s="167"/>
      <c r="V2166" s="168" t="e">
        <f>IF(C2166="",NA(),MATCH($B2166&amp;$C2166,'Smelter Look-up'!$J:$J,0))</f>
        <v>#N/A</v>
      </c>
      <c r="X2166" s="169">
        <f t="shared" ca="1" si="175"/>
        <v>0</v>
      </c>
      <c r="AB2166" s="311" t="str">
        <f t="shared" si="177"/>
        <v/>
      </c>
      <c r="AC2166" s="169" t="str">
        <f t="shared" si="178"/>
        <v/>
      </c>
      <c r="AD2166" s="169" t="str">
        <f t="shared" si="179"/>
        <v/>
      </c>
    </row>
    <row r="2167" spans="1:30" s="169" customFormat="1" ht="20.25">
      <c r="A2167" s="154"/>
      <c r="B2167" s="301"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3" t="str">
        <f ca="1">IF(ISERROR($V2167),"",OFFSET('Smelter Look-up'!$G$4,$V2167-4,0))</f>
        <v/>
      </c>
      <c r="I2167" s="204" t="str">
        <f ca="1">IF(ISERROR($V2167),"",OFFSET('Smelter Look-up'!$H$4,$V2167-4,0))</f>
        <v/>
      </c>
      <c r="J2167" s="204" t="str">
        <f ca="1">IF(ISERROR($V2167),"",OFFSET('Smelter Look-up'!$I$4,$V2167-4,0))</f>
        <v/>
      </c>
      <c r="K2167" s="149"/>
      <c r="L2167" s="149"/>
      <c r="M2167" s="149"/>
      <c r="N2167" s="149"/>
      <c r="O2167" s="149"/>
      <c r="P2167" s="206"/>
      <c r="Q2167" s="150"/>
      <c r="R2167" s="148" t="str">
        <f ca="1">IF(ISERROR($V2167),"",OFFSET('Smelter Look-up'!$C$4,$V2167-4,0)&amp;"")</f>
        <v/>
      </c>
      <c r="S2167" s="154" t="str">
        <f t="shared" ca="1" si="176"/>
        <v/>
      </c>
      <c r="T2167" s="154" t="str">
        <f ca="1">IF(B2167="","",IF(ISERROR(MATCH($J2167,SorP!$B$1:$B$6261,0)),"",INDIRECT("'SorP'!$A$"&amp;MATCH($S2167&amp;$J2167,SorP!C:C,0))))</f>
        <v/>
      </c>
      <c r="U2167" s="167"/>
      <c r="V2167" s="168" t="e">
        <f>IF(C2167="",NA(),MATCH($B2167&amp;$C2167,'Smelter Look-up'!$J:$J,0))</f>
        <v>#N/A</v>
      </c>
      <c r="X2167" s="169">
        <f t="shared" ca="1" si="175"/>
        <v>0</v>
      </c>
      <c r="AB2167" s="311" t="str">
        <f t="shared" si="177"/>
        <v/>
      </c>
      <c r="AC2167" s="169" t="str">
        <f t="shared" si="178"/>
        <v/>
      </c>
      <c r="AD2167" s="169" t="str">
        <f t="shared" si="179"/>
        <v/>
      </c>
    </row>
    <row r="2168" spans="1:30" s="169" customFormat="1" ht="20.25">
      <c r="A2168" s="154"/>
      <c r="B2168" s="301"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3" t="str">
        <f ca="1">IF(ISERROR($V2168),"",OFFSET('Smelter Look-up'!$G$4,$V2168-4,0))</f>
        <v/>
      </c>
      <c r="I2168" s="204" t="str">
        <f ca="1">IF(ISERROR($V2168),"",OFFSET('Smelter Look-up'!$H$4,$V2168-4,0))</f>
        <v/>
      </c>
      <c r="J2168" s="204" t="str">
        <f ca="1">IF(ISERROR($V2168),"",OFFSET('Smelter Look-up'!$I$4,$V2168-4,0))</f>
        <v/>
      </c>
      <c r="K2168" s="149"/>
      <c r="L2168" s="149"/>
      <c r="M2168" s="149"/>
      <c r="N2168" s="149"/>
      <c r="O2168" s="149"/>
      <c r="P2168" s="206"/>
      <c r="Q2168" s="150"/>
      <c r="R2168" s="148" t="str">
        <f ca="1">IF(ISERROR($V2168),"",OFFSET('Smelter Look-up'!$C$4,$V2168-4,0)&amp;"")</f>
        <v/>
      </c>
      <c r="S2168" s="154" t="str">
        <f t="shared" ca="1" si="176"/>
        <v/>
      </c>
      <c r="T2168" s="154" t="str">
        <f ca="1">IF(B2168="","",IF(ISERROR(MATCH($J2168,SorP!$B$1:$B$6261,0)),"",INDIRECT("'SorP'!$A$"&amp;MATCH($S2168&amp;$J2168,SorP!C:C,0))))</f>
        <v/>
      </c>
      <c r="U2168" s="167"/>
      <c r="V2168" s="168" t="e">
        <f>IF(C2168="",NA(),MATCH($B2168&amp;$C2168,'Smelter Look-up'!$J:$J,0))</f>
        <v>#N/A</v>
      </c>
      <c r="X2168" s="169">
        <f t="shared" ca="1" si="175"/>
        <v>0</v>
      </c>
      <c r="AB2168" s="311" t="str">
        <f t="shared" si="177"/>
        <v/>
      </c>
      <c r="AC2168" s="169" t="str">
        <f t="shared" si="178"/>
        <v/>
      </c>
      <c r="AD2168" s="169" t="str">
        <f t="shared" si="179"/>
        <v/>
      </c>
    </row>
    <row r="2169" spans="1:30" s="169" customFormat="1" ht="20.25">
      <c r="A2169" s="154"/>
      <c r="B2169" s="301"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3" t="str">
        <f ca="1">IF(ISERROR($V2169),"",OFFSET('Smelter Look-up'!$G$4,$V2169-4,0))</f>
        <v/>
      </c>
      <c r="I2169" s="204" t="str">
        <f ca="1">IF(ISERROR($V2169),"",OFFSET('Smelter Look-up'!$H$4,$V2169-4,0))</f>
        <v/>
      </c>
      <c r="J2169" s="204" t="str">
        <f ca="1">IF(ISERROR($V2169),"",OFFSET('Smelter Look-up'!$I$4,$V2169-4,0))</f>
        <v/>
      </c>
      <c r="K2169" s="149"/>
      <c r="L2169" s="149"/>
      <c r="M2169" s="149"/>
      <c r="N2169" s="149"/>
      <c r="O2169" s="149"/>
      <c r="P2169" s="206"/>
      <c r="Q2169" s="150"/>
      <c r="R2169" s="148" t="str">
        <f ca="1">IF(ISERROR($V2169),"",OFFSET('Smelter Look-up'!$C$4,$V2169-4,0)&amp;"")</f>
        <v/>
      </c>
      <c r="S2169" s="154" t="str">
        <f t="shared" ca="1" si="176"/>
        <v/>
      </c>
      <c r="T2169" s="154" t="str">
        <f ca="1">IF(B2169="","",IF(ISERROR(MATCH($J2169,SorP!$B$1:$B$6261,0)),"",INDIRECT("'SorP'!$A$"&amp;MATCH($S2169&amp;$J2169,SorP!C:C,0))))</f>
        <v/>
      </c>
      <c r="U2169" s="167"/>
      <c r="V2169" s="168" t="e">
        <f>IF(C2169="",NA(),MATCH($B2169&amp;$C2169,'Smelter Look-up'!$J:$J,0))</f>
        <v>#N/A</v>
      </c>
      <c r="X2169" s="169">
        <f t="shared" ca="1" si="175"/>
        <v>0</v>
      </c>
      <c r="AB2169" s="311" t="str">
        <f t="shared" si="177"/>
        <v/>
      </c>
      <c r="AC2169" s="169" t="str">
        <f t="shared" si="178"/>
        <v/>
      </c>
      <c r="AD2169" s="169" t="str">
        <f t="shared" si="179"/>
        <v/>
      </c>
    </row>
    <row r="2170" spans="1:30" s="169" customFormat="1" ht="20.25">
      <c r="A2170" s="154"/>
      <c r="B2170" s="301"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3" t="str">
        <f ca="1">IF(ISERROR($V2170),"",OFFSET('Smelter Look-up'!$G$4,$V2170-4,0))</f>
        <v/>
      </c>
      <c r="I2170" s="204" t="str">
        <f ca="1">IF(ISERROR($V2170),"",OFFSET('Smelter Look-up'!$H$4,$V2170-4,0))</f>
        <v/>
      </c>
      <c r="J2170" s="204" t="str">
        <f ca="1">IF(ISERROR($V2170),"",OFFSET('Smelter Look-up'!$I$4,$V2170-4,0))</f>
        <v/>
      </c>
      <c r="K2170" s="149"/>
      <c r="L2170" s="149"/>
      <c r="M2170" s="149"/>
      <c r="N2170" s="149"/>
      <c r="O2170" s="149"/>
      <c r="P2170" s="206"/>
      <c r="Q2170" s="150"/>
      <c r="R2170" s="148" t="str">
        <f ca="1">IF(ISERROR($V2170),"",OFFSET('Smelter Look-up'!$C$4,$V2170-4,0)&amp;"")</f>
        <v/>
      </c>
      <c r="S2170" s="154" t="str">
        <f t="shared" ca="1" si="176"/>
        <v/>
      </c>
      <c r="T2170" s="154" t="str">
        <f ca="1">IF(B2170="","",IF(ISERROR(MATCH($J2170,SorP!$B$1:$B$6261,0)),"",INDIRECT("'SorP'!$A$"&amp;MATCH($S2170&amp;$J2170,SorP!C:C,0))))</f>
        <v/>
      </c>
      <c r="U2170" s="167"/>
      <c r="V2170" s="168" t="e">
        <f>IF(C2170="",NA(),MATCH($B2170&amp;$C2170,'Smelter Look-up'!$J:$J,0))</f>
        <v>#N/A</v>
      </c>
      <c r="X2170" s="169">
        <f t="shared" ca="1" si="175"/>
        <v>0</v>
      </c>
      <c r="AB2170" s="311" t="str">
        <f t="shared" si="177"/>
        <v/>
      </c>
      <c r="AC2170" s="169" t="str">
        <f t="shared" si="178"/>
        <v/>
      </c>
      <c r="AD2170" s="169" t="str">
        <f t="shared" si="179"/>
        <v/>
      </c>
    </row>
    <row r="2171" spans="1:30" s="169" customFormat="1" ht="20.25">
      <c r="A2171" s="154"/>
      <c r="B2171" s="301"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3" t="str">
        <f ca="1">IF(ISERROR($V2171),"",OFFSET('Smelter Look-up'!$G$4,$V2171-4,0))</f>
        <v/>
      </c>
      <c r="I2171" s="204" t="str">
        <f ca="1">IF(ISERROR($V2171),"",OFFSET('Smelter Look-up'!$H$4,$V2171-4,0))</f>
        <v/>
      </c>
      <c r="J2171" s="204" t="str">
        <f ca="1">IF(ISERROR($V2171),"",OFFSET('Smelter Look-up'!$I$4,$V2171-4,0))</f>
        <v/>
      </c>
      <c r="K2171" s="149"/>
      <c r="L2171" s="149"/>
      <c r="M2171" s="149"/>
      <c r="N2171" s="149"/>
      <c r="O2171" s="149"/>
      <c r="P2171" s="206"/>
      <c r="Q2171" s="150"/>
      <c r="R2171" s="148" t="str">
        <f ca="1">IF(ISERROR($V2171),"",OFFSET('Smelter Look-up'!$C$4,$V2171-4,0)&amp;"")</f>
        <v/>
      </c>
      <c r="S2171" s="154" t="str">
        <f t="shared" ca="1" si="176"/>
        <v/>
      </c>
      <c r="T2171" s="154" t="str">
        <f ca="1">IF(B2171="","",IF(ISERROR(MATCH($J2171,SorP!$B$1:$B$6261,0)),"",INDIRECT("'SorP'!$A$"&amp;MATCH($S2171&amp;$J2171,SorP!C:C,0))))</f>
        <v/>
      </c>
      <c r="U2171" s="167"/>
      <c r="V2171" s="168" t="e">
        <f>IF(C2171="",NA(),MATCH($B2171&amp;$C2171,'Smelter Look-up'!$J:$J,0))</f>
        <v>#N/A</v>
      </c>
      <c r="X2171" s="169">
        <f t="shared" ca="1" si="175"/>
        <v>0</v>
      </c>
      <c r="AB2171" s="311" t="str">
        <f t="shared" si="177"/>
        <v/>
      </c>
      <c r="AC2171" s="169" t="str">
        <f t="shared" si="178"/>
        <v/>
      </c>
      <c r="AD2171" s="169" t="str">
        <f t="shared" si="179"/>
        <v/>
      </c>
    </row>
    <row r="2172" spans="1:30" s="169" customFormat="1" ht="20.25">
      <c r="A2172" s="154"/>
      <c r="B2172" s="301"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3" t="str">
        <f ca="1">IF(ISERROR($V2172),"",OFFSET('Smelter Look-up'!$G$4,$V2172-4,0))</f>
        <v/>
      </c>
      <c r="I2172" s="204" t="str">
        <f ca="1">IF(ISERROR($V2172),"",OFFSET('Smelter Look-up'!$H$4,$V2172-4,0))</f>
        <v/>
      </c>
      <c r="J2172" s="204" t="str">
        <f ca="1">IF(ISERROR($V2172),"",OFFSET('Smelter Look-up'!$I$4,$V2172-4,0))</f>
        <v/>
      </c>
      <c r="K2172" s="149"/>
      <c r="L2172" s="149"/>
      <c r="M2172" s="149"/>
      <c r="N2172" s="149"/>
      <c r="O2172" s="149"/>
      <c r="P2172" s="206"/>
      <c r="Q2172" s="150"/>
      <c r="R2172" s="148" t="str">
        <f ca="1">IF(ISERROR($V2172),"",OFFSET('Smelter Look-up'!$C$4,$V2172-4,0)&amp;"")</f>
        <v/>
      </c>
      <c r="S2172" s="154" t="str">
        <f t="shared" ca="1" si="176"/>
        <v/>
      </c>
      <c r="T2172" s="154" t="str">
        <f ca="1">IF(B2172="","",IF(ISERROR(MATCH($J2172,SorP!$B$1:$B$6261,0)),"",INDIRECT("'SorP'!$A$"&amp;MATCH($S2172&amp;$J2172,SorP!C:C,0))))</f>
        <v/>
      </c>
      <c r="U2172" s="167"/>
      <c r="V2172" s="168" t="e">
        <f>IF(C2172="",NA(),MATCH($B2172&amp;$C2172,'Smelter Look-up'!$J:$J,0))</f>
        <v>#N/A</v>
      </c>
      <c r="X2172" s="169">
        <f t="shared" ca="1" si="175"/>
        <v>0</v>
      </c>
      <c r="AB2172" s="311" t="str">
        <f t="shared" si="177"/>
        <v/>
      </c>
      <c r="AC2172" s="169" t="str">
        <f t="shared" si="178"/>
        <v/>
      </c>
      <c r="AD2172" s="169" t="str">
        <f t="shared" si="179"/>
        <v/>
      </c>
    </row>
    <row r="2173" spans="1:30" s="169" customFormat="1" ht="20.25">
      <c r="A2173" s="154"/>
      <c r="B2173" s="301"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3" t="str">
        <f ca="1">IF(ISERROR($V2173),"",OFFSET('Smelter Look-up'!$G$4,$V2173-4,0))</f>
        <v/>
      </c>
      <c r="I2173" s="204" t="str">
        <f ca="1">IF(ISERROR($V2173),"",OFFSET('Smelter Look-up'!$H$4,$V2173-4,0))</f>
        <v/>
      </c>
      <c r="J2173" s="204" t="str">
        <f ca="1">IF(ISERROR($V2173),"",OFFSET('Smelter Look-up'!$I$4,$V2173-4,0))</f>
        <v/>
      </c>
      <c r="K2173" s="149"/>
      <c r="L2173" s="149"/>
      <c r="M2173" s="149"/>
      <c r="N2173" s="149"/>
      <c r="O2173" s="149"/>
      <c r="P2173" s="206"/>
      <c r="Q2173" s="150"/>
      <c r="R2173" s="148" t="str">
        <f ca="1">IF(ISERROR($V2173),"",OFFSET('Smelter Look-up'!$C$4,$V2173-4,0)&amp;"")</f>
        <v/>
      </c>
      <c r="S2173" s="154" t="str">
        <f t="shared" ca="1" si="176"/>
        <v/>
      </c>
      <c r="T2173" s="154" t="str">
        <f ca="1">IF(B2173="","",IF(ISERROR(MATCH($J2173,SorP!$B$1:$B$6261,0)),"",INDIRECT("'SorP'!$A$"&amp;MATCH($S2173&amp;$J2173,SorP!C:C,0))))</f>
        <v/>
      </c>
      <c r="U2173" s="167"/>
      <c r="V2173" s="168" t="e">
        <f>IF(C2173="",NA(),MATCH($B2173&amp;$C2173,'Smelter Look-up'!$J:$J,0))</f>
        <v>#N/A</v>
      </c>
      <c r="X2173" s="169">
        <f t="shared" ca="1" si="175"/>
        <v>0</v>
      </c>
      <c r="AB2173" s="311" t="str">
        <f t="shared" si="177"/>
        <v/>
      </c>
      <c r="AC2173" s="169" t="str">
        <f t="shared" si="178"/>
        <v/>
      </c>
      <c r="AD2173" s="169" t="str">
        <f t="shared" si="179"/>
        <v/>
      </c>
    </row>
    <row r="2174" spans="1:30" s="169" customFormat="1" ht="20.25">
      <c r="A2174" s="154"/>
      <c r="B2174" s="301"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3" t="str">
        <f ca="1">IF(ISERROR($V2174),"",OFFSET('Smelter Look-up'!$G$4,$V2174-4,0))</f>
        <v/>
      </c>
      <c r="I2174" s="204" t="str">
        <f ca="1">IF(ISERROR($V2174),"",OFFSET('Smelter Look-up'!$H$4,$V2174-4,0))</f>
        <v/>
      </c>
      <c r="J2174" s="204" t="str">
        <f ca="1">IF(ISERROR($V2174),"",OFFSET('Smelter Look-up'!$I$4,$V2174-4,0))</f>
        <v/>
      </c>
      <c r="K2174" s="149"/>
      <c r="L2174" s="149"/>
      <c r="M2174" s="149"/>
      <c r="N2174" s="149"/>
      <c r="O2174" s="149"/>
      <c r="P2174" s="206"/>
      <c r="Q2174" s="150"/>
      <c r="R2174" s="148" t="str">
        <f ca="1">IF(ISERROR($V2174),"",OFFSET('Smelter Look-up'!$C$4,$V2174-4,0)&amp;"")</f>
        <v/>
      </c>
      <c r="S2174" s="154" t="str">
        <f t="shared" ca="1" si="176"/>
        <v/>
      </c>
      <c r="T2174" s="154" t="str">
        <f ca="1">IF(B2174="","",IF(ISERROR(MATCH($J2174,SorP!$B$1:$B$6261,0)),"",INDIRECT("'SorP'!$A$"&amp;MATCH($S2174&amp;$J2174,SorP!C:C,0))))</f>
        <v/>
      </c>
      <c r="U2174" s="167"/>
      <c r="V2174" s="168" t="e">
        <f>IF(C2174="",NA(),MATCH($B2174&amp;$C2174,'Smelter Look-up'!$J:$J,0))</f>
        <v>#N/A</v>
      </c>
      <c r="X2174" s="169">
        <f t="shared" ca="1" si="175"/>
        <v>0</v>
      </c>
      <c r="AB2174" s="311" t="str">
        <f t="shared" si="177"/>
        <v/>
      </c>
      <c r="AC2174" s="169" t="str">
        <f t="shared" si="178"/>
        <v/>
      </c>
      <c r="AD2174" s="169" t="str">
        <f t="shared" si="179"/>
        <v/>
      </c>
    </row>
    <row r="2175" spans="1:30" s="169" customFormat="1" ht="20.25">
      <c r="A2175" s="154"/>
      <c r="B2175" s="301"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3" t="str">
        <f ca="1">IF(ISERROR($V2175),"",OFFSET('Smelter Look-up'!$G$4,$V2175-4,0))</f>
        <v/>
      </c>
      <c r="I2175" s="204" t="str">
        <f ca="1">IF(ISERROR($V2175),"",OFFSET('Smelter Look-up'!$H$4,$V2175-4,0))</f>
        <v/>
      </c>
      <c r="J2175" s="204" t="str">
        <f ca="1">IF(ISERROR($V2175),"",OFFSET('Smelter Look-up'!$I$4,$V2175-4,0))</f>
        <v/>
      </c>
      <c r="K2175" s="149"/>
      <c r="L2175" s="149"/>
      <c r="M2175" s="149"/>
      <c r="N2175" s="149"/>
      <c r="O2175" s="149"/>
      <c r="P2175" s="206"/>
      <c r="Q2175" s="150"/>
      <c r="R2175" s="148" t="str">
        <f ca="1">IF(ISERROR($V2175),"",OFFSET('Smelter Look-up'!$C$4,$V2175-4,0)&amp;"")</f>
        <v/>
      </c>
      <c r="S2175" s="154" t="str">
        <f t="shared" ca="1" si="176"/>
        <v/>
      </c>
      <c r="T2175" s="154" t="str">
        <f ca="1">IF(B2175="","",IF(ISERROR(MATCH($J2175,SorP!$B$1:$B$6261,0)),"",INDIRECT("'SorP'!$A$"&amp;MATCH($S2175&amp;$J2175,SorP!C:C,0))))</f>
        <v/>
      </c>
      <c r="U2175" s="167"/>
      <c r="V2175" s="168" t="e">
        <f>IF(C2175="",NA(),MATCH($B2175&amp;$C2175,'Smelter Look-up'!$J:$J,0))</f>
        <v>#N/A</v>
      </c>
      <c r="X2175" s="169">
        <f t="shared" ca="1" si="175"/>
        <v>0</v>
      </c>
      <c r="AB2175" s="311" t="str">
        <f t="shared" si="177"/>
        <v/>
      </c>
      <c r="AC2175" s="169" t="str">
        <f t="shared" si="178"/>
        <v/>
      </c>
      <c r="AD2175" s="169" t="str">
        <f t="shared" si="179"/>
        <v/>
      </c>
    </row>
    <row r="2176" spans="1:30" s="169" customFormat="1" ht="20.25">
      <c r="A2176" s="154"/>
      <c r="B2176" s="301"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3" t="str">
        <f ca="1">IF(ISERROR($V2176),"",OFFSET('Smelter Look-up'!$G$4,$V2176-4,0))</f>
        <v/>
      </c>
      <c r="I2176" s="204" t="str">
        <f ca="1">IF(ISERROR($V2176),"",OFFSET('Smelter Look-up'!$H$4,$V2176-4,0))</f>
        <v/>
      </c>
      <c r="J2176" s="204" t="str">
        <f ca="1">IF(ISERROR($V2176),"",OFFSET('Smelter Look-up'!$I$4,$V2176-4,0))</f>
        <v/>
      </c>
      <c r="K2176" s="149"/>
      <c r="L2176" s="149"/>
      <c r="M2176" s="149"/>
      <c r="N2176" s="149"/>
      <c r="O2176" s="149"/>
      <c r="P2176" s="206"/>
      <c r="Q2176" s="150"/>
      <c r="R2176" s="148" t="str">
        <f ca="1">IF(ISERROR($V2176),"",OFFSET('Smelter Look-up'!$C$4,$V2176-4,0)&amp;"")</f>
        <v/>
      </c>
      <c r="S2176" s="154" t="str">
        <f t="shared" ca="1" si="176"/>
        <v/>
      </c>
      <c r="T2176" s="154" t="str">
        <f ca="1">IF(B2176="","",IF(ISERROR(MATCH($J2176,SorP!$B$1:$B$6261,0)),"",INDIRECT("'SorP'!$A$"&amp;MATCH($S2176&amp;$J2176,SorP!C:C,0))))</f>
        <v/>
      </c>
      <c r="U2176" s="167"/>
      <c r="V2176" s="168" t="e">
        <f>IF(C2176="",NA(),MATCH($B2176&amp;$C2176,'Smelter Look-up'!$J:$J,0))</f>
        <v>#N/A</v>
      </c>
      <c r="X2176" s="169">
        <f t="shared" ca="1" si="175"/>
        <v>0</v>
      </c>
      <c r="AB2176" s="311" t="str">
        <f t="shared" si="177"/>
        <v/>
      </c>
      <c r="AC2176" s="169" t="str">
        <f t="shared" si="178"/>
        <v/>
      </c>
      <c r="AD2176" s="169" t="str">
        <f t="shared" si="179"/>
        <v/>
      </c>
    </row>
    <row r="2177" spans="1:30" s="169" customFormat="1" ht="20.25">
      <c r="A2177" s="154"/>
      <c r="B2177" s="301"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3" t="str">
        <f ca="1">IF(ISERROR($V2177),"",OFFSET('Smelter Look-up'!$G$4,$V2177-4,0))</f>
        <v/>
      </c>
      <c r="I2177" s="204" t="str">
        <f ca="1">IF(ISERROR($V2177),"",OFFSET('Smelter Look-up'!$H$4,$V2177-4,0))</f>
        <v/>
      </c>
      <c r="J2177" s="204" t="str">
        <f ca="1">IF(ISERROR($V2177),"",OFFSET('Smelter Look-up'!$I$4,$V2177-4,0))</f>
        <v/>
      </c>
      <c r="K2177" s="149"/>
      <c r="L2177" s="149"/>
      <c r="M2177" s="149"/>
      <c r="N2177" s="149"/>
      <c r="O2177" s="149"/>
      <c r="P2177" s="206"/>
      <c r="Q2177" s="150"/>
      <c r="R2177" s="148" t="str">
        <f ca="1">IF(ISERROR($V2177),"",OFFSET('Smelter Look-up'!$C$4,$V2177-4,0)&amp;"")</f>
        <v/>
      </c>
      <c r="S2177" s="154" t="str">
        <f t="shared" ca="1" si="176"/>
        <v/>
      </c>
      <c r="T2177" s="154" t="str">
        <f ca="1">IF(B2177="","",IF(ISERROR(MATCH($J2177,SorP!$B$1:$B$6261,0)),"",INDIRECT("'SorP'!$A$"&amp;MATCH($S2177&amp;$J2177,SorP!C:C,0))))</f>
        <v/>
      </c>
      <c r="U2177" s="167"/>
      <c r="V2177" s="168" t="e">
        <f>IF(C2177="",NA(),MATCH($B2177&amp;$C2177,'Smelter Look-up'!$J:$J,0))</f>
        <v>#N/A</v>
      </c>
      <c r="X2177" s="169">
        <f t="shared" ca="1" si="175"/>
        <v>0</v>
      </c>
      <c r="AB2177" s="311" t="str">
        <f t="shared" si="177"/>
        <v/>
      </c>
      <c r="AC2177" s="169" t="str">
        <f t="shared" si="178"/>
        <v/>
      </c>
      <c r="AD2177" s="169" t="str">
        <f t="shared" si="179"/>
        <v/>
      </c>
    </row>
    <row r="2178" spans="1:30" s="169" customFormat="1" ht="20.25">
      <c r="A2178" s="154"/>
      <c r="B2178" s="301"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3" t="str">
        <f ca="1">IF(ISERROR($V2178),"",OFFSET('Smelter Look-up'!$G$4,$V2178-4,0))</f>
        <v/>
      </c>
      <c r="I2178" s="204" t="str">
        <f ca="1">IF(ISERROR($V2178),"",OFFSET('Smelter Look-up'!$H$4,$V2178-4,0))</f>
        <v/>
      </c>
      <c r="J2178" s="204" t="str">
        <f ca="1">IF(ISERROR($V2178),"",OFFSET('Smelter Look-up'!$I$4,$V2178-4,0))</f>
        <v/>
      </c>
      <c r="K2178" s="149"/>
      <c r="L2178" s="149"/>
      <c r="M2178" s="149"/>
      <c r="N2178" s="149"/>
      <c r="O2178" s="149"/>
      <c r="P2178" s="206"/>
      <c r="Q2178" s="150"/>
      <c r="R2178" s="148" t="str">
        <f ca="1">IF(ISERROR($V2178),"",OFFSET('Smelter Look-up'!$C$4,$V2178-4,0)&amp;"")</f>
        <v/>
      </c>
      <c r="S2178" s="154" t="str">
        <f t="shared" ca="1" si="176"/>
        <v/>
      </c>
      <c r="T2178" s="154" t="str">
        <f ca="1">IF(B2178="","",IF(ISERROR(MATCH($J2178,SorP!$B$1:$B$6261,0)),"",INDIRECT("'SorP'!$A$"&amp;MATCH($S2178&amp;$J2178,SorP!C:C,0))))</f>
        <v/>
      </c>
      <c r="U2178" s="167"/>
      <c r="V2178" s="168" t="e">
        <f>IF(C2178="",NA(),MATCH($B2178&amp;$C2178,'Smelter Look-up'!$J:$J,0))</f>
        <v>#N/A</v>
      </c>
      <c r="X2178" s="169">
        <f t="shared" ca="1" si="175"/>
        <v>0</v>
      </c>
      <c r="AB2178" s="311" t="str">
        <f t="shared" si="177"/>
        <v/>
      </c>
      <c r="AC2178" s="169" t="str">
        <f t="shared" si="178"/>
        <v/>
      </c>
      <c r="AD2178" s="169" t="str">
        <f t="shared" si="179"/>
        <v/>
      </c>
    </row>
    <row r="2179" spans="1:30" s="169" customFormat="1" ht="20.25">
      <c r="A2179" s="154"/>
      <c r="B2179" s="301"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3" t="str">
        <f ca="1">IF(ISERROR($V2179),"",OFFSET('Smelter Look-up'!$G$4,$V2179-4,0))</f>
        <v/>
      </c>
      <c r="I2179" s="204" t="str">
        <f ca="1">IF(ISERROR($V2179),"",OFFSET('Smelter Look-up'!$H$4,$V2179-4,0))</f>
        <v/>
      </c>
      <c r="J2179" s="204" t="str">
        <f ca="1">IF(ISERROR($V2179),"",OFFSET('Smelter Look-up'!$I$4,$V2179-4,0))</f>
        <v/>
      </c>
      <c r="K2179" s="149"/>
      <c r="L2179" s="149"/>
      <c r="M2179" s="149"/>
      <c r="N2179" s="149"/>
      <c r="O2179" s="149"/>
      <c r="P2179" s="206"/>
      <c r="Q2179" s="150"/>
      <c r="R2179" s="148" t="str">
        <f ca="1">IF(ISERROR($V2179),"",OFFSET('Smelter Look-up'!$C$4,$V2179-4,0)&amp;"")</f>
        <v/>
      </c>
      <c r="S2179" s="154" t="str">
        <f t="shared" ca="1" si="176"/>
        <v/>
      </c>
      <c r="T2179" s="154" t="str">
        <f ca="1">IF(B2179="","",IF(ISERROR(MATCH($J2179,SorP!$B$1:$B$6261,0)),"",INDIRECT("'SorP'!$A$"&amp;MATCH($S2179&amp;$J2179,SorP!C:C,0))))</f>
        <v/>
      </c>
      <c r="U2179" s="167"/>
      <c r="V2179" s="168" t="e">
        <f>IF(C2179="",NA(),MATCH($B2179&amp;$C2179,'Smelter Look-up'!$J:$J,0))</f>
        <v>#N/A</v>
      </c>
      <c r="X2179" s="169">
        <f t="shared" ca="1" si="175"/>
        <v>0</v>
      </c>
      <c r="AB2179" s="311" t="str">
        <f t="shared" si="177"/>
        <v/>
      </c>
      <c r="AC2179" s="169" t="str">
        <f t="shared" si="178"/>
        <v/>
      </c>
      <c r="AD2179" s="169" t="str">
        <f t="shared" si="179"/>
        <v/>
      </c>
    </row>
    <row r="2180" spans="1:30" s="169" customFormat="1" ht="20.25">
      <c r="A2180" s="154"/>
      <c r="B2180" s="301"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3" t="str">
        <f ca="1">IF(ISERROR($V2180),"",OFFSET('Smelter Look-up'!$G$4,$V2180-4,0))</f>
        <v/>
      </c>
      <c r="I2180" s="204" t="str">
        <f ca="1">IF(ISERROR($V2180),"",OFFSET('Smelter Look-up'!$H$4,$V2180-4,0))</f>
        <v/>
      </c>
      <c r="J2180" s="204" t="str">
        <f ca="1">IF(ISERROR($V2180),"",OFFSET('Smelter Look-up'!$I$4,$V2180-4,0))</f>
        <v/>
      </c>
      <c r="K2180" s="149"/>
      <c r="L2180" s="149"/>
      <c r="M2180" s="149"/>
      <c r="N2180" s="149"/>
      <c r="O2180" s="149"/>
      <c r="P2180" s="206"/>
      <c r="Q2180" s="150"/>
      <c r="R2180" s="148" t="str">
        <f ca="1">IF(ISERROR($V2180),"",OFFSET('Smelter Look-up'!$C$4,$V2180-4,0)&amp;"")</f>
        <v/>
      </c>
      <c r="S2180" s="154" t="str">
        <f t="shared" ca="1" si="176"/>
        <v/>
      </c>
      <c r="T2180" s="154" t="str">
        <f ca="1">IF(B2180="","",IF(ISERROR(MATCH($J2180,SorP!$B$1:$B$6261,0)),"",INDIRECT("'SorP'!$A$"&amp;MATCH($S2180&amp;$J2180,SorP!C:C,0))))</f>
        <v/>
      </c>
      <c r="U2180" s="167"/>
      <c r="V2180" s="168" t="e">
        <f>IF(C2180="",NA(),MATCH($B2180&amp;$C2180,'Smelter Look-up'!$J:$J,0))</f>
        <v>#N/A</v>
      </c>
      <c r="X2180" s="169">
        <f t="shared" ca="1" si="175"/>
        <v>0</v>
      </c>
      <c r="AB2180" s="311" t="str">
        <f t="shared" si="177"/>
        <v/>
      </c>
      <c r="AC2180" s="169" t="str">
        <f t="shared" si="178"/>
        <v/>
      </c>
      <c r="AD2180" s="169" t="str">
        <f t="shared" si="179"/>
        <v/>
      </c>
    </row>
    <row r="2181" spans="1:30" s="169" customFormat="1" ht="20.25">
      <c r="A2181" s="154"/>
      <c r="B2181" s="301"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3" t="str">
        <f ca="1">IF(ISERROR($V2181),"",OFFSET('Smelter Look-up'!$G$4,$V2181-4,0))</f>
        <v/>
      </c>
      <c r="I2181" s="204" t="str">
        <f ca="1">IF(ISERROR($V2181),"",OFFSET('Smelter Look-up'!$H$4,$V2181-4,0))</f>
        <v/>
      </c>
      <c r="J2181" s="204" t="str">
        <f ca="1">IF(ISERROR($V2181),"",OFFSET('Smelter Look-up'!$I$4,$V2181-4,0))</f>
        <v/>
      </c>
      <c r="K2181" s="149"/>
      <c r="L2181" s="149"/>
      <c r="M2181" s="149"/>
      <c r="N2181" s="149"/>
      <c r="O2181" s="149"/>
      <c r="P2181" s="206"/>
      <c r="Q2181" s="150"/>
      <c r="R2181" s="148" t="str">
        <f ca="1">IF(ISERROR($V2181),"",OFFSET('Smelter Look-up'!$C$4,$V2181-4,0)&amp;"")</f>
        <v/>
      </c>
      <c r="S2181" s="154" t="str">
        <f t="shared" ca="1" si="176"/>
        <v/>
      </c>
      <c r="T2181" s="154" t="str">
        <f ca="1">IF(B2181="","",IF(ISERROR(MATCH($J2181,SorP!$B$1:$B$6261,0)),"",INDIRECT("'SorP'!$A$"&amp;MATCH($S2181&amp;$J2181,SorP!C:C,0))))</f>
        <v/>
      </c>
      <c r="U2181" s="167"/>
      <c r="V2181" s="168" t="e">
        <f>IF(C2181="",NA(),MATCH($B2181&amp;$C2181,'Smelter Look-up'!$J:$J,0))</f>
        <v>#N/A</v>
      </c>
      <c r="X2181" s="169">
        <f t="shared" ca="1" si="175"/>
        <v>0</v>
      </c>
      <c r="AB2181" s="311" t="str">
        <f t="shared" si="177"/>
        <v/>
      </c>
      <c r="AC2181" s="169" t="str">
        <f t="shared" si="178"/>
        <v/>
      </c>
      <c r="AD2181" s="169" t="str">
        <f t="shared" si="179"/>
        <v/>
      </c>
    </row>
    <row r="2182" spans="1:30" s="169" customFormat="1" ht="20.25">
      <c r="A2182" s="154"/>
      <c r="B2182" s="301"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3" t="str">
        <f ca="1">IF(ISERROR($V2182),"",OFFSET('Smelter Look-up'!$G$4,$V2182-4,0))</f>
        <v/>
      </c>
      <c r="I2182" s="204" t="str">
        <f ca="1">IF(ISERROR($V2182),"",OFFSET('Smelter Look-up'!$H$4,$V2182-4,0))</f>
        <v/>
      </c>
      <c r="J2182" s="204" t="str">
        <f ca="1">IF(ISERROR($V2182),"",OFFSET('Smelter Look-up'!$I$4,$V2182-4,0))</f>
        <v/>
      </c>
      <c r="K2182" s="149"/>
      <c r="L2182" s="149"/>
      <c r="M2182" s="149"/>
      <c r="N2182" s="149"/>
      <c r="O2182" s="149"/>
      <c r="P2182" s="206"/>
      <c r="Q2182" s="150"/>
      <c r="R2182" s="148" t="str">
        <f ca="1">IF(ISERROR($V2182),"",OFFSET('Smelter Look-up'!$C$4,$V2182-4,0)&amp;"")</f>
        <v/>
      </c>
      <c r="S2182" s="154" t="str">
        <f t="shared" ca="1" si="176"/>
        <v/>
      </c>
      <c r="T2182" s="154" t="str">
        <f ca="1">IF(B2182="","",IF(ISERROR(MATCH($J2182,SorP!$B$1:$B$6261,0)),"",INDIRECT("'SorP'!$A$"&amp;MATCH($S2182&amp;$J2182,SorP!C:C,0))))</f>
        <v/>
      </c>
      <c r="U2182" s="167"/>
      <c r="V2182" s="168" t="e">
        <f>IF(C2182="",NA(),MATCH($B2182&amp;$C2182,'Smelter Look-up'!$J:$J,0))</f>
        <v>#N/A</v>
      </c>
      <c r="X2182" s="169">
        <f t="shared" ca="1" si="175"/>
        <v>0</v>
      </c>
      <c r="AB2182" s="311" t="str">
        <f t="shared" si="177"/>
        <v/>
      </c>
      <c r="AC2182" s="169" t="str">
        <f t="shared" si="178"/>
        <v/>
      </c>
      <c r="AD2182" s="169" t="str">
        <f t="shared" si="179"/>
        <v/>
      </c>
    </row>
    <row r="2183" spans="1:30" s="169" customFormat="1" ht="20.25">
      <c r="A2183" s="154"/>
      <c r="B2183" s="301"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3" t="str">
        <f ca="1">IF(ISERROR($V2183),"",OFFSET('Smelter Look-up'!$G$4,$V2183-4,0))</f>
        <v/>
      </c>
      <c r="I2183" s="204" t="str">
        <f ca="1">IF(ISERROR($V2183),"",OFFSET('Smelter Look-up'!$H$4,$V2183-4,0))</f>
        <v/>
      </c>
      <c r="J2183" s="204" t="str">
        <f ca="1">IF(ISERROR($V2183),"",OFFSET('Smelter Look-up'!$I$4,$V2183-4,0))</f>
        <v/>
      </c>
      <c r="K2183" s="149"/>
      <c r="L2183" s="149"/>
      <c r="M2183" s="149"/>
      <c r="N2183" s="149"/>
      <c r="O2183" s="149"/>
      <c r="P2183" s="206"/>
      <c r="Q2183" s="150"/>
      <c r="R2183" s="148" t="str">
        <f ca="1">IF(ISERROR($V2183),"",OFFSET('Smelter Look-up'!$C$4,$V2183-4,0)&amp;"")</f>
        <v/>
      </c>
      <c r="S2183" s="154" t="str">
        <f t="shared" ca="1" si="176"/>
        <v/>
      </c>
      <c r="T2183" s="154" t="str">
        <f ca="1">IF(B2183="","",IF(ISERROR(MATCH($J2183,SorP!$B$1:$B$6261,0)),"",INDIRECT("'SorP'!$A$"&amp;MATCH($S2183&amp;$J2183,SorP!C:C,0))))</f>
        <v/>
      </c>
      <c r="U2183" s="167"/>
      <c r="V2183" s="168" t="e">
        <f>IF(C2183="",NA(),MATCH($B2183&amp;$C2183,'Smelter Look-up'!$J:$J,0))</f>
        <v>#N/A</v>
      </c>
      <c r="X2183" s="169">
        <f t="shared" ca="1" si="175"/>
        <v>0</v>
      </c>
      <c r="AB2183" s="311" t="str">
        <f t="shared" si="177"/>
        <v/>
      </c>
      <c r="AC2183" s="169" t="str">
        <f t="shared" si="178"/>
        <v/>
      </c>
      <c r="AD2183" s="169" t="str">
        <f t="shared" si="179"/>
        <v/>
      </c>
    </row>
    <row r="2184" spans="1:30" s="169" customFormat="1" ht="20.25">
      <c r="A2184" s="154"/>
      <c r="B2184" s="301"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3" t="str">
        <f ca="1">IF(ISERROR($V2184),"",OFFSET('Smelter Look-up'!$G$4,$V2184-4,0))</f>
        <v/>
      </c>
      <c r="I2184" s="204" t="str">
        <f ca="1">IF(ISERROR($V2184),"",OFFSET('Smelter Look-up'!$H$4,$V2184-4,0))</f>
        <v/>
      </c>
      <c r="J2184" s="204" t="str">
        <f ca="1">IF(ISERROR($V2184),"",OFFSET('Smelter Look-up'!$I$4,$V2184-4,0))</f>
        <v/>
      </c>
      <c r="K2184" s="149"/>
      <c r="L2184" s="149"/>
      <c r="M2184" s="149"/>
      <c r="N2184" s="149"/>
      <c r="O2184" s="149"/>
      <c r="P2184" s="206"/>
      <c r="Q2184" s="150"/>
      <c r="R2184" s="148" t="str">
        <f ca="1">IF(ISERROR($V2184),"",OFFSET('Smelter Look-up'!$C$4,$V2184-4,0)&amp;"")</f>
        <v/>
      </c>
      <c r="S2184" s="154" t="str">
        <f t="shared" ca="1" si="176"/>
        <v/>
      </c>
      <c r="T2184" s="154" t="str">
        <f ca="1">IF(B2184="","",IF(ISERROR(MATCH($J2184,SorP!$B$1:$B$6261,0)),"",INDIRECT("'SorP'!$A$"&amp;MATCH($S2184&amp;$J2184,SorP!C:C,0))))</f>
        <v/>
      </c>
      <c r="U2184" s="167"/>
      <c r="V2184" s="168" t="e">
        <f>IF(C2184="",NA(),MATCH($B2184&amp;$C2184,'Smelter Look-up'!$J:$J,0))</f>
        <v>#N/A</v>
      </c>
      <c r="X2184" s="169">
        <f t="shared" ca="1" si="175"/>
        <v>0</v>
      </c>
      <c r="AB2184" s="311" t="str">
        <f t="shared" si="177"/>
        <v/>
      </c>
      <c r="AC2184" s="169" t="str">
        <f t="shared" si="178"/>
        <v/>
      </c>
      <c r="AD2184" s="169" t="str">
        <f t="shared" si="179"/>
        <v/>
      </c>
    </row>
    <row r="2185" spans="1:30" s="169" customFormat="1" ht="20.25">
      <c r="A2185" s="154"/>
      <c r="B2185" s="301"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3" t="str">
        <f ca="1">IF(ISERROR($V2185),"",OFFSET('Smelter Look-up'!$G$4,$V2185-4,0))</f>
        <v/>
      </c>
      <c r="I2185" s="204" t="str">
        <f ca="1">IF(ISERROR($V2185),"",OFFSET('Smelter Look-up'!$H$4,$V2185-4,0))</f>
        <v/>
      </c>
      <c r="J2185" s="204" t="str">
        <f ca="1">IF(ISERROR($V2185),"",OFFSET('Smelter Look-up'!$I$4,$V2185-4,0))</f>
        <v/>
      </c>
      <c r="K2185" s="149"/>
      <c r="L2185" s="149"/>
      <c r="M2185" s="149"/>
      <c r="N2185" s="149"/>
      <c r="O2185" s="149"/>
      <c r="P2185" s="206"/>
      <c r="Q2185" s="150"/>
      <c r="R2185" s="148" t="str">
        <f ca="1">IF(ISERROR($V2185),"",OFFSET('Smelter Look-up'!$C$4,$V2185-4,0)&amp;"")</f>
        <v/>
      </c>
      <c r="S2185" s="154" t="str">
        <f t="shared" ca="1" si="176"/>
        <v/>
      </c>
      <c r="T2185" s="154" t="str">
        <f ca="1">IF(B2185="","",IF(ISERROR(MATCH($J2185,SorP!$B$1:$B$6261,0)),"",INDIRECT("'SorP'!$A$"&amp;MATCH($S2185&amp;$J2185,SorP!C:C,0))))</f>
        <v/>
      </c>
      <c r="U2185" s="167"/>
      <c r="V2185" s="168" t="e">
        <f>IF(C2185="",NA(),MATCH($B2185&amp;$C2185,'Smelter Look-up'!$J:$J,0))</f>
        <v>#N/A</v>
      </c>
      <c r="X2185" s="169">
        <f t="shared" ca="1" si="175"/>
        <v>0</v>
      </c>
      <c r="AB2185" s="311" t="str">
        <f t="shared" si="177"/>
        <v/>
      </c>
      <c r="AC2185" s="169" t="str">
        <f t="shared" si="178"/>
        <v/>
      </c>
      <c r="AD2185" s="169" t="str">
        <f t="shared" si="179"/>
        <v/>
      </c>
    </row>
    <row r="2186" spans="1:30" s="169" customFormat="1" ht="20.25">
      <c r="A2186" s="154"/>
      <c r="B2186" s="301"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3" t="str">
        <f ca="1">IF(ISERROR($V2186),"",OFFSET('Smelter Look-up'!$G$4,$V2186-4,0))</f>
        <v/>
      </c>
      <c r="I2186" s="204" t="str">
        <f ca="1">IF(ISERROR($V2186),"",OFFSET('Smelter Look-up'!$H$4,$V2186-4,0))</f>
        <v/>
      </c>
      <c r="J2186" s="204" t="str">
        <f ca="1">IF(ISERROR($V2186),"",OFFSET('Smelter Look-up'!$I$4,$V2186-4,0))</f>
        <v/>
      </c>
      <c r="K2186" s="149"/>
      <c r="L2186" s="149"/>
      <c r="M2186" s="149"/>
      <c r="N2186" s="149"/>
      <c r="O2186" s="149"/>
      <c r="P2186" s="206"/>
      <c r="Q2186" s="150"/>
      <c r="R2186" s="148" t="str">
        <f ca="1">IF(ISERROR($V2186),"",OFFSET('Smelter Look-up'!$C$4,$V2186-4,0)&amp;"")</f>
        <v/>
      </c>
      <c r="S2186" s="154" t="str">
        <f t="shared" ca="1" si="176"/>
        <v/>
      </c>
      <c r="T2186" s="154" t="str">
        <f ca="1">IF(B2186="","",IF(ISERROR(MATCH($J2186,SorP!$B$1:$B$6261,0)),"",INDIRECT("'SorP'!$A$"&amp;MATCH($S2186&amp;$J2186,SorP!C:C,0))))</f>
        <v/>
      </c>
      <c r="U2186" s="167"/>
      <c r="V2186" s="168" t="e">
        <f>IF(C2186="",NA(),MATCH($B2186&amp;$C2186,'Smelter Look-up'!$J:$J,0))</f>
        <v>#N/A</v>
      </c>
      <c r="X2186" s="169">
        <f t="shared" ca="1" si="175"/>
        <v>0</v>
      </c>
      <c r="AB2186" s="311" t="str">
        <f t="shared" si="177"/>
        <v/>
      </c>
      <c r="AC2186" s="169" t="str">
        <f t="shared" si="178"/>
        <v/>
      </c>
      <c r="AD2186" s="169" t="str">
        <f t="shared" si="179"/>
        <v/>
      </c>
    </row>
    <row r="2187" spans="1:30" s="169" customFormat="1" ht="20.25">
      <c r="A2187" s="154"/>
      <c r="B2187" s="301"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3" t="str">
        <f ca="1">IF(ISERROR($V2187),"",OFFSET('Smelter Look-up'!$G$4,$V2187-4,0))</f>
        <v/>
      </c>
      <c r="I2187" s="204" t="str">
        <f ca="1">IF(ISERROR($V2187),"",OFFSET('Smelter Look-up'!$H$4,$V2187-4,0))</f>
        <v/>
      </c>
      <c r="J2187" s="204" t="str">
        <f ca="1">IF(ISERROR($V2187),"",OFFSET('Smelter Look-up'!$I$4,$V2187-4,0))</f>
        <v/>
      </c>
      <c r="K2187" s="149"/>
      <c r="L2187" s="149"/>
      <c r="M2187" s="149"/>
      <c r="N2187" s="149"/>
      <c r="O2187" s="149"/>
      <c r="P2187" s="206"/>
      <c r="Q2187" s="150"/>
      <c r="R2187" s="148" t="str">
        <f ca="1">IF(ISERROR($V2187),"",OFFSET('Smelter Look-up'!$C$4,$V2187-4,0)&amp;"")</f>
        <v/>
      </c>
      <c r="S2187" s="154" t="str">
        <f t="shared" ca="1" si="176"/>
        <v/>
      </c>
      <c r="T2187" s="154" t="str">
        <f ca="1">IF(B2187="","",IF(ISERROR(MATCH($J2187,SorP!$B$1:$B$6261,0)),"",INDIRECT("'SorP'!$A$"&amp;MATCH($S2187&amp;$J2187,SorP!C:C,0))))</f>
        <v/>
      </c>
      <c r="U2187" s="167"/>
      <c r="V2187" s="168" t="e">
        <f>IF(C2187="",NA(),MATCH($B2187&amp;$C2187,'Smelter Look-up'!$J:$J,0))</f>
        <v>#N/A</v>
      </c>
      <c r="X2187" s="169">
        <f t="shared" ca="1" si="175"/>
        <v>0</v>
      </c>
      <c r="AB2187" s="311" t="str">
        <f t="shared" si="177"/>
        <v/>
      </c>
      <c r="AC2187" s="169" t="str">
        <f t="shared" si="178"/>
        <v/>
      </c>
      <c r="AD2187" s="169" t="str">
        <f t="shared" si="179"/>
        <v/>
      </c>
    </row>
    <row r="2188" spans="1:30" s="169" customFormat="1" ht="20.25">
      <c r="A2188" s="154"/>
      <c r="B2188" s="301"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3" t="str">
        <f ca="1">IF(ISERROR($V2188),"",OFFSET('Smelter Look-up'!$G$4,$V2188-4,0))</f>
        <v/>
      </c>
      <c r="I2188" s="204" t="str">
        <f ca="1">IF(ISERROR($V2188),"",OFFSET('Smelter Look-up'!$H$4,$V2188-4,0))</f>
        <v/>
      </c>
      <c r="J2188" s="204" t="str">
        <f ca="1">IF(ISERROR($V2188),"",OFFSET('Smelter Look-up'!$I$4,$V2188-4,0))</f>
        <v/>
      </c>
      <c r="K2188" s="149"/>
      <c r="L2188" s="149"/>
      <c r="M2188" s="149"/>
      <c r="N2188" s="149"/>
      <c r="O2188" s="149"/>
      <c r="P2188" s="206"/>
      <c r="Q2188" s="150"/>
      <c r="R2188" s="148" t="str">
        <f ca="1">IF(ISERROR($V2188),"",OFFSET('Smelter Look-up'!$C$4,$V2188-4,0)&amp;"")</f>
        <v/>
      </c>
      <c r="S2188" s="154" t="str">
        <f t="shared" ca="1" si="176"/>
        <v/>
      </c>
      <c r="T2188" s="154" t="str">
        <f ca="1">IF(B2188="","",IF(ISERROR(MATCH($J2188,SorP!$B$1:$B$6261,0)),"",INDIRECT("'SorP'!$A$"&amp;MATCH($S2188&amp;$J2188,SorP!C:C,0))))</f>
        <v/>
      </c>
      <c r="U2188" s="167"/>
      <c r="V2188" s="168" t="e">
        <f>IF(C2188="",NA(),MATCH($B2188&amp;$C2188,'Smelter Look-up'!$J:$J,0))</f>
        <v>#N/A</v>
      </c>
      <c r="X2188" s="169">
        <f t="shared" ca="1" si="175"/>
        <v>0</v>
      </c>
      <c r="AB2188" s="311" t="str">
        <f t="shared" si="177"/>
        <v/>
      </c>
      <c r="AC2188" s="169" t="str">
        <f t="shared" si="178"/>
        <v/>
      </c>
      <c r="AD2188" s="169" t="str">
        <f t="shared" si="179"/>
        <v/>
      </c>
    </row>
    <row r="2189" spans="1:30" s="169" customFormat="1" ht="20.25">
      <c r="A2189" s="154"/>
      <c r="B2189" s="301"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3" t="str">
        <f ca="1">IF(ISERROR($V2189),"",OFFSET('Smelter Look-up'!$G$4,$V2189-4,0))</f>
        <v/>
      </c>
      <c r="I2189" s="204" t="str">
        <f ca="1">IF(ISERROR($V2189),"",OFFSET('Smelter Look-up'!$H$4,$V2189-4,0))</f>
        <v/>
      </c>
      <c r="J2189" s="204" t="str">
        <f ca="1">IF(ISERROR($V2189),"",OFFSET('Smelter Look-up'!$I$4,$V2189-4,0))</f>
        <v/>
      </c>
      <c r="K2189" s="149"/>
      <c r="L2189" s="149"/>
      <c r="M2189" s="149"/>
      <c r="N2189" s="149"/>
      <c r="O2189" s="149"/>
      <c r="P2189" s="206"/>
      <c r="Q2189" s="150"/>
      <c r="R2189" s="148" t="str">
        <f ca="1">IF(ISERROR($V2189),"",OFFSET('Smelter Look-up'!$C$4,$V2189-4,0)&amp;"")</f>
        <v/>
      </c>
      <c r="S2189" s="154" t="str">
        <f t="shared" ca="1" si="176"/>
        <v/>
      </c>
      <c r="T2189" s="154" t="str">
        <f ca="1">IF(B2189="","",IF(ISERROR(MATCH($J2189,SorP!$B$1:$B$6261,0)),"",INDIRECT("'SorP'!$A$"&amp;MATCH($S2189&amp;$J2189,SorP!C:C,0))))</f>
        <v/>
      </c>
      <c r="U2189" s="167"/>
      <c r="V2189" s="168" t="e">
        <f>IF(C2189="",NA(),MATCH($B2189&amp;$C2189,'Smelter Look-up'!$J:$J,0))</f>
        <v>#N/A</v>
      </c>
      <c r="X2189" s="169">
        <f t="shared" ca="1" si="175"/>
        <v>0</v>
      </c>
      <c r="AB2189" s="311" t="str">
        <f t="shared" si="177"/>
        <v/>
      </c>
      <c r="AC2189" s="169" t="str">
        <f t="shared" si="178"/>
        <v/>
      </c>
      <c r="AD2189" s="169" t="str">
        <f t="shared" si="179"/>
        <v/>
      </c>
    </row>
    <row r="2190" spans="1:30" s="169" customFormat="1" ht="20.25">
      <c r="A2190" s="154"/>
      <c r="B2190" s="301"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3" t="str">
        <f ca="1">IF(ISERROR($V2190),"",OFFSET('Smelter Look-up'!$G$4,$V2190-4,0))</f>
        <v/>
      </c>
      <c r="I2190" s="204" t="str">
        <f ca="1">IF(ISERROR($V2190),"",OFFSET('Smelter Look-up'!$H$4,$V2190-4,0))</f>
        <v/>
      </c>
      <c r="J2190" s="204" t="str">
        <f ca="1">IF(ISERROR($V2190),"",OFFSET('Smelter Look-up'!$I$4,$V2190-4,0))</f>
        <v/>
      </c>
      <c r="K2190" s="149"/>
      <c r="L2190" s="149"/>
      <c r="M2190" s="149"/>
      <c r="N2190" s="149"/>
      <c r="O2190" s="149"/>
      <c r="P2190" s="206"/>
      <c r="Q2190" s="150"/>
      <c r="R2190" s="148" t="str">
        <f ca="1">IF(ISERROR($V2190),"",OFFSET('Smelter Look-up'!$C$4,$V2190-4,0)&amp;"")</f>
        <v/>
      </c>
      <c r="S2190" s="154" t="str">
        <f t="shared" ca="1" si="176"/>
        <v/>
      </c>
      <c r="T2190" s="154" t="str">
        <f ca="1">IF(B2190="","",IF(ISERROR(MATCH($J2190,SorP!$B$1:$B$6261,0)),"",INDIRECT("'SorP'!$A$"&amp;MATCH($S2190&amp;$J2190,SorP!C:C,0))))</f>
        <v/>
      </c>
      <c r="U2190" s="167"/>
      <c r="V2190" s="168" t="e">
        <f>IF(C2190="",NA(),MATCH($B2190&amp;$C2190,'Smelter Look-up'!$J:$J,0))</f>
        <v>#N/A</v>
      </c>
      <c r="X2190" s="169">
        <f t="shared" ca="1" si="175"/>
        <v>0</v>
      </c>
      <c r="AB2190" s="311" t="str">
        <f t="shared" si="177"/>
        <v/>
      </c>
      <c r="AC2190" s="169" t="str">
        <f t="shared" si="178"/>
        <v/>
      </c>
      <c r="AD2190" s="169" t="str">
        <f t="shared" si="179"/>
        <v/>
      </c>
    </row>
    <row r="2191" spans="1:30" s="169" customFormat="1" ht="20.25">
      <c r="A2191" s="154"/>
      <c r="B2191" s="301"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3" t="str">
        <f ca="1">IF(ISERROR($V2191),"",OFFSET('Smelter Look-up'!$G$4,$V2191-4,0))</f>
        <v/>
      </c>
      <c r="I2191" s="204" t="str">
        <f ca="1">IF(ISERROR($V2191),"",OFFSET('Smelter Look-up'!$H$4,$V2191-4,0))</f>
        <v/>
      </c>
      <c r="J2191" s="204" t="str">
        <f ca="1">IF(ISERROR($V2191),"",OFFSET('Smelter Look-up'!$I$4,$V2191-4,0))</f>
        <v/>
      </c>
      <c r="K2191" s="149"/>
      <c r="L2191" s="149"/>
      <c r="M2191" s="149"/>
      <c r="N2191" s="149"/>
      <c r="O2191" s="149"/>
      <c r="P2191" s="206"/>
      <c r="Q2191" s="150"/>
      <c r="R2191" s="148" t="str">
        <f ca="1">IF(ISERROR($V2191),"",OFFSET('Smelter Look-up'!$C$4,$V2191-4,0)&amp;"")</f>
        <v/>
      </c>
      <c r="S2191" s="154" t="str">
        <f t="shared" ca="1" si="176"/>
        <v/>
      </c>
      <c r="T2191" s="154" t="str">
        <f ca="1">IF(B2191="","",IF(ISERROR(MATCH($J2191,SorP!$B$1:$B$6261,0)),"",INDIRECT("'SorP'!$A$"&amp;MATCH($S2191&amp;$J2191,SorP!C:C,0))))</f>
        <v/>
      </c>
      <c r="U2191" s="167"/>
      <c r="V2191" s="168" t="e">
        <f>IF(C2191="",NA(),MATCH($B2191&amp;$C2191,'Smelter Look-up'!$J:$J,0))</f>
        <v>#N/A</v>
      </c>
      <c r="X2191" s="169">
        <f t="shared" ca="1" si="175"/>
        <v>0</v>
      </c>
      <c r="AB2191" s="311" t="str">
        <f t="shared" si="177"/>
        <v/>
      </c>
      <c r="AC2191" s="169" t="str">
        <f t="shared" si="178"/>
        <v/>
      </c>
      <c r="AD2191" s="169" t="str">
        <f t="shared" si="179"/>
        <v/>
      </c>
    </row>
    <row r="2192" spans="1:30" s="169" customFormat="1" ht="20.25">
      <c r="A2192" s="154"/>
      <c r="B2192" s="301"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3" t="str">
        <f ca="1">IF(ISERROR($V2192),"",OFFSET('Smelter Look-up'!$G$4,$V2192-4,0))</f>
        <v/>
      </c>
      <c r="I2192" s="204" t="str">
        <f ca="1">IF(ISERROR($V2192),"",OFFSET('Smelter Look-up'!$H$4,$V2192-4,0))</f>
        <v/>
      </c>
      <c r="J2192" s="204" t="str">
        <f ca="1">IF(ISERROR($V2192),"",OFFSET('Smelter Look-up'!$I$4,$V2192-4,0))</f>
        <v/>
      </c>
      <c r="K2192" s="149"/>
      <c r="L2192" s="149"/>
      <c r="M2192" s="149"/>
      <c r="N2192" s="149"/>
      <c r="O2192" s="149"/>
      <c r="P2192" s="206"/>
      <c r="Q2192" s="150"/>
      <c r="R2192" s="148" t="str">
        <f ca="1">IF(ISERROR($V2192),"",OFFSET('Smelter Look-up'!$C$4,$V2192-4,0)&amp;"")</f>
        <v/>
      </c>
      <c r="S2192" s="154" t="str">
        <f t="shared" ca="1" si="176"/>
        <v/>
      </c>
      <c r="T2192" s="154" t="str">
        <f ca="1">IF(B2192="","",IF(ISERROR(MATCH($J2192,SorP!$B$1:$B$6261,0)),"",INDIRECT("'SorP'!$A$"&amp;MATCH($S2192&amp;$J2192,SorP!C:C,0))))</f>
        <v/>
      </c>
      <c r="U2192" s="167"/>
      <c r="V2192" s="168" t="e">
        <f>IF(C2192="",NA(),MATCH($B2192&amp;$C2192,'Smelter Look-up'!$J:$J,0))</f>
        <v>#N/A</v>
      </c>
      <c r="X2192" s="169">
        <f t="shared" ca="1" si="175"/>
        <v>0</v>
      </c>
      <c r="AB2192" s="311" t="str">
        <f t="shared" si="177"/>
        <v/>
      </c>
      <c r="AC2192" s="169" t="str">
        <f t="shared" si="178"/>
        <v/>
      </c>
      <c r="AD2192" s="169" t="str">
        <f t="shared" si="179"/>
        <v/>
      </c>
    </row>
    <row r="2193" spans="1:30" s="169" customFormat="1" ht="20.25">
      <c r="A2193" s="154"/>
      <c r="B2193" s="301"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3" t="str">
        <f ca="1">IF(ISERROR($V2193),"",OFFSET('Smelter Look-up'!$G$4,$V2193-4,0))</f>
        <v/>
      </c>
      <c r="I2193" s="204" t="str">
        <f ca="1">IF(ISERROR($V2193),"",OFFSET('Smelter Look-up'!$H$4,$V2193-4,0))</f>
        <v/>
      </c>
      <c r="J2193" s="204" t="str">
        <f ca="1">IF(ISERROR($V2193),"",OFFSET('Smelter Look-up'!$I$4,$V2193-4,0))</f>
        <v/>
      </c>
      <c r="K2193" s="149"/>
      <c r="L2193" s="149"/>
      <c r="M2193" s="149"/>
      <c r="N2193" s="149"/>
      <c r="O2193" s="149"/>
      <c r="P2193" s="206"/>
      <c r="Q2193" s="150"/>
      <c r="R2193" s="148" t="str">
        <f ca="1">IF(ISERROR($V2193),"",OFFSET('Smelter Look-up'!$C$4,$V2193-4,0)&amp;"")</f>
        <v/>
      </c>
      <c r="S2193" s="154" t="str">
        <f t="shared" ca="1" si="176"/>
        <v/>
      </c>
      <c r="T2193" s="154" t="str">
        <f ca="1">IF(B2193="","",IF(ISERROR(MATCH($J2193,SorP!$B$1:$B$6261,0)),"",INDIRECT("'SorP'!$A$"&amp;MATCH($S2193&amp;$J2193,SorP!C:C,0))))</f>
        <v/>
      </c>
      <c r="U2193" s="167"/>
      <c r="V2193" s="168" t="e">
        <f>IF(C2193="",NA(),MATCH($B2193&amp;$C2193,'Smelter Look-up'!$J:$J,0))</f>
        <v>#N/A</v>
      </c>
      <c r="X2193" s="169">
        <f t="shared" ca="1" si="175"/>
        <v>0</v>
      </c>
      <c r="AB2193" s="311" t="str">
        <f t="shared" si="177"/>
        <v/>
      </c>
      <c r="AC2193" s="169" t="str">
        <f t="shared" si="178"/>
        <v/>
      </c>
      <c r="AD2193" s="169" t="str">
        <f t="shared" si="179"/>
        <v/>
      </c>
    </row>
    <row r="2194" spans="1:30" s="169" customFormat="1" ht="20.25">
      <c r="A2194" s="154"/>
      <c r="B2194" s="301"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3" t="str">
        <f ca="1">IF(ISERROR($V2194),"",OFFSET('Smelter Look-up'!$G$4,$V2194-4,0))</f>
        <v/>
      </c>
      <c r="I2194" s="204" t="str">
        <f ca="1">IF(ISERROR($V2194),"",OFFSET('Smelter Look-up'!$H$4,$V2194-4,0))</f>
        <v/>
      </c>
      <c r="J2194" s="204" t="str">
        <f ca="1">IF(ISERROR($V2194),"",OFFSET('Smelter Look-up'!$I$4,$V2194-4,0))</f>
        <v/>
      </c>
      <c r="K2194" s="149"/>
      <c r="L2194" s="149"/>
      <c r="M2194" s="149"/>
      <c r="N2194" s="149"/>
      <c r="O2194" s="149"/>
      <c r="P2194" s="206"/>
      <c r="Q2194" s="150"/>
      <c r="R2194" s="148" t="str">
        <f ca="1">IF(ISERROR($V2194),"",OFFSET('Smelter Look-up'!$C$4,$V2194-4,0)&amp;"")</f>
        <v/>
      </c>
      <c r="S2194" s="154" t="str">
        <f t="shared" ca="1" si="176"/>
        <v/>
      </c>
      <c r="T2194" s="154" t="str">
        <f ca="1">IF(B2194="","",IF(ISERROR(MATCH($J2194,SorP!$B$1:$B$6261,0)),"",INDIRECT("'SorP'!$A$"&amp;MATCH($S2194&amp;$J2194,SorP!C:C,0))))</f>
        <v/>
      </c>
      <c r="U2194" s="167"/>
      <c r="V2194" s="168" t="e">
        <f>IF(C2194="",NA(),MATCH($B2194&amp;$C2194,'Smelter Look-up'!$J:$J,0))</f>
        <v>#N/A</v>
      </c>
      <c r="X2194" s="169">
        <f t="shared" ca="1" si="175"/>
        <v>0</v>
      </c>
      <c r="AB2194" s="311" t="str">
        <f t="shared" si="177"/>
        <v/>
      </c>
      <c r="AC2194" s="169" t="str">
        <f t="shared" si="178"/>
        <v/>
      </c>
      <c r="AD2194" s="169" t="str">
        <f t="shared" si="179"/>
        <v/>
      </c>
    </row>
    <row r="2195" spans="1:30" s="169" customFormat="1" ht="20.25">
      <c r="A2195" s="154"/>
      <c r="B2195" s="301"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3" t="str">
        <f ca="1">IF(ISERROR($V2195),"",OFFSET('Smelter Look-up'!$G$4,$V2195-4,0))</f>
        <v/>
      </c>
      <c r="I2195" s="204" t="str">
        <f ca="1">IF(ISERROR($V2195),"",OFFSET('Smelter Look-up'!$H$4,$V2195-4,0))</f>
        <v/>
      </c>
      <c r="J2195" s="204" t="str">
        <f ca="1">IF(ISERROR($V2195),"",OFFSET('Smelter Look-up'!$I$4,$V2195-4,0))</f>
        <v/>
      </c>
      <c r="K2195" s="149"/>
      <c r="L2195" s="149"/>
      <c r="M2195" s="149"/>
      <c r="N2195" s="149"/>
      <c r="O2195" s="149"/>
      <c r="P2195" s="206"/>
      <c r="Q2195" s="150"/>
      <c r="R2195" s="148" t="str">
        <f ca="1">IF(ISERROR($V2195),"",OFFSET('Smelter Look-up'!$C$4,$V2195-4,0)&amp;"")</f>
        <v/>
      </c>
      <c r="S2195" s="154" t="str">
        <f t="shared" ca="1" si="176"/>
        <v/>
      </c>
      <c r="T2195" s="154" t="str">
        <f ca="1">IF(B2195="","",IF(ISERROR(MATCH($J2195,SorP!$B$1:$B$6261,0)),"",INDIRECT("'SorP'!$A$"&amp;MATCH($S2195&amp;$J2195,SorP!C:C,0))))</f>
        <v/>
      </c>
      <c r="U2195" s="167"/>
      <c r="V2195" s="168" t="e">
        <f>IF(C2195="",NA(),MATCH($B2195&amp;$C2195,'Smelter Look-up'!$J:$J,0))</f>
        <v>#N/A</v>
      </c>
      <c r="X2195" s="169">
        <f t="shared" ca="1" si="175"/>
        <v>0</v>
      </c>
      <c r="AB2195" s="311" t="str">
        <f t="shared" si="177"/>
        <v/>
      </c>
      <c r="AC2195" s="169" t="str">
        <f t="shared" si="178"/>
        <v/>
      </c>
      <c r="AD2195" s="169" t="str">
        <f t="shared" si="179"/>
        <v/>
      </c>
    </row>
    <row r="2196" spans="1:30" s="169" customFormat="1" ht="20.25">
      <c r="A2196" s="154"/>
      <c r="B2196" s="301"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3" t="str">
        <f ca="1">IF(ISERROR($V2196),"",OFFSET('Smelter Look-up'!$G$4,$V2196-4,0))</f>
        <v/>
      </c>
      <c r="I2196" s="204" t="str">
        <f ca="1">IF(ISERROR($V2196),"",OFFSET('Smelter Look-up'!$H$4,$V2196-4,0))</f>
        <v/>
      </c>
      <c r="J2196" s="204" t="str">
        <f ca="1">IF(ISERROR($V2196),"",OFFSET('Smelter Look-up'!$I$4,$V2196-4,0))</f>
        <v/>
      </c>
      <c r="K2196" s="149"/>
      <c r="L2196" s="149"/>
      <c r="M2196" s="149"/>
      <c r="N2196" s="149"/>
      <c r="O2196" s="149"/>
      <c r="P2196" s="206"/>
      <c r="Q2196" s="150"/>
      <c r="R2196" s="148" t="str">
        <f ca="1">IF(ISERROR($V2196),"",OFFSET('Smelter Look-up'!$C$4,$V2196-4,0)&amp;"")</f>
        <v/>
      </c>
      <c r="S2196" s="154" t="str">
        <f t="shared" ca="1" si="176"/>
        <v/>
      </c>
      <c r="T2196" s="154" t="str">
        <f ca="1">IF(B2196="","",IF(ISERROR(MATCH($J2196,SorP!$B$1:$B$6261,0)),"",INDIRECT("'SorP'!$A$"&amp;MATCH($S2196&amp;$J2196,SorP!C:C,0))))</f>
        <v/>
      </c>
      <c r="U2196" s="167"/>
      <c r="V2196" s="168" t="e">
        <f>IF(C2196="",NA(),MATCH($B2196&amp;$C2196,'Smelter Look-up'!$J:$J,0))</f>
        <v>#N/A</v>
      </c>
      <c r="X2196" s="169">
        <f t="shared" ca="1" si="175"/>
        <v>0</v>
      </c>
      <c r="AB2196" s="311" t="str">
        <f t="shared" si="177"/>
        <v/>
      </c>
      <c r="AC2196" s="169" t="str">
        <f t="shared" si="178"/>
        <v/>
      </c>
      <c r="AD2196" s="169" t="str">
        <f t="shared" si="179"/>
        <v/>
      </c>
    </row>
    <row r="2197" spans="1:30" s="169" customFormat="1" ht="20.25">
      <c r="A2197" s="154"/>
      <c r="B2197" s="301"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3" t="str">
        <f ca="1">IF(ISERROR($V2197),"",OFFSET('Smelter Look-up'!$G$4,$V2197-4,0))</f>
        <v/>
      </c>
      <c r="I2197" s="204" t="str">
        <f ca="1">IF(ISERROR($V2197),"",OFFSET('Smelter Look-up'!$H$4,$V2197-4,0))</f>
        <v/>
      </c>
      <c r="J2197" s="204" t="str">
        <f ca="1">IF(ISERROR($V2197),"",OFFSET('Smelter Look-up'!$I$4,$V2197-4,0))</f>
        <v/>
      </c>
      <c r="K2197" s="149"/>
      <c r="L2197" s="149"/>
      <c r="M2197" s="149"/>
      <c r="N2197" s="149"/>
      <c r="O2197" s="149"/>
      <c r="P2197" s="206"/>
      <c r="Q2197" s="150"/>
      <c r="R2197" s="148" t="str">
        <f ca="1">IF(ISERROR($V2197),"",OFFSET('Smelter Look-up'!$C$4,$V2197-4,0)&amp;"")</f>
        <v/>
      </c>
      <c r="S2197" s="154" t="str">
        <f t="shared" ca="1" si="176"/>
        <v/>
      </c>
      <c r="T2197" s="154" t="str">
        <f ca="1">IF(B2197="","",IF(ISERROR(MATCH($J2197,SorP!$B$1:$B$6261,0)),"",INDIRECT("'SorP'!$A$"&amp;MATCH($S2197&amp;$J2197,SorP!C:C,0))))</f>
        <v/>
      </c>
      <c r="U2197" s="167"/>
      <c r="V2197" s="168" t="e">
        <f>IF(C2197="",NA(),MATCH($B2197&amp;$C2197,'Smelter Look-up'!$J:$J,0))</f>
        <v>#N/A</v>
      </c>
      <c r="X2197" s="169">
        <f t="shared" ca="1" si="175"/>
        <v>0</v>
      </c>
      <c r="AB2197" s="311" t="str">
        <f t="shared" si="177"/>
        <v/>
      </c>
      <c r="AC2197" s="169" t="str">
        <f t="shared" si="178"/>
        <v/>
      </c>
      <c r="AD2197" s="169" t="str">
        <f t="shared" si="179"/>
        <v/>
      </c>
    </row>
    <row r="2198" spans="1:30" s="169" customFormat="1" ht="20.25">
      <c r="A2198" s="154"/>
      <c r="B2198" s="301"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3" t="str">
        <f ca="1">IF(ISERROR($V2198),"",OFFSET('Smelter Look-up'!$G$4,$V2198-4,0))</f>
        <v/>
      </c>
      <c r="I2198" s="204" t="str">
        <f ca="1">IF(ISERROR($V2198),"",OFFSET('Smelter Look-up'!$H$4,$V2198-4,0))</f>
        <v/>
      </c>
      <c r="J2198" s="204" t="str">
        <f ca="1">IF(ISERROR($V2198),"",OFFSET('Smelter Look-up'!$I$4,$V2198-4,0))</f>
        <v/>
      </c>
      <c r="K2198" s="149"/>
      <c r="L2198" s="149"/>
      <c r="M2198" s="149"/>
      <c r="N2198" s="149"/>
      <c r="O2198" s="149"/>
      <c r="P2198" s="206"/>
      <c r="Q2198" s="150"/>
      <c r="R2198" s="148" t="str">
        <f ca="1">IF(ISERROR($V2198),"",OFFSET('Smelter Look-up'!$C$4,$V2198-4,0)&amp;"")</f>
        <v/>
      </c>
      <c r="S2198" s="154" t="str">
        <f t="shared" ca="1" si="176"/>
        <v/>
      </c>
      <c r="T2198" s="154" t="str">
        <f ca="1">IF(B2198="","",IF(ISERROR(MATCH($J2198,SorP!$B$1:$B$6261,0)),"",INDIRECT("'SorP'!$A$"&amp;MATCH($S2198&amp;$J2198,SorP!C:C,0))))</f>
        <v/>
      </c>
      <c r="U2198" s="167"/>
      <c r="V2198" s="168" t="e">
        <f>IF(C2198="",NA(),MATCH($B2198&amp;$C2198,'Smelter Look-up'!$J:$J,0))</f>
        <v>#N/A</v>
      </c>
      <c r="X2198" s="169">
        <f t="shared" ca="1" si="175"/>
        <v>0</v>
      </c>
      <c r="AB2198" s="311" t="str">
        <f t="shared" si="177"/>
        <v/>
      </c>
      <c r="AC2198" s="169" t="str">
        <f t="shared" si="178"/>
        <v/>
      </c>
      <c r="AD2198" s="169" t="str">
        <f t="shared" si="179"/>
        <v/>
      </c>
    </row>
    <row r="2199" spans="1:30" s="169" customFormat="1" ht="20.25">
      <c r="A2199" s="154"/>
      <c r="B2199" s="301"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3" t="str">
        <f ca="1">IF(ISERROR($V2199),"",OFFSET('Smelter Look-up'!$G$4,$V2199-4,0))</f>
        <v/>
      </c>
      <c r="I2199" s="204" t="str">
        <f ca="1">IF(ISERROR($V2199),"",OFFSET('Smelter Look-up'!$H$4,$V2199-4,0))</f>
        <v/>
      </c>
      <c r="J2199" s="204" t="str">
        <f ca="1">IF(ISERROR($V2199),"",OFFSET('Smelter Look-up'!$I$4,$V2199-4,0))</f>
        <v/>
      </c>
      <c r="K2199" s="149"/>
      <c r="L2199" s="149"/>
      <c r="M2199" s="149"/>
      <c r="N2199" s="149"/>
      <c r="O2199" s="149"/>
      <c r="P2199" s="206"/>
      <c r="Q2199" s="150"/>
      <c r="R2199" s="148" t="str">
        <f ca="1">IF(ISERROR($V2199),"",OFFSET('Smelter Look-up'!$C$4,$V2199-4,0)&amp;"")</f>
        <v/>
      </c>
      <c r="S2199" s="154" t="str">
        <f t="shared" ca="1" si="176"/>
        <v/>
      </c>
      <c r="T2199" s="154" t="str">
        <f ca="1">IF(B2199="","",IF(ISERROR(MATCH($J2199,SorP!$B$1:$B$6261,0)),"",INDIRECT("'SorP'!$A$"&amp;MATCH($S2199&amp;$J2199,SorP!C:C,0))))</f>
        <v/>
      </c>
      <c r="U2199" s="167"/>
      <c r="V2199" s="168" t="e">
        <f>IF(C2199="",NA(),MATCH($B2199&amp;$C2199,'Smelter Look-up'!$J:$J,0))</f>
        <v>#N/A</v>
      </c>
      <c r="X2199" s="169">
        <f t="shared" ca="1" si="175"/>
        <v>0</v>
      </c>
      <c r="AB2199" s="311" t="str">
        <f t="shared" si="177"/>
        <v/>
      </c>
      <c r="AC2199" s="169" t="str">
        <f t="shared" si="178"/>
        <v/>
      </c>
      <c r="AD2199" s="169" t="str">
        <f t="shared" si="179"/>
        <v/>
      </c>
    </row>
    <row r="2200" spans="1:30" s="169" customFormat="1" ht="20.25">
      <c r="A2200" s="154"/>
      <c r="B2200" s="301"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3" t="str">
        <f ca="1">IF(ISERROR($V2200),"",OFFSET('Smelter Look-up'!$G$4,$V2200-4,0))</f>
        <v/>
      </c>
      <c r="I2200" s="204" t="str">
        <f ca="1">IF(ISERROR($V2200),"",OFFSET('Smelter Look-up'!$H$4,$V2200-4,0))</f>
        <v/>
      </c>
      <c r="J2200" s="204" t="str">
        <f ca="1">IF(ISERROR($V2200),"",OFFSET('Smelter Look-up'!$I$4,$V2200-4,0))</f>
        <v/>
      </c>
      <c r="K2200" s="149"/>
      <c r="L2200" s="149"/>
      <c r="M2200" s="149"/>
      <c r="N2200" s="149"/>
      <c r="O2200" s="149"/>
      <c r="P2200" s="206"/>
      <c r="Q2200" s="150"/>
      <c r="R2200" s="148" t="str">
        <f ca="1">IF(ISERROR($V2200),"",OFFSET('Smelter Look-up'!$C$4,$V2200-4,0)&amp;"")</f>
        <v/>
      </c>
      <c r="S2200" s="154" t="str">
        <f t="shared" ca="1" si="176"/>
        <v/>
      </c>
      <c r="T2200" s="154" t="str">
        <f ca="1">IF(B2200="","",IF(ISERROR(MATCH($J2200,SorP!$B$1:$B$6261,0)),"",INDIRECT("'SorP'!$A$"&amp;MATCH($S2200&amp;$J2200,SorP!C:C,0))))</f>
        <v/>
      </c>
      <c r="U2200" s="167"/>
      <c r="V2200" s="168" t="e">
        <f>IF(C2200="",NA(),MATCH($B2200&amp;$C2200,'Smelter Look-up'!$J:$J,0))</f>
        <v>#N/A</v>
      </c>
      <c r="X2200" s="169">
        <f t="shared" ca="1" si="175"/>
        <v>0</v>
      </c>
      <c r="AB2200" s="311" t="str">
        <f t="shared" si="177"/>
        <v/>
      </c>
      <c r="AC2200" s="169" t="str">
        <f t="shared" si="178"/>
        <v/>
      </c>
      <c r="AD2200" s="169" t="str">
        <f t="shared" si="179"/>
        <v/>
      </c>
    </row>
    <row r="2201" spans="1:30" s="169" customFormat="1" ht="20.25">
      <c r="A2201" s="154"/>
      <c r="B2201" s="301"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3" t="str">
        <f ca="1">IF(ISERROR($V2201),"",OFFSET('Smelter Look-up'!$G$4,$V2201-4,0))</f>
        <v/>
      </c>
      <c r="I2201" s="204" t="str">
        <f ca="1">IF(ISERROR($V2201),"",OFFSET('Smelter Look-up'!$H$4,$V2201-4,0))</f>
        <v/>
      </c>
      <c r="J2201" s="204" t="str">
        <f ca="1">IF(ISERROR($V2201),"",OFFSET('Smelter Look-up'!$I$4,$V2201-4,0))</f>
        <v/>
      </c>
      <c r="K2201" s="149"/>
      <c r="L2201" s="149"/>
      <c r="M2201" s="149"/>
      <c r="N2201" s="149"/>
      <c r="O2201" s="149"/>
      <c r="P2201" s="206"/>
      <c r="Q2201" s="150"/>
      <c r="R2201" s="148" t="str">
        <f ca="1">IF(ISERROR($V2201),"",OFFSET('Smelter Look-up'!$C$4,$V2201-4,0)&amp;"")</f>
        <v/>
      </c>
      <c r="S2201" s="154" t="str">
        <f t="shared" ca="1" si="176"/>
        <v/>
      </c>
      <c r="T2201" s="154" t="str">
        <f ca="1">IF(B2201="","",IF(ISERROR(MATCH($J2201,SorP!$B$1:$B$6261,0)),"",INDIRECT("'SorP'!$A$"&amp;MATCH($S2201&amp;$J2201,SorP!C:C,0))))</f>
        <v/>
      </c>
      <c r="U2201" s="167"/>
      <c r="V2201" s="168" t="e">
        <f>IF(C2201="",NA(),MATCH($B2201&amp;$C2201,'Smelter Look-up'!$J:$J,0))</f>
        <v>#N/A</v>
      </c>
      <c r="X2201" s="169">
        <f t="shared" ca="1" si="175"/>
        <v>0</v>
      </c>
      <c r="AB2201" s="311" t="str">
        <f t="shared" si="177"/>
        <v/>
      </c>
      <c r="AC2201" s="169" t="str">
        <f t="shared" si="178"/>
        <v/>
      </c>
      <c r="AD2201" s="169" t="str">
        <f t="shared" si="179"/>
        <v/>
      </c>
    </row>
    <row r="2202" spans="1:30" s="169" customFormat="1" ht="20.25">
      <c r="A2202" s="154"/>
      <c r="B2202" s="301"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3" t="str">
        <f ca="1">IF(ISERROR($V2202),"",OFFSET('Smelter Look-up'!$G$4,$V2202-4,0))</f>
        <v/>
      </c>
      <c r="I2202" s="204" t="str">
        <f ca="1">IF(ISERROR($V2202),"",OFFSET('Smelter Look-up'!$H$4,$V2202-4,0))</f>
        <v/>
      </c>
      <c r="J2202" s="204" t="str">
        <f ca="1">IF(ISERROR($V2202),"",OFFSET('Smelter Look-up'!$I$4,$V2202-4,0))</f>
        <v/>
      </c>
      <c r="K2202" s="149"/>
      <c r="L2202" s="149"/>
      <c r="M2202" s="149"/>
      <c r="N2202" s="149"/>
      <c r="O2202" s="149"/>
      <c r="P2202" s="206"/>
      <c r="Q2202" s="150"/>
      <c r="R2202" s="148" t="str">
        <f ca="1">IF(ISERROR($V2202),"",OFFSET('Smelter Look-up'!$C$4,$V2202-4,0)&amp;"")</f>
        <v/>
      </c>
      <c r="S2202" s="154" t="str">
        <f t="shared" ca="1" si="176"/>
        <v/>
      </c>
      <c r="T2202" s="154" t="str">
        <f ca="1">IF(B2202="","",IF(ISERROR(MATCH($J2202,SorP!$B$1:$B$6261,0)),"",INDIRECT("'SorP'!$A$"&amp;MATCH($S2202&amp;$J2202,SorP!C:C,0))))</f>
        <v/>
      </c>
      <c r="U2202" s="167"/>
      <c r="V2202" s="168" t="e">
        <f>IF(C2202="",NA(),MATCH($B2202&amp;$C2202,'Smelter Look-up'!$J:$J,0))</f>
        <v>#N/A</v>
      </c>
      <c r="X2202" s="169">
        <f t="shared" ca="1" si="175"/>
        <v>0</v>
      </c>
      <c r="AB2202" s="311" t="str">
        <f t="shared" si="177"/>
        <v/>
      </c>
      <c r="AC2202" s="169" t="str">
        <f t="shared" si="178"/>
        <v/>
      </c>
      <c r="AD2202" s="169" t="str">
        <f t="shared" si="179"/>
        <v/>
      </c>
    </row>
    <row r="2203" spans="1:30" s="169" customFormat="1" ht="20.25">
      <c r="A2203" s="154"/>
      <c r="B2203" s="301"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3" t="str">
        <f ca="1">IF(ISERROR($V2203),"",OFFSET('Smelter Look-up'!$G$4,$V2203-4,0))</f>
        <v/>
      </c>
      <c r="I2203" s="204" t="str">
        <f ca="1">IF(ISERROR($V2203),"",OFFSET('Smelter Look-up'!$H$4,$V2203-4,0))</f>
        <v/>
      </c>
      <c r="J2203" s="204" t="str">
        <f ca="1">IF(ISERROR($V2203),"",OFFSET('Smelter Look-up'!$I$4,$V2203-4,0))</f>
        <v/>
      </c>
      <c r="K2203" s="149"/>
      <c r="L2203" s="149"/>
      <c r="M2203" s="149"/>
      <c r="N2203" s="149"/>
      <c r="O2203" s="149"/>
      <c r="P2203" s="206"/>
      <c r="Q2203" s="150"/>
      <c r="R2203" s="148" t="str">
        <f ca="1">IF(ISERROR($V2203),"",OFFSET('Smelter Look-up'!$C$4,$V2203-4,0)&amp;"")</f>
        <v/>
      </c>
      <c r="S2203" s="154" t="str">
        <f t="shared" ca="1" si="176"/>
        <v/>
      </c>
      <c r="T2203" s="154" t="str">
        <f ca="1">IF(B2203="","",IF(ISERROR(MATCH($J2203,SorP!$B$1:$B$6261,0)),"",INDIRECT("'SorP'!$A$"&amp;MATCH($S2203&amp;$J2203,SorP!C:C,0))))</f>
        <v/>
      </c>
      <c r="U2203" s="167"/>
      <c r="V2203" s="168" t="e">
        <f>IF(C2203="",NA(),MATCH($B2203&amp;$C2203,'Smelter Look-up'!$J:$J,0))</f>
        <v>#N/A</v>
      </c>
      <c r="X2203" s="169">
        <f t="shared" ca="1" si="175"/>
        <v>0</v>
      </c>
      <c r="AB2203" s="311" t="str">
        <f t="shared" si="177"/>
        <v/>
      </c>
      <c r="AC2203" s="169" t="str">
        <f t="shared" si="178"/>
        <v/>
      </c>
      <c r="AD2203" s="169" t="str">
        <f t="shared" si="179"/>
        <v/>
      </c>
    </row>
    <row r="2204" spans="1:30" s="169" customFormat="1" ht="20.25">
      <c r="A2204" s="154"/>
      <c r="B2204" s="301"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3" t="str">
        <f ca="1">IF(ISERROR($V2204),"",OFFSET('Smelter Look-up'!$G$4,$V2204-4,0))</f>
        <v/>
      </c>
      <c r="I2204" s="204" t="str">
        <f ca="1">IF(ISERROR($V2204),"",OFFSET('Smelter Look-up'!$H$4,$V2204-4,0))</f>
        <v/>
      </c>
      <c r="J2204" s="204" t="str">
        <f ca="1">IF(ISERROR($V2204),"",OFFSET('Smelter Look-up'!$I$4,$V2204-4,0))</f>
        <v/>
      </c>
      <c r="K2204" s="149"/>
      <c r="L2204" s="149"/>
      <c r="M2204" s="149"/>
      <c r="N2204" s="149"/>
      <c r="O2204" s="149"/>
      <c r="P2204" s="206"/>
      <c r="Q2204" s="150"/>
      <c r="R2204" s="148" t="str">
        <f ca="1">IF(ISERROR($V2204),"",OFFSET('Smelter Look-up'!$C$4,$V2204-4,0)&amp;"")</f>
        <v/>
      </c>
      <c r="S2204" s="154" t="str">
        <f t="shared" ca="1" si="176"/>
        <v/>
      </c>
      <c r="T2204" s="154" t="str">
        <f ca="1">IF(B2204="","",IF(ISERROR(MATCH($J2204,SorP!$B$1:$B$6261,0)),"",INDIRECT("'SorP'!$A$"&amp;MATCH($S2204&amp;$J2204,SorP!C:C,0))))</f>
        <v/>
      </c>
      <c r="U2204" s="167"/>
      <c r="V2204" s="168" t="e">
        <f>IF(C2204="",NA(),MATCH($B2204&amp;$C2204,'Smelter Look-up'!$J:$J,0))</f>
        <v>#N/A</v>
      </c>
      <c r="X2204" s="169">
        <f t="shared" ca="1" si="175"/>
        <v>0</v>
      </c>
      <c r="AB2204" s="311" t="str">
        <f t="shared" si="177"/>
        <v/>
      </c>
      <c r="AC2204" s="169" t="str">
        <f t="shared" si="178"/>
        <v/>
      </c>
      <c r="AD2204" s="169" t="str">
        <f t="shared" si="179"/>
        <v/>
      </c>
    </row>
    <row r="2205" spans="1:30" s="169" customFormat="1" ht="20.25">
      <c r="A2205" s="154"/>
      <c r="B2205" s="301"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3" t="str">
        <f ca="1">IF(ISERROR($V2205),"",OFFSET('Smelter Look-up'!$G$4,$V2205-4,0))</f>
        <v/>
      </c>
      <c r="I2205" s="204" t="str">
        <f ca="1">IF(ISERROR($V2205),"",OFFSET('Smelter Look-up'!$H$4,$V2205-4,0))</f>
        <v/>
      </c>
      <c r="J2205" s="204" t="str">
        <f ca="1">IF(ISERROR($V2205),"",OFFSET('Smelter Look-up'!$I$4,$V2205-4,0))</f>
        <v/>
      </c>
      <c r="K2205" s="149"/>
      <c r="L2205" s="149"/>
      <c r="M2205" s="149"/>
      <c r="N2205" s="149"/>
      <c r="O2205" s="149"/>
      <c r="P2205" s="206"/>
      <c r="Q2205" s="150"/>
      <c r="R2205" s="148" t="str">
        <f ca="1">IF(ISERROR($V2205),"",OFFSET('Smelter Look-up'!$C$4,$V2205-4,0)&amp;"")</f>
        <v/>
      </c>
      <c r="S2205" s="154" t="str">
        <f t="shared" ca="1" si="176"/>
        <v/>
      </c>
      <c r="T2205" s="154" t="str">
        <f ca="1">IF(B2205="","",IF(ISERROR(MATCH($J2205,SorP!$B$1:$B$6261,0)),"",INDIRECT("'SorP'!$A$"&amp;MATCH($S2205&amp;$J2205,SorP!C:C,0))))</f>
        <v/>
      </c>
      <c r="U2205" s="167"/>
      <c r="V2205" s="168" t="e">
        <f>IF(C2205="",NA(),MATCH($B2205&amp;$C2205,'Smelter Look-up'!$J:$J,0))</f>
        <v>#N/A</v>
      </c>
      <c r="X2205" s="169">
        <f t="shared" ca="1" si="175"/>
        <v>0</v>
      </c>
      <c r="AB2205" s="311" t="str">
        <f t="shared" si="177"/>
        <v/>
      </c>
      <c r="AC2205" s="169" t="str">
        <f t="shared" si="178"/>
        <v/>
      </c>
      <c r="AD2205" s="169" t="str">
        <f t="shared" si="179"/>
        <v/>
      </c>
    </row>
    <row r="2206" spans="1:30" s="169" customFormat="1" ht="20.25">
      <c r="A2206" s="154"/>
      <c r="B2206" s="301"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3" t="str">
        <f ca="1">IF(ISERROR($V2206),"",OFFSET('Smelter Look-up'!$G$4,$V2206-4,0))</f>
        <v/>
      </c>
      <c r="I2206" s="204" t="str">
        <f ca="1">IF(ISERROR($V2206),"",OFFSET('Smelter Look-up'!$H$4,$V2206-4,0))</f>
        <v/>
      </c>
      <c r="J2206" s="204" t="str">
        <f ca="1">IF(ISERROR($V2206),"",OFFSET('Smelter Look-up'!$I$4,$V2206-4,0))</f>
        <v/>
      </c>
      <c r="K2206" s="149"/>
      <c r="L2206" s="149"/>
      <c r="M2206" s="149"/>
      <c r="N2206" s="149"/>
      <c r="O2206" s="149"/>
      <c r="P2206" s="206"/>
      <c r="Q2206" s="150"/>
      <c r="R2206" s="148" t="str">
        <f ca="1">IF(ISERROR($V2206),"",OFFSET('Smelter Look-up'!$C$4,$V2206-4,0)&amp;"")</f>
        <v/>
      </c>
      <c r="S2206" s="154" t="str">
        <f t="shared" ca="1" si="176"/>
        <v/>
      </c>
      <c r="T2206" s="154" t="str">
        <f ca="1">IF(B2206="","",IF(ISERROR(MATCH($J2206,SorP!$B$1:$B$6261,0)),"",INDIRECT("'SorP'!$A$"&amp;MATCH($S2206&amp;$J2206,SorP!C:C,0))))</f>
        <v/>
      </c>
      <c r="U2206" s="167"/>
      <c r="V2206" s="168" t="e">
        <f>IF(C2206="",NA(),MATCH($B2206&amp;$C2206,'Smelter Look-up'!$J:$J,0))</f>
        <v>#N/A</v>
      </c>
      <c r="X2206" s="169">
        <f t="shared" ca="1" si="175"/>
        <v>0</v>
      </c>
      <c r="AB2206" s="311" t="str">
        <f t="shared" si="177"/>
        <v/>
      </c>
      <c r="AC2206" s="169" t="str">
        <f t="shared" si="178"/>
        <v/>
      </c>
      <c r="AD2206" s="169" t="str">
        <f t="shared" si="179"/>
        <v/>
      </c>
    </row>
    <row r="2207" spans="1:30" s="169" customFormat="1" ht="20.25">
      <c r="A2207" s="154"/>
      <c r="B2207" s="301"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3" t="str">
        <f ca="1">IF(ISERROR($V2207),"",OFFSET('Smelter Look-up'!$G$4,$V2207-4,0))</f>
        <v/>
      </c>
      <c r="I2207" s="204" t="str">
        <f ca="1">IF(ISERROR($V2207),"",OFFSET('Smelter Look-up'!$H$4,$V2207-4,0))</f>
        <v/>
      </c>
      <c r="J2207" s="204" t="str">
        <f ca="1">IF(ISERROR($V2207),"",OFFSET('Smelter Look-up'!$I$4,$V2207-4,0))</f>
        <v/>
      </c>
      <c r="K2207" s="149"/>
      <c r="L2207" s="149"/>
      <c r="M2207" s="149"/>
      <c r="N2207" s="149"/>
      <c r="O2207" s="149"/>
      <c r="P2207" s="206"/>
      <c r="Q2207" s="150"/>
      <c r="R2207" s="148" t="str">
        <f ca="1">IF(ISERROR($V2207),"",OFFSET('Smelter Look-up'!$C$4,$V2207-4,0)&amp;"")</f>
        <v/>
      </c>
      <c r="S2207" s="154" t="str">
        <f t="shared" ca="1" si="176"/>
        <v/>
      </c>
      <c r="T2207" s="154" t="str">
        <f ca="1">IF(B2207="","",IF(ISERROR(MATCH($J2207,SorP!$B$1:$B$6261,0)),"",INDIRECT("'SorP'!$A$"&amp;MATCH($S2207&amp;$J2207,SorP!C:C,0))))</f>
        <v/>
      </c>
      <c r="U2207" s="167"/>
      <c r="V2207" s="168" t="e">
        <f>IF(C2207="",NA(),MATCH($B2207&amp;$C2207,'Smelter Look-up'!$J:$J,0))</f>
        <v>#N/A</v>
      </c>
      <c r="X2207" s="169">
        <f t="shared" ca="1" si="175"/>
        <v>0</v>
      </c>
      <c r="AB2207" s="311" t="str">
        <f t="shared" si="177"/>
        <v/>
      </c>
      <c r="AC2207" s="169" t="str">
        <f t="shared" si="178"/>
        <v/>
      </c>
      <c r="AD2207" s="169" t="str">
        <f t="shared" si="179"/>
        <v/>
      </c>
    </row>
    <row r="2208" spans="1:30" s="169" customFormat="1" ht="20.25">
      <c r="A2208" s="154"/>
      <c r="B2208" s="301"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3" t="str">
        <f ca="1">IF(ISERROR($V2208),"",OFFSET('Smelter Look-up'!$G$4,$V2208-4,0))</f>
        <v/>
      </c>
      <c r="I2208" s="204" t="str">
        <f ca="1">IF(ISERROR($V2208),"",OFFSET('Smelter Look-up'!$H$4,$V2208-4,0))</f>
        <v/>
      </c>
      <c r="J2208" s="204" t="str">
        <f ca="1">IF(ISERROR($V2208),"",OFFSET('Smelter Look-up'!$I$4,$V2208-4,0))</f>
        <v/>
      </c>
      <c r="K2208" s="149"/>
      <c r="L2208" s="149"/>
      <c r="M2208" s="149"/>
      <c r="N2208" s="149"/>
      <c r="O2208" s="149"/>
      <c r="P2208" s="206"/>
      <c r="Q2208" s="150"/>
      <c r="R2208" s="148" t="str">
        <f ca="1">IF(ISERROR($V2208),"",OFFSET('Smelter Look-up'!$C$4,$V2208-4,0)&amp;"")</f>
        <v/>
      </c>
      <c r="S2208" s="154" t="str">
        <f t="shared" ca="1" si="176"/>
        <v/>
      </c>
      <c r="T2208" s="154" t="str">
        <f ca="1">IF(B2208="","",IF(ISERROR(MATCH($J2208,SorP!$B$1:$B$6261,0)),"",INDIRECT("'SorP'!$A$"&amp;MATCH($S2208&amp;$J2208,SorP!C:C,0))))</f>
        <v/>
      </c>
      <c r="U2208" s="167"/>
      <c r="V2208" s="168" t="e">
        <f>IF(C2208="",NA(),MATCH($B2208&amp;$C2208,'Smelter Look-up'!$J:$J,0))</f>
        <v>#N/A</v>
      </c>
      <c r="X2208" s="169">
        <f t="shared" ref="X2208:X2271" ca="1" si="180">IF(AND(C2208="Smelter not listed",OR(LEN(D2208)=0,LEN(E2208)=0)),1,0)</f>
        <v>0</v>
      </c>
      <c r="AB2208" s="311" t="str">
        <f t="shared" si="177"/>
        <v/>
      </c>
      <c r="AC2208" s="169" t="str">
        <f t="shared" si="178"/>
        <v/>
      </c>
      <c r="AD2208" s="169" t="str">
        <f t="shared" si="179"/>
        <v/>
      </c>
    </row>
    <row r="2209" spans="1:30" s="169" customFormat="1" ht="20.25">
      <c r="A2209" s="154"/>
      <c r="B2209" s="301"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3" t="str">
        <f ca="1">IF(ISERROR($V2209),"",OFFSET('Smelter Look-up'!$G$4,$V2209-4,0))</f>
        <v/>
      </c>
      <c r="I2209" s="204" t="str">
        <f ca="1">IF(ISERROR($V2209),"",OFFSET('Smelter Look-up'!$H$4,$V2209-4,0))</f>
        <v/>
      </c>
      <c r="J2209" s="204" t="str">
        <f ca="1">IF(ISERROR($V2209),"",OFFSET('Smelter Look-up'!$I$4,$V2209-4,0))</f>
        <v/>
      </c>
      <c r="K2209" s="149"/>
      <c r="L2209" s="149"/>
      <c r="M2209" s="149"/>
      <c r="N2209" s="149"/>
      <c r="O2209" s="149"/>
      <c r="P2209" s="206"/>
      <c r="Q2209" s="150"/>
      <c r="R2209" s="148" t="str">
        <f ca="1">IF(ISERROR($V2209),"",OFFSET('Smelter Look-up'!$C$4,$V2209-4,0)&amp;"")</f>
        <v/>
      </c>
      <c r="S2209" s="154" t="str">
        <f t="shared" ref="S2209:S2272" ca="1" si="181">IF(B2209="","",IF(ISERROR(MATCH($E2209,CL,0)),"Unknown",INDIRECT("'C'!$A$"&amp;MATCH($E2209,CL,0)+1)))</f>
        <v/>
      </c>
      <c r="T2209" s="154" t="str">
        <f ca="1">IF(B2209="","",IF(ISERROR(MATCH($J2209,SorP!$B$1:$B$6261,0)),"",INDIRECT("'SorP'!$A$"&amp;MATCH($S2209&amp;$J2209,SorP!C:C,0))))</f>
        <v/>
      </c>
      <c r="U2209" s="167"/>
      <c r="V2209" s="168" t="e">
        <f>IF(C2209="",NA(),MATCH($B2209&amp;$C2209,'Smelter Look-up'!$J:$J,0))</f>
        <v>#N/A</v>
      </c>
      <c r="X2209" s="169">
        <f t="shared" ca="1" si="180"/>
        <v>0</v>
      </c>
      <c r="AB2209" s="311" t="str">
        <f t="shared" si="177"/>
        <v/>
      </c>
      <c r="AC2209" s="169" t="str">
        <f t="shared" si="178"/>
        <v/>
      </c>
      <c r="AD2209" s="169" t="str">
        <f t="shared" si="179"/>
        <v/>
      </c>
    </row>
    <row r="2210" spans="1:30" s="169" customFormat="1" ht="20.25">
      <c r="A2210" s="154"/>
      <c r="B2210" s="301"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3" t="str">
        <f ca="1">IF(ISERROR($V2210),"",OFFSET('Smelter Look-up'!$G$4,$V2210-4,0))</f>
        <v/>
      </c>
      <c r="I2210" s="204" t="str">
        <f ca="1">IF(ISERROR($V2210),"",OFFSET('Smelter Look-up'!$H$4,$V2210-4,0))</f>
        <v/>
      </c>
      <c r="J2210" s="204" t="str">
        <f ca="1">IF(ISERROR($V2210),"",OFFSET('Smelter Look-up'!$I$4,$V2210-4,0))</f>
        <v/>
      </c>
      <c r="K2210" s="149"/>
      <c r="L2210" s="149"/>
      <c r="M2210" s="149"/>
      <c r="N2210" s="149"/>
      <c r="O2210" s="149"/>
      <c r="P2210" s="206"/>
      <c r="Q2210" s="150"/>
      <c r="R2210" s="148" t="str">
        <f ca="1">IF(ISERROR($V2210),"",OFFSET('Smelter Look-up'!$C$4,$V2210-4,0)&amp;"")</f>
        <v/>
      </c>
      <c r="S2210" s="154" t="str">
        <f t="shared" ca="1" si="181"/>
        <v/>
      </c>
      <c r="T2210" s="154" t="str">
        <f ca="1">IF(B2210="","",IF(ISERROR(MATCH($J2210,SorP!$B$1:$B$6261,0)),"",INDIRECT("'SorP'!$A$"&amp;MATCH($S2210&amp;$J2210,SorP!C:C,0))))</f>
        <v/>
      </c>
      <c r="U2210" s="167"/>
      <c r="V2210" s="168" t="e">
        <f>IF(C2210="",NA(),MATCH($B2210&amp;$C2210,'Smelter Look-up'!$J:$J,0))</f>
        <v>#N/A</v>
      </c>
      <c r="X2210" s="169">
        <f t="shared" ca="1" si="180"/>
        <v>0</v>
      </c>
      <c r="AB2210" s="311" t="str">
        <f t="shared" si="177"/>
        <v/>
      </c>
      <c r="AC2210" s="169" t="str">
        <f t="shared" si="178"/>
        <v/>
      </c>
      <c r="AD2210" s="169" t="str">
        <f t="shared" si="179"/>
        <v/>
      </c>
    </row>
    <row r="2211" spans="1:30" s="169" customFormat="1" ht="20.25">
      <c r="A2211" s="154"/>
      <c r="B2211" s="301"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3" t="str">
        <f ca="1">IF(ISERROR($V2211),"",OFFSET('Smelter Look-up'!$G$4,$V2211-4,0))</f>
        <v/>
      </c>
      <c r="I2211" s="204" t="str">
        <f ca="1">IF(ISERROR($V2211),"",OFFSET('Smelter Look-up'!$H$4,$V2211-4,0))</f>
        <v/>
      </c>
      <c r="J2211" s="204" t="str">
        <f ca="1">IF(ISERROR($V2211),"",OFFSET('Smelter Look-up'!$I$4,$V2211-4,0))</f>
        <v/>
      </c>
      <c r="K2211" s="149"/>
      <c r="L2211" s="149"/>
      <c r="M2211" s="149"/>
      <c r="N2211" s="149"/>
      <c r="O2211" s="149"/>
      <c r="P2211" s="206"/>
      <c r="Q2211" s="150"/>
      <c r="R2211" s="148" t="str">
        <f ca="1">IF(ISERROR($V2211),"",OFFSET('Smelter Look-up'!$C$4,$V2211-4,0)&amp;"")</f>
        <v/>
      </c>
      <c r="S2211" s="154" t="str">
        <f t="shared" ca="1" si="181"/>
        <v/>
      </c>
      <c r="T2211" s="154" t="str">
        <f ca="1">IF(B2211="","",IF(ISERROR(MATCH($J2211,SorP!$B$1:$B$6261,0)),"",INDIRECT("'SorP'!$A$"&amp;MATCH($S2211&amp;$J2211,SorP!C:C,0))))</f>
        <v/>
      </c>
      <c r="U2211" s="167"/>
      <c r="V2211" s="168" t="e">
        <f>IF(C2211="",NA(),MATCH($B2211&amp;$C2211,'Smelter Look-up'!$J:$J,0))</f>
        <v>#N/A</v>
      </c>
      <c r="X2211" s="169">
        <f t="shared" ca="1" si="180"/>
        <v>0</v>
      </c>
      <c r="AB2211" s="311" t="str">
        <f t="shared" si="177"/>
        <v/>
      </c>
      <c r="AC2211" s="169" t="str">
        <f t="shared" si="178"/>
        <v/>
      </c>
      <c r="AD2211" s="169" t="str">
        <f t="shared" si="179"/>
        <v/>
      </c>
    </row>
    <row r="2212" spans="1:30" s="169" customFormat="1" ht="20.25">
      <c r="A2212" s="154"/>
      <c r="B2212" s="301"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3" t="str">
        <f ca="1">IF(ISERROR($V2212),"",OFFSET('Smelter Look-up'!$G$4,$V2212-4,0))</f>
        <v/>
      </c>
      <c r="I2212" s="204" t="str">
        <f ca="1">IF(ISERROR($V2212),"",OFFSET('Smelter Look-up'!$H$4,$V2212-4,0))</f>
        <v/>
      </c>
      <c r="J2212" s="204" t="str">
        <f ca="1">IF(ISERROR($V2212),"",OFFSET('Smelter Look-up'!$I$4,$V2212-4,0))</f>
        <v/>
      </c>
      <c r="K2212" s="149"/>
      <c r="L2212" s="149"/>
      <c r="M2212" s="149"/>
      <c r="N2212" s="149"/>
      <c r="O2212" s="149"/>
      <c r="P2212" s="206"/>
      <c r="Q2212" s="150"/>
      <c r="R2212" s="148" t="str">
        <f ca="1">IF(ISERROR($V2212),"",OFFSET('Smelter Look-up'!$C$4,$V2212-4,0)&amp;"")</f>
        <v/>
      </c>
      <c r="S2212" s="154" t="str">
        <f t="shared" ca="1" si="181"/>
        <v/>
      </c>
      <c r="T2212" s="154" t="str">
        <f ca="1">IF(B2212="","",IF(ISERROR(MATCH($J2212,SorP!$B$1:$B$6261,0)),"",INDIRECT("'SorP'!$A$"&amp;MATCH($S2212&amp;$J2212,SorP!C:C,0))))</f>
        <v/>
      </c>
      <c r="U2212" s="167"/>
      <c r="V2212" s="168" t="e">
        <f>IF(C2212="",NA(),MATCH($B2212&amp;$C2212,'Smelter Look-up'!$J:$J,0))</f>
        <v>#N/A</v>
      </c>
      <c r="X2212" s="169">
        <f t="shared" ca="1" si="180"/>
        <v>0</v>
      </c>
      <c r="AB2212" s="311" t="str">
        <f t="shared" si="177"/>
        <v/>
      </c>
      <c r="AC2212" s="169" t="str">
        <f t="shared" si="178"/>
        <v/>
      </c>
      <c r="AD2212" s="169" t="str">
        <f t="shared" si="179"/>
        <v/>
      </c>
    </row>
    <row r="2213" spans="1:30" s="169" customFormat="1" ht="20.25">
      <c r="A2213" s="154"/>
      <c r="B2213" s="301"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3" t="str">
        <f ca="1">IF(ISERROR($V2213),"",OFFSET('Smelter Look-up'!$G$4,$V2213-4,0))</f>
        <v/>
      </c>
      <c r="I2213" s="204" t="str">
        <f ca="1">IF(ISERROR($V2213),"",OFFSET('Smelter Look-up'!$H$4,$V2213-4,0))</f>
        <v/>
      </c>
      <c r="J2213" s="204" t="str">
        <f ca="1">IF(ISERROR($V2213),"",OFFSET('Smelter Look-up'!$I$4,$V2213-4,0))</f>
        <v/>
      </c>
      <c r="K2213" s="149"/>
      <c r="L2213" s="149"/>
      <c r="M2213" s="149"/>
      <c r="N2213" s="149"/>
      <c r="O2213" s="149"/>
      <c r="P2213" s="206"/>
      <c r="Q2213" s="150"/>
      <c r="R2213" s="148" t="str">
        <f ca="1">IF(ISERROR($V2213),"",OFFSET('Smelter Look-up'!$C$4,$V2213-4,0)&amp;"")</f>
        <v/>
      </c>
      <c r="S2213" s="154" t="str">
        <f t="shared" ca="1" si="181"/>
        <v/>
      </c>
      <c r="T2213" s="154" t="str">
        <f ca="1">IF(B2213="","",IF(ISERROR(MATCH($J2213,SorP!$B$1:$B$6261,0)),"",INDIRECT("'SorP'!$A$"&amp;MATCH($S2213&amp;$J2213,SorP!C:C,0))))</f>
        <v/>
      </c>
      <c r="U2213" s="167"/>
      <c r="V2213" s="168" t="e">
        <f>IF(C2213="",NA(),MATCH($B2213&amp;$C2213,'Smelter Look-up'!$J:$J,0))</f>
        <v>#N/A</v>
      </c>
      <c r="X2213" s="169">
        <f t="shared" ca="1" si="180"/>
        <v>0</v>
      </c>
      <c r="AB2213" s="311" t="str">
        <f t="shared" si="177"/>
        <v/>
      </c>
      <c r="AC2213" s="169" t="str">
        <f t="shared" si="178"/>
        <v/>
      </c>
      <c r="AD2213" s="169" t="str">
        <f t="shared" si="179"/>
        <v/>
      </c>
    </row>
    <row r="2214" spans="1:30" s="169" customFormat="1" ht="20.25">
      <c r="A2214" s="154"/>
      <c r="B2214" s="301"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3" t="str">
        <f ca="1">IF(ISERROR($V2214),"",OFFSET('Smelter Look-up'!$G$4,$V2214-4,0))</f>
        <v/>
      </c>
      <c r="I2214" s="204" t="str">
        <f ca="1">IF(ISERROR($V2214),"",OFFSET('Smelter Look-up'!$H$4,$V2214-4,0))</f>
        <v/>
      </c>
      <c r="J2214" s="204" t="str">
        <f ca="1">IF(ISERROR($V2214),"",OFFSET('Smelter Look-up'!$I$4,$V2214-4,0))</f>
        <v/>
      </c>
      <c r="K2214" s="149"/>
      <c r="L2214" s="149"/>
      <c r="M2214" s="149"/>
      <c r="N2214" s="149"/>
      <c r="O2214" s="149"/>
      <c r="P2214" s="206"/>
      <c r="Q2214" s="150"/>
      <c r="R2214" s="148" t="str">
        <f ca="1">IF(ISERROR($V2214),"",OFFSET('Smelter Look-up'!$C$4,$V2214-4,0)&amp;"")</f>
        <v/>
      </c>
      <c r="S2214" s="154" t="str">
        <f t="shared" ca="1" si="181"/>
        <v/>
      </c>
      <c r="T2214" s="154" t="str">
        <f ca="1">IF(B2214="","",IF(ISERROR(MATCH($J2214,SorP!$B$1:$B$6261,0)),"",INDIRECT("'SorP'!$A$"&amp;MATCH($S2214&amp;$J2214,SorP!C:C,0))))</f>
        <v/>
      </c>
      <c r="U2214" s="167"/>
      <c r="V2214" s="168" t="e">
        <f>IF(C2214="",NA(),MATCH($B2214&amp;$C2214,'Smelter Look-up'!$J:$J,0))</f>
        <v>#N/A</v>
      </c>
      <c r="X2214" s="169">
        <f t="shared" ca="1" si="180"/>
        <v>0</v>
      </c>
      <c r="AB2214" s="311" t="str">
        <f t="shared" si="177"/>
        <v/>
      </c>
      <c r="AC2214" s="169" t="str">
        <f t="shared" si="178"/>
        <v/>
      </c>
      <c r="AD2214" s="169" t="str">
        <f t="shared" si="179"/>
        <v/>
      </c>
    </row>
    <row r="2215" spans="1:30" s="169" customFormat="1" ht="20.25">
      <c r="A2215" s="154"/>
      <c r="B2215" s="301"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3" t="str">
        <f ca="1">IF(ISERROR($V2215),"",OFFSET('Smelter Look-up'!$G$4,$V2215-4,0))</f>
        <v/>
      </c>
      <c r="I2215" s="204" t="str">
        <f ca="1">IF(ISERROR($V2215),"",OFFSET('Smelter Look-up'!$H$4,$V2215-4,0))</f>
        <v/>
      </c>
      <c r="J2215" s="204" t="str">
        <f ca="1">IF(ISERROR($V2215),"",OFFSET('Smelter Look-up'!$I$4,$V2215-4,0))</f>
        <v/>
      </c>
      <c r="K2215" s="149"/>
      <c r="L2215" s="149"/>
      <c r="M2215" s="149"/>
      <c r="N2215" s="149"/>
      <c r="O2215" s="149"/>
      <c r="P2215" s="206"/>
      <c r="Q2215" s="150"/>
      <c r="R2215" s="148" t="str">
        <f ca="1">IF(ISERROR($V2215),"",OFFSET('Smelter Look-up'!$C$4,$V2215-4,0)&amp;"")</f>
        <v/>
      </c>
      <c r="S2215" s="154" t="str">
        <f t="shared" ca="1" si="181"/>
        <v/>
      </c>
      <c r="T2215" s="154" t="str">
        <f ca="1">IF(B2215="","",IF(ISERROR(MATCH($J2215,SorP!$B$1:$B$6261,0)),"",INDIRECT("'SorP'!$A$"&amp;MATCH($S2215&amp;$J2215,SorP!C:C,0))))</f>
        <v/>
      </c>
      <c r="U2215" s="167"/>
      <c r="V2215" s="168" t="e">
        <f>IF(C2215="",NA(),MATCH($B2215&amp;$C2215,'Smelter Look-up'!$J:$J,0))</f>
        <v>#N/A</v>
      </c>
      <c r="X2215" s="169">
        <f t="shared" ca="1" si="180"/>
        <v>0</v>
      </c>
      <c r="AB2215" s="311" t="str">
        <f t="shared" ref="AB2215:AB2278" si="182">IF(C2215="","",B2215)</f>
        <v/>
      </c>
      <c r="AC2215" s="169" t="str">
        <f t="shared" ref="AC2215:AC2278" si="183">B2215</f>
        <v/>
      </c>
      <c r="AD2215" s="169" t="str">
        <f t="shared" ref="AD2215:AD2278" si="184">IF(C2215="Smelter not listed",D2215,C2215)</f>
        <v/>
      </c>
    </row>
    <row r="2216" spans="1:30" s="169" customFormat="1" ht="20.25">
      <c r="A2216" s="154"/>
      <c r="B2216" s="301"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3" t="str">
        <f ca="1">IF(ISERROR($V2216),"",OFFSET('Smelter Look-up'!$G$4,$V2216-4,0))</f>
        <v/>
      </c>
      <c r="I2216" s="204" t="str">
        <f ca="1">IF(ISERROR($V2216),"",OFFSET('Smelter Look-up'!$H$4,$V2216-4,0))</f>
        <v/>
      </c>
      <c r="J2216" s="204" t="str">
        <f ca="1">IF(ISERROR($V2216),"",OFFSET('Smelter Look-up'!$I$4,$V2216-4,0))</f>
        <v/>
      </c>
      <c r="K2216" s="149"/>
      <c r="L2216" s="149"/>
      <c r="M2216" s="149"/>
      <c r="N2216" s="149"/>
      <c r="O2216" s="149"/>
      <c r="P2216" s="206"/>
      <c r="Q2216" s="150"/>
      <c r="R2216" s="148" t="str">
        <f ca="1">IF(ISERROR($V2216),"",OFFSET('Smelter Look-up'!$C$4,$V2216-4,0)&amp;"")</f>
        <v/>
      </c>
      <c r="S2216" s="154" t="str">
        <f t="shared" ca="1" si="181"/>
        <v/>
      </c>
      <c r="T2216" s="154" t="str">
        <f ca="1">IF(B2216="","",IF(ISERROR(MATCH($J2216,SorP!$B$1:$B$6261,0)),"",INDIRECT("'SorP'!$A$"&amp;MATCH($S2216&amp;$J2216,SorP!C:C,0))))</f>
        <v/>
      </c>
      <c r="U2216" s="167"/>
      <c r="V2216" s="168" t="e">
        <f>IF(C2216="",NA(),MATCH($B2216&amp;$C2216,'Smelter Look-up'!$J:$J,0))</f>
        <v>#N/A</v>
      </c>
      <c r="X2216" s="169">
        <f t="shared" ca="1" si="180"/>
        <v>0</v>
      </c>
      <c r="AB2216" s="311" t="str">
        <f t="shared" si="182"/>
        <v/>
      </c>
      <c r="AC2216" s="169" t="str">
        <f t="shared" si="183"/>
        <v/>
      </c>
      <c r="AD2216" s="169" t="str">
        <f t="shared" si="184"/>
        <v/>
      </c>
    </row>
    <row r="2217" spans="1:30" s="169" customFormat="1" ht="20.25">
      <c r="A2217" s="154"/>
      <c r="B2217" s="301"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3" t="str">
        <f ca="1">IF(ISERROR($V2217),"",OFFSET('Smelter Look-up'!$G$4,$V2217-4,0))</f>
        <v/>
      </c>
      <c r="I2217" s="204" t="str">
        <f ca="1">IF(ISERROR($V2217),"",OFFSET('Smelter Look-up'!$H$4,$V2217-4,0))</f>
        <v/>
      </c>
      <c r="J2217" s="204" t="str">
        <f ca="1">IF(ISERROR($V2217),"",OFFSET('Smelter Look-up'!$I$4,$V2217-4,0))</f>
        <v/>
      </c>
      <c r="K2217" s="149"/>
      <c r="L2217" s="149"/>
      <c r="M2217" s="149"/>
      <c r="N2217" s="149"/>
      <c r="O2217" s="149"/>
      <c r="P2217" s="206"/>
      <c r="Q2217" s="150"/>
      <c r="R2217" s="148" t="str">
        <f ca="1">IF(ISERROR($V2217),"",OFFSET('Smelter Look-up'!$C$4,$V2217-4,0)&amp;"")</f>
        <v/>
      </c>
      <c r="S2217" s="154" t="str">
        <f t="shared" ca="1" si="181"/>
        <v/>
      </c>
      <c r="T2217" s="154" t="str">
        <f ca="1">IF(B2217="","",IF(ISERROR(MATCH($J2217,SorP!$B$1:$B$6261,0)),"",INDIRECT("'SorP'!$A$"&amp;MATCH($S2217&amp;$J2217,SorP!C:C,0))))</f>
        <v/>
      </c>
      <c r="U2217" s="167"/>
      <c r="V2217" s="168" t="e">
        <f>IF(C2217="",NA(),MATCH($B2217&amp;$C2217,'Smelter Look-up'!$J:$J,0))</f>
        <v>#N/A</v>
      </c>
      <c r="X2217" s="169">
        <f t="shared" ca="1" si="180"/>
        <v>0</v>
      </c>
      <c r="AB2217" s="311" t="str">
        <f t="shared" si="182"/>
        <v/>
      </c>
      <c r="AC2217" s="169" t="str">
        <f t="shared" si="183"/>
        <v/>
      </c>
      <c r="AD2217" s="169" t="str">
        <f t="shared" si="184"/>
        <v/>
      </c>
    </row>
    <row r="2218" spans="1:30" s="169" customFormat="1" ht="20.25">
      <c r="A2218" s="154"/>
      <c r="B2218" s="301"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3" t="str">
        <f ca="1">IF(ISERROR($V2218),"",OFFSET('Smelter Look-up'!$G$4,$V2218-4,0))</f>
        <v/>
      </c>
      <c r="I2218" s="204" t="str">
        <f ca="1">IF(ISERROR($V2218),"",OFFSET('Smelter Look-up'!$H$4,$V2218-4,0))</f>
        <v/>
      </c>
      <c r="J2218" s="204" t="str">
        <f ca="1">IF(ISERROR($V2218),"",OFFSET('Smelter Look-up'!$I$4,$V2218-4,0))</f>
        <v/>
      </c>
      <c r="K2218" s="149"/>
      <c r="L2218" s="149"/>
      <c r="M2218" s="149"/>
      <c r="N2218" s="149"/>
      <c r="O2218" s="149"/>
      <c r="P2218" s="206"/>
      <c r="Q2218" s="150"/>
      <c r="R2218" s="148" t="str">
        <f ca="1">IF(ISERROR($V2218),"",OFFSET('Smelter Look-up'!$C$4,$V2218-4,0)&amp;"")</f>
        <v/>
      </c>
      <c r="S2218" s="154" t="str">
        <f t="shared" ca="1" si="181"/>
        <v/>
      </c>
      <c r="T2218" s="154" t="str">
        <f ca="1">IF(B2218="","",IF(ISERROR(MATCH($J2218,SorP!$B$1:$B$6261,0)),"",INDIRECT("'SorP'!$A$"&amp;MATCH($S2218&amp;$J2218,SorP!C:C,0))))</f>
        <v/>
      </c>
      <c r="U2218" s="167"/>
      <c r="V2218" s="168" t="e">
        <f>IF(C2218="",NA(),MATCH($B2218&amp;$C2218,'Smelter Look-up'!$J:$J,0))</f>
        <v>#N/A</v>
      </c>
      <c r="X2218" s="169">
        <f t="shared" ca="1" si="180"/>
        <v>0</v>
      </c>
      <c r="AB2218" s="311" t="str">
        <f t="shared" si="182"/>
        <v/>
      </c>
      <c r="AC2218" s="169" t="str">
        <f t="shared" si="183"/>
        <v/>
      </c>
      <c r="AD2218" s="169" t="str">
        <f t="shared" si="184"/>
        <v/>
      </c>
    </row>
    <row r="2219" spans="1:30" s="169" customFormat="1" ht="20.25">
      <c r="A2219" s="154"/>
      <c r="B2219" s="301"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3" t="str">
        <f ca="1">IF(ISERROR($V2219),"",OFFSET('Smelter Look-up'!$G$4,$V2219-4,0))</f>
        <v/>
      </c>
      <c r="I2219" s="204" t="str">
        <f ca="1">IF(ISERROR($V2219),"",OFFSET('Smelter Look-up'!$H$4,$V2219-4,0))</f>
        <v/>
      </c>
      <c r="J2219" s="204" t="str">
        <f ca="1">IF(ISERROR($V2219),"",OFFSET('Smelter Look-up'!$I$4,$V2219-4,0))</f>
        <v/>
      </c>
      <c r="K2219" s="149"/>
      <c r="L2219" s="149"/>
      <c r="M2219" s="149"/>
      <c r="N2219" s="149"/>
      <c r="O2219" s="149"/>
      <c r="P2219" s="206"/>
      <c r="Q2219" s="150"/>
      <c r="R2219" s="148" t="str">
        <f ca="1">IF(ISERROR($V2219),"",OFFSET('Smelter Look-up'!$C$4,$V2219-4,0)&amp;"")</f>
        <v/>
      </c>
      <c r="S2219" s="154" t="str">
        <f t="shared" ca="1" si="181"/>
        <v/>
      </c>
      <c r="T2219" s="154" t="str">
        <f ca="1">IF(B2219="","",IF(ISERROR(MATCH($J2219,SorP!$B$1:$B$6261,0)),"",INDIRECT("'SorP'!$A$"&amp;MATCH($S2219&amp;$J2219,SorP!C:C,0))))</f>
        <v/>
      </c>
      <c r="U2219" s="167"/>
      <c r="V2219" s="168" t="e">
        <f>IF(C2219="",NA(),MATCH($B2219&amp;$C2219,'Smelter Look-up'!$J:$J,0))</f>
        <v>#N/A</v>
      </c>
      <c r="X2219" s="169">
        <f t="shared" ca="1" si="180"/>
        <v>0</v>
      </c>
      <c r="AB2219" s="311" t="str">
        <f t="shared" si="182"/>
        <v/>
      </c>
      <c r="AC2219" s="169" t="str">
        <f t="shared" si="183"/>
        <v/>
      </c>
      <c r="AD2219" s="169" t="str">
        <f t="shared" si="184"/>
        <v/>
      </c>
    </row>
    <row r="2220" spans="1:30" s="169" customFormat="1" ht="20.25">
      <c r="A2220" s="154"/>
      <c r="B2220" s="301"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3" t="str">
        <f ca="1">IF(ISERROR($V2220),"",OFFSET('Smelter Look-up'!$G$4,$V2220-4,0))</f>
        <v/>
      </c>
      <c r="I2220" s="204" t="str">
        <f ca="1">IF(ISERROR($V2220),"",OFFSET('Smelter Look-up'!$H$4,$V2220-4,0))</f>
        <v/>
      </c>
      <c r="J2220" s="204" t="str">
        <f ca="1">IF(ISERROR($V2220),"",OFFSET('Smelter Look-up'!$I$4,$V2220-4,0))</f>
        <v/>
      </c>
      <c r="K2220" s="149"/>
      <c r="L2220" s="149"/>
      <c r="M2220" s="149"/>
      <c r="N2220" s="149"/>
      <c r="O2220" s="149"/>
      <c r="P2220" s="206"/>
      <c r="Q2220" s="150"/>
      <c r="R2220" s="148" t="str">
        <f ca="1">IF(ISERROR($V2220),"",OFFSET('Smelter Look-up'!$C$4,$V2220-4,0)&amp;"")</f>
        <v/>
      </c>
      <c r="S2220" s="154" t="str">
        <f t="shared" ca="1" si="181"/>
        <v/>
      </c>
      <c r="T2220" s="154" t="str">
        <f ca="1">IF(B2220="","",IF(ISERROR(MATCH($J2220,SorP!$B$1:$B$6261,0)),"",INDIRECT("'SorP'!$A$"&amp;MATCH($S2220&amp;$J2220,SorP!C:C,0))))</f>
        <v/>
      </c>
      <c r="U2220" s="167"/>
      <c r="V2220" s="168" t="e">
        <f>IF(C2220="",NA(),MATCH($B2220&amp;$C2220,'Smelter Look-up'!$J:$J,0))</f>
        <v>#N/A</v>
      </c>
      <c r="X2220" s="169">
        <f t="shared" ca="1" si="180"/>
        <v>0</v>
      </c>
      <c r="AB2220" s="311" t="str">
        <f t="shared" si="182"/>
        <v/>
      </c>
      <c r="AC2220" s="169" t="str">
        <f t="shared" si="183"/>
        <v/>
      </c>
      <c r="AD2220" s="169" t="str">
        <f t="shared" si="184"/>
        <v/>
      </c>
    </row>
    <row r="2221" spans="1:30" s="169" customFormat="1" ht="20.25">
      <c r="A2221" s="154"/>
      <c r="B2221" s="301"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3" t="str">
        <f ca="1">IF(ISERROR($V2221),"",OFFSET('Smelter Look-up'!$G$4,$V2221-4,0))</f>
        <v/>
      </c>
      <c r="I2221" s="204" t="str">
        <f ca="1">IF(ISERROR($V2221),"",OFFSET('Smelter Look-up'!$H$4,$V2221-4,0))</f>
        <v/>
      </c>
      <c r="J2221" s="204" t="str">
        <f ca="1">IF(ISERROR($V2221),"",OFFSET('Smelter Look-up'!$I$4,$V2221-4,0))</f>
        <v/>
      </c>
      <c r="K2221" s="149"/>
      <c r="L2221" s="149"/>
      <c r="M2221" s="149"/>
      <c r="N2221" s="149"/>
      <c r="O2221" s="149"/>
      <c r="P2221" s="206"/>
      <c r="Q2221" s="150"/>
      <c r="R2221" s="148" t="str">
        <f ca="1">IF(ISERROR($V2221),"",OFFSET('Smelter Look-up'!$C$4,$V2221-4,0)&amp;"")</f>
        <v/>
      </c>
      <c r="S2221" s="154" t="str">
        <f t="shared" ca="1" si="181"/>
        <v/>
      </c>
      <c r="T2221" s="154" t="str">
        <f ca="1">IF(B2221="","",IF(ISERROR(MATCH($J2221,SorP!$B$1:$B$6261,0)),"",INDIRECT("'SorP'!$A$"&amp;MATCH($S2221&amp;$J2221,SorP!C:C,0))))</f>
        <v/>
      </c>
      <c r="U2221" s="167"/>
      <c r="V2221" s="168" t="e">
        <f>IF(C2221="",NA(),MATCH($B2221&amp;$C2221,'Smelter Look-up'!$J:$J,0))</f>
        <v>#N/A</v>
      </c>
      <c r="X2221" s="169">
        <f t="shared" ca="1" si="180"/>
        <v>0</v>
      </c>
      <c r="AB2221" s="311" t="str">
        <f t="shared" si="182"/>
        <v/>
      </c>
      <c r="AC2221" s="169" t="str">
        <f t="shared" si="183"/>
        <v/>
      </c>
      <c r="AD2221" s="169" t="str">
        <f t="shared" si="184"/>
        <v/>
      </c>
    </row>
    <row r="2222" spans="1:30" s="169" customFormat="1" ht="20.25">
      <c r="A2222" s="154"/>
      <c r="B2222" s="301"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3" t="str">
        <f ca="1">IF(ISERROR($V2222),"",OFFSET('Smelter Look-up'!$G$4,$V2222-4,0))</f>
        <v/>
      </c>
      <c r="I2222" s="204" t="str">
        <f ca="1">IF(ISERROR($V2222),"",OFFSET('Smelter Look-up'!$H$4,$V2222-4,0))</f>
        <v/>
      </c>
      <c r="J2222" s="204" t="str">
        <f ca="1">IF(ISERROR($V2222),"",OFFSET('Smelter Look-up'!$I$4,$V2222-4,0))</f>
        <v/>
      </c>
      <c r="K2222" s="149"/>
      <c r="L2222" s="149"/>
      <c r="M2222" s="149"/>
      <c r="N2222" s="149"/>
      <c r="O2222" s="149"/>
      <c r="P2222" s="206"/>
      <c r="Q2222" s="150"/>
      <c r="R2222" s="148" t="str">
        <f ca="1">IF(ISERROR($V2222),"",OFFSET('Smelter Look-up'!$C$4,$V2222-4,0)&amp;"")</f>
        <v/>
      </c>
      <c r="S2222" s="154" t="str">
        <f t="shared" ca="1" si="181"/>
        <v/>
      </c>
      <c r="T2222" s="154" t="str">
        <f ca="1">IF(B2222="","",IF(ISERROR(MATCH($J2222,SorP!$B$1:$B$6261,0)),"",INDIRECT("'SorP'!$A$"&amp;MATCH($S2222&amp;$J2222,SorP!C:C,0))))</f>
        <v/>
      </c>
      <c r="U2222" s="167"/>
      <c r="V2222" s="168" t="e">
        <f>IF(C2222="",NA(),MATCH($B2222&amp;$C2222,'Smelter Look-up'!$J:$J,0))</f>
        <v>#N/A</v>
      </c>
      <c r="X2222" s="169">
        <f t="shared" ca="1" si="180"/>
        <v>0</v>
      </c>
      <c r="AB2222" s="311" t="str">
        <f t="shared" si="182"/>
        <v/>
      </c>
      <c r="AC2222" s="169" t="str">
        <f t="shared" si="183"/>
        <v/>
      </c>
      <c r="AD2222" s="169" t="str">
        <f t="shared" si="184"/>
        <v/>
      </c>
    </row>
    <row r="2223" spans="1:30" s="169" customFormat="1" ht="20.25">
      <c r="A2223" s="154"/>
      <c r="B2223" s="301"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3" t="str">
        <f ca="1">IF(ISERROR($V2223),"",OFFSET('Smelter Look-up'!$G$4,$V2223-4,0))</f>
        <v/>
      </c>
      <c r="I2223" s="204" t="str">
        <f ca="1">IF(ISERROR($V2223),"",OFFSET('Smelter Look-up'!$H$4,$V2223-4,0))</f>
        <v/>
      </c>
      <c r="J2223" s="204" t="str">
        <f ca="1">IF(ISERROR($V2223),"",OFFSET('Smelter Look-up'!$I$4,$V2223-4,0))</f>
        <v/>
      </c>
      <c r="K2223" s="149"/>
      <c r="L2223" s="149"/>
      <c r="M2223" s="149"/>
      <c r="N2223" s="149"/>
      <c r="O2223" s="149"/>
      <c r="P2223" s="206"/>
      <c r="Q2223" s="150"/>
      <c r="R2223" s="148" t="str">
        <f ca="1">IF(ISERROR($V2223),"",OFFSET('Smelter Look-up'!$C$4,$V2223-4,0)&amp;"")</f>
        <v/>
      </c>
      <c r="S2223" s="154" t="str">
        <f t="shared" ca="1" si="181"/>
        <v/>
      </c>
      <c r="T2223" s="154" t="str">
        <f ca="1">IF(B2223="","",IF(ISERROR(MATCH($J2223,SorP!$B$1:$B$6261,0)),"",INDIRECT("'SorP'!$A$"&amp;MATCH($S2223&amp;$J2223,SorP!C:C,0))))</f>
        <v/>
      </c>
      <c r="U2223" s="167"/>
      <c r="V2223" s="168" t="e">
        <f>IF(C2223="",NA(),MATCH($B2223&amp;$C2223,'Smelter Look-up'!$J:$J,0))</f>
        <v>#N/A</v>
      </c>
      <c r="X2223" s="169">
        <f t="shared" ca="1" si="180"/>
        <v>0</v>
      </c>
      <c r="AB2223" s="311" t="str">
        <f t="shared" si="182"/>
        <v/>
      </c>
      <c r="AC2223" s="169" t="str">
        <f t="shared" si="183"/>
        <v/>
      </c>
      <c r="AD2223" s="169" t="str">
        <f t="shared" si="184"/>
        <v/>
      </c>
    </row>
    <row r="2224" spans="1:30" s="169" customFormat="1" ht="20.25">
      <c r="A2224" s="154"/>
      <c r="B2224" s="301"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3" t="str">
        <f ca="1">IF(ISERROR($V2224),"",OFFSET('Smelter Look-up'!$G$4,$V2224-4,0))</f>
        <v/>
      </c>
      <c r="I2224" s="204" t="str">
        <f ca="1">IF(ISERROR($V2224),"",OFFSET('Smelter Look-up'!$H$4,$V2224-4,0))</f>
        <v/>
      </c>
      <c r="J2224" s="204" t="str">
        <f ca="1">IF(ISERROR($V2224),"",OFFSET('Smelter Look-up'!$I$4,$V2224-4,0))</f>
        <v/>
      </c>
      <c r="K2224" s="149"/>
      <c r="L2224" s="149"/>
      <c r="M2224" s="149"/>
      <c r="N2224" s="149"/>
      <c r="O2224" s="149"/>
      <c r="P2224" s="206"/>
      <c r="Q2224" s="150"/>
      <c r="R2224" s="148" t="str">
        <f ca="1">IF(ISERROR($V2224),"",OFFSET('Smelter Look-up'!$C$4,$V2224-4,0)&amp;"")</f>
        <v/>
      </c>
      <c r="S2224" s="154" t="str">
        <f t="shared" ca="1" si="181"/>
        <v/>
      </c>
      <c r="T2224" s="154" t="str">
        <f ca="1">IF(B2224="","",IF(ISERROR(MATCH($J2224,SorP!$B$1:$B$6261,0)),"",INDIRECT("'SorP'!$A$"&amp;MATCH($S2224&amp;$J2224,SorP!C:C,0))))</f>
        <v/>
      </c>
      <c r="U2224" s="167"/>
      <c r="V2224" s="168" t="e">
        <f>IF(C2224="",NA(),MATCH($B2224&amp;$C2224,'Smelter Look-up'!$J:$J,0))</f>
        <v>#N/A</v>
      </c>
      <c r="X2224" s="169">
        <f t="shared" ca="1" si="180"/>
        <v>0</v>
      </c>
      <c r="AB2224" s="311" t="str">
        <f t="shared" si="182"/>
        <v/>
      </c>
      <c r="AC2224" s="169" t="str">
        <f t="shared" si="183"/>
        <v/>
      </c>
      <c r="AD2224" s="169" t="str">
        <f t="shared" si="184"/>
        <v/>
      </c>
    </row>
    <row r="2225" spans="1:30" s="169" customFormat="1" ht="20.25">
      <c r="A2225" s="154"/>
      <c r="B2225" s="301"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3" t="str">
        <f ca="1">IF(ISERROR($V2225),"",OFFSET('Smelter Look-up'!$G$4,$V2225-4,0))</f>
        <v/>
      </c>
      <c r="I2225" s="204" t="str">
        <f ca="1">IF(ISERROR($V2225),"",OFFSET('Smelter Look-up'!$H$4,$V2225-4,0))</f>
        <v/>
      </c>
      <c r="J2225" s="204" t="str">
        <f ca="1">IF(ISERROR($V2225),"",OFFSET('Smelter Look-up'!$I$4,$V2225-4,0))</f>
        <v/>
      </c>
      <c r="K2225" s="149"/>
      <c r="L2225" s="149"/>
      <c r="M2225" s="149"/>
      <c r="N2225" s="149"/>
      <c r="O2225" s="149"/>
      <c r="P2225" s="206"/>
      <c r="Q2225" s="150"/>
      <c r="R2225" s="148" t="str">
        <f ca="1">IF(ISERROR($V2225),"",OFFSET('Smelter Look-up'!$C$4,$V2225-4,0)&amp;"")</f>
        <v/>
      </c>
      <c r="S2225" s="154" t="str">
        <f t="shared" ca="1" si="181"/>
        <v/>
      </c>
      <c r="T2225" s="154" t="str">
        <f ca="1">IF(B2225="","",IF(ISERROR(MATCH($J2225,SorP!$B$1:$B$6261,0)),"",INDIRECT("'SorP'!$A$"&amp;MATCH($S2225&amp;$J2225,SorP!C:C,0))))</f>
        <v/>
      </c>
      <c r="U2225" s="167"/>
      <c r="V2225" s="168" t="e">
        <f>IF(C2225="",NA(),MATCH($B2225&amp;$C2225,'Smelter Look-up'!$J:$J,0))</f>
        <v>#N/A</v>
      </c>
      <c r="X2225" s="169">
        <f t="shared" ca="1" si="180"/>
        <v>0</v>
      </c>
      <c r="AB2225" s="311" t="str">
        <f t="shared" si="182"/>
        <v/>
      </c>
      <c r="AC2225" s="169" t="str">
        <f t="shared" si="183"/>
        <v/>
      </c>
      <c r="AD2225" s="169" t="str">
        <f t="shared" si="184"/>
        <v/>
      </c>
    </row>
    <row r="2226" spans="1:30" s="169" customFormat="1" ht="20.25">
      <c r="A2226" s="154"/>
      <c r="B2226" s="301"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3" t="str">
        <f ca="1">IF(ISERROR($V2226),"",OFFSET('Smelter Look-up'!$G$4,$V2226-4,0))</f>
        <v/>
      </c>
      <c r="I2226" s="204" t="str">
        <f ca="1">IF(ISERROR($V2226),"",OFFSET('Smelter Look-up'!$H$4,$V2226-4,0))</f>
        <v/>
      </c>
      <c r="J2226" s="204" t="str">
        <f ca="1">IF(ISERROR($V2226),"",OFFSET('Smelter Look-up'!$I$4,$V2226-4,0))</f>
        <v/>
      </c>
      <c r="K2226" s="149"/>
      <c r="L2226" s="149"/>
      <c r="M2226" s="149"/>
      <c r="N2226" s="149"/>
      <c r="O2226" s="149"/>
      <c r="P2226" s="206"/>
      <c r="Q2226" s="150"/>
      <c r="R2226" s="148" t="str">
        <f ca="1">IF(ISERROR($V2226),"",OFFSET('Smelter Look-up'!$C$4,$V2226-4,0)&amp;"")</f>
        <v/>
      </c>
      <c r="S2226" s="154" t="str">
        <f t="shared" ca="1" si="181"/>
        <v/>
      </c>
      <c r="T2226" s="154" t="str">
        <f ca="1">IF(B2226="","",IF(ISERROR(MATCH($J2226,SorP!$B$1:$B$6261,0)),"",INDIRECT("'SorP'!$A$"&amp;MATCH($S2226&amp;$J2226,SorP!C:C,0))))</f>
        <v/>
      </c>
      <c r="U2226" s="167"/>
      <c r="V2226" s="168" t="e">
        <f>IF(C2226="",NA(),MATCH($B2226&amp;$C2226,'Smelter Look-up'!$J:$J,0))</f>
        <v>#N/A</v>
      </c>
      <c r="X2226" s="169">
        <f t="shared" ca="1" si="180"/>
        <v>0</v>
      </c>
      <c r="AB2226" s="311" t="str">
        <f t="shared" si="182"/>
        <v/>
      </c>
      <c r="AC2226" s="169" t="str">
        <f t="shared" si="183"/>
        <v/>
      </c>
      <c r="AD2226" s="169" t="str">
        <f t="shared" si="184"/>
        <v/>
      </c>
    </row>
    <row r="2227" spans="1:30" s="169" customFormat="1" ht="20.25">
      <c r="A2227" s="154"/>
      <c r="B2227" s="301"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3" t="str">
        <f ca="1">IF(ISERROR($V2227),"",OFFSET('Smelter Look-up'!$G$4,$V2227-4,0))</f>
        <v/>
      </c>
      <c r="I2227" s="204" t="str">
        <f ca="1">IF(ISERROR($V2227),"",OFFSET('Smelter Look-up'!$H$4,$V2227-4,0))</f>
        <v/>
      </c>
      <c r="J2227" s="204" t="str">
        <f ca="1">IF(ISERROR($V2227),"",OFFSET('Smelter Look-up'!$I$4,$V2227-4,0))</f>
        <v/>
      </c>
      <c r="K2227" s="149"/>
      <c r="L2227" s="149"/>
      <c r="M2227" s="149"/>
      <c r="N2227" s="149"/>
      <c r="O2227" s="149"/>
      <c r="P2227" s="206"/>
      <c r="Q2227" s="150"/>
      <c r="R2227" s="148" t="str">
        <f ca="1">IF(ISERROR($V2227),"",OFFSET('Smelter Look-up'!$C$4,$V2227-4,0)&amp;"")</f>
        <v/>
      </c>
      <c r="S2227" s="154" t="str">
        <f t="shared" ca="1" si="181"/>
        <v/>
      </c>
      <c r="T2227" s="154" t="str">
        <f ca="1">IF(B2227="","",IF(ISERROR(MATCH($J2227,SorP!$B$1:$B$6261,0)),"",INDIRECT("'SorP'!$A$"&amp;MATCH($S2227&amp;$J2227,SorP!C:C,0))))</f>
        <v/>
      </c>
      <c r="U2227" s="167"/>
      <c r="V2227" s="168" t="e">
        <f>IF(C2227="",NA(),MATCH($B2227&amp;$C2227,'Smelter Look-up'!$J:$J,0))</f>
        <v>#N/A</v>
      </c>
      <c r="X2227" s="169">
        <f t="shared" ca="1" si="180"/>
        <v>0</v>
      </c>
      <c r="AB2227" s="311" t="str">
        <f t="shared" si="182"/>
        <v/>
      </c>
      <c r="AC2227" s="169" t="str">
        <f t="shared" si="183"/>
        <v/>
      </c>
      <c r="AD2227" s="169" t="str">
        <f t="shared" si="184"/>
        <v/>
      </c>
    </row>
    <row r="2228" spans="1:30" s="169" customFormat="1" ht="20.25">
      <c r="A2228" s="154"/>
      <c r="B2228" s="301"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3" t="str">
        <f ca="1">IF(ISERROR($V2228),"",OFFSET('Smelter Look-up'!$G$4,$V2228-4,0))</f>
        <v/>
      </c>
      <c r="I2228" s="204" t="str">
        <f ca="1">IF(ISERROR($V2228),"",OFFSET('Smelter Look-up'!$H$4,$V2228-4,0))</f>
        <v/>
      </c>
      <c r="J2228" s="204" t="str">
        <f ca="1">IF(ISERROR($V2228),"",OFFSET('Smelter Look-up'!$I$4,$V2228-4,0))</f>
        <v/>
      </c>
      <c r="K2228" s="149"/>
      <c r="L2228" s="149"/>
      <c r="M2228" s="149"/>
      <c r="N2228" s="149"/>
      <c r="O2228" s="149"/>
      <c r="P2228" s="206"/>
      <c r="Q2228" s="150"/>
      <c r="R2228" s="148" t="str">
        <f ca="1">IF(ISERROR($V2228),"",OFFSET('Smelter Look-up'!$C$4,$V2228-4,0)&amp;"")</f>
        <v/>
      </c>
      <c r="S2228" s="154" t="str">
        <f t="shared" ca="1" si="181"/>
        <v/>
      </c>
      <c r="T2228" s="154" t="str">
        <f ca="1">IF(B2228="","",IF(ISERROR(MATCH($J2228,SorP!$B$1:$B$6261,0)),"",INDIRECT("'SorP'!$A$"&amp;MATCH($S2228&amp;$J2228,SorP!C:C,0))))</f>
        <v/>
      </c>
      <c r="U2228" s="167"/>
      <c r="V2228" s="168" t="e">
        <f>IF(C2228="",NA(),MATCH($B2228&amp;$C2228,'Smelter Look-up'!$J:$J,0))</f>
        <v>#N/A</v>
      </c>
      <c r="X2228" s="169">
        <f t="shared" ca="1" si="180"/>
        <v>0</v>
      </c>
      <c r="AB2228" s="311" t="str">
        <f t="shared" si="182"/>
        <v/>
      </c>
      <c r="AC2228" s="169" t="str">
        <f t="shared" si="183"/>
        <v/>
      </c>
      <c r="AD2228" s="169" t="str">
        <f t="shared" si="184"/>
        <v/>
      </c>
    </row>
    <row r="2229" spans="1:30" s="169" customFormat="1" ht="20.25">
      <c r="A2229" s="154"/>
      <c r="B2229" s="301"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3" t="str">
        <f ca="1">IF(ISERROR($V2229),"",OFFSET('Smelter Look-up'!$G$4,$V2229-4,0))</f>
        <v/>
      </c>
      <c r="I2229" s="204" t="str">
        <f ca="1">IF(ISERROR($V2229),"",OFFSET('Smelter Look-up'!$H$4,$V2229-4,0))</f>
        <v/>
      </c>
      <c r="J2229" s="204" t="str">
        <f ca="1">IF(ISERROR($V2229),"",OFFSET('Smelter Look-up'!$I$4,$V2229-4,0))</f>
        <v/>
      </c>
      <c r="K2229" s="149"/>
      <c r="L2229" s="149"/>
      <c r="M2229" s="149"/>
      <c r="N2229" s="149"/>
      <c r="O2229" s="149"/>
      <c r="P2229" s="206"/>
      <c r="Q2229" s="150"/>
      <c r="R2229" s="148" t="str">
        <f ca="1">IF(ISERROR($V2229),"",OFFSET('Smelter Look-up'!$C$4,$V2229-4,0)&amp;"")</f>
        <v/>
      </c>
      <c r="S2229" s="154" t="str">
        <f t="shared" ca="1" si="181"/>
        <v/>
      </c>
      <c r="T2229" s="154" t="str">
        <f ca="1">IF(B2229="","",IF(ISERROR(MATCH($J2229,SorP!$B$1:$B$6261,0)),"",INDIRECT("'SorP'!$A$"&amp;MATCH($S2229&amp;$J2229,SorP!C:C,0))))</f>
        <v/>
      </c>
      <c r="U2229" s="167"/>
      <c r="V2229" s="168" t="e">
        <f>IF(C2229="",NA(),MATCH($B2229&amp;$C2229,'Smelter Look-up'!$J:$J,0))</f>
        <v>#N/A</v>
      </c>
      <c r="X2229" s="169">
        <f t="shared" ca="1" si="180"/>
        <v>0</v>
      </c>
      <c r="AB2229" s="311" t="str">
        <f t="shared" si="182"/>
        <v/>
      </c>
      <c r="AC2229" s="169" t="str">
        <f t="shared" si="183"/>
        <v/>
      </c>
      <c r="AD2229" s="169" t="str">
        <f t="shared" si="184"/>
        <v/>
      </c>
    </row>
    <row r="2230" spans="1:30" s="169" customFormat="1" ht="20.25">
      <c r="A2230" s="154"/>
      <c r="B2230" s="301"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3" t="str">
        <f ca="1">IF(ISERROR($V2230),"",OFFSET('Smelter Look-up'!$G$4,$V2230-4,0))</f>
        <v/>
      </c>
      <c r="I2230" s="204" t="str">
        <f ca="1">IF(ISERROR($V2230),"",OFFSET('Smelter Look-up'!$H$4,$V2230-4,0))</f>
        <v/>
      </c>
      <c r="J2230" s="204" t="str">
        <f ca="1">IF(ISERROR($V2230),"",OFFSET('Smelter Look-up'!$I$4,$V2230-4,0))</f>
        <v/>
      </c>
      <c r="K2230" s="149"/>
      <c r="L2230" s="149"/>
      <c r="M2230" s="149"/>
      <c r="N2230" s="149"/>
      <c r="O2230" s="149"/>
      <c r="P2230" s="206"/>
      <c r="Q2230" s="150"/>
      <c r="R2230" s="148" t="str">
        <f ca="1">IF(ISERROR($V2230),"",OFFSET('Smelter Look-up'!$C$4,$V2230-4,0)&amp;"")</f>
        <v/>
      </c>
      <c r="S2230" s="154" t="str">
        <f t="shared" ca="1" si="181"/>
        <v/>
      </c>
      <c r="T2230" s="154" t="str">
        <f ca="1">IF(B2230="","",IF(ISERROR(MATCH($J2230,SorP!$B$1:$B$6261,0)),"",INDIRECT("'SorP'!$A$"&amp;MATCH($S2230&amp;$J2230,SorP!C:C,0))))</f>
        <v/>
      </c>
      <c r="U2230" s="167"/>
      <c r="V2230" s="168" t="e">
        <f>IF(C2230="",NA(),MATCH($B2230&amp;$C2230,'Smelter Look-up'!$J:$J,0))</f>
        <v>#N/A</v>
      </c>
      <c r="X2230" s="169">
        <f t="shared" ca="1" si="180"/>
        <v>0</v>
      </c>
      <c r="AB2230" s="311" t="str">
        <f t="shared" si="182"/>
        <v/>
      </c>
      <c r="AC2230" s="169" t="str">
        <f t="shared" si="183"/>
        <v/>
      </c>
      <c r="AD2230" s="169" t="str">
        <f t="shared" si="184"/>
        <v/>
      </c>
    </row>
    <row r="2231" spans="1:30" s="169" customFormat="1" ht="20.25">
      <c r="A2231" s="154"/>
      <c r="B2231" s="301"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3" t="str">
        <f ca="1">IF(ISERROR($V2231),"",OFFSET('Smelter Look-up'!$G$4,$V2231-4,0))</f>
        <v/>
      </c>
      <c r="I2231" s="204" t="str">
        <f ca="1">IF(ISERROR($V2231),"",OFFSET('Smelter Look-up'!$H$4,$V2231-4,0))</f>
        <v/>
      </c>
      <c r="J2231" s="204" t="str">
        <f ca="1">IF(ISERROR($V2231),"",OFFSET('Smelter Look-up'!$I$4,$V2231-4,0))</f>
        <v/>
      </c>
      <c r="K2231" s="149"/>
      <c r="L2231" s="149"/>
      <c r="M2231" s="149"/>
      <c r="N2231" s="149"/>
      <c r="O2231" s="149"/>
      <c r="P2231" s="206"/>
      <c r="Q2231" s="150"/>
      <c r="R2231" s="148" t="str">
        <f ca="1">IF(ISERROR($V2231),"",OFFSET('Smelter Look-up'!$C$4,$V2231-4,0)&amp;"")</f>
        <v/>
      </c>
      <c r="S2231" s="154" t="str">
        <f t="shared" ca="1" si="181"/>
        <v/>
      </c>
      <c r="T2231" s="154" t="str">
        <f ca="1">IF(B2231="","",IF(ISERROR(MATCH($J2231,SorP!$B$1:$B$6261,0)),"",INDIRECT("'SorP'!$A$"&amp;MATCH($S2231&amp;$J2231,SorP!C:C,0))))</f>
        <v/>
      </c>
      <c r="U2231" s="167"/>
      <c r="V2231" s="168" t="e">
        <f>IF(C2231="",NA(),MATCH($B2231&amp;$C2231,'Smelter Look-up'!$J:$J,0))</f>
        <v>#N/A</v>
      </c>
      <c r="X2231" s="169">
        <f t="shared" ca="1" si="180"/>
        <v>0</v>
      </c>
      <c r="AB2231" s="311" t="str">
        <f t="shared" si="182"/>
        <v/>
      </c>
      <c r="AC2231" s="169" t="str">
        <f t="shared" si="183"/>
        <v/>
      </c>
      <c r="AD2231" s="169" t="str">
        <f t="shared" si="184"/>
        <v/>
      </c>
    </row>
    <row r="2232" spans="1:30" s="169" customFormat="1" ht="20.25">
      <c r="A2232" s="154"/>
      <c r="B2232" s="301"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3" t="str">
        <f ca="1">IF(ISERROR($V2232),"",OFFSET('Smelter Look-up'!$G$4,$V2232-4,0))</f>
        <v/>
      </c>
      <c r="I2232" s="204" t="str">
        <f ca="1">IF(ISERROR($V2232),"",OFFSET('Smelter Look-up'!$H$4,$V2232-4,0))</f>
        <v/>
      </c>
      <c r="J2232" s="204" t="str">
        <f ca="1">IF(ISERROR($V2232),"",OFFSET('Smelter Look-up'!$I$4,$V2232-4,0))</f>
        <v/>
      </c>
      <c r="K2232" s="149"/>
      <c r="L2232" s="149"/>
      <c r="M2232" s="149"/>
      <c r="N2232" s="149"/>
      <c r="O2232" s="149"/>
      <c r="P2232" s="206"/>
      <c r="Q2232" s="150"/>
      <c r="R2232" s="148" t="str">
        <f ca="1">IF(ISERROR($V2232),"",OFFSET('Smelter Look-up'!$C$4,$V2232-4,0)&amp;"")</f>
        <v/>
      </c>
      <c r="S2232" s="154" t="str">
        <f t="shared" ca="1" si="181"/>
        <v/>
      </c>
      <c r="T2232" s="154" t="str">
        <f ca="1">IF(B2232="","",IF(ISERROR(MATCH($J2232,SorP!$B$1:$B$6261,0)),"",INDIRECT("'SorP'!$A$"&amp;MATCH($S2232&amp;$J2232,SorP!C:C,0))))</f>
        <v/>
      </c>
      <c r="U2232" s="167"/>
      <c r="V2232" s="168" t="e">
        <f>IF(C2232="",NA(),MATCH($B2232&amp;$C2232,'Smelter Look-up'!$J:$J,0))</f>
        <v>#N/A</v>
      </c>
      <c r="X2232" s="169">
        <f t="shared" ca="1" si="180"/>
        <v>0</v>
      </c>
      <c r="AB2232" s="311" t="str">
        <f t="shared" si="182"/>
        <v/>
      </c>
      <c r="AC2232" s="169" t="str">
        <f t="shared" si="183"/>
        <v/>
      </c>
      <c r="AD2232" s="169" t="str">
        <f t="shared" si="184"/>
        <v/>
      </c>
    </row>
    <row r="2233" spans="1:30" s="169" customFormat="1" ht="20.25">
      <c r="A2233" s="154"/>
      <c r="B2233" s="301"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3" t="str">
        <f ca="1">IF(ISERROR($V2233),"",OFFSET('Smelter Look-up'!$G$4,$V2233-4,0))</f>
        <v/>
      </c>
      <c r="I2233" s="204" t="str">
        <f ca="1">IF(ISERROR($V2233),"",OFFSET('Smelter Look-up'!$H$4,$V2233-4,0))</f>
        <v/>
      </c>
      <c r="J2233" s="204" t="str">
        <f ca="1">IF(ISERROR($V2233),"",OFFSET('Smelter Look-up'!$I$4,$V2233-4,0))</f>
        <v/>
      </c>
      <c r="K2233" s="149"/>
      <c r="L2233" s="149"/>
      <c r="M2233" s="149"/>
      <c r="N2233" s="149"/>
      <c r="O2233" s="149"/>
      <c r="P2233" s="206"/>
      <c r="Q2233" s="150"/>
      <c r="R2233" s="148" t="str">
        <f ca="1">IF(ISERROR($V2233),"",OFFSET('Smelter Look-up'!$C$4,$V2233-4,0)&amp;"")</f>
        <v/>
      </c>
      <c r="S2233" s="154" t="str">
        <f t="shared" ca="1" si="181"/>
        <v/>
      </c>
      <c r="T2233" s="154" t="str">
        <f ca="1">IF(B2233="","",IF(ISERROR(MATCH($J2233,SorP!$B$1:$B$6261,0)),"",INDIRECT("'SorP'!$A$"&amp;MATCH($S2233&amp;$J2233,SorP!C:C,0))))</f>
        <v/>
      </c>
      <c r="U2233" s="167"/>
      <c r="V2233" s="168" t="e">
        <f>IF(C2233="",NA(),MATCH($B2233&amp;$C2233,'Smelter Look-up'!$J:$J,0))</f>
        <v>#N/A</v>
      </c>
      <c r="X2233" s="169">
        <f t="shared" ca="1" si="180"/>
        <v>0</v>
      </c>
      <c r="AB2233" s="311" t="str">
        <f t="shared" si="182"/>
        <v/>
      </c>
      <c r="AC2233" s="169" t="str">
        <f t="shared" si="183"/>
        <v/>
      </c>
      <c r="AD2233" s="169" t="str">
        <f t="shared" si="184"/>
        <v/>
      </c>
    </row>
    <row r="2234" spans="1:30" s="169" customFormat="1" ht="20.25">
      <c r="A2234" s="154"/>
      <c r="B2234" s="301"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3" t="str">
        <f ca="1">IF(ISERROR($V2234),"",OFFSET('Smelter Look-up'!$G$4,$V2234-4,0))</f>
        <v/>
      </c>
      <c r="I2234" s="204" t="str">
        <f ca="1">IF(ISERROR($V2234),"",OFFSET('Smelter Look-up'!$H$4,$V2234-4,0))</f>
        <v/>
      </c>
      <c r="J2234" s="204" t="str">
        <f ca="1">IF(ISERROR($V2234),"",OFFSET('Smelter Look-up'!$I$4,$V2234-4,0))</f>
        <v/>
      </c>
      <c r="K2234" s="149"/>
      <c r="L2234" s="149"/>
      <c r="M2234" s="149"/>
      <c r="N2234" s="149"/>
      <c r="O2234" s="149"/>
      <c r="P2234" s="206"/>
      <c r="Q2234" s="150"/>
      <c r="R2234" s="148" t="str">
        <f ca="1">IF(ISERROR($V2234),"",OFFSET('Smelter Look-up'!$C$4,$V2234-4,0)&amp;"")</f>
        <v/>
      </c>
      <c r="S2234" s="154" t="str">
        <f t="shared" ca="1" si="181"/>
        <v/>
      </c>
      <c r="T2234" s="154" t="str">
        <f ca="1">IF(B2234="","",IF(ISERROR(MATCH($J2234,SorP!$B$1:$B$6261,0)),"",INDIRECT("'SorP'!$A$"&amp;MATCH($S2234&amp;$J2234,SorP!C:C,0))))</f>
        <v/>
      </c>
      <c r="U2234" s="167"/>
      <c r="V2234" s="168" t="e">
        <f>IF(C2234="",NA(),MATCH($B2234&amp;$C2234,'Smelter Look-up'!$J:$J,0))</f>
        <v>#N/A</v>
      </c>
      <c r="X2234" s="169">
        <f t="shared" ca="1" si="180"/>
        <v>0</v>
      </c>
      <c r="AB2234" s="311" t="str">
        <f t="shared" si="182"/>
        <v/>
      </c>
      <c r="AC2234" s="169" t="str">
        <f t="shared" si="183"/>
        <v/>
      </c>
      <c r="AD2234" s="169" t="str">
        <f t="shared" si="184"/>
        <v/>
      </c>
    </row>
    <row r="2235" spans="1:30" s="169" customFormat="1" ht="20.25">
      <c r="A2235" s="154"/>
      <c r="B2235" s="301"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3" t="str">
        <f ca="1">IF(ISERROR($V2235),"",OFFSET('Smelter Look-up'!$G$4,$V2235-4,0))</f>
        <v/>
      </c>
      <c r="I2235" s="204" t="str">
        <f ca="1">IF(ISERROR($V2235),"",OFFSET('Smelter Look-up'!$H$4,$V2235-4,0))</f>
        <v/>
      </c>
      <c r="J2235" s="204" t="str">
        <f ca="1">IF(ISERROR($V2235),"",OFFSET('Smelter Look-up'!$I$4,$V2235-4,0))</f>
        <v/>
      </c>
      <c r="K2235" s="149"/>
      <c r="L2235" s="149"/>
      <c r="M2235" s="149"/>
      <c r="N2235" s="149"/>
      <c r="O2235" s="149"/>
      <c r="P2235" s="206"/>
      <c r="Q2235" s="150"/>
      <c r="R2235" s="148" t="str">
        <f ca="1">IF(ISERROR($V2235),"",OFFSET('Smelter Look-up'!$C$4,$V2235-4,0)&amp;"")</f>
        <v/>
      </c>
      <c r="S2235" s="154" t="str">
        <f t="shared" ca="1" si="181"/>
        <v/>
      </c>
      <c r="T2235" s="154" t="str">
        <f ca="1">IF(B2235="","",IF(ISERROR(MATCH($J2235,SorP!$B$1:$B$6261,0)),"",INDIRECT("'SorP'!$A$"&amp;MATCH($S2235&amp;$J2235,SorP!C:C,0))))</f>
        <v/>
      </c>
      <c r="U2235" s="167"/>
      <c r="V2235" s="168" t="e">
        <f>IF(C2235="",NA(),MATCH($B2235&amp;$C2235,'Smelter Look-up'!$J:$J,0))</f>
        <v>#N/A</v>
      </c>
      <c r="X2235" s="169">
        <f t="shared" ca="1" si="180"/>
        <v>0</v>
      </c>
      <c r="AB2235" s="311" t="str">
        <f t="shared" si="182"/>
        <v/>
      </c>
      <c r="AC2235" s="169" t="str">
        <f t="shared" si="183"/>
        <v/>
      </c>
      <c r="AD2235" s="169" t="str">
        <f t="shared" si="184"/>
        <v/>
      </c>
    </row>
    <row r="2236" spans="1:30" s="169" customFormat="1" ht="20.25">
      <c r="A2236" s="154"/>
      <c r="B2236" s="301"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3" t="str">
        <f ca="1">IF(ISERROR($V2236),"",OFFSET('Smelter Look-up'!$G$4,$V2236-4,0))</f>
        <v/>
      </c>
      <c r="I2236" s="204" t="str">
        <f ca="1">IF(ISERROR($V2236),"",OFFSET('Smelter Look-up'!$H$4,$V2236-4,0))</f>
        <v/>
      </c>
      <c r="J2236" s="204" t="str">
        <f ca="1">IF(ISERROR($V2236),"",OFFSET('Smelter Look-up'!$I$4,$V2236-4,0))</f>
        <v/>
      </c>
      <c r="K2236" s="149"/>
      <c r="L2236" s="149"/>
      <c r="M2236" s="149"/>
      <c r="N2236" s="149"/>
      <c r="O2236" s="149"/>
      <c r="P2236" s="206"/>
      <c r="Q2236" s="150"/>
      <c r="R2236" s="148" t="str">
        <f ca="1">IF(ISERROR($V2236),"",OFFSET('Smelter Look-up'!$C$4,$V2236-4,0)&amp;"")</f>
        <v/>
      </c>
      <c r="S2236" s="154" t="str">
        <f t="shared" ca="1" si="181"/>
        <v/>
      </c>
      <c r="T2236" s="154" t="str">
        <f ca="1">IF(B2236="","",IF(ISERROR(MATCH($J2236,SorP!$B$1:$B$6261,0)),"",INDIRECT("'SorP'!$A$"&amp;MATCH($S2236&amp;$J2236,SorP!C:C,0))))</f>
        <v/>
      </c>
      <c r="U2236" s="167"/>
      <c r="V2236" s="168" t="e">
        <f>IF(C2236="",NA(),MATCH($B2236&amp;$C2236,'Smelter Look-up'!$J:$J,0))</f>
        <v>#N/A</v>
      </c>
      <c r="X2236" s="169">
        <f t="shared" ca="1" si="180"/>
        <v>0</v>
      </c>
      <c r="AB2236" s="311" t="str">
        <f t="shared" si="182"/>
        <v/>
      </c>
      <c r="AC2236" s="169" t="str">
        <f t="shared" si="183"/>
        <v/>
      </c>
      <c r="AD2236" s="169" t="str">
        <f t="shared" si="184"/>
        <v/>
      </c>
    </row>
    <row r="2237" spans="1:30" s="169" customFormat="1" ht="20.25">
      <c r="A2237" s="154"/>
      <c r="B2237" s="301"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3" t="str">
        <f ca="1">IF(ISERROR($V2237),"",OFFSET('Smelter Look-up'!$G$4,$V2237-4,0))</f>
        <v/>
      </c>
      <c r="I2237" s="204" t="str">
        <f ca="1">IF(ISERROR($V2237),"",OFFSET('Smelter Look-up'!$H$4,$V2237-4,0))</f>
        <v/>
      </c>
      <c r="J2237" s="204" t="str">
        <f ca="1">IF(ISERROR($V2237),"",OFFSET('Smelter Look-up'!$I$4,$V2237-4,0))</f>
        <v/>
      </c>
      <c r="K2237" s="149"/>
      <c r="L2237" s="149"/>
      <c r="M2237" s="149"/>
      <c r="N2237" s="149"/>
      <c r="O2237" s="149"/>
      <c r="P2237" s="206"/>
      <c r="Q2237" s="150"/>
      <c r="R2237" s="148" t="str">
        <f ca="1">IF(ISERROR($V2237),"",OFFSET('Smelter Look-up'!$C$4,$V2237-4,0)&amp;"")</f>
        <v/>
      </c>
      <c r="S2237" s="154" t="str">
        <f t="shared" ca="1" si="181"/>
        <v/>
      </c>
      <c r="T2237" s="154" t="str">
        <f ca="1">IF(B2237="","",IF(ISERROR(MATCH($J2237,SorP!$B$1:$B$6261,0)),"",INDIRECT("'SorP'!$A$"&amp;MATCH($S2237&amp;$J2237,SorP!C:C,0))))</f>
        <v/>
      </c>
      <c r="U2237" s="167"/>
      <c r="V2237" s="168" t="e">
        <f>IF(C2237="",NA(),MATCH($B2237&amp;$C2237,'Smelter Look-up'!$J:$J,0))</f>
        <v>#N/A</v>
      </c>
      <c r="X2237" s="169">
        <f t="shared" ca="1" si="180"/>
        <v>0</v>
      </c>
      <c r="AB2237" s="311" t="str">
        <f t="shared" si="182"/>
        <v/>
      </c>
      <c r="AC2237" s="169" t="str">
        <f t="shared" si="183"/>
        <v/>
      </c>
      <c r="AD2237" s="169" t="str">
        <f t="shared" si="184"/>
        <v/>
      </c>
    </row>
    <row r="2238" spans="1:30" s="169" customFormat="1" ht="20.25">
      <c r="A2238" s="154"/>
      <c r="B2238" s="301"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3" t="str">
        <f ca="1">IF(ISERROR($V2238),"",OFFSET('Smelter Look-up'!$G$4,$V2238-4,0))</f>
        <v/>
      </c>
      <c r="I2238" s="204" t="str">
        <f ca="1">IF(ISERROR($V2238),"",OFFSET('Smelter Look-up'!$H$4,$V2238-4,0))</f>
        <v/>
      </c>
      <c r="J2238" s="204" t="str">
        <f ca="1">IF(ISERROR($V2238),"",OFFSET('Smelter Look-up'!$I$4,$V2238-4,0))</f>
        <v/>
      </c>
      <c r="K2238" s="149"/>
      <c r="L2238" s="149"/>
      <c r="M2238" s="149"/>
      <c r="N2238" s="149"/>
      <c r="O2238" s="149"/>
      <c r="P2238" s="206"/>
      <c r="Q2238" s="150"/>
      <c r="R2238" s="148" t="str">
        <f ca="1">IF(ISERROR($V2238),"",OFFSET('Smelter Look-up'!$C$4,$V2238-4,0)&amp;"")</f>
        <v/>
      </c>
      <c r="S2238" s="154" t="str">
        <f t="shared" ca="1" si="181"/>
        <v/>
      </c>
      <c r="T2238" s="154" t="str">
        <f ca="1">IF(B2238="","",IF(ISERROR(MATCH($J2238,SorP!$B$1:$B$6261,0)),"",INDIRECT("'SorP'!$A$"&amp;MATCH($S2238&amp;$J2238,SorP!C:C,0))))</f>
        <v/>
      </c>
      <c r="U2238" s="167"/>
      <c r="V2238" s="168" t="e">
        <f>IF(C2238="",NA(),MATCH($B2238&amp;$C2238,'Smelter Look-up'!$J:$J,0))</f>
        <v>#N/A</v>
      </c>
      <c r="X2238" s="169">
        <f t="shared" ca="1" si="180"/>
        <v>0</v>
      </c>
      <c r="AB2238" s="311" t="str">
        <f t="shared" si="182"/>
        <v/>
      </c>
      <c r="AC2238" s="169" t="str">
        <f t="shared" si="183"/>
        <v/>
      </c>
      <c r="AD2238" s="169" t="str">
        <f t="shared" si="184"/>
        <v/>
      </c>
    </row>
    <row r="2239" spans="1:30" s="169" customFormat="1" ht="20.25">
      <c r="A2239" s="154"/>
      <c r="B2239" s="301"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3" t="str">
        <f ca="1">IF(ISERROR($V2239),"",OFFSET('Smelter Look-up'!$G$4,$V2239-4,0))</f>
        <v/>
      </c>
      <c r="I2239" s="204" t="str">
        <f ca="1">IF(ISERROR($V2239),"",OFFSET('Smelter Look-up'!$H$4,$V2239-4,0))</f>
        <v/>
      </c>
      <c r="J2239" s="204" t="str">
        <f ca="1">IF(ISERROR($V2239),"",OFFSET('Smelter Look-up'!$I$4,$V2239-4,0))</f>
        <v/>
      </c>
      <c r="K2239" s="149"/>
      <c r="L2239" s="149"/>
      <c r="M2239" s="149"/>
      <c r="N2239" s="149"/>
      <c r="O2239" s="149"/>
      <c r="P2239" s="206"/>
      <c r="Q2239" s="150"/>
      <c r="R2239" s="148" t="str">
        <f ca="1">IF(ISERROR($V2239),"",OFFSET('Smelter Look-up'!$C$4,$V2239-4,0)&amp;"")</f>
        <v/>
      </c>
      <c r="S2239" s="154" t="str">
        <f t="shared" ca="1" si="181"/>
        <v/>
      </c>
      <c r="T2239" s="154" t="str">
        <f ca="1">IF(B2239="","",IF(ISERROR(MATCH($J2239,SorP!$B$1:$B$6261,0)),"",INDIRECT("'SorP'!$A$"&amp;MATCH($S2239&amp;$J2239,SorP!C:C,0))))</f>
        <v/>
      </c>
      <c r="U2239" s="167"/>
      <c r="V2239" s="168" t="e">
        <f>IF(C2239="",NA(),MATCH($B2239&amp;$C2239,'Smelter Look-up'!$J:$J,0))</f>
        <v>#N/A</v>
      </c>
      <c r="X2239" s="169">
        <f t="shared" ca="1" si="180"/>
        <v>0</v>
      </c>
      <c r="AB2239" s="311" t="str">
        <f t="shared" si="182"/>
        <v/>
      </c>
      <c r="AC2239" s="169" t="str">
        <f t="shared" si="183"/>
        <v/>
      </c>
      <c r="AD2239" s="169" t="str">
        <f t="shared" si="184"/>
        <v/>
      </c>
    </row>
    <row r="2240" spans="1:30" s="169" customFormat="1" ht="20.25">
      <c r="A2240" s="154"/>
      <c r="B2240" s="301"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3" t="str">
        <f ca="1">IF(ISERROR($V2240),"",OFFSET('Smelter Look-up'!$G$4,$V2240-4,0))</f>
        <v/>
      </c>
      <c r="I2240" s="204" t="str">
        <f ca="1">IF(ISERROR($V2240),"",OFFSET('Smelter Look-up'!$H$4,$V2240-4,0))</f>
        <v/>
      </c>
      <c r="J2240" s="204" t="str">
        <f ca="1">IF(ISERROR($V2240),"",OFFSET('Smelter Look-up'!$I$4,$V2240-4,0))</f>
        <v/>
      </c>
      <c r="K2240" s="149"/>
      <c r="L2240" s="149"/>
      <c r="M2240" s="149"/>
      <c r="N2240" s="149"/>
      <c r="O2240" s="149"/>
      <c r="P2240" s="206"/>
      <c r="Q2240" s="150"/>
      <c r="R2240" s="148" t="str">
        <f ca="1">IF(ISERROR($V2240),"",OFFSET('Smelter Look-up'!$C$4,$V2240-4,0)&amp;"")</f>
        <v/>
      </c>
      <c r="S2240" s="154" t="str">
        <f t="shared" ca="1" si="181"/>
        <v/>
      </c>
      <c r="T2240" s="154" t="str">
        <f ca="1">IF(B2240="","",IF(ISERROR(MATCH($J2240,SorP!$B$1:$B$6261,0)),"",INDIRECT("'SorP'!$A$"&amp;MATCH($S2240&amp;$J2240,SorP!C:C,0))))</f>
        <v/>
      </c>
      <c r="U2240" s="167"/>
      <c r="V2240" s="168" t="e">
        <f>IF(C2240="",NA(),MATCH($B2240&amp;$C2240,'Smelter Look-up'!$J:$J,0))</f>
        <v>#N/A</v>
      </c>
      <c r="X2240" s="169">
        <f t="shared" ca="1" si="180"/>
        <v>0</v>
      </c>
      <c r="AB2240" s="311" t="str">
        <f t="shared" si="182"/>
        <v/>
      </c>
      <c r="AC2240" s="169" t="str">
        <f t="shared" si="183"/>
        <v/>
      </c>
      <c r="AD2240" s="169" t="str">
        <f t="shared" si="184"/>
        <v/>
      </c>
    </row>
    <row r="2241" spans="1:30" s="169" customFormat="1" ht="20.25">
      <c r="A2241" s="154"/>
      <c r="B2241" s="301"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3" t="str">
        <f ca="1">IF(ISERROR($V2241),"",OFFSET('Smelter Look-up'!$G$4,$V2241-4,0))</f>
        <v/>
      </c>
      <c r="I2241" s="204" t="str">
        <f ca="1">IF(ISERROR($V2241),"",OFFSET('Smelter Look-up'!$H$4,$V2241-4,0))</f>
        <v/>
      </c>
      <c r="J2241" s="204" t="str">
        <f ca="1">IF(ISERROR($V2241),"",OFFSET('Smelter Look-up'!$I$4,$V2241-4,0))</f>
        <v/>
      </c>
      <c r="K2241" s="149"/>
      <c r="L2241" s="149"/>
      <c r="M2241" s="149"/>
      <c r="N2241" s="149"/>
      <c r="O2241" s="149"/>
      <c r="P2241" s="206"/>
      <c r="Q2241" s="150"/>
      <c r="R2241" s="148" t="str">
        <f ca="1">IF(ISERROR($V2241),"",OFFSET('Smelter Look-up'!$C$4,$V2241-4,0)&amp;"")</f>
        <v/>
      </c>
      <c r="S2241" s="154" t="str">
        <f t="shared" ca="1" si="181"/>
        <v/>
      </c>
      <c r="T2241" s="154" t="str">
        <f ca="1">IF(B2241="","",IF(ISERROR(MATCH($J2241,SorP!$B$1:$B$6261,0)),"",INDIRECT("'SorP'!$A$"&amp;MATCH($S2241&amp;$J2241,SorP!C:C,0))))</f>
        <v/>
      </c>
      <c r="U2241" s="167"/>
      <c r="V2241" s="168" t="e">
        <f>IF(C2241="",NA(),MATCH($B2241&amp;$C2241,'Smelter Look-up'!$J:$J,0))</f>
        <v>#N/A</v>
      </c>
      <c r="X2241" s="169">
        <f t="shared" ca="1" si="180"/>
        <v>0</v>
      </c>
      <c r="AB2241" s="311" t="str">
        <f t="shared" si="182"/>
        <v/>
      </c>
      <c r="AC2241" s="169" t="str">
        <f t="shared" si="183"/>
        <v/>
      </c>
      <c r="AD2241" s="169" t="str">
        <f t="shared" si="184"/>
        <v/>
      </c>
    </row>
    <row r="2242" spans="1:30" s="169" customFormat="1" ht="20.25">
      <c r="A2242" s="154"/>
      <c r="B2242" s="301"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3" t="str">
        <f ca="1">IF(ISERROR($V2242),"",OFFSET('Smelter Look-up'!$G$4,$V2242-4,0))</f>
        <v/>
      </c>
      <c r="I2242" s="204" t="str">
        <f ca="1">IF(ISERROR($V2242),"",OFFSET('Smelter Look-up'!$H$4,$V2242-4,0))</f>
        <v/>
      </c>
      <c r="J2242" s="204" t="str">
        <f ca="1">IF(ISERROR($V2242),"",OFFSET('Smelter Look-up'!$I$4,$V2242-4,0))</f>
        <v/>
      </c>
      <c r="K2242" s="149"/>
      <c r="L2242" s="149"/>
      <c r="M2242" s="149"/>
      <c r="N2242" s="149"/>
      <c r="O2242" s="149"/>
      <c r="P2242" s="206"/>
      <c r="Q2242" s="150"/>
      <c r="R2242" s="148" t="str">
        <f ca="1">IF(ISERROR($V2242),"",OFFSET('Smelter Look-up'!$C$4,$V2242-4,0)&amp;"")</f>
        <v/>
      </c>
      <c r="S2242" s="154" t="str">
        <f t="shared" ca="1" si="181"/>
        <v/>
      </c>
      <c r="T2242" s="154" t="str">
        <f ca="1">IF(B2242="","",IF(ISERROR(MATCH($J2242,SorP!$B$1:$B$6261,0)),"",INDIRECT("'SorP'!$A$"&amp;MATCH($S2242&amp;$J2242,SorP!C:C,0))))</f>
        <v/>
      </c>
      <c r="U2242" s="167"/>
      <c r="V2242" s="168" t="e">
        <f>IF(C2242="",NA(),MATCH($B2242&amp;$C2242,'Smelter Look-up'!$J:$J,0))</f>
        <v>#N/A</v>
      </c>
      <c r="X2242" s="169">
        <f t="shared" ca="1" si="180"/>
        <v>0</v>
      </c>
      <c r="AB2242" s="311" t="str">
        <f t="shared" si="182"/>
        <v/>
      </c>
      <c r="AC2242" s="169" t="str">
        <f t="shared" si="183"/>
        <v/>
      </c>
      <c r="AD2242" s="169" t="str">
        <f t="shared" si="184"/>
        <v/>
      </c>
    </row>
    <row r="2243" spans="1:30" s="169" customFormat="1" ht="20.25">
      <c r="A2243" s="154"/>
      <c r="B2243" s="301"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3" t="str">
        <f ca="1">IF(ISERROR($V2243),"",OFFSET('Smelter Look-up'!$G$4,$V2243-4,0))</f>
        <v/>
      </c>
      <c r="I2243" s="204" t="str">
        <f ca="1">IF(ISERROR($V2243),"",OFFSET('Smelter Look-up'!$H$4,$V2243-4,0))</f>
        <v/>
      </c>
      <c r="J2243" s="204" t="str">
        <f ca="1">IF(ISERROR($V2243),"",OFFSET('Smelter Look-up'!$I$4,$V2243-4,0))</f>
        <v/>
      </c>
      <c r="K2243" s="149"/>
      <c r="L2243" s="149"/>
      <c r="M2243" s="149"/>
      <c r="N2243" s="149"/>
      <c r="O2243" s="149"/>
      <c r="P2243" s="206"/>
      <c r="Q2243" s="150"/>
      <c r="R2243" s="148" t="str">
        <f ca="1">IF(ISERROR($V2243),"",OFFSET('Smelter Look-up'!$C$4,$V2243-4,0)&amp;"")</f>
        <v/>
      </c>
      <c r="S2243" s="154" t="str">
        <f t="shared" ca="1" si="181"/>
        <v/>
      </c>
      <c r="T2243" s="154" t="str">
        <f ca="1">IF(B2243="","",IF(ISERROR(MATCH($J2243,SorP!$B$1:$B$6261,0)),"",INDIRECT("'SorP'!$A$"&amp;MATCH($S2243&amp;$J2243,SorP!C:C,0))))</f>
        <v/>
      </c>
      <c r="U2243" s="167"/>
      <c r="V2243" s="168" t="e">
        <f>IF(C2243="",NA(),MATCH($B2243&amp;$C2243,'Smelter Look-up'!$J:$J,0))</f>
        <v>#N/A</v>
      </c>
      <c r="X2243" s="169">
        <f t="shared" ca="1" si="180"/>
        <v>0</v>
      </c>
      <c r="AB2243" s="311" t="str">
        <f t="shared" si="182"/>
        <v/>
      </c>
      <c r="AC2243" s="169" t="str">
        <f t="shared" si="183"/>
        <v/>
      </c>
      <c r="AD2243" s="169" t="str">
        <f t="shared" si="184"/>
        <v/>
      </c>
    </row>
    <row r="2244" spans="1:30" s="169" customFormat="1" ht="20.25">
      <c r="A2244" s="154"/>
      <c r="B2244" s="301"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3" t="str">
        <f ca="1">IF(ISERROR($V2244),"",OFFSET('Smelter Look-up'!$G$4,$V2244-4,0))</f>
        <v/>
      </c>
      <c r="I2244" s="204" t="str">
        <f ca="1">IF(ISERROR($V2244),"",OFFSET('Smelter Look-up'!$H$4,$V2244-4,0))</f>
        <v/>
      </c>
      <c r="J2244" s="204" t="str">
        <f ca="1">IF(ISERROR($V2244),"",OFFSET('Smelter Look-up'!$I$4,$V2244-4,0))</f>
        <v/>
      </c>
      <c r="K2244" s="149"/>
      <c r="L2244" s="149"/>
      <c r="M2244" s="149"/>
      <c r="N2244" s="149"/>
      <c r="O2244" s="149"/>
      <c r="P2244" s="206"/>
      <c r="Q2244" s="150"/>
      <c r="R2244" s="148" t="str">
        <f ca="1">IF(ISERROR($V2244),"",OFFSET('Smelter Look-up'!$C$4,$V2244-4,0)&amp;"")</f>
        <v/>
      </c>
      <c r="S2244" s="154" t="str">
        <f t="shared" ca="1" si="181"/>
        <v/>
      </c>
      <c r="T2244" s="154" t="str">
        <f ca="1">IF(B2244="","",IF(ISERROR(MATCH($J2244,SorP!$B$1:$B$6261,0)),"",INDIRECT("'SorP'!$A$"&amp;MATCH($S2244&amp;$J2244,SorP!C:C,0))))</f>
        <v/>
      </c>
      <c r="U2244" s="167"/>
      <c r="V2244" s="168" t="e">
        <f>IF(C2244="",NA(),MATCH($B2244&amp;$C2244,'Smelter Look-up'!$J:$J,0))</f>
        <v>#N/A</v>
      </c>
      <c r="X2244" s="169">
        <f t="shared" ca="1" si="180"/>
        <v>0</v>
      </c>
      <c r="AB2244" s="311" t="str">
        <f t="shared" si="182"/>
        <v/>
      </c>
      <c r="AC2244" s="169" t="str">
        <f t="shared" si="183"/>
        <v/>
      </c>
      <c r="AD2244" s="169" t="str">
        <f t="shared" si="184"/>
        <v/>
      </c>
    </row>
    <row r="2245" spans="1:30" s="169" customFormat="1" ht="20.25">
      <c r="A2245" s="154"/>
      <c r="B2245" s="301"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3" t="str">
        <f ca="1">IF(ISERROR($V2245),"",OFFSET('Smelter Look-up'!$G$4,$V2245-4,0))</f>
        <v/>
      </c>
      <c r="I2245" s="204" t="str">
        <f ca="1">IF(ISERROR($V2245),"",OFFSET('Smelter Look-up'!$H$4,$V2245-4,0))</f>
        <v/>
      </c>
      <c r="J2245" s="204" t="str">
        <f ca="1">IF(ISERROR($V2245),"",OFFSET('Smelter Look-up'!$I$4,$V2245-4,0))</f>
        <v/>
      </c>
      <c r="K2245" s="149"/>
      <c r="L2245" s="149"/>
      <c r="M2245" s="149"/>
      <c r="N2245" s="149"/>
      <c r="O2245" s="149"/>
      <c r="P2245" s="206"/>
      <c r="Q2245" s="150"/>
      <c r="R2245" s="148" t="str">
        <f ca="1">IF(ISERROR($V2245),"",OFFSET('Smelter Look-up'!$C$4,$V2245-4,0)&amp;"")</f>
        <v/>
      </c>
      <c r="S2245" s="154" t="str">
        <f t="shared" ca="1" si="181"/>
        <v/>
      </c>
      <c r="T2245" s="154" t="str">
        <f ca="1">IF(B2245="","",IF(ISERROR(MATCH($J2245,SorP!$B$1:$B$6261,0)),"",INDIRECT("'SorP'!$A$"&amp;MATCH($S2245&amp;$J2245,SorP!C:C,0))))</f>
        <v/>
      </c>
      <c r="U2245" s="167"/>
      <c r="V2245" s="168" t="e">
        <f>IF(C2245="",NA(),MATCH($B2245&amp;$C2245,'Smelter Look-up'!$J:$J,0))</f>
        <v>#N/A</v>
      </c>
      <c r="X2245" s="169">
        <f t="shared" ca="1" si="180"/>
        <v>0</v>
      </c>
      <c r="AB2245" s="311" t="str">
        <f t="shared" si="182"/>
        <v/>
      </c>
      <c r="AC2245" s="169" t="str">
        <f t="shared" si="183"/>
        <v/>
      </c>
      <c r="AD2245" s="169" t="str">
        <f t="shared" si="184"/>
        <v/>
      </c>
    </row>
    <row r="2246" spans="1:30" s="169" customFormat="1" ht="20.25">
      <c r="A2246" s="154"/>
      <c r="B2246" s="301"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3" t="str">
        <f ca="1">IF(ISERROR($V2246),"",OFFSET('Smelter Look-up'!$G$4,$V2246-4,0))</f>
        <v/>
      </c>
      <c r="I2246" s="204" t="str">
        <f ca="1">IF(ISERROR($V2246),"",OFFSET('Smelter Look-up'!$H$4,$V2246-4,0))</f>
        <v/>
      </c>
      <c r="J2246" s="204" t="str">
        <f ca="1">IF(ISERROR($V2246),"",OFFSET('Smelter Look-up'!$I$4,$V2246-4,0))</f>
        <v/>
      </c>
      <c r="K2246" s="149"/>
      <c r="L2246" s="149"/>
      <c r="M2246" s="149"/>
      <c r="N2246" s="149"/>
      <c r="O2246" s="149"/>
      <c r="P2246" s="206"/>
      <c r="Q2246" s="150"/>
      <c r="R2246" s="148" t="str">
        <f ca="1">IF(ISERROR($V2246),"",OFFSET('Smelter Look-up'!$C$4,$V2246-4,0)&amp;"")</f>
        <v/>
      </c>
      <c r="S2246" s="154" t="str">
        <f t="shared" ca="1" si="181"/>
        <v/>
      </c>
      <c r="T2246" s="154" t="str">
        <f ca="1">IF(B2246="","",IF(ISERROR(MATCH($J2246,SorP!$B$1:$B$6261,0)),"",INDIRECT("'SorP'!$A$"&amp;MATCH($S2246&amp;$J2246,SorP!C:C,0))))</f>
        <v/>
      </c>
      <c r="U2246" s="167"/>
      <c r="V2246" s="168" t="e">
        <f>IF(C2246="",NA(),MATCH($B2246&amp;$C2246,'Smelter Look-up'!$J:$J,0))</f>
        <v>#N/A</v>
      </c>
      <c r="X2246" s="169">
        <f t="shared" ca="1" si="180"/>
        <v>0</v>
      </c>
      <c r="AB2246" s="311" t="str">
        <f t="shared" si="182"/>
        <v/>
      </c>
      <c r="AC2246" s="169" t="str">
        <f t="shared" si="183"/>
        <v/>
      </c>
      <c r="AD2246" s="169" t="str">
        <f t="shared" si="184"/>
        <v/>
      </c>
    </row>
    <row r="2247" spans="1:30" s="169" customFormat="1" ht="20.25">
      <c r="A2247" s="154"/>
      <c r="B2247" s="301"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3" t="str">
        <f ca="1">IF(ISERROR($V2247),"",OFFSET('Smelter Look-up'!$G$4,$V2247-4,0))</f>
        <v/>
      </c>
      <c r="I2247" s="204" t="str">
        <f ca="1">IF(ISERROR($V2247),"",OFFSET('Smelter Look-up'!$H$4,$V2247-4,0))</f>
        <v/>
      </c>
      <c r="J2247" s="204" t="str">
        <f ca="1">IF(ISERROR($V2247),"",OFFSET('Smelter Look-up'!$I$4,$V2247-4,0))</f>
        <v/>
      </c>
      <c r="K2247" s="149"/>
      <c r="L2247" s="149"/>
      <c r="M2247" s="149"/>
      <c r="N2247" s="149"/>
      <c r="O2247" s="149"/>
      <c r="P2247" s="206"/>
      <c r="Q2247" s="150"/>
      <c r="R2247" s="148" t="str">
        <f ca="1">IF(ISERROR($V2247),"",OFFSET('Smelter Look-up'!$C$4,$V2247-4,0)&amp;"")</f>
        <v/>
      </c>
      <c r="S2247" s="154" t="str">
        <f t="shared" ca="1" si="181"/>
        <v/>
      </c>
      <c r="T2247" s="154" t="str">
        <f ca="1">IF(B2247="","",IF(ISERROR(MATCH($J2247,SorP!$B$1:$B$6261,0)),"",INDIRECT("'SorP'!$A$"&amp;MATCH($S2247&amp;$J2247,SorP!C:C,0))))</f>
        <v/>
      </c>
      <c r="U2247" s="167"/>
      <c r="V2247" s="168" t="e">
        <f>IF(C2247="",NA(),MATCH($B2247&amp;$C2247,'Smelter Look-up'!$J:$J,0))</f>
        <v>#N/A</v>
      </c>
      <c r="X2247" s="169">
        <f t="shared" ca="1" si="180"/>
        <v>0</v>
      </c>
      <c r="AB2247" s="311" t="str">
        <f t="shared" si="182"/>
        <v/>
      </c>
      <c r="AC2247" s="169" t="str">
        <f t="shared" si="183"/>
        <v/>
      </c>
      <c r="AD2247" s="169" t="str">
        <f t="shared" si="184"/>
        <v/>
      </c>
    </row>
    <row r="2248" spans="1:30" s="169" customFormat="1" ht="20.25">
      <c r="A2248" s="154"/>
      <c r="B2248" s="301"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3" t="str">
        <f ca="1">IF(ISERROR($V2248),"",OFFSET('Smelter Look-up'!$G$4,$V2248-4,0))</f>
        <v/>
      </c>
      <c r="I2248" s="204" t="str">
        <f ca="1">IF(ISERROR($V2248),"",OFFSET('Smelter Look-up'!$H$4,$V2248-4,0))</f>
        <v/>
      </c>
      <c r="J2248" s="204" t="str">
        <f ca="1">IF(ISERROR($V2248),"",OFFSET('Smelter Look-up'!$I$4,$V2248-4,0))</f>
        <v/>
      </c>
      <c r="K2248" s="149"/>
      <c r="L2248" s="149"/>
      <c r="M2248" s="149"/>
      <c r="N2248" s="149"/>
      <c r="O2248" s="149"/>
      <c r="P2248" s="206"/>
      <c r="Q2248" s="150"/>
      <c r="R2248" s="148" t="str">
        <f ca="1">IF(ISERROR($V2248),"",OFFSET('Smelter Look-up'!$C$4,$V2248-4,0)&amp;"")</f>
        <v/>
      </c>
      <c r="S2248" s="154" t="str">
        <f t="shared" ca="1" si="181"/>
        <v/>
      </c>
      <c r="T2248" s="154" t="str">
        <f ca="1">IF(B2248="","",IF(ISERROR(MATCH($J2248,SorP!$B$1:$B$6261,0)),"",INDIRECT("'SorP'!$A$"&amp;MATCH($S2248&amp;$J2248,SorP!C:C,0))))</f>
        <v/>
      </c>
      <c r="U2248" s="167"/>
      <c r="V2248" s="168" t="e">
        <f>IF(C2248="",NA(),MATCH($B2248&amp;$C2248,'Smelter Look-up'!$J:$J,0))</f>
        <v>#N/A</v>
      </c>
      <c r="X2248" s="169">
        <f t="shared" ca="1" si="180"/>
        <v>0</v>
      </c>
      <c r="AB2248" s="311" t="str">
        <f t="shared" si="182"/>
        <v/>
      </c>
      <c r="AC2248" s="169" t="str">
        <f t="shared" si="183"/>
        <v/>
      </c>
      <c r="AD2248" s="169" t="str">
        <f t="shared" si="184"/>
        <v/>
      </c>
    </row>
    <row r="2249" spans="1:30" s="169" customFormat="1" ht="20.25">
      <c r="A2249" s="154"/>
      <c r="B2249" s="301"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3" t="str">
        <f ca="1">IF(ISERROR($V2249),"",OFFSET('Smelter Look-up'!$G$4,$V2249-4,0))</f>
        <v/>
      </c>
      <c r="I2249" s="204" t="str">
        <f ca="1">IF(ISERROR($V2249),"",OFFSET('Smelter Look-up'!$H$4,$V2249-4,0))</f>
        <v/>
      </c>
      <c r="J2249" s="204" t="str">
        <f ca="1">IF(ISERROR($V2249),"",OFFSET('Smelter Look-up'!$I$4,$V2249-4,0))</f>
        <v/>
      </c>
      <c r="K2249" s="149"/>
      <c r="L2249" s="149"/>
      <c r="M2249" s="149"/>
      <c r="N2249" s="149"/>
      <c r="O2249" s="149"/>
      <c r="P2249" s="206"/>
      <c r="Q2249" s="150"/>
      <c r="R2249" s="148" t="str">
        <f ca="1">IF(ISERROR($V2249),"",OFFSET('Smelter Look-up'!$C$4,$V2249-4,0)&amp;"")</f>
        <v/>
      </c>
      <c r="S2249" s="154" t="str">
        <f t="shared" ca="1" si="181"/>
        <v/>
      </c>
      <c r="T2249" s="154" t="str">
        <f ca="1">IF(B2249="","",IF(ISERROR(MATCH($J2249,SorP!$B$1:$B$6261,0)),"",INDIRECT("'SorP'!$A$"&amp;MATCH($S2249&amp;$J2249,SorP!C:C,0))))</f>
        <v/>
      </c>
      <c r="U2249" s="167"/>
      <c r="V2249" s="168" t="e">
        <f>IF(C2249="",NA(),MATCH($B2249&amp;$C2249,'Smelter Look-up'!$J:$J,0))</f>
        <v>#N/A</v>
      </c>
      <c r="X2249" s="169">
        <f t="shared" ca="1" si="180"/>
        <v>0</v>
      </c>
      <c r="AB2249" s="311" t="str">
        <f t="shared" si="182"/>
        <v/>
      </c>
      <c r="AC2249" s="169" t="str">
        <f t="shared" si="183"/>
        <v/>
      </c>
      <c r="AD2249" s="169" t="str">
        <f t="shared" si="184"/>
        <v/>
      </c>
    </row>
    <row r="2250" spans="1:30" s="169" customFormat="1" ht="20.25">
      <c r="A2250" s="154"/>
      <c r="B2250" s="301"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3" t="str">
        <f ca="1">IF(ISERROR($V2250),"",OFFSET('Smelter Look-up'!$G$4,$V2250-4,0))</f>
        <v/>
      </c>
      <c r="I2250" s="204" t="str">
        <f ca="1">IF(ISERROR($V2250),"",OFFSET('Smelter Look-up'!$H$4,$V2250-4,0))</f>
        <v/>
      </c>
      <c r="J2250" s="204" t="str">
        <f ca="1">IF(ISERROR($V2250),"",OFFSET('Smelter Look-up'!$I$4,$V2250-4,0))</f>
        <v/>
      </c>
      <c r="K2250" s="149"/>
      <c r="L2250" s="149"/>
      <c r="M2250" s="149"/>
      <c r="N2250" s="149"/>
      <c r="O2250" s="149"/>
      <c r="P2250" s="206"/>
      <c r="Q2250" s="150"/>
      <c r="R2250" s="148" t="str">
        <f ca="1">IF(ISERROR($V2250),"",OFFSET('Smelter Look-up'!$C$4,$V2250-4,0)&amp;"")</f>
        <v/>
      </c>
      <c r="S2250" s="154" t="str">
        <f t="shared" ca="1" si="181"/>
        <v/>
      </c>
      <c r="T2250" s="154" t="str">
        <f ca="1">IF(B2250="","",IF(ISERROR(MATCH($J2250,SorP!$B$1:$B$6261,0)),"",INDIRECT("'SorP'!$A$"&amp;MATCH($S2250&amp;$J2250,SorP!C:C,0))))</f>
        <v/>
      </c>
      <c r="U2250" s="167"/>
      <c r="V2250" s="168" t="e">
        <f>IF(C2250="",NA(),MATCH($B2250&amp;$C2250,'Smelter Look-up'!$J:$J,0))</f>
        <v>#N/A</v>
      </c>
      <c r="X2250" s="169">
        <f t="shared" ca="1" si="180"/>
        <v>0</v>
      </c>
      <c r="AB2250" s="311" t="str">
        <f t="shared" si="182"/>
        <v/>
      </c>
      <c r="AC2250" s="169" t="str">
        <f t="shared" si="183"/>
        <v/>
      </c>
      <c r="AD2250" s="169" t="str">
        <f t="shared" si="184"/>
        <v/>
      </c>
    </row>
    <row r="2251" spans="1:30" s="169" customFormat="1" ht="20.25">
      <c r="A2251" s="154"/>
      <c r="B2251" s="301"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3" t="str">
        <f ca="1">IF(ISERROR($V2251),"",OFFSET('Smelter Look-up'!$G$4,$V2251-4,0))</f>
        <v/>
      </c>
      <c r="I2251" s="204" t="str">
        <f ca="1">IF(ISERROR($V2251),"",OFFSET('Smelter Look-up'!$H$4,$V2251-4,0))</f>
        <v/>
      </c>
      <c r="J2251" s="204" t="str">
        <f ca="1">IF(ISERROR($V2251),"",OFFSET('Smelter Look-up'!$I$4,$V2251-4,0))</f>
        <v/>
      </c>
      <c r="K2251" s="149"/>
      <c r="L2251" s="149"/>
      <c r="M2251" s="149"/>
      <c r="N2251" s="149"/>
      <c r="O2251" s="149"/>
      <c r="P2251" s="206"/>
      <c r="Q2251" s="150"/>
      <c r="R2251" s="148" t="str">
        <f ca="1">IF(ISERROR($V2251),"",OFFSET('Smelter Look-up'!$C$4,$V2251-4,0)&amp;"")</f>
        <v/>
      </c>
      <c r="S2251" s="154" t="str">
        <f t="shared" ca="1" si="181"/>
        <v/>
      </c>
      <c r="T2251" s="154" t="str">
        <f ca="1">IF(B2251="","",IF(ISERROR(MATCH($J2251,SorP!$B$1:$B$6261,0)),"",INDIRECT("'SorP'!$A$"&amp;MATCH($S2251&amp;$J2251,SorP!C:C,0))))</f>
        <v/>
      </c>
      <c r="U2251" s="167"/>
      <c r="V2251" s="168" t="e">
        <f>IF(C2251="",NA(),MATCH($B2251&amp;$C2251,'Smelter Look-up'!$J:$J,0))</f>
        <v>#N/A</v>
      </c>
      <c r="X2251" s="169">
        <f t="shared" ca="1" si="180"/>
        <v>0</v>
      </c>
      <c r="AB2251" s="311" t="str">
        <f t="shared" si="182"/>
        <v/>
      </c>
      <c r="AC2251" s="169" t="str">
        <f t="shared" si="183"/>
        <v/>
      </c>
      <c r="AD2251" s="169" t="str">
        <f t="shared" si="184"/>
        <v/>
      </c>
    </row>
    <row r="2252" spans="1:30" s="169" customFormat="1" ht="20.25">
      <c r="A2252" s="154"/>
      <c r="B2252" s="301"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3" t="str">
        <f ca="1">IF(ISERROR($V2252),"",OFFSET('Smelter Look-up'!$G$4,$V2252-4,0))</f>
        <v/>
      </c>
      <c r="I2252" s="204" t="str">
        <f ca="1">IF(ISERROR($V2252),"",OFFSET('Smelter Look-up'!$H$4,$V2252-4,0))</f>
        <v/>
      </c>
      <c r="J2252" s="204" t="str">
        <f ca="1">IF(ISERROR($V2252),"",OFFSET('Smelter Look-up'!$I$4,$V2252-4,0))</f>
        <v/>
      </c>
      <c r="K2252" s="149"/>
      <c r="L2252" s="149"/>
      <c r="M2252" s="149"/>
      <c r="N2252" s="149"/>
      <c r="O2252" s="149"/>
      <c r="P2252" s="206"/>
      <c r="Q2252" s="150"/>
      <c r="R2252" s="148" t="str">
        <f ca="1">IF(ISERROR($V2252),"",OFFSET('Smelter Look-up'!$C$4,$V2252-4,0)&amp;"")</f>
        <v/>
      </c>
      <c r="S2252" s="154" t="str">
        <f t="shared" ca="1" si="181"/>
        <v/>
      </c>
      <c r="T2252" s="154" t="str">
        <f ca="1">IF(B2252="","",IF(ISERROR(MATCH($J2252,SorP!$B$1:$B$6261,0)),"",INDIRECT("'SorP'!$A$"&amp;MATCH($S2252&amp;$J2252,SorP!C:C,0))))</f>
        <v/>
      </c>
      <c r="U2252" s="167"/>
      <c r="V2252" s="168" t="e">
        <f>IF(C2252="",NA(),MATCH($B2252&amp;$C2252,'Smelter Look-up'!$J:$J,0))</f>
        <v>#N/A</v>
      </c>
      <c r="X2252" s="169">
        <f t="shared" ca="1" si="180"/>
        <v>0</v>
      </c>
      <c r="AB2252" s="311" t="str">
        <f t="shared" si="182"/>
        <v/>
      </c>
      <c r="AC2252" s="169" t="str">
        <f t="shared" si="183"/>
        <v/>
      </c>
      <c r="AD2252" s="169" t="str">
        <f t="shared" si="184"/>
        <v/>
      </c>
    </row>
    <row r="2253" spans="1:30" s="169" customFormat="1" ht="20.25">
      <c r="A2253" s="154"/>
      <c r="B2253" s="301"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3" t="str">
        <f ca="1">IF(ISERROR($V2253),"",OFFSET('Smelter Look-up'!$G$4,$V2253-4,0))</f>
        <v/>
      </c>
      <c r="I2253" s="204" t="str">
        <f ca="1">IF(ISERROR($V2253),"",OFFSET('Smelter Look-up'!$H$4,$V2253-4,0))</f>
        <v/>
      </c>
      <c r="J2253" s="204" t="str">
        <f ca="1">IF(ISERROR($V2253),"",OFFSET('Smelter Look-up'!$I$4,$V2253-4,0))</f>
        <v/>
      </c>
      <c r="K2253" s="149"/>
      <c r="L2253" s="149"/>
      <c r="M2253" s="149"/>
      <c r="N2253" s="149"/>
      <c r="O2253" s="149"/>
      <c r="P2253" s="206"/>
      <c r="Q2253" s="150"/>
      <c r="R2253" s="148" t="str">
        <f ca="1">IF(ISERROR($V2253),"",OFFSET('Smelter Look-up'!$C$4,$V2253-4,0)&amp;"")</f>
        <v/>
      </c>
      <c r="S2253" s="154" t="str">
        <f t="shared" ca="1" si="181"/>
        <v/>
      </c>
      <c r="T2253" s="154" t="str">
        <f ca="1">IF(B2253="","",IF(ISERROR(MATCH($J2253,SorP!$B$1:$B$6261,0)),"",INDIRECT("'SorP'!$A$"&amp;MATCH($S2253&amp;$J2253,SorP!C:C,0))))</f>
        <v/>
      </c>
      <c r="U2253" s="167"/>
      <c r="V2253" s="168" t="e">
        <f>IF(C2253="",NA(),MATCH($B2253&amp;$C2253,'Smelter Look-up'!$J:$J,0))</f>
        <v>#N/A</v>
      </c>
      <c r="X2253" s="169">
        <f t="shared" ca="1" si="180"/>
        <v>0</v>
      </c>
      <c r="AB2253" s="311" t="str">
        <f t="shared" si="182"/>
        <v/>
      </c>
      <c r="AC2253" s="169" t="str">
        <f t="shared" si="183"/>
        <v/>
      </c>
      <c r="AD2253" s="169" t="str">
        <f t="shared" si="184"/>
        <v/>
      </c>
    </row>
    <row r="2254" spans="1:30" s="169" customFormat="1" ht="20.25">
      <c r="A2254" s="154"/>
      <c r="B2254" s="301"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3" t="str">
        <f ca="1">IF(ISERROR($V2254),"",OFFSET('Smelter Look-up'!$G$4,$V2254-4,0))</f>
        <v/>
      </c>
      <c r="I2254" s="204" t="str">
        <f ca="1">IF(ISERROR($V2254),"",OFFSET('Smelter Look-up'!$H$4,$V2254-4,0))</f>
        <v/>
      </c>
      <c r="J2254" s="204" t="str">
        <f ca="1">IF(ISERROR($V2254),"",OFFSET('Smelter Look-up'!$I$4,$V2254-4,0))</f>
        <v/>
      </c>
      <c r="K2254" s="149"/>
      <c r="L2254" s="149"/>
      <c r="M2254" s="149"/>
      <c r="N2254" s="149"/>
      <c r="O2254" s="149"/>
      <c r="P2254" s="206"/>
      <c r="Q2254" s="150"/>
      <c r="R2254" s="148" t="str">
        <f ca="1">IF(ISERROR($V2254),"",OFFSET('Smelter Look-up'!$C$4,$V2254-4,0)&amp;"")</f>
        <v/>
      </c>
      <c r="S2254" s="154" t="str">
        <f t="shared" ca="1" si="181"/>
        <v/>
      </c>
      <c r="T2254" s="154" t="str">
        <f ca="1">IF(B2254="","",IF(ISERROR(MATCH($J2254,SorP!$B$1:$B$6261,0)),"",INDIRECT("'SorP'!$A$"&amp;MATCH($S2254&amp;$J2254,SorP!C:C,0))))</f>
        <v/>
      </c>
      <c r="U2254" s="167"/>
      <c r="V2254" s="168" t="e">
        <f>IF(C2254="",NA(),MATCH($B2254&amp;$C2254,'Smelter Look-up'!$J:$J,0))</f>
        <v>#N/A</v>
      </c>
      <c r="X2254" s="169">
        <f t="shared" ca="1" si="180"/>
        <v>0</v>
      </c>
      <c r="AB2254" s="311" t="str">
        <f t="shared" si="182"/>
        <v/>
      </c>
      <c r="AC2254" s="169" t="str">
        <f t="shared" si="183"/>
        <v/>
      </c>
      <c r="AD2254" s="169" t="str">
        <f t="shared" si="184"/>
        <v/>
      </c>
    </row>
    <row r="2255" spans="1:30" s="169" customFormat="1" ht="20.25">
      <c r="A2255" s="154"/>
      <c r="B2255" s="301"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3" t="str">
        <f ca="1">IF(ISERROR($V2255),"",OFFSET('Smelter Look-up'!$G$4,$V2255-4,0))</f>
        <v/>
      </c>
      <c r="I2255" s="204" t="str">
        <f ca="1">IF(ISERROR($V2255),"",OFFSET('Smelter Look-up'!$H$4,$V2255-4,0))</f>
        <v/>
      </c>
      <c r="J2255" s="204" t="str">
        <f ca="1">IF(ISERROR($V2255),"",OFFSET('Smelter Look-up'!$I$4,$V2255-4,0))</f>
        <v/>
      </c>
      <c r="K2255" s="149"/>
      <c r="L2255" s="149"/>
      <c r="M2255" s="149"/>
      <c r="N2255" s="149"/>
      <c r="O2255" s="149"/>
      <c r="P2255" s="206"/>
      <c r="Q2255" s="150"/>
      <c r="R2255" s="148" t="str">
        <f ca="1">IF(ISERROR($V2255),"",OFFSET('Smelter Look-up'!$C$4,$V2255-4,0)&amp;"")</f>
        <v/>
      </c>
      <c r="S2255" s="154" t="str">
        <f t="shared" ca="1" si="181"/>
        <v/>
      </c>
      <c r="T2255" s="154" t="str">
        <f ca="1">IF(B2255="","",IF(ISERROR(MATCH($J2255,SorP!$B$1:$B$6261,0)),"",INDIRECT("'SorP'!$A$"&amp;MATCH($S2255&amp;$J2255,SorP!C:C,0))))</f>
        <v/>
      </c>
      <c r="U2255" s="167"/>
      <c r="V2255" s="168" t="e">
        <f>IF(C2255="",NA(),MATCH($B2255&amp;$C2255,'Smelter Look-up'!$J:$J,0))</f>
        <v>#N/A</v>
      </c>
      <c r="X2255" s="169">
        <f t="shared" ca="1" si="180"/>
        <v>0</v>
      </c>
      <c r="AB2255" s="311" t="str">
        <f t="shared" si="182"/>
        <v/>
      </c>
      <c r="AC2255" s="169" t="str">
        <f t="shared" si="183"/>
        <v/>
      </c>
      <c r="AD2255" s="169" t="str">
        <f t="shared" si="184"/>
        <v/>
      </c>
    </row>
    <row r="2256" spans="1:30" s="169" customFormat="1" ht="20.25">
      <c r="A2256" s="154"/>
      <c r="B2256" s="301"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3" t="str">
        <f ca="1">IF(ISERROR($V2256),"",OFFSET('Smelter Look-up'!$G$4,$V2256-4,0))</f>
        <v/>
      </c>
      <c r="I2256" s="204" t="str">
        <f ca="1">IF(ISERROR($V2256),"",OFFSET('Smelter Look-up'!$H$4,$V2256-4,0))</f>
        <v/>
      </c>
      <c r="J2256" s="204" t="str">
        <f ca="1">IF(ISERROR($V2256),"",OFFSET('Smelter Look-up'!$I$4,$V2256-4,0))</f>
        <v/>
      </c>
      <c r="K2256" s="149"/>
      <c r="L2256" s="149"/>
      <c r="M2256" s="149"/>
      <c r="N2256" s="149"/>
      <c r="O2256" s="149"/>
      <c r="P2256" s="206"/>
      <c r="Q2256" s="150"/>
      <c r="R2256" s="148" t="str">
        <f ca="1">IF(ISERROR($V2256),"",OFFSET('Smelter Look-up'!$C$4,$V2256-4,0)&amp;"")</f>
        <v/>
      </c>
      <c r="S2256" s="154" t="str">
        <f t="shared" ca="1" si="181"/>
        <v/>
      </c>
      <c r="T2256" s="154" t="str">
        <f ca="1">IF(B2256="","",IF(ISERROR(MATCH($J2256,SorP!$B$1:$B$6261,0)),"",INDIRECT("'SorP'!$A$"&amp;MATCH($S2256&amp;$J2256,SorP!C:C,0))))</f>
        <v/>
      </c>
      <c r="U2256" s="167"/>
      <c r="V2256" s="168" t="e">
        <f>IF(C2256="",NA(),MATCH($B2256&amp;$C2256,'Smelter Look-up'!$J:$J,0))</f>
        <v>#N/A</v>
      </c>
      <c r="X2256" s="169">
        <f t="shared" ca="1" si="180"/>
        <v>0</v>
      </c>
      <c r="AB2256" s="311" t="str">
        <f t="shared" si="182"/>
        <v/>
      </c>
      <c r="AC2256" s="169" t="str">
        <f t="shared" si="183"/>
        <v/>
      </c>
      <c r="AD2256" s="169" t="str">
        <f t="shared" si="184"/>
        <v/>
      </c>
    </row>
    <row r="2257" spans="1:30" s="169" customFormat="1" ht="20.25">
      <c r="A2257" s="154"/>
      <c r="B2257" s="301"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3" t="str">
        <f ca="1">IF(ISERROR($V2257),"",OFFSET('Smelter Look-up'!$G$4,$V2257-4,0))</f>
        <v/>
      </c>
      <c r="I2257" s="204" t="str">
        <f ca="1">IF(ISERROR($V2257),"",OFFSET('Smelter Look-up'!$H$4,$V2257-4,0))</f>
        <v/>
      </c>
      <c r="J2257" s="204" t="str">
        <f ca="1">IF(ISERROR($V2257),"",OFFSET('Smelter Look-up'!$I$4,$V2257-4,0))</f>
        <v/>
      </c>
      <c r="K2257" s="149"/>
      <c r="L2257" s="149"/>
      <c r="M2257" s="149"/>
      <c r="N2257" s="149"/>
      <c r="O2257" s="149"/>
      <c r="P2257" s="206"/>
      <c r="Q2257" s="150"/>
      <c r="R2257" s="148" t="str">
        <f ca="1">IF(ISERROR($V2257),"",OFFSET('Smelter Look-up'!$C$4,$V2257-4,0)&amp;"")</f>
        <v/>
      </c>
      <c r="S2257" s="154" t="str">
        <f t="shared" ca="1" si="181"/>
        <v/>
      </c>
      <c r="T2257" s="154" t="str">
        <f ca="1">IF(B2257="","",IF(ISERROR(MATCH($J2257,SorP!$B$1:$B$6261,0)),"",INDIRECT("'SorP'!$A$"&amp;MATCH($S2257&amp;$J2257,SorP!C:C,0))))</f>
        <v/>
      </c>
      <c r="U2257" s="167"/>
      <c r="V2257" s="168" t="e">
        <f>IF(C2257="",NA(),MATCH($B2257&amp;$C2257,'Smelter Look-up'!$J:$J,0))</f>
        <v>#N/A</v>
      </c>
      <c r="X2257" s="169">
        <f t="shared" ca="1" si="180"/>
        <v>0</v>
      </c>
      <c r="AB2257" s="311" t="str">
        <f t="shared" si="182"/>
        <v/>
      </c>
      <c r="AC2257" s="169" t="str">
        <f t="shared" si="183"/>
        <v/>
      </c>
      <c r="AD2257" s="169" t="str">
        <f t="shared" si="184"/>
        <v/>
      </c>
    </row>
    <row r="2258" spans="1:30" s="169" customFormat="1" ht="20.25">
      <c r="A2258" s="154"/>
      <c r="B2258" s="301"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3" t="str">
        <f ca="1">IF(ISERROR($V2258),"",OFFSET('Smelter Look-up'!$G$4,$V2258-4,0))</f>
        <v/>
      </c>
      <c r="I2258" s="204" t="str">
        <f ca="1">IF(ISERROR($V2258),"",OFFSET('Smelter Look-up'!$H$4,$V2258-4,0))</f>
        <v/>
      </c>
      <c r="J2258" s="204" t="str">
        <f ca="1">IF(ISERROR($V2258),"",OFFSET('Smelter Look-up'!$I$4,$V2258-4,0))</f>
        <v/>
      </c>
      <c r="K2258" s="149"/>
      <c r="L2258" s="149"/>
      <c r="M2258" s="149"/>
      <c r="N2258" s="149"/>
      <c r="O2258" s="149"/>
      <c r="P2258" s="206"/>
      <c r="Q2258" s="150"/>
      <c r="R2258" s="148" t="str">
        <f ca="1">IF(ISERROR($V2258),"",OFFSET('Smelter Look-up'!$C$4,$V2258-4,0)&amp;"")</f>
        <v/>
      </c>
      <c r="S2258" s="154" t="str">
        <f t="shared" ca="1" si="181"/>
        <v/>
      </c>
      <c r="T2258" s="154" t="str">
        <f ca="1">IF(B2258="","",IF(ISERROR(MATCH($J2258,SorP!$B$1:$B$6261,0)),"",INDIRECT("'SorP'!$A$"&amp;MATCH($S2258&amp;$J2258,SorP!C:C,0))))</f>
        <v/>
      </c>
      <c r="U2258" s="167"/>
      <c r="V2258" s="168" t="e">
        <f>IF(C2258="",NA(),MATCH($B2258&amp;$C2258,'Smelter Look-up'!$J:$J,0))</f>
        <v>#N/A</v>
      </c>
      <c r="X2258" s="169">
        <f t="shared" ca="1" si="180"/>
        <v>0</v>
      </c>
      <c r="AB2258" s="311" t="str">
        <f t="shared" si="182"/>
        <v/>
      </c>
      <c r="AC2258" s="169" t="str">
        <f t="shared" si="183"/>
        <v/>
      </c>
      <c r="AD2258" s="169" t="str">
        <f t="shared" si="184"/>
        <v/>
      </c>
    </row>
    <row r="2259" spans="1:30" s="169" customFormat="1" ht="20.25">
      <c r="A2259" s="154"/>
      <c r="B2259" s="301"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3" t="str">
        <f ca="1">IF(ISERROR($V2259),"",OFFSET('Smelter Look-up'!$G$4,$V2259-4,0))</f>
        <v/>
      </c>
      <c r="I2259" s="204" t="str">
        <f ca="1">IF(ISERROR($V2259),"",OFFSET('Smelter Look-up'!$H$4,$V2259-4,0))</f>
        <v/>
      </c>
      <c r="J2259" s="204" t="str">
        <f ca="1">IF(ISERROR($V2259),"",OFFSET('Smelter Look-up'!$I$4,$V2259-4,0))</f>
        <v/>
      </c>
      <c r="K2259" s="149"/>
      <c r="L2259" s="149"/>
      <c r="M2259" s="149"/>
      <c r="N2259" s="149"/>
      <c r="O2259" s="149"/>
      <c r="P2259" s="206"/>
      <c r="Q2259" s="150"/>
      <c r="R2259" s="148" t="str">
        <f ca="1">IF(ISERROR($V2259),"",OFFSET('Smelter Look-up'!$C$4,$V2259-4,0)&amp;"")</f>
        <v/>
      </c>
      <c r="S2259" s="154" t="str">
        <f t="shared" ca="1" si="181"/>
        <v/>
      </c>
      <c r="T2259" s="154" t="str">
        <f ca="1">IF(B2259="","",IF(ISERROR(MATCH($J2259,SorP!$B$1:$B$6261,0)),"",INDIRECT("'SorP'!$A$"&amp;MATCH($S2259&amp;$J2259,SorP!C:C,0))))</f>
        <v/>
      </c>
      <c r="U2259" s="167"/>
      <c r="V2259" s="168" t="e">
        <f>IF(C2259="",NA(),MATCH($B2259&amp;$C2259,'Smelter Look-up'!$J:$J,0))</f>
        <v>#N/A</v>
      </c>
      <c r="X2259" s="169">
        <f t="shared" ca="1" si="180"/>
        <v>0</v>
      </c>
      <c r="AB2259" s="311" t="str">
        <f t="shared" si="182"/>
        <v/>
      </c>
      <c r="AC2259" s="169" t="str">
        <f t="shared" si="183"/>
        <v/>
      </c>
      <c r="AD2259" s="169" t="str">
        <f t="shared" si="184"/>
        <v/>
      </c>
    </row>
    <row r="2260" spans="1:30" s="169" customFormat="1" ht="20.25">
      <c r="A2260" s="154"/>
      <c r="B2260" s="301"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3" t="str">
        <f ca="1">IF(ISERROR($V2260),"",OFFSET('Smelter Look-up'!$G$4,$V2260-4,0))</f>
        <v/>
      </c>
      <c r="I2260" s="204" t="str">
        <f ca="1">IF(ISERROR($V2260),"",OFFSET('Smelter Look-up'!$H$4,$V2260-4,0))</f>
        <v/>
      </c>
      <c r="J2260" s="204" t="str">
        <f ca="1">IF(ISERROR($V2260),"",OFFSET('Smelter Look-up'!$I$4,$V2260-4,0))</f>
        <v/>
      </c>
      <c r="K2260" s="149"/>
      <c r="L2260" s="149"/>
      <c r="M2260" s="149"/>
      <c r="N2260" s="149"/>
      <c r="O2260" s="149"/>
      <c r="P2260" s="206"/>
      <c r="Q2260" s="150"/>
      <c r="R2260" s="148" t="str">
        <f ca="1">IF(ISERROR($V2260),"",OFFSET('Smelter Look-up'!$C$4,$V2260-4,0)&amp;"")</f>
        <v/>
      </c>
      <c r="S2260" s="154" t="str">
        <f t="shared" ca="1" si="181"/>
        <v/>
      </c>
      <c r="T2260" s="154" t="str">
        <f ca="1">IF(B2260="","",IF(ISERROR(MATCH($J2260,SorP!$B$1:$B$6261,0)),"",INDIRECT("'SorP'!$A$"&amp;MATCH($S2260&amp;$J2260,SorP!C:C,0))))</f>
        <v/>
      </c>
      <c r="U2260" s="167"/>
      <c r="V2260" s="168" t="e">
        <f>IF(C2260="",NA(),MATCH($B2260&amp;$C2260,'Smelter Look-up'!$J:$J,0))</f>
        <v>#N/A</v>
      </c>
      <c r="X2260" s="169">
        <f t="shared" ca="1" si="180"/>
        <v>0</v>
      </c>
      <c r="AB2260" s="311" t="str">
        <f t="shared" si="182"/>
        <v/>
      </c>
      <c r="AC2260" s="169" t="str">
        <f t="shared" si="183"/>
        <v/>
      </c>
      <c r="AD2260" s="169" t="str">
        <f t="shared" si="184"/>
        <v/>
      </c>
    </row>
    <row r="2261" spans="1:30" s="169" customFormat="1" ht="20.25">
      <c r="A2261" s="154"/>
      <c r="B2261" s="301"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3" t="str">
        <f ca="1">IF(ISERROR($V2261),"",OFFSET('Smelter Look-up'!$G$4,$V2261-4,0))</f>
        <v/>
      </c>
      <c r="I2261" s="204" t="str">
        <f ca="1">IF(ISERROR($V2261),"",OFFSET('Smelter Look-up'!$H$4,$V2261-4,0))</f>
        <v/>
      </c>
      <c r="J2261" s="204" t="str">
        <f ca="1">IF(ISERROR($V2261),"",OFFSET('Smelter Look-up'!$I$4,$V2261-4,0))</f>
        <v/>
      </c>
      <c r="K2261" s="149"/>
      <c r="L2261" s="149"/>
      <c r="M2261" s="149"/>
      <c r="N2261" s="149"/>
      <c r="O2261" s="149"/>
      <c r="P2261" s="206"/>
      <c r="Q2261" s="150"/>
      <c r="R2261" s="148" t="str">
        <f ca="1">IF(ISERROR($V2261),"",OFFSET('Smelter Look-up'!$C$4,$V2261-4,0)&amp;"")</f>
        <v/>
      </c>
      <c r="S2261" s="154" t="str">
        <f t="shared" ca="1" si="181"/>
        <v/>
      </c>
      <c r="T2261" s="154" t="str">
        <f ca="1">IF(B2261="","",IF(ISERROR(MATCH($J2261,SorP!$B$1:$B$6261,0)),"",INDIRECT("'SorP'!$A$"&amp;MATCH($S2261&amp;$J2261,SorP!C:C,0))))</f>
        <v/>
      </c>
      <c r="U2261" s="167"/>
      <c r="V2261" s="168" t="e">
        <f>IF(C2261="",NA(),MATCH($B2261&amp;$C2261,'Smelter Look-up'!$J:$J,0))</f>
        <v>#N/A</v>
      </c>
      <c r="X2261" s="169">
        <f t="shared" ca="1" si="180"/>
        <v>0</v>
      </c>
      <c r="AB2261" s="311" t="str">
        <f t="shared" si="182"/>
        <v/>
      </c>
      <c r="AC2261" s="169" t="str">
        <f t="shared" si="183"/>
        <v/>
      </c>
      <c r="AD2261" s="169" t="str">
        <f t="shared" si="184"/>
        <v/>
      </c>
    </row>
    <row r="2262" spans="1:30" s="169" customFormat="1" ht="20.25">
      <c r="A2262" s="154"/>
      <c r="B2262" s="301"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3" t="str">
        <f ca="1">IF(ISERROR($V2262),"",OFFSET('Smelter Look-up'!$G$4,$V2262-4,0))</f>
        <v/>
      </c>
      <c r="I2262" s="204" t="str">
        <f ca="1">IF(ISERROR($V2262),"",OFFSET('Smelter Look-up'!$H$4,$V2262-4,0))</f>
        <v/>
      </c>
      <c r="J2262" s="204" t="str">
        <f ca="1">IF(ISERROR($V2262),"",OFFSET('Smelter Look-up'!$I$4,$V2262-4,0))</f>
        <v/>
      </c>
      <c r="K2262" s="149"/>
      <c r="L2262" s="149"/>
      <c r="M2262" s="149"/>
      <c r="N2262" s="149"/>
      <c r="O2262" s="149"/>
      <c r="P2262" s="206"/>
      <c r="Q2262" s="150"/>
      <c r="R2262" s="148" t="str">
        <f ca="1">IF(ISERROR($V2262),"",OFFSET('Smelter Look-up'!$C$4,$V2262-4,0)&amp;"")</f>
        <v/>
      </c>
      <c r="S2262" s="154" t="str">
        <f t="shared" ca="1" si="181"/>
        <v/>
      </c>
      <c r="T2262" s="154" t="str">
        <f ca="1">IF(B2262="","",IF(ISERROR(MATCH($J2262,SorP!$B$1:$B$6261,0)),"",INDIRECT("'SorP'!$A$"&amp;MATCH($S2262&amp;$J2262,SorP!C:C,0))))</f>
        <v/>
      </c>
      <c r="U2262" s="167"/>
      <c r="V2262" s="168" t="e">
        <f>IF(C2262="",NA(),MATCH($B2262&amp;$C2262,'Smelter Look-up'!$J:$J,0))</f>
        <v>#N/A</v>
      </c>
      <c r="X2262" s="169">
        <f t="shared" ca="1" si="180"/>
        <v>0</v>
      </c>
      <c r="AB2262" s="311" t="str">
        <f t="shared" si="182"/>
        <v/>
      </c>
      <c r="AC2262" s="169" t="str">
        <f t="shared" si="183"/>
        <v/>
      </c>
      <c r="AD2262" s="169" t="str">
        <f t="shared" si="184"/>
        <v/>
      </c>
    </row>
    <row r="2263" spans="1:30" s="169" customFormat="1" ht="20.25">
      <c r="A2263" s="154"/>
      <c r="B2263" s="301"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3" t="str">
        <f ca="1">IF(ISERROR($V2263),"",OFFSET('Smelter Look-up'!$G$4,$V2263-4,0))</f>
        <v/>
      </c>
      <c r="I2263" s="204" t="str">
        <f ca="1">IF(ISERROR($V2263),"",OFFSET('Smelter Look-up'!$H$4,$V2263-4,0))</f>
        <v/>
      </c>
      <c r="J2263" s="204" t="str">
        <f ca="1">IF(ISERROR($V2263),"",OFFSET('Smelter Look-up'!$I$4,$V2263-4,0))</f>
        <v/>
      </c>
      <c r="K2263" s="149"/>
      <c r="L2263" s="149"/>
      <c r="M2263" s="149"/>
      <c r="N2263" s="149"/>
      <c r="O2263" s="149"/>
      <c r="P2263" s="206"/>
      <c r="Q2263" s="150"/>
      <c r="R2263" s="148" t="str">
        <f ca="1">IF(ISERROR($V2263),"",OFFSET('Smelter Look-up'!$C$4,$V2263-4,0)&amp;"")</f>
        <v/>
      </c>
      <c r="S2263" s="154" t="str">
        <f t="shared" ca="1" si="181"/>
        <v/>
      </c>
      <c r="T2263" s="154" t="str">
        <f ca="1">IF(B2263="","",IF(ISERROR(MATCH($J2263,SorP!$B$1:$B$6261,0)),"",INDIRECT("'SorP'!$A$"&amp;MATCH($S2263&amp;$J2263,SorP!C:C,0))))</f>
        <v/>
      </c>
      <c r="U2263" s="167"/>
      <c r="V2263" s="168" t="e">
        <f>IF(C2263="",NA(),MATCH($B2263&amp;$C2263,'Smelter Look-up'!$J:$J,0))</f>
        <v>#N/A</v>
      </c>
      <c r="X2263" s="169">
        <f t="shared" ca="1" si="180"/>
        <v>0</v>
      </c>
      <c r="AB2263" s="311" t="str">
        <f t="shared" si="182"/>
        <v/>
      </c>
      <c r="AC2263" s="169" t="str">
        <f t="shared" si="183"/>
        <v/>
      </c>
      <c r="AD2263" s="169" t="str">
        <f t="shared" si="184"/>
        <v/>
      </c>
    </row>
    <row r="2264" spans="1:30" s="169" customFormat="1" ht="20.25">
      <c r="A2264" s="154"/>
      <c r="B2264" s="301"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3" t="str">
        <f ca="1">IF(ISERROR($V2264),"",OFFSET('Smelter Look-up'!$G$4,$V2264-4,0))</f>
        <v/>
      </c>
      <c r="I2264" s="204" t="str">
        <f ca="1">IF(ISERROR($V2264),"",OFFSET('Smelter Look-up'!$H$4,$V2264-4,0))</f>
        <v/>
      </c>
      <c r="J2264" s="204" t="str">
        <f ca="1">IF(ISERROR($V2264),"",OFFSET('Smelter Look-up'!$I$4,$V2264-4,0))</f>
        <v/>
      </c>
      <c r="K2264" s="149"/>
      <c r="L2264" s="149"/>
      <c r="M2264" s="149"/>
      <c r="N2264" s="149"/>
      <c r="O2264" s="149"/>
      <c r="P2264" s="206"/>
      <c r="Q2264" s="150"/>
      <c r="R2264" s="148" t="str">
        <f ca="1">IF(ISERROR($V2264),"",OFFSET('Smelter Look-up'!$C$4,$V2264-4,0)&amp;"")</f>
        <v/>
      </c>
      <c r="S2264" s="154" t="str">
        <f t="shared" ca="1" si="181"/>
        <v/>
      </c>
      <c r="T2264" s="154" t="str">
        <f ca="1">IF(B2264="","",IF(ISERROR(MATCH($J2264,SorP!$B$1:$B$6261,0)),"",INDIRECT("'SorP'!$A$"&amp;MATCH($S2264&amp;$J2264,SorP!C:C,0))))</f>
        <v/>
      </c>
      <c r="U2264" s="167"/>
      <c r="V2264" s="168" t="e">
        <f>IF(C2264="",NA(),MATCH($B2264&amp;$C2264,'Smelter Look-up'!$J:$J,0))</f>
        <v>#N/A</v>
      </c>
      <c r="X2264" s="169">
        <f t="shared" ca="1" si="180"/>
        <v>0</v>
      </c>
      <c r="AB2264" s="311" t="str">
        <f t="shared" si="182"/>
        <v/>
      </c>
      <c r="AC2264" s="169" t="str">
        <f t="shared" si="183"/>
        <v/>
      </c>
      <c r="AD2264" s="169" t="str">
        <f t="shared" si="184"/>
        <v/>
      </c>
    </row>
    <row r="2265" spans="1:30" s="169" customFormat="1" ht="20.25">
      <c r="A2265" s="154"/>
      <c r="B2265" s="301"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3" t="str">
        <f ca="1">IF(ISERROR($V2265),"",OFFSET('Smelter Look-up'!$G$4,$V2265-4,0))</f>
        <v/>
      </c>
      <c r="I2265" s="204" t="str">
        <f ca="1">IF(ISERROR($V2265),"",OFFSET('Smelter Look-up'!$H$4,$V2265-4,0))</f>
        <v/>
      </c>
      <c r="J2265" s="204" t="str">
        <f ca="1">IF(ISERROR($V2265),"",OFFSET('Smelter Look-up'!$I$4,$V2265-4,0))</f>
        <v/>
      </c>
      <c r="K2265" s="149"/>
      <c r="L2265" s="149"/>
      <c r="M2265" s="149"/>
      <c r="N2265" s="149"/>
      <c r="O2265" s="149"/>
      <c r="P2265" s="206"/>
      <c r="Q2265" s="150"/>
      <c r="R2265" s="148" t="str">
        <f ca="1">IF(ISERROR($V2265),"",OFFSET('Smelter Look-up'!$C$4,$V2265-4,0)&amp;"")</f>
        <v/>
      </c>
      <c r="S2265" s="154" t="str">
        <f t="shared" ca="1" si="181"/>
        <v/>
      </c>
      <c r="T2265" s="154" t="str">
        <f ca="1">IF(B2265="","",IF(ISERROR(MATCH($J2265,SorP!$B$1:$B$6261,0)),"",INDIRECT("'SorP'!$A$"&amp;MATCH($S2265&amp;$J2265,SorP!C:C,0))))</f>
        <v/>
      </c>
      <c r="U2265" s="167"/>
      <c r="V2265" s="168" t="e">
        <f>IF(C2265="",NA(),MATCH($B2265&amp;$C2265,'Smelter Look-up'!$J:$J,0))</f>
        <v>#N/A</v>
      </c>
      <c r="X2265" s="169">
        <f t="shared" ca="1" si="180"/>
        <v>0</v>
      </c>
      <c r="AB2265" s="311" t="str">
        <f t="shared" si="182"/>
        <v/>
      </c>
      <c r="AC2265" s="169" t="str">
        <f t="shared" si="183"/>
        <v/>
      </c>
      <c r="AD2265" s="169" t="str">
        <f t="shared" si="184"/>
        <v/>
      </c>
    </row>
    <row r="2266" spans="1:30" s="169" customFormat="1" ht="20.25">
      <c r="A2266" s="154"/>
      <c r="B2266" s="301"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3" t="str">
        <f ca="1">IF(ISERROR($V2266),"",OFFSET('Smelter Look-up'!$G$4,$V2266-4,0))</f>
        <v/>
      </c>
      <c r="I2266" s="204" t="str">
        <f ca="1">IF(ISERROR($V2266),"",OFFSET('Smelter Look-up'!$H$4,$V2266-4,0))</f>
        <v/>
      </c>
      <c r="J2266" s="204" t="str">
        <f ca="1">IF(ISERROR($V2266),"",OFFSET('Smelter Look-up'!$I$4,$V2266-4,0))</f>
        <v/>
      </c>
      <c r="K2266" s="149"/>
      <c r="L2266" s="149"/>
      <c r="M2266" s="149"/>
      <c r="N2266" s="149"/>
      <c r="O2266" s="149"/>
      <c r="P2266" s="206"/>
      <c r="Q2266" s="150"/>
      <c r="R2266" s="148" t="str">
        <f ca="1">IF(ISERROR($V2266),"",OFFSET('Smelter Look-up'!$C$4,$V2266-4,0)&amp;"")</f>
        <v/>
      </c>
      <c r="S2266" s="154" t="str">
        <f t="shared" ca="1" si="181"/>
        <v/>
      </c>
      <c r="T2266" s="154" t="str">
        <f ca="1">IF(B2266="","",IF(ISERROR(MATCH($J2266,SorP!$B$1:$B$6261,0)),"",INDIRECT("'SorP'!$A$"&amp;MATCH($S2266&amp;$J2266,SorP!C:C,0))))</f>
        <v/>
      </c>
      <c r="U2266" s="167"/>
      <c r="V2266" s="168" t="e">
        <f>IF(C2266="",NA(),MATCH($B2266&amp;$C2266,'Smelter Look-up'!$J:$J,0))</f>
        <v>#N/A</v>
      </c>
      <c r="X2266" s="169">
        <f t="shared" ca="1" si="180"/>
        <v>0</v>
      </c>
      <c r="AB2266" s="311" t="str">
        <f t="shared" si="182"/>
        <v/>
      </c>
      <c r="AC2266" s="169" t="str">
        <f t="shared" si="183"/>
        <v/>
      </c>
      <c r="AD2266" s="169" t="str">
        <f t="shared" si="184"/>
        <v/>
      </c>
    </row>
    <row r="2267" spans="1:30" s="169" customFormat="1" ht="20.25">
      <c r="A2267" s="154"/>
      <c r="B2267" s="301"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3" t="str">
        <f ca="1">IF(ISERROR($V2267),"",OFFSET('Smelter Look-up'!$G$4,$V2267-4,0))</f>
        <v/>
      </c>
      <c r="I2267" s="204" t="str">
        <f ca="1">IF(ISERROR($V2267),"",OFFSET('Smelter Look-up'!$H$4,$V2267-4,0))</f>
        <v/>
      </c>
      <c r="J2267" s="204" t="str">
        <f ca="1">IF(ISERROR($V2267),"",OFFSET('Smelter Look-up'!$I$4,$V2267-4,0))</f>
        <v/>
      </c>
      <c r="K2267" s="149"/>
      <c r="L2267" s="149"/>
      <c r="M2267" s="149"/>
      <c r="N2267" s="149"/>
      <c r="O2267" s="149"/>
      <c r="P2267" s="206"/>
      <c r="Q2267" s="150"/>
      <c r="R2267" s="148" t="str">
        <f ca="1">IF(ISERROR($V2267),"",OFFSET('Smelter Look-up'!$C$4,$V2267-4,0)&amp;"")</f>
        <v/>
      </c>
      <c r="S2267" s="154" t="str">
        <f t="shared" ca="1" si="181"/>
        <v/>
      </c>
      <c r="T2267" s="154" t="str">
        <f ca="1">IF(B2267="","",IF(ISERROR(MATCH($J2267,SorP!$B$1:$B$6261,0)),"",INDIRECT("'SorP'!$A$"&amp;MATCH($S2267&amp;$J2267,SorP!C:C,0))))</f>
        <v/>
      </c>
      <c r="U2267" s="167"/>
      <c r="V2267" s="168" t="e">
        <f>IF(C2267="",NA(),MATCH($B2267&amp;$C2267,'Smelter Look-up'!$J:$J,0))</f>
        <v>#N/A</v>
      </c>
      <c r="X2267" s="169">
        <f t="shared" ca="1" si="180"/>
        <v>0</v>
      </c>
      <c r="AB2267" s="311" t="str">
        <f t="shared" si="182"/>
        <v/>
      </c>
      <c r="AC2267" s="169" t="str">
        <f t="shared" si="183"/>
        <v/>
      </c>
      <c r="AD2267" s="169" t="str">
        <f t="shared" si="184"/>
        <v/>
      </c>
    </row>
    <row r="2268" spans="1:30" s="169" customFormat="1" ht="20.25">
      <c r="A2268" s="154"/>
      <c r="B2268" s="301"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3" t="str">
        <f ca="1">IF(ISERROR($V2268),"",OFFSET('Smelter Look-up'!$G$4,$V2268-4,0))</f>
        <v/>
      </c>
      <c r="I2268" s="204" t="str">
        <f ca="1">IF(ISERROR($V2268),"",OFFSET('Smelter Look-up'!$H$4,$V2268-4,0))</f>
        <v/>
      </c>
      <c r="J2268" s="204" t="str">
        <f ca="1">IF(ISERROR($V2268),"",OFFSET('Smelter Look-up'!$I$4,$V2268-4,0))</f>
        <v/>
      </c>
      <c r="K2268" s="149"/>
      <c r="L2268" s="149"/>
      <c r="M2268" s="149"/>
      <c r="N2268" s="149"/>
      <c r="O2268" s="149"/>
      <c r="P2268" s="206"/>
      <c r="Q2268" s="150"/>
      <c r="R2268" s="148" t="str">
        <f ca="1">IF(ISERROR($V2268),"",OFFSET('Smelter Look-up'!$C$4,$V2268-4,0)&amp;"")</f>
        <v/>
      </c>
      <c r="S2268" s="154" t="str">
        <f t="shared" ca="1" si="181"/>
        <v/>
      </c>
      <c r="T2268" s="154" t="str">
        <f ca="1">IF(B2268="","",IF(ISERROR(MATCH($J2268,SorP!$B$1:$B$6261,0)),"",INDIRECT("'SorP'!$A$"&amp;MATCH($S2268&amp;$J2268,SorP!C:C,0))))</f>
        <v/>
      </c>
      <c r="U2268" s="167"/>
      <c r="V2268" s="168" t="e">
        <f>IF(C2268="",NA(),MATCH($B2268&amp;$C2268,'Smelter Look-up'!$J:$J,0))</f>
        <v>#N/A</v>
      </c>
      <c r="X2268" s="169">
        <f t="shared" ca="1" si="180"/>
        <v>0</v>
      </c>
      <c r="AB2268" s="311" t="str">
        <f t="shared" si="182"/>
        <v/>
      </c>
      <c r="AC2268" s="169" t="str">
        <f t="shared" si="183"/>
        <v/>
      </c>
      <c r="AD2268" s="169" t="str">
        <f t="shared" si="184"/>
        <v/>
      </c>
    </row>
    <row r="2269" spans="1:30" s="169" customFormat="1" ht="20.25">
      <c r="A2269" s="154"/>
      <c r="B2269" s="301"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3" t="str">
        <f ca="1">IF(ISERROR($V2269),"",OFFSET('Smelter Look-up'!$G$4,$V2269-4,0))</f>
        <v/>
      </c>
      <c r="I2269" s="204" t="str">
        <f ca="1">IF(ISERROR($V2269),"",OFFSET('Smelter Look-up'!$H$4,$V2269-4,0))</f>
        <v/>
      </c>
      <c r="J2269" s="204" t="str">
        <f ca="1">IF(ISERROR($V2269),"",OFFSET('Smelter Look-up'!$I$4,$V2269-4,0))</f>
        <v/>
      </c>
      <c r="K2269" s="149"/>
      <c r="L2269" s="149"/>
      <c r="M2269" s="149"/>
      <c r="N2269" s="149"/>
      <c r="O2269" s="149"/>
      <c r="P2269" s="206"/>
      <c r="Q2269" s="150"/>
      <c r="R2269" s="148" t="str">
        <f ca="1">IF(ISERROR($V2269),"",OFFSET('Smelter Look-up'!$C$4,$V2269-4,0)&amp;"")</f>
        <v/>
      </c>
      <c r="S2269" s="154" t="str">
        <f t="shared" ca="1" si="181"/>
        <v/>
      </c>
      <c r="T2269" s="154" t="str">
        <f ca="1">IF(B2269="","",IF(ISERROR(MATCH($J2269,SorP!$B$1:$B$6261,0)),"",INDIRECT("'SorP'!$A$"&amp;MATCH($S2269&amp;$J2269,SorP!C:C,0))))</f>
        <v/>
      </c>
      <c r="U2269" s="167"/>
      <c r="V2269" s="168" t="e">
        <f>IF(C2269="",NA(),MATCH($B2269&amp;$C2269,'Smelter Look-up'!$J:$J,0))</f>
        <v>#N/A</v>
      </c>
      <c r="X2269" s="169">
        <f t="shared" ca="1" si="180"/>
        <v>0</v>
      </c>
      <c r="AB2269" s="311" t="str">
        <f t="shared" si="182"/>
        <v/>
      </c>
      <c r="AC2269" s="169" t="str">
        <f t="shared" si="183"/>
        <v/>
      </c>
      <c r="AD2269" s="169" t="str">
        <f t="shared" si="184"/>
        <v/>
      </c>
    </row>
    <row r="2270" spans="1:30" s="169" customFormat="1" ht="20.25">
      <c r="A2270" s="154"/>
      <c r="B2270" s="301"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3" t="str">
        <f ca="1">IF(ISERROR($V2270),"",OFFSET('Smelter Look-up'!$G$4,$V2270-4,0))</f>
        <v/>
      </c>
      <c r="I2270" s="204" t="str">
        <f ca="1">IF(ISERROR($V2270),"",OFFSET('Smelter Look-up'!$H$4,$V2270-4,0))</f>
        <v/>
      </c>
      <c r="J2270" s="204" t="str">
        <f ca="1">IF(ISERROR($V2270),"",OFFSET('Smelter Look-up'!$I$4,$V2270-4,0))</f>
        <v/>
      </c>
      <c r="K2270" s="149"/>
      <c r="L2270" s="149"/>
      <c r="M2270" s="149"/>
      <c r="N2270" s="149"/>
      <c r="O2270" s="149"/>
      <c r="P2270" s="206"/>
      <c r="Q2270" s="150"/>
      <c r="R2270" s="148" t="str">
        <f ca="1">IF(ISERROR($V2270),"",OFFSET('Smelter Look-up'!$C$4,$V2270-4,0)&amp;"")</f>
        <v/>
      </c>
      <c r="S2270" s="154" t="str">
        <f t="shared" ca="1" si="181"/>
        <v/>
      </c>
      <c r="T2270" s="154" t="str">
        <f ca="1">IF(B2270="","",IF(ISERROR(MATCH($J2270,SorP!$B$1:$B$6261,0)),"",INDIRECT("'SorP'!$A$"&amp;MATCH($S2270&amp;$J2270,SorP!C:C,0))))</f>
        <v/>
      </c>
      <c r="U2270" s="167"/>
      <c r="V2270" s="168" t="e">
        <f>IF(C2270="",NA(),MATCH($B2270&amp;$C2270,'Smelter Look-up'!$J:$J,0))</f>
        <v>#N/A</v>
      </c>
      <c r="X2270" s="169">
        <f t="shared" ca="1" si="180"/>
        <v>0</v>
      </c>
      <c r="AB2270" s="311" t="str">
        <f t="shared" si="182"/>
        <v/>
      </c>
      <c r="AC2270" s="169" t="str">
        <f t="shared" si="183"/>
        <v/>
      </c>
      <c r="AD2270" s="169" t="str">
        <f t="shared" si="184"/>
        <v/>
      </c>
    </row>
    <row r="2271" spans="1:30" s="169" customFormat="1" ht="20.25">
      <c r="A2271" s="154"/>
      <c r="B2271" s="301"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3" t="str">
        <f ca="1">IF(ISERROR($V2271),"",OFFSET('Smelter Look-up'!$G$4,$V2271-4,0))</f>
        <v/>
      </c>
      <c r="I2271" s="204" t="str">
        <f ca="1">IF(ISERROR($V2271),"",OFFSET('Smelter Look-up'!$H$4,$V2271-4,0))</f>
        <v/>
      </c>
      <c r="J2271" s="204" t="str">
        <f ca="1">IF(ISERROR($V2271),"",OFFSET('Smelter Look-up'!$I$4,$V2271-4,0))</f>
        <v/>
      </c>
      <c r="K2271" s="149"/>
      <c r="L2271" s="149"/>
      <c r="M2271" s="149"/>
      <c r="N2271" s="149"/>
      <c r="O2271" s="149"/>
      <c r="P2271" s="206"/>
      <c r="Q2271" s="150"/>
      <c r="R2271" s="148" t="str">
        <f ca="1">IF(ISERROR($V2271),"",OFFSET('Smelter Look-up'!$C$4,$V2271-4,0)&amp;"")</f>
        <v/>
      </c>
      <c r="S2271" s="154" t="str">
        <f t="shared" ca="1" si="181"/>
        <v/>
      </c>
      <c r="T2271" s="154" t="str">
        <f ca="1">IF(B2271="","",IF(ISERROR(MATCH($J2271,SorP!$B$1:$B$6261,0)),"",INDIRECT("'SorP'!$A$"&amp;MATCH($S2271&amp;$J2271,SorP!C:C,0))))</f>
        <v/>
      </c>
      <c r="U2271" s="167"/>
      <c r="V2271" s="168" t="e">
        <f>IF(C2271="",NA(),MATCH($B2271&amp;$C2271,'Smelter Look-up'!$J:$J,0))</f>
        <v>#N/A</v>
      </c>
      <c r="X2271" s="169">
        <f t="shared" ca="1" si="180"/>
        <v>0</v>
      </c>
      <c r="AB2271" s="311" t="str">
        <f t="shared" si="182"/>
        <v/>
      </c>
      <c r="AC2271" s="169" t="str">
        <f t="shared" si="183"/>
        <v/>
      </c>
      <c r="AD2271" s="169" t="str">
        <f t="shared" si="184"/>
        <v/>
      </c>
    </row>
    <row r="2272" spans="1:30" s="169" customFormat="1" ht="20.25">
      <c r="A2272" s="154"/>
      <c r="B2272" s="301"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3" t="str">
        <f ca="1">IF(ISERROR($V2272),"",OFFSET('Smelter Look-up'!$G$4,$V2272-4,0))</f>
        <v/>
      </c>
      <c r="I2272" s="204" t="str">
        <f ca="1">IF(ISERROR($V2272),"",OFFSET('Smelter Look-up'!$H$4,$V2272-4,0))</f>
        <v/>
      </c>
      <c r="J2272" s="204" t="str">
        <f ca="1">IF(ISERROR($V2272),"",OFFSET('Smelter Look-up'!$I$4,$V2272-4,0))</f>
        <v/>
      </c>
      <c r="K2272" s="149"/>
      <c r="L2272" s="149"/>
      <c r="M2272" s="149"/>
      <c r="N2272" s="149"/>
      <c r="O2272" s="149"/>
      <c r="P2272" s="206"/>
      <c r="Q2272" s="150"/>
      <c r="R2272" s="148" t="str">
        <f ca="1">IF(ISERROR($V2272),"",OFFSET('Smelter Look-up'!$C$4,$V2272-4,0)&amp;"")</f>
        <v/>
      </c>
      <c r="S2272" s="154" t="str">
        <f t="shared" ca="1" si="181"/>
        <v/>
      </c>
      <c r="T2272" s="154" t="str">
        <f ca="1">IF(B2272="","",IF(ISERROR(MATCH($J2272,SorP!$B$1:$B$6261,0)),"",INDIRECT("'SorP'!$A$"&amp;MATCH($S2272&amp;$J2272,SorP!C:C,0))))</f>
        <v/>
      </c>
      <c r="U2272" s="167"/>
      <c r="V2272" s="168" t="e">
        <f>IF(C2272="",NA(),MATCH($B2272&amp;$C2272,'Smelter Look-up'!$J:$J,0))</f>
        <v>#N/A</v>
      </c>
      <c r="X2272" s="169">
        <f t="shared" ref="X2272:X2335" ca="1" si="185">IF(AND(C2272="Smelter not listed",OR(LEN(D2272)=0,LEN(E2272)=0)),1,0)</f>
        <v>0</v>
      </c>
      <c r="AB2272" s="311" t="str">
        <f t="shared" si="182"/>
        <v/>
      </c>
      <c r="AC2272" s="169" t="str">
        <f t="shared" si="183"/>
        <v/>
      </c>
      <c r="AD2272" s="169" t="str">
        <f t="shared" si="184"/>
        <v/>
      </c>
    </row>
    <row r="2273" spans="1:30" s="169" customFormat="1" ht="20.25">
      <c r="A2273" s="154"/>
      <c r="B2273" s="301"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3" t="str">
        <f ca="1">IF(ISERROR($V2273),"",OFFSET('Smelter Look-up'!$G$4,$V2273-4,0))</f>
        <v/>
      </c>
      <c r="I2273" s="204" t="str">
        <f ca="1">IF(ISERROR($V2273),"",OFFSET('Smelter Look-up'!$H$4,$V2273-4,0))</f>
        <v/>
      </c>
      <c r="J2273" s="204" t="str">
        <f ca="1">IF(ISERROR($V2273),"",OFFSET('Smelter Look-up'!$I$4,$V2273-4,0))</f>
        <v/>
      </c>
      <c r="K2273" s="149"/>
      <c r="L2273" s="149"/>
      <c r="M2273" s="149"/>
      <c r="N2273" s="149"/>
      <c r="O2273" s="149"/>
      <c r="P2273" s="206"/>
      <c r="Q2273" s="150"/>
      <c r="R2273" s="148" t="str">
        <f ca="1">IF(ISERROR($V2273),"",OFFSET('Smelter Look-up'!$C$4,$V2273-4,0)&amp;"")</f>
        <v/>
      </c>
      <c r="S2273" s="154" t="str">
        <f t="shared" ref="S2273:S2338" ca="1" si="186">IF(B2273="","",IF(ISERROR(MATCH($E2273,CL,0)),"Unknown",INDIRECT("'C'!$A$"&amp;MATCH($E2273,CL,0)+1)))</f>
        <v/>
      </c>
      <c r="T2273" s="154" t="str">
        <f ca="1">IF(B2273="","",IF(ISERROR(MATCH($J2273,SorP!$B$1:$B$6261,0)),"",INDIRECT("'SorP'!$A$"&amp;MATCH($S2273&amp;$J2273,SorP!C:C,0))))</f>
        <v/>
      </c>
      <c r="U2273" s="167"/>
      <c r="V2273" s="168" t="e">
        <f>IF(C2273="",NA(),MATCH($B2273&amp;$C2273,'Smelter Look-up'!$J:$J,0))</f>
        <v>#N/A</v>
      </c>
      <c r="X2273" s="169">
        <f t="shared" ca="1" si="185"/>
        <v>0</v>
      </c>
      <c r="AB2273" s="311" t="str">
        <f t="shared" si="182"/>
        <v/>
      </c>
      <c r="AC2273" s="169" t="str">
        <f t="shared" si="183"/>
        <v/>
      </c>
      <c r="AD2273" s="169" t="str">
        <f t="shared" si="184"/>
        <v/>
      </c>
    </row>
    <row r="2274" spans="1:30" s="169" customFormat="1" ht="20.25">
      <c r="A2274" s="154"/>
      <c r="B2274" s="301"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3" t="str">
        <f ca="1">IF(ISERROR($V2274),"",OFFSET('Smelter Look-up'!$G$4,$V2274-4,0))</f>
        <v/>
      </c>
      <c r="I2274" s="204" t="str">
        <f ca="1">IF(ISERROR($V2274),"",OFFSET('Smelter Look-up'!$H$4,$V2274-4,0))</f>
        <v/>
      </c>
      <c r="J2274" s="204" t="str">
        <f ca="1">IF(ISERROR($V2274),"",OFFSET('Smelter Look-up'!$I$4,$V2274-4,0))</f>
        <v/>
      </c>
      <c r="K2274" s="149"/>
      <c r="L2274" s="149"/>
      <c r="M2274" s="149"/>
      <c r="N2274" s="149"/>
      <c r="O2274" s="149"/>
      <c r="P2274" s="206"/>
      <c r="Q2274" s="150"/>
      <c r="R2274" s="148" t="str">
        <f ca="1">IF(ISERROR($V2274),"",OFFSET('Smelter Look-up'!$C$4,$V2274-4,0)&amp;"")</f>
        <v/>
      </c>
      <c r="S2274" s="154" t="str">
        <f t="shared" ca="1" si="186"/>
        <v/>
      </c>
      <c r="T2274" s="154" t="str">
        <f ca="1">IF(B2274="","",IF(ISERROR(MATCH($J2274,SorP!$B$1:$B$6261,0)),"",INDIRECT("'SorP'!$A$"&amp;MATCH($S2274&amp;$J2274,SorP!C:C,0))))</f>
        <v/>
      </c>
      <c r="U2274" s="167"/>
      <c r="V2274" s="168" t="e">
        <f>IF(C2274="",NA(),MATCH($B2274&amp;$C2274,'Smelter Look-up'!$J:$J,0))</f>
        <v>#N/A</v>
      </c>
      <c r="X2274" s="169">
        <f t="shared" ca="1" si="185"/>
        <v>0</v>
      </c>
      <c r="AB2274" s="311" t="str">
        <f t="shared" si="182"/>
        <v/>
      </c>
      <c r="AC2274" s="169" t="str">
        <f t="shared" si="183"/>
        <v/>
      </c>
      <c r="AD2274" s="169" t="str">
        <f t="shared" si="184"/>
        <v/>
      </c>
    </row>
    <row r="2275" spans="1:30" s="169" customFormat="1" ht="20.25">
      <c r="A2275" s="154"/>
      <c r="B2275" s="301"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3" t="str">
        <f ca="1">IF(ISERROR($V2275),"",OFFSET('Smelter Look-up'!$G$4,$V2275-4,0))</f>
        <v/>
      </c>
      <c r="I2275" s="204" t="str">
        <f ca="1">IF(ISERROR($V2275),"",OFFSET('Smelter Look-up'!$H$4,$V2275-4,0))</f>
        <v/>
      </c>
      <c r="J2275" s="204" t="str">
        <f ca="1">IF(ISERROR($V2275),"",OFFSET('Smelter Look-up'!$I$4,$V2275-4,0))</f>
        <v/>
      </c>
      <c r="K2275" s="149"/>
      <c r="L2275" s="149"/>
      <c r="M2275" s="149"/>
      <c r="N2275" s="149"/>
      <c r="O2275" s="149"/>
      <c r="P2275" s="206"/>
      <c r="Q2275" s="150"/>
      <c r="R2275" s="148" t="str">
        <f ca="1">IF(ISERROR($V2275),"",OFFSET('Smelter Look-up'!$C$4,$V2275-4,0)&amp;"")</f>
        <v/>
      </c>
      <c r="S2275" s="154" t="str">
        <f t="shared" ca="1" si="186"/>
        <v/>
      </c>
      <c r="T2275" s="154" t="str">
        <f ca="1">IF(B2275="","",IF(ISERROR(MATCH($J2275,SorP!$B$1:$B$6261,0)),"",INDIRECT("'SorP'!$A$"&amp;MATCH($S2275&amp;$J2275,SorP!C:C,0))))</f>
        <v/>
      </c>
      <c r="U2275" s="167"/>
      <c r="V2275" s="168" t="e">
        <f>IF(C2275="",NA(),MATCH($B2275&amp;$C2275,'Smelter Look-up'!$J:$J,0))</f>
        <v>#N/A</v>
      </c>
      <c r="X2275" s="169">
        <f t="shared" ca="1" si="185"/>
        <v>0</v>
      </c>
      <c r="AB2275" s="311" t="str">
        <f t="shared" si="182"/>
        <v/>
      </c>
      <c r="AC2275" s="169" t="str">
        <f t="shared" si="183"/>
        <v/>
      </c>
      <c r="AD2275" s="169" t="str">
        <f t="shared" si="184"/>
        <v/>
      </c>
    </row>
    <row r="2276" spans="1:30" s="169" customFormat="1" ht="20.25">
      <c r="A2276" s="154"/>
      <c r="B2276" s="301"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3" t="str">
        <f ca="1">IF(ISERROR($V2276),"",OFFSET('Smelter Look-up'!$G$4,$V2276-4,0))</f>
        <v/>
      </c>
      <c r="I2276" s="204" t="str">
        <f ca="1">IF(ISERROR($V2276),"",OFFSET('Smelter Look-up'!$H$4,$V2276-4,0))</f>
        <v/>
      </c>
      <c r="J2276" s="204" t="str">
        <f ca="1">IF(ISERROR($V2276),"",OFFSET('Smelter Look-up'!$I$4,$V2276-4,0))</f>
        <v/>
      </c>
      <c r="K2276" s="149"/>
      <c r="L2276" s="149"/>
      <c r="M2276" s="149"/>
      <c r="N2276" s="149"/>
      <c r="O2276" s="149"/>
      <c r="P2276" s="206"/>
      <c r="Q2276" s="150"/>
      <c r="R2276" s="148" t="str">
        <f ca="1">IF(ISERROR($V2276),"",OFFSET('Smelter Look-up'!$C$4,$V2276-4,0)&amp;"")</f>
        <v/>
      </c>
      <c r="S2276" s="154" t="str">
        <f t="shared" ca="1" si="186"/>
        <v/>
      </c>
      <c r="T2276" s="154" t="str">
        <f ca="1">IF(B2276="","",IF(ISERROR(MATCH($J2276,SorP!$B$1:$B$6261,0)),"",INDIRECT("'SorP'!$A$"&amp;MATCH($S2276&amp;$J2276,SorP!C:C,0))))</f>
        <v/>
      </c>
      <c r="U2276" s="167"/>
      <c r="V2276" s="168" t="e">
        <f>IF(C2276="",NA(),MATCH($B2276&amp;$C2276,'Smelter Look-up'!$J:$J,0))</f>
        <v>#N/A</v>
      </c>
      <c r="X2276" s="169">
        <f t="shared" ca="1" si="185"/>
        <v>0</v>
      </c>
      <c r="AB2276" s="311" t="str">
        <f t="shared" si="182"/>
        <v/>
      </c>
      <c r="AC2276" s="169" t="str">
        <f t="shared" si="183"/>
        <v/>
      </c>
      <c r="AD2276" s="169" t="str">
        <f t="shared" si="184"/>
        <v/>
      </c>
    </row>
    <row r="2277" spans="1:30" s="169" customFormat="1" ht="20.25">
      <c r="A2277" s="154"/>
      <c r="B2277" s="301"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3" t="str">
        <f ca="1">IF(ISERROR($V2277),"",OFFSET('Smelter Look-up'!$G$4,$V2277-4,0))</f>
        <v/>
      </c>
      <c r="I2277" s="204" t="str">
        <f ca="1">IF(ISERROR($V2277),"",OFFSET('Smelter Look-up'!$H$4,$V2277-4,0))</f>
        <v/>
      </c>
      <c r="J2277" s="204" t="str">
        <f ca="1">IF(ISERROR($V2277),"",OFFSET('Smelter Look-up'!$I$4,$V2277-4,0))</f>
        <v/>
      </c>
      <c r="K2277" s="149"/>
      <c r="L2277" s="149"/>
      <c r="M2277" s="149"/>
      <c r="N2277" s="149"/>
      <c r="O2277" s="149"/>
      <c r="P2277" s="206"/>
      <c r="Q2277" s="150"/>
      <c r="R2277" s="148" t="str">
        <f ca="1">IF(ISERROR($V2277),"",OFFSET('Smelter Look-up'!$C$4,$V2277-4,0)&amp;"")</f>
        <v/>
      </c>
      <c r="S2277" s="154" t="str">
        <f t="shared" ca="1" si="186"/>
        <v/>
      </c>
      <c r="T2277" s="154" t="str">
        <f ca="1">IF(B2277="","",IF(ISERROR(MATCH($J2277,SorP!$B$1:$B$6261,0)),"",INDIRECT("'SorP'!$A$"&amp;MATCH($S2277&amp;$J2277,SorP!C:C,0))))</f>
        <v/>
      </c>
      <c r="U2277" s="167"/>
      <c r="V2277" s="168" t="e">
        <f>IF(C2277="",NA(),MATCH($B2277&amp;$C2277,'Smelter Look-up'!$J:$J,0))</f>
        <v>#N/A</v>
      </c>
      <c r="X2277" s="169">
        <f t="shared" ca="1" si="185"/>
        <v>0</v>
      </c>
      <c r="AB2277" s="311" t="str">
        <f t="shared" si="182"/>
        <v/>
      </c>
      <c r="AC2277" s="169" t="str">
        <f t="shared" si="183"/>
        <v/>
      </c>
      <c r="AD2277" s="169" t="str">
        <f t="shared" si="184"/>
        <v/>
      </c>
    </row>
    <row r="2278" spans="1:30" s="169" customFormat="1" ht="20.25">
      <c r="A2278" s="154"/>
      <c r="B2278" s="301"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3" t="str">
        <f ca="1">IF(ISERROR($V2278),"",OFFSET('Smelter Look-up'!$G$4,$V2278-4,0))</f>
        <v/>
      </c>
      <c r="I2278" s="204" t="str">
        <f ca="1">IF(ISERROR($V2278),"",OFFSET('Smelter Look-up'!$H$4,$V2278-4,0))</f>
        <v/>
      </c>
      <c r="J2278" s="204" t="str">
        <f ca="1">IF(ISERROR($V2278),"",OFFSET('Smelter Look-up'!$I$4,$V2278-4,0))</f>
        <v/>
      </c>
      <c r="K2278" s="149"/>
      <c r="L2278" s="149"/>
      <c r="M2278" s="149"/>
      <c r="N2278" s="149"/>
      <c r="O2278" s="149"/>
      <c r="P2278" s="206"/>
      <c r="Q2278" s="150"/>
      <c r="R2278" s="148" t="str">
        <f ca="1">IF(ISERROR($V2278),"",OFFSET('Smelter Look-up'!$C$4,$V2278-4,0)&amp;"")</f>
        <v/>
      </c>
      <c r="S2278" s="154" t="str">
        <f t="shared" ca="1" si="186"/>
        <v/>
      </c>
      <c r="T2278" s="154" t="str">
        <f ca="1">IF(B2278="","",IF(ISERROR(MATCH($J2278,SorP!$B$1:$B$6261,0)),"",INDIRECT("'SorP'!$A$"&amp;MATCH($S2278&amp;$J2278,SorP!C:C,0))))</f>
        <v/>
      </c>
      <c r="U2278" s="167"/>
      <c r="V2278" s="168" t="e">
        <f>IF(C2278="",NA(),MATCH($B2278&amp;$C2278,'Smelter Look-up'!$J:$J,0))</f>
        <v>#N/A</v>
      </c>
      <c r="X2278" s="169">
        <f t="shared" ca="1" si="185"/>
        <v>0</v>
      </c>
      <c r="AB2278" s="311" t="str">
        <f t="shared" si="182"/>
        <v/>
      </c>
      <c r="AC2278" s="169" t="str">
        <f t="shared" si="183"/>
        <v/>
      </c>
      <c r="AD2278" s="169" t="str">
        <f t="shared" si="184"/>
        <v/>
      </c>
    </row>
    <row r="2279" spans="1:30" s="169" customFormat="1" ht="20.25">
      <c r="A2279" s="154"/>
      <c r="B2279" s="301"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3" t="str">
        <f ca="1">IF(ISERROR($V2279),"",OFFSET('Smelter Look-up'!$G$4,$V2279-4,0))</f>
        <v/>
      </c>
      <c r="I2279" s="204" t="str">
        <f ca="1">IF(ISERROR($V2279),"",OFFSET('Smelter Look-up'!$H$4,$V2279-4,0))</f>
        <v/>
      </c>
      <c r="J2279" s="204" t="str">
        <f ca="1">IF(ISERROR($V2279),"",OFFSET('Smelter Look-up'!$I$4,$V2279-4,0))</f>
        <v/>
      </c>
      <c r="K2279" s="149"/>
      <c r="L2279" s="149"/>
      <c r="M2279" s="149"/>
      <c r="N2279" s="149"/>
      <c r="O2279" s="149"/>
      <c r="P2279" s="206"/>
      <c r="Q2279" s="150"/>
      <c r="R2279" s="148" t="str">
        <f ca="1">IF(ISERROR($V2279),"",OFFSET('Smelter Look-up'!$C$4,$V2279-4,0)&amp;"")</f>
        <v/>
      </c>
      <c r="S2279" s="154" t="str">
        <f t="shared" ca="1" si="186"/>
        <v/>
      </c>
      <c r="T2279" s="154" t="str">
        <f ca="1">IF(B2279="","",IF(ISERROR(MATCH($J2279,SorP!$B$1:$B$6261,0)),"",INDIRECT("'SorP'!$A$"&amp;MATCH($S2279&amp;$J2279,SorP!C:C,0))))</f>
        <v/>
      </c>
      <c r="U2279" s="167"/>
      <c r="V2279" s="168" t="e">
        <f>IF(C2279="",NA(),MATCH($B2279&amp;$C2279,'Smelter Look-up'!$J:$J,0))</f>
        <v>#N/A</v>
      </c>
      <c r="X2279" s="169">
        <f t="shared" ca="1" si="185"/>
        <v>0</v>
      </c>
      <c r="AB2279" s="311" t="str">
        <f t="shared" ref="AB2279:AB2345" si="187">IF(C2279="","",B2279)</f>
        <v/>
      </c>
      <c r="AC2279" s="169" t="str">
        <f t="shared" ref="AC2279:AC2342" si="188">B2279</f>
        <v/>
      </c>
      <c r="AD2279" s="169" t="str">
        <f t="shared" ref="AD2279:AD2342" si="189">IF(C2279="Smelter not listed",D2279,C2279)</f>
        <v/>
      </c>
    </row>
    <row r="2280" spans="1:30" s="169" customFormat="1" ht="20.25">
      <c r="A2280" s="154"/>
      <c r="B2280" s="301"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3" t="str">
        <f ca="1">IF(ISERROR($V2280),"",OFFSET('Smelter Look-up'!$G$4,$V2280-4,0))</f>
        <v/>
      </c>
      <c r="I2280" s="204" t="str">
        <f ca="1">IF(ISERROR($V2280),"",OFFSET('Smelter Look-up'!$H$4,$V2280-4,0))</f>
        <v/>
      </c>
      <c r="J2280" s="204" t="str">
        <f ca="1">IF(ISERROR($V2280),"",OFFSET('Smelter Look-up'!$I$4,$V2280-4,0))</f>
        <v/>
      </c>
      <c r="K2280" s="149"/>
      <c r="L2280" s="149"/>
      <c r="M2280" s="149"/>
      <c r="N2280" s="149"/>
      <c r="O2280" s="149"/>
      <c r="P2280" s="206"/>
      <c r="Q2280" s="150"/>
      <c r="R2280" s="148" t="str">
        <f ca="1">IF(ISERROR($V2280),"",OFFSET('Smelter Look-up'!$C$4,$V2280-4,0)&amp;"")</f>
        <v/>
      </c>
      <c r="S2280" s="154" t="str">
        <f t="shared" ca="1" si="186"/>
        <v/>
      </c>
      <c r="T2280" s="154" t="str">
        <f ca="1">IF(B2280="","",IF(ISERROR(MATCH($J2280,SorP!$B$1:$B$6261,0)),"",INDIRECT("'SorP'!$A$"&amp;MATCH($S2280&amp;$J2280,SorP!C:C,0))))</f>
        <v/>
      </c>
      <c r="U2280" s="167"/>
      <c r="V2280" s="168" t="e">
        <f>IF(C2280="",NA(),MATCH($B2280&amp;$C2280,'Smelter Look-up'!$J:$J,0))</f>
        <v>#N/A</v>
      </c>
      <c r="X2280" s="169">
        <f t="shared" ca="1" si="185"/>
        <v>0</v>
      </c>
      <c r="AB2280" s="311" t="str">
        <f t="shared" si="187"/>
        <v/>
      </c>
      <c r="AC2280" s="169" t="str">
        <f t="shared" si="188"/>
        <v/>
      </c>
      <c r="AD2280" s="169" t="str">
        <f t="shared" si="189"/>
        <v/>
      </c>
    </row>
    <row r="2281" spans="1:30" s="169" customFormat="1" ht="20.25">
      <c r="A2281" s="154"/>
      <c r="B2281" s="301"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3" t="str">
        <f ca="1">IF(ISERROR($V2281),"",OFFSET('Smelter Look-up'!$G$4,$V2281-4,0))</f>
        <v/>
      </c>
      <c r="I2281" s="204" t="str">
        <f ca="1">IF(ISERROR($V2281),"",OFFSET('Smelter Look-up'!$H$4,$V2281-4,0))</f>
        <v/>
      </c>
      <c r="J2281" s="204" t="str">
        <f ca="1">IF(ISERROR($V2281),"",OFFSET('Smelter Look-up'!$I$4,$V2281-4,0))</f>
        <v/>
      </c>
      <c r="K2281" s="149"/>
      <c r="L2281" s="149"/>
      <c r="M2281" s="149"/>
      <c r="N2281" s="149"/>
      <c r="O2281" s="149"/>
      <c r="P2281" s="206"/>
      <c r="Q2281" s="150"/>
      <c r="R2281" s="148" t="str">
        <f ca="1">IF(ISERROR($V2281),"",OFFSET('Smelter Look-up'!$C$4,$V2281-4,0)&amp;"")</f>
        <v/>
      </c>
      <c r="S2281" s="154" t="str">
        <f t="shared" ca="1" si="186"/>
        <v/>
      </c>
      <c r="T2281" s="154" t="str">
        <f ca="1">IF(B2281="","",IF(ISERROR(MATCH($J2281,SorP!$B$1:$B$6261,0)),"",INDIRECT("'SorP'!$A$"&amp;MATCH($S2281&amp;$J2281,SorP!C:C,0))))</f>
        <v/>
      </c>
      <c r="U2281" s="167"/>
      <c r="V2281" s="168" t="e">
        <f>IF(C2281="",NA(),MATCH($B2281&amp;$C2281,'Smelter Look-up'!$J:$J,0))</f>
        <v>#N/A</v>
      </c>
      <c r="X2281" s="169">
        <f t="shared" ca="1" si="185"/>
        <v>0</v>
      </c>
      <c r="AB2281" s="311" t="str">
        <f t="shared" si="187"/>
        <v/>
      </c>
      <c r="AC2281" s="169" t="str">
        <f t="shared" si="188"/>
        <v/>
      </c>
      <c r="AD2281" s="169" t="str">
        <f t="shared" si="189"/>
        <v/>
      </c>
    </row>
    <row r="2282" spans="1:30" s="169" customFormat="1" ht="20.25">
      <c r="A2282" s="154"/>
      <c r="B2282" s="301"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3" t="str">
        <f ca="1">IF(ISERROR($V2282),"",OFFSET('Smelter Look-up'!$G$4,$V2282-4,0))</f>
        <v/>
      </c>
      <c r="I2282" s="204" t="str">
        <f ca="1">IF(ISERROR($V2282),"",OFFSET('Smelter Look-up'!$H$4,$V2282-4,0))</f>
        <v/>
      </c>
      <c r="J2282" s="204" t="str">
        <f ca="1">IF(ISERROR($V2282),"",OFFSET('Smelter Look-up'!$I$4,$V2282-4,0))</f>
        <v/>
      </c>
      <c r="K2282" s="149"/>
      <c r="L2282" s="149"/>
      <c r="M2282" s="149"/>
      <c r="N2282" s="149"/>
      <c r="O2282" s="149"/>
      <c r="P2282" s="206"/>
      <c r="Q2282" s="150"/>
      <c r="R2282" s="148" t="str">
        <f ca="1">IF(ISERROR($V2282),"",OFFSET('Smelter Look-up'!$C$4,$V2282-4,0)&amp;"")</f>
        <v/>
      </c>
      <c r="S2282" s="154" t="str">
        <f t="shared" ca="1" si="186"/>
        <v/>
      </c>
      <c r="T2282" s="154" t="str">
        <f ca="1">IF(B2282="","",IF(ISERROR(MATCH($J2282,SorP!$B$1:$B$6261,0)),"",INDIRECT("'SorP'!$A$"&amp;MATCH($S2282&amp;$J2282,SorP!C:C,0))))</f>
        <v/>
      </c>
      <c r="U2282" s="167"/>
      <c r="V2282" s="168" t="e">
        <f>IF(C2282="",NA(),MATCH($B2282&amp;$C2282,'Smelter Look-up'!$J:$J,0))</f>
        <v>#N/A</v>
      </c>
      <c r="X2282" s="169">
        <f t="shared" ca="1" si="185"/>
        <v>0</v>
      </c>
      <c r="AB2282" s="311" t="str">
        <f t="shared" si="187"/>
        <v/>
      </c>
      <c r="AC2282" s="169" t="str">
        <f t="shared" si="188"/>
        <v/>
      </c>
      <c r="AD2282" s="169" t="str">
        <f t="shared" si="189"/>
        <v/>
      </c>
    </row>
    <row r="2283" spans="1:30" s="169" customFormat="1" ht="20.25">
      <c r="A2283" s="154"/>
      <c r="B2283" s="301"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3" t="str">
        <f ca="1">IF(ISERROR($V2283),"",OFFSET('Smelter Look-up'!$G$4,$V2283-4,0))</f>
        <v/>
      </c>
      <c r="I2283" s="204" t="str">
        <f ca="1">IF(ISERROR($V2283),"",OFFSET('Smelter Look-up'!$H$4,$V2283-4,0))</f>
        <v/>
      </c>
      <c r="J2283" s="204" t="str">
        <f ca="1">IF(ISERROR($V2283),"",OFFSET('Smelter Look-up'!$I$4,$V2283-4,0))</f>
        <v/>
      </c>
      <c r="K2283" s="149"/>
      <c r="L2283" s="149"/>
      <c r="M2283" s="149"/>
      <c r="N2283" s="149"/>
      <c r="O2283" s="149"/>
      <c r="P2283" s="206"/>
      <c r="Q2283" s="150"/>
      <c r="R2283" s="148" t="str">
        <f ca="1">IF(ISERROR($V2283),"",OFFSET('Smelter Look-up'!$C$4,$V2283-4,0)&amp;"")</f>
        <v/>
      </c>
      <c r="S2283" s="154" t="str">
        <f t="shared" ca="1" si="186"/>
        <v/>
      </c>
      <c r="T2283" s="154" t="str">
        <f ca="1">IF(B2283="","",IF(ISERROR(MATCH($J2283,SorP!$B$1:$B$6261,0)),"",INDIRECT("'SorP'!$A$"&amp;MATCH($S2283&amp;$J2283,SorP!C:C,0))))</f>
        <v/>
      </c>
      <c r="U2283" s="167"/>
      <c r="V2283" s="168" t="e">
        <f>IF(C2283="",NA(),MATCH($B2283&amp;$C2283,'Smelter Look-up'!$J:$J,0))</f>
        <v>#N/A</v>
      </c>
      <c r="X2283" s="169">
        <f t="shared" ca="1" si="185"/>
        <v>0</v>
      </c>
      <c r="AB2283" s="311" t="str">
        <f t="shared" si="187"/>
        <v/>
      </c>
      <c r="AC2283" s="169" t="str">
        <f t="shared" si="188"/>
        <v/>
      </c>
      <c r="AD2283" s="169" t="str">
        <f t="shared" si="189"/>
        <v/>
      </c>
    </row>
    <row r="2284" spans="1:30" s="169" customFormat="1" ht="20.25">
      <c r="A2284" s="154"/>
      <c r="B2284" s="301"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3" t="str">
        <f ca="1">IF(ISERROR($V2284),"",OFFSET('Smelter Look-up'!$G$4,$V2284-4,0))</f>
        <v/>
      </c>
      <c r="I2284" s="204" t="str">
        <f ca="1">IF(ISERROR($V2284),"",OFFSET('Smelter Look-up'!$H$4,$V2284-4,0))</f>
        <v/>
      </c>
      <c r="J2284" s="204" t="str">
        <f ca="1">IF(ISERROR($V2284),"",OFFSET('Smelter Look-up'!$I$4,$V2284-4,0))</f>
        <v/>
      </c>
      <c r="K2284" s="149"/>
      <c r="L2284" s="149"/>
      <c r="M2284" s="149"/>
      <c r="N2284" s="149"/>
      <c r="O2284" s="149"/>
      <c r="P2284" s="206"/>
      <c r="Q2284" s="150"/>
      <c r="R2284" s="148" t="str">
        <f ca="1">IF(ISERROR($V2284),"",OFFSET('Smelter Look-up'!$C$4,$V2284-4,0)&amp;"")</f>
        <v/>
      </c>
      <c r="S2284" s="154" t="str">
        <f t="shared" ca="1" si="186"/>
        <v/>
      </c>
      <c r="T2284" s="154" t="str">
        <f ca="1">IF(B2284="","",IF(ISERROR(MATCH($J2284,SorP!$B$1:$B$6261,0)),"",INDIRECT("'SorP'!$A$"&amp;MATCH($S2284&amp;$J2284,SorP!C:C,0))))</f>
        <v/>
      </c>
      <c r="U2284" s="167"/>
      <c r="V2284" s="168" t="e">
        <f>IF(C2284="",NA(),MATCH($B2284&amp;$C2284,'Smelter Look-up'!$J:$J,0))</f>
        <v>#N/A</v>
      </c>
      <c r="X2284" s="169">
        <f t="shared" ca="1" si="185"/>
        <v>0</v>
      </c>
      <c r="AB2284" s="311" t="str">
        <f t="shared" si="187"/>
        <v/>
      </c>
      <c r="AC2284" s="169" t="str">
        <f t="shared" si="188"/>
        <v/>
      </c>
      <c r="AD2284" s="169" t="str">
        <f t="shared" si="189"/>
        <v/>
      </c>
    </row>
    <row r="2285" spans="1:30" s="169" customFormat="1" ht="20.25">
      <c r="A2285" s="154"/>
      <c r="B2285" s="301"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3" t="str">
        <f ca="1">IF(ISERROR($V2285),"",OFFSET('Smelter Look-up'!$G$4,$V2285-4,0))</f>
        <v/>
      </c>
      <c r="I2285" s="204" t="str">
        <f ca="1">IF(ISERROR($V2285),"",OFFSET('Smelter Look-up'!$H$4,$V2285-4,0))</f>
        <v/>
      </c>
      <c r="J2285" s="204" t="str">
        <f ca="1">IF(ISERROR($V2285),"",OFFSET('Smelter Look-up'!$I$4,$V2285-4,0))</f>
        <v/>
      </c>
      <c r="K2285" s="149"/>
      <c r="L2285" s="149"/>
      <c r="M2285" s="149"/>
      <c r="N2285" s="149"/>
      <c r="O2285" s="149"/>
      <c r="P2285" s="206"/>
      <c r="Q2285" s="150"/>
      <c r="R2285" s="148" t="str">
        <f ca="1">IF(ISERROR($V2285),"",OFFSET('Smelter Look-up'!$C$4,$V2285-4,0)&amp;"")</f>
        <v/>
      </c>
      <c r="S2285" s="154" t="str">
        <f t="shared" ca="1" si="186"/>
        <v/>
      </c>
      <c r="T2285" s="154" t="str">
        <f ca="1">IF(B2285="","",IF(ISERROR(MATCH($J2285,SorP!$B$1:$B$6261,0)),"",INDIRECT("'SorP'!$A$"&amp;MATCH($S2285&amp;$J2285,SorP!C:C,0))))</f>
        <v/>
      </c>
      <c r="U2285" s="167"/>
      <c r="V2285" s="168" t="e">
        <f>IF(C2285="",NA(),MATCH($B2285&amp;$C2285,'Smelter Look-up'!$J:$J,0))</f>
        <v>#N/A</v>
      </c>
      <c r="X2285" s="169">
        <f t="shared" ca="1" si="185"/>
        <v>0</v>
      </c>
      <c r="AB2285" s="311" t="str">
        <f t="shared" si="187"/>
        <v/>
      </c>
      <c r="AC2285" s="169" t="str">
        <f t="shared" si="188"/>
        <v/>
      </c>
      <c r="AD2285" s="169" t="str">
        <f t="shared" si="189"/>
        <v/>
      </c>
    </row>
    <row r="2286" spans="1:30" s="169" customFormat="1" ht="20.25">
      <c r="A2286" s="154"/>
      <c r="B2286" s="301"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3" t="str">
        <f ca="1">IF(ISERROR($V2286),"",OFFSET('Smelter Look-up'!$G$4,$V2286-4,0))</f>
        <v/>
      </c>
      <c r="I2286" s="204" t="str">
        <f ca="1">IF(ISERROR($V2286),"",OFFSET('Smelter Look-up'!$H$4,$V2286-4,0))</f>
        <v/>
      </c>
      <c r="J2286" s="204" t="str">
        <f ca="1">IF(ISERROR($V2286),"",OFFSET('Smelter Look-up'!$I$4,$V2286-4,0))</f>
        <v/>
      </c>
      <c r="K2286" s="149"/>
      <c r="L2286" s="149"/>
      <c r="M2286" s="149"/>
      <c r="N2286" s="149"/>
      <c r="O2286" s="149"/>
      <c r="P2286" s="206"/>
      <c r="Q2286" s="150"/>
      <c r="R2286" s="148" t="str">
        <f ca="1">IF(ISERROR($V2286),"",OFFSET('Smelter Look-up'!$C$4,$V2286-4,0)&amp;"")</f>
        <v/>
      </c>
      <c r="S2286" s="154" t="str">
        <f t="shared" ca="1" si="186"/>
        <v/>
      </c>
      <c r="T2286" s="154" t="str">
        <f ca="1">IF(B2286="","",IF(ISERROR(MATCH($J2286,SorP!$B$1:$B$6261,0)),"",INDIRECT("'SorP'!$A$"&amp;MATCH($S2286&amp;$J2286,SorP!C:C,0))))</f>
        <v/>
      </c>
      <c r="U2286" s="167"/>
      <c r="V2286" s="168" t="e">
        <f>IF(C2286="",NA(),MATCH($B2286&amp;$C2286,'Smelter Look-up'!$J:$J,0))</f>
        <v>#N/A</v>
      </c>
      <c r="X2286" s="169">
        <f t="shared" ca="1" si="185"/>
        <v>0</v>
      </c>
      <c r="AB2286" s="311" t="str">
        <f t="shared" si="187"/>
        <v/>
      </c>
      <c r="AC2286" s="169" t="str">
        <f t="shared" si="188"/>
        <v/>
      </c>
      <c r="AD2286" s="169" t="str">
        <f t="shared" si="189"/>
        <v/>
      </c>
    </row>
    <row r="2287" spans="1:30" s="169" customFormat="1" ht="20.25">
      <c r="A2287" s="154"/>
      <c r="B2287" s="301"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3" t="str">
        <f ca="1">IF(ISERROR($V2287),"",OFFSET('Smelter Look-up'!$G$4,$V2287-4,0))</f>
        <v/>
      </c>
      <c r="I2287" s="204" t="str">
        <f ca="1">IF(ISERROR($V2287),"",OFFSET('Smelter Look-up'!$H$4,$V2287-4,0))</f>
        <v/>
      </c>
      <c r="J2287" s="204" t="str">
        <f ca="1">IF(ISERROR($V2287),"",OFFSET('Smelter Look-up'!$I$4,$V2287-4,0))</f>
        <v/>
      </c>
      <c r="K2287" s="149"/>
      <c r="L2287" s="149"/>
      <c r="M2287" s="149"/>
      <c r="N2287" s="149"/>
      <c r="O2287" s="149"/>
      <c r="P2287" s="206"/>
      <c r="Q2287" s="150"/>
      <c r="R2287" s="148" t="str">
        <f ca="1">IF(ISERROR($V2287),"",OFFSET('Smelter Look-up'!$C$4,$V2287-4,0)&amp;"")</f>
        <v/>
      </c>
      <c r="S2287" s="154" t="str">
        <f t="shared" ca="1" si="186"/>
        <v/>
      </c>
      <c r="T2287" s="154" t="str">
        <f ca="1">IF(B2287="","",IF(ISERROR(MATCH($J2287,SorP!$B$1:$B$6261,0)),"",INDIRECT("'SorP'!$A$"&amp;MATCH($S2287&amp;$J2287,SorP!C:C,0))))</f>
        <v/>
      </c>
      <c r="U2287" s="167"/>
      <c r="V2287" s="168" t="e">
        <f>IF(C2287="",NA(),MATCH($B2287&amp;$C2287,'Smelter Look-up'!$J:$J,0))</f>
        <v>#N/A</v>
      </c>
      <c r="X2287" s="169">
        <f t="shared" ca="1" si="185"/>
        <v>0</v>
      </c>
      <c r="AB2287" s="311" t="str">
        <f t="shared" si="187"/>
        <v/>
      </c>
      <c r="AC2287" s="169" t="str">
        <f t="shared" si="188"/>
        <v/>
      </c>
      <c r="AD2287" s="169" t="str">
        <f t="shared" si="189"/>
        <v/>
      </c>
    </row>
    <row r="2288" spans="1:30" s="169" customFormat="1" ht="20.25">
      <c r="A2288" s="154"/>
      <c r="B2288" s="301"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3" t="str">
        <f ca="1">IF(ISERROR($V2288),"",OFFSET('Smelter Look-up'!$G$4,$V2288-4,0))</f>
        <v/>
      </c>
      <c r="I2288" s="204" t="str">
        <f ca="1">IF(ISERROR($V2288),"",OFFSET('Smelter Look-up'!$H$4,$V2288-4,0))</f>
        <v/>
      </c>
      <c r="J2288" s="204" t="str">
        <f ca="1">IF(ISERROR($V2288),"",OFFSET('Smelter Look-up'!$I$4,$V2288-4,0))</f>
        <v/>
      </c>
      <c r="K2288" s="149"/>
      <c r="L2288" s="149"/>
      <c r="M2288" s="149"/>
      <c r="N2288" s="149"/>
      <c r="O2288" s="149"/>
      <c r="P2288" s="206"/>
      <c r="Q2288" s="150"/>
      <c r="R2288" s="148" t="str">
        <f ca="1">IF(ISERROR($V2288),"",OFFSET('Smelter Look-up'!$C$4,$V2288-4,0)&amp;"")</f>
        <v/>
      </c>
      <c r="S2288" s="154" t="str">
        <f t="shared" ca="1" si="186"/>
        <v/>
      </c>
      <c r="T2288" s="154" t="str">
        <f ca="1">IF(B2288="","",IF(ISERROR(MATCH($J2288,SorP!$B$1:$B$6261,0)),"",INDIRECT("'SorP'!$A$"&amp;MATCH($S2288&amp;$J2288,SorP!C:C,0))))</f>
        <v/>
      </c>
      <c r="U2288" s="167"/>
      <c r="V2288" s="168" t="e">
        <f>IF(C2288="",NA(),MATCH($B2288&amp;$C2288,'Smelter Look-up'!$J:$J,0))</f>
        <v>#N/A</v>
      </c>
      <c r="X2288" s="169">
        <f t="shared" ca="1" si="185"/>
        <v>0</v>
      </c>
      <c r="AB2288" s="311" t="str">
        <f t="shared" si="187"/>
        <v/>
      </c>
      <c r="AC2288" s="169" t="str">
        <f t="shared" si="188"/>
        <v/>
      </c>
      <c r="AD2288" s="169" t="str">
        <f t="shared" si="189"/>
        <v/>
      </c>
    </row>
    <row r="2289" spans="1:30" s="169" customFormat="1" ht="20.25">
      <c r="A2289" s="154"/>
      <c r="B2289" s="301"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3" t="str">
        <f ca="1">IF(ISERROR($V2289),"",OFFSET('Smelter Look-up'!$G$4,$V2289-4,0))</f>
        <v/>
      </c>
      <c r="I2289" s="204" t="str">
        <f ca="1">IF(ISERROR($V2289),"",OFFSET('Smelter Look-up'!$H$4,$V2289-4,0))</f>
        <v/>
      </c>
      <c r="J2289" s="204" t="str">
        <f ca="1">IF(ISERROR($V2289),"",OFFSET('Smelter Look-up'!$I$4,$V2289-4,0))</f>
        <v/>
      </c>
      <c r="K2289" s="149"/>
      <c r="L2289" s="149"/>
      <c r="M2289" s="149"/>
      <c r="N2289" s="149"/>
      <c r="O2289" s="149"/>
      <c r="P2289" s="206"/>
      <c r="Q2289" s="150"/>
      <c r="R2289" s="148" t="str">
        <f ca="1">IF(ISERROR($V2289),"",OFFSET('Smelter Look-up'!$C$4,$V2289-4,0)&amp;"")</f>
        <v/>
      </c>
      <c r="S2289" s="154" t="str">
        <f t="shared" ca="1" si="186"/>
        <v/>
      </c>
      <c r="T2289" s="154" t="str">
        <f ca="1">IF(B2289="","",IF(ISERROR(MATCH($J2289,SorP!$B$1:$B$6261,0)),"",INDIRECT("'SorP'!$A$"&amp;MATCH($S2289&amp;$J2289,SorP!C:C,0))))</f>
        <v/>
      </c>
      <c r="U2289" s="167"/>
      <c r="V2289" s="168" t="e">
        <f>IF(C2289="",NA(),MATCH($B2289&amp;$C2289,'Smelter Look-up'!$J:$J,0))</f>
        <v>#N/A</v>
      </c>
      <c r="X2289" s="169">
        <f t="shared" ca="1" si="185"/>
        <v>0</v>
      </c>
      <c r="AB2289" s="311" t="str">
        <f t="shared" si="187"/>
        <v/>
      </c>
      <c r="AC2289" s="169" t="str">
        <f t="shared" si="188"/>
        <v/>
      </c>
      <c r="AD2289" s="169" t="str">
        <f t="shared" si="189"/>
        <v/>
      </c>
    </row>
    <row r="2290" spans="1:30" s="169" customFormat="1" ht="20.25">
      <c r="A2290" s="154"/>
      <c r="B2290" s="301"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3" t="str">
        <f ca="1">IF(ISERROR($V2290),"",OFFSET('Smelter Look-up'!$G$4,$V2290-4,0))</f>
        <v/>
      </c>
      <c r="I2290" s="204" t="str">
        <f ca="1">IF(ISERROR($V2290),"",OFFSET('Smelter Look-up'!$H$4,$V2290-4,0))</f>
        <v/>
      </c>
      <c r="J2290" s="204" t="str">
        <f ca="1">IF(ISERROR($V2290),"",OFFSET('Smelter Look-up'!$I$4,$V2290-4,0))</f>
        <v/>
      </c>
      <c r="K2290" s="149"/>
      <c r="L2290" s="149"/>
      <c r="M2290" s="149"/>
      <c r="N2290" s="149"/>
      <c r="O2290" s="149"/>
      <c r="P2290" s="206"/>
      <c r="Q2290" s="150"/>
      <c r="R2290" s="148" t="str">
        <f ca="1">IF(ISERROR($V2290),"",OFFSET('Smelter Look-up'!$C$4,$V2290-4,0)&amp;"")</f>
        <v/>
      </c>
      <c r="S2290" s="154" t="str">
        <f t="shared" ca="1" si="186"/>
        <v/>
      </c>
      <c r="T2290" s="154" t="str">
        <f ca="1">IF(B2290="","",IF(ISERROR(MATCH($J2290,SorP!$B$1:$B$6261,0)),"",INDIRECT("'SorP'!$A$"&amp;MATCH($S2290&amp;$J2290,SorP!C:C,0))))</f>
        <v/>
      </c>
      <c r="U2290" s="167"/>
      <c r="V2290" s="168" t="e">
        <f>IF(C2290="",NA(),MATCH($B2290&amp;$C2290,'Smelter Look-up'!$J:$J,0))</f>
        <v>#N/A</v>
      </c>
      <c r="X2290" s="169">
        <f t="shared" ca="1" si="185"/>
        <v>0</v>
      </c>
      <c r="AB2290" s="311" t="str">
        <f t="shared" si="187"/>
        <v/>
      </c>
      <c r="AC2290" s="169" t="str">
        <f t="shared" si="188"/>
        <v/>
      </c>
      <c r="AD2290" s="169" t="str">
        <f t="shared" si="189"/>
        <v/>
      </c>
    </row>
    <row r="2291" spans="1:30" s="169" customFormat="1" ht="20.25">
      <c r="A2291" s="154"/>
      <c r="B2291" s="301"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3" t="str">
        <f ca="1">IF(ISERROR($V2291),"",OFFSET('Smelter Look-up'!$G$4,$V2291-4,0))</f>
        <v/>
      </c>
      <c r="I2291" s="204" t="str">
        <f ca="1">IF(ISERROR($V2291),"",OFFSET('Smelter Look-up'!$H$4,$V2291-4,0))</f>
        <v/>
      </c>
      <c r="J2291" s="204" t="str">
        <f ca="1">IF(ISERROR($V2291),"",OFFSET('Smelter Look-up'!$I$4,$V2291-4,0))</f>
        <v/>
      </c>
      <c r="K2291" s="149"/>
      <c r="L2291" s="149"/>
      <c r="M2291" s="149"/>
      <c r="N2291" s="149"/>
      <c r="O2291" s="149"/>
      <c r="P2291" s="206"/>
      <c r="Q2291" s="150"/>
      <c r="R2291" s="148" t="str">
        <f ca="1">IF(ISERROR($V2291),"",OFFSET('Smelter Look-up'!$C$4,$V2291-4,0)&amp;"")</f>
        <v/>
      </c>
      <c r="S2291" s="154" t="str">
        <f t="shared" ca="1" si="186"/>
        <v/>
      </c>
      <c r="T2291" s="154" t="str">
        <f ca="1">IF(B2291="","",IF(ISERROR(MATCH($J2291,SorP!$B$1:$B$6261,0)),"",INDIRECT("'SorP'!$A$"&amp;MATCH($S2291&amp;$J2291,SorP!C:C,0))))</f>
        <v/>
      </c>
      <c r="U2291" s="167"/>
      <c r="V2291" s="168" t="e">
        <f>IF(C2291="",NA(),MATCH($B2291&amp;$C2291,'Smelter Look-up'!$J:$J,0))</f>
        <v>#N/A</v>
      </c>
      <c r="X2291" s="169">
        <f t="shared" ca="1" si="185"/>
        <v>0</v>
      </c>
      <c r="AB2291" s="311" t="str">
        <f t="shared" si="187"/>
        <v/>
      </c>
      <c r="AC2291" s="169" t="str">
        <f t="shared" si="188"/>
        <v/>
      </c>
      <c r="AD2291" s="169" t="str">
        <f t="shared" si="189"/>
        <v/>
      </c>
    </row>
    <row r="2292" spans="1:30" s="169" customFormat="1" ht="20.25">
      <c r="A2292" s="154"/>
      <c r="B2292" s="301"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3" t="str">
        <f ca="1">IF(ISERROR($V2292),"",OFFSET('Smelter Look-up'!$G$4,$V2292-4,0))</f>
        <v/>
      </c>
      <c r="I2292" s="204" t="str">
        <f ca="1">IF(ISERROR($V2292),"",OFFSET('Smelter Look-up'!$H$4,$V2292-4,0))</f>
        <v/>
      </c>
      <c r="J2292" s="204" t="str">
        <f ca="1">IF(ISERROR($V2292),"",OFFSET('Smelter Look-up'!$I$4,$V2292-4,0))</f>
        <v/>
      </c>
      <c r="K2292" s="149"/>
      <c r="L2292" s="149"/>
      <c r="M2292" s="149"/>
      <c r="N2292" s="149"/>
      <c r="O2292" s="149"/>
      <c r="P2292" s="206"/>
      <c r="Q2292" s="150"/>
      <c r="R2292" s="148" t="str">
        <f ca="1">IF(ISERROR($V2292),"",OFFSET('Smelter Look-up'!$C$4,$V2292-4,0)&amp;"")</f>
        <v/>
      </c>
      <c r="S2292" s="154" t="str">
        <f t="shared" ca="1" si="186"/>
        <v/>
      </c>
      <c r="T2292" s="154" t="str">
        <f ca="1">IF(B2292="","",IF(ISERROR(MATCH($J2292,SorP!$B$1:$B$6261,0)),"",INDIRECT("'SorP'!$A$"&amp;MATCH($S2292&amp;$J2292,SorP!C:C,0))))</f>
        <v/>
      </c>
      <c r="U2292" s="167"/>
      <c r="V2292" s="168" t="e">
        <f>IF(C2292="",NA(),MATCH($B2292&amp;$C2292,'Smelter Look-up'!$J:$J,0))</f>
        <v>#N/A</v>
      </c>
      <c r="X2292" s="169">
        <f t="shared" ca="1" si="185"/>
        <v>0</v>
      </c>
      <c r="AB2292" s="311" t="str">
        <f t="shared" si="187"/>
        <v/>
      </c>
      <c r="AC2292" s="169" t="str">
        <f t="shared" si="188"/>
        <v/>
      </c>
      <c r="AD2292" s="169" t="str">
        <f t="shared" si="189"/>
        <v/>
      </c>
    </row>
    <row r="2293" spans="1:30" s="169" customFormat="1" ht="20.25">
      <c r="A2293" s="154"/>
      <c r="B2293" s="301"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3" t="str">
        <f ca="1">IF(ISERROR($V2293),"",OFFSET('Smelter Look-up'!$G$4,$V2293-4,0))</f>
        <v/>
      </c>
      <c r="I2293" s="204" t="str">
        <f ca="1">IF(ISERROR($V2293),"",OFFSET('Smelter Look-up'!$H$4,$V2293-4,0))</f>
        <v/>
      </c>
      <c r="J2293" s="204" t="str">
        <f ca="1">IF(ISERROR($V2293),"",OFFSET('Smelter Look-up'!$I$4,$V2293-4,0))</f>
        <v/>
      </c>
      <c r="K2293" s="149"/>
      <c r="L2293" s="149"/>
      <c r="M2293" s="149"/>
      <c r="N2293" s="149"/>
      <c r="O2293" s="149"/>
      <c r="P2293" s="206"/>
      <c r="Q2293" s="150"/>
      <c r="R2293" s="148" t="str">
        <f ca="1">IF(ISERROR($V2293),"",OFFSET('Smelter Look-up'!$C$4,$V2293-4,0)&amp;"")</f>
        <v/>
      </c>
      <c r="S2293" s="154" t="str">
        <f t="shared" ca="1" si="186"/>
        <v/>
      </c>
      <c r="T2293" s="154" t="str">
        <f ca="1">IF(B2293="","",IF(ISERROR(MATCH($J2293,SorP!$B$1:$B$6261,0)),"",INDIRECT("'SorP'!$A$"&amp;MATCH($S2293&amp;$J2293,SorP!C:C,0))))</f>
        <v/>
      </c>
      <c r="U2293" s="167"/>
      <c r="V2293" s="168" t="e">
        <f>IF(C2293="",NA(),MATCH($B2293&amp;$C2293,'Smelter Look-up'!$J:$J,0))</f>
        <v>#N/A</v>
      </c>
      <c r="X2293" s="169">
        <f t="shared" ca="1" si="185"/>
        <v>0</v>
      </c>
      <c r="AB2293" s="311" t="str">
        <f t="shared" si="187"/>
        <v/>
      </c>
      <c r="AC2293" s="169" t="str">
        <f t="shared" si="188"/>
        <v/>
      </c>
      <c r="AD2293" s="169" t="str">
        <f t="shared" si="189"/>
        <v/>
      </c>
    </row>
    <row r="2294" spans="1:30" s="169" customFormat="1" ht="20.25">
      <c r="A2294" s="154"/>
      <c r="B2294" s="301"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3" t="str">
        <f ca="1">IF(ISERROR($V2294),"",OFFSET('Smelter Look-up'!$G$4,$V2294-4,0))</f>
        <v/>
      </c>
      <c r="I2294" s="204" t="str">
        <f ca="1">IF(ISERROR($V2294),"",OFFSET('Smelter Look-up'!$H$4,$V2294-4,0))</f>
        <v/>
      </c>
      <c r="J2294" s="204" t="str">
        <f ca="1">IF(ISERROR($V2294),"",OFFSET('Smelter Look-up'!$I$4,$V2294-4,0))</f>
        <v/>
      </c>
      <c r="K2294" s="149"/>
      <c r="L2294" s="149"/>
      <c r="M2294" s="149"/>
      <c r="N2294" s="149"/>
      <c r="O2294" s="149"/>
      <c r="P2294" s="206"/>
      <c r="Q2294" s="150"/>
      <c r="R2294" s="148" t="str">
        <f ca="1">IF(ISERROR($V2294),"",OFFSET('Smelter Look-up'!$C$4,$V2294-4,0)&amp;"")</f>
        <v/>
      </c>
      <c r="S2294" s="154" t="str">
        <f t="shared" ca="1" si="186"/>
        <v/>
      </c>
      <c r="T2294" s="154" t="str">
        <f ca="1">IF(B2294="","",IF(ISERROR(MATCH($J2294,SorP!$B$1:$B$6261,0)),"",INDIRECT("'SorP'!$A$"&amp;MATCH($S2294&amp;$J2294,SorP!C:C,0))))</f>
        <v/>
      </c>
      <c r="U2294" s="167"/>
      <c r="V2294" s="168" t="e">
        <f>IF(C2294="",NA(),MATCH($B2294&amp;$C2294,'Smelter Look-up'!$J:$J,0))</f>
        <v>#N/A</v>
      </c>
      <c r="X2294" s="169">
        <f t="shared" ca="1" si="185"/>
        <v>0</v>
      </c>
      <c r="AB2294" s="311" t="str">
        <f t="shared" si="187"/>
        <v/>
      </c>
      <c r="AC2294" s="169" t="str">
        <f t="shared" si="188"/>
        <v/>
      </c>
      <c r="AD2294" s="169" t="str">
        <f t="shared" si="189"/>
        <v/>
      </c>
    </row>
    <row r="2295" spans="1:30" s="169" customFormat="1" ht="20.25">
      <c r="A2295" s="154"/>
      <c r="B2295" s="301"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3" t="str">
        <f ca="1">IF(ISERROR($V2295),"",OFFSET('Smelter Look-up'!$G$4,$V2295-4,0))</f>
        <v/>
      </c>
      <c r="I2295" s="204" t="str">
        <f ca="1">IF(ISERROR($V2295),"",OFFSET('Smelter Look-up'!$H$4,$V2295-4,0))</f>
        <v/>
      </c>
      <c r="J2295" s="204" t="str">
        <f ca="1">IF(ISERROR($V2295),"",OFFSET('Smelter Look-up'!$I$4,$V2295-4,0))</f>
        <v/>
      </c>
      <c r="K2295" s="149"/>
      <c r="L2295" s="149"/>
      <c r="M2295" s="149"/>
      <c r="N2295" s="149"/>
      <c r="O2295" s="149"/>
      <c r="P2295" s="206"/>
      <c r="Q2295" s="150"/>
      <c r="R2295" s="148" t="str">
        <f ca="1">IF(ISERROR($V2295),"",OFFSET('Smelter Look-up'!$C$4,$V2295-4,0)&amp;"")</f>
        <v/>
      </c>
      <c r="S2295" s="154" t="str">
        <f t="shared" ca="1" si="186"/>
        <v/>
      </c>
      <c r="T2295" s="154" t="str">
        <f ca="1">IF(B2295="","",IF(ISERROR(MATCH($J2295,SorP!$B$1:$B$6261,0)),"",INDIRECT("'SorP'!$A$"&amp;MATCH($S2295&amp;$J2295,SorP!C:C,0))))</f>
        <v/>
      </c>
      <c r="U2295" s="167"/>
      <c r="V2295" s="168" t="e">
        <f>IF(C2295="",NA(),MATCH($B2295&amp;$C2295,'Smelter Look-up'!$J:$J,0))</f>
        <v>#N/A</v>
      </c>
      <c r="X2295" s="169">
        <f t="shared" ca="1" si="185"/>
        <v>0</v>
      </c>
      <c r="AB2295" s="311" t="str">
        <f t="shared" si="187"/>
        <v/>
      </c>
      <c r="AC2295" s="169" t="str">
        <f t="shared" si="188"/>
        <v/>
      </c>
      <c r="AD2295" s="169" t="str">
        <f t="shared" si="189"/>
        <v/>
      </c>
    </row>
    <row r="2296" spans="1:30" s="169" customFormat="1" ht="20.25">
      <c r="A2296" s="154"/>
      <c r="B2296" s="301"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3" t="str">
        <f ca="1">IF(ISERROR($V2296),"",OFFSET('Smelter Look-up'!$G$4,$V2296-4,0))</f>
        <v/>
      </c>
      <c r="I2296" s="204" t="str">
        <f ca="1">IF(ISERROR($V2296),"",OFFSET('Smelter Look-up'!$H$4,$V2296-4,0))</f>
        <v/>
      </c>
      <c r="J2296" s="204" t="str">
        <f ca="1">IF(ISERROR($V2296),"",OFFSET('Smelter Look-up'!$I$4,$V2296-4,0))</f>
        <v/>
      </c>
      <c r="K2296" s="149"/>
      <c r="L2296" s="149"/>
      <c r="M2296" s="149"/>
      <c r="N2296" s="149"/>
      <c r="O2296" s="149"/>
      <c r="P2296" s="206"/>
      <c r="Q2296" s="150"/>
      <c r="R2296" s="148" t="str">
        <f ca="1">IF(ISERROR($V2296),"",OFFSET('Smelter Look-up'!$C$4,$V2296-4,0)&amp;"")</f>
        <v/>
      </c>
      <c r="S2296" s="154" t="str">
        <f t="shared" ca="1" si="186"/>
        <v/>
      </c>
      <c r="T2296" s="154" t="str">
        <f ca="1">IF(B2296="","",IF(ISERROR(MATCH($J2296,SorP!$B$1:$B$6261,0)),"",INDIRECT("'SorP'!$A$"&amp;MATCH($S2296&amp;$J2296,SorP!C:C,0))))</f>
        <v/>
      </c>
      <c r="U2296" s="167"/>
      <c r="V2296" s="168" t="e">
        <f>IF(C2296="",NA(),MATCH($B2296&amp;$C2296,'Smelter Look-up'!$J:$J,0))</f>
        <v>#N/A</v>
      </c>
      <c r="X2296" s="169">
        <f t="shared" ca="1" si="185"/>
        <v>0</v>
      </c>
      <c r="AB2296" s="311" t="str">
        <f t="shared" si="187"/>
        <v/>
      </c>
      <c r="AC2296" s="169" t="str">
        <f t="shared" si="188"/>
        <v/>
      </c>
      <c r="AD2296" s="169" t="str">
        <f t="shared" si="189"/>
        <v/>
      </c>
    </row>
    <row r="2297" spans="1:30" s="169" customFormat="1" ht="20.25">
      <c r="A2297" s="154"/>
      <c r="B2297" s="301"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3" t="str">
        <f ca="1">IF(ISERROR($V2297),"",OFFSET('Smelter Look-up'!$G$4,$V2297-4,0))</f>
        <v/>
      </c>
      <c r="I2297" s="204" t="str">
        <f ca="1">IF(ISERROR($V2297),"",OFFSET('Smelter Look-up'!$H$4,$V2297-4,0))</f>
        <v/>
      </c>
      <c r="J2297" s="204" t="str">
        <f ca="1">IF(ISERROR($V2297),"",OFFSET('Smelter Look-up'!$I$4,$V2297-4,0))</f>
        <v/>
      </c>
      <c r="K2297" s="149"/>
      <c r="L2297" s="149"/>
      <c r="M2297" s="149"/>
      <c r="N2297" s="149"/>
      <c r="O2297" s="149"/>
      <c r="P2297" s="206"/>
      <c r="Q2297" s="150"/>
      <c r="R2297" s="148" t="str">
        <f ca="1">IF(ISERROR($V2297),"",OFFSET('Smelter Look-up'!$C$4,$V2297-4,0)&amp;"")</f>
        <v/>
      </c>
      <c r="S2297" s="154" t="str">
        <f t="shared" ca="1" si="186"/>
        <v/>
      </c>
      <c r="T2297" s="154" t="str">
        <f ca="1">IF(B2297="","",IF(ISERROR(MATCH($J2297,SorP!$B$1:$B$6261,0)),"",INDIRECT("'SorP'!$A$"&amp;MATCH($S2297&amp;$J2297,SorP!C:C,0))))</f>
        <v/>
      </c>
      <c r="U2297" s="167"/>
      <c r="V2297" s="168" t="e">
        <f>IF(C2297="",NA(),MATCH($B2297&amp;$C2297,'Smelter Look-up'!$J:$J,0))</f>
        <v>#N/A</v>
      </c>
      <c r="X2297" s="169">
        <f t="shared" ca="1" si="185"/>
        <v>0</v>
      </c>
      <c r="AB2297" s="311" t="str">
        <f t="shared" si="187"/>
        <v/>
      </c>
      <c r="AC2297" s="169" t="str">
        <f t="shared" si="188"/>
        <v/>
      </c>
      <c r="AD2297" s="169" t="str">
        <f t="shared" si="189"/>
        <v/>
      </c>
    </row>
    <row r="2298" spans="1:30" s="169" customFormat="1" ht="20.25">
      <c r="A2298" s="154"/>
      <c r="B2298" s="301"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3" t="str">
        <f ca="1">IF(ISERROR($V2298),"",OFFSET('Smelter Look-up'!$G$4,$V2298-4,0))</f>
        <v/>
      </c>
      <c r="I2298" s="204" t="str">
        <f ca="1">IF(ISERROR($V2298),"",OFFSET('Smelter Look-up'!$H$4,$V2298-4,0))</f>
        <v/>
      </c>
      <c r="J2298" s="204" t="str">
        <f ca="1">IF(ISERROR($V2298),"",OFFSET('Smelter Look-up'!$I$4,$V2298-4,0))</f>
        <v/>
      </c>
      <c r="K2298" s="149"/>
      <c r="L2298" s="149"/>
      <c r="M2298" s="149"/>
      <c r="N2298" s="149"/>
      <c r="O2298" s="149"/>
      <c r="P2298" s="206"/>
      <c r="Q2298" s="150"/>
      <c r="R2298" s="148" t="str">
        <f ca="1">IF(ISERROR($V2298),"",OFFSET('Smelter Look-up'!$C$4,$V2298-4,0)&amp;"")</f>
        <v/>
      </c>
      <c r="S2298" s="154" t="str">
        <f t="shared" ca="1" si="186"/>
        <v/>
      </c>
      <c r="T2298" s="154" t="str">
        <f ca="1">IF(B2298="","",IF(ISERROR(MATCH($J2298,SorP!$B$1:$B$6261,0)),"",INDIRECT("'SorP'!$A$"&amp;MATCH($S2298&amp;$J2298,SorP!C:C,0))))</f>
        <v/>
      </c>
      <c r="U2298" s="167"/>
      <c r="V2298" s="168" t="e">
        <f>IF(C2298="",NA(),MATCH($B2298&amp;$C2298,'Smelter Look-up'!$J:$J,0))</f>
        <v>#N/A</v>
      </c>
      <c r="X2298" s="169">
        <f t="shared" ca="1" si="185"/>
        <v>0</v>
      </c>
      <c r="AB2298" s="311" t="str">
        <f t="shared" si="187"/>
        <v/>
      </c>
      <c r="AC2298" s="169" t="str">
        <f t="shared" si="188"/>
        <v/>
      </c>
      <c r="AD2298" s="169" t="str">
        <f t="shared" si="189"/>
        <v/>
      </c>
    </row>
    <row r="2299" spans="1:30" s="169" customFormat="1" ht="20.25">
      <c r="A2299" s="154"/>
      <c r="B2299" s="301"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3" t="str">
        <f ca="1">IF(ISERROR($V2299),"",OFFSET('Smelter Look-up'!$G$4,$V2299-4,0))</f>
        <v/>
      </c>
      <c r="I2299" s="204" t="str">
        <f ca="1">IF(ISERROR($V2299),"",OFFSET('Smelter Look-up'!$H$4,$V2299-4,0))</f>
        <v/>
      </c>
      <c r="J2299" s="204" t="str">
        <f ca="1">IF(ISERROR($V2299),"",OFFSET('Smelter Look-up'!$I$4,$V2299-4,0))</f>
        <v/>
      </c>
      <c r="K2299" s="149"/>
      <c r="L2299" s="149"/>
      <c r="M2299" s="149"/>
      <c r="N2299" s="149"/>
      <c r="O2299" s="149"/>
      <c r="P2299" s="206"/>
      <c r="Q2299" s="150"/>
      <c r="R2299" s="148" t="str">
        <f ca="1">IF(ISERROR($V2299),"",OFFSET('Smelter Look-up'!$C$4,$V2299-4,0)&amp;"")</f>
        <v/>
      </c>
      <c r="S2299" s="154" t="str">
        <f t="shared" ca="1" si="186"/>
        <v/>
      </c>
      <c r="T2299" s="154" t="str">
        <f ca="1">IF(B2299="","",IF(ISERROR(MATCH($J2299,SorP!$B$1:$B$6261,0)),"",INDIRECT("'SorP'!$A$"&amp;MATCH($S2299&amp;$J2299,SorP!C:C,0))))</f>
        <v/>
      </c>
      <c r="U2299" s="167"/>
      <c r="V2299" s="168" t="e">
        <f>IF(C2299="",NA(),MATCH($B2299&amp;$C2299,'Smelter Look-up'!$J:$J,0))</f>
        <v>#N/A</v>
      </c>
      <c r="X2299" s="169">
        <f t="shared" ca="1" si="185"/>
        <v>0</v>
      </c>
      <c r="AB2299" s="311" t="str">
        <f t="shared" si="187"/>
        <v/>
      </c>
      <c r="AC2299" s="169" t="str">
        <f t="shared" si="188"/>
        <v/>
      </c>
      <c r="AD2299" s="169" t="str">
        <f t="shared" si="189"/>
        <v/>
      </c>
    </row>
    <row r="2300" spans="1:30" s="169" customFormat="1" ht="20.25">
      <c r="A2300" s="154"/>
      <c r="B2300" s="301"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3" t="str">
        <f ca="1">IF(ISERROR($V2300),"",OFFSET('Smelter Look-up'!$G$4,$V2300-4,0))</f>
        <v/>
      </c>
      <c r="I2300" s="204" t="str">
        <f ca="1">IF(ISERROR($V2300),"",OFFSET('Smelter Look-up'!$H$4,$V2300-4,0))</f>
        <v/>
      </c>
      <c r="J2300" s="204" t="str">
        <f ca="1">IF(ISERROR($V2300),"",OFFSET('Smelter Look-up'!$I$4,$V2300-4,0))</f>
        <v/>
      </c>
      <c r="K2300" s="149"/>
      <c r="L2300" s="149"/>
      <c r="M2300" s="149"/>
      <c r="N2300" s="149"/>
      <c r="O2300" s="149"/>
      <c r="P2300" s="206"/>
      <c r="Q2300" s="150"/>
      <c r="R2300" s="148" t="str">
        <f ca="1">IF(ISERROR($V2300),"",OFFSET('Smelter Look-up'!$C$4,$V2300-4,0)&amp;"")</f>
        <v/>
      </c>
      <c r="S2300" s="154" t="str">
        <f t="shared" ca="1" si="186"/>
        <v/>
      </c>
      <c r="T2300" s="154" t="str">
        <f ca="1">IF(B2300="","",IF(ISERROR(MATCH($J2300,SorP!$B$1:$B$6261,0)),"",INDIRECT("'SorP'!$A$"&amp;MATCH($S2300&amp;$J2300,SorP!C:C,0))))</f>
        <v/>
      </c>
      <c r="U2300" s="167"/>
      <c r="V2300" s="168" t="e">
        <f>IF(C2300="",NA(),MATCH($B2300&amp;$C2300,'Smelter Look-up'!$J:$J,0))</f>
        <v>#N/A</v>
      </c>
      <c r="X2300" s="169">
        <f t="shared" ca="1" si="185"/>
        <v>0</v>
      </c>
      <c r="AB2300" s="311" t="str">
        <f t="shared" si="187"/>
        <v/>
      </c>
      <c r="AC2300" s="169" t="str">
        <f t="shared" si="188"/>
        <v/>
      </c>
      <c r="AD2300" s="169" t="str">
        <f t="shared" si="189"/>
        <v/>
      </c>
    </row>
    <row r="2301" spans="1:30" s="169" customFormat="1" ht="20.25">
      <c r="A2301" s="154"/>
      <c r="B2301" s="301"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3" t="str">
        <f ca="1">IF(ISERROR($V2301),"",OFFSET('Smelter Look-up'!$G$4,$V2301-4,0))</f>
        <v/>
      </c>
      <c r="I2301" s="204" t="str">
        <f ca="1">IF(ISERROR($V2301),"",OFFSET('Smelter Look-up'!$H$4,$V2301-4,0))</f>
        <v/>
      </c>
      <c r="J2301" s="204" t="str">
        <f ca="1">IF(ISERROR($V2301),"",OFFSET('Smelter Look-up'!$I$4,$V2301-4,0))</f>
        <v/>
      </c>
      <c r="K2301" s="149"/>
      <c r="L2301" s="149"/>
      <c r="M2301" s="149"/>
      <c r="N2301" s="149"/>
      <c r="O2301" s="149"/>
      <c r="P2301" s="206"/>
      <c r="Q2301" s="150"/>
      <c r="R2301" s="148" t="str">
        <f ca="1">IF(ISERROR($V2301),"",OFFSET('Smelter Look-up'!$C$4,$V2301-4,0)&amp;"")</f>
        <v/>
      </c>
      <c r="S2301" s="154" t="str">
        <f t="shared" ca="1" si="186"/>
        <v/>
      </c>
      <c r="T2301" s="154" t="str">
        <f ca="1">IF(B2301="","",IF(ISERROR(MATCH($J2301,SorP!$B$1:$B$6261,0)),"",INDIRECT("'SorP'!$A$"&amp;MATCH($S2301&amp;$J2301,SorP!C:C,0))))</f>
        <v/>
      </c>
      <c r="U2301" s="167"/>
      <c r="V2301" s="168" t="e">
        <f>IF(C2301="",NA(),MATCH($B2301&amp;$C2301,'Smelter Look-up'!$J:$J,0))</f>
        <v>#N/A</v>
      </c>
      <c r="X2301" s="169">
        <f t="shared" ca="1" si="185"/>
        <v>0</v>
      </c>
      <c r="AB2301" s="311" t="str">
        <f t="shared" si="187"/>
        <v/>
      </c>
      <c r="AC2301" s="169" t="str">
        <f t="shared" si="188"/>
        <v/>
      </c>
      <c r="AD2301" s="169" t="str">
        <f t="shared" si="189"/>
        <v/>
      </c>
    </row>
    <row r="2302" spans="1:30" s="169" customFormat="1" ht="20.25">
      <c r="A2302" s="154"/>
      <c r="B2302" s="301"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3" t="str">
        <f ca="1">IF(ISERROR($V2302),"",OFFSET('Smelter Look-up'!$G$4,$V2302-4,0))</f>
        <v/>
      </c>
      <c r="I2302" s="204" t="str">
        <f ca="1">IF(ISERROR($V2302),"",OFFSET('Smelter Look-up'!$H$4,$V2302-4,0))</f>
        <v/>
      </c>
      <c r="J2302" s="204" t="str">
        <f ca="1">IF(ISERROR($V2302),"",OFFSET('Smelter Look-up'!$I$4,$V2302-4,0))</f>
        <v/>
      </c>
      <c r="K2302" s="149"/>
      <c r="L2302" s="149"/>
      <c r="M2302" s="149"/>
      <c r="N2302" s="149"/>
      <c r="O2302" s="149"/>
      <c r="P2302" s="206"/>
      <c r="Q2302" s="150"/>
      <c r="R2302" s="148" t="str">
        <f ca="1">IF(ISERROR($V2302),"",OFFSET('Smelter Look-up'!$C$4,$V2302-4,0)&amp;"")</f>
        <v/>
      </c>
      <c r="S2302" s="154" t="str">
        <f t="shared" ca="1" si="186"/>
        <v/>
      </c>
      <c r="T2302" s="154" t="str">
        <f ca="1">IF(B2302="","",IF(ISERROR(MATCH($J2302,SorP!$B$1:$B$6261,0)),"",INDIRECT("'SorP'!$A$"&amp;MATCH($S2302&amp;$J2302,SorP!C:C,0))))</f>
        <v/>
      </c>
      <c r="U2302" s="167"/>
      <c r="V2302" s="168" t="e">
        <f>IF(C2302="",NA(),MATCH($B2302&amp;$C2302,'Smelter Look-up'!$J:$J,0))</f>
        <v>#N/A</v>
      </c>
      <c r="X2302" s="169">
        <f t="shared" ca="1" si="185"/>
        <v>0</v>
      </c>
      <c r="AB2302" s="311" t="str">
        <f t="shared" si="187"/>
        <v/>
      </c>
      <c r="AC2302" s="169" t="str">
        <f t="shared" si="188"/>
        <v/>
      </c>
      <c r="AD2302" s="169" t="str">
        <f t="shared" si="189"/>
        <v/>
      </c>
    </row>
    <row r="2303" spans="1:30" s="169" customFormat="1" ht="20.25">
      <c r="A2303" s="154"/>
      <c r="B2303" s="301"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3" t="str">
        <f ca="1">IF(ISERROR($V2303),"",OFFSET('Smelter Look-up'!$G$4,$V2303-4,0))</f>
        <v/>
      </c>
      <c r="I2303" s="204" t="str">
        <f ca="1">IF(ISERROR($V2303),"",OFFSET('Smelter Look-up'!$H$4,$V2303-4,0))</f>
        <v/>
      </c>
      <c r="J2303" s="204" t="str">
        <f ca="1">IF(ISERROR($V2303),"",OFFSET('Smelter Look-up'!$I$4,$V2303-4,0))</f>
        <v/>
      </c>
      <c r="K2303" s="149"/>
      <c r="L2303" s="149"/>
      <c r="M2303" s="149"/>
      <c r="N2303" s="149"/>
      <c r="O2303" s="149"/>
      <c r="P2303" s="206"/>
      <c r="Q2303" s="150"/>
      <c r="R2303" s="148" t="str">
        <f ca="1">IF(ISERROR($V2303),"",OFFSET('Smelter Look-up'!$C$4,$V2303-4,0)&amp;"")</f>
        <v/>
      </c>
      <c r="S2303" s="154" t="str">
        <f t="shared" ca="1" si="186"/>
        <v/>
      </c>
      <c r="T2303" s="154" t="str">
        <f ca="1">IF(B2303="","",IF(ISERROR(MATCH($J2303,SorP!$B$1:$B$6261,0)),"",INDIRECT("'SorP'!$A$"&amp;MATCH($S2303&amp;$J2303,SorP!C:C,0))))</f>
        <v/>
      </c>
      <c r="U2303" s="167"/>
      <c r="V2303" s="168" t="e">
        <f>IF(C2303="",NA(),MATCH($B2303&amp;$C2303,'Smelter Look-up'!$J:$J,0))</f>
        <v>#N/A</v>
      </c>
      <c r="X2303" s="169">
        <f t="shared" ca="1" si="185"/>
        <v>0</v>
      </c>
      <c r="AB2303" s="311" t="str">
        <f t="shared" si="187"/>
        <v/>
      </c>
      <c r="AC2303" s="169" t="str">
        <f t="shared" si="188"/>
        <v/>
      </c>
      <c r="AD2303" s="169" t="str">
        <f t="shared" si="189"/>
        <v/>
      </c>
    </row>
    <row r="2304" spans="1:30" s="169" customFormat="1" ht="20.25">
      <c r="A2304" s="154"/>
      <c r="B2304" s="301"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3" t="str">
        <f ca="1">IF(ISERROR($V2304),"",OFFSET('Smelter Look-up'!$G$4,$V2304-4,0))</f>
        <v/>
      </c>
      <c r="I2304" s="204" t="str">
        <f ca="1">IF(ISERROR($V2304),"",OFFSET('Smelter Look-up'!$H$4,$V2304-4,0))</f>
        <v/>
      </c>
      <c r="J2304" s="204" t="str">
        <f ca="1">IF(ISERROR($V2304),"",OFFSET('Smelter Look-up'!$I$4,$V2304-4,0))</f>
        <v/>
      </c>
      <c r="K2304" s="149"/>
      <c r="L2304" s="149"/>
      <c r="M2304" s="149"/>
      <c r="N2304" s="149"/>
      <c r="O2304" s="149"/>
      <c r="P2304" s="206"/>
      <c r="Q2304" s="150"/>
      <c r="R2304" s="148" t="str">
        <f ca="1">IF(ISERROR($V2304),"",OFFSET('Smelter Look-up'!$C$4,$V2304-4,0)&amp;"")</f>
        <v/>
      </c>
      <c r="S2304" s="154" t="str">
        <f t="shared" ca="1" si="186"/>
        <v/>
      </c>
      <c r="T2304" s="154" t="str">
        <f ca="1">IF(B2304="","",IF(ISERROR(MATCH($J2304,SorP!$B$1:$B$6261,0)),"",INDIRECT("'SorP'!$A$"&amp;MATCH($S2304&amp;$J2304,SorP!C:C,0))))</f>
        <v/>
      </c>
      <c r="U2304" s="167"/>
      <c r="V2304" s="168" t="e">
        <f>IF(C2304="",NA(),MATCH($B2304&amp;$C2304,'Smelter Look-up'!$J:$J,0))</f>
        <v>#N/A</v>
      </c>
      <c r="X2304" s="169">
        <f t="shared" ca="1" si="185"/>
        <v>0</v>
      </c>
      <c r="AB2304" s="311" t="str">
        <f t="shared" si="187"/>
        <v/>
      </c>
      <c r="AC2304" s="169" t="str">
        <f t="shared" si="188"/>
        <v/>
      </c>
      <c r="AD2304" s="169" t="str">
        <f t="shared" si="189"/>
        <v/>
      </c>
    </row>
    <row r="2305" spans="1:30" s="169" customFormat="1" ht="20.25">
      <c r="A2305" s="154"/>
      <c r="B2305" s="301"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3" t="str">
        <f ca="1">IF(ISERROR($V2305),"",OFFSET('Smelter Look-up'!$G$4,$V2305-4,0))</f>
        <v/>
      </c>
      <c r="I2305" s="204" t="str">
        <f ca="1">IF(ISERROR($V2305),"",OFFSET('Smelter Look-up'!$H$4,$V2305-4,0))</f>
        <v/>
      </c>
      <c r="J2305" s="204" t="str">
        <f ca="1">IF(ISERROR($V2305),"",OFFSET('Smelter Look-up'!$I$4,$V2305-4,0))</f>
        <v/>
      </c>
      <c r="K2305" s="149"/>
      <c r="L2305" s="149"/>
      <c r="M2305" s="149"/>
      <c r="N2305" s="149"/>
      <c r="O2305" s="149"/>
      <c r="P2305" s="206"/>
      <c r="Q2305" s="150"/>
      <c r="R2305" s="148" t="str">
        <f ca="1">IF(ISERROR($V2305),"",OFFSET('Smelter Look-up'!$C$4,$V2305-4,0)&amp;"")</f>
        <v/>
      </c>
      <c r="S2305" s="154" t="str">
        <f t="shared" ca="1" si="186"/>
        <v/>
      </c>
      <c r="T2305" s="154" t="str">
        <f ca="1">IF(B2305="","",IF(ISERROR(MATCH($J2305,SorP!$B$1:$B$6261,0)),"",INDIRECT("'SorP'!$A$"&amp;MATCH($S2305&amp;$J2305,SorP!C:C,0))))</f>
        <v/>
      </c>
      <c r="U2305" s="167"/>
      <c r="V2305" s="168" t="e">
        <f>IF(C2305="",NA(),MATCH($B2305&amp;$C2305,'Smelter Look-up'!$J:$J,0))</f>
        <v>#N/A</v>
      </c>
      <c r="X2305" s="169">
        <f t="shared" ca="1" si="185"/>
        <v>0</v>
      </c>
      <c r="AB2305" s="311" t="str">
        <f t="shared" si="187"/>
        <v/>
      </c>
      <c r="AC2305" s="169" t="str">
        <f t="shared" si="188"/>
        <v/>
      </c>
      <c r="AD2305" s="169" t="str">
        <f t="shared" si="189"/>
        <v/>
      </c>
    </row>
    <row r="2306" spans="1:30" s="169" customFormat="1" ht="20.25">
      <c r="A2306" s="154"/>
      <c r="B2306" s="301"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3" t="str">
        <f ca="1">IF(ISERROR($V2306),"",OFFSET('Smelter Look-up'!$G$4,$V2306-4,0))</f>
        <v/>
      </c>
      <c r="I2306" s="204" t="str">
        <f ca="1">IF(ISERROR($V2306),"",OFFSET('Smelter Look-up'!$H$4,$V2306-4,0))</f>
        <v/>
      </c>
      <c r="J2306" s="204" t="str">
        <f ca="1">IF(ISERROR($V2306),"",OFFSET('Smelter Look-up'!$I$4,$V2306-4,0))</f>
        <v/>
      </c>
      <c r="K2306" s="149"/>
      <c r="L2306" s="149"/>
      <c r="M2306" s="149"/>
      <c r="N2306" s="149"/>
      <c r="O2306" s="149"/>
      <c r="P2306" s="206"/>
      <c r="Q2306" s="150"/>
      <c r="R2306" s="148" t="str">
        <f ca="1">IF(ISERROR($V2306),"",OFFSET('Smelter Look-up'!$C$4,$V2306-4,0)&amp;"")</f>
        <v/>
      </c>
      <c r="S2306" s="154" t="str">
        <f t="shared" ca="1" si="186"/>
        <v/>
      </c>
      <c r="T2306" s="154" t="str">
        <f ca="1">IF(B2306="","",IF(ISERROR(MATCH($J2306,SorP!$B$1:$B$6261,0)),"",INDIRECT("'SorP'!$A$"&amp;MATCH($S2306&amp;$J2306,SorP!C:C,0))))</f>
        <v/>
      </c>
      <c r="U2306" s="167"/>
      <c r="V2306" s="168" t="e">
        <f>IF(C2306="",NA(),MATCH($B2306&amp;$C2306,'Smelter Look-up'!$J:$J,0))</f>
        <v>#N/A</v>
      </c>
      <c r="X2306" s="169">
        <f t="shared" ca="1" si="185"/>
        <v>0</v>
      </c>
      <c r="AB2306" s="311" t="str">
        <f t="shared" si="187"/>
        <v/>
      </c>
      <c r="AC2306" s="169" t="str">
        <f t="shared" si="188"/>
        <v/>
      </c>
      <c r="AD2306" s="169" t="str">
        <f t="shared" si="189"/>
        <v/>
      </c>
    </row>
    <row r="2307" spans="1:30" s="169" customFormat="1" ht="20.25">
      <c r="A2307" s="154"/>
      <c r="B2307" s="301"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3" t="str">
        <f ca="1">IF(ISERROR($V2307),"",OFFSET('Smelter Look-up'!$G$4,$V2307-4,0))</f>
        <v/>
      </c>
      <c r="I2307" s="204" t="str">
        <f ca="1">IF(ISERROR($V2307),"",OFFSET('Smelter Look-up'!$H$4,$V2307-4,0))</f>
        <v/>
      </c>
      <c r="J2307" s="204" t="str">
        <f ca="1">IF(ISERROR($V2307),"",OFFSET('Smelter Look-up'!$I$4,$V2307-4,0))</f>
        <v/>
      </c>
      <c r="K2307" s="149"/>
      <c r="L2307" s="149"/>
      <c r="M2307" s="149"/>
      <c r="N2307" s="149"/>
      <c r="O2307" s="149"/>
      <c r="P2307" s="206"/>
      <c r="Q2307" s="150"/>
      <c r="R2307" s="148" t="str">
        <f ca="1">IF(ISERROR($V2307),"",OFFSET('Smelter Look-up'!$C$4,$V2307-4,0)&amp;"")</f>
        <v/>
      </c>
      <c r="S2307" s="154" t="str">
        <f t="shared" ca="1" si="186"/>
        <v/>
      </c>
      <c r="T2307" s="154" t="str">
        <f ca="1">IF(B2307="","",IF(ISERROR(MATCH($J2307,SorP!$B$1:$B$6261,0)),"",INDIRECT("'SorP'!$A$"&amp;MATCH($S2307&amp;$J2307,SorP!C:C,0))))</f>
        <v/>
      </c>
      <c r="U2307" s="167"/>
      <c r="V2307" s="168" t="e">
        <f>IF(C2307="",NA(),MATCH($B2307&amp;$C2307,'Smelter Look-up'!$J:$J,0))</f>
        <v>#N/A</v>
      </c>
      <c r="X2307" s="169">
        <f t="shared" ca="1" si="185"/>
        <v>0</v>
      </c>
      <c r="AB2307" s="311" t="str">
        <f t="shared" si="187"/>
        <v/>
      </c>
      <c r="AC2307" s="169" t="str">
        <f t="shared" si="188"/>
        <v/>
      </c>
      <c r="AD2307" s="169" t="str">
        <f t="shared" si="189"/>
        <v/>
      </c>
    </row>
    <row r="2308" spans="1:30" s="169" customFormat="1" ht="20.25">
      <c r="A2308" s="154"/>
      <c r="B2308" s="301"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3" t="str">
        <f ca="1">IF(ISERROR($V2308),"",OFFSET('Smelter Look-up'!$G$4,$V2308-4,0))</f>
        <v/>
      </c>
      <c r="I2308" s="204" t="str">
        <f ca="1">IF(ISERROR($V2308),"",OFFSET('Smelter Look-up'!$H$4,$V2308-4,0))</f>
        <v/>
      </c>
      <c r="J2308" s="204" t="str">
        <f ca="1">IF(ISERROR($V2308),"",OFFSET('Smelter Look-up'!$I$4,$V2308-4,0))</f>
        <v/>
      </c>
      <c r="K2308" s="149"/>
      <c r="L2308" s="149"/>
      <c r="M2308" s="149"/>
      <c r="N2308" s="149"/>
      <c r="O2308" s="149"/>
      <c r="P2308" s="206"/>
      <c r="Q2308" s="150"/>
      <c r="R2308" s="148" t="str">
        <f ca="1">IF(ISERROR($V2308),"",OFFSET('Smelter Look-up'!$C$4,$V2308-4,0)&amp;"")</f>
        <v/>
      </c>
      <c r="S2308" s="154" t="str">
        <f t="shared" ca="1" si="186"/>
        <v/>
      </c>
      <c r="T2308" s="154" t="str">
        <f ca="1">IF(B2308="","",IF(ISERROR(MATCH($J2308,SorP!$B$1:$B$6261,0)),"",INDIRECT("'SorP'!$A$"&amp;MATCH($S2308&amp;$J2308,SorP!C:C,0))))</f>
        <v/>
      </c>
      <c r="U2308" s="167"/>
      <c r="V2308" s="168" t="e">
        <f>IF(C2308="",NA(),MATCH($B2308&amp;$C2308,'Smelter Look-up'!$J:$J,0))</f>
        <v>#N/A</v>
      </c>
      <c r="X2308" s="169">
        <f t="shared" ca="1" si="185"/>
        <v>0</v>
      </c>
      <c r="AB2308" s="311" t="str">
        <f t="shared" si="187"/>
        <v/>
      </c>
      <c r="AC2308" s="169" t="str">
        <f t="shared" si="188"/>
        <v/>
      </c>
      <c r="AD2308" s="169" t="str">
        <f t="shared" si="189"/>
        <v/>
      </c>
    </row>
    <row r="2309" spans="1:30" s="169" customFormat="1" ht="20.25">
      <c r="A2309" s="154"/>
      <c r="B2309" s="301"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3" t="str">
        <f ca="1">IF(ISERROR($V2309),"",OFFSET('Smelter Look-up'!$G$4,$V2309-4,0))</f>
        <v/>
      </c>
      <c r="I2309" s="204" t="str">
        <f ca="1">IF(ISERROR($V2309),"",OFFSET('Smelter Look-up'!$H$4,$V2309-4,0))</f>
        <v/>
      </c>
      <c r="J2309" s="204" t="str">
        <f ca="1">IF(ISERROR($V2309),"",OFFSET('Smelter Look-up'!$I$4,$V2309-4,0))</f>
        <v/>
      </c>
      <c r="K2309" s="149"/>
      <c r="L2309" s="149"/>
      <c r="M2309" s="149"/>
      <c r="N2309" s="149"/>
      <c r="O2309" s="149"/>
      <c r="P2309" s="206"/>
      <c r="Q2309" s="150"/>
      <c r="R2309" s="148" t="str">
        <f ca="1">IF(ISERROR($V2309),"",OFFSET('Smelter Look-up'!$C$4,$V2309-4,0)&amp;"")</f>
        <v/>
      </c>
      <c r="S2309" s="154" t="str">
        <f t="shared" ca="1" si="186"/>
        <v/>
      </c>
      <c r="T2309" s="154" t="str">
        <f ca="1">IF(B2309="","",IF(ISERROR(MATCH($J2309,SorP!$B$1:$B$6261,0)),"",INDIRECT("'SorP'!$A$"&amp;MATCH($S2309&amp;$J2309,SorP!C:C,0))))</f>
        <v/>
      </c>
      <c r="U2309" s="167"/>
      <c r="V2309" s="168" t="e">
        <f>IF(C2309="",NA(),MATCH($B2309&amp;$C2309,'Smelter Look-up'!$J:$J,0))</f>
        <v>#N/A</v>
      </c>
      <c r="X2309" s="169">
        <f t="shared" ca="1" si="185"/>
        <v>0</v>
      </c>
      <c r="AB2309" s="311" t="str">
        <f t="shared" si="187"/>
        <v/>
      </c>
      <c r="AC2309" s="169" t="str">
        <f t="shared" si="188"/>
        <v/>
      </c>
      <c r="AD2309" s="169" t="str">
        <f t="shared" si="189"/>
        <v/>
      </c>
    </row>
    <row r="2310" spans="1:30" s="169" customFormat="1" ht="20.25">
      <c r="A2310" s="154"/>
      <c r="B2310" s="301"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3" t="str">
        <f ca="1">IF(ISERROR($V2310),"",OFFSET('Smelter Look-up'!$G$4,$V2310-4,0))</f>
        <v/>
      </c>
      <c r="I2310" s="204" t="str">
        <f ca="1">IF(ISERROR($V2310),"",OFFSET('Smelter Look-up'!$H$4,$V2310-4,0))</f>
        <v/>
      </c>
      <c r="J2310" s="204" t="str">
        <f ca="1">IF(ISERROR($V2310),"",OFFSET('Smelter Look-up'!$I$4,$V2310-4,0))</f>
        <v/>
      </c>
      <c r="K2310" s="149"/>
      <c r="L2310" s="149"/>
      <c r="M2310" s="149"/>
      <c r="N2310" s="149"/>
      <c r="O2310" s="149"/>
      <c r="P2310" s="206"/>
      <c r="Q2310" s="150"/>
      <c r="R2310" s="148" t="str">
        <f ca="1">IF(ISERROR($V2310),"",OFFSET('Smelter Look-up'!$C$4,$V2310-4,0)&amp;"")</f>
        <v/>
      </c>
      <c r="S2310" s="154" t="str">
        <f t="shared" ca="1" si="186"/>
        <v/>
      </c>
      <c r="T2310" s="154" t="str">
        <f ca="1">IF(B2310="","",IF(ISERROR(MATCH($J2310,SorP!$B$1:$B$6261,0)),"",INDIRECT("'SorP'!$A$"&amp;MATCH($S2310&amp;$J2310,SorP!C:C,0))))</f>
        <v/>
      </c>
      <c r="U2310" s="167"/>
      <c r="V2310" s="168" t="e">
        <f>IF(C2310="",NA(),MATCH($B2310&amp;$C2310,'Smelter Look-up'!$J:$J,0))</f>
        <v>#N/A</v>
      </c>
      <c r="X2310" s="169">
        <f t="shared" ca="1" si="185"/>
        <v>0</v>
      </c>
      <c r="AB2310" s="311" t="str">
        <f t="shared" si="187"/>
        <v/>
      </c>
      <c r="AC2310" s="169" t="str">
        <f t="shared" si="188"/>
        <v/>
      </c>
      <c r="AD2310" s="169" t="str">
        <f t="shared" si="189"/>
        <v/>
      </c>
    </row>
    <row r="2311" spans="1:30" s="169" customFormat="1" ht="20.25">
      <c r="A2311" s="154"/>
      <c r="B2311" s="301"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3" t="str">
        <f ca="1">IF(ISERROR($V2311),"",OFFSET('Smelter Look-up'!$G$4,$V2311-4,0))</f>
        <v/>
      </c>
      <c r="I2311" s="204" t="str">
        <f ca="1">IF(ISERROR($V2311),"",OFFSET('Smelter Look-up'!$H$4,$V2311-4,0))</f>
        <v/>
      </c>
      <c r="J2311" s="204" t="str">
        <f ca="1">IF(ISERROR($V2311),"",OFFSET('Smelter Look-up'!$I$4,$V2311-4,0))</f>
        <v/>
      </c>
      <c r="K2311" s="149"/>
      <c r="L2311" s="149"/>
      <c r="M2311" s="149"/>
      <c r="N2311" s="149"/>
      <c r="O2311" s="149"/>
      <c r="P2311" s="206"/>
      <c r="Q2311" s="150"/>
      <c r="R2311" s="148" t="str">
        <f ca="1">IF(ISERROR($V2311),"",OFFSET('Smelter Look-up'!$C$4,$V2311-4,0)&amp;"")</f>
        <v/>
      </c>
      <c r="S2311" s="154" t="str">
        <f t="shared" ca="1" si="186"/>
        <v/>
      </c>
      <c r="T2311" s="154" t="str">
        <f ca="1">IF(B2311="","",IF(ISERROR(MATCH($J2311,SorP!$B$1:$B$6261,0)),"",INDIRECT("'SorP'!$A$"&amp;MATCH($S2311&amp;$J2311,SorP!C:C,0))))</f>
        <v/>
      </c>
      <c r="U2311" s="167"/>
      <c r="V2311" s="168" t="e">
        <f>IF(C2311="",NA(),MATCH($B2311&amp;$C2311,'Smelter Look-up'!$J:$J,0))</f>
        <v>#N/A</v>
      </c>
      <c r="X2311" s="169">
        <f t="shared" ca="1" si="185"/>
        <v>0</v>
      </c>
      <c r="AB2311" s="311" t="str">
        <f t="shared" si="187"/>
        <v/>
      </c>
      <c r="AC2311" s="169" t="str">
        <f t="shared" si="188"/>
        <v/>
      </c>
      <c r="AD2311" s="169" t="str">
        <f t="shared" si="189"/>
        <v/>
      </c>
    </row>
    <row r="2312" spans="1:30" s="169" customFormat="1" ht="20.25">
      <c r="A2312" s="154"/>
      <c r="B2312" s="301"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3" t="str">
        <f ca="1">IF(ISERROR($V2312),"",OFFSET('Smelter Look-up'!$G$4,$V2312-4,0))</f>
        <v/>
      </c>
      <c r="I2312" s="204" t="str">
        <f ca="1">IF(ISERROR($V2312),"",OFFSET('Smelter Look-up'!$H$4,$V2312-4,0))</f>
        <v/>
      </c>
      <c r="J2312" s="204" t="str">
        <f ca="1">IF(ISERROR($V2312),"",OFFSET('Smelter Look-up'!$I$4,$V2312-4,0))</f>
        <v/>
      </c>
      <c r="K2312" s="149"/>
      <c r="L2312" s="149"/>
      <c r="M2312" s="149"/>
      <c r="N2312" s="149"/>
      <c r="O2312" s="149"/>
      <c r="P2312" s="206"/>
      <c r="Q2312" s="150"/>
      <c r="R2312" s="148" t="str">
        <f ca="1">IF(ISERROR($V2312),"",OFFSET('Smelter Look-up'!$C$4,$V2312-4,0)&amp;"")</f>
        <v/>
      </c>
      <c r="S2312" s="154" t="str">
        <f t="shared" ca="1" si="186"/>
        <v/>
      </c>
      <c r="T2312" s="154" t="str">
        <f ca="1">IF(B2312="","",IF(ISERROR(MATCH($J2312,SorP!$B$1:$B$6261,0)),"",INDIRECT("'SorP'!$A$"&amp;MATCH($S2312&amp;$J2312,SorP!C:C,0))))</f>
        <v/>
      </c>
      <c r="U2312" s="167"/>
      <c r="V2312" s="168" t="e">
        <f>IF(C2312="",NA(),MATCH($B2312&amp;$C2312,'Smelter Look-up'!$J:$J,0))</f>
        <v>#N/A</v>
      </c>
      <c r="X2312" s="169">
        <f t="shared" ca="1" si="185"/>
        <v>0</v>
      </c>
      <c r="AB2312" s="311" t="str">
        <f t="shared" si="187"/>
        <v/>
      </c>
      <c r="AC2312" s="169" t="str">
        <f t="shared" si="188"/>
        <v/>
      </c>
      <c r="AD2312" s="169" t="str">
        <f t="shared" si="189"/>
        <v/>
      </c>
    </row>
    <row r="2313" spans="1:30" s="169" customFormat="1" ht="20.25">
      <c r="A2313" s="154"/>
      <c r="B2313" s="301"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3" t="str">
        <f ca="1">IF(ISERROR($V2313),"",OFFSET('Smelter Look-up'!$G$4,$V2313-4,0))</f>
        <v/>
      </c>
      <c r="I2313" s="204" t="str">
        <f ca="1">IF(ISERROR($V2313),"",OFFSET('Smelter Look-up'!$H$4,$V2313-4,0))</f>
        <v/>
      </c>
      <c r="J2313" s="204" t="str">
        <f ca="1">IF(ISERROR($V2313),"",OFFSET('Smelter Look-up'!$I$4,$V2313-4,0))</f>
        <v/>
      </c>
      <c r="K2313" s="149"/>
      <c r="L2313" s="149"/>
      <c r="M2313" s="149"/>
      <c r="N2313" s="149"/>
      <c r="O2313" s="149"/>
      <c r="P2313" s="206"/>
      <c r="Q2313" s="150"/>
      <c r="R2313" s="148" t="str">
        <f ca="1">IF(ISERROR($V2313),"",OFFSET('Smelter Look-up'!$C$4,$V2313-4,0)&amp;"")</f>
        <v/>
      </c>
      <c r="S2313" s="154" t="str">
        <f t="shared" ca="1" si="186"/>
        <v/>
      </c>
      <c r="T2313" s="154" t="str">
        <f ca="1">IF(B2313="","",IF(ISERROR(MATCH($J2313,SorP!$B$1:$B$6261,0)),"",INDIRECT("'SorP'!$A$"&amp;MATCH($S2313&amp;$J2313,SorP!C:C,0))))</f>
        <v/>
      </c>
      <c r="U2313" s="167"/>
      <c r="V2313" s="168" t="e">
        <f>IF(C2313="",NA(),MATCH($B2313&amp;$C2313,'Smelter Look-up'!$J:$J,0))</f>
        <v>#N/A</v>
      </c>
      <c r="X2313" s="169">
        <f t="shared" ca="1" si="185"/>
        <v>0</v>
      </c>
      <c r="AB2313" s="311" t="str">
        <f t="shared" si="187"/>
        <v/>
      </c>
      <c r="AC2313" s="169" t="str">
        <f t="shared" si="188"/>
        <v/>
      </c>
      <c r="AD2313" s="169" t="str">
        <f t="shared" si="189"/>
        <v/>
      </c>
    </row>
    <row r="2314" spans="1:30" s="169" customFormat="1" ht="20.25">
      <c r="A2314" s="154"/>
      <c r="B2314" s="301"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3" t="str">
        <f ca="1">IF(ISERROR($V2314),"",OFFSET('Smelter Look-up'!$G$4,$V2314-4,0))</f>
        <v/>
      </c>
      <c r="I2314" s="204" t="str">
        <f ca="1">IF(ISERROR($V2314),"",OFFSET('Smelter Look-up'!$H$4,$V2314-4,0))</f>
        <v/>
      </c>
      <c r="J2314" s="204" t="str">
        <f ca="1">IF(ISERROR($V2314),"",OFFSET('Smelter Look-up'!$I$4,$V2314-4,0))</f>
        <v/>
      </c>
      <c r="K2314" s="149"/>
      <c r="L2314" s="149"/>
      <c r="M2314" s="149"/>
      <c r="N2314" s="149"/>
      <c r="O2314" s="149"/>
      <c r="P2314" s="206"/>
      <c r="Q2314" s="150"/>
      <c r="R2314" s="148" t="str">
        <f ca="1">IF(ISERROR($V2314),"",OFFSET('Smelter Look-up'!$C$4,$V2314-4,0)&amp;"")</f>
        <v/>
      </c>
      <c r="S2314" s="154" t="str">
        <f t="shared" ca="1" si="186"/>
        <v/>
      </c>
      <c r="T2314" s="154" t="str">
        <f ca="1">IF(B2314="","",IF(ISERROR(MATCH($J2314,SorP!$B$1:$B$6261,0)),"",INDIRECT("'SorP'!$A$"&amp;MATCH($S2314&amp;$J2314,SorP!C:C,0))))</f>
        <v/>
      </c>
      <c r="U2314" s="167"/>
      <c r="V2314" s="168" t="e">
        <f>IF(C2314="",NA(),MATCH($B2314&amp;$C2314,'Smelter Look-up'!$J:$J,0))</f>
        <v>#N/A</v>
      </c>
      <c r="X2314" s="169">
        <f t="shared" ca="1" si="185"/>
        <v>0</v>
      </c>
      <c r="AB2314" s="311" t="str">
        <f t="shared" si="187"/>
        <v/>
      </c>
      <c r="AC2314" s="169" t="str">
        <f t="shared" si="188"/>
        <v/>
      </c>
      <c r="AD2314" s="169" t="str">
        <f t="shared" si="189"/>
        <v/>
      </c>
    </row>
    <row r="2315" spans="1:30" s="169" customFormat="1" ht="20.25">
      <c r="A2315" s="154"/>
      <c r="B2315" s="301"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3" t="str">
        <f ca="1">IF(ISERROR($V2315),"",OFFSET('Smelter Look-up'!$G$4,$V2315-4,0))</f>
        <v/>
      </c>
      <c r="I2315" s="204" t="str">
        <f ca="1">IF(ISERROR($V2315),"",OFFSET('Smelter Look-up'!$H$4,$V2315-4,0))</f>
        <v/>
      </c>
      <c r="J2315" s="204" t="str">
        <f ca="1">IF(ISERROR($V2315),"",OFFSET('Smelter Look-up'!$I$4,$V2315-4,0))</f>
        <v/>
      </c>
      <c r="K2315" s="149"/>
      <c r="L2315" s="149"/>
      <c r="M2315" s="149"/>
      <c r="N2315" s="149"/>
      <c r="O2315" s="149"/>
      <c r="P2315" s="206"/>
      <c r="Q2315" s="150"/>
      <c r="R2315" s="148" t="str">
        <f ca="1">IF(ISERROR($V2315),"",OFFSET('Smelter Look-up'!$C$4,$V2315-4,0)&amp;"")</f>
        <v/>
      </c>
      <c r="S2315" s="154" t="str">
        <f t="shared" ca="1" si="186"/>
        <v/>
      </c>
      <c r="T2315" s="154" t="str">
        <f ca="1">IF(B2315="","",IF(ISERROR(MATCH($J2315,SorP!$B$1:$B$6261,0)),"",INDIRECT("'SorP'!$A$"&amp;MATCH($S2315&amp;$J2315,SorP!C:C,0))))</f>
        <v/>
      </c>
      <c r="U2315" s="167"/>
      <c r="V2315" s="168" t="e">
        <f>IF(C2315="",NA(),MATCH($B2315&amp;$C2315,'Smelter Look-up'!$J:$J,0))</f>
        <v>#N/A</v>
      </c>
      <c r="X2315" s="169">
        <f t="shared" ca="1" si="185"/>
        <v>0</v>
      </c>
      <c r="AB2315" s="311" t="str">
        <f t="shared" si="187"/>
        <v/>
      </c>
      <c r="AC2315" s="169" t="str">
        <f t="shared" si="188"/>
        <v/>
      </c>
      <c r="AD2315" s="169" t="str">
        <f t="shared" si="189"/>
        <v/>
      </c>
    </row>
    <row r="2316" spans="1:30" s="169" customFormat="1" ht="20.25">
      <c r="A2316" s="154"/>
      <c r="B2316" s="301"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3" t="str">
        <f ca="1">IF(ISERROR($V2316),"",OFFSET('Smelter Look-up'!$G$4,$V2316-4,0))</f>
        <v/>
      </c>
      <c r="I2316" s="204" t="str">
        <f ca="1">IF(ISERROR($V2316),"",OFFSET('Smelter Look-up'!$H$4,$V2316-4,0))</f>
        <v/>
      </c>
      <c r="J2316" s="204" t="str">
        <f ca="1">IF(ISERROR($V2316),"",OFFSET('Smelter Look-up'!$I$4,$V2316-4,0))</f>
        <v/>
      </c>
      <c r="K2316" s="149"/>
      <c r="L2316" s="149"/>
      <c r="M2316" s="149"/>
      <c r="N2316" s="149"/>
      <c r="O2316" s="149"/>
      <c r="P2316" s="206"/>
      <c r="Q2316" s="150"/>
      <c r="R2316" s="148" t="str">
        <f ca="1">IF(ISERROR($V2316),"",OFFSET('Smelter Look-up'!$C$4,$V2316-4,0)&amp;"")</f>
        <v/>
      </c>
      <c r="S2316" s="154" t="str">
        <f t="shared" ca="1" si="186"/>
        <v/>
      </c>
      <c r="T2316" s="154" t="str">
        <f ca="1">IF(B2316="","",IF(ISERROR(MATCH($J2316,SorP!$B$1:$B$6261,0)),"",INDIRECT("'SorP'!$A$"&amp;MATCH($S2316&amp;$J2316,SorP!C:C,0))))</f>
        <v/>
      </c>
      <c r="U2316" s="167"/>
      <c r="V2316" s="168" t="e">
        <f>IF(C2316="",NA(),MATCH($B2316&amp;$C2316,'Smelter Look-up'!$J:$J,0))</f>
        <v>#N/A</v>
      </c>
      <c r="X2316" s="169">
        <f t="shared" ca="1" si="185"/>
        <v>0</v>
      </c>
      <c r="AB2316" s="311" t="str">
        <f t="shared" si="187"/>
        <v/>
      </c>
      <c r="AC2316" s="169" t="str">
        <f t="shared" si="188"/>
        <v/>
      </c>
      <c r="AD2316" s="169" t="str">
        <f t="shared" si="189"/>
        <v/>
      </c>
    </row>
    <row r="2317" spans="1:30" s="169" customFormat="1" ht="20.25">
      <c r="A2317" s="154"/>
      <c r="B2317" s="301"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3" t="str">
        <f ca="1">IF(ISERROR($V2317),"",OFFSET('Smelter Look-up'!$G$4,$V2317-4,0))</f>
        <v/>
      </c>
      <c r="I2317" s="204" t="str">
        <f ca="1">IF(ISERROR($V2317),"",OFFSET('Smelter Look-up'!$H$4,$V2317-4,0))</f>
        <v/>
      </c>
      <c r="J2317" s="204" t="str">
        <f ca="1">IF(ISERROR($V2317),"",OFFSET('Smelter Look-up'!$I$4,$V2317-4,0))</f>
        <v/>
      </c>
      <c r="K2317" s="149"/>
      <c r="L2317" s="149"/>
      <c r="M2317" s="149"/>
      <c r="N2317" s="149"/>
      <c r="O2317" s="149"/>
      <c r="P2317" s="206"/>
      <c r="Q2317" s="150"/>
      <c r="R2317" s="148" t="str">
        <f ca="1">IF(ISERROR($V2317),"",OFFSET('Smelter Look-up'!$C$4,$V2317-4,0)&amp;"")</f>
        <v/>
      </c>
      <c r="S2317" s="154" t="str">
        <f t="shared" ca="1" si="186"/>
        <v/>
      </c>
      <c r="T2317" s="154" t="str">
        <f ca="1">IF(B2317="","",IF(ISERROR(MATCH($J2317,SorP!$B$1:$B$6261,0)),"",INDIRECT("'SorP'!$A$"&amp;MATCH($S2317&amp;$J2317,SorP!C:C,0))))</f>
        <v/>
      </c>
      <c r="U2317" s="167"/>
      <c r="V2317" s="168" t="e">
        <f>IF(C2317="",NA(),MATCH($B2317&amp;$C2317,'Smelter Look-up'!$J:$J,0))</f>
        <v>#N/A</v>
      </c>
      <c r="X2317" s="169">
        <f t="shared" ca="1" si="185"/>
        <v>0</v>
      </c>
      <c r="AB2317" s="311" t="str">
        <f t="shared" si="187"/>
        <v/>
      </c>
      <c r="AC2317" s="169" t="str">
        <f t="shared" si="188"/>
        <v/>
      </c>
      <c r="AD2317" s="169" t="str">
        <f t="shared" si="189"/>
        <v/>
      </c>
    </row>
    <row r="2318" spans="1:30" s="169" customFormat="1" ht="20.25">
      <c r="A2318" s="154"/>
      <c r="B2318" s="301"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3" t="str">
        <f ca="1">IF(ISERROR($V2318),"",OFFSET('Smelter Look-up'!$G$4,$V2318-4,0))</f>
        <v/>
      </c>
      <c r="I2318" s="204" t="str">
        <f ca="1">IF(ISERROR($V2318),"",OFFSET('Smelter Look-up'!$H$4,$V2318-4,0))</f>
        <v/>
      </c>
      <c r="J2318" s="204" t="str">
        <f ca="1">IF(ISERROR($V2318),"",OFFSET('Smelter Look-up'!$I$4,$V2318-4,0))</f>
        <v/>
      </c>
      <c r="K2318" s="149"/>
      <c r="L2318" s="149"/>
      <c r="M2318" s="149"/>
      <c r="N2318" s="149"/>
      <c r="O2318" s="149"/>
      <c r="P2318" s="206"/>
      <c r="Q2318" s="150"/>
      <c r="R2318" s="148" t="str">
        <f ca="1">IF(ISERROR($V2318),"",OFFSET('Smelter Look-up'!$C$4,$V2318-4,0)&amp;"")</f>
        <v/>
      </c>
      <c r="S2318" s="154" t="str">
        <f t="shared" ca="1" si="186"/>
        <v/>
      </c>
      <c r="T2318" s="154" t="str">
        <f ca="1">IF(B2318="","",IF(ISERROR(MATCH($J2318,SorP!$B$1:$B$6261,0)),"",INDIRECT("'SorP'!$A$"&amp;MATCH($S2318&amp;$J2318,SorP!C:C,0))))</f>
        <v/>
      </c>
      <c r="U2318" s="167"/>
      <c r="V2318" s="168" t="e">
        <f>IF(C2318="",NA(),MATCH($B2318&amp;$C2318,'Smelter Look-up'!$J:$J,0))</f>
        <v>#N/A</v>
      </c>
      <c r="X2318" s="169">
        <f t="shared" ca="1" si="185"/>
        <v>0</v>
      </c>
      <c r="AB2318" s="311" t="str">
        <f t="shared" si="187"/>
        <v/>
      </c>
      <c r="AC2318" s="169" t="str">
        <f t="shared" si="188"/>
        <v/>
      </c>
      <c r="AD2318" s="169" t="str">
        <f t="shared" si="189"/>
        <v/>
      </c>
    </row>
    <row r="2319" spans="1:30" s="169" customFormat="1" ht="20.25">
      <c r="A2319" s="154"/>
      <c r="B2319" s="301"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3" t="str">
        <f ca="1">IF(ISERROR($V2319),"",OFFSET('Smelter Look-up'!$G$4,$V2319-4,0))</f>
        <v/>
      </c>
      <c r="I2319" s="204" t="str">
        <f ca="1">IF(ISERROR($V2319),"",OFFSET('Smelter Look-up'!$H$4,$V2319-4,0))</f>
        <v/>
      </c>
      <c r="J2319" s="204" t="str">
        <f ca="1">IF(ISERROR($V2319),"",OFFSET('Smelter Look-up'!$I$4,$V2319-4,0))</f>
        <v/>
      </c>
      <c r="K2319" s="149"/>
      <c r="L2319" s="149"/>
      <c r="M2319" s="149"/>
      <c r="N2319" s="149"/>
      <c r="O2319" s="149"/>
      <c r="P2319" s="206"/>
      <c r="Q2319" s="150"/>
      <c r="R2319" s="148" t="str">
        <f ca="1">IF(ISERROR($V2319),"",OFFSET('Smelter Look-up'!$C$4,$V2319-4,0)&amp;"")</f>
        <v/>
      </c>
      <c r="S2319" s="154" t="str">
        <f t="shared" ca="1" si="186"/>
        <v/>
      </c>
      <c r="T2319" s="154" t="str">
        <f ca="1">IF(B2319="","",IF(ISERROR(MATCH($J2319,SorP!$B$1:$B$6261,0)),"",INDIRECT("'SorP'!$A$"&amp;MATCH($S2319&amp;$J2319,SorP!C:C,0))))</f>
        <v/>
      </c>
      <c r="U2319" s="167"/>
      <c r="V2319" s="168" t="e">
        <f>IF(C2319="",NA(),MATCH($B2319&amp;$C2319,'Smelter Look-up'!$J:$J,0))</f>
        <v>#N/A</v>
      </c>
      <c r="X2319" s="169">
        <f t="shared" ca="1" si="185"/>
        <v>0</v>
      </c>
      <c r="AB2319" s="311" t="str">
        <f t="shared" si="187"/>
        <v/>
      </c>
      <c r="AC2319" s="169" t="str">
        <f t="shared" si="188"/>
        <v/>
      </c>
      <c r="AD2319" s="169" t="str">
        <f t="shared" si="189"/>
        <v/>
      </c>
    </row>
    <row r="2320" spans="1:30" s="169" customFormat="1" ht="20.25">
      <c r="A2320" s="154"/>
      <c r="B2320" s="301"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3" t="str">
        <f ca="1">IF(ISERROR($V2320),"",OFFSET('Smelter Look-up'!$G$4,$V2320-4,0))</f>
        <v/>
      </c>
      <c r="I2320" s="204" t="str">
        <f ca="1">IF(ISERROR($V2320),"",OFFSET('Smelter Look-up'!$H$4,$V2320-4,0))</f>
        <v/>
      </c>
      <c r="J2320" s="204" t="str">
        <f ca="1">IF(ISERROR($V2320),"",OFFSET('Smelter Look-up'!$I$4,$V2320-4,0))</f>
        <v/>
      </c>
      <c r="K2320" s="149"/>
      <c r="L2320" s="149"/>
      <c r="M2320" s="149"/>
      <c r="N2320" s="149"/>
      <c r="O2320" s="149"/>
      <c r="P2320" s="206"/>
      <c r="Q2320" s="150"/>
      <c r="R2320" s="148" t="str">
        <f ca="1">IF(ISERROR($V2320),"",OFFSET('Smelter Look-up'!$C$4,$V2320-4,0)&amp;"")</f>
        <v/>
      </c>
      <c r="S2320" s="154" t="str">
        <f t="shared" ca="1" si="186"/>
        <v/>
      </c>
      <c r="T2320" s="154" t="str">
        <f ca="1">IF(B2320="","",IF(ISERROR(MATCH($J2320,SorP!$B$1:$B$6261,0)),"",INDIRECT("'SorP'!$A$"&amp;MATCH($S2320&amp;$J2320,SorP!C:C,0))))</f>
        <v/>
      </c>
      <c r="U2320" s="167"/>
      <c r="V2320" s="168" t="e">
        <f>IF(C2320="",NA(),MATCH($B2320&amp;$C2320,'Smelter Look-up'!$J:$J,0))</f>
        <v>#N/A</v>
      </c>
      <c r="X2320" s="169">
        <f t="shared" ca="1" si="185"/>
        <v>0</v>
      </c>
      <c r="AB2320" s="311" t="str">
        <f t="shared" si="187"/>
        <v/>
      </c>
      <c r="AC2320" s="169" t="str">
        <f t="shared" si="188"/>
        <v/>
      </c>
      <c r="AD2320" s="169" t="str">
        <f t="shared" si="189"/>
        <v/>
      </c>
    </row>
    <row r="2321" spans="1:30" s="169" customFormat="1" ht="20.25">
      <c r="A2321" s="154"/>
      <c r="B2321" s="301"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3" t="str">
        <f ca="1">IF(ISERROR($V2321),"",OFFSET('Smelter Look-up'!$G$4,$V2321-4,0))</f>
        <v/>
      </c>
      <c r="I2321" s="204" t="str">
        <f ca="1">IF(ISERROR($V2321),"",OFFSET('Smelter Look-up'!$H$4,$V2321-4,0))</f>
        <v/>
      </c>
      <c r="J2321" s="204" t="str">
        <f ca="1">IF(ISERROR($V2321),"",OFFSET('Smelter Look-up'!$I$4,$V2321-4,0))</f>
        <v/>
      </c>
      <c r="K2321" s="149"/>
      <c r="L2321" s="149"/>
      <c r="M2321" s="149"/>
      <c r="N2321" s="149"/>
      <c r="O2321" s="149"/>
      <c r="P2321" s="206"/>
      <c r="Q2321" s="150"/>
      <c r="R2321" s="148" t="str">
        <f ca="1">IF(ISERROR($V2321),"",OFFSET('Smelter Look-up'!$C$4,$V2321-4,0)&amp;"")</f>
        <v/>
      </c>
      <c r="S2321" s="154" t="str">
        <f t="shared" ca="1" si="186"/>
        <v/>
      </c>
      <c r="T2321" s="154" t="str">
        <f ca="1">IF(B2321="","",IF(ISERROR(MATCH($J2321,SorP!$B$1:$B$6261,0)),"",INDIRECT("'SorP'!$A$"&amp;MATCH($S2321&amp;$J2321,SorP!C:C,0))))</f>
        <v/>
      </c>
      <c r="U2321" s="167"/>
      <c r="V2321" s="168" t="e">
        <f>IF(C2321="",NA(),MATCH($B2321&amp;$C2321,'Smelter Look-up'!$J:$J,0))</f>
        <v>#N/A</v>
      </c>
      <c r="X2321" s="169">
        <f t="shared" ca="1" si="185"/>
        <v>0</v>
      </c>
      <c r="AB2321" s="311" t="str">
        <f t="shared" si="187"/>
        <v/>
      </c>
      <c r="AC2321" s="169" t="str">
        <f t="shared" si="188"/>
        <v/>
      </c>
      <c r="AD2321" s="169" t="str">
        <f t="shared" si="189"/>
        <v/>
      </c>
    </row>
    <row r="2322" spans="1:30" s="169" customFormat="1" ht="20.25">
      <c r="A2322" s="154"/>
      <c r="B2322" s="301"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3" t="str">
        <f ca="1">IF(ISERROR($V2322),"",OFFSET('Smelter Look-up'!$G$4,$V2322-4,0))</f>
        <v/>
      </c>
      <c r="I2322" s="204" t="str">
        <f ca="1">IF(ISERROR($V2322),"",OFFSET('Smelter Look-up'!$H$4,$V2322-4,0))</f>
        <v/>
      </c>
      <c r="J2322" s="204" t="str">
        <f ca="1">IF(ISERROR($V2322),"",OFFSET('Smelter Look-up'!$I$4,$V2322-4,0))</f>
        <v/>
      </c>
      <c r="K2322" s="149"/>
      <c r="L2322" s="149"/>
      <c r="M2322" s="149"/>
      <c r="N2322" s="149"/>
      <c r="O2322" s="149"/>
      <c r="P2322" s="206"/>
      <c r="Q2322" s="150"/>
      <c r="R2322" s="148" t="str">
        <f ca="1">IF(ISERROR($V2322),"",OFFSET('Smelter Look-up'!$C$4,$V2322-4,0)&amp;"")</f>
        <v/>
      </c>
      <c r="S2322" s="154" t="str">
        <f t="shared" ca="1" si="186"/>
        <v/>
      </c>
      <c r="T2322" s="154" t="str">
        <f ca="1">IF(B2322="","",IF(ISERROR(MATCH($J2322,SorP!$B$1:$B$6261,0)),"",INDIRECT("'SorP'!$A$"&amp;MATCH($S2322&amp;$J2322,SorP!C:C,0))))</f>
        <v/>
      </c>
      <c r="U2322" s="167"/>
      <c r="V2322" s="168" t="e">
        <f>IF(C2322="",NA(),MATCH($B2322&amp;$C2322,'Smelter Look-up'!$J:$J,0))</f>
        <v>#N/A</v>
      </c>
      <c r="X2322" s="169">
        <f t="shared" ca="1" si="185"/>
        <v>0</v>
      </c>
      <c r="AB2322" s="311" t="str">
        <f t="shared" si="187"/>
        <v/>
      </c>
      <c r="AC2322" s="169" t="str">
        <f t="shared" si="188"/>
        <v/>
      </c>
      <c r="AD2322" s="169" t="str">
        <f t="shared" si="189"/>
        <v/>
      </c>
    </row>
    <row r="2323" spans="1:30" s="169" customFormat="1" ht="20.25">
      <c r="A2323" s="154"/>
      <c r="B2323" s="301"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3" t="str">
        <f ca="1">IF(ISERROR($V2323),"",OFFSET('Smelter Look-up'!$G$4,$V2323-4,0))</f>
        <v/>
      </c>
      <c r="I2323" s="204" t="str">
        <f ca="1">IF(ISERROR($V2323),"",OFFSET('Smelter Look-up'!$H$4,$V2323-4,0))</f>
        <v/>
      </c>
      <c r="J2323" s="204" t="str">
        <f ca="1">IF(ISERROR($V2323),"",OFFSET('Smelter Look-up'!$I$4,$V2323-4,0))</f>
        <v/>
      </c>
      <c r="K2323" s="149"/>
      <c r="L2323" s="149"/>
      <c r="M2323" s="149"/>
      <c r="N2323" s="149"/>
      <c r="O2323" s="149"/>
      <c r="P2323" s="206"/>
      <c r="Q2323" s="150"/>
      <c r="R2323" s="148" t="str">
        <f ca="1">IF(ISERROR($V2323),"",OFFSET('Smelter Look-up'!$C$4,$V2323-4,0)&amp;"")</f>
        <v/>
      </c>
      <c r="S2323" s="154" t="str">
        <f t="shared" ca="1" si="186"/>
        <v/>
      </c>
      <c r="T2323" s="154" t="str">
        <f ca="1">IF(B2323="","",IF(ISERROR(MATCH($J2323,SorP!$B$1:$B$6261,0)),"",INDIRECT("'SorP'!$A$"&amp;MATCH($S2323&amp;$J2323,SorP!C:C,0))))</f>
        <v/>
      </c>
      <c r="U2323" s="167"/>
      <c r="V2323" s="168" t="e">
        <f>IF(C2323="",NA(),MATCH($B2323&amp;$C2323,'Smelter Look-up'!$J:$J,0))</f>
        <v>#N/A</v>
      </c>
      <c r="X2323" s="169">
        <f t="shared" ca="1" si="185"/>
        <v>0</v>
      </c>
      <c r="AB2323" s="311" t="str">
        <f t="shared" si="187"/>
        <v/>
      </c>
      <c r="AC2323" s="169" t="str">
        <f t="shared" si="188"/>
        <v/>
      </c>
      <c r="AD2323" s="169" t="str">
        <f t="shared" si="189"/>
        <v/>
      </c>
    </row>
    <row r="2324" spans="1:30" s="169" customFormat="1" ht="20.25">
      <c r="A2324" s="154"/>
      <c r="B2324" s="301"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3" t="str">
        <f ca="1">IF(ISERROR($V2324),"",OFFSET('Smelter Look-up'!$G$4,$V2324-4,0))</f>
        <v/>
      </c>
      <c r="I2324" s="204" t="str">
        <f ca="1">IF(ISERROR($V2324),"",OFFSET('Smelter Look-up'!$H$4,$V2324-4,0))</f>
        <v/>
      </c>
      <c r="J2324" s="204" t="str">
        <f ca="1">IF(ISERROR($V2324),"",OFFSET('Smelter Look-up'!$I$4,$V2324-4,0))</f>
        <v/>
      </c>
      <c r="K2324" s="149"/>
      <c r="L2324" s="149"/>
      <c r="M2324" s="149"/>
      <c r="N2324" s="149"/>
      <c r="O2324" s="149"/>
      <c r="P2324" s="206"/>
      <c r="Q2324" s="150"/>
      <c r="R2324" s="148" t="str">
        <f ca="1">IF(ISERROR($V2324),"",OFFSET('Smelter Look-up'!$C$4,$V2324-4,0)&amp;"")</f>
        <v/>
      </c>
      <c r="S2324" s="154" t="str">
        <f t="shared" ca="1" si="186"/>
        <v/>
      </c>
      <c r="T2324" s="154" t="str">
        <f ca="1">IF(B2324="","",IF(ISERROR(MATCH($J2324,SorP!$B$1:$B$6261,0)),"",INDIRECT("'SorP'!$A$"&amp;MATCH($S2324&amp;$J2324,SorP!C:C,0))))</f>
        <v/>
      </c>
      <c r="U2324" s="167"/>
      <c r="V2324" s="168" t="e">
        <f>IF(C2324="",NA(),MATCH($B2324&amp;$C2324,'Smelter Look-up'!$J:$J,0))</f>
        <v>#N/A</v>
      </c>
      <c r="X2324" s="169">
        <f t="shared" ca="1" si="185"/>
        <v>0</v>
      </c>
      <c r="AB2324" s="311" t="str">
        <f t="shared" si="187"/>
        <v/>
      </c>
      <c r="AC2324" s="169" t="str">
        <f t="shared" si="188"/>
        <v/>
      </c>
      <c r="AD2324" s="169" t="str">
        <f t="shared" si="189"/>
        <v/>
      </c>
    </row>
    <row r="2325" spans="1:30" s="169" customFormat="1" ht="20.25">
      <c r="A2325" s="154"/>
      <c r="B2325" s="301"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3" t="str">
        <f ca="1">IF(ISERROR($V2325),"",OFFSET('Smelter Look-up'!$G$4,$V2325-4,0))</f>
        <v/>
      </c>
      <c r="I2325" s="204" t="str">
        <f ca="1">IF(ISERROR($V2325),"",OFFSET('Smelter Look-up'!$H$4,$V2325-4,0))</f>
        <v/>
      </c>
      <c r="J2325" s="204" t="str">
        <f ca="1">IF(ISERROR($V2325),"",OFFSET('Smelter Look-up'!$I$4,$V2325-4,0))</f>
        <v/>
      </c>
      <c r="K2325" s="149"/>
      <c r="L2325" s="149"/>
      <c r="M2325" s="149"/>
      <c r="N2325" s="149"/>
      <c r="O2325" s="149"/>
      <c r="P2325" s="206"/>
      <c r="Q2325" s="150"/>
      <c r="R2325" s="148" t="str">
        <f ca="1">IF(ISERROR($V2325),"",OFFSET('Smelter Look-up'!$C$4,$V2325-4,0)&amp;"")</f>
        <v/>
      </c>
      <c r="S2325" s="154" t="str">
        <f t="shared" ca="1" si="186"/>
        <v/>
      </c>
      <c r="T2325" s="154" t="str">
        <f ca="1">IF(B2325="","",IF(ISERROR(MATCH($J2325,SorP!$B$1:$B$6261,0)),"",INDIRECT("'SorP'!$A$"&amp;MATCH($S2325&amp;$J2325,SorP!C:C,0))))</f>
        <v/>
      </c>
      <c r="U2325" s="167"/>
      <c r="V2325" s="168" t="e">
        <f>IF(C2325="",NA(),MATCH($B2325&amp;$C2325,'Smelter Look-up'!$J:$J,0))</f>
        <v>#N/A</v>
      </c>
      <c r="X2325" s="169">
        <f t="shared" ca="1" si="185"/>
        <v>0</v>
      </c>
      <c r="AB2325" s="311" t="str">
        <f t="shared" si="187"/>
        <v/>
      </c>
      <c r="AC2325" s="169" t="str">
        <f t="shared" si="188"/>
        <v/>
      </c>
      <c r="AD2325" s="169" t="str">
        <f t="shared" si="189"/>
        <v/>
      </c>
    </row>
    <row r="2326" spans="1:30" s="169" customFormat="1" ht="20.25">
      <c r="A2326" s="154"/>
      <c r="B2326" s="301"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3" t="str">
        <f ca="1">IF(ISERROR($V2326),"",OFFSET('Smelter Look-up'!$G$4,$V2326-4,0))</f>
        <v/>
      </c>
      <c r="I2326" s="204" t="str">
        <f ca="1">IF(ISERROR($V2326),"",OFFSET('Smelter Look-up'!$H$4,$V2326-4,0))</f>
        <v/>
      </c>
      <c r="J2326" s="204" t="str">
        <f ca="1">IF(ISERROR($V2326),"",OFFSET('Smelter Look-up'!$I$4,$V2326-4,0))</f>
        <v/>
      </c>
      <c r="K2326" s="149"/>
      <c r="L2326" s="149"/>
      <c r="M2326" s="149"/>
      <c r="N2326" s="149"/>
      <c r="O2326" s="149"/>
      <c r="P2326" s="206"/>
      <c r="Q2326" s="150"/>
      <c r="R2326" s="148" t="str">
        <f ca="1">IF(ISERROR($V2326),"",OFFSET('Smelter Look-up'!$C$4,$V2326-4,0)&amp;"")</f>
        <v/>
      </c>
      <c r="S2326" s="154" t="str">
        <f t="shared" ca="1" si="186"/>
        <v/>
      </c>
      <c r="T2326" s="154" t="str">
        <f ca="1">IF(B2326="","",IF(ISERROR(MATCH($J2326,SorP!$B$1:$B$6261,0)),"",INDIRECT("'SorP'!$A$"&amp;MATCH($S2326&amp;$J2326,SorP!C:C,0))))</f>
        <v/>
      </c>
      <c r="U2326" s="167"/>
      <c r="V2326" s="168" t="e">
        <f>IF(C2326="",NA(),MATCH($B2326&amp;$C2326,'Smelter Look-up'!$J:$J,0))</f>
        <v>#N/A</v>
      </c>
      <c r="X2326" s="169">
        <f t="shared" ca="1" si="185"/>
        <v>0</v>
      </c>
      <c r="AB2326" s="311" t="str">
        <f t="shared" si="187"/>
        <v/>
      </c>
      <c r="AC2326" s="169" t="str">
        <f t="shared" si="188"/>
        <v/>
      </c>
      <c r="AD2326" s="169" t="str">
        <f t="shared" si="189"/>
        <v/>
      </c>
    </row>
    <row r="2327" spans="1:30" s="169" customFormat="1" ht="20.25">
      <c r="A2327" s="154"/>
      <c r="B2327" s="301"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3" t="str">
        <f ca="1">IF(ISERROR($V2327),"",OFFSET('Smelter Look-up'!$G$4,$V2327-4,0))</f>
        <v/>
      </c>
      <c r="I2327" s="204" t="str">
        <f ca="1">IF(ISERROR($V2327),"",OFFSET('Smelter Look-up'!$H$4,$V2327-4,0))</f>
        <v/>
      </c>
      <c r="J2327" s="204" t="str">
        <f ca="1">IF(ISERROR($V2327),"",OFFSET('Smelter Look-up'!$I$4,$V2327-4,0))</f>
        <v/>
      </c>
      <c r="K2327" s="149"/>
      <c r="L2327" s="149"/>
      <c r="M2327" s="149"/>
      <c r="N2327" s="149"/>
      <c r="O2327" s="149"/>
      <c r="P2327" s="206"/>
      <c r="Q2327" s="150"/>
      <c r="R2327" s="148" t="str">
        <f ca="1">IF(ISERROR($V2327),"",OFFSET('Smelter Look-up'!$C$4,$V2327-4,0)&amp;"")</f>
        <v/>
      </c>
      <c r="S2327" s="154" t="str">
        <f t="shared" ca="1" si="186"/>
        <v/>
      </c>
      <c r="T2327" s="154" t="str">
        <f ca="1">IF(B2327="","",IF(ISERROR(MATCH($J2327,SorP!$B$1:$B$6261,0)),"",INDIRECT("'SorP'!$A$"&amp;MATCH($S2327&amp;$J2327,SorP!C:C,0))))</f>
        <v/>
      </c>
      <c r="U2327" s="167"/>
      <c r="V2327" s="168" t="e">
        <f>IF(C2327="",NA(),MATCH($B2327&amp;$C2327,'Smelter Look-up'!$J:$J,0))</f>
        <v>#N/A</v>
      </c>
      <c r="X2327" s="169">
        <f t="shared" ca="1" si="185"/>
        <v>0</v>
      </c>
      <c r="AB2327" s="311" t="str">
        <f t="shared" si="187"/>
        <v/>
      </c>
      <c r="AC2327" s="169" t="str">
        <f t="shared" si="188"/>
        <v/>
      </c>
      <c r="AD2327" s="169" t="str">
        <f t="shared" si="189"/>
        <v/>
      </c>
    </row>
    <row r="2328" spans="1:30" s="169" customFormat="1" ht="20.25">
      <c r="A2328" s="154"/>
      <c r="B2328" s="301"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3" t="str">
        <f ca="1">IF(ISERROR($V2328),"",OFFSET('Smelter Look-up'!$G$4,$V2328-4,0))</f>
        <v/>
      </c>
      <c r="I2328" s="204" t="str">
        <f ca="1">IF(ISERROR($V2328),"",OFFSET('Smelter Look-up'!$H$4,$V2328-4,0))</f>
        <v/>
      </c>
      <c r="J2328" s="204" t="str">
        <f ca="1">IF(ISERROR($V2328),"",OFFSET('Smelter Look-up'!$I$4,$V2328-4,0))</f>
        <v/>
      </c>
      <c r="K2328" s="149"/>
      <c r="L2328" s="149"/>
      <c r="M2328" s="149"/>
      <c r="N2328" s="149"/>
      <c r="O2328" s="149"/>
      <c r="P2328" s="206"/>
      <c r="Q2328" s="150"/>
      <c r="R2328" s="148" t="str">
        <f ca="1">IF(ISERROR($V2328),"",OFFSET('Smelter Look-up'!$C$4,$V2328-4,0)&amp;"")</f>
        <v/>
      </c>
      <c r="S2328" s="154" t="str">
        <f t="shared" ca="1" si="186"/>
        <v/>
      </c>
      <c r="T2328" s="154" t="str">
        <f ca="1">IF(B2328="","",IF(ISERROR(MATCH($J2328,SorP!$B$1:$B$6261,0)),"",INDIRECT("'SorP'!$A$"&amp;MATCH($S2328&amp;$J2328,SorP!C:C,0))))</f>
        <v/>
      </c>
      <c r="U2328" s="167"/>
      <c r="V2328" s="168" t="e">
        <f>IF(C2328="",NA(),MATCH($B2328&amp;$C2328,'Smelter Look-up'!$J:$J,0))</f>
        <v>#N/A</v>
      </c>
      <c r="X2328" s="169">
        <f t="shared" ca="1" si="185"/>
        <v>0</v>
      </c>
      <c r="AB2328" s="311" t="str">
        <f t="shared" si="187"/>
        <v/>
      </c>
      <c r="AC2328" s="169" t="str">
        <f t="shared" si="188"/>
        <v/>
      </c>
      <c r="AD2328" s="169" t="str">
        <f t="shared" si="189"/>
        <v/>
      </c>
    </row>
    <row r="2329" spans="1:30" s="169" customFormat="1" ht="20.25">
      <c r="A2329" s="154"/>
      <c r="B2329" s="301"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3" t="str">
        <f ca="1">IF(ISERROR($V2329),"",OFFSET('Smelter Look-up'!$G$4,$V2329-4,0))</f>
        <v/>
      </c>
      <c r="I2329" s="204" t="str">
        <f ca="1">IF(ISERROR($V2329),"",OFFSET('Smelter Look-up'!$H$4,$V2329-4,0))</f>
        <v/>
      </c>
      <c r="J2329" s="204" t="str">
        <f ca="1">IF(ISERROR($V2329),"",OFFSET('Smelter Look-up'!$I$4,$V2329-4,0))</f>
        <v/>
      </c>
      <c r="K2329" s="149"/>
      <c r="L2329" s="149"/>
      <c r="M2329" s="149"/>
      <c r="N2329" s="149"/>
      <c r="O2329" s="149"/>
      <c r="P2329" s="206"/>
      <c r="Q2329" s="150"/>
      <c r="R2329" s="148" t="str">
        <f ca="1">IF(ISERROR($V2329),"",OFFSET('Smelter Look-up'!$C$4,$V2329-4,0)&amp;"")</f>
        <v/>
      </c>
      <c r="S2329" s="154" t="str">
        <f t="shared" ca="1" si="186"/>
        <v/>
      </c>
      <c r="T2329" s="154" t="str">
        <f ca="1">IF(B2329="","",IF(ISERROR(MATCH($J2329,SorP!$B$1:$B$6261,0)),"",INDIRECT("'SorP'!$A$"&amp;MATCH($S2329&amp;$J2329,SorP!C:C,0))))</f>
        <v/>
      </c>
      <c r="U2329" s="167"/>
      <c r="V2329" s="168" t="e">
        <f>IF(C2329="",NA(),MATCH($B2329&amp;$C2329,'Smelter Look-up'!$J:$J,0))</f>
        <v>#N/A</v>
      </c>
      <c r="X2329" s="169">
        <f t="shared" ca="1" si="185"/>
        <v>0</v>
      </c>
      <c r="AB2329" s="311" t="str">
        <f t="shared" si="187"/>
        <v/>
      </c>
      <c r="AC2329" s="169" t="str">
        <f t="shared" si="188"/>
        <v/>
      </c>
      <c r="AD2329" s="169" t="str">
        <f t="shared" si="189"/>
        <v/>
      </c>
    </row>
    <row r="2330" spans="1:30" s="169" customFormat="1" ht="20.25">
      <c r="A2330" s="154"/>
      <c r="B2330" s="301"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3" t="str">
        <f ca="1">IF(ISERROR($V2330),"",OFFSET('Smelter Look-up'!$G$4,$V2330-4,0))</f>
        <v/>
      </c>
      <c r="I2330" s="204" t="str">
        <f ca="1">IF(ISERROR($V2330),"",OFFSET('Smelter Look-up'!$H$4,$V2330-4,0))</f>
        <v/>
      </c>
      <c r="J2330" s="204" t="str">
        <f ca="1">IF(ISERROR($V2330),"",OFFSET('Smelter Look-up'!$I$4,$V2330-4,0))</f>
        <v/>
      </c>
      <c r="K2330" s="149"/>
      <c r="L2330" s="149"/>
      <c r="M2330" s="149"/>
      <c r="N2330" s="149"/>
      <c r="O2330" s="149"/>
      <c r="P2330" s="206"/>
      <c r="Q2330" s="150"/>
      <c r="R2330" s="148" t="str">
        <f ca="1">IF(ISERROR($V2330),"",OFFSET('Smelter Look-up'!$C$4,$V2330-4,0)&amp;"")</f>
        <v/>
      </c>
      <c r="S2330" s="154" t="str">
        <f t="shared" ca="1" si="186"/>
        <v/>
      </c>
      <c r="T2330" s="154" t="str">
        <f ca="1">IF(B2330="","",IF(ISERROR(MATCH($J2330,SorP!$B$1:$B$6261,0)),"",INDIRECT("'SorP'!$A$"&amp;MATCH($S2330&amp;$J2330,SorP!C:C,0))))</f>
        <v/>
      </c>
      <c r="U2330" s="167"/>
      <c r="V2330" s="168" t="e">
        <f>IF(C2330="",NA(),MATCH($B2330&amp;$C2330,'Smelter Look-up'!$J:$J,0))</f>
        <v>#N/A</v>
      </c>
      <c r="X2330" s="169">
        <f t="shared" ca="1" si="185"/>
        <v>0</v>
      </c>
      <c r="AB2330" s="311" t="str">
        <f t="shared" si="187"/>
        <v/>
      </c>
      <c r="AC2330" s="169" t="str">
        <f t="shared" si="188"/>
        <v/>
      </c>
      <c r="AD2330" s="169" t="str">
        <f t="shared" si="189"/>
        <v/>
      </c>
    </row>
    <row r="2331" spans="1:30" s="169" customFormat="1" ht="20.25">
      <c r="A2331" s="154"/>
      <c r="B2331" s="301"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3" t="str">
        <f ca="1">IF(ISERROR($V2331),"",OFFSET('Smelter Look-up'!$G$4,$V2331-4,0))</f>
        <v/>
      </c>
      <c r="I2331" s="204" t="str">
        <f ca="1">IF(ISERROR($V2331),"",OFFSET('Smelter Look-up'!$H$4,$V2331-4,0))</f>
        <v/>
      </c>
      <c r="J2331" s="204" t="str">
        <f ca="1">IF(ISERROR($V2331),"",OFFSET('Smelter Look-up'!$I$4,$V2331-4,0))</f>
        <v/>
      </c>
      <c r="K2331" s="149"/>
      <c r="L2331" s="149"/>
      <c r="M2331" s="149"/>
      <c r="N2331" s="149"/>
      <c r="O2331" s="149"/>
      <c r="P2331" s="206"/>
      <c r="Q2331" s="150"/>
      <c r="R2331" s="148" t="str">
        <f ca="1">IF(ISERROR($V2331),"",OFFSET('Smelter Look-up'!$C$4,$V2331-4,0)&amp;"")</f>
        <v/>
      </c>
      <c r="S2331" s="154" t="str">
        <f t="shared" ca="1" si="186"/>
        <v/>
      </c>
      <c r="T2331" s="154" t="str">
        <f ca="1">IF(B2331="","",IF(ISERROR(MATCH($J2331,SorP!$B$1:$B$6261,0)),"",INDIRECT("'SorP'!$A$"&amp;MATCH($S2331&amp;$J2331,SorP!C:C,0))))</f>
        <v/>
      </c>
      <c r="U2331" s="167"/>
      <c r="V2331" s="168" t="e">
        <f>IF(C2331="",NA(),MATCH($B2331&amp;$C2331,'Smelter Look-up'!$J:$J,0))</f>
        <v>#N/A</v>
      </c>
      <c r="X2331" s="169">
        <f t="shared" ca="1" si="185"/>
        <v>0</v>
      </c>
      <c r="AB2331" s="311" t="str">
        <f t="shared" si="187"/>
        <v/>
      </c>
      <c r="AC2331" s="169" t="str">
        <f t="shared" si="188"/>
        <v/>
      </c>
      <c r="AD2331" s="169" t="str">
        <f t="shared" si="189"/>
        <v/>
      </c>
    </row>
    <row r="2332" spans="1:30" s="169" customFormat="1" ht="20.25">
      <c r="A2332" s="154"/>
      <c r="B2332" s="301"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3" t="str">
        <f ca="1">IF(ISERROR($V2332),"",OFFSET('Smelter Look-up'!$G$4,$V2332-4,0))</f>
        <v/>
      </c>
      <c r="I2332" s="204" t="str">
        <f ca="1">IF(ISERROR($V2332),"",OFFSET('Smelter Look-up'!$H$4,$V2332-4,0))</f>
        <v/>
      </c>
      <c r="J2332" s="204" t="str">
        <f ca="1">IF(ISERROR($V2332),"",OFFSET('Smelter Look-up'!$I$4,$V2332-4,0))</f>
        <v/>
      </c>
      <c r="K2332" s="149"/>
      <c r="L2332" s="149"/>
      <c r="M2332" s="149"/>
      <c r="N2332" s="149"/>
      <c r="O2332" s="149"/>
      <c r="P2332" s="206"/>
      <c r="Q2332" s="150"/>
      <c r="R2332" s="148" t="str">
        <f ca="1">IF(ISERROR($V2332),"",OFFSET('Smelter Look-up'!$C$4,$V2332-4,0)&amp;"")</f>
        <v/>
      </c>
      <c r="S2332" s="154" t="str">
        <f t="shared" ca="1" si="186"/>
        <v/>
      </c>
      <c r="T2332" s="154" t="str">
        <f ca="1">IF(B2332="","",IF(ISERROR(MATCH($J2332,SorP!$B$1:$B$6261,0)),"",INDIRECT("'SorP'!$A$"&amp;MATCH($S2332&amp;$J2332,SorP!C:C,0))))</f>
        <v/>
      </c>
      <c r="U2332" s="167"/>
      <c r="V2332" s="168" t="e">
        <f>IF(C2332="",NA(),MATCH($B2332&amp;$C2332,'Smelter Look-up'!$J:$J,0))</f>
        <v>#N/A</v>
      </c>
      <c r="X2332" s="169">
        <f t="shared" ca="1" si="185"/>
        <v>0</v>
      </c>
      <c r="AB2332" s="311" t="str">
        <f t="shared" si="187"/>
        <v/>
      </c>
      <c r="AC2332" s="169" t="str">
        <f t="shared" si="188"/>
        <v/>
      </c>
      <c r="AD2332" s="169" t="str">
        <f t="shared" si="189"/>
        <v/>
      </c>
    </row>
    <row r="2333" spans="1:30" s="169" customFormat="1" ht="20.25">
      <c r="A2333" s="154"/>
      <c r="B2333" s="301"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3" t="str">
        <f ca="1">IF(ISERROR($V2333),"",OFFSET('Smelter Look-up'!$G$4,$V2333-4,0))</f>
        <v/>
      </c>
      <c r="I2333" s="204" t="str">
        <f ca="1">IF(ISERROR($V2333),"",OFFSET('Smelter Look-up'!$H$4,$V2333-4,0))</f>
        <v/>
      </c>
      <c r="J2333" s="204" t="str">
        <f ca="1">IF(ISERROR($V2333),"",OFFSET('Smelter Look-up'!$I$4,$V2333-4,0))</f>
        <v/>
      </c>
      <c r="K2333" s="149"/>
      <c r="L2333" s="149"/>
      <c r="M2333" s="149"/>
      <c r="N2333" s="149"/>
      <c r="O2333" s="149"/>
      <c r="P2333" s="206"/>
      <c r="Q2333" s="150"/>
      <c r="R2333" s="148" t="str">
        <f ca="1">IF(ISERROR($V2333),"",OFFSET('Smelter Look-up'!$C$4,$V2333-4,0)&amp;"")</f>
        <v/>
      </c>
      <c r="S2333" s="154" t="str">
        <f t="shared" ca="1" si="186"/>
        <v/>
      </c>
      <c r="T2333" s="154" t="str">
        <f ca="1">IF(B2333="","",IF(ISERROR(MATCH($J2333,SorP!$B$1:$B$6261,0)),"",INDIRECT("'SorP'!$A$"&amp;MATCH($S2333&amp;$J2333,SorP!C:C,0))))</f>
        <v/>
      </c>
      <c r="U2333" s="167"/>
      <c r="V2333" s="168" t="e">
        <f>IF(C2333="",NA(),MATCH($B2333&amp;$C2333,'Smelter Look-up'!$J:$J,0))</f>
        <v>#N/A</v>
      </c>
      <c r="X2333" s="169">
        <f t="shared" ca="1" si="185"/>
        <v>0</v>
      </c>
      <c r="AB2333" s="311" t="str">
        <f t="shared" si="187"/>
        <v/>
      </c>
      <c r="AC2333" s="169" t="str">
        <f t="shared" si="188"/>
        <v/>
      </c>
      <c r="AD2333" s="169" t="str">
        <f t="shared" si="189"/>
        <v/>
      </c>
    </row>
    <row r="2334" spans="1:30" s="169" customFormat="1" ht="20.25">
      <c r="A2334" s="154"/>
      <c r="B2334" s="301"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3" t="str">
        <f ca="1">IF(ISERROR($V2334),"",OFFSET('Smelter Look-up'!$G$4,$V2334-4,0))</f>
        <v/>
      </c>
      <c r="I2334" s="204" t="str">
        <f ca="1">IF(ISERROR($V2334),"",OFFSET('Smelter Look-up'!$H$4,$V2334-4,0))</f>
        <v/>
      </c>
      <c r="J2334" s="204" t="str">
        <f ca="1">IF(ISERROR($V2334),"",OFFSET('Smelter Look-up'!$I$4,$V2334-4,0))</f>
        <v/>
      </c>
      <c r="K2334" s="149"/>
      <c r="L2334" s="149"/>
      <c r="M2334" s="149"/>
      <c r="N2334" s="149"/>
      <c r="O2334" s="149"/>
      <c r="P2334" s="206"/>
      <c r="Q2334" s="150"/>
      <c r="R2334" s="148" t="str">
        <f ca="1">IF(ISERROR($V2334),"",OFFSET('Smelter Look-up'!$C$4,$V2334-4,0)&amp;"")</f>
        <v/>
      </c>
      <c r="S2334" s="154" t="str">
        <f t="shared" ca="1" si="186"/>
        <v/>
      </c>
      <c r="T2334" s="154" t="str">
        <f ca="1">IF(B2334="","",IF(ISERROR(MATCH($J2334,SorP!$B$1:$B$6261,0)),"",INDIRECT("'SorP'!$A$"&amp;MATCH($S2334&amp;$J2334,SorP!C:C,0))))</f>
        <v/>
      </c>
      <c r="U2334" s="167"/>
      <c r="V2334" s="168" t="e">
        <f>IF(C2334="",NA(),MATCH($B2334&amp;$C2334,'Smelter Look-up'!$J:$J,0))</f>
        <v>#N/A</v>
      </c>
      <c r="X2334" s="169">
        <f t="shared" ca="1" si="185"/>
        <v>0</v>
      </c>
      <c r="AB2334" s="311" t="str">
        <f t="shared" si="187"/>
        <v/>
      </c>
      <c r="AC2334" s="169" t="str">
        <f t="shared" si="188"/>
        <v/>
      </c>
      <c r="AD2334" s="169" t="str">
        <f t="shared" si="189"/>
        <v/>
      </c>
    </row>
    <row r="2335" spans="1:30" s="169" customFormat="1" ht="20.25">
      <c r="A2335" s="154"/>
      <c r="B2335" s="301"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3" t="str">
        <f ca="1">IF(ISERROR($V2335),"",OFFSET('Smelter Look-up'!$G$4,$V2335-4,0))</f>
        <v/>
      </c>
      <c r="I2335" s="204" t="str">
        <f ca="1">IF(ISERROR($V2335),"",OFFSET('Smelter Look-up'!$H$4,$V2335-4,0))</f>
        <v/>
      </c>
      <c r="J2335" s="204" t="str">
        <f ca="1">IF(ISERROR($V2335),"",OFFSET('Smelter Look-up'!$I$4,$V2335-4,0))</f>
        <v/>
      </c>
      <c r="K2335" s="149"/>
      <c r="L2335" s="149"/>
      <c r="M2335" s="149"/>
      <c r="N2335" s="149"/>
      <c r="O2335" s="149"/>
      <c r="P2335" s="206"/>
      <c r="Q2335" s="150"/>
      <c r="R2335" s="148" t="str">
        <f ca="1">IF(ISERROR($V2335),"",OFFSET('Smelter Look-up'!$C$4,$V2335-4,0)&amp;"")</f>
        <v/>
      </c>
      <c r="S2335" s="154" t="str">
        <f t="shared" ca="1" si="186"/>
        <v/>
      </c>
      <c r="T2335" s="154" t="str">
        <f ca="1">IF(B2335="","",IF(ISERROR(MATCH($J2335,SorP!$B$1:$B$6261,0)),"",INDIRECT("'SorP'!$A$"&amp;MATCH($S2335&amp;$J2335,SorP!C:C,0))))</f>
        <v/>
      </c>
      <c r="U2335" s="167"/>
      <c r="V2335" s="168" t="e">
        <f>IF(C2335="",NA(),MATCH($B2335&amp;$C2335,'Smelter Look-up'!$J:$J,0))</f>
        <v>#N/A</v>
      </c>
      <c r="X2335" s="169">
        <f t="shared" ca="1" si="185"/>
        <v>0</v>
      </c>
      <c r="AB2335" s="311" t="str">
        <f t="shared" si="187"/>
        <v/>
      </c>
      <c r="AC2335" s="169" t="str">
        <f t="shared" si="188"/>
        <v/>
      </c>
      <c r="AD2335" s="169" t="str">
        <f t="shared" si="189"/>
        <v/>
      </c>
    </row>
    <row r="2336" spans="1:30" s="169" customFormat="1" ht="20.25">
      <c r="A2336" s="154"/>
      <c r="B2336" s="301"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3" t="str">
        <f ca="1">IF(ISERROR($V2336),"",OFFSET('Smelter Look-up'!$G$4,$V2336-4,0))</f>
        <v/>
      </c>
      <c r="I2336" s="204" t="str">
        <f ca="1">IF(ISERROR($V2336),"",OFFSET('Smelter Look-up'!$H$4,$V2336-4,0))</f>
        <v/>
      </c>
      <c r="J2336" s="204" t="str">
        <f ca="1">IF(ISERROR($V2336),"",OFFSET('Smelter Look-up'!$I$4,$V2336-4,0))</f>
        <v/>
      </c>
      <c r="K2336" s="149"/>
      <c r="L2336" s="149"/>
      <c r="M2336" s="149"/>
      <c r="N2336" s="149"/>
      <c r="O2336" s="149"/>
      <c r="P2336" s="206"/>
      <c r="Q2336" s="150"/>
      <c r="R2336" s="148" t="str">
        <f ca="1">IF(ISERROR($V2336),"",OFFSET('Smelter Look-up'!$C$4,$V2336-4,0)&amp;"")</f>
        <v/>
      </c>
      <c r="S2336" s="154" t="str">
        <f t="shared" ca="1" si="186"/>
        <v/>
      </c>
      <c r="T2336" s="154" t="str">
        <f ca="1">IF(B2336="","",IF(ISERROR(MATCH($J2336,SorP!$B$1:$B$6261,0)),"",INDIRECT("'SorP'!$A$"&amp;MATCH($S2336&amp;$J2336,SorP!C:C,0))))</f>
        <v/>
      </c>
      <c r="U2336" s="167"/>
      <c r="V2336" s="168" t="e">
        <f>IF(C2336="",NA(),MATCH($B2336&amp;$C2336,'Smelter Look-up'!$J:$J,0))</f>
        <v>#N/A</v>
      </c>
      <c r="X2336" s="169">
        <f t="shared" ref="X2336:X2345" ca="1" si="190">IF(AND(C2336="Smelter not listed",OR(LEN(D2336)=0,LEN(E2336)=0)),1,0)</f>
        <v>0</v>
      </c>
      <c r="AB2336" s="311" t="str">
        <f t="shared" si="187"/>
        <v/>
      </c>
      <c r="AC2336" s="169" t="str">
        <f t="shared" si="188"/>
        <v/>
      </c>
      <c r="AD2336" s="169" t="str">
        <f t="shared" si="189"/>
        <v/>
      </c>
    </row>
    <row r="2337" spans="1:35" s="169" customFormat="1" ht="20.25">
      <c r="A2337" s="154"/>
      <c r="B2337" s="301"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3" t="str">
        <f ca="1">IF(ISERROR($V2337),"",OFFSET('Smelter Look-up'!$G$4,$V2337-4,0))</f>
        <v/>
      </c>
      <c r="I2337" s="204" t="str">
        <f ca="1">IF(ISERROR($V2337),"",OFFSET('Smelter Look-up'!$H$4,$V2337-4,0))</f>
        <v/>
      </c>
      <c r="J2337" s="204" t="str">
        <f ca="1">IF(ISERROR($V2337),"",OFFSET('Smelter Look-up'!$I$4,$V2337-4,0))</f>
        <v/>
      </c>
      <c r="K2337" s="149"/>
      <c r="L2337" s="149"/>
      <c r="M2337" s="149"/>
      <c r="N2337" s="149"/>
      <c r="O2337" s="149"/>
      <c r="P2337" s="206"/>
      <c r="Q2337" s="150"/>
      <c r="R2337" s="148" t="str">
        <f ca="1">IF(ISERROR($V2337),"",OFFSET('Smelter Look-up'!$C$4,$V2337-4,0)&amp;"")</f>
        <v/>
      </c>
      <c r="S2337" s="154" t="str">
        <f t="shared" ca="1" si="186"/>
        <v/>
      </c>
      <c r="T2337" s="154" t="str">
        <f ca="1">IF(B2337="","",IF(ISERROR(MATCH($J2337,SorP!$B$1:$B$6261,0)),"",INDIRECT("'SorP'!$A$"&amp;MATCH($S2337&amp;$J2337,SorP!C:C,0))))</f>
        <v/>
      </c>
      <c r="U2337" s="167"/>
      <c r="V2337" s="168" t="e">
        <f>IF(C2337="",NA(),MATCH($B2337&amp;$C2337,'Smelter Look-up'!$J:$J,0))</f>
        <v>#N/A</v>
      </c>
      <c r="X2337" s="169">
        <f t="shared" ca="1" si="190"/>
        <v>0</v>
      </c>
      <c r="AB2337" s="311" t="str">
        <f t="shared" si="187"/>
        <v/>
      </c>
      <c r="AC2337" s="169" t="str">
        <f t="shared" si="188"/>
        <v/>
      </c>
      <c r="AD2337" s="169" t="str">
        <f t="shared" si="189"/>
        <v/>
      </c>
    </row>
    <row r="2338" spans="1:35" s="169" customFormat="1" ht="20.25">
      <c r="A2338" s="154"/>
      <c r="B2338" s="301"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3" t="str">
        <f ca="1">IF(ISERROR($V2338),"",OFFSET('Smelter Look-up'!$G$4,$V2338-4,0))</f>
        <v/>
      </c>
      <c r="I2338" s="204" t="str">
        <f ca="1">IF(ISERROR($V2338),"",OFFSET('Smelter Look-up'!$H$4,$V2338-4,0))</f>
        <v/>
      </c>
      <c r="J2338" s="204" t="str">
        <f ca="1">IF(ISERROR($V2338),"",OFFSET('Smelter Look-up'!$I$4,$V2338-4,0))</f>
        <v/>
      </c>
      <c r="K2338" s="149"/>
      <c r="L2338" s="149"/>
      <c r="M2338" s="149"/>
      <c r="N2338" s="149"/>
      <c r="O2338" s="149"/>
      <c r="P2338" s="206"/>
      <c r="Q2338" s="150"/>
      <c r="R2338" s="148" t="str">
        <f ca="1">IF(ISERROR($V2338),"",OFFSET('Smelter Look-up'!$C$4,$V2338-4,0)&amp;"")</f>
        <v/>
      </c>
      <c r="S2338" s="154" t="str">
        <f t="shared" ca="1" si="186"/>
        <v/>
      </c>
      <c r="T2338" s="154" t="str">
        <f ca="1">IF(B2338="","",IF(ISERROR(MATCH($J2338,SorP!$B$1:$B$6261,0)),"",INDIRECT("'SorP'!$A$"&amp;MATCH($S2338&amp;$J2338,SorP!C:C,0))))</f>
        <v/>
      </c>
      <c r="U2338" s="167"/>
      <c r="V2338" s="168" t="e">
        <f>IF(C2338="",NA(),MATCH($B2338&amp;$C2338,'Smelter Look-up'!$J:$J,0))</f>
        <v>#N/A</v>
      </c>
      <c r="X2338" s="169">
        <f t="shared" ca="1" si="190"/>
        <v>0</v>
      </c>
      <c r="AB2338" s="311" t="str">
        <f t="shared" si="187"/>
        <v/>
      </c>
      <c r="AC2338" s="169" t="str">
        <f t="shared" si="188"/>
        <v/>
      </c>
      <c r="AD2338" s="169" t="str">
        <f t="shared" si="189"/>
        <v/>
      </c>
    </row>
    <row r="2339" spans="1:35" ht="20.25">
      <c r="A2339" s="202"/>
      <c r="B2339" s="301"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3" t="str">
        <f ca="1">IF(ISERROR($V2339),"",OFFSET('Smelter Look-up'!$G$4,$V2339-4,0))</f>
        <v/>
      </c>
      <c r="I2339" s="204" t="str">
        <f ca="1">IF(ISERROR($V2339),"",OFFSET('Smelter Look-up'!$H$4,$V2339-4,0))</f>
        <v/>
      </c>
      <c r="J2339" s="204" t="str">
        <f ca="1">IF(ISERROR($V2339),"",OFFSET('Smelter Look-up'!$I$4,$V2339-4,0))</f>
        <v/>
      </c>
      <c r="K2339" s="205"/>
      <c r="L2339" s="205"/>
      <c r="M2339" s="205"/>
      <c r="N2339" s="205"/>
      <c r="O2339" s="205"/>
      <c r="P2339" s="206"/>
      <c r="Q2339" s="207"/>
      <c r="R2339" s="148" t="str">
        <f ca="1">IF(ISERROR($V2339),"",OFFSET('Smelter Look-up'!$C$4,$V2339-4,0)&amp;"")</f>
        <v/>
      </c>
      <c r="S2339" s="154" t="str">
        <f t="shared" ref="S2339:S2344" ca="1" si="191">IF(B2339="","",IF(ISERROR(MATCH($E2339,CL,0)),"Unknown",INDIRECT("'C'!$A$"&amp;MATCH($E2339,CL,0)+1)))</f>
        <v/>
      </c>
      <c r="T2339" s="154" t="str">
        <f ca="1">IF(B2339="","",IF(ISERROR(MATCH($J2339,SorP!$B$1:$B$6261,0)),"",INDIRECT("'SorP'!$A$"&amp;MATCH($S2339&amp;$J2339,SorP!C:C,0))))</f>
        <v/>
      </c>
      <c r="U2339" s="167"/>
      <c r="V2339" s="168" t="e">
        <f>IF(C2339="",NA(),MATCH($B2339&amp;$C2339,'Smelter Look-up'!$J:$J,0))</f>
        <v>#N/A</v>
      </c>
      <c r="W2339" s="169"/>
      <c r="X2339" s="169">
        <f t="shared" ca="1" si="190"/>
        <v>0</v>
      </c>
      <c r="Y2339" s="169"/>
      <c r="Z2339" s="169"/>
      <c r="AA2339" s="169"/>
      <c r="AB2339" s="311" t="str">
        <f t="shared" si="187"/>
        <v/>
      </c>
      <c r="AC2339" s="169" t="str">
        <f t="shared" si="188"/>
        <v/>
      </c>
      <c r="AD2339" s="169" t="str">
        <f t="shared" si="189"/>
        <v/>
      </c>
      <c r="AE2339" s="169"/>
      <c r="AF2339" s="169"/>
      <c r="AG2339" s="169"/>
      <c r="AH2339" s="169"/>
      <c r="AI2339" s="169"/>
    </row>
    <row r="2340" spans="1:35" ht="20.25">
      <c r="A2340" s="154"/>
      <c r="B2340" s="302" t="str">
        <f>IF(LEN(A2340)=0,"",INDEX('Smelter Look-up'!$A:$A,MATCH($A2340,'Smelter Look-up'!$E:$E,0)))</f>
        <v/>
      </c>
      <c r="C2340" s="151" t="str">
        <f>IF(LEN(A2340)=0,"",INDEX('Smelter Look-up'!$C:$C,MATCH($A2340,'Smelter Look-up'!$E:$E,0)))</f>
        <v/>
      </c>
      <c r="D2340" s="233"/>
      <c r="E2340" s="233" t="str">
        <f ca="1">IF(ISERROR($V2340),"",OFFSET('Smelter Look-up'!$D$4,$V2340-4,0)&amp;"")</f>
        <v/>
      </c>
      <c r="F2340" s="233" t="str">
        <f ca="1">IF(ISERROR($V2340),"",OFFSET('Smelter Look-up'!$E$4,$V2340-4,0))</f>
        <v/>
      </c>
      <c r="G2340" s="233" t="str">
        <f ca="1">IF(C2340=$X$4,"Enter smelter details",IF(ISERROR($V2340),"",OFFSET('Smelter Look-up'!$F$4,$V2340-4,0)))</f>
        <v/>
      </c>
      <c r="H2340" s="203" t="str">
        <f ca="1">IF(ISERROR($V2340),"",OFFSET('Smelter Look-up'!$G$4,$V2340-4,0))</f>
        <v/>
      </c>
      <c r="I2340" s="204" t="str">
        <f ca="1">IF(ISERROR($V2340),"",OFFSET('Smelter Look-up'!$H$4,$V2340-4,0))</f>
        <v/>
      </c>
      <c r="J2340" s="204" t="str">
        <f ca="1">IF(ISERROR($V2340),"",OFFSET('Smelter Look-up'!$I$4,$V2340-4,0))</f>
        <v/>
      </c>
      <c r="K2340" s="149"/>
      <c r="L2340" s="149"/>
      <c r="M2340" s="149"/>
      <c r="N2340" s="149"/>
      <c r="O2340" s="149"/>
      <c r="P2340" s="234"/>
      <c r="Q2340" s="150"/>
      <c r="R2340" s="232" t="str">
        <f ca="1">IF(ISERROR($V2340),"",OFFSET('Smelter Look-up'!$C$4,$V2340-4,0)&amp;"")</f>
        <v/>
      </c>
      <c r="S2340" s="154" t="str">
        <f t="shared" ca="1" si="191"/>
        <v/>
      </c>
      <c r="T2340" s="154" t="str">
        <f ca="1">IF(B2340="","",IF(ISERROR(MATCH($J2340,SorP!$B$1:$B$6261,0)),"",INDIRECT("'SorP'!$A$"&amp;MATCH($S2340&amp;$J2340,SorP!C:C,0))))</f>
        <v/>
      </c>
      <c r="U2340" s="167"/>
      <c r="V2340" s="168" t="e">
        <f>IF(C2340="",NA(),MATCH($B2340&amp;$C2340,'Smelter Look-up'!$J:$J,0))</f>
        <v>#N/A</v>
      </c>
      <c r="W2340" s="169"/>
      <c r="X2340" s="169">
        <f t="shared" ca="1" si="190"/>
        <v>0</v>
      </c>
      <c r="Y2340" s="169"/>
      <c r="Z2340" s="169"/>
      <c r="AA2340" s="169"/>
      <c r="AB2340" s="311" t="str">
        <f t="shared" si="187"/>
        <v/>
      </c>
      <c r="AC2340" s="169" t="str">
        <f t="shared" si="188"/>
        <v/>
      </c>
      <c r="AD2340" s="169" t="str">
        <f t="shared" si="189"/>
        <v/>
      </c>
      <c r="AE2340" s="169"/>
      <c r="AF2340" s="169"/>
      <c r="AG2340" s="169"/>
      <c r="AH2340" s="169"/>
      <c r="AI2340" s="169"/>
    </row>
    <row r="2341" spans="1:35" ht="20.25">
      <c r="A2341" s="202"/>
      <c r="B2341" s="302" t="str">
        <f>IF(LEN(A2341)=0,"",INDEX('Smelter Look-up'!$A:$A,MATCH($A2341,'Smelter Look-up'!$E:$E,0)))</f>
        <v/>
      </c>
      <c r="C2341" s="151" t="str">
        <f>IF(LEN(A2341)=0,"",INDEX('Smelter Look-up'!$C:$C,MATCH($A2341,'Smelter Look-up'!$E:$E,0)))</f>
        <v/>
      </c>
      <c r="D2341" s="148"/>
      <c r="E2341" s="233" t="str">
        <f ca="1">IF(ISERROR($V2341),"",OFFSET('Smelter Look-up'!$D$4,$V2341-4,0)&amp;"")</f>
        <v/>
      </c>
      <c r="F2341" s="233" t="str">
        <f ca="1">IF(ISERROR($V2341),"",OFFSET('Smelter Look-up'!$E$4,$V2341-4,0))</f>
        <v/>
      </c>
      <c r="G2341" s="233" t="str">
        <f ca="1">IF(C2341=$X$4,"Enter smelter details",IF(ISERROR($V2341),"",OFFSET('Smelter Look-up'!$F$4,$V2341-4,0)))</f>
        <v/>
      </c>
      <c r="H2341" s="203" t="str">
        <f ca="1">IF(ISERROR($V2341),"",OFFSET('Smelter Look-up'!$G$4,$V2341-4,0))</f>
        <v/>
      </c>
      <c r="I2341" s="204" t="str">
        <f ca="1">IF(ISERROR($V2341),"",OFFSET('Smelter Look-up'!$H$4,$V2341-4,0))</f>
        <v/>
      </c>
      <c r="J2341" s="204" t="str">
        <f ca="1">IF(ISERROR($V2341),"",OFFSET('Smelter Look-up'!$I$4,$V2341-4,0))</f>
        <v/>
      </c>
      <c r="K2341" s="205"/>
      <c r="L2341" s="205"/>
      <c r="M2341" s="205"/>
      <c r="N2341" s="205"/>
      <c r="O2341" s="205"/>
      <c r="P2341" s="368"/>
      <c r="Q2341" s="207"/>
      <c r="R2341" s="232" t="str">
        <f ca="1">IF(ISERROR($V2341),"",OFFSET('Smelter Look-up'!$C$4,$V2341-4,0)&amp;"")</f>
        <v/>
      </c>
      <c r="S2341" s="154" t="str">
        <f t="shared" ca="1" si="191"/>
        <v/>
      </c>
      <c r="T2341" s="154" t="str">
        <f ca="1">IF(B2341="","",IF(ISERROR(MATCH($J2341,SorP!$B$1:$B$6261,0)),"",INDIRECT("'SorP'!$A$"&amp;MATCH($S2341&amp;$J2341,SorP!C:C,0))))</f>
        <v/>
      </c>
      <c r="U2341" s="167"/>
      <c r="V2341" s="168" t="e">
        <f>IF(C2341="",NA(),MATCH($B2341&amp;$C2341,'Smelter Look-up'!$J:$J,0))</f>
        <v>#N/A</v>
      </c>
      <c r="W2341" s="169"/>
      <c r="X2341" s="169">
        <f t="shared" ca="1" si="190"/>
        <v>0</v>
      </c>
      <c r="Y2341" s="169"/>
      <c r="Z2341" s="169"/>
      <c r="AA2341" s="169"/>
      <c r="AB2341" s="311" t="str">
        <f t="shared" si="187"/>
        <v/>
      </c>
      <c r="AC2341" s="169" t="str">
        <f t="shared" si="188"/>
        <v/>
      </c>
      <c r="AD2341" s="169" t="str">
        <f t="shared" si="189"/>
        <v/>
      </c>
      <c r="AE2341" s="169"/>
      <c r="AF2341" s="169"/>
      <c r="AG2341" s="169"/>
      <c r="AH2341" s="169"/>
      <c r="AI2341" s="169"/>
    </row>
    <row r="2342" spans="1:35" ht="20.25">
      <c r="A2342" s="202"/>
      <c r="B2342" s="302" t="str">
        <f>IF(LEN(A2342)=0,"",INDEX('Smelter Look-up'!$A:$A,MATCH($A2342,'Smelter Look-up'!$E:$E,0)))</f>
        <v/>
      </c>
      <c r="C2342" s="151" t="str">
        <f>IF(LEN(A2342)=0,"",INDEX('Smelter Look-up'!$C:$C,MATCH($A2342,'Smelter Look-up'!$E:$E,0)))</f>
        <v/>
      </c>
      <c r="D2342" s="148"/>
      <c r="E2342" s="233" t="str">
        <f ca="1">IF(ISERROR($V2342),"",OFFSET('Smelter Look-up'!$D$4,$V2342-4,0)&amp;"")</f>
        <v/>
      </c>
      <c r="F2342" s="233" t="str">
        <f ca="1">IF(ISERROR($V2342),"",OFFSET('Smelter Look-up'!$E$4,$V2342-4,0))</f>
        <v/>
      </c>
      <c r="G2342" s="233" t="str">
        <f ca="1">IF(C2342=$X$4,"Enter smelter details",IF(ISERROR($V2342),"",OFFSET('Smelter Look-up'!$F$4,$V2342-4,0)))</f>
        <v/>
      </c>
      <c r="H2342" s="203" t="str">
        <f ca="1">IF(ISERROR($V2342),"",OFFSET('Smelter Look-up'!$G$4,$V2342-4,0))</f>
        <v/>
      </c>
      <c r="I2342" s="204" t="str">
        <f ca="1">IF(ISERROR($V2342),"",OFFSET('Smelter Look-up'!$H$4,$V2342-4,0))</f>
        <v/>
      </c>
      <c r="J2342" s="204" t="str">
        <f ca="1">IF(ISERROR($V2342),"",OFFSET('Smelter Look-up'!$I$4,$V2342-4,0))</f>
        <v/>
      </c>
      <c r="K2342" s="205"/>
      <c r="L2342" s="205"/>
      <c r="M2342" s="205"/>
      <c r="N2342" s="205"/>
      <c r="O2342" s="205"/>
      <c r="P2342" s="368"/>
      <c r="Q2342" s="207"/>
      <c r="R2342" s="232" t="str">
        <f ca="1">IF(ISERROR($V2342),"",OFFSET('Smelter Look-up'!$C$4,$V2342-4,0)&amp;"")</f>
        <v/>
      </c>
      <c r="S2342" s="154" t="str">
        <f t="shared" ca="1" si="191"/>
        <v/>
      </c>
      <c r="T2342" s="154" t="str">
        <f ca="1">IF(B2342="","",IF(ISERROR(MATCH($J2342,SorP!$B$1:$B$6261,0)),"",INDIRECT("'SorP'!$A$"&amp;MATCH($S2342&amp;$J2342,SorP!C:C,0))))</f>
        <v/>
      </c>
      <c r="U2342" s="167"/>
      <c r="V2342" s="168" t="e">
        <f>IF(C2342="",NA(),MATCH($B2342&amp;$C2342,'Smelter Look-up'!$J:$J,0))</f>
        <v>#N/A</v>
      </c>
      <c r="W2342" s="169"/>
      <c r="X2342" s="169">
        <f t="shared" ca="1" si="190"/>
        <v>0</v>
      </c>
      <c r="Y2342" s="169"/>
      <c r="Z2342" s="169"/>
      <c r="AA2342" s="169"/>
      <c r="AB2342" s="311" t="str">
        <f t="shared" si="187"/>
        <v/>
      </c>
      <c r="AC2342" s="169" t="str">
        <f t="shared" si="188"/>
        <v/>
      </c>
      <c r="AD2342" s="169" t="str">
        <f t="shared" si="189"/>
        <v/>
      </c>
      <c r="AE2342" s="169"/>
      <c r="AF2342" s="169"/>
      <c r="AG2342" s="169"/>
      <c r="AH2342" s="169"/>
      <c r="AI2342" s="169"/>
    </row>
    <row r="2343" spans="1:35" ht="20.25">
      <c r="A2343" s="202"/>
      <c r="B2343" s="302" t="str">
        <f>IF(LEN(A2343)=0,"",INDEX('Smelter Look-up'!$A:$A,MATCH($A2343,'Smelter Look-up'!$E:$E,0)))</f>
        <v/>
      </c>
      <c r="C2343" s="151" t="str">
        <f>IF(LEN(A2343)=0,"",INDEX('Smelter Look-up'!$C:$C,MATCH($A2343,'Smelter Look-up'!$E:$E,0)))</f>
        <v/>
      </c>
      <c r="D2343" s="148"/>
      <c r="E2343" s="233" t="str">
        <f ca="1">IF(ISERROR($V2343),"",OFFSET('Smelter Look-up'!$D$4,$V2343-4,0)&amp;"")</f>
        <v/>
      </c>
      <c r="F2343" s="233" t="str">
        <f ca="1">IF(ISERROR($V2343),"",OFFSET('Smelter Look-up'!$E$4,$V2343-4,0))</f>
        <v/>
      </c>
      <c r="G2343" s="233" t="str">
        <f ca="1">IF(C2343=$X$4,"Enter smelter details",IF(ISERROR($V2343),"",OFFSET('Smelter Look-up'!$F$4,$V2343-4,0)))</f>
        <v/>
      </c>
      <c r="H2343" s="203" t="str">
        <f ca="1">IF(ISERROR($V2343),"",OFFSET('Smelter Look-up'!$G$4,$V2343-4,0))</f>
        <v/>
      </c>
      <c r="I2343" s="204" t="str">
        <f ca="1">IF(ISERROR($V2343),"",OFFSET('Smelter Look-up'!$H$4,$V2343-4,0))</f>
        <v/>
      </c>
      <c r="J2343" s="204" t="str">
        <f ca="1">IF(ISERROR($V2343),"",OFFSET('Smelter Look-up'!$I$4,$V2343-4,0))</f>
        <v/>
      </c>
      <c r="K2343" s="205"/>
      <c r="L2343" s="205"/>
      <c r="M2343" s="205"/>
      <c r="N2343" s="205"/>
      <c r="O2343" s="205"/>
      <c r="P2343" s="368"/>
      <c r="Q2343" s="207"/>
      <c r="R2343" s="232" t="str">
        <f ca="1">IF(ISERROR($V2343),"",OFFSET('Smelter Look-up'!$C$4,$V2343-4,0)&amp;"")</f>
        <v/>
      </c>
      <c r="S2343" s="154" t="str">
        <f t="shared" ca="1" si="191"/>
        <v/>
      </c>
      <c r="T2343" s="154" t="str">
        <f ca="1">IF(B2343="","",IF(ISERROR(MATCH($J2343,SorP!$B$1:$B$6261,0)),"",INDIRECT("'SorP'!$A$"&amp;MATCH($S2343&amp;$J2343,SorP!C:C,0))))</f>
        <v/>
      </c>
      <c r="U2343" s="167"/>
      <c r="V2343" s="168" t="e">
        <f>IF(C2343="",NA(),MATCH($B2343&amp;$C2343,'Smelter Look-up'!$J:$J,0))</f>
        <v>#N/A</v>
      </c>
      <c r="W2343" s="169"/>
      <c r="X2343" s="169">
        <f t="shared" ca="1" si="190"/>
        <v>0</v>
      </c>
      <c r="Y2343" s="169"/>
      <c r="Z2343" s="169"/>
      <c r="AA2343" s="169"/>
      <c r="AB2343" s="311" t="str">
        <f t="shared" si="187"/>
        <v/>
      </c>
      <c r="AC2343" s="169" t="str">
        <f t="shared" ref="AC2343:AC2345" si="192">B2343</f>
        <v/>
      </c>
      <c r="AD2343" s="169" t="str">
        <f t="shared" ref="AD2343:AD2345" si="193">IF(C2343="Smelter not listed",D2343,C2343)</f>
        <v/>
      </c>
      <c r="AE2343" s="169"/>
      <c r="AF2343" s="169"/>
      <c r="AG2343" s="169"/>
      <c r="AH2343" s="169"/>
      <c r="AI2343" s="169"/>
    </row>
    <row r="2344" spans="1:35" ht="20.25">
      <c r="A2344" s="202"/>
      <c r="B2344" s="302" t="str">
        <f>IF(LEN(A2344)=0,"",INDEX('Smelter Look-up'!$A:$A,MATCH($A2344,'Smelter Look-up'!$E:$E,0)))</f>
        <v/>
      </c>
      <c r="C2344" s="151" t="str">
        <f>IF(LEN(A2344)=0,"",INDEX('Smelter Look-up'!$C:$C,MATCH($A2344,'Smelter Look-up'!$E:$E,0)))</f>
        <v/>
      </c>
      <c r="D2344" s="148"/>
      <c r="E2344" s="233" t="str">
        <f ca="1">IF(ISERROR($V2344),"",OFFSET('Smelter Look-up'!$D$4,$V2344-4,0)&amp;"")</f>
        <v/>
      </c>
      <c r="F2344" s="233" t="str">
        <f ca="1">IF(ISERROR($V2344),"",OFFSET('Smelter Look-up'!$E$4,$V2344-4,0))</f>
        <v/>
      </c>
      <c r="G2344" s="233" t="str">
        <f ca="1">IF(C2344=$X$4,"Enter smelter details",IF(ISERROR($V2344),"",OFFSET('Smelter Look-up'!$F$4,$V2344-4,0)))</f>
        <v/>
      </c>
      <c r="H2344" s="203" t="str">
        <f ca="1">IF(ISERROR($V2344),"",OFFSET('Smelter Look-up'!$G$4,$V2344-4,0))</f>
        <v/>
      </c>
      <c r="I2344" s="204" t="str">
        <f ca="1">IF(ISERROR($V2344),"",OFFSET('Smelter Look-up'!$H$4,$V2344-4,0))</f>
        <v/>
      </c>
      <c r="J2344" s="204" t="str">
        <f ca="1">IF(ISERROR($V2344),"",OFFSET('Smelter Look-up'!$I$4,$V2344-4,0))</f>
        <v/>
      </c>
      <c r="K2344" s="205"/>
      <c r="L2344" s="205"/>
      <c r="M2344" s="205"/>
      <c r="N2344" s="205"/>
      <c r="O2344" s="205"/>
      <c r="P2344" s="368"/>
      <c r="Q2344" s="207"/>
      <c r="R2344" s="232" t="str">
        <f ca="1">IF(ISERROR($V2344),"",OFFSET('Smelter Look-up'!$C$4,$V2344-4,0)&amp;"")</f>
        <v/>
      </c>
      <c r="S2344" s="154" t="str">
        <f t="shared" ca="1" si="191"/>
        <v/>
      </c>
      <c r="T2344" s="154" t="str">
        <f ca="1">IF(B2344="","",IF(ISERROR(MATCH($J2344,SorP!$B$1:$B$6261,0)),"",INDIRECT("'SorP'!$A$"&amp;MATCH($S2344&amp;$J2344,SorP!C:C,0))))</f>
        <v/>
      </c>
      <c r="U2344" s="167"/>
      <c r="V2344" s="168" t="e">
        <f>IF(C2344="",NA(),MATCH($B2344&amp;$C2344,'Smelter Look-up'!$J:$J,0))</f>
        <v>#N/A</v>
      </c>
      <c r="W2344" s="169"/>
      <c r="X2344" s="169">
        <f t="shared" ca="1" si="190"/>
        <v>0</v>
      </c>
      <c r="Y2344" s="169"/>
      <c r="Z2344" s="169"/>
      <c r="AA2344" s="169"/>
      <c r="AB2344" s="311" t="str">
        <f t="shared" si="187"/>
        <v/>
      </c>
      <c r="AC2344" s="169" t="str">
        <f t="shared" si="192"/>
        <v/>
      </c>
      <c r="AD2344" s="169" t="str">
        <f t="shared" si="193"/>
        <v/>
      </c>
      <c r="AE2344" s="169"/>
      <c r="AF2344" s="169"/>
      <c r="AG2344" s="169"/>
      <c r="AH2344" s="169"/>
      <c r="AI2344" s="169"/>
    </row>
    <row r="2345" spans="1:35" ht="21" thickBot="1">
      <c r="A2345" s="208"/>
      <c r="B2345" s="303" t="str">
        <f>IF(LEN(A2345)=0,"",INDEX('Smelter Look-up'!$A:$A,MATCH($A2345,'Smelter Look-up'!$E:$E,0)))</f>
        <v/>
      </c>
      <c r="C2345" s="235" t="str">
        <f>IF(LEN(A2345)=0,"",INDEX('Smelter Look-up'!$C:$C,MATCH($A2345,'Smelter Look-up'!$E:$E,0)))</f>
        <v/>
      </c>
      <c r="D2345" s="209"/>
      <c r="E2345" s="209" t="str">
        <f ca="1">IF(ISERROR($V2345),"",OFFSET('Smelter Look-up'!$D$4,$V2345-4,0)&amp;"")</f>
        <v/>
      </c>
      <c r="F2345" s="209" t="str">
        <f ca="1">IF(ISERROR($V2345),"",OFFSET('Smelter Look-up'!$E$4,$V2345-4,0))</f>
        <v/>
      </c>
      <c r="G2345" s="209" t="str">
        <f ca="1">IF(C2345=$X$4,"Enter smelter details",IF(ISERROR($V2345),"",OFFSET('Smelter Look-up'!$F$4,$V2345-4,0)))</f>
        <v/>
      </c>
      <c r="H2345" s="210" t="str">
        <f ca="1">IF(ISERROR($V2345),"",OFFSET('Smelter Look-up'!$G$4,$V2345-4,0))</f>
        <v/>
      </c>
      <c r="I2345" s="211" t="str">
        <f ca="1">IF(ISERROR($V2345),"",OFFSET('Smelter Look-up'!$H$4,$V2345-4,0))</f>
        <v/>
      </c>
      <c r="J2345" s="211" t="str">
        <f ca="1">IF(ISERROR($V2345),"",OFFSET('Smelter Look-up'!$I$4,$V2345-4,0))</f>
        <v/>
      </c>
      <c r="K2345" s="212"/>
      <c r="L2345" s="212"/>
      <c r="M2345" s="212"/>
      <c r="N2345" s="212"/>
      <c r="O2345" s="212"/>
      <c r="P2345" s="213"/>
      <c r="Q2345" s="236"/>
      <c r="R2345" s="214" t="str">
        <f ca="1">IF(ISERROR($V2345),"",OFFSET('Smelter Look-up'!$C$4,$V2345-4,0)&amp;"")</f>
        <v/>
      </c>
      <c r="S2345" s="154" t="str">
        <f t="shared" ref="S2345" ca="1" si="194">IF(B2345="","",IF(ISERROR(MATCH($E2345,CL,0)),"Unknown",INDIRECT("'C'!$A$"&amp;MATCH($E2345,CL,0)+1)))</f>
        <v/>
      </c>
      <c r="T2345" s="154" t="str">
        <f ca="1">IF(B2345="","",IF(ISERROR(MATCH($J2345,SorP!$B$1:$B$6261,0)),"",INDIRECT("'SorP'!$A$"&amp;MATCH($S2345&amp;$J2345,SorP!C:C,0))))</f>
        <v/>
      </c>
      <c r="U2345" s="167"/>
      <c r="V2345" s="168" t="e">
        <f>IF(C2345="",NA(),MATCH($B2345&amp;$C2345,'Smelter Look-up'!$J:$J,0))</f>
        <v>#N/A</v>
      </c>
      <c r="W2345" s="169"/>
      <c r="X2345" s="169">
        <f t="shared" ca="1" si="190"/>
        <v>0</v>
      </c>
      <c r="Y2345" s="169"/>
      <c r="Z2345" s="169"/>
      <c r="AA2345" s="169"/>
      <c r="AB2345" s="311" t="str">
        <f t="shared" si="187"/>
        <v/>
      </c>
      <c r="AC2345" s="169" t="str">
        <f t="shared" si="192"/>
        <v/>
      </c>
      <c r="AD2345" s="169" t="str">
        <f t="shared" si="193"/>
        <v/>
      </c>
      <c r="AE2345" s="169"/>
      <c r="AF2345" s="169"/>
      <c r="AG2345" s="169"/>
      <c r="AH2345" s="169"/>
      <c r="AI2345" s="169"/>
    </row>
    <row r="2346"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2345"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6" type="noConversion"/>
  <conditionalFormatting sqref="B5:B2345">
    <cfRule type="expression" dxfId="15" priority="4">
      <formula>IF($B5="",TRUE)</formula>
    </cfRule>
  </conditionalFormatting>
  <conditionalFormatting sqref="C5:C2345">
    <cfRule type="expression" dxfId="14" priority="13" stopIfTrue="1">
      <formula>IF(AND(B5&lt;&gt;"",C5=""),TRUE)</formula>
    </cfRule>
  </conditionalFormatting>
  <conditionalFormatting sqref="D5:D2345">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345">
    <cfRule type="expression" dxfId="11" priority="1" stopIfTrue="1">
      <formula>IF(AND(E5="",$C5=$X$4),TRUE)</formula>
    </cfRule>
    <cfRule type="expression" dxfId="10" priority="9" stopIfTrue="1">
      <formula>IF($C5="Smelter not yet identified",TRUE)</formula>
    </cfRule>
  </conditionalFormatting>
  <conditionalFormatting sqref="G5:G2345">
    <cfRule type="expression" dxfId="9" priority="11" stopIfTrue="1">
      <formula>IF(FIND("Enter smelter details",G5),TRUE)</formula>
    </cfRule>
  </conditionalFormatting>
  <dataValidations count="5">
    <dataValidation allowBlank="1" showErrorMessage="1" sqref="F5:G2345" xr:uid="{00000000-0002-0000-0400-000001000000}"/>
    <dataValidation type="list" allowBlank="1" showInputMessage="1" showErrorMessage="1" sqref="E5:E2345" xr:uid="{00000000-0002-0000-0400-000002000000}">
      <formula1>CL</formula1>
    </dataValidation>
    <dataValidation type="list" showInputMessage="1" showErrorMessage="1" sqref="C5:C2345" xr:uid="{468568F1-1491-4DEF-8101-18D7C78AC7D3}">
      <formula1>SN</formula1>
    </dataValidation>
    <dataValidation type="list" allowBlank="1" showInputMessage="1" showErrorMessage="1" sqref="B5:B2345" xr:uid="{64565C3E-6846-48D5-B508-043FD54571D2}">
      <formula1>SmelterdropX</formula1>
    </dataValidation>
    <dataValidation type="list" allowBlank="1" showInputMessage="1" showErrorMessage="1" sqref="P5:P2345" xr:uid="{00000000-0002-0000-0400-000003000000}">
      <formula1>$AH$2:$AH$4</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341"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112" activePane="bottomRight" state="frozen"/>
      <selection pane="topRight" activeCell="B24" sqref="B24:J24"/>
      <selection pane="bottomLeft" activeCell="B24" sqref="B24:J24"/>
      <selection pane="bottomRight" activeCell="A4" sqref="A4"/>
    </sheetView>
  </sheetViews>
  <sheetFormatPr baseColWidth="10"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1" t="str">
        <f ca="1">OFFSET(L!$C$1,MATCH("Checker"&amp;ADDRESS(ROW(),COLUMN(),4),L!$A:$A,0)-1,SL,,)</f>
        <v>To ensure all required fields have been populated before submitting to your customers review form for any line items highlighted in red</v>
      </c>
      <c r="B1" s="471"/>
      <c r="C1" s="471"/>
      <c r="D1" s="107" t="str">
        <f ca="1">OFFSET(L!$C$1,MATCH("Checker"&amp;ADDRESS(ROW(),COLUMN(),4),L!$A:$A,0)-1,SL,,)</f>
        <v>Required fields remaining to be completed</v>
      </c>
      <c r="E1" s="16" t="s">
        <v>18</v>
      </c>
    </row>
    <row r="2" spans="1:10" ht="15.75">
      <c r="A2" s="57" t="s">
        <v>47</v>
      </c>
      <c r="B2" s="58" t="str">
        <f>IF(F114=1,"Click here to return to Smelter List","")</f>
        <v>Click here to return to Smelter List</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3" t="str">
        <f>Declaration!D8</f>
        <v>RAFI HmbH &amp; Co. KG</v>
      </c>
      <c r="C4" s="135" t="str">
        <f t="shared" ref="C4:C11" ca="1" si="0">IF(H4=1,J4,I4)</f>
        <v>Complete</v>
      </c>
      <c r="D4" s="201" t="str">
        <f>IF(H4=1,"Click here to enter Company Name","")</f>
        <v/>
      </c>
      <c r="E4" s="16" t="s">
        <v>15</v>
      </c>
      <c r="F4" s="82">
        <v>1</v>
      </c>
      <c r="G4" s="61">
        <f t="shared" ref="G4:G11" si="1">IF(B4=0,1,0)</f>
        <v>0</v>
      </c>
      <c r="H4" s="62">
        <f t="shared" ref="H4:H17" si="2">F4*G4</f>
        <v>0</v>
      </c>
      <c r="I4" s="130" t="str">
        <f ca="1">OFFSET(L!$C$1,MATCH("Checker"&amp;"Comp",L!$A:$A,0)-1,SL,,)</f>
        <v>Complete</v>
      </c>
      <c r="J4" s="355" t="str">
        <f ca="1">OFFSET(L!$C$1,MATCH("Checker"&amp;ADDRESS(ROW(),COLUMN(),4),L!$A:$A,0)-1,SL,,)</f>
        <v>Provide your company name on the Declaration tab cell D8</v>
      </c>
    </row>
    <row r="5" spans="1:10" ht="39">
      <c r="A5" s="134" t="str">
        <f ca="1">Declaration!B9</f>
        <v>Declaration Scope or Class (*):</v>
      </c>
      <c r="B5" s="353"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Description of Scope:</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4" t="str">
        <f>IF(H7=1,"Click here to enter Minerals/Metals in Scope","")</f>
        <v/>
      </c>
      <c r="E7" s="16"/>
      <c r="F7" s="82">
        <v>1</v>
      </c>
      <c r="G7" s="305">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3" t="str">
        <f>Declaration!D19</f>
        <v>Karsten Hoffmann</v>
      </c>
      <c r="C9" s="135" t="str">
        <f t="shared" ca="1" si="0"/>
        <v>Complete</v>
      </c>
      <c r="D9" s="314"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4" t="str">
        <f>Declaration!D20</f>
        <v>karsten.hoffmann@rafi-group.com</v>
      </c>
      <c r="C10" s="135" t="str">
        <f t="shared" ca="1" si="0"/>
        <v>Complete</v>
      </c>
      <c r="D10" s="313"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3" t="str">
        <f>Declaration!D21</f>
        <v>+49751891284</v>
      </c>
      <c r="C11" s="135" t="str">
        <f t="shared" ca="1" si="0"/>
        <v>Complete</v>
      </c>
      <c r="D11" s="313"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3" t="str">
        <f>Declaration!D22</f>
        <v>Kasten Hoffmann</v>
      </c>
      <c r="C12" s="135" t="str">
        <f t="shared" ref="C12:C72" ca="1" si="3">IF(H12=1,J12,I12)</f>
        <v>Complete</v>
      </c>
      <c r="D12" s="313"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karsten.hoffmann@rafi-group.com</v>
      </c>
      <c r="C13" s="78" t="str">
        <f t="shared" ca="1" si="3"/>
        <v>Complete</v>
      </c>
      <c r="D13" s="313" t="str">
        <f>IF(H13=1,"Click here to enter Representative's email","")</f>
        <v/>
      </c>
      <c r="E13" s="16" t="s">
        <v>18373</v>
      </c>
      <c r="F13" s="82">
        <v>1</v>
      </c>
      <c r="G13" s="61">
        <f>IF(ISNUMBER(SEARCH("@",B13)),0,1)</f>
        <v>0</v>
      </c>
      <c r="H13" s="62">
        <f t="shared" si="2"/>
        <v>0</v>
      </c>
      <c r="I13" s="130" t="str">
        <f ca="1">OFFSET(L!$C$1,MATCH("Checker"&amp;"Comp",L!$A:$A,0)-1,SL,,)</f>
        <v>Complete</v>
      </c>
      <c r="J13" s="356" t="str">
        <f ca="1">OFFSET(L!$C$1,MATCH("Checker"&amp;ADDRESS(ROW(),COLUMN(),4),L!$A:$A,0)-1,SL,,)</f>
        <v>Provide an email for authorized company representative on Declaration tab cell D24</v>
      </c>
    </row>
    <row r="14" spans="1:10" ht="21.95" customHeight="1">
      <c r="A14" s="79"/>
      <c r="B14" s="78"/>
      <c r="C14" s="78"/>
      <c r="D14" s="84"/>
      <c r="E14" s="16" t="s">
        <v>15</v>
      </c>
      <c r="F14" s="82"/>
      <c r="G14" s="61"/>
      <c r="H14" s="62">
        <f>F14*G14</f>
        <v>0</v>
      </c>
      <c r="I14" s="130"/>
    </row>
    <row r="15" spans="1:10" ht="39">
      <c r="A15" s="79" t="str">
        <f ca="1">Declaration!B26</f>
        <v>Effective Date (*):</v>
      </c>
      <c r="B15" s="80">
        <f>Declaration!D26</f>
        <v>46274</v>
      </c>
      <c r="C15" s="78" t="str">
        <f t="shared" ca="1" si="3"/>
        <v>Complete</v>
      </c>
      <c r="D15" s="313"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4.95" customHeight="1">
      <c r="A17" s="79" t="str">
        <f>Declaration!B30</f>
        <v>Cobalt(*)</v>
      </c>
      <c r="B17" s="78" t="str">
        <f>Declaration!D30</f>
        <v>Yes</v>
      </c>
      <c r="C17" s="78" t="str">
        <f t="shared" ca="1" si="3"/>
        <v>Complete</v>
      </c>
      <c r="D17" s="313" t="str">
        <f>IF(H17=1,"Click here to answer question 1 for specified mineral","")</f>
        <v/>
      </c>
      <c r="E17" s="16" t="s">
        <v>18</v>
      </c>
      <c r="F17" s="320">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Yes</v>
      </c>
      <c r="C18" s="78" t="str">
        <f t="shared" ca="1" si="3"/>
        <v>Complete</v>
      </c>
      <c r="D18" s="313" t="str">
        <f>IF(H18=1,"Click here to answer question 1 for specified mineral","")</f>
        <v/>
      </c>
      <c r="E18" s="16" t="s">
        <v>15</v>
      </c>
      <c r="F18" s="320">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Nickel(*)</v>
      </c>
      <c r="B19" s="78" t="str">
        <f>Declaration!D32</f>
        <v>Yes</v>
      </c>
      <c r="C19" s="78" t="str">
        <f t="shared" ca="1" si="3"/>
        <v>Complete</v>
      </c>
      <c r="D19" s="313" t="str">
        <f t="shared" ref="D19:D22" si="8">IF(H19=1,"Click here to answer question 1 for specified mineral","")</f>
        <v/>
      </c>
      <c r="E19" s="16" t="s">
        <v>15</v>
      </c>
      <c r="F19" s="320">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
      </c>
      <c r="B20" s="78">
        <f>Declaration!D33</f>
        <v>0</v>
      </c>
      <c r="C20" s="78" t="str">
        <f t="shared" ca="1" si="3"/>
        <v>Complete</v>
      </c>
      <c r="D20" s="313" t="str">
        <f t="shared" si="8"/>
        <v/>
      </c>
      <c r="E20" s="16" t="s">
        <v>15</v>
      </c>
      <c r="F20" s="320">
        <f t="shared" si="5"/>
        <v>0</v>
      </c>
      <c r="G20" s="61">
        <f t="shared" si="6"/>
        <v>1</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
      </c>
      <c r="B21" s="78">
        <f>Declaration!D34</f>
        <v>0</v>
      </c>
      <c r="C21" s="78" t="str">
        <f t="shared" ca="1" si="3"/>
        <v>Complete</v>
      </c>
      <c r="D21" s="313" t="str">
        <f t="shared" si="8"/>
        <v/>
      </c>
      <c r="E21" s="16"/>
      <c r="F21" s="320">
        <f t="shared" si="5"/>
        <v>0</v>
      </c>
      <c r="G21" s="61">
        <f t="shared" si="6"/>
        <v>1</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
      </c>
      <c r="B22" s="78">
        <f>Declaration!D35</f>
        <v>0</v>
      </c>
      <c r="C22" s="78" t="str">
        <f t="shared" ca="1" si="3"/>
        <v>Complete</v>
      </c>
      <c r="D22" s="313" t="str">
        <f t="shared" si="8"/>
        <v/>
      </c>
      <c r="E22" s="16"/>
      <c r="F22" s="320">
        <f t="shared" si="5"/>
        <v>0</v>
      </c>
      <c r="G22" s="61">
        <f t="shared" si="6"/>
        <v>1</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20"/>
      <c r="G23" s="61"/>
      <c r="H23" s="62"/>
      <c r="I23" s="130"/>
      <c r="J23" s="131"/>
    </row>
    <row r="24" spans="1:10" ht="21.95" hidden="1" customHeight="1">
      <c r="A24" s="79" t="str">
        <f>Declaration!B37</f>
        <v/>
      </c>
      <c r="B24" s="78">
        <f>Declaration!D37</f>
        <v>0</v>
      </c>
      <c r="C24" s="78">
        <f t="shared" si="3"/>
        <v>0</v>
      </c>
      <c r="D24" s="84"/>
      <c r="E24" s="16"/>
      <c r="F24" s="320"/>
      <c r="G24" s="61"/>
      <c r="H24" s="62"/>
      <c r="I24" s="130"/>
      <c r="J24" s="131"/>
    </row>
    <row r="25" spans="1:10" ht="21.95" hidden="1" customHeight="1">
      <c r="A25" s="79" t="str">
        <f>Declaration!B38</f>
        <v/>
      </c>
      <c r="B25" s="78">
        <f>Declaration!D38</f>
        <v>0</v>
      </c>
      <c r="C25" s="78">
        <f t="shared" si="3"/>
        <v>0</v>
      </c>
      <c r="D25" s="84"/>
      <c r="E25" s="16"/>
      <c r="F25" s="320"/>
      <c r="G25" s="61"/>
      <c r="H25" s="62"/>
      <c r="I25" s="130"/>
      <c r="J25" s="131"/>
    </row>
    <row r="26" spans="1:10" ht="21.95" hidden="1" customHeight="1">
      <c r="A26" s="79" t="str">
        <f>Declaration!B39</f>
        <v/>
      </c>
      <c r="B26" s="78">
        <f>Declaration!D39</f>
        <v>0</v>
      </c>
      <c r="C26" s="78">
        <f t="shared" si="3"/>
        <v>0</v>
      </c>
      <c r="D26" s="84"/>
      <c r="E26" s="16"/>
      <c r="F26" s="320"/>
      <c r="G26" s="61"/>
      <c r="H26" s="62"/>
      <c r="I26" s="130"/>
      <c r="J26" s="131"/>
    </row>
    <row r="27" spans="1:10" ht="24.9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t="str">
        <f>Declaration!D42</f>
        <v>Yes</v>
      </c>
      <c r="C28" s="135" t="str">
        <f t="shared" ref="C28:C37" ca="1" si="9">IF(H28=1,J28,I28)</f>
        <v>Complete</v>
      </c>
      <c r="D28" s="313"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3"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Nickel(*)</v>
      </c>
      <c r="B30" s="78" t="str">
        <f>Declaration!D44</f>
        <v>Yes</v>
      </c>
      <c r="C30" s="135" t="str">
        <f t="shared" ca="1" si="9"/>
        <v>Complete</v>
      </c>
      <c r="D30" s="313" t="str">
        <f t="shared" si="10"/>
        <v/>
      </c>
      <c r="E30" s="16"/>
      <c r="F30" s="83">
        <f t="shared" si="11"/>
        <v>1</v>
      </c>
      <c r="G30" s="61">
        <f t="shared" si="12"/>
        <v>0</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
      </c>
      <c r="B31" s="78">
        <f>Declaration!D45</f>
        <v>0</v>
      </c>
      <c r="C31" s="135" t="str">
        <f t="shared" ca="1" si="9"/>
        <v>Complete</v>
      </c>
      <c r="D31" s="313"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
      </c>
      <c r="B32" s="78">
        <f>Declaration!D46</f>
        <v>0</v>
      </c>
      <c r="C32" s="135" t="str">
        <f t="shared" ca="1" si="9"/>
        <v>Complete</v>
      </c>
      <c r="D32" s="313"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
      </c>
      <c r="B33" s="78">
        <f>Declaration!D47</f>
        <v>0</v>
      </c>
      <c r="C33" s="135" t="str">
        <f t="shared" ca="1" si="9"/>
        <v>Complete</v>
      </c>
      <c r="D33" s="313" t="str">
        <f t="shared" si="10"/>
        <v/>
      </c>
      <c r="E33" s="16"/>
      <c r="F33" s="83">
        <f t="shared" si="11"/>
        <v>0</v>
      </c>
      <c r="G33" s="61">
        <f t="shared" si="12"/>
        <v>1</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6"/>
      <c r="E34" s="16"/>
      <c r="F34" s="83"/>
      <c r="G34" s="61"/>
      <c r="H34" s="62"/>
      <c r="I34" s="130"/>
    </row>
    <row r="35" spans="1:10" ht="21.95" hidden="1" customHeight="1">
      <c r="A35" s="79" t="str">
        <f>Declaration!B49</f>
        <v/>
      </c>
      <c r="B35" s="78">
        <f>Declaration!D49</f>
        <v>0</v>
      </c>
      <c r="C35" s="135">
        <f t="shared" si="9"/>
        <v>0</v>
      </c>
      <c r="D35" s="226"/>
      <c r="E35" s="16"/>
      <c r="F35" s="83"/>
      <c r="G35" s="61"/>
      <c r="H35" s="62"/>
      <c r="I35" s="130"/>
    </row>
    <row r="36" spans="1:10" ht="21.95" hidden="1" customHeight="1">
      <c r="A36" s="79" t="str">
        <f>Declaration!B50</f>
        <v/>
      </c>
      <c r="B36" s="78">
        <f>Declaration!D50</f>
        <v>0</v>
      </c>
      <c r="C36" s="135">
        <f t="shared" si="9"/>
        <v>0</v>
      </c>
      <c r="D36" s="226"/>
      <c r="E36" s="16"/>
      <c r="F36" s="83"/>
      <c r="G36" s="61"/>
      <c r="H36" s="62"/>
      <c r="I36" s="130"/>
    </row>
    <row r="37" spans="1:10" ht="21.95" hidden="1" customHeight="1">
      <c r="A37" s="79" t="str">
        <f>Declaration!B51</f>
        <v/>
      </c>
      <c r="B37" s="78">
        <f>Declaration!D51</f>
        <v>0</v>
      </c>
      <c r="C37" s="135">
        <f t="shared" si="9"/>
        <v>0</v>
      </c>
      <c r="D37" s="226"/>
      <c r="E37" s="16"/>
      <c r="F37" s="83"/>
      <c r="G37" s="61"/>
      <c r="H37" s="62"/>
      <c r="I37" s="130"/>
    </row>
    <row r="38" spans="1:10" ht="24.9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t="str">
        <f>Declaration!D54</f>
        <v>No</v>
      </c>
      <c r="C39" s="135" t="str">
        <f t="shared" ca="1" si="3"/>
        <v>Complete</v>
      </c>
      <c r="D39" s="315"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No</v>
      </c>
      <c r="C40" s="135" t="str">
        <f t="shared" ca="1" si="3"/>
        <v>Complete</v>
      </c>
      <c r="D40" s="315"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Nickel(*)</v>
      </c>
      <c r="B41" s="78" t="str">
        <f>Declaration!D56</f>
        <v>No</v>
      </c>
      <c r="C41" s="135" t="str">
        <f t="shared" ca="1" si="3"/>
        <v>Complete</v>
      </c>
      <c r="D41" s="315" t="str">
        <f t="shared" si="16"/>
        <v/>
      </c>
      <c r="E41" s="16"/>
      <c r="F41" s="83">
        <f t="shared" si="17"/>
        <v>1</v>
      </c>
      <c r="G41" s="61">
        <f t="shared" si="18"/>
        <v>0</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
      </c>
      <c r="B42" s="78">
        <f>Declaration!D57</f>
        <v>0</v>
      </c>
      <c r="C42" s="135" t="str">
        <f t="shared" ca="1" si="3"/>
        <v>Complete</v>
      </c>
      <c r="D42" s="315"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
      </c>
      <c r="B43" s="78">
        <f>Declaration!D58</f>
        <v>0</v>
      </c>
      <c r="C43" s="135" t="str">
        <f t="shared" ca="1" si="3"/>
        <v>Complete</v>
      </c>
      <c r="D43" s="315"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
      </c>
      <c r="B44" s="78">
        <f>Declaration!D59</f>
        <v>0</v>
      </c>
      <c r="C44" s="135" t="str">
        <f t="shared" ca="1" si="3"/>
        <v>Complete</v>
      </c>
      <c r="D44" s="315" t="str">
        <f t="shared" si="16"/>
        <v/>
      </c>
      <c r="E44" s="16"/>
      <c r="F44" s="83">
        <f t="shared" si="17"/>
        <v>0</v>
      </c>
      <c r="G44" s="61">
        <f t="shared" si="18"/>
        <v>1</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6"/>
      <c r="E45" s="16"/>
      <c r="F45" s="83"/>
      <c r="G45" s="61"/>
      <c r="H45" s="62"/>
      <c r="I45" s="130"/>
    </row>
    <row r="46" spans="1:10" ht="21.95" hidden="1" customHeight="1">
      <c r="A46" s="79" t="str">
        <f>Declaration!B61</f>
        <v/>
      </c>
      <c r="B46" s="78">
        <f>Declaration!D61</f>
        <v>0</v>
      </c>
      <c r="C46" s="135">
        <f t="shared" si="3"/>
        <v>0</v>
      </c>
      <c r="D46" s="226"/>
      <c r="E46" s="16"/>
      <c r="F46" s="83"/>
      <c r="G46" s="61"/>
      <c r="H46" s="62"/>
      <c r="I46" s="130"/>
    </row>
    <row r="47" spans="1:10" ht="21.95" hidden="1" customHeight="1">
      <c r="A47" s="79" t="str">
        <f>Declaration!B62</f>
        <v/>
      </c>
      <c r="B47" s="78">
        <f>Declaration!D62</f>
        <v>0</v>
      </c>
      <c r="C47" s="135">
        <f t="shared" si="3"/>
        <v>0</v>
      </c>
      <c r="D47" s="226"/>
      <c r="E47" s="16"/>
      <c r="F47" s="83"/>
      <c r="G47" s="61"/>
      <c r="H47" s="62"/>
      <c r="I47" s="130"/>
    </row>
    <row r="48" spans="1:10" ht="21.95" hidden="1" customHeight="1">
      <c r="A48" s="79" t="str">
        <f>Declaration!B63</f>
        <v/>
      </c>
      <c r="B48" s="78">
        <f>Declaration!D63</f>
        <v>0</v>
      </c>
      <c r="C48" s="135">
        <f t="shared" si="3"/>
        <v>0</v>
      </c>
      <c r="D48" s="86"/>
      <c r="E48" s="16" t="s">
        <v>15</v>
      </c>
      <c r="F48" s="83"/>
      <c r="G48" s="61"/>
      <c r="H48" s="62"/>
      <c r="I48" s="130"/>
    </row>
    <row r="49" spans="1:10" ht="24.9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t="str">
        <f>Declaration!D66</f>
        <v>Unknown</v>
      </c>
      <c r="C50" s="135" t="str">
        <f ca="1">IF(H50=1,J50,I50)</f>
        <v>Complete</v>
      </c>
      <c r="D50" s="315"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Unknown</v>
      </c>
      <c r="C51" s="135" t="str">
        <f t="shared" ref="C51:C59" ca="1" si="20">IF(H51=1,J51,I51)</f>
        <v>Complete</v>
      </c>
      <c r="D51" s="315"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Nickel(*)</v>
      </c>
      <c r="B52" s="78" t="str">
        <f>Declaration!D68</f>
        <v>Unknown</v>
      </c>
      <c r="C52" s="135" t="str">
        <f t="shared" ca="1" si="20"/>
        <v>Complete</v>
      </c>
      <c r="D52" s="315" t="str">
        <f t="shared" si="21"/>
        <v/>
      </c>
      <c r="E52" s="16"/>
      <c r="F52" s="83">
        <f t="shared" si="22"/>
        <v>1</v>
      </c>
      <c r="G52" s="61">
        <f t="shared" si="23"/>
        <v>0</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
      </c>
      <c r="B53" s="78">
        <f>Declaration!D69</f>
        <v>0</v>
      </c>
      <c r="C53" s="135" t="str">
        <f t="shared" ca="1" si="20"/>
        <v>Complete</v>
      </c>
      <c r="D53" s="315"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
      </c>
      <c r="B54" s="78">
        <f>Declaration!D70</f>
        <v>0</v>
      </c>
      <c r="C54" s="135" t="str">
        <f t="shared" ca="1" si="20"/>
        <v>Complete</v>
      </c>
      <c r="D54" s="315"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
      </c>
      <c r="B55" s="78">
        <f>Declaration!D71</f>
        <v>0</v>
      </c>
      <c r="C55" s="135" t="str">
        <f t="shared" ca="1" si="20"/>
        <v>Complete</v>
      </c>
      <c r="D55" s="315" t="str">
        <f t="shared" si="21"/>
        <v/>
      </c>
      <c r="E55" s="16"/>
      <c r="F55" s="83">
        <f t="shared" si="22"/>
        <v>0</v>
      </c>
      <c r="G55" s="61">
        <f t="shared" si="23"/>
        <v>1</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15</v>
      </c>
      <c r="F57" s="83"/>
      <c r="G57" s="61"/>
      <c r="H57" s="62"/>
      <c r="I57" s="130"/>
      <c r="J57" s="131"/>
    </row>
    <row r="58" spans="1:10" ht="21.95" hidden="1" customHeight="1">
      <c r="A58" s="79" t="str">
        <f>Declaration!B74</f>
        <v/>
      </c>
      <c r="B58" s="78">
        <f>Declaration!D74</f>
        <v>0</v>
      </c>
      <c r="C58" s="135">
        <f t="shared" si="20"/>
        <v>0</v>
      </c>
      <c r="D58" s="86"/>
      <c r="E58" s="16" t="s">
        <v>15</v>
      </c>
      <c r="F58" s="83"/>
      <c r="G58" s="61"/>
      <c r="H58" s="62"/>
      <c r="I58" s="130"/>
      <c r="J58" s="131"/>
    </row>
    <row r="59" spans="1:10" ht="21.95" hidden="1" customHeight="1">
      <c r="A59" s="79" t="str">
        <f>Declaration!B75</f>
        <v/>
      </c>
      <c r="B59" s="78">
        <f>Declaration!D75</f>
        <v>0</v>
      </c>
      <c r="C59" s="135">
        <f t="shared" si="20"/>
        <v>0</v>
      </c>
      <c r="D59" s="86"/>
      <c r="E59" s="16" t="s">
        <v>15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15</v>
      </c>
      <c r="F60" s="82"/>
    </row>
    <row r="61" spans="1:10" ht="26.25">
      <c r="A61" s="79" t="str">
        <f>Declaration!B78</f>
        <v>Cobalt(*)</v>
      </c>
      <c r="B61" s="78" t="str">
        <f>Declaration!D78</f>
        <v>100%</v>
      </c>
      <c r="C61" s="135" t="str">
        <f t="shared" ca="1" si="3"/>
        <v>Complete</v>
      </c>
      <c r="D61" s="316"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t="str">
        <f>Declaration!D79</f>
        <v>100%</v>
      </c>
      <c r="C62" s="135" t="str">
        <f t="shared" ca="1" si="3"/>
        <v>Complete</v>
      </c>
      <c r="D62" s="316"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Nickel(*)</v>
      </c>
      <c r="B63" s="78" t="str">
        <f>Declaration!D80</f>
        <v>100%</v>
      </c>
      <c r="C63" s="135" t="str">
        <f t="shared" ca="1" si="3"/>
        <v>Complete</v>
      </c>
      <c r="D63" s="316" t="str">
        <f t="shared" si="25"/>
        <v/>
      </c>
      <c r="E63" s="16"/>
      <c r="F63" s="83">
        <f t="shared" si="26"/>
        <v>1</v>
      </c>
      <c r="G63" s="61">
        <f t="shared" si="27"/>
        <v>0</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
      </c>
      <c r="B64" s="78">
        <f>Declaration!D81</f>
        <v>0</v>
      </c>
      <c r="C64" s="135" t="str">
        <f t="shared" ca="1" si="3"/>
        <v>Complete</v>
      </c>
      <c r="D64" s="316"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
      </c>
      <c r="B65" s="78">
        <f>Declaration!D82</f>
        <v>0</v>
      </c>
      <c r="C65" s="135" t="str">
        <f t="shared" ca="1" si="3"/>
        <v>Complete</v>
      </c>
      <c r="D65" s="316"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
      </c>
      <c r="B66" s="78">
        <f>Declaration!D83</f>
        <v>0</v>
      </c>
      <c r="C66" s="135" t="str">
        <f t="shared" ca="1" si="3"/>
        <v>Complete</v>
      </c>
      <c r="D66" s="316" t="str">
        <f t="shared" si="25"/>
        <v/>
      </c>
      <c r="E66" s="16"/>
      <c r="F66" s="83">
        <f t="shared" si="26"/>
        <v>0</v>
      </c>
      <c r="G66" s="61">
        <f t="shared" si="27"/>
        <v>1</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18</v>
      </c>
      <c r="F69" s="83"/>
      <c r="G69" s="61"/>
      <c r="H69" s="62"/>
      <c r="I69" s="130"/>
    </row>
    <row r="70" spans="1:10" ht="21.95" hidden="1" customHeight="1">
      <c r="A70" s="79" t="str">
        <f>Declaration!B87</f>
        <v/>
      </c>
      <c r="B70" s="78">
        <f>Declaration!D87</f>
        <v>0</v>
      </c>
      <c r="C70" s="135">
        <f t="shared" si="3"/>
        <v>0</v>
      </c>
      <c r="D70" s="84"/>
      <c r="E70" s="16" t="s">
        <v>18</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13</v>
      </c>
      <c r="F71" s="82"/>
    </row>
    <row r="72" spans="1:10" ht="51.75">
      <c r="A72" s="79" t="str">
        <f>Declaration!B90</f>
        <v>Cobalt(*)</v>
      </c>
      <c r="B72" s="78" t="str">
        <f>Declaration!D90</f>
        <v>Yes</v>
      </c>
      <c r="C72" s="135" t="str">
        <f t="shared" ca="1" si="3"/>
        <v>Complete</v>
      </c>
      <c r="D72" s="316"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t="str">
        <f>Declaration!D91</f>
        <v>Yes</v>
      </c>
      <c r="C73" s="135" t="str">
        <f t="shared" ref="C73:C81" ca="1" si="31">IF(H73=1,J73,I73)</f>
        <v>Complete</v>
      </c>
      <c r="D73" s="316"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Nickel(*)</v>
      </c>
      <c r="B74" s="78" t="str">
        <f>Declaration!D92</f>
        <v>Yes</v>
      </c>
      <c r="C74" s="135" t="str">
        <f t="shared" ca="1" si="31"/>
        <v>Complete</v>
      </c>
      <c r="D74" s="316" t="str">
        <f t="shared" si="32"/>
        <v/>
      </c>
      <c r="E74" s="16"/>
      <c r="F74" s="83">
        <f t="shared" si="33"/>
        <v>1</v>
      </c>
      <c r="G74" s="61">
        <f t="shared" si="34"/>
        <v>0</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
      </c>
      <c r="B75" s="78">
        <f>Declaration!D93</f>
        <v>0</v>
      </c>
      <c r="C75" s="135" t="str">
        <f t="shared" ca="1" si="31"/>
        <v>Complete</v>
      </c>
      <c r="D75" s="316"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
      </c>
      <c r="B76" s="78">
        <f>Declaration!D94</f>
        <v>0</v>
      </c>
      <c r="C76" s="135" t="str">
        <f t="shared" ca="1" si="31"/>
        <v>Complete</v>
      </c>
      <c r="D76" s="316"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
      </c>
      <c r="B77" s="78">
        <f>Declaration!D95</f>
        <v>0</v>
      </c>
      <c r="C77" s="135" t="str">
        <f t="shared" ca="1" si="31"/>
        <v>Complete</v>
      </c>
      <c r="D77" s="316" t="str">
        <f t="shared" si="32"/>
        <v/>
      </c>
      <c r="E77" s="16"/>
      <c r="F77" s="83">
        <f t="shared" si="33"/>
        <v>0</v>
      </c>
      <c r="G77" s="61">
        <f t="shared" si="34"/>
        <v>1</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13</v>
      </c>
      <c r="F80" s="83"/>
      <c r="G80" s="61"/>
      <c r="H80" s="62"/>
      <c r="I80" s="130"/>
    </row>
    <row r="81" spans="1:10" ht="21.95" hidden="1" customHeight="1">
      <c r="A81" s="79" t="str">
        <f>Declaration!B99</f>
        <v/>
      </c>
      <c r="B81" s="78">
        <f>Declaration!D99</f>
        <v>0</v>
      </c>
      <c r="C81" s="135">
        <f t="shared" si="31"/>
        <v>0</v>
      </c>
      <c r="D81" s="86"/>
      <c r="E81" s="16" t="s">
        <v>13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16</v>
      </c>
      <c r="F82" s="82"/>
    </row>
    <row r="83" spans="1:10" ht="41.45" customHeight="1">
      <c r="A83" s="79" t="str">
        <f>Declaration!B102</f>
        <v>Cobalt(*)</v>
      </c>
      <c r="B83" s="78" t="str">
        <f>Declaration!D102</f>
        <v>Yes</v>
      </c>
      <c r="C83" s="135" t="str">
        <f t="shared" ref="C83:C92" ca="1" si="36">IF(H83=1,J83,I83)</f>
        <v>Complete</v>
      </c>
      <c r="D83" s="316"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t="str">
        <f>Declaration!D103</f>
        <v>Yes</v>
      </c>
      <c r="C84" s="135" t="str">
        <f t="shared" ca="1" si="36"/>
        <v>Complete</v>
      </c>
      <c r="D84" s="316"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Nickel(*)</v>
      </c>
      <c r="B85" s="78" t="str">
        <f>Declaration!D104</f>
        <v>Yes</v>
      </c>
      <c r="C85" s="135" t="str">
        <f t="shared" ca="1" si="36"/>
        <v>Complete</v>
      </c>
      <c r="D85" s="316" t="str">
        <f t="shared" si="39"/>
        <v/>
      </c>
      <c r="E85" s="16"/>
      <c r="F85" s="83">
        <f t="shared" si="40"/>
        <v>1</v>
      </c>
      <c r="G85" s="61">
        <f t="shared" si="41"/>
        <v>0</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
      </c>
      <c r="B86" s="78">
        <f>Declaration!D105</f>
        <v>0</v>
      </c>
      <c r="C86" s="135" t="str">
        <f t="shared" ca="1" si="36"/>
        <v>Complete</v>
      </c>
      <c r="D86" s="316"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
      </c>
      <c r="B87" s="78">
        <f>Declaration!D106</f>
        <v>0</v>
      </c>
      <c r="C87" s="135" t="str">
        <f t="shared" ca="1" si="36"/>
        <v>Complete</v>
      </c>
      <c r="D87" s="316"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
      </c>
      <c r="B88" s="78">
        <f>Declaration!D107</f>
        <v>0</v>
      </c>
      <c r="C88" s="135" t="str">
        <f t="shared" ca="1" si="36"/>
        <v>Complete</v>
      </c>
      <c r="D88" s="316" t="str">
        <f t="shared" si="39"/>
        <v/>
      </c>
      <c r="E88" s="16"/>
      <c r="F88" s="83">
        <f t="shared" si="40"/>
        <v>0</v>
      </c>
      <c r="G88" s="61">
        <f t="shared" si="41"/>
        <v>1</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15</v>
      </c>
      <c r="F91" s="83"/>
      <c r="G91" s="61"/>
      <c r="H91" s="62"/>
      <c r="I91" s="130"/>
    </row>
    <row r="92" spans="1:10" ht="21.95" hidden="1" customHeight="1">
      <c r="A92" s="79" t="str">
        <f>Declaration!B111</f>
        <v/>
      </c>
      <c r="B92" s="78">
        <f>Declaration!D111</f>
        <v>0</v>
      </c>
      <c r="C92" s="135">
        <f t="shared" si="36"/>
        <v>0</v>
      </c>
      <c r="D92" s="87"/>
      <c r="E92" s="16" t="s">
        <v>15</v>
      </c>
      <c r="F92" s="83"/>
      <c r="G92" s="61"/>
      <c r="H92" s="62"/>
      <c r="I92" s="130"/>
    </row>
    <row r="93" spans="1:10" ht="21.95" customHeight="1">
      <c r="A93" s="304"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7"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8"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53</v>
      </c>
      <c r="B96" s="78" t="str">
        <f>Declaration!G117</f>
        <v>https://www.rafi-group.com/business/responsible-minerals-sourcing-policy/</v>
      </c>
      <c r="C96" s="78" t="str">
        <f ca="1">IF(H96=1,J96,I96)</f>
        <v>Complete</v>
      </c>
      <c r="D96" s="319"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Yes</v>
      </c>
      <c r="C98" s="135" t="str">
        <f t="shared" ref="C98:C112" ca="1" si="44">IF(H98=1,J98,I98)</f>
        <v>Complete</v>
      </c>
      <c r="D98" s="318"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Yes</v>
      </c>
      <c r="C99" s="135" t="str">
        <f t="shared" ca="1" si="44"/>
        <v>Complete</v>
      </c>
      <c r="D99" s="318"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Nickel(*)</v>
      </c>
      <c r="B100" s="78" t="str">
        <f>Declaration!D122</f>
        <v>Yes</v>
      </c>
      <c r="C100" s="135" t="str">
        <f t="shared" ca="1" si="44"/>
        <v>Complete</v>
      </c>
      <c r="D100" s="318" t="str">
        <f t="shared" ref="D100:D103" si="46">IF(H100=1,"Click here to answer question (C)","")</f>
        <v/>
      </c>
      <c r="E100" s="16"/>
      <c r="F100" s="83">
        <f t="shared" si="45"/>
        <v>1</v>
      </c>
      <c r="G100" s="61">
        <f t="shared" ref="G100:G103" si="47">IF(B100=0,1,0)</f>
        <v>0</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
      </c>
      <c r="B101" s="78">
        <f>Declaration!D123</f>
        <v>0</v>
      </c>
      <c r="C101" s="135" t="str">
        <f t="shared" ca="1" si="44"/>
        <v>Complete</v>
      </c>
      <c r="D101" s="318"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
      </c>
      <c r="B102" s="78">
        <f>Declaration!D124</f>
        <v>0</v>
      </c>
      <c r="C102" s="135" t="str">
        <f t="shared" ca="1" si="44"/>
        <v>Complete</v>
      </c>
      <c r="D102" s="318"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
      </c>
      <c r="B103" s="78">
        <f>Declaration!D125</f>
        <v>0</v>
      </c>
      <c r="C103" s="135" t="str">
        <f t="shared" ca="1" si="44"/>
        <v>Complete</v>
      </c>
      <c r="D103" s="318" t="str">
        <f t="shared" si="46"/>
        <v/>
      </c>
      <c r="E103" s="16"/>
      <c r="F103" s="83">
        <f t="shared" si="45"/>
        <v>0</v>
      </c>
      <c r="G103" s="61">
        <f t="shared" si="47"/>
        <v>1</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No</v>
      </c>
      <c r="C108" s="135" t="str">
        <f t="shared" ca="1" si="44"/>
        <v>Complete</v>
      </c>
      <c r="D108" s="318"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8"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8"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8"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6"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5" t="str">
        <f>IF(H114=0,"","Click here to provide smelter information")</f>
        <v/>
      </c>
      <c r="E114" s="16" t="s">
        <v>15</v>
      </c>
      <c r="F114" s="83">
        <f>F39</f>
        <v>1</v>
      </c>
      <c r="G114" s="61">
        <f>IF(AND(COUNTIF(SmelterIdetifiedForMetal,A114)&gt;0,COUNTIF('Smelter List'!AB$5:AB$2345,A114)&gt;0),0,1)</f>
        <v>0</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Complete</v>
      </c>
      <c r="D115" s="375" t="str">
        <f>IF(H115=0,"","Click here to provide smelter information")</f>
        <v/>
      </c>
      <c r="E115" s="16"/>
      <c r="F115" s="83">
        <f>F40</f>
        <v>1</v>
      </c>
      <c r="G115" s="61">
        <f>IF(AND(COUNTIF(SmelterIdetifiedForMetal,A115)&gt;0,COUNTIF('Smelter List'!AB$5:AB$2345,A115)&gt;0),0,1)</f>
        <v>0</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Nickel</v>
      </c>
      <c r="B116" s="78"/>
      <c r="C116" s="135" t="str">
        <f t="shared" ca="1" si="49"/>
        <v>Complete</v>
      </c>
      <c r="D116" s="375" t="str">
        <f t="shared" ref="D116:D119" si="51">IF(H116=0,"","Click here to provide smelter information")</f>
        <v/>
      </c>
      <c r="E116" s="16"/>
      <c r="F116" s="83">
        <f t="shared" ref="F116:F119" si="52">F41</f>
        <v>1</v>
      </c>
      <c r="G116" s="61">
        <f>IF(AND(COUNTIF(SmelterIdetifiedForMetal,A116)&gt;0,COUNTIF('Smelter List'!AB$5:AB$2345,A116)&gt;0),0,1)</f>
        <v>0</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
      </c>
      <c r="B117" s="78"/>
      <c r="C117" s="135" t="str">
        <f t="shared" ca="1" si="49"/>
        <v>Complete</v>
      </c>
      <c r="D117" s="375" t="str">
        <f t="shared" si="51"/>
        <v/>
      </c>
      <c r="E117" s="16"/>
      <c r="F117" s="83">
        <f t="shared" si="52"/>
        <v>0</v>
      </c>
      <c r="G117" s="61">
        <f>IF(AND(COUNTIF(SmelterIdetifiedForMetal,A117)&gt;0,COUNTIF('Smelter List'!AB$5:AB$2345,A117)&gt;0),0,1)</f>
        <v>0</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
      </c>
      <c r="B118" s="78"/>
      <c r="C118" s="135" t="str">
        <f t="shared" ca="1" si="49"/>
        <v>Complete</v>
      </c>
      <c r="D118" s="375" t="str">
        <f t="shared" si="51"/>
        <v/>
      </c>
      <c r="E118" s="16"/>
      <c r="F118" s="83">
        <f t="shared" si="52"/>
        <v>0</v>
      </c>
      <c r="G118" s="61">
        <f>IF(AND(COUNTIF(SmelterIdetifiedForMetal,A118)&gt;0,COUNTIF('Smelter List'!AB$5:AB$2345,A118)&gt;0),0,1)</f>
        <v>0</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
      </c>
      <c r="B119" s="78"/>
      <c r="C119" s="135" t="str">
        <f t="shared" ca="1" si="49"/>
        <v>Complete</v>
      </c>
      <c r="D119" s="375" t="str">
        <f t="shared" si="51"/>
        <v/>
      </c>
      <c r="E119" s="16"/>
      <c r="F119" s="83">
        <f t="shared" si="52"/>
        <v>0</v>
      </c>
      <c r="G119" s="61">
        <f>IF(AND(COUNTIF(SmelterIdetifiedForMetal,A119)&gt;0,COUNTIF('Smelter List'!AB$5:AB$2345,A119)&gt;0),0,1)</f>
        <v>0</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7"/>
      <c r="E120" s="16"/>
      <c r="F120" s="83"/>
      <c r="G120" s="61"/>
      <c r="H120" s="62"/>
      <c r="I120" s="130"/>
      <c r="K120" s="133"/>
    </row>
    <row r="121" spans="1:12" ht="24.95" hidden="1" customHeight="1">
      <c r="A121" s="134" t="str">
        <f>Declaration!AA19</f>
        <v/>
      </c>
      <c r="B121" s="78"/>
      <c r="C121" s="135">
        <f t="shared" si="49"/>
        <v>0</v>
      </c>
      <c r="D121" s="217"/>
      <c r="E121" s="16"/>
      <c r="F121" s="83"/>
      <c r="G121" s="61"/>
      <c r="H121" s="62"/>
      <c r="I121" s="130"/>
      <c r="K121" s="133"/>
    </row>
    <row r="122" spans="1:12" ht="24.95" hidden="1" customHeight="1">
      <c r="A122" s="134" t="str">
        <f>Declaration!AA20</f>
        <v/>
      </c>
      <c r="B122" s="78"/>
      <c r="C122" s="135">
        <f t="shared" si="49"/>
        <v>0</v>
      </c>
      <c r="D122" s="84"/>
      <c r="E122" s="16" t="s">
        <v>15</v>
      </c>
      <c r="F122" s="83"/>
      <c r="G122" s="61"/>
      <c r="H122" s="62"/>
      <c r="I122" s="130"/>
      <c r="K122" s="133"/>
    </row>
    <row r="123" spans="1:12" ht="24.95" hidden="1" customHeight="1">
      <c r="A123" s="134" t="str">
        <f>Declaration!AA21</f>
        <v/>
      </c>
      <c r="B123" s="78"/>
      <c r="C123" s="135">
        <f t="shared" si="49"/>
        <v>0</v>
      </c>
      <c r="D123" s="84"/>
      <c r="E123" s="16" t="s">
        <v>15</v>
      </c>
      <c r="F123" s="83"/>
      <c r="G123" s="61"/>
      <c r="H123" s="62"/>
      <c r="I123" s="130"/>
      <c r="K123" s="133"/>
    </row>
    <row r="124" spans="1:12" ht="24.95" customHeight="1">
      <c r="A124" s="140" t="s">
        <v>55</v>
      </c>
      <c r="B124" s="78"/>
      <c r="C124" s="140" t="str">
        <f ca="1">IF(F124=0,J124,IF(G124=0,I124,L124))</f>
        <v>N/A</v>
      </c>
      <c r="D124" s="217"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6"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baseColWidth="10" defaultColWidth="8.875" defaultRowHeight="12.75"/>
  <cols>
    <col min="1" max="1" width="17.25" style="343" customWidth="1"/>
    <col min="2" max="2" width="34.875" style="343" customWidth="1"/>
    <col min="3" max="3" width="23.25" style="343" customWidth="1"/>
    <col min="4" max="5" width="15.5" style="343" customWidth="1"/>
    <col min="6" max="6" width="28.5" style="343" customWidth="1"/>
    <col min="7" max="7" width="27.25" style="343" customWidth="1"/>
    <col min="8" max="8" width="20.75" style="343" customWidth="1"/>
    <col min="9" max="9" width="30.875" style="343" customWidth="1"/>
    <col min="10" max="10" width="23.25" style="343" customWidth="1"/>
    <col min="11" max="11" width="39.75" style="343" customWidth="1"/>
    <col min="12" max="12" width="47.75" style="343" customWidth="1"/>
    <col min="13" max="13" width="36.25" style="343" customWidth="1"/>
    <col min="14" max="14" width="15.125" style="343" hidden="1" customWidth="1"/>
    <col min="15" max="15" width="18.75" style="343" hidden="1" customWidth="1"/>
    <col min="16" max="16" width="14.125" style="343" hidden="1" customWidth="1"/>
    <col min="17" max="17" width="18.5" style="343" hidden="1" customWidth="1"/>
    <col min="18" max="18" width="17.75" style="343" hidden="1" customWidth="1"/>
    <col min="19" max="19" width="22.5" style="343" hidden="1" customWidth="1"/>
    <col min="20" max="20" width="16.75" style="343" customWidth="1"/>
    <col min="21" max="21" width="14" style="343" customWidth="1"/>
    <col min="22" max="22" width="15.5" style="343" customWidth="1"/>
    <col min="23" max="23" width="11" style="343" customWidth="1"/>
    <col min="24" max="26" width="10" style="343" customWidth="1"/>
  </cols>
  <sheetData>
    <row r="1" spans="1:19" ht="7.5" hidden="1" customHeight="1"/>
    <row r="2" spans="1:19" s="321" customFormat="1" ht="22.5">
      <c r="A2" s="322"/>
      <c r="B2" s="472" t="str">
        <f ca="1">OFFSET(L!$C$1,MATCH("Mine List"&amp;ADDRESS(ROW(),COLUMN(),4),L!$A:$A,0)-1,SL,,)</f>
        <v>TO BEGIN:</v>
      </c>
      <c r="C2" s="472" t="s">
        <v>18593</v>
      </c>
      <c r="D2" s="472" t="s">
        <v>18593</v>
      </c>
      <c r="E2" s="323"/>
      <c r="F2" s="323"/>
      <c r="G2" s="324"/>
      <c r="H2" s="473"/>
      <c r="I2" s="474"/>
      <c r="J2" s="474"/>
      <c r="K2" s="474"/>
      <c r="L2" s="474"/>
      <c r="M2" s="474"/>
      <c r="N2" s="325"/>
      <c r="O2" s="325"/>
    </row>
    <row r="3" spans="1:19" s="321" customFormat="1" ht="93.95" customHeight="1" thickBot="1">
      <c r="A3" s="357"/>
      <c r="B3" s="475"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5" t="s">
        <v>18593</v>
      </c>
      <c r="D3" s="475" t="s">
        <v>18593</v>
      </c>
      <c r="E3" s="476" t="str">
        <f ca="1">OFFSET(L!$C$1,MATCH("General"&amp;"Cpy",L!$A:$A,0)-1,SL,,)</f>
        <v>© 2026 Responsible Minerals Initiative. All rights reserved.</v>
      </c>
      <c r="F3" s="476"/>
      <c r="G3" s="477"/>
      <c r="H3" s="326"/>
      <c r="I3" s="327"/>
      <c r="K3" s="328"/>
      <c r="L3" s="328"/>
      <c r="M3" s="329" t="s">
        <v>19553</v>
      </c>
      <c r="N3" s="330"/>
      <c r="O3" s="330"/>
    </row>
    <row r="4" spans="1:19" s="332" customFormat="1" ht="93" customHeight="1" thickBot="1">
      <c r="A4" s="362" t="str">
        <f ca="1">OFFSET(L!$C$1,MATCH("Mine List"&amp;ADDRESS(ROW(),COLUMN(),4),L!$A:$A,0)-1,SL,,)</f>
        <v>Metal</v>
      </c>
      <c r="B4" s="363" t="str">
        <f ca="1">OFFSET(L!$C$1,MATCH("Mine List"&amp;ADDRESS(ROW(),COLUMN(),4),L!$A:$A,0)-1,SL,,)</f>
        <v>Name of Smelter(s) sourcing from this Mine Facility</v>
      </c>
      <c r="C4" s="363" t="str">
        <f ca="1">OFFSET(L!$C$1,MATCH("Mine List"&amp;ADDRESS(ROW(),COLUMN(),4),L!$A:$A,0)-1,SL,,)</f>
        <v>Mine Facility (Site) Name</v>
      </c>
      <c r="D4" s="363" t="str">
        <f ca="1">OFFSET(L!$C$1,MATCH("Mine List"&amp;ADDRESS(ROW(),COLUMN(),4),L!$A:$A,0)-1,SL,,)</f>
        <v>Mine Identification (e.g. CID)</v>
      </c>
      <c r="E4" s="363" t="str">
        <f ca="1">OFFSET(L!$C$1,MATCH("Mine List"&amp;ADDRESS(ROW(),COLUMN(),4),L!$A:$A,0)-1,SL,,)</f>
        <v>Source of Mine Facility Identification Number</v>
      </c>
      <c r="F4" s="363" t="str">
        <f ca="1">OFFSET(L!$C$1,MATCH("Mine List"&amp;ADDRESS(ROW(),COLUMN(),4),L!$A:$A,0)-1,SL,,)</f>
        <v>Mine Facility Country</v>
      </c>
      <c r="G4" s="363" t="str">
        <f ca="1">OFFSET(L!$C$1,MATCH("Mine List"&amp;ADDRESS(ROW(),COLUMN(),4),L!$A:$A,0)-1,SL,,)</f>
        <v xml:space="preserve">Mine Facility Street </v>
      </c>
      <c r="H4" s="363" t="str">
        <f ca="1">OFFSET(L!$C$1,MATCH("Mine List"&amp;ADDRESS(ROW(),COLUMN(),4),L!$A:$A,0)-1,SL,,)</f>
        <v>Mine Facility City</v>
      </c>
      <c r="I4" s="363" t="str">
        <f ca="1">OFFSET(L!$C$1,MATCH("Mine List"&amp;ADDRESS(ROW(),COLUMN(),4),L!$A:$A,0)-1,SL,,)</f>
        <v>Mine Facility Location: State / Province</v>
      </c>
      <c r="J4" s="363" t="str">
        <f ca="1">OFFSET(L!$C$1,MATCH("Mine List"&amp;ADDRESS(ROW(),COLUMN(),4),L!$A:$A,0)-1,SL,,)</f>
        <v>Mine Facility Contact Name</v>
      </c>
      <c r="K4" s="363" t="str">
        <f ca="1">OFFSET(L!$C$1,MATCH("Mine List"&amp;ADDRESS(ROW(),COLUMN(),4),L!$A:$A,0)-1,SL,,)</f>
        <v>Mine Facility Contact Email</v>
      </c>
      <c r="L4" s="363" t="str">
        <f ca="1">OFFSET(L!$C$1,MATCH("Mine List"&amp;ADDRESS(ROW(),COLUMN(),4),L!$A:$A,0)-1,SL,,)</f>
        <v>Proposed next steps</v>
      </c>
      <c r="M4" s="364" t="str">
        <f ca="1">OFFSET(L!$C$1,MATCH("Mine List"&amp;ADDRESS(ROW(),COLUMN(),4),L!$A:$A,0)-1,SL,,)</f>
        <v>Comments</v>
      </c>
      <c r="N4" s="330" t="s">
        <v>43</v>
      </c>
      <c r="O4" s="330" t="s">
        <v>44</v>
      </c>
      <c r="P4" s="331"/>
      <c r="R4" s="332" t="s">
        <v>18523</v>
      </c>
      <c r="S4" s="332" t="s">
        <v>18524</v>
      </c>
    </row>
    <row r="5" spans="1:19" s="338" customFormat="1" ht="20.100000000000001" customHeight="1">
      <c r="A5" s="358"/>
      <c r="B5" s="359"/>
      <c r="C5" s="359"/>
      <c r="D5" s="359"/>
      <c r="E5" s="359"/>
      <c r="F5" s="359"/>
      <c r="G5" s="360"/>
      <c r="H5" s="360"/>
      <c r="I5" s="361"/>
      <c r="J5" s="361"/>
      <c r="K5" s="361"/>
      <c r="L5" s="361"/>
      <c r="M5" s="361"/>
      <c r="N5" s="336" t="str">
        <f t="shared" ref="N5:N68" ca="1" si="0">IF(A5="","",IF(ISERROR(MATCH($F5,CL,0)),"Unknown",INDIRECT("'C'!$A$"&amp;MATCH($F5,CL,0)+1)))</f>
        <v/>
      </c>
      <c r="O5" s="336" t="s">
        <v>18592</v>
      </c>
      <c r="P5" s="337"/>
      <c r="Q5" s="338" t="str">
        <f t="shared" ref="Q5:Q68" si="1">A5&amp;B5</f>
        <v/>
      </c>
      <c r="R5" s="338" t="b">
        <f t="shared" ref="R5:R68" si="2">OR(ISBLANK(B5),ISBLANK(C5))</f>
        <v>1</v>
      </c>
      <c r="S5" s="338" t="str">
        <f t="shared" ref="S5:S68" si="3">IF(R5,"",A5&amp;"+")</f>
        <v/>
      </c>
    </row>
    <row r="6" spans="1:19" s="338" customFormat="1" ht="20.100000000000001" customHeight="1">
      <c r="A6" s="301"/>
      <c r="B6" s="333"/>
      <c r="C6" s="333"/>
      <c r="D6" s="333"/>
      <c r="E6" s="333"/>
      <c r="F6" s="333"/>
      <c r="G6" s="334"/>
      <c r="H6" s="334"/>
      <c r="I6" s="335"/>
      <c r="J6" s="335"/>
      <c r="K6" s="335"/>
      <c r="L6" s="335"/>
      <c r="M6" s="335"/>
      <c r="N6" s="336" t="str">
        <f t="shared" ca="1" si="0"/>
        <v/>
      </c>
      <c r="O6" s="336" t="s">
        <v>18592</v>
      </c>
      <c r="P6" s="337"/>
      <c r="Q6" s="338" t="str">
        <f t="shared" si="1"/>
        <v/>
      </c>
      <c r="R6" s="338" t="b">
        <f t="shared" si="2"/>
        <v>1</v>
      </c>
      <c r="S6" s="338" t="str">
        <f t="shared" si="3"/>
        <v/>
      </c>
    </row>
    <row r="7" spans="1:19" s="338" customFormat="1" ht="20.100000000000001" customHeight="1">
      <c r="A7" s="301"/>
      <c r="B7" s="333"/>
      <c r="C7" s="333"/>
      <c r="D7" s="333"/>
      <c r="E7" s="333"/>
      <c r="F7" s="333"/>
      <c r="G7" s="334"/>
      <c r="H7" s="334"/>
      <c r="I7" s="335"/>
      <c r="J7" s="335"/>
      <c r="K7" s="335"/>
      <c r="L7" s="335"/>
      <c r="M7" s="335"/>
      <c r="N7" s="336" t="str">
        <f t="shared" ca="1" si="0"/>
        <v/>
      </c>
      <c r="O7" s="336" t="s">
        <v>18592</v>
      </c>
      <c r="P7" s="337"/>
      <c r="Q7" s="338" t="str">
        <f t="shared" si="1"/>
        <v/>
      </c>
      <c r="R7" s="338" t="b">
        <f t="shared" si="2"/>
        <v>1</v>
      </c>
      <c r="S7" s="338" t="str">
        <f t="shared" si="3"/>
        <v/>
      </c>
    </row>
    <row r="8" spans="1:19" s="338" customFormat="1" ht="20.100000000000001" customHeight="1">
      <c r="A8" s="301"/>
      <c r="B8" s="333"/>
      <c r="C8" s="333"/>
      <c r="D8" s="333"/>
      <c r="E8" s="333"/>
      <c r="F8" s="333"/>
      <c r="G8" s="334"/>
      <c r="H8" s="334"/>
      <c r="I8" s="335"/>
      <c r="J8" s="335"/>
      <c r="K8" s="335"/>
      <c r="L8" s="335"/>
      <c r="M8" s="335"/>
      <c r="N8" s="336" t="str">
        <f t="shared" ca="1" si="0"/>
        <v/>
      </c>
      <c r="O8" s="336" t="s">
        <v>18592</v>
      </c>
      <c r="P8" s="337"/>
      <c r="Q8" s="338" t="str">
        <f t="shared" si="1"/>
        <v/>
      </c>
      <c r="R8" s="338" t="b">
        <f t="shared" si="2"/>
        <v>1</v>
      </c>
      <c r="S8" s="338" t="str">
        <f t="shared" si="3"/>
        <v/>
      </c>
    </row>
    <row r="9" spans="1:19" s="338" customFormat="1" ht="20.100000000000001" customHeight="1">
      <c r="A9" s="301"/>
      <c r="B9" s="333"/>
      <c r="C9" s="333"/>
      <c r="D9" s="333"/>
      <c r="E9" s="333"/>
      <c r="F9" s="333"/>
      <c r="G9" s="334"/>
      <c r="H9" s="334"/>
      <c r="I9" s="335"/>
      <c r="J9" s="335"/>
      <c r="K9" s="335"/>
      <c r="L9" s="335"/>
      <c r="M9" s="335"/>
      <c r="N9" s="336" t="str">
        <f t="shared" ca="1" si="0"/>
        <v/>
      </c>
      <c r="O9" s="336" t="s">
        <v>18592</v>
      </c>
      <c r="P9" s="337"/>
      <c r="Q9" s="338" t="str">
        <f t="shared" si="1"/>
        <v/>
      </c>
      <c r="R9" s="338" t="b">
        <f t="shared" si="2"/>
        <v>1</v>
      </c>
      <c r="S9" s="338" t="str">
        <f t="shared" si="3"/>
        <v/>
      </c>
    </row>
    <row r="10" spans="1:19" s="338" customFormat="1" ht="20.100000000000001" customHeight="1">
      <c r="A10" s="301"/>
      <c r="B10" s="333"/>
      <c r="C10" s="333"/>
      <c r="D10" s="333"/>
      <c r="E10" s="333"/>
      <c r="F10" s="333"/>
      <c r="G10" s="334"/>
      <c r="H10" s="334"/>
      <c r="I10" s="335"/>
      <c r="J10" s="335"/>
      <c r="K10" s="335"/>
      <c r="L10" s="335"/>
      <c r="M10" s="335"/>
      <c r="N10" s="336" t="str">
        <f t="shared" ca="1" si="0"/>
        <v/>
      </c>
      <c r="O10" s="336" t="s">
        <v>18592</v>
      </c>
      <c r="P10" s="337"/>
      <c r="Q10" s="338" t="str">
        <f t="shared" si="1"/>
        <v/>
      </c>
      <c r="R10" s="338" t="b">
        <f t="shared" si="2"/>
        <v>1</v>
      </c>
      <c r="S10" s="338" t="str">
        <f t="shared" si="3"/>
        <v/>
      </c>
    </row>
    <row r="11" spans="1:19" s="338" customFormat="1" ht="20.100000000000001" customHeight="1">
      <c r="A11" s="301"/>
      <c r="B11" s="333"/>
      <c r="C11" s="333"/>
      <c r="D11" s="333"/>
      <c r="E11" s="333"/>
      <c r="F11" s="333"/>
      <c r="G11" s="334"/>
      <c r="H11" s="334"/>
      <c r="I11" s="335"/>
      <c r="J11" s="335"/>
      <c r="K11" s="335"/>
      <c r="L11" s="335"/>
      <c r="M11" s="335"/>
      <c r="N11" s="336" t="str">
        <f t="shared" ca="1" si="0"/>
        <v/>
      </c>
      <c r="O11" s="336" t="s">
        <v>18592</v>
      </c>
      <c r="P11" s="337"/>
      <c r="Q11" s="338" t="str">
        <f t="shared" si="1"/>
        <v/>
      </c>
      <c r="R11" s="338" t="b">
        <f t="shared" si="2"/>
        <v>1</v>
      </c>
      <c r="S11" s="338" t="str">
        <f t="shared" si="3"/>
        <v/>
      </c>
    </row>
    <row r="12" spans="1:19" s="338" customFormat="1" ht="20.100000000000001" customHeight="1">
      <c r="A12" s="301"/>
      <c r="B12" s="333"/>
      <c r="C12" s="333"/>
      <c r="D12" s="333"/>
      <c r="E12" s="333"/>
      <c r="F12" s="333"/>
      <c r="G12" s="334"/>
      <c r="H12" s="334"/>
      <c r="I12" s="335"/>
      <c r="J12" s="335"/>
      <c r="K12" s="335"/>
      <c r="L12" s="335"/>
      <c r="M12" s="335"/>
      <c r="N12" s="336" t="str">
        <f t="shared" ca="1" si="0"/>
        <v/>
      </c>
      <c r="O12" s="336" t="s">
        <v>18592</v>
      </c>
      <c r="P12" s="337"/>
      <c r="Q12" s="338" t="str">
        <f t="shared" si="1"/>
        <v/>
      </c>
      <c r="R12" s="338" t="b">
        <f t="shared" si="2"/>
        <v>1</v>
      </c>
      <c r="S12" s="338" t="str">
        <f t="shared" si="3"/>
        <v/>
      </c>
    </row>
    <row r="13" spans="1:19" s="338" customFormat="1" ht="20.100000000000001" customHeight="1">
      <c r="A13" s="301"/>
      <c r="B13" s="333"/>
      <c r="C13" s="333"/>
      <c r="D13" s="333"/>
      <c r="E13" s="333"/>
      <c r="F13" s="333"/>
      <c r="G13" s="334"/>
      <c r="H13" s="334"/>
      <c r="I13" s="335"/>
      <c r="J13" s="335"/>
      <c r="K13" s="335"/>
      <c r="L13" s="335"/>
      <c r="M13" s="335"/>
      <c r="N13" s="336" t="str">
        <f t="shared" ca="1" si="0"/>
        <v/>
      </c>
      <c r="O13" s="336" t="s">
        <v>18592</v>
      </c>
      <c r="P13" s="337"/>
      <c r="Q13" s="338" t="str">
        <f t="shared" si="1"/>
        <v/>
      </c>
      <c r="R13" s="338" t="b">
        <f t="shared" si="2"/>
        <v>1</v>
      </c>
      <c r="S13" s="338" t="str">
        <f t="shared" si="3"/>
        <v/>
      </c>
    </row>
    <row r="14" spans="1:19" s="338" customFormat="1" ht="20.100000000000001" customHeight="1">
      <c r="A14" s="301"/>
      <c r="B14" s="333"/>
      <c r="C14" s="333"/>
      <c r="D14" s="333"/>
      <c r="E14" s="333"/>
      <c r="F14" s="333"/>
      <c r="G14" s="334"/>
      <c r="H14" s="334"/>
      <c r="I14" s="335"/>
      <c r="J14" s="335"/>
      <c r="K14" s="335"/>
      <c r="L14" s="335"/>
      <c r="M14" s="335"/>
      <c r="N14" s="336" t="str">
        <f t="shared" ca="1" si="0"/>
        <v/>
      </c>
      <c r="O14" s="336" t="s">
        <v>18592</v>
      </c>
      <c r="P14" s="337"/>
      <c r="Q14" s="338" t="str">
        <f t="shared" si="1"/>
        <v/>
      </c>
      <c r="R14" s="338" t="b">
        <f t="shared" si="2"/>
        <v>1</v>
      </c>
      <c r="S14" s="338" t="str">
        <f t="shared" si="3"/>
        <v/>
      </c>
    </row>
    <row r="15" spans="1:19" s="338" customFormat="1" ht="20.100000000000001" customHeight="1">
      <c r="A15" s="301"/>
      <c r="B15" s="333"/>
      <c r="C15" s="333"/>
      <c r="D15" s="333"/>
      <c r="E15" s="333"/>
      <c r="F15" s="333"/>
      <c r="G15" s="334"/>
      <c r="H15" s="334"/>
      <c r="I15" s="335"/>
      <c r="J15" s="335"/>
      <c r="K15" s="335"/>
      <c r="L15" s="335"/>
      <c r="M15" s="335"/>
      <c r="N15" s="336" t="str">
        <f t="shared" ca="1" si="0"/>
        <v/>
      </c>
      <c r="O15" s="336" t="s">
        <v>18592</v>
      </c>
      <c r="P15" s="337"/>
      <c r="Q15" s="338" t="str">
        <f t="shared" si="1"/>
        <v/>
      </c>
      <c r="R15" s="338" t="b">
        <f t="shared" si="2"/>
        <v>1</v>
      </c>
      <c r="S15" s="338" t="str">
        <f t="shared" si="3"/>
        <v/>
      </c>
    </row>
    <row r="16" spans="1:19" s="338" customFormat="1" ht="20.100000000000001" customHeight="1">
      <c r="A16" s="301"/>
      <c r="B16" s="333"/>
      <c r="C16" s="333"/>
      <c r="D16" s="333"/>
      <c r="E16" s="333"/>
      <c r="F16" s="333"/>
      <c r="G16" s="334"/>
      <c r="H16" s="334"/>
      <c r="I16" s="335"/>
      <c r="J16" s="335"/>
      <c r="K16" s="335"/>
      <c r="L16" s="335"/>
      <c r="M16" s="335"/>
      <c r="N16" s="336" t="str">
        <f t="shared" ca="1" si="0"/>
        <v/>
      </c>
      <c r="O16" s="336" t="s">
        <v>18592</v>
      </c>
      <c r="P16" s="337"/>
      <c r="Q16" s="338" t="str">
        <f t="shared" si="1"/>
        <v/>
      </c>
      <c r="R16" s="338" t="b">
        <f t="shared" si="2"/>
        <v>1</v>
      </c>
      <c r="S16" s="338" t="str">
        <f t="shared" si="3"/>
        <v/>
      </c>
    </row>
    <row r="17" spans="1:19" s="338" customFormat="1" ht="20.100000000000001" customHeight="1">
      <c r="A17" s="301"/>
      <c r="B17" s="333"/>
      <c r="C17" s="333"/>
      <c r="D17" s="333"/>
      <c r="E17" s="333"/>
      <c r="F17" s="333"/>
      <c r="G17" s="334"/>
      <c r="H17" s="334"/>
      <c r="I17" s="335"/>
      <c r="J17" s="335"/>
      <c r="K17" s="335"/>
      <c r="L17" s="335"/>
      <c r="M17" s="335"/>
      <c r="N17" s="336" t="str">
        <f t="shared" ca="1" si="0"/>
        <v/>
      </c>
      <c r="O17" s="336" t="s">
        <v>18592</v>
      </c>
      <c r="P17" s="337"/>
      <c r="Q17" s="338" t="str">
        <f t="shared" si="1"/>
        <v/>
      </c>
      <c r="R17" s="338" t="b">
        <f t="shared" si="2"/>
        <v>1</v>
      </c>
      <c r="S17" s="338" t="str">
        <f t="shared" si="3"/>
        <v/>
      </c>
    </row>
    <row r="18" spans="1:19" s="338" customFormat="1" ht="20.100000000000001" customHeight="1">
      <c r="A18" s="301"/>
      <c r="B18" s="333"/>
      <c r="C18" s="333"/>
      <c r="D18" s="333"/>
      <c r="E18" s="333"/>
      <c r="F18" s="333"/>
      <c r="G18" s="334"/>
      <c r="H18" s="334"/>
      <c r="I18" s="335"/>
      <c r="J18" s="335"/>
      <c r="K18" s="335"/>
      <c r="L18" s="335"/>
      <c r="M18" s="335"/>
      <c r="N18" s="336" t="str">
        <f t="shared" ca="1" si="0"/>
        <v/>
      </c>
      <c r="O18" s="336" t="s">
        <v>18592</v>
      </c>
      <c r="P18" s="337"/>
      <c r="Q18" s="338" t="str">
        <f t="shared" si="1"/>
        <v/>
      </c>
      <c r="R18" s="338" t="b">
        <f t="shared" si="2"/>
        <v>1</v>
      </c>
      <c r="S18" s="338" t="str">
        <f t="shared" si="3"/>
        <v/>
      </c>
    </row>
    <row r="19" spans="1:19" s="338" customFormat="1" ht="20.100000000000001" customHeight="1">
      <c r="A19" s="301"/>
      <c r="B19" s="333"/>
      <c r="C19" s="333"/>
      <c r="D19" s="333"/>
      <c r="E19" s="333"/>
      <c r="F19" s="333"/>
      <c r="G19" s="334"/>
      <c r="H19" s="334"/>
      <c r="I19" s="335"/>
      <c r="J19" s="335"/>
      <c r="K19" s="335"/>
      <c r="L19" s="335"/>
      <c r="M19" s="335"/>
      <c r="N19" s="336" t="str">
        <f t="shared" ca="1" si="0"/>
        <v/>
      </c>
      <c r="O19" s="336" t="s">
        <v>18592</v>
      </c>
      <c r="P19" s="337"/>
      <c r="Q19" s="338" t="str">
        <f t="shared" si="1"/>
        <v/>
      </c>
      <c r="R19" s="338" t="b">
        <f t="shared" si="2"/>
        <v>1</v>
      </c>
      <c r="S19" s="338" t="str">
        <f t="shared" si="3"/>
        <v/>
      </c>
    </row>
    <row r="20" spans="1:19" s="338" customFormat="1" ht="20.100000000000001" customHeight="1">
      <c r="A20" s="301"/>
      <c r="B20" s="333"/>
      <c r="C20" s="333"/>
      <c r="D20" s="333"/>
      <c r="E20" s="333"/>
      <c r="F20" s="333"/>
      <c r="G20" s="334"/>
      <c r="H20" s="334"/>
      <c r="I20" s="335"/>
      <c r="J20" s="335"/>
      <c r="K20" s="335"/>
      <c r="L20" s="335"/>
      <c r="M20" s="335"/>
      <c r="N20" s="336" t="str">
        <f t="shared" ca="1" si="0"/>
        <v/>
      </c>
      <c r="O20" s="336" t="s">
        <v>18592</v>
      </c>
      <c r="P20" s="337"/>
      <c r="Q20" s="338" t="str">
        <f t="shared" si="1"/>
        <v/>
      </c>
      <c r="R20" s="338" t="b">
        <f t="shared" si="2"/>
        <v>1</v>
      </c>
      <c r="S20" s="338" t="str">
        <f t="shared" si="3"/>
        <v/>
      </c>
    </row>
    <row r="21" spans="1:19" s="338" customFormat="1" ht="20.100000000000001" customHeight="1">
      <c r="A21" s="301"/>
      <c r="B21" s="333"/>
      <c r="C21" s="333"/>
      <c r="D21" s="333"/>
      <c r="E21" s="333"/>
      <c r="F21" s="333"/>
      <c r="G21" s="334"/>
      <c r="H21" s="334"/>
      <c r="I21" s="335"/>
      <c r="J21" s="335"/>
      <c r="K21" s="335"/>
      <c r="L21" s="335"/>
      <c r="M21" s="335"/>
      <c r="N21" s="336" t="str">
        <f t="shared" ca="1" si="0"/>
        <v/>
      </c>
      <c r="O21" s="336" t="s">
        <v>18592</v>
      </c>
      <c r="P21" s="337"/>
      <c r="Q21" s="338" t="str">
        <f t="shared" si="1"/>
        <v/>
      </c>
      <c r="R21" s="338" t="b">
        <f t="shared" si="2"/>
        <v>1</v>
      </c>
      <c r="S21" s="338" t="str">
        <f t="shared" si="3"/>
        <v/>
      </c>
    </row>
    <row r="22" spans="1:19" s="338" customFormat="1" ht="20.100000000000001" customHeight="1">
      <c r="A22" s="301"/>
      <c r="B22" s="333"/>
      <c r="C22" s="333"/>
      <c r="D22" s="333"/>
      <c r="E22" s="333"/>
      <c r="F22" s="333"/>
      <c r="G22" s="334"/>
      <c r="H22" s="334"/>
      <c r="I22" s="335"/>
      <c r="J22" s="335"/>
      <c r="K22" s="335"/>
      <c r="L22" s="335"/>
      <c r="M22" s="335"/>
      <c r="N22" s="336" t="str">
        <f t="shared" ca="1" si="0"/>
        <v/>
      </c>
      <c r="O22" s="336" t="s">
        <v>18592</v>
      </c>
      <c r="P22" s="337"/>
      <c r="Q22" s="338" t="str">
        <f t="shared" si="1"/>
        <v/>
      </c>
      <c r="R22" s="338" t="b">
        <f t="shared" si="2"/>
        <v>1</v>
      </c>
      <c r="S22" s="338" t="str">
        <f t="shared" si="3"/>
        <v/>
      </c>
    </row>
    <row r="23" spans="1:19" s="338" customFormat="1" ht="20.100000000000001" customHeight="1">
      <c r="A23" s="301"/>
      <c r="B23" s="333"/>
      <c r="C23" s="333"/>
      <c r="D23" s="333"/>
      <c r="E23" s="333"/>
      <c r="F23" s="333"/>
      <c r="G23" s="334"/>
      <c r="H23" s="334"/>
      <c r="I23" s="335"/>
      <c r="J23" s="335"/>
      <c r="K23" s="335"/>
      <c r="L23" s="335"/>
      <c r="M23" s="335"/>
      <c r="N23" s="336" t="str">
        <f t="shared" ca="1" si="0"/>
        <v/>
      </c>
      <c r="O23" s="336" t="s">
        <v>18592</v>
      </c>
      <c r="P23" s="337"/>
      <c r="Q23" s="338" t="str">
        <f t="shared" si="1"/>
        <v/>
      </c>
      <c r="R23" s="338" t="b">
        <f t="shared" si="2"/>
        <v>1</v>
      </c>
      <c r="S23" s="338" t="str">
        <f t="shared" si="3"/>
        <v/>
      </c>
    </row>
    <row r="24" spans="1:19" s="338" customFormat="1" ht="20.100000000000001" customHeight="1">
      <c r="A24" s="301"/>
      <c r="B24" s="333"/>
      <c r="C24" s="333"/>
      <c r="D24" s="333"/>
      <c r="E24" s="333"/>
      <c r="F24" s="333"/>
      <c r="G24" s="334"/>
      <c r="H24" s="334"/>
      <c r="I24" s="335"/>
      <c r="J24" s="335"/>
      <c r="K24" s="335"/>
      <c r="L24" s="335"/>
      <c r="M24" s="335"/>
      <c r="N24" s="336" t="str">
        <f t="shared" ca="1" si="0"/>
        <v/>
      </c>
      <c r="O24" s="336" t="s">
        <v>18592</v>
      </c>
      <c r="P24" s="337"/>
      <c r="Q24" s="338" t="str">
        <f t="shared" si="1"/>
        <v/>
      </c>
      <c r="R24" s="338" t="b">
        <f t="shared" si="2"/>
        <v>1</v>
      </c>
      <c r="S24" s="338" t="str">
        <f t="shared" si="3"/>
        <v/>
      </c>
    </row>
    <row r="25" spans="1:19" s="338" customFormat="1" ht="20.100000000000001" customHeight="1">
      <c r="A25" s="301"/>
      <c r="B25" s="333"/>
      <c r="C25" s="333"/>
      <c r="D25" s="333"/>
      <c r="E25" s="333"/>
      <c r="F25" s="333"/>
      <c r="G25" s="334"/>
      <c r="H25" s="334"/>
      <c r="I25" s="335"/>
      <c r="J25" s="335"/>
      <c r="K25" s="335"/>
      <c r="L25" s="335"/>
      <c r="M25" s="335"/>
      <c r="N25" s="336" t="str">
        <f t="shared" ca="1" si="0"/>
        <v/>
      </c>
      <c r="O25" s="336" t="s">
        <v>18592</v>
      </c>
      <c r="P25" s="337"/>
      <c r="Q25" s="338" t="str">
        <f t="shared" si="1"/>
        <v/>
      </c>
      <c r="R25" s="338" t="b">
        <f t="shared" si="2"/>
        <v>1</v>
      </c>
      <c r="S25" s="338" t="str">
        <f t="shared" si="3"/>
        <v/>
      </c>
    </row>
    <row r="26" spans="1:19" s="338" customFormat="1" ht="20.100000000000001" customHeight="1">
      <c r="A26" s="301"/>
      <c r="B26" s="333"/>
      <c r="C26" s="333"/>
      <c r="D26" s="333"/>
      <c r="E26" s="333"/>
      <c r="F26" s="333"/>
      <c r="G26" s="334"/>
      <c r="H26" s="334"/>
      <c r="I26" s="335"/>
      <c r="J26" s="335"/>
      <c r="K26" s="335"/>
      <c r="L26" s="335"/>
      <c r="M26" s="335"/>
      <c r="N26" s="336" t="str">
        <f t="shared" ca="1" si="0"/>
        <v/>
      </c>
      <c r="O26" s="336" t="s">
        <v>18592</v>
      </c>
      <c r="P26" s="337"/>
      <c r="Q26" s="338" t="str">
        <f t="shared" si="1"/>
        <v/>
      </c>
      <c r="R26" s="338" t="b">
        <f t="shared" si="2"/>
        <v>1</v>
      </c>
      <c r="S26" s="338" t="str">
        <f t="shared" si="3"/>
        <v/>
      </c>
    </row>
    <row r="27" spans="1:19" s="338" customFormat="1" ht="20.100000000000001" customHeight="1">
      <c r="A27" s="301"/>
      <c r="B27" s="333"/>
      <c r="C27" s="333"/>
      <c r="D27" s="333"/>
      <c r="E27" s="333"/>
      <c r="F27" s="333"/>
      <c r="G27" s="334"/>
      <c r="H27" s="334"/>
      <c r="I27" s="335"/>
      <c r="J27" s="335"/>
      <c r="K27" s="335"/>
      <c r="L27" s="335"/>
      <c r="M27" s="335"/>
      <c r="N27" s="336" t="str">
        <f t="shared" ca="1" si="0"/>
        <v/>
      </c>
      <c r="O27" s="336" t="s">
        <v>18592</v>
      </c>
      <c r="P27" s="337"/>
      <c r="Q27" s="338" t="str">
        <f t="shared" si="1"/>
        <v/>
      </c>
      <c r="R27" s="338" t="b">
        <f t="shared" si="2"/>
        <v>1</v>
      </c>
      <c r="S27" s="338" t="str">
        <f t="shared" si="3"/>
        <v/>
      </c>
    </row>
    <row r="28" spans="1:19" s="338" customFormat="1" ht="20.100000000000001" customHeight="1">
      <c r="A28" s="301"/>
      <c r="B28" s="333"/>
      <c r="C28" s="333"/>
      <c r="D28" s="333"/>
      <c r="E28" s="333"/>
      <c r="F28" s="333"/>
      <c r="G28" s="334"/>
      <c r="H28" s="334"/>
      <c r="I28" s="335"/>
      <c r="J28" s="335"/>
      <c r="K28" s="335"/>
      <c r="L28" s="335"/>
      <c r="M28" s="335"/>
      <c r="N28" s="336" t="str">
        <f t="shared" ca="1" si="0"/>
        <v/>
      </c>
      <c r="O28" s="336" t="s">
        <v>18592</v>
      </c>
      <c r="P28" s="337"/>
      <c r="Q28" s="338" t="str">
        <f t="shared" si="1"/>
        <v/>
      </c>
      <c r="R28" s="338" t="b">
        <f t="shared" si="2"/>
        <v>1</v>
      </c>
      <c r="S28" s="338" t="str">
        <f t="shared" si="3"/>
        <v/>
      </c>
    </row>
    <row r="29" spans="1:19" s="338" customFormat="1" ht="20.100000000000001" customHeight="1">
      <c r="A29" s="301"/>
      <c r="B29" s="333"/>
      <c r="C29" s="333"/>
      <c r="D29" s="333"/>
      <c r="E29" s="333"/>
      <c r="F29" s="333"/>
      <c r="G29" s="334"/>
      <c r="H29" s="334"/>
      <c r="I29" s="335"/>
      <c r="J29" s="335"/>
      <c r="K29" s="335"/>
      <c r="L29" s="335"/>
      <c r="M29" s="335"/>
      <c r="N29" s="336" t="str">
        <f t="shared" ca="1" si="0"/>
        <v/>
      </c>
      <c r="O29" s="336" t="s">
        <v>18592</v>
      </c>
      <c r="P29" s="337"/>
      <c r="Q29" s="338" t="str">
        <f t="shared" si="1"/>
        <v/>
      </c>
      <c r="R29" s="338" t="b">
        <f t="shared" si="2"/>
        <v>1</v>
      </c>
      <c r="S29" s="338" t="str">
        <f t="shared" si="3"/>
        <v/>
      </c>
    </row>
    <row r="30" spans="1:19" s="338" customFormat="1" ht="20.100000000000001" customHeight="1">
      <c r="A30" s="301"/>
      <c r="B30" s="333"/>
      <c r="C30" s="333"/>
      <c r="D30" s="333"/>
      <c r="E30" s="333"/>
      <c r="F30" s="333"/>
      <c r="G30" s="334"/>
      <c r="H30" s="334"/>
      <c r="I30" s="335"/>
      <c r="J30" s="335"/>
      <c r="K30" s="335"/>
      <c r="L30" s="335"/>
      <c r="M30" s="335"/>
      <c r="N30" s="336" t="str">
        <f t="shared" ca="1" si="0"/>
        <v/>
      </c>
      <c r="O30" s="336" t="s">
        <v>18592</v>
      </c>
      <c r="P30" s="337"/>
      <c r="Q30" s="338" t="str">
        <f t="shared" si="1"/>
        <v/>
      </c>
      <c r="R30" s="338" t="b">
        <f t="shared" si="2"/>
        <v>1</v>
      </c>
      <c r="S30" s="338" t="str">
        <f t="shared" si="3"/>
        <v/>
      </c>
    </row>
    <row r="31" spans="1:19" s="338" customFormat="1" ht="20.100000000000001" customHeight="1">
      <c r="A31" s="301"/>
      <c r="B31" s="333"/>
      <c r="C31" s="333"/>
      <c r="D31" s="333"/>
      <c r="E31" s="333"/>
      <c r="F31" s="333"/>
      <c r="G31" s="334"/>
      <c r="H31" s="334"/>
      <c r="I31" s="335"/>
      <c r="J31" s="335"/>
      <c r="K31" s="335"/>
      <c r="L31" s="335"/>
      <c r="M31" s="335"/>
      <c r="N31" s="336" t="str">
        <f t="shared" ca="1" si="0"/>
        <v/>
      </c>
      <c r="O31" s="336" t="s">
        <v>18592</v>
      </c>
      <c r="P31" s="337"/>
      <c r="Q31" s="338" t="str">
        <f t="shared" si="1"/>
        <v/>
      </c>
      <c r="R31" s="338" t="b">
        <f t="shared" si="2"/>
        <v>1</v>
      </c>
      <c r="S31" s="338" t="str">
        <f t="shared" si="3"/>
        <v/>
      </c>
    </row>
    <row r="32" spans="1:19" s="338" customFormat="1" ht="20.100000000000001" customHeight="1">
      <c r="A32" s="301"/>
      <c r="B32" s="333"/>
      <c r="C32" s="333"/>
      <c r="D32" s="333"/>
      <c r="E32" s="333"/>
      <c r="F32" s="333"/>
      <c r="G32" s="334"/>
      <c r="H32" s="334"/>
      <c r="I32" s="335"/>
      <c r="J32" s="335"/>
      <c r="K32" s="335"/>
      <c r="L32" s="335"/>
      <c r="M32" s="335"/>
      <c r="N32" s="336" t="str">
        <f t="shared" ca="1" si="0"/>
        <v/>
      </c>
      <c r="O32" s="336" t="s">
        <v>18592</v>
      </c>
      <c r="P32" s="337"/>
      <c r="Q32" s="338" t="str">
        <f t="shared" si="1"/>
        <v/>
      </c>
      <c r="R32" s="338" t="b">
        <f t="shared" si="2"/>
        <v>1</v>
      </c>
      <c r="S32" s="338" t="str">
        <f t="shared" si="3"/>
        <v/>
      </c>
    </row>
    <row r="33" spans="1:19" s="338" customFormat="1" ht="20.100000000000001" customHeight="1">
      <c r="A33" s="301"/>
      <c r="B33" s="333"/>
      <c r="C33" s="333"/>
      <c r="D33" s="333"/>
      <c r="E33" s="333"/>
      <c r="F33" s="333"/>
      <c r="G33" s="334"/>
      <c r="H33" s="334"/>
      <c r="I33" s="335"/>
      <c r="J33" s="335"/>
      <c r="K33" s="335"/>
      <c r="L33" s="335"/>
      <c r="M33" s="335"/>
      <c r="N33" s="336" t="str">
        <f t="shared" ca="1" si="0"/>
        <v/>
      </c>
      <c r="O33" s="336" t="s">
        <v>18592</v>
      </c>
      <c r="P33" s="337"/>
      <c r="Q33" s="338" t="str">
        <f t="shared" si="1"/>
        <v/>
      </c>
      <c r="R33" s="338" t="b">
        <f t="shared" si="2"/>
        <v>1</v>
      </c>
      <c r="S33" s="338" t="str">
        <f t="shared" si="3"/>
        <v/>
      </c>
    </row>
    <row r="34" spans="1:19" s="338" customFormat="1" ht="20.100000000000001" customHeight="1">
      <c r="A34" s="301"/>
      <c r="B34" s="333"/>
      <c r="C34" s="333"/>
      <c r="D34" s="333"/>
      <c r="E34" s="333"/>
      <c r="F34" s="333"/>
      <c r="G34" s="334"/>
      <c r="H34" s="334"/>
      <c r="I34" s="335"/>
      <c r="J34" s="335"/>
      <c r="K34" s="335"/>
      <c r="L34" s="335"/>
      <c r="M34" s="335"/>
      <c r="N34" s="336" t="str">
        <f t="shared" ca="1" si="0"/>
        <v/>
      </c>
      <c r="O34" s="336" t="s">
        <v>18592</v>
      </c>
      <c r="P34" s="337"/>
      <c r="Q34" s="338" t="str">
        <f t="shared" si="1"/>
        <v/>
      </c>
      <c r="R34" s="338" t="b">
        <f t="shared" si="2"/>
        <v>1</v>
      </c>
      <c r="S34" s="338" t="str">
        <f t="shared" si="3"/>
        <v/>
      </c>
    </row>
    <row r="35" spans="1:19" s="338" customFormat="1" ht="20.100000000000001" customHeight="1">
      <c r="A35" s="301"/>
      <c r="B35" s="333"/>
      <c r="C35" s="333"/>
      <c r="D35" s="333"/>
      <c r="E35" s="333"/>
      <c r="F35" s="333"/>
      <c r="G35" s="334"/>
      <c r="H35" s="334"/>
      <c r="I35" s="335"/>
      <c r="J35" s="335"/>
      <c r="K35" s="335"/>
      <c r="L35" s="335"/>
      <c r="M35" s="335"/>
      <c r="N35" s="336" t="str">
        <f t="shared" ca="1" si="0"/>
        <v/>
      </c>
      <c r="O35" s="336" t="s">
        <v>18592</v>
      </c>
      <c r="P35" s="337"/>
      <c r="Q35" s="338" t="str">
        <f t="shared" si="1"/>
        <v/>
      </c>
      <c r="R35" s="338" t="b">
        <f t="shared" si="2"/>
        <v>1</v>
      </c>
      <c r="S35" s="338" t="str">
        <f t="shared" si="3"/>
        <v/>
      </c>
    </row>
    <row r="36" spans="1:19" s="338" customFormat="1" ht="20.100000000000001" customHeight="1">
      <c r="A36" s="301"/>
      <c r="B36" s="333"/>
      <c r="C36" s="333"/>
      <c r="D36" s="333"/>
      <c r="E36" s="333"/>
      <c r="F36" s="333"/>
      <c r="G36" s="334"/>
      <c r="H36" s="334"/>
      <c r="I36" s="335"/>
      <c r="J36" s="335"/>
      <c r="K36" s="335"/>
      <c r="L36" s="335"/>
      <c r="M36" s="335"/>
      <c r="N36" s="336" t="str">
        <f t="shared" ca="1" si="0"/>
        <v/>
      </c>
      <c r="O36" s="336" t="s">
        <v>18592</v>
      </c>
      <c r="P36" s="337"/>
      <c r="Q36" s="338" t="str">
        <f t="shared" si="1"/>
        <v/>
      </c>
      <c r="R36" s="338" t="b">
        <f t="shared" si="2"/>
        <v>1</v>
      </c>
      <c r="S36" s="338" t="str">
        <f t="shared" si="3"/>
        <v/>
      </c>
    </row>
    <row r="37" spans="1:19" s="338" customFormat="1" ht="20.100000000000001" customHeight="1">
      <c r="A37" s="301"/>
      <c r="B37" s="333"/>
      <c r="C37" s="333"/>
      <c r="D37" s="333"/>
      <c r="E37" s="333"/>
      <c r="F37" s="333"/>
      <c r="G37" s="334"/>
      <c r="H37" s="334"/>
      <c r="I37" s="335"/>
      <c r="J37" s="335"/>
      <c r="K37" s="335"/>
      <c r="L37" s="335"/>
      <c r="M37" s="335"/>
      <c r="N37" s="336" t="str">
        <f t="shared" ca="1" si="0"/>
        <v/>
      </c>
      <c r="O37" s="336" t="s">
        <v>18592</v>
      </c>
      <c r="P37" s="337"/>
      <c r="Q37" s="338" t="str">
        <f t="shared" si="1"/>
        <v/>
      </c>
      <c r="R37" s="338" t="b">
        <f t="shared" si="2"/>
        <v>1</v>
      </c>
      <c r="S37" s="338" t="str">
        <f t="shared" si="3"/>
        <v/>
      </c>
    </row>
    <row r="38" spans="1:19" s="338" customFormat="1" ht="20.100000000000001" customHeight="1">
      <c r="A38" s="301"/>
      <c r="B38" s="333"/>
      <c r="C38" s="333"/>
      <c r="D38" s="333"/>
      <c r="E38" s="333"/>
      <c r="F38" s="333"/>
      <c r="G38" s="334"/>
      <c r="H38" s="334"/>
      <c r="I38" s="335"/>
      <c r="J38" s="335"/>
      <c r="K38" s="335"/>
      <c r="L38" s="335"/>
      <c r="M38" s="335"/>
      <c r="N38" s="336" t="str">
        <f t="shared" ca="1" si="0"/>
        <v/>
      </c>
      <c r="O38" s="336" t="s">
        <v>18592</v>
      </c>
      <c r="P38" s="337"/>
      <c r="Q38" s="338" t="str">
        <f t="shared" si="1"/>
        <v/>
      </c>
      <c r="R38" s="338" t="b">
        <f t="shared" si="2"/>
        <v>1</v>
      </c>
      <c r="S38" s="338" t="str">
        <f t="shared" si="3"/>
        <v/>
      </c>
    </row>
    <row r="39" spans="1:19" s="338" customFormat="1" ht="20.100000000000001" customHeight="1">
      <c r="A39" s="301"/>
      <c r="B39" s="333"/>
      <c r="C39" s="333"/>
      <c r="D39" s="333"/>
      <c r="E39" s="333"/>
      <c r="F39" s="333"/>
      <c r="G39" s="334"/>
      <c r="H39" s="334"/>
      <c r="I39" s="335"/>
      <c r="J39" s="335"/>
      <c r="K39" s="335"/>
      <c r="L39" s="335"/>
      <c r="M39" s="335"/>
      <c r="N39" s="336" t="str">
        <f t="shared" ca="1" si="0"/>
        <v/>
      </c>
      <c r="O39" s="336" t="s">
        <v>18592</v>
      </c>
      <c r="P39" s="337"/>
      <c r="Q39" s="338" t="str">
        <f t="shared" si="1"/>
        <v/>
      </c>
      <c r="R39" s="338" t="b">
        <f t="shared" si="2"/>
        <v>1</v>
      </c>
      <c r="S39" s="338" t="str">
        <f t="shared" si="3"/>
        <v/>
      </c>
    </row>
    <row r="40" spans="1:19" s="338" customFormat="1" ht="20.100000000000001" customHeight="1">
      <c r="A40" s="301"/>
      <c r="B40" s="333"/>
      <c r="C40" s="333"/>
      <c r="D40" s="333"/>
      <c r="E40" s="333"/>
      <c r="F40" s="333"/>
      <c r="G40" s="334"/>
      <c r="H40" s="334"/>
      <c r="I40" s="335"/>
      <c r="J40" s="335"/>
      <c r="K40" s="335"/>
      <c r="L40" s="335"/>
      <c r="M40" s="335"/>
      <c r="N40" s="336" t="str">
        <f t="shared" ca="1" si="0"/>
        <v/>
      </c>
      <c r="O40" s="336" t="s">
        <v>18592</v>
      </c>
      <c r="P40" s="337"/>
      <c r="Q40" s="338" t="str">
        <f t="shared" si="1"/>
        <v/>
      </c>
      <c r="R40" s="338" t="b">
        <f t="shared" si="2"/>
        <v>1</v>
      </c>
      <c r="S40" s="338" t="str">
        <f t="shared" si="3"/>
        <v/>
      </c>
    </row>
    <row r="41" spans="1:19" s="338" customFormat="1" ht="20.100000000000001" customHeight="1">
      <c r="A41" s="301"/>
      <c r="B41" s="333"/>
      <c r="C41" s="333"/>
      <c r="D41" s="333"/>
      <c r="E41" s="333"/>
      <c r="F41" s="333"/>
      <c r="G41" s="334"/>
      <c r="H41" s="334"/>
      <c r="I41" s="335"/>
      <c r="J41" s="335"/>
      <c r="K41" s="335"/>
      <c r="L41" s="335"/>
      <c r="M41" s="335"/>
      <c r="N41" s="336" t="str">
        <f t="shared" ca="1" si="0"/>
        <v/>
      </c>
      <c r="O41" s="336" t="s">
        <v>18592</v>
      </c>
      <c r="P41" s="337"/>
      <c r="Q41" s="338" t="str">
        <f t="shared" si="1"/>
        <v/>
      </c>
      <c r="R41" s="338" t="b">
        <f t="shared" si="2"/>
        <v>1</v>
      </c>
      <c r="S41" s="338" t="str">
        <f t="shared" si="3"/>
        <v/>
      </c>
    </row>
    <row r="42" spans="1:19" s="338" customFormat="1" ht="20.100000000000001" customHeight="1">
      <c r="A42" s="301"/>
      <c r="B42" s="333"/>
      <c r="C42" s="333"/>
      <c r="D42" s="333"/>
      <c r="E42" s="333"/>
      <c r="F42" s="333"/>
      <c r="G42" s="334"/>
      <c r="H42" s="334"/>
      <c r="I42" s="335"/>
      <c r="J42" s="335"/>
      <c r="K42" s="335"/>
      <c r="L42" s="335"/>
      <c r="M42" s="335"/>
      <c r="N42" s="336" t="str">
        <f t="shared" ca="1" si="0"/>
        <v/>
      </c>
      <c r="O42" s="336" t="s">
        <v>18592</v>
      </c>
      <c r="P42" s="337"/>
      <c r="Q42" s="338" t="str">
        <f t="shared" si="1"/>
        <v/>
      </c>
      <c r="R42" s="338" t="b">
        <f t="shared" si="2"/>
        <v>1</v>
      </c>
      <c r="S42" s="338" t="str">
        <f t="shared" si="3"/>
        <v/>
      </c>
    </row>
    <row r="43" spans="1:19" s="338" customFormat="1" ht="20.100000000000001" customHeight="1">
      <c r="A43" s="301"/>
      <c r="B43" s="333"/>
      <c r="C43" s="333"/>
      <c r="D43" s="333"/>
      <c r="E43" s="333"/>
      <c r="F43" s="333"/>
      <c r="G43" s="334"/>
      <c r="H43" s="334"/>
      <c r="I43" s="335"/>
      <c r="J43" s="335"/>
      <c r="K43" s="335"/>
      <c r="L43" s="335"/>
      <c r="M43" s="335"/>
      <c r="N43" s="336" t="str">
        <f t="shared" ca="1" si="0"/>
        <v/>
      </c>
      <c r="O43" s="336" t="s">
        <v>18592</v>
      </c>
      <c r="P43" s="337"/>
      <c r="Q43" s="338" t="str">
        <f t="shared" si="1"/>
        <v/>
      </c>
      <c r="R43" s="338" t="b">
        <f t="shared" si="2"/>
        <v>1</v>
      </c>
      <c r="S43" s="338" t="str">
        <f t="shared" si="3"/>
        <v/>
      </c>
    </row>
    <row r="44" spans="1:19" s="338" customFormat="1" ht="20.100000000000001" customHeight="1">
      <c r="A44" s="301"/>
      <c r="B44" s="333"/>
      <c r="C44" s="333"/>
      <c r="D44" s="333"/>
      <c r="E44" s="333"/>
      <c r="F44" s="333"/>
      <c r="G44" s="334"/>
      <c r="H44" s="334"/>
      <c r="I44" s="335"/>
      <c r="J44" s="335"/>
      <c r="K44" s="335"/>
      <c r="L44" s="335"/>
      <c r="M44" s="335"/>
      <c r="N44" s="336" t="str">
        <f t="shared" ca="1" si="0"/>
        <v/>
      </c>
      <c r="O44" s="336" t="s">
        <v>18592</v>
      </c>
      <c r="P44" s="337"/>
      <c r="Q44" s="338" t="str">
        <f t="shared" si="1"/>
        <v/>
      </c>
      <c r="R44" s="338" t="b">
        <f t="shared" si="2"/>
        <v>1</v>
      </c>
      <c r="S44" s="338" t="str">
        <f t="shared" si="3"/>
        <v/>
      </c>
    </row>
    <row r="45" spans="1:19" s="338" customFormat="1" ht="20.100000000000001" customHeight="1">
      <c r="A45" s="301"/>
      <c r="B45" s="333"/>
      <c r="C45" s="333"/>
      <c r="D45" s="333"/>
      <c r="E45" s="333"/>
      <c r="F45" s="333"/>
      <c r="G45" s="334"/>
      <c r="H45" s="334"/>
      <c r="I45" s="335"/>
      <c r="J45" s="335"/>
      <c r="K45" s="335"/>
      <c r="L45" s="335"/>
      <c r="M45" s="335"/>
      <c r="N45" s="336" t="str">
        <f t="shared" ca="1" si="0"/>
        <v/>
      </c>
      <c r="O45" s="336" t="s">
        <v>18592</v>
      </c>
      <c r="P45" s="337"/>
      <c r="Q45" s="338" t="str">
        <f t="shared" si="1"/>
        <v/>
      </c>
      <c r="R45" s="338" t="b">
        <f t="shared" si="2"/>
        <v>1</v>
      </c>
      <c r="S45" s="338" t="str">
        <f t="shared" si="3"/>
        <v/>
      </c>
    </row>
    <row r="46" spans="1:19" s="338" customFormat="1" ht="20.100000000000001" customHeight="1">
      <c r="A46" s="301"/>
      <c r="B46" s="333"/>
      <c r="C46" s="333"/>
      <c r="D46" s="333"/>
      <c r="E46" s="333"/>
      <c r="F46" s="333"/>
      <c r="G46" s="334"/>
      <c r="H46" s="334"/>
      <c r="I46" s="335"/>
      <c r="J46" s="335"/>
      <c r="K46" s="335"/>
      <c r="L46" s="335"/>
      <c r="M46" s="335"/>
      <c r="N46" s="336" t="str">
        <f t="shared" ca="1" si="0"/>
        <v/>
      </c>
      <c r="O46" s="336" t="s">
        <v>18592</v>
      </c>
      <c r="P46" s="337"/>
      <c r="Q46" s="338" t="str">
        <f t="shared" si="1"/>
        <v/>
      </c>
      <c r="R46" s="338" t="b">
        <f t="shared" si="2"/>
        <v>1</v>
      </c>
      <c r="S46" s="338" t="str">
        <f t="shared" si="3"/>
        <v/>
      </c>
    </row>
    <row r="47" spans="1:19" s="338" customFormat="1" ht="20.100000000000001" customHeight="1">
      <c r="A47" s="301"/>
      <c r="B47" s="333"/>
      <c r="C47" s="333"/>
      <c r="D47" s="333"/>
      <c r="E47" s="333"/>
      <c r="F47" s="333"/>
      <c r="G47" s="334"/>
      <c r="H47" s="334"/>
      <c r="I47" s="335"/>
      <c r="J47" s="335"/>
      <c r="K47" s="335"/>
      <c r="L47" s="335"/>
      <c r="M47" s="335"/>
      <c r="N47" s="336" t="str">
        <f t="shared" ca="1" si="0"/>
        <v/>
      </c>
      <c r="O47" s="336" t="s">
        <v>18592</v>
      </c>
      <c r="P47" s="337"/>
      <c r="Q47" s="338" t="str">
        <f t="shared" si="1"/>
        <v/>
      </c>
      <c r="R47" s="338" t="b">
        <f t="shared" si="2"/>
        <v>1</v>
      </c>
      <c r="S47" s="338" t="str">
        <f t="shared" si="3"/>
        <v/>
      </c>
    </row>
    <row r="48" spans="1:19" s="338" customFormat="1" ht="20.100000000000001" customHeight="1">
      <c r="A48" s="301"/>
      <c r="B48" s="333"/>
      <c r="C48" s="333"/>
      <c r="D48" s="333"/>
      <c r="E48" s="333"/>
      <c r="F48" s="333"/>
      <c r="G48" s="334"/>
      <c r="H48" s="334"/>
      <c r="I48" s="335"/>
      <c r="J48" s="335"/>
      <c r="K48" s="335"/>
      <c r="L48" s="335"/>
      <c r="M48" s="335"/>
      <c r="N48" s="336" t="str">
        <f t="shared" ca="1" si="0"/>
        <v/>
      </c>
      <c r="O48" s="336" t="s">
        <v>18592</v>
      </c>
      <c r="P48" s="337"/>
      <c r="Q48" s="338" t="str">
        <f t="shared" si="1"/>
        <v/>
      </c>
      <c r="R48" s="338" t="b">
        <f t="shared" si="2"/>
        <v>1</v>
      </c>
      <c r="S48" s="338" t="str">
        <f t="shared" si="3"/>
        <v/>
      </c>
    </row>
    <row r="49" spans="1:19" s="338" customFormat="1" ht="20.100000000000001" customHeight="1">
      <c r="A49" s="301"/>
      <c r="B49" s="333"/>
      <c r="C49" s="333"/>
      <c r="D49" s="333"/>
      <c r="E49" s="333"/>
      <c r="F49" s="333"/>
      <c r="G49" s="334"/>
      <c r="H49" s="334"/>
      <c r="I49" s="335"/>
      <c r="J49" s="335"/>
      <c r="K49" s="335"/>
      <c r="L49" s="335"/>
      <c r="M49" s="335"/>
      <c r="N49" s="336" t="str">
        <f t="shared" ca="1" si="0"/>
        <v/>
      </c>
      <c r="O49" s="336" t="s">
        <v>18592</v>
      </c>
      <c r="P49" s="337"/>
      <c r="Q49" s="338" t="str">
        <f t="shared" si="1"/>
        <v/>
      </c>
      <c r="R49" s="338" t="b">
        <f t="shared" si="2"/>
        <v>1</v>
      </c>
      <c r="S49" s="338" t="str">
        <f t="shared" si="3"/>
        <v/>
      </c>
    </row>
    <row r="50" spans="1:19" s="338" customFormat="1" ht="20.100000000000001" customHeight="1">
      <c r="A50" s="301"/>
      <c r="B50" s="333"/>
      <c r="C50" s="333"/>
      <c r="D50" s="333"/>
      <c r="E50" s="333"/>
      <c r="F50" s="333"/>
      <c r="G50" s="334"/>
      <c r="H50" s="334"/>
      <c r="I50" s="335"/>
      <c r="J50" s="335"/>
      <c r="K50" s="335"/>
      <c r="L50" s="335"/>
      <c r="M50" s="335"/>
      <c r="N50" s="336" t="str">
        <f t="shared" ca="1" si="0"/>
        <v/>
      </c>
      <c r="O50" s="336" t="s">
        <v>18592</v>
      </c>
      <c r="P50" s="337"/>
      <c r="Q50" s="338" t="str">
        <f t="shared" si="1"/>
        <v/>
      </c>
      <c r="R50" s="338" t="b">
        <f t="shared" si="2"/>
        <v>1</v>
      </c>
      <c r="S50" s="338" t="str">
        <f t="shared" si="3"/>
        <v/>
      </c>
    </row>
    <row r="51" spans="1:19" s="338" customFormat="1" ht="20.100000000000001" customHeight="1">
      <c r="A51" s="301"/>
      <c r="B51" s="333"/>
      <c r="C51" s="333"/>
      <c r="D51" s="333"/>
      <c r="E51" s="333"/>
      <c r="F51" s="333"/>
      <c r="G51" s="334"/>
      <c r="H51" s="334"/>
      <c r="I51" s="335"/>
      <c r="J51" s="335"/>
      <c r="K51" s="335"/>
      <c r="L51" s="335"/>
      <c r="M51" s="335"/>
      <c r="N51" s="336" t="str">
        <f t="shared" ca="1" si="0"/>
        <v/>
      </c>
      <c r="O51" s="336" t="s">
        <v>18592</v>
      </c>
      <c r="P51" s="337"/>
      <c r="Q51" s="338" t="str">
        <f t="shared" si="1"/>
        <v/>
      </c>
      <c r="R51" s="338" t="b">
        <f t="shared" si="2"/>
        <v>1</v>
      </c>
      <c r="S51" s="338" t="str">
        <f t="shared" si="3"/>
        <v/>
      </c>
    </row>
    <row r="52" spans="1:19" s="338" customFormat="1" ht="20.100000000000001" customHeight="1">
      <c r="A52" s="301"/>
      <c r="B52" s="333"/>
      <c r="C52" s="333"/>
      <c r="D52" s="333"/>
      <c r="E52" s="333"/>
      <c r="F52" s="333"/>
      <c r="G52" s="334"/>
      <c r="H52" s="334"/>
      <c r="I52" s="335"/>
      <c r="J52" s="335"/>
      <c r="K52" s="335"/>
      <c r="L52" s="335"/>
      <c r="M52" s="335"/>
      <c r="N52" s="336" t="str">
        <f t="shared" ca="1" si="0"/>
        <v/>
      </c>
      <c r="O52" s="336" t="s">
        <v>18592</v>
      </c>
      <c r="P52" s="337"/>
      <c r="Q52" s="338" t="str">
        <f t="shared" si="1"/>
        <v/>
      </c>
      <c r="R52" s="338" t="b">
        <f t="shared" si="2"/>
        <v>1</v>
      </c>
      <c r="S52" s="338" t="str">
        <f t="shared" si="3"/>
        <v/>
      </c>
    </row>
    <row r="53" spans="1:19" s="338" customFormat="1" ht="20.100000000000001" customHeight="1">
      <c r="A53" s="301"/>
      <c r="B53" s="333"/>
      <c r="C53" s="333"/>
      <c r="D53" s="333"/>
      <c r="E53" s="333"/>
      <c r="F53" s="333"/>
      <c r="G53" s="334"/>
      <c r="H53" s="334"/>
      <c r="I53" s="335"/>
      <c r="J53" s="335"/>
      <c r="K53" s="335"/>
      <c r="L53" s="335"/>
      <c r="M53" s="335"/>
      <c r="N53" s="336" t="str">
        <f t="shared" ca="1" si="0"/>
        <v/>
      </c>
      <c r="O53" s="336" t="s">
        <v>18592</v>
      </c>
      <c r="P53" s="337"/>
      <c r="Q53" s="338" t="str">
        <f t="shared" si="1"/>
        <v/>
      </c>
      <c r="R53" s="338" t="b">
        <f t="shared" si="2"/>
        <v>1</v>
      </c>
      <c r="S53" s="338" t="str">
        <f t="shared" si="3"/>
        <v/>
      </c>
    </row>
    <row r="54" spans="1:19" s="338" customFormat="1" ht="20.100000000000001" customHeight="1">
      <c r="A54" s="301"/>
      <c r="B54" s="333"/>
      <c r="C54" s="333"/>
      <c r="D54" s="333"/>
      <c r="E54" s="333"/>
      <c r="F54" s="333"/>
      <c r="G54" s="334"/>
      <c r="H54" s="334"/>
      <c r="I54" s="335"/>
      <c r="J54" s="335"/>
      <c r="K54" s="335"/>
      <c r="L54" s="335"/>
      <c r="M54" s="335"/>
      <c r="N54" s="336" t="str">
        <f t="shared" ca="1" si="0"/>
        <v/>
      </c>
      <c r="O54" s="336" t="s">
        <v>18592</v>
      </c>
      <c r="P54" s="337"/>
      <c r="Q54" s="338" t="str">
        <f t="shared" si="1"/>
        <v/>
      </c>
      <c r="R54" s="338" t="b">
        <f t="shared" si="2"/>
        <v>1</v>
      </c>
      <c r="S54" s="338" t="str">
        <f t="shared" si="3"/>
        <v/>
      </c>
    </row>
    <row r="55" spans="1:19" s="338" customFormat="1" ht="20.100000000000001" customHeight="1">
      <c r="A55" s="301"/>
      <c r="B55" s="333"/>
      <c r="C55" s="333"/>
      <c r="D55" s="333"/>
      <c r="E55" s="333"/>
      <c r="F55" s="333"/>
      <c r="G55" s="334"/>
      <c r="H55" s="334"/>
      <c r="I55" s="335"/>
      <c r="J55" s="335"/>
      <c r="K55" s="335"/>
      <c r="L55" s="335"/>
      <c r="M55" s="335"/>
      <c r="N55" s="336" t="str">
        <f t="shared" ca="1" si="0"/>
        <v/>
      </c>
      <c r="O55" s="336" t="s">
        <v>18592</v>
      </c>
      <c r="P55" s="337"/>
      <c r="Q55" s="338" t="str">
        <f t="shared" si="1"/>
        <v/>
      </c>
      <c r="R55" s="338" t="b">
        <f t="shared" si="2"/>
        <v>1</v>
      </c>
      <c r="S55" s="338" t="str">
        <f t="shared" si="3"/>
        <v/>
      </c>
    </row>
    <row r="56" spans="1:19" s="338" customFormat="1" ht="20.100000000000001" customHeight="1">
      <c r="A56" s="301"/>
      <c r="B56" s="333"/>
      <c r="C56" s="333"/>
      <c r="D56" s="333"/>
      <c r="E56" s="333"/>
      <c r="F56" s="333"/>
      <c r="G56" s="334"/>
      <c r="H56" s="334"/>
      <c r="I56" s="335"/>
      <c r="J56" s="335"/>
      <c r="K56" s="335"/>
      <c r="L56" s="335"/>
      <c r="M56" s="335"/>
      <c r="N56" s="336" t="str">
        <f t="shared" ca="1" si="0"/>
        <v/>
      </c>
      <c r="O56" s="336" t="s">
        <v>18592</v>
      </c>
      <c r="P56" s="337"/>
      <c r="Q56" s="338" t="str">
        <f t="shared" si="1"/>
        <v/>
      </c>
      <c r="R56" s="338" t="b">
        <f t="shared" si="2"/>
        <v>1</v>
      </c>
      <c r="S56" s="338" t="str">
        <f t="shared" si="3"/>
        <v/>
      </c>
    </row>
    <row r="57" spans="1:19" s="338" customFormat="1" ht="20.100000000000001" customHeight="1">
      <c r="A57" s="301"/>
      <c r="B57" s="333"/>
      <c r="C57" s="333"/>
      <c r="D57" s="333"/>
      <c r="E57" s="333"/>
      <c r="F57" s="333"/>
      <c r="G57" s="334"/>
      <c r="H57" s="334"/>
      <c r="I57" s="335"/>
      <c r="J57" s="335"/>
      <c r="K57" s="335"/>
      <c r="L57" s="335"/>
      <c r="M57" s="335"/>
      <c r="N57" s="336" t="str">
        <f t="shared" ca="1" si="0"/>
        <v/>
      </c>
      <c r="O57" s="336" t="s">
        <v>18592</v>
      </c>
      <c r="P57" s="337"/>
      <c r="Q57" s="338" t="str">
        <f t="shared" si="1"/>
        <v/>
      </c>
      <c r="R57" s="338" t="b">
        <f t="shared" si="2"/>
        <v>1</v>
      </c>
      <c r="S57" s="338" t="str">
        <f t="shared" si="3"/>
        <v/>
      </c>
    </row>
    <row r="58" spans="1:19" s="338" customFormat="1" ht="20.100000000000001" customHeight="1">
      <c r="A58" s="301"/>
      <c r="B58" s="333"/>
      <c r="C58" s="333"/>
      <c r="D58" s="333"/>
      <c r="E58" s="333"/>
      <c r="F58" s="333"/>
      <c r="G58" s="334"/>
      <c r="H58" s="334"/>
      <c r="I58" s="335"/>
      <c r="J58" s="335"/>
      <c r="K58" s="335"/>
      <c r="L58" s="335"/>
      <c r="M58" s="335"/>
      <c r="N58" s="336" t="str">
        <f t="shared" ca="1" si="0"/>
        <v/>
      </c>
      <c r="O58" s="336" t="s">
        <v>18592</v>
      </c>
      <c r="P58" s="337"/>
      <c r="Q58" s="338" t="str">
        <f t="shared" si="1"/>
        <v/>
      </c>
      <c r="R58" s="338" t="b">
        <f t="shared" si="2"/>
        <v>1</v>
      </c>
      <c r="S58" s="338" t="str">
        <f t="shared" si="3"/>
        <v/>
      </c>
    </row>
    <row r="59" spans="1:19" s="338" customFormat="1" ht="20.100000000000001" customHeight="1">
      <c r="A59" s="301"/>
      <c r="B59" s="333"/>
      <c r="C59" s="333"/>
      <c r="D59" s="333"/>
      <c r="E59" s="333"/>
      <c r="F59" s="333"/>
      <c r="G59" s="334"/>
      <c r="H59" s="334"/>
      <c r="I59" s="335"/>
      <c r="J59" s="335"/>
      <c r="K59" s="335"/>
      <c r="L59" s="335"/>
      <c r="M59" s="335"/>
      <c r="N59" s="336" t="str">
        <f t="shared" ca="1" si="0"/>
        <v/>
      </c>
      <c r="O59" s="336" t="s">
        <v>18592</v>
      </c>
      <c r="P59" s="337"/>
      <c r="Q59" s="338" t="str">
        <f t="shared" si="1"/>
        <v/>
      </c>
      <c r="R59" s="338" t="b">
        <f t="shared" si="2"/>
        <v>1</v>
      </c>
      <c r="S59" s="338" t="str">
        <f t="shared" si="3"/>
        <v/>
      </c>
    </row>
    <row r="60" spans="1:19" s="338" customFormat="1" ht="20.100000000000001" customHeight="1">
      <c r="A60" s="301"/>
      <c r="B60" s="333"/>
      <c r="C60" s="333"/>
      <c r="D60" s="333"/>
      <c r="E60" s="333"/>
      <c r="F60" s="333"/>
      <c r="G60" s="334"/>
      <c r="H60" s="334"/>
      <c r="I60" s="335"/>
      <c r="J60" s="335"/>
      <c r="K60" s="335"/>
      <c r="L60" s="335"/>
      <c r="M60" s="335"/>
      <c r="N60" s="336" t="str">
        <f t="shared" ca="1" si="0"/>
        <v/>
      </c>
      <c r="O60" s="336" t="s">
        <v>18592</v>
      </c>
      <c r="P60" s="337"/>
      <c r="Q60" s="338" t="str">
        <f t="shared" si="1"/>
        <v/>
      </c>
      <c r="R60" s="338" t="b">
        <f t="shared" si="2"/>
        <v>1</v>
      </c>
      <c r="S60" s="338" t="str">
        <f t="shared" si="3"/>
        <v/>
      </c>
    </row>
    <row r="61" spans="1:19" s="338" customFormat="1" ht="20.100000000000001" customHeight="1">
      <c r="A61" s="301"/>
      <c r="B61" s="333"/>
      <c r="C61" s="333"/>
      <c r="D61" s="333"/>
      <c r="E61" s="333"/>
      <c r="F61" s="333"/>
      <c r="G61" s="334"/>
      <c r="H61" s="334"/>
      <c r="I61" s="335"/>
      <c r="J61" s="335"/>
      <c r="K61" s="335"/>
      <c r="L61" s="335"/>
      <c r="M61" s="335"/>
      <c r="N61" s="336" t="str">
        <f t="shared" ca="1" si="0"/>
        <v/>
      </c>
      <c r="O61" s="336" t="s">
        <v>18592</v>
      </c>
      <c r="P61" s="337"/>
      <c r="Q61" s="338" t="str">
        <f t="shared" si="1"/>
        <v/>
      </c>
      <c r="R61" s="338" t="b">
        <f t="shared" si="2"/>
        <v>1</v>
      </c>
      <c r="S61" s="338" t="str">
        <f t="shared" si="3"/>
        <v/>
      </c>
    </row>
    <row r="62" spans="1:19" s="338" customFormat="1" ht="20.100000000000001" customHeight="1">
      <c r="A62" s="301"/>
      <c r="B62" s="333"/>
      <c r="C62" s="333"/>
      <c r="D62" s="333"/>
      <c r="E62" s="333"/>
      <c r="F62" s="333"/>
      <c r="G62" s="334"/>
      <c r="H62" s="334"/>
      <c r="I62" s="335"/>
      <c r="J62" s="335"/>
      <c r="K62" s="335"/>
      <c r="L62" s="335"/>
      <c r="M62" s="335"/>
      <c r="N62" s="336" t="str">
        <f t="shared" ca="1" si="0"/>
        <v/>
      </c>
      <c r="O62" s="336" t="s">
        <v>18592</v>
      </c>
      <c r="P62" s="337"/>
      <c r="Q62" s="338" t="str">
        <f t="shared" si="1"/>
        <v/>
      </c>
      <c r="R62" s="338" t="b">
        <f t="shared" si="2"/>
        <v>1</v>
      </c>
      <c r="S62" s="338" t="str">
        <f t="shared" si="3"/>
        <v/>
      </c>
    </row>
    <row r="63" spans="1:19" s="338" customFormat="1" ht="20.100000000000001" customHeight="1">
      <c r="A63" s="301"/>
      <c r="B63" s="333"/>
      <c r="C63" s="333"/>
      <c r="D63" s="333"/>
      <c r="E63" s="333"/>
      <c r="F63" s="333"/>
      <c r="G63" s="334"/>
      <c r="H63" s="334"/>
      <c r="I63" s="335"/>
      <c r="J63" s="335"/>
      <c r="K63" s="335"/>
      <c r="L63" s="335"/>
      <c r="M63" s="335"/>
      <c r="N63" s="336" t="str">
        <f t="shared" ca="1" si="0"/>
        <v/>
      </c>
      <c r="O63" s="336" t="s">
        <v>18592</v>
      </c>
      <c r="P63" s="337"/>
      <c r="Q63" s="338" t="str">
        <f t="shared" si="1"/>
        <v/>
      </c>
      <c r="R63" s="338" t="b">
        <f t="shared" si="2"/>
        <v>1</v>
      </c>
      <c r="S63" s="338" t="str">
        <f t="shared" si="3"/>
        <v/>
      </c>
    </row>
    <row r="64" spans="1:19" s="338" customFormat="1" ht="20.100000000000001" customHeight="1">
      <c r="A64" s="301"/>
      <c r="B64" s="333"/>
      <c r="C64" s="333"/>
      <c r="D64" s="333"/>
      <c r="E64" s="333"/>
      <c r="F64" s="333"/>
      <c r="G64" s="334"/>
      <c r="H64" s="334"/>
      <c r="I64" s="335"/>
      <c r="J64" s="335"/>
      <c r="K64" s="335"/>
      <c r="L64" s="335"/>
      <c r="M64" s="335"/>
      <c r="N64" s="336" t="str">
        <f t="shared" ca="1" si="0"/>
        <v/>
      </c>
      <c r="O64" s="336" t="s">
        <v>18592</v>
      </c>
      <c r="P64" s="337"/>
      <c r="Q64" s="338" t="str">
        <f t="shared" si="1"/>
        <v/>
      </c>
      <c r="R64" s="338" t="b">
        <f t="shared" si="2"/>
        <v>1</v>
      </c>
      <c r="S64" s="338" t="str">
        <f t="shared" si="3"/>
        <v/>
      </c>
    </row>
    <row r="65" spans="1:19" s="338" customFormat="1" ht="20.100000000000001" customHeight="1">
      <c r="A65" s="301"/>
      <c r="B65" s="333"/>
      <c r="C65" s="333"/>
      <c r="D65" s="333"/>
      <c r="E65" s="333"/>
      <c r="F65" s="333"/>
      <c r="G65" s="334"/>
      <c r="H65" s="334"/>
      <c r="I65" s="335"/>
      <c r="J65" s="335"/>
      <c r="K65" s="335"/>
      <c r="L65" s="335"/>
      <c r="M65" s="335"/>
      <c r="N65" s="336" t="str">
        <f t="shared" ca="1" si="0"/>
        <v/>
      </c>
      <c r="O65" s="336" t="s">
        <v>18592</v>
      </c>
      <c r="P65" s="337"/>
      <c r="Q65" s="338" t="str">
        <f t="shared" si="1"/>
        <v/>
      </c>
      <c r="R65" s="338" t="b">
        <f t="shared" si="2"/>
        <v>1</v>
      </c>
      <c r="S65" s="338" t="str">
        <f t="shared" si="3"/>
        <v/>
      </c>
    </row>
    <row r="66" spans="1:19" s="338" customFormat="1" ht="20.100000000000001" customHeight="1">
      <c r="A66" s="301"/>
      <c r="B66" s="333"/>
      <c r="C66" s="333"/>
      <c r="D66" s="333"/>
      <c r="E66" s="333"/>
      <c r="F66" s="333"/>
      <c r="G66" s="334"/>
      <c r="H66" s="334"/>
      <c r="I66" s="335"/>
      <c r="J66" s="335"/>
      <c r="K66" s="335"/>
      <c r="L66" s="335"/>
      <c r="M66" s="335"/>
      <c r="N66" s="336" t="str">
        <f t="shared" ca="1" si="0"/>
        <v/>
      </c>
      <c r="O66" s="336" t="s">
        <v>18592</v>
      </c>
      <c r="P66" s="337"/>
      <c r="Q66" s="338" t="str">
        <f t="shared" si="1"/>
        <v/>
      </c>
      <c r="R66" s="338" t="b">
        <f t="shared" si="2"/>
        <v>1</v>
      </c>
      <c r="S66" s="338" t="str">
        <f t="shared" si="3"/>
        <v/>
      </c>
    </row>
    <row r="67" spans="1:19" s="338" customFormat="1" ht="20.100000000000001" customHeight="1">
      <c r="A67" s="301"/>
      <c r="B67" s="333"/>
      <c r="C67" s="333"/>
      <c r="D67" s="333"/>
      <c r="E67" s="333"/>
      <c r="F67" s="333"/>
      <c r="G67" s="334"/>
      <c r="H67" s="334"/>
      <c r="I67" s="335"/>
      <c r="J67" s="335"/>
      <c r="K67" s="335"/>
      <c r="L67" s="335"/>
      <c r="M67" s="335"/>
      <c r="N67" s="336" t="str">
        <f t="shared" ca="1" si="0"/>
        <v/>
      </c>
      <c r="O67" s="336" t="s">
        <v>18592</v>
      </c>
      <c r="P67" s="337"/>
      <c r="Q67" s="338" t="str">
        <f t="shared" si="1"/>
        <v/>
      </c>
      <c r="R67" s="338" t="b">
        <f t="shared" si="2"/>
        <v>1</v>
      </c>
      <c r="S67" s="338" t="str">
        <f t="shared" si="3"/>
        <v/>
      </c>
    </row>
    <row r="68" spans="1:19" s="338" customFormat="1" ht="20.100000000000001" customHeight="1">
      <c r="A68" s="301"/>
      <c r="B68" s="333"/>
      <c r="C68" s="333"/>
      <c r="D68" s="333"/>
      <c r="E68" s="333"/>
      <c r="F68" s="333"/>
      <c r="G68" s="334"/>
      <c r="H68" s="334"/>
      <c r="I68" s="335"/>
      <c r="J68" s="335"/>
      <c r="K68" s="335"/>
      <c r="L68" s="335"/>
      <c r="M68" s="335"/>
      <c r="N68" s="336" t="str">
        <f t="shared" ca="1" si="0"/>
        <v/>
      </c>
      <c r="O68" s="336" t="s">
        <v>18592</v>
      </c>
      <c r="P68" s="337"/>
      <c r="Q68" s="338" t="str">
        <f t="shared" si="1"/>
        <v/>
      </c>
      <c r="R68" s="338" t="b">
        <f t="shared" si="2"/>
        <v>1</v>
      </c>
      <c r="S68" s="338" t="str">
        <f t="shared" si="3"/>
        <v/>
      </c>
    </row>
    <row r="69" spans="1:19" s="338" customFormat="1" ht="20.100000000000001" customHeight="1">
      <c r="A69" s="301"/>
      <c r="B69" s="333"/>
      <c r="C69" s="333"/>
      <c r="D69" s="333"/>
      <c r="E69" s="333"/>
      <c r="F69" s="333"/>
      <c r="G69" s="334"/>
      <c r="H69" s="334"/>
      <c r="I69" s="335"/>
      <c r="J69" s="335"/>
      <c r="K69" s="335"/>
      <c r="L69" s="335"/>
      <c r="M69" s="335"/>
      <c r="N69" s="336" t="str">
        <f t="shared" ref="N69:N132" ca="1" si="4">IF(A69="","",IF(ISERROR(MATCH($F69,CL,0)),"Unknown",INDIRECT("'C'!$A$"&amp;MATCH($F69,CL,0)+1)))</f>
        <v/>
      </c>
      <c r="O69" s="336" t="s">
        <v>18592</v>
      </c>
      <c r="P69" s="337"/>
      <c r="Q69" s="338" t="str">
        <f t="shared" ref="Q69:Q132" si="5">A69&amp;B69</f>
        <v/>
      </c>
      <c r="R69" s="338" t="b">
        <f t="shared" ref="R69:R132" si="6">OR(ISBLANK(B69),ISBLANK(C69))</f>
        <v>1</v>
      </c>
      <c r="S69" s="338" t="str">
        <f t="shared" ref="S69:S132" si="7">IF(R69,"",A69&amp;"+")</f>
        <v/>
      </c>
    </row>
    <row r="70" spans="1:19" s="338" customFormat="1" ht="20.100000000000001" customHeight="1">
      <c r="A70" s="301"/>
      <c r="B70" s="333"/>
      <c r="C70" s="333"/>
      <c r="D70" s="333"/>
      <c r="E70" s="333"/>
      <c r="F70" s="333"/>
      <c r="G70" s="334"/>
      <c r="H70" s="334"/>
      <c r="I70" s="335"/>
      <c r="J70" s="335"/>
      <c r="K70" s="335"/>
      <c r="L70" s="335"/>
      <c r="M70" s="335"/>
      <c r="N70" s="336" t="str">
        <f t="shared" ca="1" si="4"/>
        <v/>
      </c>
      <c r="O70" s="336" t="s">
        <v>18592</v>
      </c>
      <c r="P70" s="337"/>
      <c r="Q70" s="338" t="str">
        <f t="shared" si="5"/>
        <v/>
      </c>
      <c r="R70" s="338" t="b">
        <f t="shared" si="6"/>
        <v>1</v>
      </c>
      <c r="S70" s="338" t="str">
        <f t="shared" si="7"/>
        <v/>
      </c>
    </row>
    <row r="71" spans="1:19" s="338" customFormat="1" ht="20.100000000000001" customHeight="1">
      <c r="A71" s="301"/>
      <c r="B71" s="333"/>
      <c r="C71" s="333"/>
      <c r="D71" s="333"/>
      <c r="E71" s="333"/>
      <c r="F71" s="333"/>
      <c r="G71" s="334"/>
      <c r="H71" s="334"/>
      <c r="I71" s="335"/>
      <c r="J71" s="335"/>
      <c r="K71" s="335"/>
      <c r="L71" s="335"/>
      <c r="M71" s="335"/>
      <c r="N71" s="336" t="str">
        <f t="shared" ca="1" si="4"/>
        <v/>
      </c>
      <c r="O71" s="336" t="s">
        <v>18592</v>
      </c>
      <c r="P71" s="337"/>
      <c r="Q71" s="338" t="str">
        <f t="shared" si="5"/>
        <v/>
      </c>
      <c r="R71" s="338" t="b">
        <f t="shared" si="6"/>
        <v>1</v>
      </c>
      <c r="S71" s="338" t="str">
        <f t="shared" si="7"/>
        <v/>
      </c>
    </row>
    <row r="72" spans="1:19" s="338" customFormat="1" ht="20.100000000000001" customHeight="1">
      <c r="A72" s="301"/>
      <c r="B72" s="333"/>
      <c r="C72" s="333"/>
      <c r="D72" s="333"/>
      <c r="E72" s="333"/>
      <c r="F72" s="333"/>
      <c r="G72" s="334"/>
      <c r="H72" s="334"/>
      <c r="I72" s="335"/>
      <c r="J72" s="335"/>
      <c r="K72" s="335"/>
      <c r="L72" s="335"/>
      <c r="M72" s="335"/>
      <c r="N72" s="336" t="str">
        <f t="shared" ca="1" si="4"/>
        <v/>
      </c>
      <c r="O72" s="336" t="s">
        <v>18592</v>
      </c>
      <c r="P72" s="337"/>
      <c r="Q72" s="338" t="str">
        <f t="shared" si="5"/>
        <v/>
      </c>
      <c r="R72" s="338" t="b">
        <f t="shared" si="6"/>
        <v>1</v>
      </c>
      <c r="S72" s="338" t="str">
        <f t="shared" si="7"/>
        <v/>
      </c>
    </row>
    <row r="73" spans="1:19" s="338" customFormat="1" ht="20.100000000000001" customHeight="1">
      <c r="A73" s="301"/>
      <c r="B73" s="333"/>
      <c r="C73" s="333"/>
      <c r="D73" s="333"/>
      <c r="E73" s="333"/>
      <c r="F73" s="333"/>
      <c r="G73" s="334"/>
      <c r="H73" s="334"/>
      <c r="I73" s="335"/>
      <c r="J73" s="335"/>
      <c r="K73" s="335"/>
      <c r="L73" s="335"/>
      <c r="M73" s="335"/>
      <c r="N73" s="336" t="str">
        <f t="shared" ca="1" si="4"/>
        <v/>
      </c>
      <c r="O73" s="336" t="s">
        <v>18592</v>
      </c>
      <c r="P73" s="337"/>
      <c r="Q73" s="338" t="str">
        <f t="shared" si="5"/>
        <v/>
      </c>
      <c r="R73" s="338" t="b">
        <f t="shared" si="6"/>
        <v>1</v>
      </c>
      <c r="S73" s="338" t="str">
        <f t="shared" si="7"/>
        <v/>
      </c>
    </row>
    <row r="74" spans="1:19" s="338" customFormat="1" ht="20.100000000000001" customHeight="1">
      <c r="A74" s="301"/>
      <c r="B74" s="333"/>
      <c r="C74" s="333"/>
      <c r="D74" s="333"/>
      <c r="E74" s="333"/>
      <c r="F74" s="333"/>
      <c r="G74" s="334"/>
      <c r="H74" s="334"/>
      <c r="I74" s="335"/>
      <c r="J74" s="335"/>
      <c r="K74" s="335"/>
      <c r="L74" s="335"/>
      <c r="M74" s="335"/>
      <c r="N74" s="336" t="str">
        <f t="shared" ca="1" si="4"/>
        <v/>
      </c>
      <c r="O74" s="336" t="s">
        <v>18592</v>
      </c>
      <c r="P74" s="337"/>
      <c r="Q74" s="338" t="str">
        <f t="shared" si="5"/>
        <v/>
      </c>
      <c r="R74" s="338" t="b">
        <f t="shared" si="6"/>
        <v>1</v>
      </c>
      <c r="S74" s="338" t="str">
        <f t="shared" si="7"/>
        <v/>
      </c>
    </row>
    <row r="75" spans="1:19" s="338" customFormat="1" ht="20.100000000000001" customHeight="1">
      <c r="A75" s="301"/>
      <c r="B75" s="333"/>
      <c r="C75" s="333"/>
      <c r="D75" s="333"/>
      <c r="E75" s="333"/>
      <c r="F75" s="333"/>
      <c r="G75" s="334"/>
      <c r="H75" s="334"/>
      <c r="I75" s="335"/>
      <c r="J75" s="335"/>
      <c r="K75" s="335"/>
      <c r="L75" s="335"/>
      <c r="M75" s="335"/>
      <c r="N75" s="336" t="str">
        <f t="shared" ca="1" si="4"/>
        <v/>
      </c>
      <c r="O75" s="336" t="s">
        <v>18592</v>
      </c>
      <c r="P75" s="337"/>
      <c r="Q75" s="338" t="str">
        <f t="shared" si="5"/>
        <v/>
      </c>
      <c r="R75" s="338" t="b">
        <f t="shared" si="6"/>
        <v>1</v>
      </c>
      <c r="S75" s="338" t="str">
        <f t="shared" si="7"/>
        <v/>
      </c>
    </row>
    <row r="76" spans="1:19" s="338" customFormat="1" ht="20.100000000000001" customHeight="1">
      <c r="A76" s="301"/>
      <c r="B76" s="333"/>
      <c r="C76" s="333"/>
      <c r="D76" s="333"/>
      <c r="E76" s="333"/>
      <c r="F76" s="333"/>
      <c r="G76" s="334"/>
      <c r="H76" s="334"/>
      <c r="I76" s="335"/>
      <c r="J76" s="335"/>
      <c r="K76" s="335"/>
      <c r="L76" s="335"/>
      <c r="M76" s="335"/>
      <c r="N76" s="336" t="str">
        <f t="shared" ca="1" si="4"/>
        <v/>
      </c>
      <c r="O76" s="336" t="s">
        <v>18592</v>
      </c>
      <c r="P76" s="337"/>
      <c r="Q76" s="338" t="str">
        <f t="shared" si="5"/>
        <v/>
      </c>
      <c r="R76" s="338" t="b">
        <f t="shared" si="6"/>
        <v>1</v>
      </c>
      <c r="S76" s="338" t="str">
        <f t="shared" si="7"/>
        <v/>
      </c>
    </row>
    <row r="77" spans="1:19" s="338" customFormat="1" ht="20.100000000000001" customHeight="1">
      <c r="A77" s="301"/>
      <c r="B77" s="333"/>
      <c r="C77" s="333"/>
      <c r="D77" s="333"/>
      <c r="E77" s="333"/>
      <c r="F77" s="333"/>
      <c r="G77" s="334"/>
      <c r="H77" s="334"/>
      <c r="I77" s="335"/>
      <c r="J77" s="335"/>
      <c r="K77" s="335"/>
      <c r="L77" s="335"/>
      <c r="M77" s="335"/>
      <c r="N77" s="336" t="str">
        <f t="shared" ca="1" si="4"/>
        <v/>
      </c>
      <c r="O77" s="336" t="s">
        <v>18592</v>
      </c>
      <c r="P77" s="337"/>
      <c r="Q77" s="338" t="str">
        <f t="shared" si="5"/>
        <v/>
      </c>
      <c r="R77" s="338" t="b">
        <f t="shared" si="6"/>
        <v>1</v>
      </c>
      <c r="S77" s="338" t="str">
        <f t="shared" si="7"/>
        <v/>
      </c>
    </row>
    <row r="78" spans="1:19" s="338" customFormat="1" ht="20.100000000000001" customHeight="1">
      <c r="A78" s="301"/>
      <c r="B78" s="333"/>
      <c r="C78" s="333"/>
      <c r="D78" s="333"/>
      <c r="E78" s="333"/>
      <c r="F78" s="333"/>
      <c r="G78" s="334"/>
      <c r="H78" s="334"/>
      <c r="I78" s="335"/>
      <c r="J78" s="335"/>
      <c r="K78" s="335"/>
      <c r="L78" s="335"/>
      <c r="M78" s="335"/>
      <c r="N78" s="336" t="str">
        <f t="shared" ca="1" si="4"/>
        <v/>
      </c>
      <c r="O78" s="336" t="s">
        <v>18592</v>
      </c>
      <c r="P78" s="337"/>
      <c r="Q78" s="338" t="str">
        <f t="shared" si="5"/>
        <v/>
      </c>
      <c r="R78" s="338" t="b">
        <f t="shared" si="6"/>
        <v>1</v>
      </c>
      <c r="S78" s="338" t="str">
        <f t="shared" si="7"/>
        <v/>
      </c>
    </row>
    <row r="79" spans="1:19" s="338" customFormat="1" ht="20.100000000000001" customHeight="1">
      <c r="A79" s="301"/>
      <c r="B79" s="333"/>
      <c r="C79" s="333"/>
      <c r="D79" s="333"/>
      <c r="E79" s="333"/>
      <c r="F79" s="333"/>
      <c r="G79" s="334"/>
      <c r="H79" s="334"/>
      <c r="I79" s="335"/>
      <c r="J79" s="335"/>
      <c r="K79" s="335"/>
      <c r="L79" s="335"/>
      <c r="M79" s="335"/>
      <c r="N79" s="336" t="str">
        <f t="shared" ca="1" si="4"/>
        <v/>
      </c>
      <c r="O79" s="336" t="s">
        <v>18592</v>
      </c>
      <c r="P79" s="337"/>
      <c r="Q79" s="338" t="str">
        <f t="shared" si="5"/>
        <v/>
      </c>
      <c r="R79" s="338" t="b">
        <f t="shared" si="6"/>
        <v>1</v>
      </c>
      <c r="S79" s="338" t="str">
        <f t="shared" si="7"/>
        <v/>
      </c>
    </row>
    <row r="80" spans="1:19" s="338" customFormat="1" ht="20.100000000000001" customHeight="1">
      <c r="A80" s="301"/>
      <c r="B80" s="333"/>
      <c r="C80" s="333"/>
      <c r="D80" s="333"/>
      <c r="E80" s="333"/>
      <c r="F80" s="333"/>
      <c r="G80" s="334"/>
      <c r="H80" s="334"/>
      <c r="I80" s="335"/>
      <c r="J80" s="335"/>
      <c r="K80" s="335"/>
      <c r="L80" s="335"/>
      <c r="M80" s="335"/>
      <c r="N80" s="336" t="str">
        <f t="shared" ca="1" si="4"/>
        <v/>
      </c>
      <c r="O80" s="336" t="s">
        <v>18592</v>
      </c>
      <c r="P80" s="337"/>
      <c r="Q80" s="338" t="str">
        <f t="shared" si="5"/>
        <v/>
      </c>
      <c r="R80" s="338" t="b">
        <f t="shared" si="6"/>
        <v>1</v>
      </c>
      <c r="S80" s="338" t="str">
        <f t="shared" si="7"/>
        <v/>
      </c>
    </row>
    <row r="81" spans="1:19" s="338" customFormat="1" ht="20.100000000000001" customHeight="1">
      <c r="A81" s="301"/>
      <c r="B81" s="333"/>
      <c r="C81" s="333"/>
      <c r="D81" s="333"/>
      <c r="E81" s="333"/>
      <c r="F81" s="333"/>
      <c r="G81" s="334"/>
      <c r="H81" s="334"/>
      <c r="I81" s="335"/>
      <c r="J81" s="335"/>
      <c r="K81" s="335"/>
      <c r="L81" s="335"/>
      <c r="M81" s="335"/>
      <c r="N81" s="336" t="str">
        <f t="shared" ca="1" si="4"/>
        <v/>
      </c>
      <c r="O81" s="336" t="s">
        <v>18592</v>
      </c>
      <c r="P81" s="337"/>
      <c r="Q81" s="338" t="str">
        <f t="shared" si="5"/>
        <v/>
      </c>
      <c r="R81" s="338" t="b">
        <f t="shared" si="6"/>
        <v>1</v>
      </c>
      <c r="S81" s="338" t="str">
        <f t="shared" si="7"/>
        <v/>
      </c>
    </row>
    <row r="82" spans="1:19" s="338" customFormat="1" ht="20.100000000000001" customHeight="1">
      <c r="A82" s="301"/>
      <c r="B82" s="333"/>
      <c r="C82" s="333"/>
      <c r="D82" s="333"/>
      <c r="E82" s="333"/>
      <c r="F82" s="333"/>
      <c r="G82" s="334"/>
      <c r="H82" s="334"/>
      <c r="I82" s="335"/>
      <c r="J82" s="335"/>
      <c r="K82" s="335"/>
      <c r="L82" s="335"/>
      <c r="M82" s="335"/>
      <c r="N82" s="336" t="str">
        <f t="shared" ca="1" si="4"/>
        <v/>
      </c>
      <c r="O82" s="336" t="s">
        <v>18592</v>
      </c>
      <c r="P82" s="337"/>
      <c r="Q82" s="338" t="str">
        <f t="shared" si="5"/>
        <v/>
      </c>
      <c r="R82" s="338" t="b">
        <f t="shared" si="6"/>
        <v>1</v>
      </c>
      <c r="S82" s="338" t="str">
        <f t="shared" si="7"/>
        <v/>
      </c>
    </row>
    <row r="83" spans="1:19" s="338" customFormat="1" ht="20.100000000000001" customHeight="1">
      <c r="A83" s="301"/>
      <c r="B83" s="333"/>
      <c r="C83" s="333"/>
      <c r="D83" s="333"/>
      <c r="E83" s="333"/>
      <c r="F83" s="333"/>
      <c r="G83" s="334"/>
      <c r="H83" s="334"/>
      <c r="I83" s="335"/>
      <c r="J83" s="335"/>
      <c r="K83" s="335"/>
      <c r="L83" s="335"/>
      <c r="M83" s="335"/>
      <c r="N83" s="336" t="str">
        <f t="shared" ca="1" si="4"/>
        <v/>
      </c>
      <c r="O83" s="336" t="s">
        <v>18592</v>
      </c>
      <c r="P83" s="337"/>
      <c r="Q83" s="338" t="str">
        <f t="shared" si="5"/>
        <v/>
      </c>
      <c r="R83" s="338" t="b">
        <f t="shared" si="6"/>
        <v>1</v>
      </c>
      <c r="S83" s="338" t="str">
        <f t="shared" si="7"/>
        <v/>
      </c>
    </row>
    <row r="84" spans="1:19" s="338" customFormat="1" ht="20.100000000000001" customHeight="1">
      <c r="A84" s="301"/>
      <c r="B84" s="333"/>
      <c r="C84" s="333"/>
      <c r="D84" s="333"/>
      <c r="E84" s="333"/>
      <c r="F84" s="333"/>
      <c r="G84" s="334"/>
      <c r="H84" s="334"/>
      <c r="I84" s="335"/>
      <c r="J84" s="335"/>
      <c r="K84" s="335"/>
      <c r="L84" s="335"/>
      <c r="M84" s="335"/>
      <c r="N84" s="336" t="str">
        <f t="shared" ca="1" si="4"/>
        <v/>
      </c>
      <c r="O84" s="336" t="s">
        <v>18592</v>
      </c>
      <c r="P84" s="337"/>
      <c r="Q84" s="338" t="str">
        <f t="shared" si="5"/>
        <v/>
      </c>
      <c r="R84" s="338" t="b">
        <f t="shared" si="6"/>
        <v>1</v>
      </c>
      <c r="S84" s="338" t="str">
        <f t="shared" si="7"/>
        <v/>
      </c>
    </row>
    <row r="85" spans="1:19" s="338" customFormat="1" ht="20.100000000000001" customHeight="1">
      <c r="A85" s="301"/>
      <c r="B85" s="333"/>
      <c r="C85" s="333"/>
      <c r="D85" s="333"/>
      <c r="E85" s="333"/>
      <c r="F85" s="333"/>
      <c r="G85" s="334"/>
      <c r="H85" s="334"/>
      <c r="I85" s="335"/>
      <c r="J85" s="335"/>
      <c r="K85" s="335"/>
      <c r="L85" s="335"/>
      <c r="M85" s="335"/>
      <c r="N85" s="336" t="str">
        <f t="shared" ca="1" si="4"/>
        <v/>
      </c>
      <c r="O85" s="336" t="s">
        <v>18592</v>
      </c>
      <c r="P85" s="337"/>
      <c r="Q85" s="338" t="str">
        <f t="shared" si="5"/>
        <v/>
      </c>
      <c r="R85" s="338" t="b">
        <f t="shared" si="6"/>
        <v>1</v>
      </c>
      <c r="S85" s="338" t="str">
        <f t="shared" si="7"/>
        <v/>
      </c>
    </row>
    <row r="86" spans="1:19" s="338" customFormat="1" ht="20.100000000000001" customHeight="1">
      <c r="A86" s="301"/>
      <c r="B86" s="333"/>
      <c r="C86" s="333"/>
      <c r="D86" s="333"/>
      <c r="E86" s="333"/>
      <c r="F86" s="333"/>
      <c r="G86" s="334"/>
      <c r="H86" s="334"/>
      <c r="I86" s="335"/>
      <c r="J86" s="335"/>
      <c r="K86" s="335"/>
      <c r="L86" s="335"/>
      <c r="M86" s="335"/>
      <c r="N86" s="336" t="str">
        <f t="shared" ca="1" si="4"/>
        <v/>
      </c>
      <c r="O86" s="336" t="s">
        <v>18592</v>
      </c>
      <c r="P86" s="337"/>
      <c r="Q86" s="338" t="str">
        <f t="shared" si="5"/>
        <v/>
      </c>
      <c r="R86" s="338" t="b">
        <f t="shared" si="6"/>
        <v>1</v>
      </c>
      <c r="S86" s="338" t="str">
        <f t="shared" si="7"/>
        <v/>
      </c>
    </row>
    <row r="87" spans="1:19" s="338" customFormat="1" ht="20.100000000000001" customHeight="1">
      <c r="A87" s="301"/>
      <c r="B87" s="333"/>
      <c r="C87" s="333"/>
      <c r="D87" s="333"/>
      <c r="E87" s="333"/>
      <c r="F87" s="333"/>
      <c r="G87" s="334"/>
      <c r="H87" s="334"/>
      <c r="I87" s="335"/>
      <c r="J87" s="335"/>
      <c r="K87" s="335"/>
      <c r="L87" s="335"/>
      <c r="M87" s="335"/>
      <c r="N87" s="336" t="str">
        <f t="shared" ca="1" si="4"/>
        <v/>
      </c>
      <c r="O87" s="336" t="s">
        <v>18592</v>
      </c>
      <c r="P87" s="337"/>
      <c r="Q87" s="338" t="str">
        <f t="shared" si="5"/>
        <v/>
      </c>
      <c r="R87" s="338" t="b">
        <f t="shared" si="6"/>
        <v>1</v>
      </c>
      <c r="S87" s="338" t="str">
        <f t="shared" si="7"/>
        <v/>
      </c>
    </row>
    <row r="88" spans="1:19" s="338" customFormat="1" ht="20.100000000000001" customHeight="1">
      <c r="A88" s="301"/>
      <c r="B88" s="333"/>
      <c r="C88" s="333"/>
      <c r="D88" s="333"/>
      <c r="E88" s="333"/>
      <c r="F88" s="333"/>
      <c r="G88" s="334"/>
      <c r="H88" s="334"/>
      <c r="I88" s="335"/>
      <c r="J88" s="335"/>
      <c r="K88" s="335"/>
      <c r="L88" s="335"/>
      <c r="M88" s="335"/>
      <c r="N88" s="336" t="str">
        <f t="shared" ca="1" si="4"/>
        <v/>
      </c>
      <c r="O88" s="336" t="s">
        <v>18592</v>
      </c>
      <c r="P88" s="337"/>
      <c r="Q88" s="338" t="str">
        <f t="shared" si="5"/>
        <v/>
      </c>
      <c r="R88" s="338" t="b">
        <f t="shared" si="6"/>
        <v>1</v>
      </c>
      <c r="S88" s="338" t="str">
        <f t="shared" si="7"/>
        <v/>
      </c>
    </row>
    <row r="89" spans="1:19" s="338" customFormat="1" ht="20.100000000000001" customHeight="1">
      <c r="A89" s="301"/>
      <c r="B89" s="333"/>
      <c r="C89" s="333"/>
      <c r="D89" s="333"/>
      <c r="E89" s="333"/>
      <c r="F89" s="333"/>
      <c r="G89" s="334"/>
      <c r="H89" s="334"/>
      <c r="I89" s="335"/>
      <c r="J89" s="335"/>
      <c r="K89" s="335"/>
      <c r="L89" s="335"/>
      <c r="M89" s="335"/>
      <c r="N89" s="336" t="str">
        <f t="shared" ca="1" si="4"/>
        <v/>
      </c>
      <c r="O89" s="336" t="s">
        <v>18592</v>
      </c>
      <c r="P89" s="337"/>
      <c r="Q89" s="338" t="str">
        <f t="shared" si="5"/>
        <v/>
      </c>
      <c r="R89" s="338" t="b">
        <f t="shared" si="6"/>
        <v>1</v>
      </c>
      <c r="S89" s="338" t="str">
        <f t="shared" si="7"/>
        <v/>
      </c>
    </row>
    <row r="90" spans="1:19" s="338" customFormat="1" ht="20.100000000000001" customHeight="1">
      <c r="A90" s="301"/>
      <c r="B90" s="333"/>
      <c r="C90" s="333"/>
      <c r="D90" s="333"/>
      <c r="E90" s="333"/>
      <c r="F90" s="333"/>
      <c r="G90" s="334"/>
      <c r="H90" s="334"/>
      <c r="I90" s="335"/>
      <c r="J90" s="335"/>
      <c r="K90" s="335"/>
      <c r="L90" s="335"/>
      <c r="M90" s="335"/>
      <c r="N90" s="336" t="str">
        <f t="shared" ca="1" si="4"/>
        <v/>
      </c>
      <c r="O90" s="336" t="s">
        <v>18592</v>
      </c>
      <c r="P90" s="337"/>
      <c r="Q90" s="338" t="str">
        <f t="shared" si="5"/>
        <v/>
      </c>
      <c r="R90" s="338" t="b">
        <f t="shared" si="6"/>
        <v>1</v>
      </c>
      <c r="S90" s="338" t="str">
        <f t="shared" si="7"/>
        <v/>
      </c>
    </row>
    <row r="91" spans="1:19" s="338" customFormat="1" ht="20.100000000000001" customHeight="1">
      <c r="A91" s="301"/>
      <c r="B91" s="333"/>
      <c r="C91" s="333"/>
      <c r="D91" s="333"/>
      <c r="E91" s="333"/>
      <c r="F91" s="333"/>
      <c r="G91" s="334"/>
      <c r="H91" s="334"/>
      <c r="I91" s="335"/>
      <c r="J91" s="335"/>
      <c r="K91" s="335"/>
      <c r="L91" s="335"/>
      <c r="M91" s="335"/>
      <c r="N91" s="336" t="str">
        <f t="shared" ca="1" si="4"/>
        <v/>
      </c>
      <c r="O91" s="336" t="s">
        <v>18592</v>
      </c>
      <c r="P91" s="337"/>
      <c r="Q91" s="338" t="str">
        <f t="shared" si="5"/>
        <v/>
      </c>
      <c r="R91" s="338" t="b">
        <f t="shared" si="6"/>
        <v>1</v>
      </c>
      <c r="S91" s="338" t="str">
        <f t="shared" si="7"/>
        <v/>
      </c>
    </row>
    <row r="92" spans="1:19" s="338" customFormat="1" ht="20.100000000000001" customHeight="1">
      <c r="A92" s="301"/>
      <c r="B92" s="333"/>
      <c r="C92" s="333"/>
      <c r="D92" s="333"/>
      <c r="E92" s="333"/>
      <c r="F92" s="333"/>
      <c r="G92" s="334"/>
      <c r="H92" s="334"/>
      <c r="I92" s="335"/>
      <c r="J92" s="335"/>
      <c r="K92" s="335"/>
      <c r="L92" s="335"/>
      <c r="M92" s="335"/>
      <c r="N92" s="336" t="str">
        <f t="shared" ca="1" si="4"/>
        <v/>
      </c>
      <c r="O92" s="336" t="s">
        <v>18592</v>
      </c>
      <c r="P92" s="337"/>
      <c r="Q92" s="338" t="str">
        <f t="shared" si="5"/>
        <v/>
      </c>
      <c r="R92" s="338" t="b">
        <f t="shared" si="6"/>
        <v>1</v>
      </c>
      <c r="S92" s="338" t="str">
        <f t="shared" si="7"/>
        <v/>
      </c>
    </row>
    <row r="93" spans="1:19" s="338" customFormat="1" ht="20.100000000000001" customHeight="1">
      <c r="A93" s="301"/>
      <c r="B93" s="333"/>
      <c r="C93" s="333"/>
      <c r="D93" s="333"/>
      <c r="E93" s="333"/>
      <c r="F93" s="333"/>
      <c r="G93" s="334"/>
      <c r="H93" s="334"/>
      <c r="I93" s="335"/>
      <c r="J93" s="335"/>
      <c r="K93" s="335"/>
      <c r="L93" s="335"/>
      <c r="M93" s="335"/>
      <c r="N93" s="336" t="str">
        <f t="shared" ca="1" si="4"/>
        <v/>
      </c>
      <c r="O93" s="336" t="s">
        <v>18592</v>
      </c>
      <c r="P93" s="337"/>
      <c r="Q93" s="338" t="str">
        <f t="shared" si="5"/>
        <v/>
      </c>
      <c r="R93" s="338" t="b">
        <f t="shared" si="6"/>
        <v>1</v>
      </c>
      <c r="S93" s="338" t="str">
        <f t="shared" si="7"/>
        <v/>
      </c>
    </row>
    <row r="94" spans="1:19" s="338" customFormat="1" ht="20.100000000000001" customHeight="1">
      <c r="A94" s="301"/>
      <c r="B94" s="333"/>
      <c r="C94" s="333"/>
      <c r="D94" s="333"/>
      <c r="E94" s="333"/>
      <c r="F94" s="333"/>
      <c r="G94" s="334"/>
      <c r="H94" s="334"/>
      <c r="I94" s="335"/>
      <c r="J94" s="335"/>
      <c r="K94" s="335"/>
      <c r="L94" s="335"/>
      <c r="M94" s="335"/>
      <c r="N94" s="336" t="str">
        <f t="shared" ca="1" si="4"/>
        <v/>
      </c>
      <c r="O94" s="336" t="s">
        <v>18592</v>
      </c>
      <c r="P94" s="337"/>
      <c r="Q94" s="338" t="str">
        <f t="shared" si="5"/>
        <v/>
      </c>
      <c r="R94" s="338" t="b">
        <f t="shared" si="6"/>
        <v>1</v>
      </c>
      <c r="S94" s="338" t="str">
        <f t="shared" si="7"/>
        <v/>
      </c>
    </row>
    <row r="95" spans="1:19" s="338" customFormat="1" ht="20.100000000000001" customHeight="1">
      <c r="A95" s="301"/>
      <c r="B95" s="333"/>
      <c r="C95" s="333"/>
      <c r="D95" s="333"/>
      <c r="E95" s="333"/>
      <c r="F95" s="333"/>
      <c r="G95" s="334"/>
      <c r="H95" s="334"/>
      <c r="I95" s="335"/>
      <c r="J95" s="335"/>
      <c r="K95" s="335"/>
      <c r="L95" s="335"/>
      <c r="M95" s="335"/>
      <c r="N95" s="336" t="str">
        <f t="shared" ca="1" si="4"/>
        <v/>
      </c>
      <c r="O95" s="336" t="s">
        <v>18592</v>
      </c>
      <c r="P95" s="337"/>
      <c r="Q95" s="338" t="str">
        <f t="shared" si="5"/>
        <v/>
      </c>
      <c r="R95" s="338" t="b">
        <f t="shared" si="6"/>
        <v>1</v>
      </c>
      <c r="S95" s="338" t="str">
        <f t="shared" si="7"/>
        <v/>
      </c>
    </row>
    <row r="96" spans="1:19" s="338" customFormat="1" ht="20.100000000000001" customHeight="1">
      <c r="A96" s="301"/>
      <c r="B96" s="333"/>
      <c r="C96" s="333"/>
      <c r="D96" s="333"/>
      <c r="E96" s="333"/>
      <c r="F96" s="333"/>
      <c r="G96" s="334"/>
      <c r="H96" s="334"/>
      <c r="I96" s="335"/>
      <c r="J96" s="335"/>
      <c r="K96" s="335"/>
      <c r="L96" s="335"/>
      <c r="M96" s="335"/>
      <c r="N96" s="336" t="str">
        <f t="shared" ca="1" si="4"/>
        <v/>
      </c>
      <c r="O96" s="336" t="s">
        <v>18592</v>
      </c>
      <c r="P96" s="337"/>
      <c r="Q96" s="338" t="str">
        <f t="shared" si="5"/>
        <v/>
      </c>
      <c r="R96" s="338" t="b">
        <f t="shared" si="6"/>
        <v>1</v>
      </c>
      <c r="S96" s="338" t="str">
        <f t="shared" si="7"/>
        <v/>
      </c>
    </row>
    <row r="97" spans="1:19" s="338" customFormat="1" ht="20.100000000000001" customHeight="1">
      <c r="A97" s="301"/>
      <c r="B97" s="333"/>
      <c r="C97" s="333"/>
      <c r="D97" s="333"/>
      <c r="E97" s="333"/>
      <c r="F97" s="333"/>
      <c r="G97" s="334"/>
      <c r="H97" s="334"/>
      <c r="I97" s="335"/>
      <c r="J97" s="335"/>
      <c r="K97" s="335"/>
      <c r="L97" s="335"/>
      <c r="M97" s="335"/>
      <c r="N97" s="336" t="str">
        <f t="shared" ca="1" si="4"/>
        <v/>
      </c>
      <c r="O97" s="336" t="s">
        <v>18592</v>
      </c>
      <c r="P97" s="337"/>
      <c r="Q97" s="338" t="str">
        <f t="shared" si="5"/>
        <v/>
      </c>
      <c r="R97" s="338" t="b">
        <f t="shared" si="6"/>
        <v>1</v>
      </c>
      <c r="S97" s="338" t="str">
        <f t="shared" si="7"/>
        <v/>
      </c>
    </row>
    <row r="98" spans="1:19" s="338" customFormat="1" ht="20.100000000000001" customHeight="1">
      <c r="A98" s="301"/>
      <c r="B98" s="333"/>
      <c r="C98" s="333"/>
      <c r="D98" s="333"/>
      <c r="E98" s="333"/>
      <c r="F98" s="333"/>
      <c r="G98" s="334"/>
      <c r="H98" s="334"/>
      <c r="I98" s="335"/>
      <c r="J98" s="335"/>
      <c r="K98" s="335"/>
      <c r="L98" s="335"/>
      <c r="M98" s="335"/>
      <c r="N98" s="336" t="str">
        <f t="shared" ca="1" si="4"/>
        <v/>
      </c>
      <c r="O98" s="336" t="s">
        <v>18592</v>
      </c>
      <c r="P98" s="337"/>
      <c r="Q98" s="338" t="str">
        <f t="shared" si="5"/>
        <v/>
      </c>
      <c r="R98" s="338" t="b">
        <f t="shared" si="6"/>
        <v>1</v>
      </c>
      <c r="S98" s="338" t="str">
        <f t="shared" si="7"/>
        <v/>
      </c>
    </row>
    <row r="99" spans="1:19" s="338" customFormat="1" ht="20.100000000000001" customHeight="1">
      <c r="A99" s="301"/>
      <c r="B99" s="333"/>
      <c r="C99" s="333"/>
      <c r="D99" s="333"/>
      <c r="E99" s="333"/>
      <c r="F99" s="333"/>
      <c r="G99" s="334"/>
      <c r="H99" s="334"/>
      <c r="I99" s="335"/>
      <c r="J99" s="335"/>
      <c r="K99" s="335"/>
      <c r="L99" s="335"/>
      <c r="M99" s="335"/>
      <c r="N99" s="336" t="str">
        <f t="shared" ca="1" si="4"/>
        <v/>
      </c>
      <c r="O99" s="336" t="s">
        <v>18592</v>
      </c>
      <c r="P99" s="337"/>
      <c r="Q99" s="338" t="str">
        <f t="shared" si="5"/>
        <v/>
      </c>
      <c r="R99" s="338" t="b">
        <f t="shared" si="6"/>
        <v>1</v>
      </c>
      <c r="S99" s="338" t="str">
        <f t="shared" si="7"/>
        <v/>
      </c>
    </row>
    <row r="100" spans="1:19" s="338" customFormat="1" ht="20.100000000000001" customHeight="1">
      <c r="A100" s="301"/>
      <c r="B100" s="333"/>
      <c r="C100" s="333"/>
      <c r="D100" s="333"/>
      <c r="E100" s="333"/>
      <c r="F100" s="333"/>
      <c r="G100" s="334"/>
      <c r="H100" s="334"/>
      <c r="I100" s="335"/>
      <c r="J100" s="335"/>
      <c r="K100" s="335"/>
      <c r="L100" s="335"/>
      <c r="M100" s="335"/>
      <c r="N100" s="336" t="str">
        <f t="shared" ca="1" si="4"/>
        <v/>
      </c>
      <c r="O100" s="336" t="s">
        <v>18592</v>
      </c>
      <c r="P100" s="337"/>
      <c r="Q100" s="338" t="str">
        <f t="shared" si="5"/>
        <v/>
      </c>
      <c r="R100" s="338" t="b">
        <f t="shared" si="6"/>
        <v>1</v>
      </c>
      <c r="S100" s="338" t="str">
        <f t="shared" si="7"/>
        <v/>
      </c>
    </row>
    <row r="101" spans="1:19" s="338" customFormat="1" ht="20.100000000000001" customHeight="1">
      <c r="A101" s="301"/>
      <c r="B101" s="333"/>
      <c r="C101" s="333"/>
      <c r="D101" s="333"/>
      <c r="E101" s="333"/>
      <c r="F101" s="333"/>
      <c r="G101" s="334"/>
      <c r="H101" s="334"/>
      <c r="I101" s="335"/>
      <c r="J101" s="335"/>
      <c r="K101" s="335"/>
      <c r="L101" s="335"/>
      <c r="M101" s="335"/>
      <c r="N101" s="336" t="str">
        <f t="shared" ca="1" si="4"/>
        <v/>
      </c>
      <c r="O101" s="336" t="s">
        <v>18592</v>
      </c>
      <c r="P101" s="337"/>
      <c r="Q101" s="338" t="str">
        <f t="shared" si="5"/>
        <v/>
      </c>
      <c r="R101" s="338" t="b">
        <f t="shared" si="6"/>
        <v>1</v>
      </c>
      <c r="S101" s="338" t="str">
        <f t="shared" si="7"/>
        <v/>
      </c>
    </row>
    <row r="102" spans="1:19" s="338" customFormat="1" ht="20.100000000000001" customHeight="1">
      <c r="A102" s="301"/>
      <c r="B102" s="333"/>
      <c r="C102" s="333"/>
      <c r="D102" s="333"/>
      <c r="E102" s="333"/>
      <c r="F102" s="333"/>
      <c r="G102" s="334"/>
      <c r="H102" s="334"/>
      <c r="I102" s="335"/>
      <c r="J102" s="335"/>
      <c r="K102" s="335"/>
      <c r="L102" s="335"/>
      <c r="M102" s="335"/>
      <c r="N102" s="336" t="str">
        <f t="shared" ca="1" si="4"/>
        <v/>
      </c>
      <c r="O102" s="336" t="s">
        <v>18592</v>
      </c>
      <c r="P102" s="337"/>
      <c r="Q102" s="338" t="str">
        <f t="shared" si="5"/>
        <v/>
      </c>
      <c r="R102" s="338" t="b">
        <f t="shared" si="6"/>
        <v>1</v>
      </c>
      <c r="S102" s="338" t="str">
        <f t="shared" si="7"/>
        <v/>
      </c>
    </row>
    <row r="103" spans="1:19" s="338" customFormat="1" ht="20.100000000000001" customHeight="1">
      <c r="A103" s="301"/>
      <c r="B103" s="333"/>
      <c r="C103" s="333"/>
      <c r="D103" s="333"/>
      <c r="E103" s="333"/>
      <c r="F103" s="333"/>
      <c r="G103" s="334"/>
      <c r="H103" s="334"/>
      <c r="I103" s="335"/>
      <c r="J103" s="335"/>
      <c r="K103" s="335"/>
      <c r="L103" s="335"/>
      <c r="M103" s="335"/>
      <c r="N103" s="336" t="str">
        <f t="shared" ca="1" si="4"/>
        <v/>
      </c>
      <c r="O103" s="336" t="s">
        <v>18592</v>
      </c>
      <c r="P103" s="337"/>
      <c r="Q103" s="338" t="str">
        <f t="shared" si="5"/>
        <v/>
      </c>
      <c r="R103" s="338" t="b">
        <f t="shared" si="6"/>
        <v>1</v>
      </c>
      <c r="S103" s="338" t="str">
        <f t="shared" si="7"/>
        <v/>
      </c>
    </row>
    <row r="104" spans="1:19" s="338" customFormat="1" ht="20.100000000000001" customHeight="1">
      <c r="A104" s="301"/>
      <c r="B104" s="333"/>
      <c r="C104" s="333"/>
      <c r="D104" s="333"/>
      <c r="E104" s="333"/>
      <c r="F104" s="333"/>
      <c r="G104" s="334"/>
      <c r="H104" s="334"/>
      <c r="I104" s="335"/>
      <c r="J104" s="335"/>
      <c r="K104" s="335"/>
      <c r="L104" s="335"/>
      <c r="M104" s="335"/>
      <c r="N104" s="336" t="str">
        <f t="shared" ca="1" si="4"/>
        <v/>
      </c>
      <c r="O104" s="336" t="s">
        <v>18592</v>
      </c>
      <c r="P104" s="337"/>
      <c r="Q104" s="338" t="str">
        <f t="shared" si="5"/>
        <v/>
      </c>
      <c r="R104" s="338" t="b">
        <f t="shared" si="6"/>
        <v>1</v>
      </c>
      <c r="S104" s="338" t="str">
        <f t="shared" si="7"/>
        <v/>
      </c>
    </row>
    <row r="105" spans="1:19" s="338" customFormat="1" ht="20.100000000000001" customHeight="1">
      <c r="A105" s="301"/>
      <c r="B105" s="333"/>
      <c r="C105" s="333"/>
      <c r="D105" s="333"/>
      <c r="E105" s="333"/>
      <c r="F105" s="333"/>
      <c r="G105" s="334"/>
      <c r="H105" s="334"/>
      <c r="I105" s="335"/>
      <c r="J105" s="335"/>
      <c r="K105" s="335"/>
      <c r="L105" s="335"/>
      <c r="M105" s="335"/>
      <c r="N105" s="336" t="str">
        <f t="shared" ca="1" si="4"/>
        <v/>
      </c>
      <c r="O105" s="336" t="s">
        <v>18592</v>
      </c>
      <c r="P105" s="337"/>
      <c r="Q105" s="338" t="str">
        <f t="shared" si="5"/>
        <v/>
      </c>
      <c r="R105" s="338" t="b">
        <f t="shared" si="6"/>
        <v>1</v>
      </c>
      <c r="S105" s="338" t="str">
        <f t="shared" si="7"/>
        <v/>
      </c>
    </row>
    <row r="106" spans="1:19" s="338" customFormat="1" ht="20.100000000000001" customHeight="1">
      <c r="A106" s="301"/>
      <c r="B106" s="333"/>
      <c r="C106" s="333"/>
      <c r="D106" s="333"/>
      <c r="E106" s="333"/>
      <c r="F106" s="333"/>
      <c r="G106" s="334"/>
      <c r="H106" s="334"/>
      <c r="I106" s="335"/>
      <c r="J106" s="335"/>
      <c r="K106" s="335"/>
      <c r="L106" s="335"/>
      <c r="M106" s="335"/>
      <c r="N106" s="336" t="str">
        <f t="shared" ca="1" si="4"/>
        <v/>
      </c>
      <c r="O106" s="336" t="s">
        <v>18592</v>
      </c>
      <c r="P106" s="337"/>
      <c r="Q106" s="338" t="str">
        <f t="shared" si="5"/>
        <v/>
      </c>
      <c r="R106" s="338" t="b">
        <f t="shared" si="6"/>
        <v>1</v>
      </c>
      <c r="S106" s="338" t="str">
        <f t="shared" si="7"/>
        <v/>
      </c>
    </row>
    <row r="107" spans="1:19" s="338" customFormat="1" ht="20.100000000000001" customHeight="1">
      <c r="A107" s="301"/>
      <c r="B107" s="333"/>
      <c r="C107" s="333"/>
      <c r="D107" s="333"/>
      <c r="E107" s="333"/>
      <c r="F107" s="333"/>
      <c r="G107" s="334"/>
      <c r="H107" s="334"/>
      <c r="I107" s="335"/>
      <c r="J107" s="335"/>
      <c r="K107" s="335"/>
      <c r="L107" s="335"/>
      <c r="M107" s="335"/>
      <c r="N107" s="336" t="str">
        <f t="shared" ca="1" si="4"/>
        <v/>
      </c>
      <c r="O107" s="336" t="s">
        <v>18592</v>
      </c>
      <c r="P107" s="337"/>
      <c r="Q107" s="338" t="str">
        <f t="shared" si="5"/>
        <v/>
      </c>
      <c r="R107" s="338" t="b">
        <f t="shared" si="6"/>
        <v>1</v>
      </c>
      <c r="S107" s="338" t="str">
        <f t="shared" si="7"/>
        <v/>
      </c>
    </row>
    <row r="108" spans="1:19" s="338" customFormat="1" ht="20.100000000000001" customHeight="1">
      <c r="A108" s="301"/>
      <c r="B108" s="333"/>
      <c r="C108" s="333"/>
      <c r="D108" s="333"/>
      <c r="E108" s="333"/>
      <c r="F108" s="333"/>
      <c r="G108" s="334"/>
      <c r="H108" s="334"/>
      <c r="I108" s="335"/>
      <c r="J108" s="335"/>
      <c r="K108" s="335"/>
      <c r="L108" s="335"/>
      <c r="M108" s="335"/>
      <c r="N108" s="336" t="str">
        <f t="shared" ca="1" si="4"/>
        <v/>
      </c>
      <c r="O108" s="336" t="s">
        <v>18592</v>
      </c>
      <c r="P108" s="337"/>
      <c r="Q108" s="338" t="str">
        <f t="shared" si="5"/>
        <v/>
      </c>
      <c r="R108" s="338" t="b">
        <f t="shared" si="6"/>
        <v>1</v>
      </c>
      <c r="S108" s="338" t="str">
        <f t="shared" si="7"/>
        <v/>
      </c>
    </row>
    <row r="109" spans="1:19" s="338" customFormat="1" ht="20.100000000000001" customHeight="1">
      <c r="A109" s="301"/>
      <c r="B109" s="333"/>
      <c r="C109" s="333"/>
      <c r="D109" s="333"/>
      <c r="E109" s="333"/>
      <c r="F109" s="333"/>
      <c r="G109" s="334"/>
      <c r="H109" s="334"/>
      <c r="I109" s="335"/>
      <c r="J109" s="335"/>
      <c r="K109" s="335"/>
      <c r="L109" s="335"/>
      <c r="M109" s="335"/>
      <c r="N109" s="336" t="str">
        <f t="shared" ca="1" si="4"/>
        <v/>
      </c>
      <c r="O109" s="336" t="s">
        <v>18592</v>
      </c>
      <c r="P109" s="337"/>
      <c r="Q109" s="338" t="str">
        <f t="shared" si="5"/>
        <v/>
      </c>
      <c r="R109" s="338" t="b">
        <f t="shared" si="6"/>
        <v>1</v>
      </c>
      <c r="S109" s="338" t="str">
        <f t="shared" si="7"/>
        <v/>
      </c>
    </row>
    <row r="110" spans="1:19" s="338" customFormat="1" ht="20.100000000000001" customHeight="1">
      <c r="A110" s="301"/>
      <c r="B110" s="333"/>
      <c r="C110" s="333"/>
      <c r="D110" s="333"/>
      <c r="E110" s="333"/>
      <c r="F110" s="333"/>
      <c r="G110" s="334"/>
      <c r="H110" s="334"/>
      <c r="I110" s="335"/>
      <c r="J110" s="335"/>
      <c r="K110" s="335"/>
      <c r="L110" s="335"/>
      <c r="M110" s="335"/>
      <c r="N110" s="336" t="str">
        <f t="shared" ca="1" si="4"/>
        <v/>
      </c>
      <c r="O110" s="336" t="s">
        <v>18592</v>
      </c>
      <c r="P110" s="337"/>
      <c r="Q110" s="338" t="str">
        <f t="shared" si="5"/>
        <v/>
      </c>
      <c r="R110" s="338" t="b">
        <f t="shared" si="6"/>
        <v>1</v>
      </c>
      <c r="S110" s="338" t="str">
        <f t="shared" si="7"/>
        <v/>
      </c>
    </row>
    <row r="111" spans="1:19" s="338" customFormat="1" ht="20.100000000000001" customHeight="1">
      <c r="A111" s="301"/>
      <c r="B111" s="333"/>
      <c r="C111" s="333"/>
      <c r="D111" s="333"/>
      <c r="E111" s="333"/>
      <c r="F111" s="333"/>
      <c r="G111" s="334"/>
      <c r="H111" s="334"/>
      <c r="I111" s="335"/>
      <c r="J111" s="335"/>
      <c r="K111" s="335"/>
      <c r="L111" s="335"/>
      <c r="M111" s="335"/>
      <c r="N111" s="336" t="str">
        <f t="shared" ca="1" si="4"/>
        <v/>
      </c>
      <c r="O111" s="336" t="s">
        <v>18592</v>
      </c>
      <c r="P111" s="337"/>
      <c r="Q111" s="338" t="str">
        <f t="shared" si="5"/>
        <v/>
      </c>
      <c r="R111" s="338" t="b">
        <f t="shared" si="6"/>
        <v>1</v>
      </c>
      <c r="S111" s="338" t="str">
        <f t="shared" si="7"/>
        <v/>
      </c>
    </row>
    <row r="112" spans="1:19" s="338" customFormat="1" ht="20.100000000000001" customHeight="1">
      <c r="A112" s="301"/>
      <c r="B112" s="333"/>
      <c r="C112" s="333"/>
      <c r="D112" s="333"/>
      <c r="E112" s="333"/>
      <c r="F112" s="333"/>
      <c r="G112" s="334"/>
      <c r="H112" s="334"/>
      <c r="I112" s="335"/>
      <c r="J112" s="335"/>
      <c r="K112" s="335"/>
      <c r="L112" s="335"/>
      <c r="M112" s="335"/>
      <c r="N112" s="336" t="str">
        <f t="shared" ca="1" si="4"/>
        <v/>
      </c>
      <c r="O112" s="336" t="s">
        <v>18592</v>
      </c>
      <c r="P112" s="337"/>
      <c r="Q112" s="338" t="str">
        <f t="shared" si="5"/>
        <v/>
      </c>
      <c r="R112" s="338" t="b">
        <f t="shared" si="6"/>
        <v>1</v>
      </c>
      <c r="S112" s="338" t="str">
        <f t="shared" si="7"/>
        <v/>
      </c>
    </row>
    <row r="113" spans="1:19" s="338" customFormat="1" ht="20.100000000000001" customHeight="1">
      <c r="A113" s="301"/>
      <c r="B113" s="333"/>
      <c r="C113" s="333"/>
      <c r="D113" s="333"/>
      <c r="E113" s="333"/>
      <c r="F113" s="333"/>
      <c r="G113" s="334"/>
      <c r="H113" s="334"/>
      <c r="I113" s="335"/>
      <c r="J113" s="335"/>
      <c r="K113" s="335"/>
      <c r="L113" s="335"/>
      <c r="M113" s="335"/>
      <c r="N113" s="336" t="str">
        <f t="shared" ca="1" si="4"/>
        <v/>
      </c>
      <c r="O113" s="336" t="s">
        <v>18592</v>
      </c>
      <c r="P113" s="337"/>
      <c r="Q113" s="338" t="str">
        <f t="shared" si="5"/>
        <v/>
      </c>
      <c r="R113" s="338" t="b">
        <f t="shared" si="6"/>
        <v>1</v>
      </c>
      <c r="S113" s="338" t="str">
        <f t="shared" si="7"/>
        <v/>
      </c>
    </row>
    <row r="114" spans="1:19" s="338" customFormat="1" ht="20.100000000000001" customHeight="1">
      <c r="A114" s="301"/>
      <c r="B114" s="333"/>
      <c r="C114" s="333"/>
      <c r="D114" s="333"/>
      <c r="E114" s="333"/>
      <c r="F114" s="333"/>
      <c r="G114" s="334"/>
      <c r="H114" s="334"/>
      <c r="I114" s="335"/>
      <c r="J114" s="335"/>
      <c r="K114" s="335"/>
      <c r="L114" s="335"/>
      <c r="M114" s="335"/>
      <c r="N114" s="336" t="str">
        <f t="shared" ca="1" si="4"/>
        <v/>
      </c>
      <c r="O114" s="336" t="s">
        <v>18592</v>
      </c>
      <c r="P114" s="337"/>
      <c r="Q114" s="338" t="str">
        <f t="shared" si="5"/>
        <v/>
      </c>
      <c r="R114" s="338" t="b">
        <f t="shared" si="6"/>
        <v>1</v>
      </c>
      <c r="S114" s="338" t="str">
        <f t="shared" si="7"/>
        <v/>
      </c>
    </row>
    <row r="115" spans="1:19" s="338" customFormat="1" ht="20.100000000000001" customHeight="1">
      <c r="A115" s="301"/>
      <c r="B115" s="333"/>
      <c r="C115" s="333"/>
      <c r="D115" s="333"/>
      <c r="E115" s="333"/>
      <c r="F115" s="333"/>
      <c r="G115" s="334"/>
      <c r="H115" s="334"/>
      <c r="I115" s="335"/>
      <c r="J115" s="335"/>
      <c r="K115" s="335"/>
      <c r="L115" s="335"/>
      <c r="M115" s="335"/>
      <c r="N115" s="336" t="str">
        <f t="shared" ca="1" si="4"/>
        <v/>
      </c>
      <c r="O115" s="336" t="s">
        <v>18592</v>
      </c>
      <c r="P115" s="337"/>
      <c r="Q115" s="338" t="str">
        <f t="shared" si="5"/>
        <v/>
      </c>
      <c r="R115" s="338" t="b">
        <f t="shared" si="6"/>
        <v>1</v>
      </c>
      <c r="S115" s="338" t="str">
        <f t="shared" si="7"/>
        <v/>
      </c>
    </row>
    <row r="116" spans="1:19" s="338" customFormat="1" ht="20.100000000000001" customHeight="1">
      <c r="A116" s="301"/>
      <c r="B116" s="333"/>
      <c r="C116" s="333"/>
      <c r="D116" s="333"/>
      <c r="E116" s="333"/>
      <c r="F116" s="333"/>
      <c r="G116" s="334"/>
      <c r="H116" s="334"/>
      <c r="I116" s="335"/>
      <c r="J116" s="335"/>
      <c r="K116" s="335"/>
      <c r="L116" s="335"/>
      <c r="M116" s="335"/>
      <c r="N116" s="336" t="str">
        <f t="shared" ca="1" si="4"/>
        <v/>
      </c>
      <c r="O116" s="336" t="s">
        <v>18592</v>
      </c>
      <c r="P116" s="337"/>
      <c r="Q116" s="338" t="str">
        <f t="shared" si="5"/>
        <v/>
      </c>
      <c r="R116" s="338" t="b">
        <f t="shared" si="6"/>
        <v>1</v>
      </c>
      <c r="S116" s="338" t="str">
        <f t="shared" si="7"/>
        <v/>
      </c>
    </row>
    <row r="117" spans="1:19" s="338" customFormat="1" ht="20.100000000000001" customHeight="1">
      <c r="A117" s="301"/>
      <c r="B117" s="333"/>
      <c r="C117" s="333"/>
      <c r="D117" s="333"/>
      <c r="E117" s="333"/>
      <c r="F117" s="333"/>
      <c r="G117" s="334"/>
      <c r="H117" s="334"/>
      <c r="I117" s="335"/>
      <c r="J117" s="335"/>
      <c r="K117" s="335"/>
      <c r="L117" s="335"/>
      <c r="M117" s="335"/>
      <c r="N117" s="336" t="str">
        <f t="shared" ca="1" si="4"/>
        <v/>
      </c>
      <c r="O117" s="336" t="s">
        <v>18592</v>
      </c>
      <c r="P117" s="337"/>
      <c r="Q117" s="338" t="str">
        <f t="shared" si="5"/>
        <v/>
      </c>
      <c r="R117" s="338" t="b">
        <f t="shared" si="6"/>
        <v>1</v>
      </c>
      <c r="S117" s="338" t="str">
        <f t="shared" si="7"/>
        <v/>
      </c>
    </row>
    <row r="118" spans="1:19" s="338" customFormat="1" ht="20.100000000000001" customHeight="1">
      <c r="A118" s="301"/>
      <c r="B118" s="333"/>
      <c r="C118" s="333"/>
      <c r="D118" s="333"/>
      <c r="E118" s="333"/>
      <c r="F118" s="333"/>
      <c r="G118" s="334"/>
      <c r="H118" s="334"/>
      <c r="I118" s="335"/>
      <c r="J118" s="335"/>
      <c r="K118" s="335"/>
      <c r="L118" s="335"/>
      <c r="M118" s="335"/>
      <c r="N118" s="336" t="str">
        <f t="shared" ca="1" si="4"/>
        <v/>
      </c>
      <c r="O118" s="336" t="s">
        <v>18592</v>
      </c>
      <c r="P118" s="337"/>
      <c r="Q118" s="338" t="str">
        <f t="shared" si="5"/>
        <v/>
      </c>
      <c r="R118" s="338" t="b">
        <f t="shared" si="6"/>
        <v>1</v>
      </c>
      <c r="S118" s="338" t="str">
        <f t="shared" si="7"/>
        <v/>
      </c>
    </row>
    <row r="119" spans="1:19" s="338" customFormat="1" ht="20.100000000000001" customHeight="1">
      <c r="A119" s="301"/>
      <c r="B119" s="333"/>
      <c r="C119" s="333"/>
      <c r="D119" s="333"/>
      <c r="E119" s="333"/>
      <c r="F119" s="333"/>
      <c r="G119" s="334"/>
      <c r="H119" s="334"/>
      <c r="I119" s="335"/>
      <c r="J119" s="335"/>
      <c r="K119" s="335"/>
      <c r="L119" s="335"/>
      <c r="M119" s="335"/>
      <c r="N119" s="336" t="str">
        <f t="shared" ca="1" si="4"/>
        <v/>
      </c>
      <c r="O119" s="336" t="s">
        <v>18592</v>
      </c>
      <c r="P119" s="337"/>
      <c r="Q119" s="338" t="str">
        <f t="shared" si="5"/>
        <v/>
      </c>
      <c r="R119" s="338" t="b">
        <f t="shared" si="6"/>
        <v>1</v>
      </c>
      <c r="S119" s="338" t="str">
        <f t="shared" si="7"/>
        <v/>
      </c>
    </row>
    <row r="120" spans="1:19" s="338" customFormat="1" ht="20.100000000000001" customHeight="1">
      <c r="A120" s="301"/>
      <c r="B120" s="333"/>
      <c r="C120" s="333"/>
      <c r="D120" s="333"/>
      <c r="E120" s="333"/>
      <c r="F120" s="333"/>
      <c r="G120" s="334"/>
      <c r="H120" s="334"/>
      <c r="I120" s="335"/>
      <c r="J120" s="335"/>
      <c r="K120" s="335"/>
      <c r="L120" s="335"/>
      <c r="M120" s="335"/>
      <c r="N120" s="336" t="str">
        <f t="shared" ca="1" si="4"/>
        <v/>
      </c>
      <c r="O120" s="336" t="s">
        <v>18592</v>
      </c>
      <c r="P120" s="337"/>
      <c r="Q120" s="338" t="str">
        <f t="shared" si="5"/>
        <v/>
      </c>
      <c r="R120" s="338" t="b">
        <f t="shared" si="6"/>
        <v>1</v>
      </c>
      <c r="S120" s="338" t="str">
        <f t="shared" si="7"/>
        <v/>
      </c>
    </row>
    <row r="121" spans="1:19" s="338" customFormat="1" ht="20.100000000000001" customHeight="1">
      <c r="A121" s="301"/>
      <c r="B121" s="333"/>
      <c r="C121" s="333"/>
      <c r="D121" s="333"/>
      <c r="E121" s="333"/>
      <c r="F121" s="333"/>
      <c r="G121" s="334"/>
      <c r="H121" s="334"/>
      <c r="I121" s="335"/>
      <c r="J121" s="335"/>
      <c r="K121" s="335"/>
      <c r="L121" s="335"/>
      <c r="M121" s="335"/>
      <c r="N121" s="336" t="str">
        <f t="shared" ca="1" si="4"/>
        <v/>
      </c>
      <c r="O121" s="336" t="s">
        <v>18592</v>
      </c>
      <c r="P121" s="337"/>
      <c r="Q121" s="338" t="str">
        <f t="shared" si="5"/>
        <v/>
      </c>
      <c r="R121" s="338" t="b">
        <f t="shared" si="6"/>
        <v>1</v>
      </c>
      <c r="S121" s="338" t="str">
        <f t="shared" si="7"/>
        <v/>
      </c>
    </row>
    <row r="122" spans="1:19" s="338" customFormat="1" ht="20.100000000000001" customHeight="1">
      <c r="A122" s="301"/>
      <c r="B122" s="333"/>
      <c r="C122" s="333"/>
      <c r="D122" s="333"/>
      <c r="E122" s="333"/>
      <c r="F122" s="333"/>
      <c r="G122" s="334"/>
      <c r="H122" s="334"/>
      <c r="I122" s="335"/>
      <c r="J122" s="335"/>
      <c r="K122" s="335"/>
      <c r="L122" s="335"/>
      <c r="M122" s="335"/>
      <c r="N122" s="336" t="str">
        <f t="shared" ca="1" si="4"/>
        <v/>
      </c>
      <c r="O122" s="336" t="s">
        <v>18592</v>
      </c>
      <c r="P122" s="337"/>
      <c r="Q122" s="338" t="str">
        <f t="shared" si="5"/>
        <v/>
      </c>
      <c r="R122" s="338" t="b">
        <f t="shared" si="6"/>
        <v>1</v>
      </c>
      <c r="S122" s="338" t="str">
        <f t="shared" si="7"/>
        <v/>
      </c>
    </row>
    <row r="123" spans="1:19" s="338" customFormat="1" ht="20.100000000000001" customHeight="1">
      <c r="A123" s="301"/>
      <c r="B123" s="333"/>
      <c r="C123" s="333"/>
      <c r="D123" s="333"/>
      <c r="E123" s="333"/>
      <c r="F123" s="333"/>
      <c r="G123" s="334"/>
      <c r="H123" s="334"/>
      <c r="I123" s="335"/>
      <c r="J123" s="335"/>
      <c r="K123" s="335"/>
      <c r="L123" s="335"/>
      <c r="M123" s="335"/>
      <c r="N123" s="336" t="str">
        <f t="shared" ca="1" si="4"/>
        <v/>
      </c>
      <c r="O123" s="336" t="s">
        <v>18592</v>
      </c>
      <c r="P123" s="337"/>
      <c r="Q123" s="338" t="str">
        <f t="shared" si="5"/>
        <v/>
      </c>
      <c r="R123" s="338" t="b">
        <f t="shared" si="6"/>
        <v>1</v>
      </c>
      <c r="S123" s="338" t="str">
        <f t="shared" si="7"/>
        <v/>
      </c>
    </row>
    <row r="124" spans="1:19" s="338" customFormat="1" ht="20.100000000000001" customHeight="1">
      <c r="A124" s="301"/>
      <c r="B124" s="333"/>
      <c r="C124" s="333"/>
      <c r="D124" s="333"/>
      <c r="E124" s="333"/>
      <c r="F124" s="333"/>
      <c r="G124" s="334"/>
      <c r="H124" s="334"/>
      <c r="I124" s="335"/>
      <c r="J124" s="335"/>
      <c r="K124" s="335"/>
      <c r="L124" s="335"/>
      <c r="M124" s="335"/>
      <c r="N124" s="336" t="str">
        <f t="shared" ca="1" si="4"/>
        <v/>
      </c>
      <c r="O124" s="336" t="s">
        <v>18592</v>
      </c>
      <c r="P124" s="337"/>
      <c r="Q124" s="338" t="str">
        <f t="shared" si="5"/>
        <v/>
      </c>
      <c r="R124" s="338" t="b">
        <f t="shared" si="6"/>
        <v>1</v>
      </c>
      <c r="S124" s="338" t="str">
        <f t="shared" si="7"/>
        <v/>
      </c>
    </row>
    <row r="125" spans="1:19" s="338" customFormat="1" ht="20.100000000000001" customHeight="1">
      <c r="A125" s="301"/>
      <c r="B125" s="333"/>
      <c r="C125" s="333"/>
      <c r="D125" s="333"/>
      <c r="E125" s="333"/>
      <c r="F125" s="333"/>
      <c r="G125" s="334"/>
      <c r="H125" s="334"/>
      <c r="I125" s="335"/>
      <c r="J125" s="335"/>
      <c r="K125" s="335"/>
      <c r="L125" s="335"/>
      <c r="M125" s="335"/>
      <c r="N125" s="336" t="str">
        <f t="shared" ca="1" si="4"/>
        <v/>
      </c>
      <c r="O125" s="336" t="s">
        <v>18592</v>
      </c>
      <c r="P125" s="337"/>
      <c r="Q125" s="338" t="str">
        <f t="shared" si="5"/>
        <v/>
      </c>
      <c r="R125" s="338" t="b">
        <f t="shared" si="6"/>
        <v>1</v>
      </c>
      <c r="S125" s="338" t="str">
        <f t="shared" si="7"/>
        <v/>
      </c>
    </row>
    <row r="126" spans="1:19" s="338" customFormat="1" ht="20.100000000000001" customHeight="1">
      <c r="A126" s="301"/>
      <c r="B126" s="333"/>
      <c r="C126" s="333"/>
      <c r="D126" s="333"/>
      <c r="E126" s="333"/>
      <c r="F126" s="333"/>
      <c r="G126" s="334"/>
      <c r="H126" s="334"/>
      <c r="I126" s="335"/>
      <c r="J126" s="335"/>
      <c r="K126" s="335"/>
      <c r="L126" s="335"/>
      <c r="M126" s="335"/>
      <c r="N126" s="336" t="str">
        <f t="shared" ca="1" si="4"/>
        <v/>
      </c>
      <c r="O126" s="336" t="s">
        <v>18592</v>
      </c>
      <c r="P126" s="337"/>
      <c r="Q126" s="338" t="str">
        <f t="shared" si="5"/>
        <v/>
      </c>
      <c r="R126" s="338" t="b">
        <f t="shared" si="6"/>
        <v>1</v>
      </c>
      <c r="S126" s="338" t="str">
        <f t="shared" si="7"/>
        <v/>
      </c>
    </row>
    <row r="127" spans="1:19" s="338" customFormat="1" ht="20.100000000000001" customHeight="1">
      <c r="A127" s="301"/>
      <c r="B127" s="333"/>
      <c r="C127" s="333"/>
      <c r="D127" s="333"/>
      <c r="E127" s="333"/>
      <c r="F127" s="333"/>
      <c r="G127" s="334"/>
      <c r="H127" s="334"/>
      <c r="I127" s="335"/>
      <c r="J127" s="335"/>
      <c r="K127" s="335"/>
      <c r="L127" s="335"/>
      <c r="M127" s="335"/>
      <c r="N127" s="336" t="str">
        <f t="shared" ca="1" si="4"/>
        <v/>
      </c>
      <c r="O127" s="336" t="s">
        <v>18592</v>
      </c>
      <c r="P127" s="337"/>
      <c r="Q127" s="338" t="str">
        <f t="shared" si="5"/>
        <v/>
      </c>
      <c r="R127" s="338" t="b">
        <f t="shared" si="6"/>
        <v>1</v>
      </c>
      <c r="S127" s="338" t="str">
        <f t="shared" si="7"/>
        <v/>
      </c>
    </row>
    <row r="128" spans="1:19" s="338" customFormat="1" ht="20.100000000000001" customHeight="1">
      <c r="A128" s="301"/>
      <c r="B128" s="333"/>
      <c r="C128" s="333"/>
      <c r="D128" s="333"/>
      <c r="E128" s="333"/>
      <c r="F128" s="333"/>
      <c r="G128" s="334"/>
      <c r="H128" s="334"/>
      <c r="I128" s="335"/>
      <c r="J128" s="335"/>
      <c r="K128" s="335"/>
      <c r="L128" s="335"/>
      <c r="M128" s="335"/>
      <c r="N128" s="336" t="str">
        <f t="shared" ca="1" si="4"/>
        <v/>
      </c>
      <c r="O128" s="336" t="s">
        <v>18592</v>
      </c>
      <c r="P128" s="337"/>
      <c r="Q128" s="338" t="str">
        <f t="shared" si="5"/>
        <v/>
      </c>
      <c r="R128" s="338" t="b">
        <f t="shared" si="6"/>
        <v>1</v>
      </c>
      <c r="S128" s="338" t="str">
        <f t="shared" si="7"/>
        <v/>
      </c>
    </row>
    <row r="129" spans="1:19" s="338" customFormat="1" ht="20.100000000000001" customHeight="1">
      <c r="A129" s="301"/>
      <c r="B129" s="333"/>
      <c r="C129" s="333"/>
      <c r="D129" s="333"/>
      <c r="E129" s="333"/>
      <c r="F129" s="333"/>
      <c r="G129" s="334"/>
      <c r="H129" s="334"/>
      <c r="I129" s="335"/>
      <c r="J129" s="335"/>
      <c r="K129" s="335"/>
      <c r="L129" s="335"/>
      <c r="M129" s="335"/>
      <c r="N129" s="336" t="str">
        <f t="shared" ca="1" si="4"/>
        <v/>
      </c>
      <c r="O129" s="336" t="s">
        <v>18592</v>
      </c>
      <c r="P129" s="337"/>
      <c r="Q129" s="338" t="str">
        <f t="shared" si="5"/>
        <v/>
      </c>
      <c r="R129" s="338" t="b">
        <f t="shared" si="6"/>
        <v>1</v>
      </c>
      <c r="S129" s="338" t="str">
        <f t="shared" si="7"/>
        <v/>
      </c>
    </row>
    <row r="130" spans="1:19" s="338" customFormat="1" ht="20.100000000000001" customHeight="1">
      <c r="A130" s="301"/>
      <c r="B130" s="333"/>
      <c r="C130" s="333"/>
      <c r="D130" s="333"/>
      <c r="E130" s="333"/>
      <c r="F130" s="333"/>
      <c r="G130" s="334"/>
      <c r="H130" s="334"/>
      <c r="I130" s="335"/>
      <c r="J130" s="335"/>
      <c r="K130" s="335"/>
      <c r="L130" s="335"/>
      <c r="M130" s="335"/>
      <c r="N130" s="336" t="str">
        <f t="shared" ca="1" si="4"/>
        <v/>
      </c>
      <c r="O130" s="336" t="s">
        <v>18592</v>
      </c>
      <c r="P130" s="337"/>
      <c r="Q130" s="338" t="str">
        <f t="shared" si="5"/>
        <v/>
      </c>
      <c r="R130" s="338" t="b">
        <f t="shared" si="6"/>
        <v>1</v>
      </c>
      <c r="S130" s="338" t="str">
        <f t="shared" si="7"/>
        <v/>
      </c>
    </row>
    <row r="131" spans="1:19" s="338" customFormat="1" ht="20.100000000000001" customHeight="1">
      <c r="A131" s="301"/>
      <c r="B131" s="333"/>
      <c r="C131" s="333"/>
      <c r="D131" s="333"/>
      <c r="E131" s="333"/>
      <c r="F131" s="333"/>
      <c r="G131" s="334"/>
      <c r="H131" s="334"/>
      <c r="I131" s="335"/>
      <c r="J131" s="335"/>
      <c r="K131" s="335"/>
      <c r="L131" s="335"/>
      <c r="M131" s="335"/>
      <c r="N131" s="336" t="str">
        <f t="shared" ca="1" si="4"/>
        <v/>
      </c>
      <c r="O131" s="336" t="s">
        <v>18592</v>
      </c>
      <c r="P131" s="337"/>
      <c r="Q131" s="338" t="str">
        <f t="shared" si="5"/>
        <v/>
      </c>
      <c r="R131" s="338" t="b">
        <f t="shared" si="6"/>
        <v>1</v>
      </c>
      <c r="S131" s="338" t="str">
        <f t="shared" si="7"/>
        <v/>
      </c>
    </row>
    <row r="132" spans="1:19" s="338" customFormat="1" ht="20.100000000000001" customHeight="1">
      <c r="A132" s="301"/>
      <c r="B132" s="333"/>
      <c r="C132" s="333"/>
      <c r="D132" s="333"/>
      <c r="E132" s="333"/>
      <c r="F132" s="333"/>
      <c r="G132" s="334"/>
      <c r="H132" s="334"/>
      <c r="I132" s="335"/>
      <c r="J132" s="335"/>
      <c r="K132" s="335"/>
      <c r="L132" s="335"/>
      <c r="M132" s="335"/>
      <c r="N132" s="336" t="str">
        <f t="shared" ca="1" si="4"/>
        <v/>
      </c>
      <c r="O132" s="336" t="s">
        <v>18592</v>
      </c>
      <c r="P132" s="337"/>
      <c r="Q132" s="338" t="str">
        <f t="shared" si="5"/>
        <v/>
      </c>
      <c r="R132" s="338" t="b">
        <f t="shared" si="6"/>
        <v>1</v>
      </c>
      <c r="S132" s="338" t="str">
        <f t="shared" si="7"/>
        <v/>
      </c>
    </row>
    <row r="133" spans="1:19" s="338" customFormat="1" ht="20.100000000000001" customHeight="1">
      <c r="A133" s="301"/>
      <c r="B133" s="333"/>
      <c r="C133" s="333"/>
      <c r="D133" s="333"/>
      <c r="E133" s="333"/>
      <c r="F133" s="333"/>
      <c r="G133" s="334"/>
      <c r="H133" s="334"/>
      <c r="I133" s="335"/>
      <c r="J133" s="335"/>
      <c r="K133" s="335"/>
      <c r="L133" s="335"/>
      <c r="M133" s="335"/>
      <c r="N133" s="336" t="str">
        <f t="shared" ref="N133:N196" ca="1" si="8">IF(A133="","",IF(ISERROR(MATCH($F133,CL,0)),"Unknown",INDIRECT("'C'!$A$"&amp;MATCH($F133,CL,0)+1)))</f>
        <v/>
      </c>
      <c r="O133" s="336" t="s">
        <v>18592</v>
      </c>
      <c r="P133" s="337"/>
      <c r="Q133" s="338" t="str">
        <f t="shared" ref="Q133:Q196" si="9">A133&amp;B133</f>
        <v/>
      </c>
      <c r="R133" s="338" t="b">
        <f t="shared" ref="R133:R196" si="10">OR(ISBLANK(B133),ISBLANK(C133))</f>
        <v>1</v>
      </c>
      <c r="S133" s="338" t="str">
        <f t="shared" ref="S133:S196" si="11">IF(R133,"",A133&amp;"+")</f>
        <v/>
      </c>
    </row>
    <row r="134" spans="1:19" s="338" customFormat="1" ht="20.100000000000001" customHeight="1">
      <c r="A134" s="301"/>
      <c r="B134" s="333"/>
      <c r="C134" s="333"/>
      <c r="D134" s="333"/>
      <c r="E134" s="333"/>
      <c r="F134" s="333"/>
      <c r="G134" s="334"/>
      <c r="H134" s="334"/>
      <c r="I134" s="335"/>
      <c r="J134" s="335"/>
      <c r="K134" s="335"/>
      <c r="L134" s="335"/>
      <c r="M134" s="335"/>
      <c r="N134" s="336" t="str">
        <f t="shared" ca="1" si="8"/>
        <v/>
      </c>
      <c r="O134" s="336" t="s">
        <v>18592</v>
      </c>
      <c r="P134" s="337"/>
      <c r="Q134" s="338" t="str">
        <f t="shared" si="9"/>
        <v/>
      </c>
      <c r="R134" s="338" t="b">
        <f t="shared" si="10"/>
        <v>1</v>
      </c>
      <c r="S134" s="338" t="str">
        <f t="shared" si="11"/>
        <v/>
      </c>
    </row>
    <row r="135" spans="1:19" s="338" customFormat="1" ht="20.100000000000001" customHeight="1">
      <c r="A135" s="301"/>
      <c r="B135" s="333"/>
      <c r="C135" s="333"/>
      <c r="D135" s="333"/>
      <c r="E135" s="333"/>
      <c r="F135" s="333"/>
      <c r="G135" s="334"/>
      <c r="H135" s="334"/>
      <c r="I135" s="335"/>
      <c r="J135" s="335"/>
      <c r="K135" s="335"/>
      <c r="L135" s="335"/>
      <c r="M135" s="335"/>
      <c r="N135" s="336" t="str">
        <f t="shared" ca="1" si="8"/>
        <v/>
      </c>
      <c r="O135" s="336" t="s">
        <v>18592</v>
      </c>
      <c r="P135" s="337"/>
      <c r="Q135" s="338" t="str">
        <f t="shared" si="9"/>
        <v/>
      </c>
      <c r="R135" s="338" t="b">
        <f t="shared" si="10"/>
        <v>1</v>
      </c>
      <c r="S135" s="338" t="str">
        <f t="shared" si="11"/>
        <v/>
      </c>
    </row>
    <row r="136" spans="1:19" s="338" customFormat="1" ht="20.100000000000001" customHeight="1">
      <c r="A136" s="301"/>
      <c r="B136" s="333"/>
      <c r="C136" s="333"/>
      <c r="D136" s="333"/>
      <c r="E136" s="333"/>
      <c r="F136" s="333"/>
      <c r="G136" s="334"/>
      <c r="H136" s="334"/>
      <c r="I136" s="335"/>
      <c r="J136" s="335"/>
      <c r="K136" s="335"/>
      <c r="L136" s="335"/>
      <c r="M136" s="335"/>
      <c r="N136" s="336" t="str">
        <f t="shared" ca="1" si="8"/>
        <v/>
      </c>
      <c r="O136" s="336" t="s">
        <v>18592</v>
      </c>
      <c r="P136" s="337"/>
      <c r="Q136" s="338" t="str">
        <f t="shared" si="9"/>
        <v/>
      </c>
      <c r="R136" s="338" t="b">
        <f t="shared" si="10"/>
        <v>1</v>
      </c>
      <c r="S136" s="338" t="str">
        <f t="shared" si="11"/>
        <v/>
      </c>
    </row>
    <row r="137" spans="1:19" s="338" customFormat="1" ht="20.100000000000001" customHeight="1">
      <c r="A137" s="301"/>
      <c r="B137" s="333"/>
      <c r="C137" s="333"/>
      <c r="D137" s="333"/>
      <c r="E137" s="333"/>
      <c r="F137" s="333"/>
      <c r="G137" s="334"/>
      <c r="H137" s="334"/>
      <c r="I137" s="335"/>
      <c r="J137" s="335"/>
      <c r="K137" s="335"/>
      <c r="L137" s="335"/>
      <c r="M137" s="335"/>
      <c r="N137" s="336" t="str">
        <f t="shared" ca="1" si="8"/>
        <v/>
      </c>
      <c r="O137" s="336" t="s">
        <v>18592</v>
      </c>
      <c r="P137" s="337"/>
      <c r="Q137" s="338" t="str">
        <f t="shared" si="9"/>
        <v/>
      </c>
      <c r="R137" s="338" t="b">
        <f t="shared" si="10"/>
        <v>1</v>
      </c>
      <c r="S137" s="338" t="str">
        <f t="shared" si="11"/>
        <v/>
      </c>
    </row>
    <row r="138" spans="1:19" s="338" customFormat="1" ht="20.100000000000001" customHeight="1">
      <c r="A138" s="301"/>
      <c r="B138" s="333"/>
      <c r="C138" s="333"/>
      <c r="D138" s="333"/>
      <c r="E138" s="333"/>
      <c r="F138" s="333"/>
      <c r="G138" s="334"/>
      <c r="H138" s="334"/>
      <c r="I138" s="335"/>
      <c r="J138" s="335"/>
      <c r="K138" s="335"/>
      <c r="L138" s="335"/>
      <c r="M138" s="335"/>
      <c r="N138" s="336" t="str">
        <f t="shared" ca="1" si="8"/>
        <v/>
      </c>
      <c r="O138" s="336" t="s">
        <v>18592</v>
      </c>
      <c r="P138" s="337"/>
      <c r="Q138" s="338" t="str">
        <f t="shared" si="9"/>
        <v/>
      </c>
      <c r="R138" s="338" t="b">
        <f t="shared" si="10"/>
        <v>1</v>
      </c>
      <c r="S138" s="338" t="str">
        <f t="shared" si="11"/>
        <v/>
      </c>
    </row>
    <row r="139" spans="1:19" s="338" customFormat="1" ht="20.100000000000001" customHeight="1">
      <c r="A139" s="301"/>
      <c r="B139" s="333"/>
      <c r="C139" s="333"/>
      <c r="D139" s="333"/>
      <c r="E139" s="333"/>
      <c r="F139" s="333"/>
      <c r="G139" s="334"/>
      <c r="H139" s="334"/>
      <c r="I139" s="335"/>
      <c r="J139" s="335"/>
      <c r="K139" s="335"/>
      <c r="L139" s="335"/>
      <c r="M139" s="335"/>
      <c r="N139" s="336" t="str">
        <f t="shared" ca="1" si="8"/>
        <v/>
      </c>
      <c r="O139" s="336" t="s">
        <v>18592</v>
      </c>
      <c r="P139" s="337"/>
      <c r="Q139" s="338" t="str">
        <f t="shared" si="9"/>
        <v/>
      </c>
      <c r="R139" s="338" t="b">
        <f t="shared" si="10"/>
        <v>1</v>
      </c>
      <c r="S139" s="338" t="str">
        <f t="shared" si="11"/>
        <v/>
      </c>
    </row>
    <row r="140" spans="1:19" s="338" customFormat="1" ht="20.100000000000001" customHeight="1">
      <c r="A140" s="301"/>
      <c r="B140" s="333"/>
      <c r="C140" s="333"/>
      <c r="D140" s="333"/>
      <c r="E140" s="333"/>
      <c r="F140" s="333"/>
      <c r="G140" s="334"/>
      <c r="H140" s="334"/>
      <c r="I140" s="335"/>
      <c r="J140" s="335"/>
      <c r="K140" s="335"/>
      <c r="L140" s="335"/>
      <c r="M140" s="335"/>
      <c r="N140" s="336" t="str">
        <f t="shared" ca="1" si="8"/>
        <v/>
      </c>
      <c r="O140" s="336" t="s">
        <v>18592</v>
      </c>
      <c r="P140" s="337"/>
      <c r="Q140" s="338" t="str">
        <f t="shared" si="9"/>
        <v/>
      </c>
      <c r="R140" s="338" t="b">
        <f t="shared" si="10"/>
        <v>1</v>
      </c>
      <c r="S140" s="338" t="str">
        <f t="shared" si="11"/>
        <v/>
      </c>
    </row>
    <row r="141" spans="1:19" s="338" customFormat="1" ht="20.100000000000001" customHeight="1">
      <c r="A141" s="301"/>
      <c r="B141" s="333"/>
      <c r="C141" s="333"/>
      <c r="D141" s="333"/>
      <c r="E141" s="333"/>
      <c r="F141" s="333"/>
      <c r="G141" s="334"/>
      <c r="H141" s="334"/>
      <c r="I141" s="335"/>
      <c r="J141" s="335"/>
      <c r="K141" s="335"/>
      <c r="L141" s="335"/>
      <c r="M141" s="335"/>
      <c r="N141" s="336" t="str">
        <f t="shared" ca="1" si="8"/>
        <v/>
      </c>
      <c r="O141" s="336" t="s">
        <v>18592</v>
      </c>
      <c r="P141" s="337"/>
      <c r="Q141" s="338" t="str">
        <f t="shared" si="9"/>
        <v/>
      </c>
      <c r="R141" s="338" t="b">
        <f t="shared" si="10"/>
        <v>1</v>
      </c>
      <c r="S141" s="338" t="str">
        <f t="shared" si="11"/>
        <v/>
      </c>
    </row>
    <row r="142" spans="1:19" s="338" customFormat="1" ht="20.100000000000001" customHeight="1">
      <c r="A142" s="301"/>
      <c r="B142" s="333"/>
      <c r="C142" s="333"/>
      <c r="D142" s="333"/>
      <c r="E142" s="333"/>
      <c r="F142" s="333"/>
      <c r="G142" s="334"/>
      <c r="H142" s="334"/>
      <c r="I142" s="335"/>
      <c r="J142" s="335"/>
      <c r="K142" s="335"/>
      <c r="L142" s="335"/>
      <c r="M142" s="335"/>
      <c r="N142" s="336" t="str">
        <f t="shared" ca="1" si="8"/>
        <v/>
      </c>
      <c r="O142" s="336" t="s">
        <v>18592</v>
      </c>
      <c r="P142" s="337"/>
      <c r="Q142" s="338" t="str">
        <f t="shared" si="9"/>
        <v/>
      </c>
      <c r="R142" s="338" t="b">
        <f t="shared" si="10"/>
        <v>1</v>
      </c>
      <c r="S142" s="338" t="str">
        <f t="shared" si="11"/>
        <v/>
      </c>
    </row>
    <row r="143" spans="1:19" s="338" customFormat="1" ht="20.100000000000001" customHeight="1">
      <c r="A143" s="301"/>
      <c r="B143" s="333"/>
      <c r="C143" s="333"/>
      <c r="D143" s="333"/>
      <c r="E143" s="333"/>
      <c r="F143" s="333"/>
      <c r="G143" s="334"/>
      <c r="H143" s="334"/>
      <c r="I143" s="335"/>
      <c r="J143" s="335"/>
      <c r="K143" s="335"/>
      <c r="L143" s="335"/>
      <c r="M143" s="335"/>
      <c r="N143" s="336" t="str">
        <f t="shared" ca="1" si="8"/>
        <v/>
      </c>
      <c r="O143" s="336" t="s">
        <v>18592</v>
      </c>
      <c r="P143" s="337"/>
      <c r="Q143" s="338" t="str">
        <f t="shared" si="9"/>
        <v/>
      </c>
      <c r="R143" s="338" t="b">
        <f t="shared" si="10"/>
        <v>1</v>
      </c>
      <c r="S143" s="338" t="str">
        <f t="shared" si="11"/>
        <v/>
      </c>
    </row>
    <row r="144" spans="1:19" s="338" customFormat="1" ht="20.100000000000001" customHeight="1">
      <c r="A144" s="301"/>
      <c r="B144" s="333"/>
      <c r="C144" s="333"/>
      <c r="D144" s="333"/>
      <c r="E144" s="333"/>
      <c r="F144" s="333"/>
      <c r="G144" s="334"/>
      <c r="H144" s="334"/>
      <c r="I144" s="335"/>
      <c r="J144" s="335"/>
      <c r="K144" s="335"/>
      <c r="L144" s="335"/>
      <c r="M144" s="335"/>
      <c r="N144" s="336" t="str">
        <f t="shared" ca="1" si="8"/>
        <v/>
      </c>
      <c r="O144" s="336" t="s">
        <v>18592</v>
      </c>
      <c r="P144" s="337"/>
      <c r="Q144" s="338" t="str">
        <f t="shared" si="9"/>
        <v/>
      </c>
      <c r="R144" s="338" t="b">
        <f t="shared" si="10"/>
        <v>1</v>
      </c>
      <c r="S144" s="338" t="str">
        <f t="shared" si="11"/>
        <v/>
      </c>
    </row>
    <row r="145" spans="1:19" s="338" customFormat="1" ht="20.100000000000001" customHeight="1">
      <c r="A145" s="301"/>
      <c r="B145" s="333"/>
      <c r="C145" s="333"/>
      <c r="D145" s="333"/>
      <c r="E145" s="333"/>
      <c r="F145" s="333"/>
      <c r="G145" s="334"/>
      <c r="H145" s="334"/>
      <c r="I145" s="335"/>
      <c r="J145" s="335"/>
      <c r="K145" s="335"/>
      <c r="L145" s="335"/>
      <c r="M145" s="335"/>
      <c r="N145" s="336" t="str">
        <f t="shared" ca="1" si="8"/>
        <v/>
      </c>
      <c r="O145" s="336" t="s">
        <v>18592</v>
      </c>
      <c r="P145" s="337"/>
      <c r="Q145" s="338" t="str">
        <f t="shared" si="9"/>
        <v/>
      </c>
      <c r="R145" s="338" t="b">
        <f t="shared" si="10"/>
        <v>1</v>
      </c>
      <c r="S145" s="338" t="str">
        <f t="shared" si="11"/>
        <v/>
      </c>
    </row>
    <row r="146" spans="1:19" s="338" customFormat="1" ht="20.100000000000001" customHeight="1">
      <c r="A146" s="301"/>
      <c r="B146" s="333"/>
      <c r="C146" s="333"/>
      <c r="D146" s="333"/>
      <c r="E146" s="333"/>
      <c r="F146" s="333"/>
      <c r="G146" s="334"/>
      <c r="H146" s="334"/>
      <c r="I146" s="335"/>
      <c r="J146" s="335"/>
      <c r="K146" s="335"/>
      <c r="L146" s="335"/>
      <c r="M146" s="335"/>
      <c r="N146" s="336" t="str">
        <f t="shared" ca="1" si="8"/>
        <v/>
      </c>
      <c r="O146" s="336" t="s">
        <v>18592</v>
      </c>
      <c r="P146" s="337"/>
      <c r="Q146" s="338" t="str">
        <f t="shared" si="9"/>
        <v/>
      </c>
      <c r="R146" s="338" t="b">
        <f t="shared" si="10"/>
        <v>1</v>
      </c>
      <c r="S146" s="338" t="str">
        <f t="shared" si="11"/>
        <v/>
      </c>
    </row>
    <row r="147" spans="1:19" s="338" customFormat="1" ht="20.100000000000001" customHeight="1">
      <c r="A147" s="301"/>
      <c r="B147" s="333"/>
      <c r="C147" s="333"/>
      <c r="D147" s="333"/>
      <c r="E147" s="333"/>
      <c r="F147" s="333"/>
      <c r="G147" s="334"/>
      <c r="H147" s="334"/>
      <c r="I147" s="335"/>
      <c r="J147" s="335"/>
      <c r="K147" s="335"/>
      <c r="L147" s="335"/>
      <c r="M147" s="335"/>
      <c r="N147" s="336" t="str">
        <f t="shared" ca="1" si="8"/>
        <v/>
      </c>
      <c r="O147" s="336" t="s">
        <v>18592</v>
      </c>
      <c r="P147" s="337"/>
      <c r="Q147" s="338" t="str">
        <f t="shared" si="9"/>
        <v/>
      </c>
      <c r="R147" s="338" t="b">
        <f t="shared" si="10"/>
        <v>1</v>
      </c>
      <c r="S147" s="338" t="str">
        <f t="shared" si="11"/>
        <v/>
      </c>
    </row>
    <row r="148" spans="1:19" s="338" customFormat="1" ht="20.100000000000001" customHeight="1">
      <c r="A148" s="301"/>
      <c r="B148" s="333"/>
      <c r="C148" s="333"/>
      <c r="D148" s="333"/>
      <c r="E148" s="333"/>
      <c r="F148" s="333"/>
      <c r="G148" s="334"/>
      <c r="H148" s="334"/>
      <c r="I148" s="335"/>
      <c r="J148" s="335"/>
      <c r="K148" s="335"/>
      <c r="L148" s="335"/>
      <c r="M148" s="335"/>
      <c r="N148" s="336" t="str">
        <f t="shared" ca="1" si="8"/>
        <v/>
      </c>
      <c r="O148" s="336" t="s">
        <v>18592</v>
      </c>
      <c r="P148" s="337"/>
      <c r="Q148" s="338" t="str">
        <f t="shared" si="9"/>
        <v/>
      </c>
      <c r="R148" s="338" t="b">
        <f t="shared" si="10"/>
        <v>1</v>
      </c>
      <c r="S148" s="338" t="str">
        <f t="shared" si="11"/>
        <v/>
      </c>
    </row>
    <row r="149" spans="1:19" s="338" customFormat="1" ht="20.100000000000001" customHeight="1">
      <c r="A149" s="301"/>
      <c r="B149" s="333"/>
      <c r="C149" s="333"/>
      <c r="D149" s="333"/>
      <c r="E149" s="333"/>
      <c r="F149" s="333"/>
      <c r="G149" s="334"/>
      <c r="H149" s="334"/>
      <c r="I149" s="335"/>
      <c r="J149" s="335"/>
      <c r="K149" s="335"/>
      <c r="L149" s="335"/>
      <c r="M149" s="335"/>
      <c r="N149" s="336" t="str">
        <f t="shared" ca="1" si="8"/>
        <v/>
      </c>
      <c r="O149" s="336" t="s">
        <v>18592</v>
      </c>
      <c r="P149" s="337"/>
      <c r="Q149" s="338" t="str">
        <f t="shared" si="9"/>
        <v/>
      </c>
      <c r="R149" s="338" t="b">
        <f t="shared" si="10"/>
        <v>1</v>
      </c>
      <c r="S149" s="338" t="str">
        <f t="shared" si="11"/>
        <v/>
      </c>
    </row>
    <row r="150" spans="1:19" s="338" customFormat="1" ht="20.100000000000001" customHeight="1">
      <c r="A150" s="301"/>
      <c r="B150" s="333"/>
      <c r="C150" s="333"/>
      <c r="D150" s="333"/>
      <c r="E150" s="333"/>
      <c r="F150" s="333"/>
      <c r="G150" s="334"/>
      <c r="H150" s="334"/>
      <c r="I150" s="335"/>
      <c r="J150" s="335"/>
      <c r="K150" s="335"/>
      <c r="L150" s="335"/>
      <c r="M150" s="335"/>
      <c r="N150" s="336" t="str">
        <f t="shared" ca="1" si="8"/>
        <v/>
      </c>
      <c r="O150" s="336" t="s">
        <v>18592</v>
      </c>
      <c r="P150" s="337"/>
      <c r="Q150" s="338" t="str">
        <f t="shared" si="9"/>
        <v/>
      </c>
      <c r="R150" s="338" t="b">
        <f t="shared" si="10"/>
        <v>1</v>
      </c>
      <c r="S150" s="338" t="str">
        <f t="shared" si="11"/>
        <v/>
      </c>
    </row>
    <row r="151" spans="1:19" s="338" customFormat="1" ht="20.100000000000001" customHeight="1">
      <c r="A151" s="301"/>
      <c r="B151" s="333"/>
      <c r="C151" s="333"/>
      <c r="D151" s="333"/>
      <c r="E151" s="333"/>
      <c r="F151" s="333"/>
      <c r="G151" s="334"/>
      <c r="H151" s="334"/>
      <c r="I151" s="335"/>
      <c r="J151" s="335"/>
      <c r="K151" s="335"/>
      <c r="L151" s="335"/>
      <c r="M151" s="335"/>
      <c r="N151" s="336" t="str">
        <f t="shared" ca="1" si="8"/>
        <v/>
      </c>
      <c r="O151" s="336" t="s">
        <v>18592</v>
      </c>
      <c r="P151" s="337"/>
      <c r="Q151" s="338" t="str">
        <f t="shared" si="9"/>
        <v/>
      </c>
      <c r="R151" s="338" t="b">
        <f t="shared" si="10"/>
        <v>1</v>
      </c>
      <c r="S151" s="338" t="str">
        <f t="shared" si="11"/>
        <v/>
      </c>
    </row>
    <row r="152" spans="1:19" s="338" customFormat="1" ht="20.100000000000001" customHeight="1">
      <c r="A152" s="301"/>
      <c r="B152" s="333"/>
      <c r="C152" s="333"/>
      <c r="D152" s="333"/>
      <c r="E152" s="333"/>
      <c r="F152" s="333"/>
      <c r="G152" s="334"/>
      <c r="H152" s="334"/>
      <c r="I152" s="335"/>
      <c r="J152" s="335"/>
      <c r="K152" s="335"/>
      <c r="L152" s="335"/>
      <c r="M152" s="335"/>
      <c r="N152" s="336" t="str">
        <f t="shared" ca="1" si="8"/>
        <v/>
      </c>
      <c r="O152" s="336" t="s">
        <v>18592</v>
      </c>
      <c r="P152" s="337"/>
      <c r="Q152" s="338" t="str">
        <f t="shared" si="9"/>
        <v/>
      </c>
      <c r="R152" s="338" t="b">
        <f t="shared" si="10"/>
        <v>1</v>
      </c>
      <c r="S152" s="338" t="str">
        <f t="shared" si="11"/>
        <v/>
      </c>
    </row>
    <row r="153" spans="1:19" s="338" customFormat="1" ht="20.100000000000001" customHeight="1">
      <c r="A153" s="301"/>
      <c r="B153" s="333"/>
      <c r="C153" s="333"/>
      <c r="D153" s="333"/>
      <c r="E153" s="333"/>
      <c r="F153" s="333"/>
      <c r="G153" s="334"/>
      <c r="H153" s="334"/>
      <c r="I153" s="335"/>
      <c r="J153" s="335"/>
      <c r="K153" s="335"/>
      <c r="L153" s="335"/>
      <c r="M153" s="335"/>
      <c r="N153" s="336" t="str">
        <f t="shared" ca="1" si="8"/>
        <v/>
      </c>
      <c r="O153" s="336" t="s">
        <v>18592</v>
      </c>
      <c r="P153" s="337"/>
      <c r="Q153" s="338" t="str">
        <f t="shared" si="9"/>
        <v/>
      </c>
      <c r="R153" s="338" t="b">
        <f t="shared" si="10"/>
        <v>1</v>
      </c>
      <c r="S153" s="338" t="str">
        <f t="shared" si="11"/>
        <v/>
      </c>
    </row>
    <row r="154" spans="1:19" s="338" customFormat="1" ht="20.100000000000001" customHeight="1">
      <c r="A154" s="301"/>
      <c r="B154" s="333"/>
      <c r="C154" s="333"/>
      <c r="D154" s="333"/>
      <c r="E154" s="333"/>
      <c r="F154" s="333"/>
      <c r="G154" s="334"/>
      <c r="H154" s="334"/>
      <c r="I154" s="335"/>
      <c r="J154" s="335"/>
      <c r="K154" s="335"/>
      <c r="L154" s="335"/>
      <c r="M154" s="335"/>
      <c r="N154" s="336" t="str">
        <f t="shared" ca="1" si="8"/>
        <v/>
      </c>
      <c r="O154" s="336" t="s">
        <v>18592</v>
      </c>
      <c r="P154" s="337"/>
      <c r="Q154" s="338" t="str">
        <f t="shared" si="9"/>
        <v/>
      </c>
      <c r="R154" s="338" t="b">
        <f t="shared" si="10"/>
        <v>1</v>
      </c>
      <c r="S154" s="338" t="str">
        <f t="shared" si="11"/>
        <v/>
      </c>
    </row>
    <row r="155" spans="1:19" s="338" customFormat="1" ht="20.100000000000001" customHeight="1">
      <c r="A155" s="301"/>
      <c r="B155" s="333"/>
      <c r="C155" s="333"/>
      <c r="D155" s="333"/>
      <c r="E155" s="333"/>
      <c r="F155" s="333"/>
      <c r="G155" s="334"/>
      <c r="H155" s="334"/>
      <c r="I155" s="335"/>
      <c r="J155" s="335"/>
      <c r="K155" s="335"/>
      <c r="L155" s="335"/>
      <c r="M155" s="335"/>
      <c r="N155" s="336" t="str">
        <f t="shared" ca="1" si="8"/>
        <v/>
      </c>
      <c r="O155" s="336" t="s">
        <v>18592</v>
      </c>
      <c r="P155" s="337"/>
      <c r="Q155" s="338" t="str">
        <f t="shared" si="9"/>
        <v/>
      </c>
      <c r="R155" s="338" t="b">
        <f t="shared" si="10"/>
        <v>1</v>
      </c>
      <c r="S155" s="338" t="str">
        <f t="shared" si="11"/>
        <v/>
      </c>
    </row>
    <row r="156" spans="1:19" s="338" customFormat="1" ht="20.100000000000001" customHeight="1">
      <c r="A156" s="301"/>
      <c r="B156" s="333"/>
      <c r="C156" s="333"/>
      <c r="D156" s="333"/>
      <c r="E156" s="333"/>
      <c r="F156" s="333"/>
      <c r="G156" s="334"/>
      <c r="H156" s="334"/>
      <c r="I156" s="335"/>
      <c r="J156" s="335"/>
      <c r="K156" s="335"/>
      <c r="L156" s="335"/>
      <c r="M156" s="335"/>
      <c r="N156" s="336" t="str">
        <f t="shared" ca="1" si="8"/>
        <v/>
      </c>
      <c r="O156" s="336" t="s">
        <v>18592</v>
      </c>
      <c r="P156" s="337"/>
      <c r="Q156" s="338" t="str">
        <f t="shared" si="9"/>
        <v/>
      </c>
      <c r="R156" s="338" t="b">
        <f t="shared" si="10"/>
        <v>1</v>
      </c>
      <c r="S156" s="338" t="str">
        <f t="shared" si="11"/>
        <v/>
      </c>
    </row>
    <row r="157" spans="1:19" s="338" customFormat="1" ht="20.100000000000001" customHeight="1">
      <c r="A157" s="301"/>
      <c r="B157" s="333"/>
      <c r="C157" s="333"/>
      <c r="D157" s="333"/>
      <c r="E157" s="333"/>
      <c r="F157" s="333"/>
      <c r="G157" s="334"/>
      <c r="H157" s="334"/>
      <c r="I157" s="335"/>
      <c r="J157" s="335"/>
      <c r="K157" s="335"/>
      <c r="L157" s="335"/>
      <c r="M157" s="335"/>
      <c r="N157" s="336" t="str">
        <f t="shared" ca="1" si="8"/>
        <v/>
      </c>
      <c r="O157" s="336" t="s">
        <v>18592</v>
      </c>
      <c r="P157" s="337"/>
      <c r="Q157" s="338" t="str">
        <f t="shared" si="9"/>
        <v/>
      </c>
      <c r="R157" s="338" t="b">
        <f t="shared" si="10"/>
        <v>1</v>
      </c>
      <c r="S157" s="338" t="str">
        <f t="shared" si="11"/>
        <v/>
      </c>
    </row>
    <row r="158" spans="1:19" s="338" customFormat="1" ht="20.100000000000001" customHeight="1">
      <c r="A158" s="301"/>
      <c r="B158" s="333"/>
      <c r="C158" s="333"/>
      <c r="D158" s="333"/>
      <c r="E158" s="333"/>
      <c r="F158" s="333"/>
      <c r="G158" s="334"/>
      <c r="H158" s="334"/>
      <c r="I158" s="335"/>
      <c r="J158" s="335"/>
      <c r="K158" s="335"/>
      <c r="L158" s="335"/>
      <c r="M158" s="335"/>
      <c r="N158" s="336" t="str">
        <f t="shared" ca="1" si="8"/>
        <v/>
      </c>
      <c r="O158" s="336" t="s">
        <v>18592</v>
      </c>
      <c r="P158" s="337"/>
      <c r="Q158" s="338" t="str">
        <f t="shared" si="9"/>
        <v/>
      </c>
      <c r="R158" s="338" t="b">
        <f t="shared" si="10"/>
        <v>1</v>
      </c>
      <c r="S158" s="338" t="str">
        <f t="shared" si="11"/>
        <v/>
      </c>
    </row>
    <row r="159" spans="1:19" s="338" customFormat="1" ht="20.100000000000001" customHeight="1">
      <c r="A159" s="301"/>
      <c r="B159" s="333"/>
      <c r="C159" s="333"/>
      <c r="D159" s="333"/>
      <c r="E159" s="333"/>
      <c r="F159" s="333"/>
      <c r="G159" s="334"/>
      <c r="H159" s="334"/>
      <c r="I159" s="335"/>
      <c r="J159" s="335"/>
      <c r="K159" s="335"/>
      <c r="L159" s="335"/>
      <c r="M159" s="335"/>
      <c r="N159" s="336" t="str">
        <f t="shared" ca="1" si="8"/>
        <v/>
      </c>
      <c r="O159" s="336" t="s">
        <v>18592</v>
      </c>
      <c r="P159" s="337"/>
      <c r="Q159" s="338" t="str">
        <f t="shared" si="9"/>
        <v/>
      </c>
      <c r="R159" s="338" t="b">
        <f t="shared" si="10"/>
        <v>1</v>
      </c>
      <c r="S159" s="338" t="str">
        <f t="shared" si="11"/>
        <v/>
      </c>
    </row>
    <row r="160" spans="1:19" s="338" customFormat="1" ht="20.100000000000001" customHeight="1">
      <c r="A160" s="301"/>
      <c r="B160" s="333"/>
      <c r="C160" s="333"/>
      <c r="D160" s="333"/>
      <c r="E160" s="333"/>
      <c r="F160" s="333"/>
      <c r="G160" s="334"/>
      <c r="H160" s="334"/>
      <c r="I160" s="335"/>
      <c r="J160" s="335"/>
      <c r="K160" s="335"/>
      <c r="L160" s="335"/>
      <c r="M160" s="335"/>
      <c r="N160" s="336" t="str">
        <f t="shared" ca="1" si="8"/>
        <v/>
      </c>
      <c r="O160" s="336" t="s">
        <v>18592</v>
      </c>
      <c r="P160" s="337"/>
      <c r="Q160" s="338" t="str">
        <f t="shared" si="9"/>
        <v/>
      </c>
      <c r="R160" s="338" t="b">
        <f t="shared" si="10"/>
        <v>1</v>
      </c>
      <c r="S160" s="338" t="str">
        <f t="shared" si="11"/>
        <v/>
      </c>
    </row>
    <row r="161" spans="1:19" s="338" customFormat="1" ht="20.100000000000001" customHeight="1">
      <c r="A161" s="301"/>
      <c r="B161" s="333"/>
      <c r="C161" s="333"/>
      <c r="D161" s="333"/>
      <c r="E161" s="333"/>
      <c r="F161" s="333"/>
      <c r="G161" s="334"/>
      <c r="H161" s="334"/>
      <c r="I161" s="335"/>
      <c r="J161" s="335"/>
      <c r="K161" s="335"/>
      <c r="L161" s="335"/>
      <c r="M161" s="335"/>
      <c r="N161" s="336" t="str">
        <f t="shared" ca="1" si="8"/>
        <v/>
      </c>
      <c r="O161" s="336" t="s">
        <v>18592</v>
      </c>
      <c r="P161" s="337"/>
      <c r="Q161" s="338" t="str">
        <f t="shared" si="9"/>
        <v/>
      </c>
      <c r="R161" s="338" t="b">
        <f t="shared" si="10"/>
        <v>1</v>
      </c>
      <c r="S161" s="338" t="str">
        <f t="shared" si="11"/>
        <v/>
      </c>
    </row>
    <row r="162" spans="1:19" s="338" customFormat="1" ht="20.100000000000001" customHeight="1">
      <c r="A162" s="301"/>
      <c r="B162" s="333"/>
      <c r="C162" s="333"/>
      <c r="D162" s="333"/>
      <c r="E162" s="333"/>
      <c r="F162" s="333"/>
      <c r="G162" s="334"/>
      <c r="H162" s="334"/>
      <c r="I162" s="335"/>
      <c r="J162" s="335"/>
      <c r="K162" s="335"/>
      <c r="L162" s="335"/>
      <c r="M162" s="335"/>
      <c r="N162" s="336" t="str">
        <f t="shared" ca="1" si="8"/>
        <v/>
      </c>
      <c r="O162" s="336" t="s">
        <v>18592</v>
      </c>
      <c r="P162" s="337"/>
      <c r="Q162" s="338" t="str">
        <f t="shared" si="9"/>
        <v/>
      </c>
      <c r="R162" s="338" t="b">
        <f t="shared" si="10"/>
        <v>1</v>
      </c>
      <c r="S162" s="338" t="str">
        <f t="shared" si="11"/>
        <v/>
      </c>
    </row>
    <row r="163" spans="1:19" s="338" customFormat="1" ht="20.100000000000001" customHeight="1">
      <c r="A163" s="301"/>
      <c r="B163" s="333"/>
      <c r="C163" s="333"/>
      <c r="D163" s="333"/>
      <c r="E163" s="333"/>
      <c r="F163" s="333"/>
      <c r="G163" s="334"/>
      <c r="H163" s="334"/>
      <c r="I163" s="335"/>
      <c r="J163" s="335"/>
      <c r="K163" s="335"/>
      <c r="L163" s="335"/>
      <c r="M163" s="335"/>
      <c r="N163" s="336" t="str">
        <f t="shared" ca="1" si="8"/>
        <v/>
      </c>
      <c r="O163" s="336" t="s">
        <v>18592</v>
      </c>
      <c r="P163" s="337"/>
      <c r="Q163" s="338" t="str">
        <f t="shared" si="9"/>
        <v/>
      </c>
      <c r="R163" s="338" t="b">
        <f t="shared" si="10"/>
        <v>1</v>
      </c>
      <c r="S163" s="338" t="str">
        <f t="shared" si="11"/>
        <v/>
      </c>
    </row>
    <row r="164" spans="1:19" s="338" customFormat="1" ht="20.100000000000001" customHeight="1">
      <c r="A164" s="301"/>
      <c r="B164" s="333"/>
      <c r="C164" s="333"/>
      <c r="D164" s="333"/>
      <c r="E164" s="333"/>
      <c r="F164" s="333"/>
      <c r="G164" s="334"/>
      <c r="H164" s="334"/>
      <c r="I164" s="335"/>
      <c r="J164" s="335"/>
      <c r="K164" s="335"/>
      <c r="L164" s="335"/>
      <c r="M164" s="335"/>
      <c r="N164" s="336" t="str">
        <f t="shared" ca="1" si="8"/>
        <v/>
      </c>
      <c r="O164" s="336" t="s">
        <v>18592</v>
      </c>
      <c r="P164" s="337"/>
      <c r="Q164" s="338" t="str">
        <f t="shared" si="9"/>
        <v/>
      </c>
      <c r="R164" s="338" t="b">
        <f t="shared" si="10"/>
        <v>1</v>
      </c>
      <c r="S164" s="338" t="str">
        <f t="shared" si="11"/>
        <v/>
      </c>
    </row>
    <row r="165" spans="1:19" s="338" customFormat="1" ht="20.100000000000001" customHeight="1">
      <c r="A165" s="301"/>
      <c r="B165" s="333"/>
      <c r="C165" s="333"/>
      <c r="D165" s="333"/>
      <c r="E165" s="333"/>
      <c r="F165" s="333"/>
      <c r="G165" s="334"/>
      <c r="H165" s="334"/>
      <c r="I165" s="335"/>
      <c r="J165" s="335"/>
      <c r="K165" s="335"/>
      <c r="L165" s="335"/>
      <c r="M165" s="335"/>
      <c r="N165" s="336" t="str">
        <f t="shared" ca="1" si="8"/>
        <v/>
      </c>
      <c r="O165" s="336" t="s">
        <v>18592</v>
      </c>
      <c r="P165" s="337"/>
      <c r="Q165" s="338" t="str">
        <f t="shared" si="9"/>
        <v/>
      </c>
      <c r="R165" s="338" t="b">
        <f t="shared" si="10"/>
        <v>1</v>
      </c>
      <c r="S165" s="338" t="str">
        <f t="shared" si="11"/>
        <v/>
      </c>
    </row>
    <row r="166" spans="1:19" s="338" customFormat="1" ht="20.100000000000001" customHeight="1">
      <c r="A166" s="301"/>
      <c r="B166" s="333"/>
      <c r="C166" s="333"/>
      <c r="D166" s="333"/>
      <c r="E166" s="333"/>
      <c r="F166" s="333"/>
      <c r="G166" s="334"/>
      <c r="H166" s="334"/>
      <c r="I166" s="335"/>
      <c r="J166" s="335"/>
      <c r="K166" s="335"/>
      <c r="L166" s="335"/>
      <c r="M166" s="335"/>
      <c r="N166" s="336" t="str">
        <f t="shared" ca="1" si="8"/>
        <v/>
      </c>
      <c r="O166" s="336" t="s">
        <v>18592</v>
      </c>
      <c r="P166" s="337"/>
      <c r="Q166" s="338" t="str">
        <f t="shared" si="9"/>
        <v/>
      </c>
      <c r="R166" s="338" t="b">
        <f t="shared" si="10"/>
        <v>1</v>
      </c>
      <c r="S166" s="338" t="str">
        <f t="shared" si="11"/>
        <v/>
      </c>
    </row>
    <row r="167" spans="1:19" s="338" customFormat="1" ht="20.100000000000001" customHeight="1">
      <c r="A167" s="301"/>
      <c r="B167" s="333"/>
      <c r="C167" s="333"/>
      <c r="D167" s="333"/>
      <c r="E167" s="333"/>
      <c r="F167" s="333"/>
      <c r="G167" s="334"/>
      <c r="H167" s="334"/>
      <c r="I167" s="335"/>
      <c r="J167" s="335"/>
      <c r="K167" s="335"/>
      <c r="L167" s="335"/>
      <c r="M167" s="335"/>
      <c r="N167" s="336" t="str">
        <f t="shared" ca="1" si="8"/>
        <v/>
      </c>
      <c r="O167" s="336" t="s">
        <v>18592</v>
      </c>
      <c r="P167" s="337"/>
      <c r="Q167" s="338" t="str">
        <f t="shared" si="9"/>
        <v/>
      </c>
      <c r="R167" s="338" t="b">
        <f t="shared" si="10"/>
        <v>1</v>
      </c>
      <c r="S167" s="338" t="str">
        <f t="shared" si="11"/>
        <v/>
      </c>
    </row>
    <row r="168" spans="1:19" s="338" customFormat="1" ht="20.100000000000001" customHeight="1">
      <c r="A168" s="301"/>
      <c r="B168" s="333"/>
      <c r="C168" s="333"/>
      <c r="D168" s="333"/>
      <c r="E168" s="333"/>
      <c r="F168" s="333"/>
      <c r="G168" s="334"/>
      <c r="H168" s="334"/>
      <c r="I168" s="335"/>
      <c r="J168" s="335"/>
      <c r="K168" s="335"/>
      <c r="L168" s="335"/>
      <c r="M168" s="335"/>
      <c r="N168" s="336" t="str">
        <f t="shared" ca="1" si="8"/>
        <v/>
      </c>
      <c r="O168" s="336" t="s">
        <v>18592</v>
      </c>
      <c r="P168" s="337"/>
      <c r="Q168" s="338" t="str">
        <f t="shared" si="9"/>
        <v/>
      </c>
      <c r="R168" s="338" t="b">
        <f t="shared" si="10"/>
        <v>1</v>
      </c>
      <c r="S168" s="338" t="str">
        <f t="shared" si="11"/>
        <v/>
      </c>
    </row>
    <row r="169" spans="1:19" s="338" customFormat="1" ht="20.100000000000001" customHeight="1">
      <c r="A169" s="301"/>
      <c r="B169" s="333"/>
      <c r="C169" s="333"/>
      <c r="D169" s="333"/>
      <c r="E169" s="333"/>
      <c r="F169" s="333"/>
      <c r="G169" s="334"/>
      <c r="H169" s="334"/>
      <c r="I169" s="335"/>
      <c r="J169" s="335"/>
      <c r="K169" s="335"/>
      <c r="L169" s="335"/>
      <c r="M169" s="335"/>
      <c r="N169" s="336" t="str">
        <f t="shared" ca="1" si="8"/>
        <v/>
      </c>
      <c r="O169" s="336" t="s">
        <v>18592</v>
      </c>
      <c r="P169" s="337"/>
      <c r="Q169" s="338" t="str">
        <f t="shared" si="9"/>
        <v/>
      </c>
      <c r="R169" s="338" t="b">
        <f t="shared" si="10"/>
        <v>1</v>
      </c>
      <c r="S169" s="338" t="str">
        <f t="shared" si="11"/>
        <v/>
      </c>
    </row>
    <row r="170" spans="1:19" s="338" customFormat="1" ht="20.100000000000001" customHeight="1">
      <c r="A170" s="301"/>
      <c r="B170" s="333"/>
      <c r="C170" s="333"/>
      <c r="D170" s="333"/>
      <c r="E170" s="333"/>
      <c r="F170" s="333"/>
      <c r="G170" s="334"/>
      <c r="H170" s="334"/>
      <c r="I170" s="335"/>
      <c r="J170" s="335"/>
      <c r="K170" s="335"/>
      <c r="L170" s="335"/>
      <c r="M170" s="335"/>
      <c r="N170" s="336" t="str">
        <f t="shared" ca="1" si="8"/>
        <v/>
      </c>
      <c r="O170" s="336" t="s">
        <v>18592</v>
      </c>
      <c r="P170" s="337"/>
      <c r="Q170" s="338" t="str">
        <f t="shared" si="9"/>
        <v/>
      </c>
      <c r="R170" s="338" t="b">
        <f t="shared" si="10"/>
        <v>1</v>
      </c>
      <c r="S170" s="338" t="str">
        <f t="shared" si="11"/>
        <v/>
      </c>
    </row>
    <row r="171" spans="1:19" s="338" customFormat="1" ht="20.100000000000001" customHeight="1">
      <c r="A171" s="301"/>
      <c r="B171" s="333"/>
      <c r="C171" s="333"/>
      <c r="D171" s="333"/>
      <c r="E171" s="333"/>
      <c r="F171" s="333"/>
      <c r="G171" s="334"/>
      <c r="H171" s="334"/>
      <c r="I171" s="335"/>
      <c r="J171" s="335"/>
      <c r="K171" s="335"/>
      <c r="L171" s="335"/>
      <c r="M171" s="335"/>
      <c r="N171" s="336" t="str">
        <f t="shared" ca="1" si="8"/>
        <v/>
      </c>
      <c r="O171" s="336" t="s">
        <v>18592</v>
      </c>
      <c r="P171" s="337"/>
      <c r="Q171" s="338" t="str">
        <f t="shared" si="9"/>
        <v/>
      </c>
      <c r="R171" s="338" t="b">
        <f t="shared" si="10"/>
        <v>1</v>
      </c>
      <c r="S171" s="338" t="str">
        <f t="shared" si="11"/>
        <v/>
      </c>
    </row>
    <row r="172" spans="1:19" s="338" customFormat="1" ht="20.100000000000001" customHeight="1">
      <c r="A172" s="301"/>
      <c r="B172" s="333"/>
      <c r="C172" s="333"/>
      <c r="D172" s="333"/>
      <c r="E172" s="333"/>
      <c r="F172" s="333"/>
      <c r="G172" s="334"/>
      <c r="H172" s="334"/>
      <c r="I172" s="335"/>
      <c r="J172" s="335"/>
      <c r="K172" s="335"/>
      <c r="L172" s="335"/>
      <c r="M172" s="335"/>
      <c r="N172" s="336" t="str">
        <f t="shared" ca="1" si="8"/>
        <v/>
      </c>
      <c r="O172" s="336" t="s">
        <v>18592</v>
      </c>
      <c r="P172" s="337"/>
      <c r="Q172" s="338" t="str">
        <f t="shared" si="9"/>
        <v/>
      </c>
      <c r="R172" s="338" t="b">
        <f t="shared" si="10"/>
        <v>1</v>
      </c>
      <c r="S172" s="338" t="str">
        <f t="shared" si="11"/>
        <v/>
      </c>
    </row>
    <row r="173" spans="1:19" s="338" customFormat="1" ht="20.100000000000001" customHeight="1">
      <c r="A173" s="301"/>
      <c r="B173" s="333"/>
      <c r="C173" s="333"/>
      <c r="D173" s="333"/>
      <c r="E173" s="333"/>
      <c r="F173" s="333"/>
      <c r="G173" s="334"/>
      <c r="H173" s="334"/>
      <c r="I173" s="335"/>
      <c r="J173" s="335"/>
      <c r="K173" s="335"/>
      <c r="L173" s="335"/>
      <c r="M173" s="335"/>
      <c r="N173" s="336" t="str">
        <f t="shared" ca="1" si="8"/>
        <v/>
      </c>
      <c r="O173" s="336" t="s">
        <v>18592</v>
      </c>
      <c r="P173" s="337"/>
      <c r="Q173" s="338" t="str">
        <f t="shared" si="9"/>
        <v/>
      </c>
      <c r="R173" s="338" t="b">
        <f t="shared" si="10"/>
        <v>1</v>
      </c>
      <c r="S173" s="338" t="str">
        <f t="shared" si="11"/>
        <v/>
      </c>
    </row>
    <row r="174" spans="1:19" s="338" customFormat="1" ht="20.100000000000001" customHeight="1">
      <c r="A174" s="301"/>
      <c r="B174" s="333"/>
      <c r="C174" s="333"/>
      <c r="D174" s="333"/>
      <c r="E174" s="333"/>
      <c r="F174" s="333"/>
      <c r="G174" s="334"/>
      <c r="H174" s="334"/>
      <c r="I174" s="335"/>
      <c r="J174" s="335"/>
      <c r="K174" s="335"/>
      <c r="L174" s="335"/>
      <c r="M174" s="335"/>
      <c r="N174" s="336" t="str">
        <f t="shared" ca="1" si="8"/>
        <v/>
      </c>
      <c r="O174" s="336" t="s">
        <v>18592</v>
      </c>
      <c r="P174" s="337"/>
      <c r="Q174" s="338" t="str">
        <f t="shared" si="9"/>
        <v/>
      </c>
      <c r="R174" s="338" t="b">
        <f t="shared" si="10"/>
        <v>1</v>
      </c>
      <c r="S174" s="338" t="str">
        <f t="shared" si="11"/>
        <v/>
      </c>
    </row>
    <row r="175" spans="1:19" s="338" customFormat="1" ht="20.100000000000001" customHeight="1">
      <c r="A175" s="301"/>
      <c r="B175" s="333"/>
      <c r="C175" s="333"/>
      <c r="D175" s="333"/>
      <c r="E175" s="333"/>
      <c r="F175" s="333"/>
      <c r="G175" s="334"/>
      <c r="H175" s="334"/>
      <c r="I175" s="335"/>
      <c r="J175" s="335"/>
      <c r="K175" s="335"/>
      <c r="L175" s="335"/>
      <c r="M175" s="335"/>
      <c r="N175" s="336" t="str">
        <f t="shared" ca="1" si="8"/>
        <v/>
      </c>
      <c r="O175" s="336" t="s">
        <v>18592</v>
      </c>
      <c r="P175" s="337"/>
      <c r="Q175" s="338" t="str">
        <f t="shared" si="9"/>
        <v/>
      </c>
      <c r="R175" s="338" t="b">
        <f t="shared" si="10"/>
        <v>1</v>
      </c>
      <c r="S175" s="338" t="str">
        <f t="shared" si="11"/>
        <v/>
      </c>
    </row>
    <row r="176" spans="1:19" s="338" customFormat="1" ht="20.100000000000001" customHeight="1">
      <c r="A176" s="301"/>
      <c r="B176" s="333"/>
      <c r="C176" s="333"/>
      <c r="D176" s="333"/>
      <c r="E176" s="333"/>
      <c r="F176" s="333"/>
      <c r="G176" s="334"/>
      <c r="H176" s="334"/>
      <c r="I176" s="335"/>
      <c r="J176" s="335"/>
      <c r="K176" s="335"/>
      <c r="L176" s="335"/>
      <c r="M176" s="335"/>
      <c r="N176" s="336" t="str">
        <f t="shared" ca="1" si="8"/>
        <v/>
      </c>
      <c r="O176" s="336" t="s">
        <v>18592</v>
      </c>
      <c r="P176" s="337"/>
      <c r="Q176" s="338" t="str">
        <f t="shared" si="9"/>
        <v/>
      </c>
      <c r="R176" s="338" t="b">
        <f t="shared" si="10"/>
        <v>1</v>
      </c>
      <c r="S176" s="338" t="str">
        <f t="shared" si="11"/>
        <v/>
      </c>
    </row>
    <row r="177" spans="1:19" s="338" customFormat="1" ht="20.100000000000001" customHeight="1">
      <c r="A177" s="301"/>
      <c r="B177" s="333"/>
      <c r="C177" s="333"/>
      <c r="D177" s="333"/>
      <c r="E177" s="333"/>
      <c r="F177" s="333"/>
      <c r="G177" s="334"/>
      <c r="H177" s="334"/>
      <c r="I177" s="335"/>
      <c r="J177" s="335"/>
      <c r="K177" s="335"/>
      <c r="L177" s="335"/>
      <c r="M177" s="335"/>
      <c r="N177" s="336" t="str">
        <f t="shared" ca="1" si="8"/>
        <v/>
      </c>
      <c r="O177" s="336" t="s">
        <v>18592</v>
      </c>
      <c r="P177" s="337"/>
      <c r="Q177" s="338" t="str">
        <f t="shared" si="9"/>
        <v/>
      </c>
      <c r="R177" s="338" t="b">
        <f t="shared" si="10"/>
        <v>1</v>
      </c>
      <c r="S177" s="338" t="str">
        <f t="shared" si="11"/>
        <v/>
      </c>
    </row>
    <row r="178" spans="1:19" s="338" customFormat="1" ht="20.100000000000001" customHeight="1">
      <c r="A178" s="301"/>
      <c r="B178" s="333"/>
      <c r="C178" s="333"/>
      <c r="D178" s="333"/>
      <c r="E178" s="333"/>
      <c r="F178" s="333"/>
      <c r="G178" s="334"/>
      <c r="H178" s="334"/>
      <c r="I178" s="335"/>
      <c r="J178" s="335"/>
      <c r="K178" s="335"/>
      <c r="L178" s="335"/>
      <c r="M178" s="335"/>
      <c r="N178" s="336" t="str">
        <f t="shared" ca="1" si="8"/>
        <v/>
      </c>
      <c r="O178" s="336" t="s">
        <v>18592</v>
      </c>
      <c r="P178" s="337"/>
      <c r="Q178" s="338" t="str">
        <f t="shared" si="9"/>
        <v/>
      </c>
      <c r="R178" s="338" t="b">
        <f t="shared" si="10"/>
        <v>1</v>
      </c>
      <c r="S178" s="338" t="str">
        <f t="shared" si="11"/>
        <v/>
      </c>
    </row>
    <row r="179" spans="1:19" s="338" customFormat="1" ht="20.100000000000001" customHeight="1">
      <c r="A179" s="301"/>
      <c r="B179" s="333"/>
      <c r="C179" s="333"/>
      <c r="D179" s="333"/>
      <c r="E179" s="333"/>
      <c r="F179" s="333"/>
      <c r="G179" s="334"/>
      <c r="H179" s="334"/>
      <c r="I179" s="335"/>
      <c r="J179" s="335"/>
      <c r="K179" s="335"/>
      <c r="L179" s="335"/>
      <c r="M179" s="335"/>
      <c r="N179" s="336" t="str">
        <f t="shared" ca="1" si="8"/>
        <v/>
      </c>
      <c r="O179" s="336" t="s">
        <v>18592</v>
      </c>
      <c r="P179" s="337"/>
      <c r="Q179" s="338" t="str">
        <f t="shared" si="9"/>
        <v/>
      </c>
      <c r="R179" s="338" t="b">
        <f t="shared" si="10"/>
        <v>1</v>
      </c>
      <c r="S179" s="338" t="str">
        <f t="shared" si="11"/>
        <v/>
      </c>
    </row>
    <row r="180" spans="1:19" s="338" customFormat="1" ht="20.100000000000001" customHeight="1">
      <c r="A180" s="301"/>
      <c r="B180" s="333"/>
      <c r="C180" s="333"/>
      <c r="D180" s="333"/>
      <c r="E180" s="333"/>
      <c r="F180" s="333"/>
      <c r="G180" s="334"/>
      <c r="H180" s="334"/>
      <c r="I180" s="335"/>
      <c r="J180" s="335"/>
      <c r="K180" s="335"/>
      <c r="L180" s="335"/>
      <c r="M180" s="335"/>
      <c r="N180" s="336" t="str">
        <f t="shared" ca="1" si="8"/>
        <v/>
      </c>
      <c r="O180" s="336" t="s">
        <v>18592</v>
      </c>
      <c r="P180" s="337"/>
      <c r="Q180" s="338" t="str">
        <f t="shared" si="9"/>
        <v/>
      </c>
      <c r="R180" s="338" t="b">
        <f t="shared" si="10"/>
        <v>1</v>
      </c>
      <c r="S180" s="338" t="str">
        <f t="shared" si="11"/>
        <v/>
      </c>
    </row>
    <row r="181" spans="1:19" s="338" customFormat="1" ht="20.100000000000001" customHeight="1">
      <c r="A181" s="301"/>
      <c r="B181" s="333"/>
      <c r="C181" s="333"/>
      <c r="D181" s="333"/>
      <c r="E181" s="333"/>
      <c r="F181" s="333"/>
      <c r="G181" s="334"/>
      <c r="H181" s="334"/>
      <c r="I181" s="335"/>
      <c r="J181" s="335"/>
      <c r="K181" s="335"/>
      <c r="L181" s="335"/>
      <c r="M181" s="335"/>
      <c r="N181" s="336" t="str">
        <f t="shared" ca="1" si="8"/>
        <v/>
      </c>
      <c r="O181" s="336" t="s">
        <v>18592</v>
      </c>
      <c r="P181" s="337"/>
      <c r="Q181" s="338" t="str">
        <f t="shared" si="9"/>
        <v/>
      </c>
      <c r="R181" s="338" t="b">
        <f t="shared" si="10"/>
        <v>1</v>
      </c>
      <c r="S181" s="338" t="str">
        <f t="shared" si="11"/>
        <v/>
      </c>
    </row>
    <row r="182" spans="1:19" s="338" customFormat="1" ht="20.100000000000001" customHeight="1">
      <c r="A182" s="301"/>
      <c r="B182" s="333"/>
      <c r="C182" s="333"/>
      <c r="D182" s="333"/>
      <c r="E182" s="333"/>
      <c r="F182" s="333"/>
      <c r="G182" s="334"/>
      <c r="H182" s="334"/>
      <c r="I182" s="335"/>
      <c r="J182" s="335"/>
      <c r="K182" s="335"/>
      <c r="L182" s="335"/>
      <c r="M182" s="335"/>
      <c r="N182" s="336" t="str">
        <f t="shared" ca="1" si="8"/>
        <v/>
      </c>
      <c r="O182" s="336" t="s">
        <v>18592</v>
      </c>
      <c r="P182" s="337"/>
      <c r="Q182" s="338" t="str">
        <f t="shared" si="9"/>
        <v/>
      </c>
      <c r="R182" s="338" t="b">
        <f t="shared" si="10"/>
        <v>1</v>
      </c>
      <c r="S182" s="338" t="str">
        <f t="shared" si="11"/>
        <v/>
      </c>
    </row>
    <row r="183" spans="1:19" s="338" customFormat="1" ht="20.100000000000001" customHeight="1">
      <c r="A183" s="301"/>
      <c r="B183" s="333"/>
      <c r="C183" s="333"/>
      <c r="D183" s="333"/>
      <c r="E183" s="333"/>
      <c r="F183" s="333"/>
      <c r="G183" s="334"/>
      <c r="H183" s="334"/>
      <c r="I183" s="335"/>
      <c r="J183" s="335"/>
      <c r="K183" s="335"/>
      <c r="L183" s="335"/>
      <c r="M183" s="335"/>
      <c r="N183" s="336" t="str">
        <f t="shared" ca="1" si="8"/>
        <v/>
      </c>
      <c r="O183" s="336" t="s">
        <v>18592</v>
      </c>
      <c r="P183" s="337"/>
      <c r="Q183" s="338" t="str">
        <f t="shared" si="9"/>
        <v/>
      </c>
      <c r="R183" s="338" t="b">
        <f t="shared" si="10"/>
        <v>1</v>
      </c>
      <c r="S183" s="338" t="str">
        <f t="shared" si="11"/>
        <v/>
      </c>
    </row>
    <row r="184" spans="1:19" s="338" customFormat="1" ht="20.100000000000001" customHeight="1">
      <c r="A184" s="301"/>
      <c r="B184" s="333"/>
      <c r="C184" s="333"/>
      <c r="D184" s="333"/>
      <c r="E184" s="333"/>
      <c r="F184" s="333"/>
      <c r="G184" s="334"/>
      <c r="H184" s="334"/>
      <c r="I184" s="335"/>
      <c r="J184" s="335"/>
      <c r="K184" s="335"/>
      <c r="L184" s="335"/>
      <c r="M184" s="335"/>
      <c r="N184" s="336" t="str">
        <f t="shared" ca="1" si="8"/>
        <v/>
      </c>
      <c r="O184" s="336" t="s">
        <v>18592</v>
      </c>
      <c r="P184" s="337"/>
      <c r="Q184" s="338" t="str">
        <f t="shared" si="9"/>
        <v/>
      </c>
      <c r="R184" s="338" t="b">
        <f t="shared" si="10"/>
        <v>1</v>
      </c>
      <c r="S184" s="338" t="str">
        <f t="shared" si="11"/>
        <v/>
      </c>
    </row>
    <row r="185" spans="1:19" s="338" customFormat="1" ht="20.100000000000001" customHeight="1">
      <c r="A185" s="301"/>
      <c r="B185" s="333"/>
      <c r="C185" s="333"/>
      <c r="D185" s="333"/>
      <c r="E185" s="333"/>
      <c r="F185" s="333"/>
      <c r="G185" s="334"/>
      <c r="H185" s="334"/>
      <c r="I185" s="335"/>
      <c r="J185" s="335"/>
      <c r="K185" s="335"/>
      <c r="L185" s="335"/>
      <c r="M185" s="335"/>
      <c r="N185" s="336" t="str">
        <f t="shared" ca="1" si="8"/>
        <v/>
      </c>
      <c r="O185" s="336" t="s">
        <v>18592</v>
      </c>
      <c r="P185" s="337"/>
      <c r="Q185" s="338" t="str">
        <f t="shared" si="9"/>
        <v/>
      </c>
      <c r="R185" s="338" t="b">
        <f t="shared" si="10"/>
        <v>1</v>
      </c>
      <c r="S185" s="338" t="str">
        <f t="shared" si="11"/>
        <v/>
      </c>
    </row>
    <row r="186" spans="1:19" s="338" customFormat="1" ht="20.100000000000001" customHeight="1">
      <c r="A186" s="301"/>
      <c r="B186" s="333"/>
      <c r="C186" s="333"/>
      <c r="D186" s="333"/>
      <c r="E186" s="333"/>
      <c r="F186" s="333"/>
      <c r="G186" s="334"/>
      <c r="H186" s="334"/>
      <c r="I186" s="335"/>
      <c r="J186" s="335"/>
      <c r="K186" s="335"/>
      <c r="L186" s="335"/>
      <c r="M186" s="335"/>
      <c r="N186" s="336" t="str">
        <f t="shared" ca="1" si="8"/>
        <v/>
      </c>
      <c r="O186" s="336" t="s">
        <v>18592</v>
      </c>
      <c r="P186" s="337"/>
      <c r="Q186" s="338" t="str">
        <f t="shared" si="9"/>
        <v/>
      </c>
      <c r="R186" s="338" t="b">
        <f t="shared" si="10"/>
        <v>1</v>
      </c>
      <c r="S186" s="338" t="str">
        <f t="shared" si="11"/>
        <v/>
      </c>
    </row>
    <row r="187" spans="1:19" s="338" customFormat="1" ht="20.100000000000001" customHeight="1">
      <c r="A187" s="301"/>
      <c r="B187" s="333"/>
      <c r="C187" s="333"/>
      <c r="D187" s="333"/>
      <c r="E187" s="333"/>
      <c r="F187" s="333"/>
      <c r="G187" s="334"/>
      <c r="H187" s="334"/>
      <c r="I187" s="335"/>
      <c r="J187" s="335"/>
      <c r="K187" s="335"/>
      <c r="L187" s="335"/>
      <c r="M187" s="335"/>
      <c r="N187" s="336" t="str">
        <f t="shared" ca="1" si="8"/>
        <v/>
      </c>
      <c r="O187" s="336" t="s">
        <v>18592</v>
      </c>
      <c r="P187" s="337"/>
      <c r="Q187" s="338" t="str">
        <f t="shared" si="9"/>
        <v/>
      </c>
      <c r="R187" s="338" t="b">
        <f t="shared" si="10"/>
        <v>1</v>
      </c>
      <c r="S187" s="338" t="str">
        <f t="shared" si="11"/>
        <v/>
      </c>
    </row>
    <row r="188" spans="1:19" s="338" customFormat="1" ht="20.100000000000001" customHeight="1">
      <c r="A188" s="301"/>
      <c r="B188" s="333"/>
      <c r="C188" s="333"/>
      <c r="D188" s="333"/>
      <c r="E188" s="333"/>
      <c r="F188" s="333"/>
      <c r="G188" s="334"/>
      <c r="H188" s="334"/>
      <c r="I188" s="335"/>
      <c r="J188" s="335"/>
      <c r="K188" s="335"/>
      <c r="L188" s="335"/>
      <c r="M188" s="335"/>
      <c r="N188" s="336" t="str">
        <f t="shared" ca="1" si="8"/>
        <v/>
      </c>
      <c r="O188" s="336" t="s">
        <v>18592</v>
      </c>
      <c r="P188" s="337"/>
      <c r="Q188" s="338" t="str">
        <f t="shared" si="9"/>
        <v/>
      </c>
      <c r="R188" s="338" t="b">
        <f t="shared" si="10"/>
        <v>1</v>
      </c>
      <c r="S188" s="338" t="str">
        <f t="shared" si="11"/>
        <v/>
      </c>
    </row>
    <row r="189" spans="1:19" s="338" customFormat="1" ht="20.100000000000001" customHeight="1">
      <c r="A189" s="301"/>
      <c r="B189" s="333"/>
      <c r="C189" s="333"/>
      <c r="D189" s="333"/>
      <c r="E189" s="333"/>
      <c r="F189" s="333"/>
      <c r="G189" s="334"/>
      <c r="H189" s="334"/>
      <c r="I189" s="335"/>
      <c r="J189" s="335"/>
      <c r="K189" s="335"/>
      <c r="L189" s="335"/>
      <c r="M189" s="335"/>
      <c r="N189" s="336" t="str">
        <f t="shared" ca="1" si="8"/>
        <v/>
      </c>
      <c r="O189" s="336" t="s">
        <v>18592</v>
      </c>
      <c r="P189" s="337"/>
      <c r="Q189" s="338" t="str">
        <f t="shared" si="9"/>
        <v/>
      </c>
      <c r="R189" s="338" t="b">
        <f t="shared" si="10"/>
        <v>1</v>
      </c>
      <c r="S189" s="338" t="str">
        <f t="shared" si="11"/>
        <v/>
      </c>
    </row>
    <row r="190" spans="1:19" s="338" customFormat="1" ht="20.100000000000001" customHeight="1">
      <c r="A190" s="301"/>
      <c r="B190" s="333"/>
      <c r="C190" s="333"/>
      <c r="D190" s="333"/>
      <c r="E190" s="333"/>
      <c r="F190" s="333"/>
      <c r="G190" s="334"/>
      <c r="H190" s="334"/>
      <c r="I190" s="335"/>
      <c r="J190" s="335"/>
      <c r="K190" s="335"/>
      <c r="L190" s="335"/>
      <c r="M190" s="335"/>
      <c r="N190" s="336" t="str">
        <f t="shared" ca="1" si="8"/>
        <v/>
      </c>
      <c r="O190" s="336" t="s">
        <v>18592</v>
      </c>
      <c r="P190" s="337"/>
      <c r="Q190" s="338" t="str">
        <f t="shared" si="9"/>
        <v/>
      </c>
      <c r="R190" s="338" t="b">
        <f t="shared" si="10"/>
        <v>1</v>
      </c>
      <c r="S190" s="338" t="str">
        <f t="shared" si="11"/>
        <v/>
      </c>
    </row>
    <row r="191" spans="1:19" s="338" customFormat="1" ht="20.100000000000001" customHeight="1">
      <c r="A191" s="301"/>
      <c r="B191" s="333"/>
      <c r="C191" s="333"/>
      <c r="D191" s="333"/>
      <c r="E191" s="333"/>
      <c r="F191" s="333"/>
      <c r="G191" s="334"/>
      <c r="H191" s="334"/>
      <c r="I191" s="335"/>
      <c r="J191" s="335"/>
      <c r="K191" s="335"/>
      <c r="L191" s="335"/>
      <c r="M191" s="335"/>
      <c r="N191" s="336" t="str">
        <f t="shared" ca="1" si="8"/>
        <v/>
      </c>
      <c r="O191" s="336" t="s">
        <v>18592</v>
      </c>
      <c r="P191" s="337"/>
      <c r="Q191" s="338" t="str">
        <f t="shared" si="9"/>
        <v/>
      </c>
      <c r="R191" s="338" t="b">
        <f t="shared" si="10"/>
        <v>1</v>
      </c>
      <c r="S191" s="338" t="str">
        <f t="shared" si="11"/>
        <v/>
      </c>
    </row>
    <row r="192" spans="1:19" s="338" customFormat="1" ht="20.100000000000001" customHeight="1">
      <c r="A192" s="301"/>
      <c r="B192" s="333"/>
      <c r="C192" s="333"/>
      <c r="D192" s="333"/>
      <c r="E192" s="333"/>
      <c r="F192" s="333"/>
      <c r="G192" s="334"/>
      <c r="H192" s="334"/>
      <c r="I192" s="335"/>
      <c r="J192" s="335"/>
      <c r="K192" s="335"/>
      <c r="L192" s="335"/>
      <c r="M192" s="335"/>
      <c r="N192" s="336" t="str">
        <f t="shared" ca="1" si="8"/>
        <v/>
      </c>
      <c r="O192" s="336" t="s">
        <v>18592</v>
      </c>
      <c r="P192" s="337"/>
      <c r="Q192" s="338" t="str">
        <f t="shared" si="9"/>
        <v/>
      </c>
      <c r="R192" s="338" t="b">
        <f t="shared" si="10"/>
        <v>1</v>
      </c>
      <c r="S192" s="338" t="str">
        <f t="shared" si="11"/>
        <v/>
      </c>
    </row>
    <row r="193" spans="1:19" s="338" customFormat="1" ht="20.100000000000001" customHeight="1">
      <c r="A193" s="301"/>
      <c r="B193" s="333"/>
      <c r="C193" s="333"/>
      <c r="D193" s="333"/>
      <c r="E193" s="333"/>
      <c r="F193" s="333"/>
      <c r="G193" s="334"/>
      <c r="H193" s="334"/>
      <c r="I193" s="335"/>
      <c r="J193" s="335"/>
      <c r="K193" s="335"/>
      <c r="L193" s="335"/>
      <c r="M193" s="335"/>
      <c r="N193" s="336" t="str">
        <f t="shared" ca="1" si="8"/>
        <v/>
      </c>
      <c r="O193" s="336" t="s">
        <v>18592</v>
      </c>
      <c r="P193" s="337"/>
      <c r="Q193" s="338" t="str">
        <f t="shared" si="9"/>
        <v/>
      </c>
      <c r="R193" s="338" t="b">
        <f t="shared" si="10"/>
        <v>1</v>
      </c>
      <c r="S193" s="338" t="str">
        <f t="shared" si="11"/>
        <v/>
      </c>
    </row>
    <row r="194" spans="1:19" s="338" customFormat="1" ht="20.100000000000001" customHeight="1">
      <c r="A194" s="301"/>
      <c r="B194" s="333"/>
      <c r="C194" s="333"/>
      <c r="D194" s="333"/>
      <c r="E194" s="333"/>
      <c r="F194" s="333"/>
      <c r="G194" s="334"/>
      <c r="H194" s="334"/>
      <c r="I194" s="335"/>
      <c r="J194" s="335"/>
      <c r="K194" s="335"/>
      <c r="L194" s="335"/>
      <c r="M194" s="335"/>
      <c r="N194" s="336" t="str">
        <f t="shared" ca="1" si="8"/>
        <v/>
      </c>
      <c r="O194" s="336" t="s">
        <v>18592</v>
      </c>
      <c r="P194" s="337"/>
      <c r="Q194" s="338" t="str">
        <f t="shared" si="9"/>
        <v/>
      </c>
      <c r="R194" s="338" t="b">
        <f t="shared" si="10"/>
        <v>1</v>
      </c>
      <c r="S194" s="338" t="str">
        <f t="shared" si="11"/>
        <v/>
      </c>
    </row>
    <row r="195" spans="1:19" s="338" customFormat="1" ht="20.100000000000001" customHeight="1">
      <c r="A195" s="301"/>
      <c r="B195" s="333"/>
      <c r="C195" s="333"/>
      <c r="D195" s="333"/>
      <c r="E195" s="333"/>
      <c r="F195" s="333"/>
      <c r="G195" s="334"/>
      <c r="H195" s="334"/>
      <c r="I195" s="335"/>
      <c r="J195" s="335"/>
      <c r="K195" s="335"/>
      <c r="L195" s="335"/>
      <c r="M195" s="335"/>
      <c r="N195" s="336" t="str">
        <f t="shared" ca="1" si="8"/>
        <v/>
      </c>
      <c r="O195" s="336" t="s">
        <v>18592</v>
      </c>
      <c r="P195" s="337"/>
      <c r="Q195" s="338" t="str">
        <f t="shared" si="9"/>
        <v/>
      </c>
      <c r="R195" s="338" t="b">
        <f t="shared" si="10"/>
        <v>1</v>
      </c>
      <c r="S195" s="338" t="str">
        <f t="shared" si="11"/>
        <v/>
      </c>
    </row>
    <row r="196" spans="1:19" s="338" customFormat="1" ht="20.100000000000001" customHeight="1">
      <c r="A196" s="301"/>
      <c r="B196" s="333"/>
      <c r="C196" s="333"/>
      <c r="D196" s="333"/>
      <c r="E196" s="333"/>
      <c r="F196" s="333"/>
      <c r="G196" s="334"/>
      <c r="H196" s="334"/>
      <c r="I196" s="335"/>
      <c r="J196" s="335"/>
      <c r="K196" s="335"/>
      <c r="L196" s="335"/>
      <c r="M196" s="335"/>
      <c r="N196" s="336" t="str">
        <f t="shared" ca="1" si="8"/>
        <v/>
      </c>
      <c r="O196" s="336" t="s">
        <v>18592</v>
      </c>
      <c r="P196" s="337"/>
      <c r="Q196" s="338" t="str">
        <f t="shared" si="9"/>
        <v/>
      </c>
      <c r="R196" s="338" t="b">
        <f t="shared" si="10"/>
        <v>1</v>
      </c>
      <c r="S196" s="338" t="str">
        <f t="shared" si="11"/>
        <v/>
      </c>
    </row>
    <row r="197" spans="1:19" s="338" customFormat="1" ht="20.100000000000001" customHeight="1">
      <c r="A197" s="301"/>
      <c r="B197" s="333"/>
      <c r="C197" s="333"/>
      <c r="D197" s="333"/>
      <c r="E197" s="333"/>
      <c r="F197" s="333"/>
      <c r="G197" s="334"/>
      <c r="H197" s="334"/>
      <c r="I197" s="335"/>
      <c r="J197" s="335"/>
      <c r="K197" s="335"/>
      <c r="L197" s="335"/>
      <c r="M197" s="335"/>
      <c r="N197" s="336" t="str">
        <f t="shared" ref="N197:N260" ca="1" si="12">IF(A197="","",IF(ISERROR(MATCH($F197,CL,0)),"Unknown",INDIRECT("'C'!$A$"&amp;MATCH($F197,CL,0)+1)))</f>
        <v/>
      </c>
      <c r="O197" s="336" t="s">
        <v>18592</v>
      </c>
      <c r="P197" s="337"/>
      <c r="Q197" s="338" t="str">
        <f t="shared" ref="Q197:Q260" si="13">A197&amp;B197</f>
        <v/>
      </c>
      <c r="R197" s="338" t="b">
        <f t="shared" ref="R197:R260" si="14">OR(ISBLANK(B197),ISBLANK(C197))</f>
        <v>1</v>
      </c>
      <c r="S197" s="338" t="str">
        <f t="shared" ref="S197:S260" si="15">IF(R197,"",A197&amp;"+")</f>
        <v/>
      </c>
    </row>
    <row r="198" spans="1:19" s="338" customFormat="1" ht="20.100000000000001" customHeight="1">
      <c r="A198" s="301"/>
      <c r="B198" s="333"/>
      <c r="C198" s="333"/>
      <c r="D198" s="333"/>
      <c r="E198" s="333"/>
      <c r="F198" s="333"/>
      <c r="G198" s="334"/>
      <c r="H198" s="334"/>
      <c r="I198" s="335"/>
      <c r="J198" s="335"/>
      <c r="K198" s="335"/>
      <c r="L198" s="335"/>
      <c r="M198" s="335"/>
      <c r="N198" s="336" t="str">
        <f t="shared" ca="1" si="12"/>
        <v/>
      </c>
      <c r="O198" s="336" t="s">
        <v>18592</v>
      </c>
      <c r="P198" s="337"/>
      <c r="Q198" s="338" t="str">
        <f t="shared" si="13"/>
        <v/>
      </c>
      <c r="R198" s="338" t="b">
        <f t="shared" si="14"/>
        <v>1</v>
      </c>
      <c r="S198" s="338" t="str">
        <f t="shared" si="15"/>
        <v/>
      </c>
    </row>
    <row r="199" spans="1:19" s="338" customFormat="1" ht="20.100000000000001" customHeight="1">
      <c r="A199" s="301"/>
      <c r="B199" s="333"/>
      <c r="C199" s="333"/>
      <c r="D199" s="333"/>
      <c r="E199" s="333"/>
      <c r="F199" s="333"/>
      <c r="G199" s="334"/>
      <c r="H199" s="334"/>
      <c r="I199" s="335"/>
      <c r="J199" s="335"/>
      <c r="K199" s="335"/>
      <c r="L199" s="335"/>
      <c r="M199" s="335"/>
      <c r="N199" s="336" t="str">
        <f t="shared" ca="1" si="12"/>
        <v/>
      </c>
      <c r="O199" s="336" t="s">
        <v>18592</v>
      </c>
      <c r="P199" s="337"/>
      <c r="Q199" s="338" t="str">
        <f t="shared" si="13"/>
        <v/>
      </c>
      <c r="R199" s="338" t="b">
        <f t="shared" si="14"/>
        <v>1</v>
      </c>
      <c r="S199" s="338" t="str">
        <f t="shared" si="15"/>
        <v/>
      </c>
    </row>
    <row r="200" spans="1:19" s="338" customFormat="1" ht="20.100000000000001" customHeight="1">
      <c r="A200" s="301"/>
      <c r="B200" s="333"/>
      <c r="C200" s="333"/>
      <c r="D200" s="333"/>
      <c r="E200" s="333"/>
      <c r="F200" s="333"/>
      <c r="G200" s="334"/>
      <c r="H200" s="334"/>
      <c r="I200" s="335"/>
      <c r="J200" s="335"/>
      <c r="K200" s="335"/>
      <c r="L200" s="335"/>
      <c r="M200" s="335"/>
      <c r="N200" s="336" t="str">
        <f t="shared" ca="1" si="12"/>
        <v/>
      </c>
      <c r="O200" s="336" t="s">
        <v>18592</v>
      </c>
      <c r="P200" s="337"/>
      <c r="Q200" s="338" t="str">
        <f t="shared" si="13"/>
        <v/>
      </c>
      <c r="R200" s="338" t="b">
        <f t="shared" si="14"/>
        <v>1</v>
      </c>
      <c r="S200" s="338" t="str">
        <f t="shared" si="15"/>
        <v/>
      </c>
    </row>
    <row r="201" spans="1:19" s="338" customFormat="1" ht="20.100000000000001" customHeight="1">
      <c r="A201" s="301"/>
      <c r="B201" s="333"/>
      <c r="C201" s="333"/>
      <c r="D201" s="333"/>
      <c r="E201" s="333"/>
      <c r="F201" s="333"/>
      <c r="G201" s="334"/>
      <c r="H201" s="334"/>
      <c r="I201" s="335"/>
      <c r="J201" s="335"/>
      <c r="K201" s="335"/>
      <c r="L201" s="335"/>
      <c r="M201" s="335"/>
      <c r="N201" s="336" t="str">
        <f t="shared" ca="1" si="12"/>
        <v/>
      </c>
      <c r="O201" s="336" t="s">
        <v>18592</v>
      </c>
      <c r="P201" s="337"/>
      <c r="Q201" s="338" t="str">
        <f t="shared" si="13"/>
        <v/>
      </c>
      <c r="R201" s="338" t="b">
        <f t="shared" si="14"/>
        <v>1</v>
      </c>
      <c r="S201" s="338" t="str">
        <f t="shared" si="15"/>
        <v/>
      </c>
    </row>
    <row r="202" spans="1:19" s="338" customFormat="1" ht="20.100000000000001" customHeight="1">
      <c r="A202" s="301"/>
      <c r="B202" s="333"/>
      <c r="C202" s="333"/>
      <c r="D202" s="333"/>
      <c r="E202" s="333"/>
      <c r="F202" s="333"/>
      <c r="G202" s="334"/>
      <c r="H202" s="334"/>
      <c r="I202" s="335"/>
      <c r="J202" s="335"/>
      <c r="K202" s="335"/>
      <c r="L202" s="335"/>
      <c r="M202" s="335"/>
      <c r="N202" s="336" t="str">
        <f t="shared" ca="1" si="12"/>
        <v/>
      </c>
      <c r="O202" s="336" t="s">
        <v>18592</v>
      </c>
      <c r="P202" s="337"/>
      <c r="Q202" s="338" t="str">
        <f t="shared" si="13"/>
        <v/>
      </c>
      <c r="R202" s="338" t="b">
        <f t="shared" si="14"/>
        <v>1</v>
      </c>
      <c r="S202" s="338" t="str">
        <f t="shared" si="15"/>
        <v/>
      </c>
    </row>
    <row r="203" spans="1:19" s="338" customFormat="1" ht="20.100000000000001" customHeight="1">
      <c r="A203" s="301"/>
      <c r="B203" s="333"/>
      <c r="C203" s="333"/>
      <c r="D203" s="333"/>
      <c r="E203" s="333"/>
      <c r="F203" s="333"/>
      <c r="G203" s="334"/>
      <c r="H203" s="334"/>
      <c r="I203" s="335"/>
      <c r="J203" s="335"/>
      <c r="K203" s="335"/>
      <c r="L203" s="335"/>
      <c r="M203" s="335"/>
      <c r="N203" s="336" t="str">
        <f t="shared" ca="1" si="12"/>
        <v/>
      </c>
      <c r="O203" s="336" t="s">
        <v>18592</v>
      </c>
      <c r="P203" s="337"/>
      <c r="Q203" s="338" t="str">
        <f t="shared" si="13"/>
        <v/>
      </c>
      <c r="R203" s="338" t="b">
        <f t="shared" si="14"/>
        <v>1</v>
      </c>
      <c r="S203" s="338" t="str">
        <f t="shared" si="15"/>
        <v/>
      </c>
    </row>
    <row r="204" spans="1:19" s="338" customFormat="1" ht="20.100000000000001" customHeight="1">
      <c r="A204" s="301"/>
      <c r="B204" s="333"/>
      <c r="C204" s="333"/>
      <c r="D204" s="333"/>
      <c r="E204" s="333"/>
      <c r="F204" s="333"/>
      <c r="G204" s="334"/>
      <c r="H204" s="334"/>
      <c r="I204" s="335"/>
      <c r="J204" s="335"/>
      <c r="K204" s="335"/>
      <c r="L204" s="335"/>
      <c r="M204" s="335"/>
      <c r="N204" s="336" t="str">
        <f t="shared" ca="1" si="12"/>
        <v/>
      </c>
      <c r="O204" s="336" t="s">
        <v>18592</v>
      </c>
      <c r="P204" s="337"/>
      <c r="Q204" s="338" t="str">
        <f t="shared" si="13"/>
        <v/>
      </c>
      <c r="R204" s="338" t="b">
        <f t="shared" si="14"/>
        <v>1</v>
      </c>
      <c r="S204" s="338" t="str">
        <f t="shared" si="15"/>
        <v/>
      </c>
    </row>
    <row r="205" spans="1:19" s="338" customFormat="1" ht="20.100000000000001" customHeight="1">
      <c r="A205" s="301"/>
      <c r="B205" s="333"/>
      <c r="C205" s="333"/>
      <c r="D205" s="333"/>
      <c r="E205" s="333"/>
      <c r="F205" s="333"/>
      <c r="G205" s="334"/>
      <c r="H205" s="334"/>
      <c r="I205" s="335"/>
      <c r="J205" s="335"/>
      <c r="K205" s="335"/>
      <c r="L205" s="335"/>
      <c r="M205" s="335"/>
      <c r="N205" s="336" t="str">
        <f t="shared" ca="1" si="12"/>
        <v/>
      </c>
      <c r="O205" s="336" t="s">
        <v>18592</v>
      </c>
      <c r="P205" s="337"/>
      <c r="Q205" s="338" t="str">
        <f t="shared" si="13"/>
        <v/>
      </c>
      <c r="R205" s="338" t="b">
        <f t="shared" si="14"/>
        <v>1</v>
      </c>
      <c r="S205" s="338" t="str">
        <f t="shared" si="15"/>
        <v/>
      </c>
    </row>
    <row r="206" spans="1:19" s="338" customFormat="1" ht="20.100000000000001" customHeight="1">
      <c r="A206" s="301"/>
      <c r="B206" s="333"/>
      <c r="C206" s="333"/>
      <c r="D206" s="333"/>
      <c r="E206" s="333"/>
      <c r="F206" s="333"/>
      <c r="G206" s="334"/>
      <c r="H206" s="334"/>
      <c r="I206" s="335"/>
      <c r="J206" s="335"/>
      <c r="K206" s="335"/>
      <c r="L206" s="335"/>
      <c r="M206" s="335"/>
      <c r="N206" s="336" t="str">
        <f t="shared" ca="1" si="12"/>
        <v/>
      </c>
      <c r="O206" s="336" t="s">
        <v>18592</v>
      </c>
      <c r="P206" s="337"/>
      <c r="Q206" s="338" t="str">
        <f t="shared" si="13"/>
        <v/>
      </c>
      <c r="R206" s="338" t="b">
        <f t="shared" si="14"/>
        <v>1</v>
      </c>
      <c r="S206" s="338" t="str">
        <f t="shared" si="15"/>
        <v/>
      </c>
    </row>
    <row r="207" spans="1:19" s="338" customFormat="1" ht="20.100000000000001" customHeight="1">
      <c r="A207" s="301"/>
      <c r="B207" s="333"/>
      <c r="C207" s="333"/>
      <c r="D207" s="333"/>
      <c r="E207" s="333"/>
      <c r="F207" s="333"/>
      <c r="G207" s="334"/>
      <c r="H207" s="334"/>
      <c r="I207" s="335"/>
      <c r="J207" s="335"/>
      <c r="K207" s="335"/>
      <c r="L207" s="335"/>
      <c r="M207" s="335"/>
      <c r="N207" s="336" t="str">
        <f t="shared" ca="1" si="12"/>
        <v/>
      </c>
      <c r="O207" s="336" t="s">
        <v>18592</v>
      </c>
      <c r="P207" s="337"/>
      <c r="Q207" s="338" t="str">
        <f t="shared" si="13"/>
        <v/>
      </c>
      <c r="R207" s="338" t="b">
        <f t="shared" si="14"/>
        <v>1</v>
      </c>
      <c r="S207" s="338" t="str">
        <f t="shared" si="15"/>
        <v/>
      </c>
    </row>
    <row r="208" spans="1:19" s="338" customFormat="1" ht="20.100000000000001" customHeight="1">
      <c r="A208" s="301"/>
      <c r="B208" s="333"/>
      <c r="C208" s="333"/>
      <c r="D208" s="333"/>
      <c r="E208" s="333"/>
      <c r="F208" s="333"/>
      <c r="G208" s="334"/>
      <c r="H208" s="334"/>
      <c r="I208" s="335"/>
      <c r="J208" s="335"/>
      <c r="K208" s="335"/>
      <c r="L208" s="335"/>
      <c r="M208" s="335"/>
      <c r="N208" s="336" t="str">
        <f t="shared" ca="1" si="12"/>
        <v/>
      </c>
      <c r="O208" s="336" t="s">
        <v>18592</v>
      </c>
      <c r="P208" s="337"/>
      <c r="Q208" s="338" t="str">
        <f t="shared" si="13"/>
        <v/>
      </c>
      <c r="R208" s="338" t="b">
        <f t="shared" si="14"/>
        <v>1</v>
      </c>
      <c r="S208" s="338" t="str">
        <f t="shared" si="15"/>
        <v/>
      </c>
    </row>
    <row r="209" spans="1:19" s="338" customFormat="1" ht="20.100000000000001" customHeight="1">
      <c r="A209" s="301"/>
      <c r="B209" s="333"/>
      <c r="C209" s="333"/>
      <c r="D209" s="333"/>
      <c r="E209" s="333"/>
      <c r="F209" s="333"/>
      <c r="G209" s="334"/>
      <c r="H209" s="334"/>
      <c r="I209" s="335"/>
      <c r="J209" s="335"/>
      <c r="K209" s="335"/>
      <c r="L209" s="335"/>
      <c r="M209" s="335"/>
      <c r="N209" s="336" t="str">
        <f t="shared" ca="1" si="12"/>
        <v/>
      </c>
      <c r="O209" s="336" t="s">
        <v>18592</v>
      </c>
      <c r="P209" s="337"/>
      <c r="Q209" s="338" t="str">
        <f t="shared" si="13"/>
        <v/>
      </c>
      <c r="R209" s="338" t="b">
        <f t="shared" si="14"/>
        <v>1</v>
      </c>
      <c r="S209" s="338" t="str">
        <f t="shared" si="15"/>
        <v/>
      </c>
    </row>
    <row r="210" spans="1:19" s="338" customFormat="1" ht="20.100000000000001" customHeight="1">
      <c r="A210" s="301"/>
      <c r="B210" s="333"/>
      <c r="C210" s="333"/>
      <c r="D210" s="333"/>
      <c r="E210" s="333"/>
      <c r="F210" s="333"/>
      <c r="G210" s="334"/>
      <c r="H210" s="334"/>
      <c r="I210" s="335"/>
      <c r="J210" s="335"/>
      <c r="K210" s="335"/>
      <c r="L210" s="335"/>
      <c r="M210" s="335"/>
      <c r="N210" s="336" t="str">
        <f t="shared" ca="1" si="12"/>
        <v/>
      </c>
      <c r="O210" s="336" t="s">
        <v>18592</v>
      </c>
      <c r="P210" s="337"/>
      <c r="Q210" s="338" t="str">
        <f t="shared" si="13"/>
        <v/>
      </c>
      <c r="R210" s="338" t="b">
        <f t="shared" si="14"/>
        <v>1</v>
      </c>
      <c r="S210" s="338" t="str">
        <f t="shared" si="15"/>
        <v/>
      </c>
    </row>
    <row r="211" spans="1:19" s="338" customFormat="1" ht="20.100000000000001" customHeight="1">
      <c r="A211" s="301"/>
      <c r="B211" s="333"/>
      <c r="C211" s="333"/>
      <c r="D211" s="333"/>
      <c r="E211" s="333"/>
      <c r="F211" s="333"/>
      <c r="G211" s="334"/>
      <c r="H211" s="334"/>
      <c r="I211" s="335"/>
      <c r="J211" s="335"/>
      <c r="K211" s="335"/>
      <c r="L211" s="335"/>
      <c r="M211" s="335"/>
      <c r="N211" s="336" t="str">
        <f t="shared" ca="1" si="12"/>
        <v/>
      </c>
      <c r="O211" s="336" t="s">
        <v>18592</v>
      </c>
      <c r="P211" s="337"/>
      <c r="Q211" s="338" t="str">
        <f t="shared" si="13"/>
        <v/>
      </c>
      <c r="R211" s="338" t="b">
        <f t="shared" si="14"/>
        <v>1</v>
      </c>
      <c r="S211" s="338" t="str">
        <f t="shared" si="15"/>
        <v/>
      </c>
    </row>
    <row r="212" spans="1:19" s="338" customFormat="1" ht="20.100000000000001" customHeight="1">
      <c r="A212" s="301"/>
      <c r="B212" s="333"/>
      <c r="C212" s="333"/>
      <c r="D212" s="333"/>
      <c r="E212" s="333"/>
      <c r="F212" s="333"/>
      <c r="G212" s="334"/>
      <c r="H212" s="334"/>
      <c r="I212" s="335"/>
      <c r="J212" s="335"/>
      <c r="K212" s="335"/>
      <c r="L212" s="335"/>
      <c r="M212" s="335"/>
      <c r="N212" s="336" t="str">
        <f t="shared" ca="1" si="12"/>
        <v/>
      </c>
      <c r="O212" s="336" t="s">
        <v>18592</v>
      </c>
      <c r="P212" s="337"/>
      <c r="Q212" s="338" t="str">
        <f t="shared" si="13"/>
        <v/>
      </c>
      <c r="R212" s="338" t="b">
        <f t="shared" si="14"/>
        <v>1</v>
      </c>
      <c r="S212" s="338" t="str">
        <f t="shared" si="15"/>
        <v/>
      </c>
    </row>
    <row r="213" spans="1:19" s="338" customFormat="1" ht="20.100000000000001" customHeight="1">
      <c r="A213" s="301"/>
      <c r="B213" s="333"/>
      <c r="C213" s="333"/>
      <c r="D213" s="333"/>
      <c r="E213" s="333"/>
      <c r="F213" s="333"/>
      <c r="G213" s="334"/>
      <c r="H213" s="334"/>
      <c r="I213" s="335"/>
      <c r="J213" s="335"/>
      <c r="K213" s="335"/>
      <c r="L213" s="335"/>
      <c r="M213" s="335"/>
      <c r="N213" s="336" t="str">
        <f t="shared" ca="1" si="12"/>
        <v/>
      </c>
      <c r="O213" s="336" t="s">
        <v>18592</v>
      </c>
      <c r="P213" s="337"/>
      <c r="Q213" s="338" t="str">
        <f t="shared" si="13"/>
        <v/>
      </c>
      <c r="R213" s="338" t="b">
        <f t="shared" si="14"/>
        <v>1</v>
      </c>
      <c r="S213" s="338" t="str">
        <f t="shared" si="15"/>
        <v/>
      </c>
    </row>
    <row r="214" spans="1:19" s="338" customFormat="1" ht="20.100000000000001" customHeight="1">
      <c r="A214" s="301"/>
      <c r="B214" s="333"/>
      <c r="C214" s="333"/>
      <c r="D214" s="333"/>
      <c r="E214" s="333"/>
      <c r="F214" s="333"/>
      <c r="G214" s="334"/>
      <c r="H214" s="334"/>
      <c r="I214" s="335"/>
      <c r="J214" s="335"/>
      <c r="K214" s="335"/>
      <c r="L214" s="335"/>
      <c r="M214" s="335"/>
      <c r="N214" s="336" t="str">
        <f t="shared" ca="1" si="12"/>
        <v/>
      </c>
      <c r="O214" s="336" t="s">
        <v>18592</v>
      </c>
      <c r="P214" s="337"/>
      <c r="Q214" s="338" t="str">
        <f t="shared" si="13"/>
        <v/>
      </c>
      <c r="R214" s="338" t="b">
        <f t="shared" si="14"/>
        <v>1</v>
      </c>
      <c r="S214" s="338" t="str">
        <f t="shared" si="15"/>
        <v/>
      </c>
    </row>
    <row r="215" spans="1:19" s="338" customFormat="1" ht="20.100000000000001" customHeight="1">
      <c r="A215" s="301"/>
      <c r="B215" s="333"/>
      <c r="C215" s="333"/>
      <c r="D215" s="333"/>
      <c r="E215" s="333"/>
      <c r="F215" s="333"/>
      <c r="G215" s="334"/>
      <c r="H215" s="334"/>
      <c r="I215" s="335"/>
      <c r="J215" s="335"/>
      <c r="K215" s="335"/>
      <c r="L215" s="335"/>
      <c r="M215" s="335"/>
      <c r="N215" s="336" t="str">
        <f t="shared" ca="1" si="12"/>
        <v/>
      </c>
      <c r="O215" s="336" t="s">
        <v>18592</v>
      </c>
      <c r="P215" s="337"/>
      <c r="Q215" s="338" t="str">
        <f t="shared" si="13"/>
        <v/>
      </c>
      <c r="R215" s="338" t="b">
        <f t="shared" si="14"/>
        <v>1</v>
      </c>
      <c r="S215" s="338" t="str">
        <f t="shared" si="15"/>
        <v/>
      </c>
    </row>
    <row r="216" spans="1:19" s="338" customFormat="1" ht="20.100000000000001" customHeight="1">
      <c r="A216" s="301"/>
      <c r="B216" s="333"/>
      <c r="C216" s="333"/>
      <c r="D216" s="333"/>
      <c r="E216" s="333"/>
      <c r="F216" s="333"/>
      <c r="G216" s="334"/>
      <c r="H216" s="334"/>
      <c r="I216" s="335"/>
      <c r="J216" s="335"/>
      <c r="K216" s="335"/>
      <c r="L216" s="335"/>
      <c r="M216" s="335"/>
      <c r="N216" s="336" t="str">
        <f t="shared" ca="1" si="12"/>
        <v/>
      </c>
      <c r="O216" s="336" t="s">
        <v>18592</v>
      </c>
      <c r="P216" s="337"/>
      <c r="Q216" s="338" t="str">
        <f t="shared" si="13"/>
        <v/>
      </c>
      <c r="R216" s="338" t="b">
        <f t="shared" si="14"/>
        <v>1</v>
      </c>
      <c r="S216" s="338" t="str">
        <f t="shared" si="15"/>
        <v/>
      </c>
    </row>
    <row r="217" spans="1:19" s="338" customFormat="1" ht="20.100000000000001" customHeight="1">
      <c r="A217" s="301"/>
      <c r="B217" s="333"/>
      <c r="C217" s="333"/>
      <c r="D217" s="333"/>
      <c r="E217" s="333"/>
      <c r="F217" s="333"/>
      <c r="G217" s="334"/>
      <c r="H217" s="334"/>
      <c r="I217" s="335"/>
      <c r="J217" s="335"/>
      <c r="K217" s="335"/>
      <c r="L217" s="335"/>
      <c r="M217" s="335"/>
      <c r="N217" s="336" t="str">
        <f t="shared" ca="1" si="12"/>
        <v/>
      </c>
      <c r="O217" s="336" t="s">
        <v>18592</v>
      </c>
      <c r="P217" s="337"/>
      <c r="Q217" s="338" t="str">
        <f t="shared" si="13"/>
        <v/>
      </c>
      <c r="R217" s="338" t="b">
        <f t="shared" si="14"/>
        <v>1</v>
      </c>
      <c r="S217" s="338" t="str">
        <f t="shared" si="15"/>
        <v/>
      </c>
    </row>
    <row r="218" spans="1:19" s="338" customFormat="1" ht="20.100000000000001" customHeight="1">
      <c r="A218" s="301"/>
      <c r="B218" s="333"/>
      <c r="C218" s="333"/>
      <c r="D218" s="333"/>
      <c r="E218" s="333"/>
      <c r="F218" s="333"/>
      <c r="G218" s="334"/>
      <c r="H218" s="334"/>
      <c r="I218" s="335"/>
      <c r="J218" s="335"/>
      <c r="K218" s="335"/>
      <c r="L218" s="335"/>
      <c r="M218" s="335"/>
      <c r="N218" s="336" t="str">
        <f t="shared" ca="1" si="12"/>
        <v/>
      </c>
      <c r="O218" s="336" t="s">
        <v>18592</v>
      </c>
      <c r="P218" s="337"/>
      <c r="Q218" s="338" t="str">
        <f t="shared" si="13"/>
        <v/>
      </c>
      <c r="R218" s="338" t="b">
        <f t="shared" si="14"/>
        <v>1</v>
      </c>
      <c r="S218" s="338" t="str">
        <f t="shared" si="15"/>
        <v/>
      </c>
    </row>
    <row r="219" spans="1:19" s="338" customFormat="1" ht="20.100000000000001" customHeight="1">
      <c r="A219" s="301"/>
      <c r="B219" s="333"/>
      <c r="C219" s="333"/>
      <c r="D219" s="333"/>
      <c r="E219" s="333"/>
      <c r="F219" s="333"/>
      <c r="G219" s="334"/>
      <c r="H219" s="334"/>
      <c r="I219" s="335"/>
      <c r="J219" s="335"/>
      <c r="K219" s="335"/>
      <c r="L219" s="335"/>
      <c r="M219" s="335"/>
      <c r="N219" s="336" t="str">
        <f t="shared" ca="1" si="12"/>
        <v/>
      </c>
      <c r="O219" s="336" t="s">
        <v>18592</v>
      </c>
      <c r="P219" s="337"/>
      <c r="Q219" s="338" t="str">
        <f t="shared" si="13"/>
        <v/>
      </c>
      <c r="R219" s="338" t="b">
        <f t="shared" si="14"/>
        <v>1</v>
      </c>
      <c r="S219" s="338" t="str">
        <f t="shared" si="15"/>
        <v/>
      </c>
    </row>
    <row r="220" spans="1:19" s="338" customFormat="1" ht="20.100000000000001" customHeight="1">
      <c r="A220" s="301"/>
      <c r="B220" s="333"/>
      <c r="C220" s="333"/>
      <c r="D220" s="333"/>
      <c r="E220" s="333"/>
      <c r="F220" s="333"/>
      <c r="G220" s="334"/>
      <c r="H220" s="334"/>
      <c r="I220" s="335"/>
      <c r="J220" s="335"/>
      <c r="K220" s="335"/>
      <c r="L220" s="335"/>
      <c r="M220" s="335"/>
      <c r="N220" s="336" t="str">
        <f t="shared" ca="1" si="12"/>
        <v/>
      </c>
      <c r="O220" s="336" t="s">
        <v>18592</v>
      </c>
      <c r="P220" s="337"/>
      <c r="Q220" s="338" t="str">
        <f t="shared" si="13"/>
        <v/>
      </c>
      <c r="R220" s="338" t="b">
        <f t="shared" si="14"/>
        <v>1</v>
      </c>
      <c r="S220" s="338" t="str">
        <f t="shared" si="15"/>
        <v/>
      </c>
    </row>
    <row r="221" spans="1:19" s="338" customFormat="1" ht="20.100000000000001" customHeight="1">
      <c r="A221" s="301"/>
      <c r="B221" s="333"/>
      <c r="C221" s="333"/>
      <c r="D221" s="333"/>
      <c r="E221" s="333"/>
      <c r="F221" s="333"/>
      <c r="G221" s="334"/>
      <c r="H221" s="334"/>
      <c r="I221" s="335"/>
      <c r="J221" s="335"/>
      <c r="K221" s="335"/>
      <c r="L221" s="335"/>
      <c r="M221" s="335"/>
      <c r="N221" s="336" t="str">
        <f t="shared" ca="1" si="12"/>
        <v/>
      </c>
      <c r="O221" s="336" t="s">
        <v>18592</v>
      </c>
      <c r="P221" s="337"/>
      <c r="Q221" s="338" t="str">
        <f t="shared" si="13"/>
        <v/>
      </c>
      <c r="R221" s="338" t="b">
        <f t="shared" si="14"/>
        <v>1</v>
      </c>
      <c r="S221" s="338" t="str">
        <f t="shared" si="15"/>
        <v/>
      </c>
    </row>
    <row r="222" spans="1:19" s="338" customFormat="1" ht="20.100000000000001" customHeight="1">
      <c r="A222" s="301"/>
      <c r="B222" s="333"/>
      <c r="C222" s="333"/>
      <c r="D222" s="333"/>
      <c r="E222" s="333"/>
      <c r="F222" s="333"/>
      <c r="G222" s="334"/>
      <c r="H222" s="334"/>
      <c r="I222" s="335"/>
      <c r="J222" s="335"/>
      <c r="K222" s="335"/>
      <c r="L222" s="335"/>
      <c r="M222" s="335"/>
      <c r="N222" s="336" t="str">
        <f t="shared" ca="1" si="12"/>
        <v/>
      </c>
      <c r="O222" s="336" t="s">
        <v>18592</v>
      </c>
      <c r="P222" s="337"/>
      <c r="Q222" s="338" t="str">
        <f t="shared" si="13"/>
        <v/>
      </c>
      <c r="R222" s="338" t="b">
        <f t="shared" si="14"/>
        <v>1</v>
      </c>
      <c r="S222" s="338" t="str">
        <f t="shared" si="15"/>
        <v/>
      </c>
    </row>
    <row r="223" spans="1:19" s="338" customFormat="1" ht="20.100000000000001" customHeight="1">
      <c r="A223" s="301"/>
      <c r="B223" s="333"/>
      <c r="C223" s="333"/>
      <c r="D223" s="333"/>
      <c r="E223" s="333"/>
      <c r="F223" s="333"/>
      <c r="G223" s="334"/>
      <c r="H223" s="334"/>
      <c r="I223" s="335"/>
      <c r="J223" s="335"/>
      <c r="K223" s="335"/>
      <c r="L223" s="335"/>
      <c r="M223" s="335"/>
      <c r="N223" s="336" t="str">
        <f t="shared" ca="1" si="12"/>
        <v/>
      </c>
      <c r="O223" s="336" t="s">
        <v>18592</v>
      </c>
      <c r="P223" s="337"/>
      <c r="Q223" s="338" t="str">
        <f t="shared" si="13"/>
        <v/>
      </c>
      <c r="R223" s="338" t="b">
        <f t="shared" si="14"/>
        <v>1</v>
      </c>
      <c r="S223" s="338" t="str">
        <f t="shared" si="15"/>
        <v/>
      </c>
    </row>
    <row r="224" spans="1:19" s="338" customFormat="1" ht="20.100000000000001" customHeight="1">
      <c r="A224" s="301"/>
      <c r="B224" s="333"/>
      <c r="C224" s="333"/>
      <c r="D224" s="333"/>
      <c r="E224" s="333"/>
      <c r="F224" s="333"/>
      <c r="G224" s="334"/>
      <c r="H224" s="334"/>
      <c r="I224" s="335"/>
      <c r="J224" s="335"/>
      <c r="K224" s="335"/>
      <c r="L224" s="335"/>
      <c r="M224" s="335"/>
      <c r="N224" s="336" t="str">
        <f t="shared" ca="1" si="12"/>
        <v/>
      </c>
      <c r="O224" s="336" t="s">
        <v>18592</v>
      </c>
      <c r="P224" s="337"/>
      <c r="Q224" s="338" t="str">
        <f t="shared" si="13"/>
        <v/>
      </c>
      <c r="R224" s="338" t="b">
        <f t="shared" si="14"/>
        <v>1</v>
      </c>
      <c r="S224" s="338" t="str">
        <f t="shared" si="15"/>
        <v/>
      </c>
    </row>
    <row r="225" spans="1:19" s="338" customFormat="1" ht="20.100000000000001" customHeight="1">
      <c r="A225" s="301"/>
      <c r="B225" s="333"/>
      <c r="C225" s="333"/>
      <c r="D225" s="333"/>
      <c r="E225" s="333"/>
      <c r="F225" s="333"/>
      <c r="G225" s="334"/>
      <c r="H225" s="334"/>
      <c r="I225" s="335"/>
      <c r="J225" s="335"/>
      <c r="K225" s="335"/>
      <c r="L225" s="335"/>
      <c r="M225" s="335"/>
      <c r="N225" s="336" t="str">
        <f t="shared" ca="1" si="12"/>
        <v/>
      </c>
      <c r="O225" s="336" t="s">
        <v>18592</v>
      </c>
      <c r="P225" s="337"/>
      <c r="Q225" s="338" t="str">
        <f t="shared" si="13"/>
        <v/>
      </c>
      <c r="R225" s="338" t="b">
        <f t="shared" si="14"/>
        <v>1</v>
      </c>
      <c r="S225" s="338" t="str">
        <f t="shared" si="15"/>
        <v/>
      </c>
    </row>
    <row r="226" spans="1:19" s="338" customFormat="1" ht="20.100000000000001" customHeight="1">
      <c r="A226" s="301"/>
      <c r="B226" s="333"/>
      <c r="C226" s="333"/>
      <c r="D226" s="333"/>
      <c r="E226" s="333"/>
      <c r="F226" s="333"/>
      <c r="G226" s="334"/>
      <c r="H226" s="334"/>
      <c r="I226" s="335"/>
      <c r="J226" s="335"/>
      <c r="K226" s="335"/>
      <c r="L226" s="335"/>
      <c r="M226" s="335"/>
      <c r="N226" s="336" t="str">
        <f t="shared" ca="1" si="12"/>
        <v/>
      </c>
      <c r="O226" s="336" t="s">
        <v>18592</v>
      </c>
      <c r="P226" s="337"/>
      <c r="Q226" s="338" t="str">
        <f t="shared" si="13"/>
        <v/>
      </c>
      <c r="R226" s="338" t="b">
        <f t="shared" si="14"/>
        <v>1</v>
      </c>
      <c r="S226" s="338" t="str">
        <f t="shared" si="15"/>
        <v/>
      </c>
    </row>
    <row r="227" spans="1:19" s="338" customFormat="1" ht="20.100000000000001" customHeight="1">
      <c r="A227" s="301"/>
      <c r="B227" s="333"/>
      <c r="C227" s="333"/>
      <c r="D227" s="333"/>
      <c r="E227" s="333"/>
      <c r="F227" s="333"/>
      <c r="G227" s="334"/>
      <c r="H227" s="334"/>
      <c r="I227" s="335"/>
      <c r="J227" s="335"/>
      <c r="K227" s="335"/>
      <c r="L227" s="335"/>
      <c r="M227" s="335"/>
      <c r="N227" s="336" t="str">
        <f t="shared" ca="1" si="12"/>
        <v/>
      </c>
      <c r="O227" s="336" t="s">
        <v>18592</v>
      </c>
      <c r="P227" s="337"/>
      <c r="Q227" s="338" t="str">
        <f t="shared" si="13"/>
        <v/>
      </c>
      <c r="R227" s="338" t="b">
        <f t="shared" si="14"/>
        <v>1</v>
      </c>
      <c r="S227" s="338" t="str">
        <f t="shared" si="15"/>
        <v/>
      </c>
    </row>
    <row r="228" spans="1:19" s="338" customFormat="1" ht="20.100000000000001" customHeight="1">
      <c r="A228" s="301"/>
      <c r="B228" s="333"/>
      <c r="C228" s="333"/>
      <c r="D228" s="333"/>
      <c r="E228" s="333"/>
      <c r="F228" s="333"/>
      <c r="G228" s="334"/>
      <c r="H228" s="334"/>
      <c r="I228" s="335"/>
      <c r="J228" s="335"/>
      <c r="K228" s="335"/>
      <c r="L228" s="335"/>
      <c r="M228" s="335"/>
      <c r="N228" s="336" t="str">
        <f t="shared" ca="1" si="12"/>
        <v/>
      </c>
      <c r="O228" s="336" t="s">
        <v>18592</v>
      </c>
      <c r="P228" s="337"/>
      <c r="Q228" s="338" t="str">
        <f t="shared" si="13"/>
        <v/>
      </c>
      <c r="R228" s="338" t="b">
        <f t="shared" si="14"/>
        <v>1</v>
      </c>
      <c r="S228" s="338" t="str">
        <f t="shared" si="15"/>
        <v/>
      </c>
    </row>
    <row r="229" spans="1:19" s="338" customFormat="1" ht="20.100000000000001" customHeight="1">
      <c r="A229" s="301"/>
      <c r="B229" s="333"/>
      <c r="C229" s="333"/>
      <c r="D229" s="333"/>
      <c r="E229" s="333"/>
      <c r="F229" s="333"/>
      <c r="G229" s="334"/>
      <c r="H229" s="334"/>
      <c r="I229" s="335"/>
      <c r="J229" s="335"/>
      <c r="K229" s="335"/>
      <c r="L229" s="335"/>
      <c r="M229" s="335"/>
      <c r="N229" s="336" t="str">
        <f t="shared" ca="1" si="12"/>
        <v/>
      </c>
      <c r="O229" s="336" t="s">
        <v>18592</v>
      </c>
      <c r="P229" s="337"/>
      <c r="Q229" s="338" t="str">
        <f t="shared" si="13"/>
        <v/>
      </c>
      <c r="R229" s="338" t="b">
        <f t="shared" si="14"/>
        <v>1</v>
      </c>
      <c r="S229" s="338" t="str">
        <f t="shared" si="15"/>
        <v/>
      </c>
    </row>
    <row r="230" spans="1:19" s="338" customFormat="1" ht="20.100000000000001" customHeight="1">
      <c r="A230" s="301"/>
      <c r="B230" s="333"/>
      <c r="C230" s="333"/>
      <c r="D230" s="333"/>
      <c r="E230" s="333"/>
      <c r="F230" s="333"/>
      <c r="G230" s="334"/>
      <c r="H230" s="334"/>
      <c r="I230" s="335"/>
      <c r="J230" s="335"/>
      <c r="K230" s="335"/>
      <c r="L230" s="335"/>
      <c r="M230" s="335"/>
      <c r="N230" s="336" t="str">
        <f t="shared" ca="1" si="12"/>
        <v/>
      </c>
      <c r="O230" s="336" t="s">
        <v>18592</v>
      </c>
      <c r="P230" s="337"/>
      <c r="Q230" s="338" t="str">
        <f t="shared" si="13"/>
        <v/>
      </c>
      <c r="R230" s="338" t="b">
        <f t="shared" si="14"/>
        <v>1</v>
      </c>
      <c r="S230" s="338" t="str">
        <f t="shared" si="15"/>
        <v/>
      </c>
    </row>
    <row r="231" spans="1:19" s="338" customFormat="1" ht="20.100000000000001" customHeight="1">
      <c r="A231" s="301"/>
      <c r="B231" s="333"/>
      <c r="C231" s="333"/>
      <c r="D231" s="333"/>
      <c r="E231" s="333"/>
      <c r="F231" s="333"/>
      <c r="G231" s="334"/>
      <c r="H231" s="334"/>
      <c r="I231" s="335"/>
      <c r="J231" s="335"/>
      <c r="K231" s="335"/>
      <c r="L231" s="335"/>
      <c r="M231" s="335"/>
      <c r="N231" s="336" t="str">
        <f t="shared" ca="1" si="12"/>
        <v/>
      </c>
      <c r="O231" s="336" t="s">
        <v>18592</v>
      </c>
      <c r="P231" s="337"/>
      <c r="Q231" s="338" t="str">
        <f t="shared" si="13"/>
        <v/>
      </c>
      <c r="R231" s="338" t="b">
        <f t="shared" si="14"/>
        <v>1</v>
      </c>
      <c r="S231" s="338" t="str">
        <f t="shared" si="15"/>
        <v/>
      </c>
    </row>
    <row r="232" spans="1:19" s="338" customFormat="1" ht="20.100000000000001" customHeight="1">
      <c r="A232" s="301"/>
      <c r="B232" s="333"/>
      <c r="C232" s="333"/>
      <c r="D232" s="333"/>
      <c r="E232" s="333"/>
      <c r="F232" s="333"/>
      <c r="G232" s="334"/>
      <c r="H232" s="334"/>
      <c r="I232" s="335"/>
      <c r="J232" s="335"/>
      <c r="K232" s="335"/>
      <c r="L232" s="335"/>
      <c r="M232" s="335"/>
      <c r="N232" s="336" t="str">
        <f t="shared" ca="1" si="12"/>
        <v/>
      </c>
      <c r="O232" s="336" t="s">
        <v>18592</v>
      </c>
      <c r="P232" s="337"/>
      <c r="Q232" s="338" t="str">
        <f t="shared" si="13"/>
        <v/>
      </c>
      <c r="R232" s="338" t="b">
        <f t="shared" si="14"/>
        <v>1</v>
      </c>
      <c r="S232" s="338" t="str">
        <f t="shared" si="15"/>
        <v/>
      </c>
    </row>
    <row r="233" spans="1:19" s="338" customFormat="1" ht="20.100000000000001" customHeight="1">
      <c r="A233" s="301"/>
      <c r="B233" s="333"/>
      <c r="C233" s="333"/>
      <c r="D233" s="333"/>
      <c r="E233" s="333"/>
      <c r="F233" s="333"/>
      <c r="G233" s="334"/>
      <c r="H233" s="334"/>
      <c r="I233" s="335"/>
      <c r="J233" s="335"/>
      <c r="K233" s="335"/>
      <c r="L233" s="335"/>
      <c r="M233" s="335"/>
      <c r="N233" s="336" t="str">
        <f t="shared" ca="1" si="12"/>
        <v/>
      </c>
      <c r="O233" s="336" t="s">
        <v>18592</v>
      </c>
      <c r="P233" s="337"/>
      <c r="Q233" s="338" t="str">
        <f t="shared" si="13"/>
        <v/>
      </c>
      <c r="R233" s="338" t="b">
        <f t="shared" si="14"/>
        <v>1</v>
      </c>
      <c r="S233" s="338" t="str">
        <f t="shared" si="15"/>
        <v/>
      </c>
    </row>
    <row r="234" spans="1:19" s="338" customFormat="1" ht="20.100000000000001" customHeight="1">
      <c r="A234" s="301"/>
      <c r="B234" s="333"/>
      <c r="C234" s="333"/>
      <c r="D234" s="333"/>
      <c r="E234" s="333"/>
      <c r="F234" s="333"/>
      <c r="G234" s="334"/>
      <c r="H234" s="334"/>
      <c r="I234" s="335"/>
      <c r="J234" s="335"/>
      <c r="K234" s="335"/>
      <c r="L234" s="335"/>
      <c r="M234" s="335"/>
      <c r="N234" s="336" t="str">
        <f t="shared" ca="1" si="12"/>
        <v/>
      </c>
      <c r="O234" s="336" t="s">
        <v>18592</v>
      </c>
      <c r="P234" s="337"/>
      <c r="Q234" s="338" t="str">
        <f t="shared" si="13"/>
        <v/>
      </c>
      <c r="R234" s="338" t="b">
        <f t="shared" si="14"/>
        <v>1</v>
      </c>
      <c r="S234" s="338" t="str">
        <f t="shared" si="15"/>
        <v/>
      </c>
    </row>
    <row r="235" spans="1:19" s="338" customFormat="1" ht="20.100000000000001" customHeight="1">
      <c r="A235" s="301"/>
      <c r="B235" s="333"/>
      <c r="C235" s="333"/>
      <c r="D235" s="333"/>
      <c r="E235" s="333"/>
      <c r="F235" s="333"/>
      <c r="G235" s="334"/>
      <c r="H235" s="334"/>
      <c r="I235" s="335"/>
      <c r="J235" s="335"/>
      <c r="K235" s="335"/>
      <c r="L235" s="335"/>
      <c r="M235" s="335"/>
      <c r="N235" s="336" t="str">
        <f t="shared" ca="1" si="12"/>
        <v/>
      </c>
      <c r="O235" s="336" t="s">
        <v>18592</v>
      </c>
      <c r="P235" s="337"/>
      <c r="Q235" s="338" t="str">
        <f t="shared" si="13"/>
        <v/>
      </c>
      <c r="R235" s="338" t="b">
        <f t="shared" si="14"/>
        <v>1</v>
      </c>
      <c r="S235" s="338" t="str">
        <f t="shared" si="15"/>
        <v/>
      </c>
    </row>
    <row r="236" spans="1:19" s="338" customFormat="1" ht="20.100000000000001" customHeight="1">
      <c r="A236" s="301"/>
      <c r="B236" s="333"/>
      <c r="C236" s="333"/>
      <c r="D236" s="333"/>
      <c r="E236" s="333"/>
      <c r="F236" s="333"/>
      <c r="G236" s="334"/>
      <c r="H236" s="334"/>
      <c r="I236" s="335"/>
      <c r="J236" s="335"/>
      <c r="K236" s="335"/>
      <c r="L236" s="335"/>
      <c r="M236" s="335"/>
      <c r="N236" s="336" t="str">
        <f t="shared" ca="1" si="12"/>
        <v/>
      </c>
      <c r="O236" s="336" t="s">
        <v>18592</v>
      </c>
      <c r="P236" s="337"/>
      <c r="Q236" s="338" t="str">
        <f t="shared" si="13"/>
        <v/>
      </c>
      <c r="R236" s="338" t="b">
        <f t="shared" si="14"/>
        <v>1</v>
      </c>
      <c r="S236" s="338" t="str">
        <f t="shared" si="15"/>
        <v/>
      </c>
    </row>
    <row r="237" spans="1:19" s="338" customFormat="1" ht="20.100000000000001" customHeight="1">
      <c r="A237" s="301"/>
      <c r="B237" s="333"/>
      <c r="C237" s="333"/>
      <c r="D237" s="333"/>
      <c r="E237" s="333"/>
      <c r="F237" s="333"/>
      <c r="G237" s="334"/>
      <c r="H237" s="334"/>
      <c r="I237" s="335"/>
      <c r="J237" s="335"/>
      <c r="K237" s="335"/>
      <c r="L237" s="335"/>
      <c r="M237" s="335"/>
      <c r="N237" s="336" t="str">
        <f t="shared" ca="1" si="12"/>
        <v/>
      </c>
      <c r="O237" s="336" t="s">
        <v>18592</v>
      </c>
      <c r="P237" s="337"/>
      <c r="Q237" s="338" t="str">
        <f t="shared" si="13"/>
        <v/>
      </c>
      <c r="R237" s="338" t="b">
        <f t="shared" si="14"/>
        <v>1</v>
      </c>
      <c r="S237" s="338" t="str">
        <f t="shared" si="15"/>
        <v/>
      </c>
    </row>
    <row r="238" spans="1:19" s="338" customFormat="1" ht="20.100000000000001" customHeight="1">
      <c r="A238" s="301"/>
      <c r="B238" s="333"/>
      <c r="C238" s="333"/>
      <c r="D238" s="333"/>
      <c r="E238" s="333"/>
      <c r="F238" s="333"/>
      <c r="G238" s="334"/>
      <c r="H238" s="334"/>
      <c r="I238" s="335"/>
      <c r="J238" s="335"/>
      <c r="K238" s="335"/>
      <c r="L238" s="335"/>
      <c r="M238" s="335"/>
      <c r="N238" s="336" t="str">
        <f t="shared" ca="1" si="12"/>
        <v/>
      </c>
      <c r="O238" s="336" t="s">
        <v>18592</v>
      </c>
      <c r="P238" s="337"/>
      <c r="Q238" s="338" t="str">
        <f t="shared" si="13"/>
        <v/>
      </c>
      <c r="R238" s="338" t="b">
        <f t="shared" si="14"/>
        <v>1</v>
      </c>
      <c r="S238" s="338" t="str">
        <f t="shared" si="15"/>
        <v/>
      </c>
    </row>
    <row r="239" spans="1:19" s="338" customFormat="1" ht="20.100000000000001" customHeight="1">
      <c r="A239" s="301"/>
      <c r="B239" s="333"/>
      <c r="C239" s="333"/>
      <c r="D239" s="333"/>
      <c r="E239" s="333"/>
      <c r="F239" s="333"/>
      <c r="G239" s="334"/>
      <c r="H239" s="334"/>
      <c r="I239" s="335"/>
      <c r="J239" s="335"/>
      <c r="K239" s="335"/>
      <c r="L239" s="335"/>
      <c r="M239" s="335"/>
      <c r="N239" s="336" t="str">
        <f t="shared" ca="1" si="12"/>
        <v/>
      </c>
      <c r="O239" s="336" t="s">
        <v>18592</v>
      </c>
      <c r="P239" s="337"/>
      <c r="Q239" s="338" t="str">
        <f t="shared" si="13"/>
        <v/>
      </c>
      <c r="R239" s="338" t="b">
        <f t="shared" si="14"/>
        <v>1</v>
      </c>
      <c r="S239" s="338" t="str">
        <f t="shared" si="15"/>
        <v/>
      </c>
    </row>
    <row r="240" spans="1:19" s="338" customFormat="1" ht="20.100000000000001" customHeight="1">
      <c r="A240" s="301"/>
      <c r="B240" s="333"/>
      <c r="C240" s="333"/>
      <c r="D240" s="333"/>
      <c r="E240" s="333"/>
      <c r="F240" s="333"/>
      <c r="G240" s="334"/>
      <c r="H240" s="334"/>
      <c r="I240" s="335"/>
      <c r="J240" s="335"/>
      <c r="K240" s="335"/>
      <c r="L240" s="335"/>
      <c r="M240" s="335"/>
      <c r="N240" s="336" t="str">
        <f t="shared" ca="1" si="12"/>
        <v/>
      </c>
      <c r="O240" s="336" t="s">
        <v>18592</v>
      </c>
      <c r="P240" s="337"/>
      <c r="Q240" s="338" t="str">
        <f t="shared" si="13"/>
        <v/>
      </c>
      <c r="R240" s="338" t="b">
        <f t="shared" si="14"/>
        <v>1</v>
      </c>
      <c r="S240" s="338" t="str">
        <f t="shared" si="15"/>
        <v/>
      </c>
    </row>
    <row r="241" spans="1:19" s="338" customFormat="1" ht="20.100000000000001" customHeight="1">
      <c r="A241" s="301"/>
      <c r="B241" s="333"/>
      <c r="C241" s="333"/>
      <c r="D241" s="333"/>
      <c r="E241" s="333"/>
      <c r="F241" s="333"/>
      <c r="G241" s="334"/>
      <c r="H241" s="334"/>
      <c r="I241" s="335"/>
      <c r="J241" s="335"/>
      <c r="K241" s="335"/>
      <c r="L241" s="335"/>
      <c r="M241" s="335"/>
      <c r="N241" s="336" t="str">
        <f t="shared" ca="1" si="12"/>
        <v/>
      </c>
      <c r="O241" s="336" t="s">
        <v>18592</v>
      </c>
      <c r="P241" s="337"/>
      <c r="Q241" s="338" t="str">
        <f t="shared" si="13"/>
        <v/>
      </c>
      <c r="R241" s="338" t="b">
        <f t="shared" si="14"/>
        <v>1</v>
      </c>
      <c r="S241" s="338" t="str">
        <f t="shared" si="15"/>
        <v/>
      </c>
    </row>
    <row r="242" spans="1:19" s="338" customFormat="1" ht="20.100000000000001" customHeight="1">
      <c r="A242" s="301"/>
      <c r="B242" s="333"/>
      <c r="C242" s="333"/>
      <c r="D242" s="333"/>
      <c r="E242" s="333"/>
      <c r="F242" s="333"/>
      <c r="G242" s="334"/>
      <c r="H242" s="334"/>
      <c r="I242" s="335"/>
      <c r="J242" s="335"/>
      <c r="K242" s="335"/>
      <c r="L242" s="335"/>
      <c r="M242" s="335"/>
      <c r="N242" s="336" t="str">
        <f t="shared" ca="1" si="12"/>
        <v/>
      </c>
      <c r="O242" s="336" t="s">
        <v>18592</v>
      </c>
      <c r="P242" s="337"/>
      <c r="Q242" s="338" t="str">
        <f t="shared" si="13"/>
        <v/>
      </c>
      <c r="R242" s="338" t="b">
        <f t="shared" si="14"/>
        <v>1</v>
      </c>
      <c r="S242" s="338" t="str">
        <f t="shared" si="15"/>
        <v/>
      </c>
    </row>
    <row r="243" spans="1:19" s="338" customFormat="1" ht="20.100000000000001" customHeight="1">
      <c r="A243" s="301"/>
      <c r="B243" s="333"/>
      <c r="C243" s="333"/>
      <c r="D243" s="333"/>
      <c r="E243" s="333"/>
      <c r="F243" s="333"/>
      <c r="G243" s="334"/>
      <c r="H243" s="334"/>
      <c r="I243" s="335"/>
      <c r="J243" s="335"/>
      <c r="K243" s="335"/>
      <c r="L243" s="335"/>
      <c r="M243" s="335"/>
      <c r="N243" s="336" t="str">
        <f t="shared" ca="1" si="12"/>
        <v/>
      </c>
      <c r="O243" s="336" t="s">
        <v>18592</v>
      </c>
      <c r="P243" s="337"/>
      <c r="Q243" s="338" t="str">
        <f t="shared" si="13"/>
        <v/>
      </c>
      <c r="R243" s="338" t="b">
        <f t="shared" si="14"/>
        <v>1</v>
      </c>
      <c r="S243" s="338" t="str">
        <f t="shared" si="15"/>
        <v/>
      </c>
    </row>
    <row r="244" spans="1:19" s="338" customFormat="1" ht="20.100000000000001" customHeight="1">
      <c r="A244" s="301"/>
      <c r="B244" s="333"/>
      <c r="C244" s="333"/>
      <c r="D244" s="333"/>
      <c r="E244" s="333"/>
      <c r="F244" s="333"/>
      <c r="G244" s="334"/>
      <c r="H244" s="334"/>
      <c r="I244" s="335"/>
      <c r="J244" s="335"/>
      <c r="K244" s="335"/>
      <c r="L244" s="335"/>
      <c r="M244" s="335"/>
      <c r="N244" s="336" t="str">
        <f t="shared" ca="1" si="12"/>
        <v/>
      </c>
      <c r="O244" s="336" t="s">
        <v>18592</v>
      </c>
      <c r="P244" s="337"/>
      <c r="Q244" s="338" t="str">
        <f t="shared" si="13"/>
        <v/>
      </c>
      <c r="R244" s="338" t="b">
        <f t="shared" si="14"/>
        <v>1</v>
      </c>
      <c r="S244" s="338" t="str">
        <f t="shared" si="15"/>
        <v/>
      </c>
    </row>
    <row r="245" spans="1:19" s="338" customFormat="1" ht="20.100000000000001" customHeight="1">
      <c r="A245" s="301"/>
      <c r="B245" s="333"/>
      <c r="C245" s="333"/>
      <c r="D245" s="333"/>
      <c r="E245" s="333"/>
      <c r="F245" s="333"/>
      <c r="G245" s="334"/>
      <c r="H245" s="334"/>
      <c r="I245" s="335"/>
      <c r="J245" s="335"/>
      <c r="K245" s="335"/>
      <c r="L245" s="335"/>
      <c r="M245" s="335"/>
      <c r="N245" s="336" t="str">
        <f t="shared" ca="1" si="12"/>
        <v/>
      </c>
      <c r="O245" s="336" t="s">
        <v>18592</v>
      </c>
      <c r="P245" s="337"/>
      <c r="Q245" s="338" t="str">
        <f t="shared" si="13"/>
        <v/>
      </c>
      <c r="R245" s="338" t="b">
        <f t="shared" si="14"/>
        <v>1</v>
      </c>
      <c r="S245" s="338" t="str">
        <f t="shared" si="15"/>
        <v/>
      </c>
    </row>
    <row r="246" spans="1:19" s="338" customFormat="1" ht="20.100000000000001" customHeight="1">
      <c r="A246" s="301"/>
      <c r="B246" s="333"/>
      <c r="C246" s="333"/>
      <c r="D246" s="333"/>
      <c r="E246" s="333"/>
      <c r="F246" s="333"/>
      <c r="G246" s="334"/>
      <c r="H246" s="334"/>
      <c r="I246" s="335"/>
      <c r="J246" s="335"/>
      <c r="K246" s="335"/>
      <c r="L246" s="335"/>
      <c r="M246" s="335"/>
      <c r="N246" s="336" t="str">
        <f t="shared" ca="1" si="12"/>
        <v/>
      </c>
      <c r="O246" s="336" t="s">
        <v>18592</v>
      </c>
      <c r="P246" s="337"/>
      <c r="Q246" s="338" t="str">
        <f t="shared" si="13"/>
        <v/>
      </c>
      <c r="R246" s="338" t="b">
        <f t="shared" si="14"/>
        <v>1</v>
      </c>
      <c r="S246" s="338" t="str">
        <f t="shared" si="15"/>
        <v/>
      </c>
    </row>
    <row r="247" spans="1:19" s="338" customFormat="1" ht="20.100000000000001" customHeight="1">
      <c r="A247" s="301"/>
      <c r="B247" s="333"/>
      <c r="C247" s="333"/>
      <c r="D247" s="333"/>
      <c r="E247" s="333"/>
      <c r="F247" s="333"/>
      <c r="G247" s="334"/>
      <c r="H247" s="334"/>
      <c r="I247" s="335"/>
      <c r="J247" s="335"/>
      <c r="K247" s="335"/>
      <c r="L247" s="335"/>
      <c r="M247" s="335"/>
      <c r="N247" s="336" t="str">
        <f t="shared" ca="1" si="12"/>
        <v/>
      </c>
      <c r="O247" s="336" t="s">
        <v>18592</v>
      </c>
      <c r="P247" s="337"/>
      <c r="Q247" s="338" t="str">
        <f t="shared" si="13"/>
        <v/>
      </c>
      <c r="R247" s="338" t="b">
        <f t="shared" si="14"/>
        <v>1</v>
      </c>
      <c r="S247" s="338" t="str">
        <f t="shared" si="15"/>
        <v/>
      </c>
    </row>
    <row r="248" spans="1:19" s="338" customFormat="1" ht="20.100000000000001" customHeight="1">
      <c r="A248" s="301"/>
      <c r="B248" s="333"/>
      <c r="C248" s="333"/>
      <c r="D248" s="333"/>
      <c r="E248" s="333"/>
      <c r="F248" s="333"/>
      <c r="G248" s="334"/>
      <c r="H248" s="334"/>
      <c r="I248" s="335"/>
      <c r="J248" s="335"/>
      <c r="K248" s="335"/>
      <c r="L248" s="335"/>
      <c r="M248" s="335"/>
      <c r="N248" s="336" t="str">
        <f t="shared" ca="1" si="12"/>
        <v/>
      </c>
      <c r="O248" s="336" t="s">
        <v>18592</v>
      </c>
      <c r="P248" s="337"/>
      <c r="Q248" s="338" t="str">
        <f t="shared" si="13"/>
        <v/>
      </c>
      <c r="R248" s="338" t="b">
        <f t="shared" si="14"/>
        <v>1</v>
      </c>
      <c r="S248" s="338" t="str">
        <f t="shared" si="15"/>
        <v/>
      </c>
    </row>
    <row r="249" spans="1:19" s="338" customFormat="1" ht="20.100000000000001" customHeight="1">
      <c r="A249" s="301"/>
      <c r="B249" s="333"/>
      <c r="C249" s="333"/>
      <c r="D249" s="333"/>
      <c r="E249" s="333"/>
      <c r="F249" s="333"/>
      <c r="G249" s="334"/>
      <c r="H249" s="334"/>
      <c r="I249" s="335"/>
      <c r="J249" s="335"/>
      <c r="K249" s="335"/>
      <c r="L249" s="335"/>
      <c r="M249" s="335"/>
      <c r="N249" s="336" t="str">
        <f t="shared" ca="1" si="12"/>
        <v/>
      </c>
      <c r="O249" s="336" t="s">
        <v>18592</v>
      </c>
      <c r="P249" s="337"/>
      <c r="Q249" s="338" t="str">
        <f t="shared" si="13"/>
        <v/>
      </c>
      <c r="R249" s="338" t="b">
        <f t="shared" si="14"/>
        <v>1</v>
      </c>
      <c r="S249" s="338" t="str">
        <f t="shared" si="15"/>
        <v/>
      </c>
    </row>
    <row r="250" spans="1:19" s="338" customFormat="1" ht="20.100000000000001" customHeight="1">
      <c r="A250" s="301"/>
      <c r="B250" s="333"/>
      <c r="C250" s="333"/>
      <c r="D250" s="333"/>
      <c r="E250" s="333"/>
      <c r="F250" s="333"/>
      <c r="G250" s="334"/>
      <c r="H250" s="334"/>
      <c r="I250" s="335"/>
      <c r="J250" s="335"/>
      <c r="K250" s="335"/>
      <c r="L250" s="335"/>
      <c r="M250" s="335"/>
      <c r="N250" s="336" t="str">
        <f t="shared" ca="1" si="12"/>
        <v/>
      </c>
      <c r="O250" s="336" t="s">
        <v>18592</v>
      </c>
      <c r="P250" s="337"/>
      <c r="Q250" s="338" t="str">
        <f t="shared" si="13"/>
        <v/>
      </c>
      <c r="R250" s="338" t="b">
        <f t="shared" si="14"/>
        <v>1</v>
      </c>
      <c r="S250" s="338" t="str">
        <f t="shared" si="15"/>
        <v/>
      </c>
    </row>
    <row r="251" spans="1:19" s="338" customFormat="1" ht="20.100000000000001" customHeight="1">
      <c r="A251" s="301"/>
      <c r="B251" s="333"/>
      <c r="C251" s="333"/>
      <c r="D251" s="333"/>
      <c r="E251" s="333"/>
      <c r="F251" s="333"/>
      <c r="G251" s="334"/>
      <c r="H251" s="334"/>
      <c r="I251" s="335"/>
      <c r="J251" s="335"/>
      <c r="K251" s="335"/>
      <c r="L251" s="335"/>
      <c r="M251" s="335"/>
      <c r="N251" s="336" t="str">
        <f t="shared" ca="1" si="12"/>
        <v/>
      </c>
      <c r="O251" s="336" t="s">
        <v>18592</v>
      </c>
      <c r="P251" s="337"/>
      <c r="Q251" s="338" t="str">
        <f t="shared" si="13"/>
        <v/>
      </c>
      <c r="R251" s="338" t="b">
        <f t="shared" si="14"/>
        <v>1</v>
      </c>
      <c r="S251" s="338" t="str">
        <f t="shared" si="15"/>
        <v/>
      </c>
    </row>
    <row r="252" spans="1:19" s="338" customFormat="1" ht="20.100000000000001" customHeight="1">
      <c r="A252" s="301"/>
      <c r="B252" s="333"/>
      <c r="C252" s="333"/>
      <c r="D252" s="333"/>
      <c r="E252" s="333"/>
      <c r="F252" s="333"/>
      <c r="G252" s="334"/>
      <c r="H252" s="334"/>
      <c r="I252" s="335"/>
      <c r="J252" s="335"/>
      <c r="K252" s="335"/>
      <c r="L252" s="335"/>
      <c r="M252" s="335"/>
      <c r="N252" s="336" t="str">
        <f t="shared" ca="1" si="12"/>
        <v/>
      </c>
      <c r="O252" s="336" t="s">
        <v>18592</v>
      </c>
      <c r="P252" s="337"/>
      <c r="Q252" s="338" t="str">
        <f t="shared" si="13"/>
        <v/>
      </c>
      <c r="R252" s="338" t="b">
        <f t="shared" si="14"/>
        <v>1</v>
      </c>
      <c r="S252" s="338" t="str">
        <f t="shared" si="15"/>
        <v/>
      </c>
    </row>
    <row r="253" spans="1:19" s="338" customFormat="1" ht="20.100000000000001" customHeight="1">
      <c r="A253" s="301"/>
      <c r="B253" s="333"/>
      <c r="C253" s="333"/>
      <c r="D253" s="333"/>
      <c r="E253" s="333"/>
      <c r="F253" s="333"/>
      <c r="G253" s="334"/>
      <c r="H253" s="334"/>
      <c r="I253" s="335"/>
      <c r="J253" s="335"/>
      <c r="K253" s="335"/>
      <c r="L253" s="335"/>
      <c r="M253" s="335"/>
      <c r="N253" s="336" t="str">
        <f t="shared" ca="1" si="12"/>
        <v/>
      </c>
      <c r="O253" s="336" t="s">
        <v>18592</v>
      </c>
      <c r="P253" s="337"/>
      <c r="Q253" s="338" t="str">
        <f t="shared" si="13"/>
        <v/>
      </c>
      <c r="R253" s="338" t="b">
        <f t="shared" si="14"/>
        <v>1</v>
      </c>
      <c r="S253" s="338" t="str">
        <f t="shared" si="15"/>
        <v/>
      </c>
    </row>
    <row r="254" spans="1:19" s="338" customFormat="1" ht="20.100000000000001" customHeight="1">
      <c r="A254" s="301"/>
      <c r="B254" s="333"/>
      <c r="C254" s="333"/>
      <c r="D254" s="333"/>
      <c r="E254" s="333"/>
      <c r="F254" s="333"/>
      <c r="G254" s="334"/>
      <c r="H254" s="334"/>
      <c r="I254" s="335"/>
      <c r="J254" s="335"/>
      <c r="K254" s="335"/>
      <c r="L254" s="335"/>
      <c r="M254" s="335"/>
      <c r="N254" s="336" t="str">
        <f t="shared" ca="1" si="12"/>
        <v/>
      </c>
      <c r="O254" s="336" t="s">
        <v>18592</v>
      </c>
      <c r="P254" s="337"/>
      <c r="Q254" s="338" t="str">
        <f t="shared" si="13"/>
        <v/>
      </c>
      <c r="R254" s="338" t="b">
        <f t="shared" si="14"/>
        <v>1</v>
      </c>
      <c r="S254" s="338" t="str">
        <f t="shared" si="15"/>
        <v/>
      </c>
    </row>
    <row r="255" spans="1:19" s="338" customFormat="1" ht="20.100000000000001" customHeight="1">
      <c r="A255" s="301"/>
      <c r="B255" s="333"/>
      <c r="C255" s="333"/>
      <c r="D255" s="333"/>
      <c r="E255" s="333"/>
      <c r="F255" s="333"/>
      <c r="G255" s="334"/>
      <c r="H255" s="334"/>
      <c r="I255" s="335"/>
      <c r="J255" s="335"/>
      <c r="K255" s="335"/>
      <c r="L255" s="335"/>
      <c r="M255" s="335"/>
      <c r="N255" s="336" t="str">
        <f t="shared" ca="1" si="12"/>
        <v/>
      </c>
      <c r="O255" s="336" t="s">
        <v>18592</v>
      </c>
      <c r="P255" s="337"/>
      <c r="Q255" s="338" t="str">
        <f t="shared" si="13"/>
        <v/>
      </c>
      <c r="R255" s="338" t="b">
        <f t="shared" si="14"/>
        <v>1</v>
      </c>
      <c r="S255" s="338" t="str">
        <f t="shared" si="15"/>
        <v/>
      </c>
    </row>
    <row r="256" spans="1:19" s="338" customFormat="1" ht="20.100000000000001" customHeight="1">
      <c r="A256" s="301"/>
      <c r="B256" s="333"/>
      <c r="C256" s="333"/>
      <c r="D256" s="333"/>
      <c r="E256" s="333"/>
      <c r="F256" s="333"/>
      <c r="G256" s="334"/>
      <c r="H256" s="334"/>
      <c r="I256" s="335"/>
      <c r="J256" s="335"/>
      <c r="K256" s="335"/>
      <c r="L256" s="335"/>
      <c r="M256" s="335"/>
      <c r="N256" s="336" t="str">
        <f t="shared" ca="1" si="12"/>
        <v/>
      </c>
      <c r="O256" s="336" t="s">
        <v>18592</v>
      </c>
      <c r="P256" s="337"/>
      <c r="Q256" s="338" t="str">
        <f t="shared" si="13"/>
        <v/>
      </c>
      <c r="R256" s="338" t="b">
        <f t="shared" si="14"/>
        <v>1</v>
      </c>
      <c r="S256" s="338" t="str">
        <f t="shared" si="15"/>
        <v/>
      </c>
    </row>
    <row r="257" spans="1:19" s="338" customFormat="1" ht="20.100000000000001" customHeight="1">
      <c r="A257" s="301"/>
      <c r="B257" s="333"/>
      <c r="C257" s="333"/>
      <c r="D257" s="333"/>
      <c r="E257" s="333"/>
      <c r="F257" s="333"/>
      <c r="G257" s="334"/>
      <c r="H257" s="334"/>
      <c r="I257" s="335"/>
      <c r="J257" s="335"/>
      <c r="K257" s="335"/>
      <c r="L257" s="335"/>
      <c r="M257" s="335"/>
      <c r="N257" s="336" t="str">
        <f t="shared" ca="1" si="12"/>
        <v/>
      </c>
      <c r="O257" s="336" t="s">
        <v>18592</v>
      </c>
      <c r="P257" s="337"/>
      <c r="Q257" s="338" t="str">
        <f t="shared" si="13"/>
        <v/>
      </c>
      <c r="R257" s="338" t="b">
        <f t="shared" si="14"/>
        <v>1</v>
      </c>
      <c r="S257" s="338" t="str">
        <f t="shared" si="15"/>
        <v/>
      </c>
    </row>
    <row r="258" spans="1:19" s="338" customFormat="1" ht="20.100000000000001" customHeight="1">
      <c r="A258" s="301"/>
      <c r="B258" s="333"/>
      <c r="C258" s="333"/>
      <c r="D258" s="333"/>
      <c r="E258" s="333"/>
      <c r="F258" s="333"/>
      <c r="G258" s="334"/>
      <c r="H258" s="334"/>
      <c r="I258" s="335"/>
      <c r="J258" s="335"/>
      <c r="K258" s="335"/>
      <c r="L258" s="335"/>
      <c r="M258" s="335"/>
      <c r="N258" s="336" t="str">
        <f t="shared" ca="1" si="12"/>
        <v/>
      </c>
      <c r="O258" s="336" t="s">
        <v>18592</v>
      </c>
      <c r="P258" s="337"/>
      <c r="Q258" s="338" t="str">
        <f t="shared" si="13"/>
        <v/>
      </c>
      <c r="R258" s="338" t="b">
        <f t="shared" si="14"/>
        <v>1</v>
      </c>
      <c r="S258" s="338" t="str">
        <f t="shared" si="15"/>
        <v/>
      </c>
    </row>
    <row r="259" spans="1:19" s="338" customFormat="1" ht="20.100000000000001" customHeight="1">
      <c r="A259" s="301"/>
      <c r="B259" s="333"/>
      <c r="C259" s="333"/>
      <c r="D259" s="333"/>
      <c r="E259" s="333"/>
      <c r="F259" s="333"/>
      <c r="G259" s="334"/>
      <c r="H259" s="334"/>
      <c r="I259" s="335"/>
      <c r="J259" s="335"/>
      <c r="K259" s="335"/>
      <c r="L259" s="335"/>
      <c r="M259" s="335"/>
      <c r="N259" s="336" t="str">
        <f t="shared" ca="1" si="12"/>
        <v/>
      </c>
      <c r="O259" s="336" t="s">
        <v>18592</v>
      </c>
      <c r="P259" s="337"/>
      <c r="Q259" s="338" t="str">
        <f t="shared" si="13"/>
        <v/>
      </c>
      <c r="R259" s="338" t="b">
        <f t="shared" si="14"/>
        <v>1</v>
      </c>
      <c r="S259" s="338" t="str">
        <f t="shared" si="15"/>
        <v/>
      </c>
    </row>
    <row r="260" spans="1:19" s="338" customFormat="1" ht="20.100000000000001" customHeight="1">
      <c r="A260" s="301"/>
      <c r="B260" s="333"/>
      <c r="C260" s="333"/>
      <c r="D260" s="333"/>
      <c r="E260" s="333"/>
      <c r="F260" s="333"/>
      <c r="G260" s="334"/>
      <c r="H260" s="334"/>
      <c r="I260" s="335"/>
      <c r="J260" s="335"/>
      <c r="K260" s="335"/>
      <c r="L260" s="335"/>
      <c r="M260" s="335"/>
      <c r="N260" s="336" t="str">
        <f t="shared" ca="1" si="12"/>
        <v/>
      </c>
      <c r="O260" s="336" t="s">
        <v>18592</v>
      </c>
      <c r="P260" s="337"/>
      <c r="Q260" s="338" t="str">
        <f t="shared" si="13"/>
        <v/>
      </c>
      <c r="R260" s="338" t="b">
        <f t="shared" si="14"/>
        <v>1</v>
      </c>
      <c r="S260" s="338" t="str">
        <f t="shared" si="15"/>
        <v/>
      </c>
    </row>
    <row r="261" spans="1:19" s="338" customFormat="1" ht="20.100000000000001" customHeight="1">
      <c r="A261" s="301"/>
      <c r="B261" s="333"/>
      <c r="C261" s="333"/>
      <c r="D261" s="333"/>
      <c r="E261" s="333"/>
      <c r="F261" s="333"/>
      <c r="G261" s="334"/>
      <c r="H261" s="334"/>
      <c r="I261" s="335"/>
      <c r="J261" s="335"/>
      <c r="K261" s="335"/>
      <c r="L261" s="335"/>
      <c r="M261" s="335"/>
      <c r="N261" s="336" t="str">
        <f t="shared" ref="N261:N324" ca="1" si="16">IF(A261="","",IF(ISERROR(MATCH($F261,CL,0)),"Unknown",INDIRECT("'C'!$A$"&amp;MATCH($F261,CL,0)+1)))</f>
        <v/>
      </c>
      <c r="O261" s="336" t="s">
        <v>18592</v>
      </c>
      <c r="P261" s="337"/>
      <c r="Q261" s="338" t="str">
        <f t="shared" ref="Q261:Q324" si="17">A261&amp;B261</f>
        <v/>
      </c>
      <c r="R261" s="338" t="b">
        <f t="shared" ref="R261:R324" si="18">OR(ISBLANK(B261),ISBLANK(C261))</f>
        <v>1</v>
      </c>
      <c r="S261" s="338" t="str">
        <f t="shared" ref="S261:S324" si="19">IF(R261,"",A261&amp;"+")</f>
        <v/>
      </c>
    </row>
    <row r="262" spans="1:19" s="338" customFormat="1" ht="20.100000000000001" customHeight="1">
      <c r="A262" s="301"/>
      <c r="B262" s="333"/>
      <c r="C262" s="333"/>
      <c r="D262" s="333"/>
      <c r="E262" s="333"/>
      <c r="F262" s="333"/>
      <c r="G262" s="334"/>
      <c r="H262" s="334"/>
      <c r="I262" s="335"/>
      <c r="J262" s="335"/>
      <c r="K262" s="335"/>
      <c r="L262" s="335"/>
      <c r="M262" s="335"/>
      <c r="N262" s="336" t="str">
        <f t="shared" ca="1" si="16"/>
        <v/>
      </c>
      <c r="O262" s="336" t="s">
        <v>18592</v>
      </c>
      <c r="P262" s="337"/>
      <c r="Q262" s="338" t="str">
        <f t="shared" si="17"/>
        <v/>
      </c>
      <c r="R262" s="338" t="b">
        <f t="shared" si="18"/>
        <v>1</v>
      </c>
      <c r="S262" s="338" t="str">
        <f t="shared" si="19"/>
        <v/>
      </c>
    </row>
    <row r="263" spans="1:19" s="338" customFormat="1" ht="20.100000000000001" customHeight="1">
      <c r="A263" s="301"/>
      <c r="B263" s="333"/>
      <c r="C263" s="333"/>
      <c r="D263" s="333"/>
      <c r="E263" s="333"/>
      <c r="F263" s="333"/>
      <c r="G263" s="334"/>
      <c r="H263" s="334"/>
      <c r="I263" s="335"/>
      <c r="J263" s="335"/>
      <c r="K263" s="335"/>
      <c r="L263" s="335"/>
      <c r="M263" s="335"/>
      <c r="N263" s="336" t="str">
        <f t="shared" ca="1" si="16"/>
        <v/>
      </c>
      <c r="O263" s="336" t="s">
        <v>18592</v>
      </c>
      <c r="P263" s="337"/>
      <c r="Q263" s="338" t="str">
        <f t="shared" si="17"/>
        <v/>
      </c>
      <c r="R263" s="338" t="b">
        <f t="shared" si="18"/>
        <v>1</v>
      </c>
      <c r="S263" s="338" t="str">
        <f t="shared" si="19"/>
        <v/>
      </c>
    </row>
    <row r="264" spans="1:19" s="338" customFormat="1" ht="20.100000000000001" customHeight="1">
      <c r="A264" s="301"/>
      <c r="B264" s="333"/>
      <c r="C264" s="333"/>
      <c r="D264" s="333"/>
      <c r="E264" s="333"/>
      <c r="F264" s="333"/>
      <c r="G264" s="334"/>
      <c r="H264" s="334"/>
      <c r="I264" s="335"/>
      <c r="J264" s="335"/>
      <c r="K264" s="335"/>
      <c r="L264" s="335"/>
      <c r="M264" s="335"/>
      <c r="N264" s="336" t="str">
        <f t="shared" ca="1" si="16"/>
        <v/>
      </c>
      <c r="O264" s="336" t="s">
        <v>18592</v>
      </c>
      <c r="P264" s="337"/>
      <c r="Q264" s="338" t="str">
        <f t="shared" si="17"/>
        <v/>
      </c>
      <c r="R264" s="338" t="b">
        <f t="shared" si="18"/>
        <v>1</v>
      </c>
      <c r="S264" s="338" t="str">
        <f t="shared" si="19"/>
        <v/>
      </c>
    </row>
    <row r="265" spans="1:19" s="338" customFormat="1" ht="20.100000000000001" customHeight="1">
      <c r="A265" s="301"/>
      <c r="B265" s="333"/>
      <c r="C265" s="333"/>
      <c r="D265" s="333"/>
      <c r="E265" s="333"/>
      <c r="F265" s="333"/>
      <c r="G265" s="334"/>
      <c r="H265" s="334"/>
      <c r="I265" s="335"/>
      <c r="J265" s="335"/>
      <c r="K265" s="335"/>
      <c r="L265" s="335"/>
      <c r="M265" s="335"/>
      <c r="N265" s="336" t="str">
        <f t="shared" ca="1" si="16"/>
        <v/>
      </c>
      <c r="O265" s="336" t="s">
        <v>18592</v>
      </c>
      <c r="P265" s="337"/>
      <c r="Q265" s="338" t="str">
        <f t="shared" si="17"/>
        <v/>
      </c>
      <c r="R265" s="338" t="b">
        <f t="shared" si="18"/>
        <v>1</v>
      </c>
      <c r="S265" s="338" t="str">
        <f t="shared" si="19"/>
        <v/>
      </c>
    </row>
    <row r="266" spans="1:19" s="338" customFormat="1" ht="20.100000000000001" customHeight="1">
      <c r="A266" s="301"/>
      <c r="B266" s="333"/>
      <c r="C266" s="333"/>
      <c r="D266" s="333"/>
      <c r="E266" s="333"/>
      <c r="F266" s="333"/>
      <c r="G266" s="334"/>
      <c r="H266" s="334"/>
      <c r="I266" s="335"/>
      <c r="J266" s="335"/>
      <c r="K266" s="335"/>
      <c r="L266" s="335"/>
      <c r="M266" s="335"/>
      <c r="N266" s="336" t="str">
        <f t="shared" ca="1" si="16"/>
        <v/>
      </c>
      <c r="O266" s="336" t="s">
        <v>18592</v>
      </c>
      <c r="P266" s="337"/>
      <c r="Q266" s="338" t="str">
        <f t="shared" si="17"/>
        <v/>
      </c>
      <c r="R266" s="338" t="b">
        <f t="shared" si="18"/>
        <v>1</v>
      </c>
      <c r="S266" s="338" t="str">
        <f t="shared" si="19"/>
        <v/>
      </c>
    </row>
    <row r="267" spans="1:19" s="338" customFormat="1" ht="20.100000000000001" customHeight="1">
      <c r="A267" s="301"/>
      <c r="B267" s="333"/>
      <c r="C267" s="333"/>
      <c r="D267" s="333"/>
      <c r="E267" s="333"/>
      <c r="F267" s="333"/>
      <c r="G267" s="334"/>
      <c r="H267" s="334"/>
      <c r="I267" s="335"/>
      <c r="J267" s="335"/>
      <c r="K267" s="335"/>
      <c r="L267" s="335"/>
      <c r="M267" s="335"/>
      <c r="N267" s="336" t="str">
        <f t="shared" ca="1" si="16"/>
        <v/>
      </c>
      <c r="O267" s="336" t="s">
        <v>18592</v>
      </c>
      <c r="P267" s="337"/>
      <c r="Q267" s="338" t="str">
        <f t="shared" si="17"/>
        <v/>
      </c>
      <c r="R267" s="338" t="b">
        <f t="shared" si="18"/>
        <v>1</v>
      </c>
      <c r="S267" s="338" t="str">
        <f t="shared" si="19"/>
        <v/>
      </c>
    </row>
    <row r="268" spans="1:19" s="338" customFormat="1" ht="20.100000000000001" customHeight="1">
      <c r="A268" s="301"/>
      <c r="B268" s="333"/>
      <c r="C268" s="333"/>
      <c r="D268" s="333"/>
      <c r="E268" s="333"/>
      <c r="F268" s="333"/>
      <c r="G268" s="334"/>
      <c r="H268" s="334"/>
      <c r="I268" s="335"/>
      <c r="J268" s="335"/>
      <c r="K268" s="335"/>
      <c r="L268" s="335"/>
      <c r="M268" s="335"/>
      <c r="N268" s="336" t="str">
        <f t="shared" ca="1" si="16"/>
        <v/>
      </c>
      <c r="O268" s="336" t="s">
        <v>18592</v>
      </c>
      <c r="P268" s="337"/>
      <c r="Q268" s="338" t="str">
        <f t="shared" si="17"/>
        <v/>
      </c>
      <c r="R268" s="338" t="b">
        <f t="shared" si="18"/>
        <v>1</v>
      </c>
      <c r="S268" s="338" t="str">
        <f t="shared" si="19"/>
        <v/>
      </c>
    </row>
    <row r="269" spans="1:19" s="338" customFormat="1" ht="20.100000000000001" customHeight="1">
      <c r="A269" s="301"/>
      <c r="B269" s="333"/>
      <c r="C269" s="333"/>
      <c r="D269" s="333"/>
      <c r="E269" s="333"/>
      <c r="F269" s="333"/>
      <c r="G269" s="334"/>
      <c r="H269" s="334"/>
      <c r="I269" s="335"/>
      <c r="J269" s="335"/>
      <c r="K269" s="335"/>
      <c r="L269" s="335"/>
      <c r="M269" s="335"/>
      <c r="N269" s="336" t="str">
        <f t="shared" ca="1" si="16"/>
        <v/>
      </c>
      <c r="O269" s="336" t="s">
        <v>18592</v>
      </c>
      <c r="P269" s="337"/>
      <c r="Q269" s="338" t="str">
        <f t="shared" si="17"/>
        <v/>
      </c>
      <c r="R269" s="338" t="b">
        <f t="shared" si="18"/>
        <v>1</v>
      </c>
      <c r="S269" s="338" t="str">
        <f t="shared" si="19"/>
        <v/>
      </c>
    </row>
    <row r="270" spans="1:19" s="338" customFormat="1" ht="20.100000000000001" customHeight="1">
      <c r="A270" s="301"/>
      <c r="B270" s="333"/>
      <c r="C270" s="333"/>
      <c r="D270" s="333"/>
      <c r="E270" s="333"/>
      <c r="F270" s="333"/>
      <c r="G270" s="334"/>
      <c r="H270" s="334"/>
      <c r="I270" s="335"/>
      <c r="J270" s="335"/>
      <c r="K270" s="335"/>
      <c r="L270" s="335"/>
      <c r="M270" s="335"/>
      <c r="N270" s="336" t="str">
        <f t="shared" ca="1" si="16"/>
        <v/>
      </c>
      <c r="O270" s="336" t="s">
        <v>18592</v>
      </c>
      <c r="P270" s="337"/>
      <c r="Q270" s="338" t="str">
        <f t="shared" si="17"/>
        <v/>
      </c>
      <c r="R270" s="338" t="b">
        <f t="shared" si="18"/>
        <v>1</v>
      </c>
      <c r="S270" s="338" t="str">
        <f t="shared" si="19"/>
        <v/>
      </c>
    </row>
    <row r="271" spans="1:19" s="338" customFormat="1" ht="20.100000000000001" customHeight="1">
      <c r="A271" s="301"/>
      <c r="B271" s="333"/>
      <c r="C271" s="333"/>
      <c r="D271" s="333"/>
      <c r="E271" s="333"/>
      <c r="F271" s="333"/>
      <c r="G271" s="334"/>
      <c r="H271" s="334"/>
      <c r="I271" s="335"/>
      <c r="J271" s="335"/>
      <c r="K271" s="335"/>
      <c r="L271" s="335"/>
      <c r="M271" s="335"/>
      <c r="N271" s="336" t="str">
        <f t="shared" ca="1" si="16"/>
        <v/>
      </c>
      <c r="O271" s="336" t="s">
        <v>18592</v>
      </c>
      <c r="P271" s="337"/>
      <c r="Q271" s="338" t="str">
        <f t="shared" si="17"/>
        <v/>
      </c>
      <c r="R271" s="338" t="b">
        <f t="shared" si="18"/>
        <v>1</v>
      </c>
      <c r="S271" s="338" t="str">
        <f t="shared" si="19"/>
        <v/>
      </c>
    </row>
    <row r="272" spans="1:19" s="338" customFormat="1" ht="20.100000000000001" customHeight="1">
      <c r="A272" s="301"/>
      <c r="B272" s="333"/>
      <c r="C272" s="333"/>
      <c r="D272" s="333"/>
      <c r="E272" s="333"/>
      <c r="F272" s="333"/>
      <c r="G272" s="334"/>
      <c r="H272" s="334"/>
      <c r="I272" s="335"/>
      <c r="J272" s="335"/>
      <c r="K272" s="335"/>
      <c r="L272" s="335"/>
      <c r="M272" s="335"/>
      <c r="N272" s="336" t="str">
        <f t="shared" ca="1" si="16"/>
        <v/>
      </c>
      <c r="O272" s="336" t="s">
        <v>18592</v>
      </c>
      <c r="P272" s="337"/>
      <c r="Q272" s="338" t="str">
        <f t="shared" si="17"/>
        <v/>
      </c>
      <c r="R272" s="338" t="b">
        <f t="shared" si="18"/>
        <v>1</v>
      </c>
      <c r="S272" s="338" t="str">
        <f t="shared" si="19"/>
        <v/>
      </c>
    </row>
    <row r="273" spans="1:19" s="338" customFormat="1" ht="20.100000000000001" customHeight="1">
      <c r="A273" s="301"/>
      <c r="B273" s="333"/>
      <c r="C273" s="333"/>
      <c r="D273" s="333"/>
      <c r="E273" s="333"/>
      <c r="F273" s="333"/>
      <c r="G273" s="334"/>
      <c r="H273" s="334"/>
      <c r="I273" s="335"/>
      <c r="J273" s="335"/>
      <c r="K273" s="335"/>
      <c r="L273" s="335"/>
      <c r="M273" s="335"/>
      <c r="N273" s="336" t="str">
        <f t="shared" ca="1" si="16"/>
        <v/>
      </c>
      <c r="O273" s="336" t="s">
        <v>18592</v>
      </c>
      <c r="P273" s="337"/>
      <c r="Q273" s="338" t="str">
        <f t="shared" si="17"/>
        <v/>
      </c>
      <c r="R273" s="338" t="b">
        <f t="shared" si="18"/>
        <v>1</v>
      </c>
      <c r="S273" s="338" t="str">
        <f t="shared" si="19"/>
        <v/>
      </c>
    </row>
    <row r="274" spans="1:19" s="338" customFormat="1" ht="20.100000000000001" customHeight="1">
      <c r="A274" s="301"/>
      <c r="B274" s="333"/>
      <c r="C274" s="333"/>
      <c r="D274" s="333"/>
      <c r="E274" s="333"/>
      <c r="F274" s="333"/>
      <c r="G274" s="334"/>
      <c r="H274" s="334"/>
      <c r="I274" s="335"/>
      <c r="J274" s="335"/>
      <c r="K274" s="335"/>
      <c r="L274" s="335"/>
      <c r="M274" s="335"/>
      <c r="N274" s="336" t="str">
        <f t="shared" ca="1" si="16"/>
        <v/>
      </c>
      <c r="O274" s="336" t="s">
        <v>18592</v>
      </c>
      <c r="P274" s="337"/>
      <c r="Q274" s="338" t="str">
        <f t="shared" si="17"/>
        <v/>
      </c>
      <c r="R274" s="338" t="b">
        <f t="shared" si="18"/>
        <v>1</v>
      </c>
      <c r="S274" s="338" t="str">
        <f t="shared" si="19"/>
        <v/>
      </c>
    </row>
    <row r="275" spans="1:19" s="338" customFormat="1" ht="20.100000000000001" customHeight="1">
      <c r="A275" s="301"/>
      <c r="B275" s="333"/>
      <c r="C275" s="333"/>
      <c r="D275" s="333"/>
      <c r="E275" s="333"/>
      <c r="F275" s="333"/>
      <c r="G275" s="334"/>
      <c r="H275" s="334"/>
      <c r="I275" s="335"/>
      <c r="J275" s="335"/>
      <c r="K275" s="335"/>
      <c r="L275" s="335"/>
      <c r="M275" s="335"/>
      <c r="N275" s="336" t="str">
        <f t="shared" ca="1" si="16"/>
        <v/>
      </c>
      <c r="O275" s="336" t="s">
        <v>18592</v>
      </c>
      <c r="P275" s="337"/>
      <c r="Q275" s="338" t="str">
        <f t="shared" si="17"/>
        <v/>
      </c>
      <c r="R275" s="338" t="b">
        <f t="shared" si="18"/>
        <v>1</v>
      </c>
      <c r="S275" s="338" t="str">
        <f t="shared" si="19"/>
        <v/>
      </c>
    </row>
    <row r="276" spans="1:19" s="338" customFormat="1" ht="20.100000000000001" customHeight="1">
      <c r="A276" s="301"/>
      <c r="B276" s="333"/>
      <c r="C276" s="333"/>
      <c r="D276" s="333"/>
      <c r="E276" s="333"/>
      <c r="F276" s="333"/>
      <c r="G276" s="334"/>
      <c r="H276" s="334"/>
      <c r="I276" s="335"/>
      <c r="J276" s="335"/>
      <c r="K276" s="335"/>
      <c r="L276" s="335"/>
      <c r="M276" s="335"/>
      <c r="N276" s="336" t="str">
        <f t="shared" ca="1" si="16"/>
        <v/>
      </c>
      <c r="O276" s="336" t="s">
        <v>18592</v>
      </c>
      <c r="P276" s="337"/>
      <c r="Q276" s="338" t="str">
        <f t="shared" si="17"/>
        <v/>
      </c>
      <c r="R276" s="338" t="b">
        <f t="shared" si="18"/>
        <v>1</v>
      </c>
      <c r="S276" s="338" t="str">
        <f t="shared" si="19"/>
        <v/>
      </c>
    </row>
    <row r="277" spans="1:19" s="338" customFormat="1" ht="20.100000000000001" customHeight="1">
      <c r="A277" s="301"/>
      <c r="B277" s="333"/>
      <c r="C277" s="333"/>
      <c r="D277" s="333"/>
      <c r="E277" s="333"/>
      <c r="F277" s="333"/>
      <c r="G277" s="334"/>
      <c r="H277" s="334"/>
      <c r="I277" s="335"/>
      <c r="J277" s="335"/>
      <c r="K277" s="335"/>
      <c r="L277" s="335"/>
      <c r="M277" s="335"/>
      <c r="N277" s="336" t="str">
        <f t="shared" ca="1" si="16"/>
        <v/>
      </c>
      <c r="O277" s="336" t="s">
        <v>18592</v>
      </c>
      <c r="P277" s="337"/>
      <c r="Q277" s="338" t="str">
        <f t="shared" si="17"/>
        <v/>
      </c>
      <c r="R277" s="338" t="b">
        <f t="shared" si="18"/>
        <v>1</v>
      </c>
      <c r="S277" s="338" t="str">
        <f t="shared" si="19"/>
        <v/>
      </c>
    </row>
    <row r="278" spans="1:19" s="338" customFormat="1" ht="20.100000000000001" customHeight="1">
      <c r="A278" s="301"/>
      <c r="B278" s="333"/>
      <c r="C278" s="333"/>
      <c r="D278" s="333"/>
      <c r="E278" s="333"/>
      <c r="F278" s="333"/>
      <c r="G278" s="334"/>
      <c r="H278" s="334"/>
      <c r="I278" s="335"/>
      <c r="J278" s="335"/>
      <c r="K278" s="335"/>
      <c r="L278" s="335"/>
      <c r="M278" s="335"/>
      <c r="N278" s="336" t="str">
        <f t="shared" ca="1" si="16"/>
        <v/>
      </c>
      <c r="O278" s="336" t="s">
        <v>18592</v>
      </c>
      <c r="P278" s="337"/>
      <c r="Q278" s="338" t="str">
        <f t="shared" si="17"/>
        <v/>
      </c>
      <c r="R278" s="338" t="b">
        <f t="shared" si="18"/>
        <v>1</v>
      </c>
      <c r="S278" s="338" t="str">
        <f t="shared" si="19"/>
        <v/>
      </c>
    </row>
    <row r="279" spans="1:19" s="338" customFormat="1" ht="20.100000000000001" customHeight="1">
      <c r="A279" s="301"/>
      <c r="B279" s="333"/>
      <c r="C279" s="333"/>
      <c r="D279" s="333"/>
      <c r="E279" s="333"/>
      <c r="F279" s="333"/>
      <c r="G279" s="334"/>
      <c r="H279" s="334"/>
      <c r="I279" s="335"/>
      <c r="J279" s="335"/>
      <c r="K279" s="335"/>
      <c r="L279" s="335"/>
      <c r="M279" s="335"/>
      <c r="N279" s="336" t="str">
        <f t="shared" ca="1" si="16"/>
        <v/>
      </c>
      <c r="O279" s="336" t="s">
        <v>18592</v>
      </c>
      <c r="P279" s="337"/>
      <c r="Q279" s="338" t="str">
        <f t="shared" si="17"/>
        <v/>
      </c>
      <c r="R279" s="338" t="b">
        <f t="shared" si="18"/>
        <v>1</v>
      </c>
      <c r="S279" s="338" t="str">
        <f t="shared" si="19"/>
        <v/>
      </c>
    </row>
    <row r="280" spans="1:19" s="338" customFormat="1" ht="20.100000000000001" customHeight="1">
      <c r="A280" s="301"/>
      <c r="B280" s="333"/>
      <c r="C280" s="333"/>
      <c r="D280" s="333"/>
      <c r="E280" s="333"/>
      <c r="F280" s="333"/>
      <c r="G280" s="334"/>
      <c r="H280" s="334"/>
      <c r="I280" s="335"/>
      <c r="J280" s="335"/>
      <c r="K280" s="335"/>
      <c r="L280" s="335"/>
      <c r="M280" s="335"/>
      <c r="N280" s="336" t="str">
        <f t="shared" ca="1" si="16"/>
        <v/>
      </c>
      <c r="O280" s="336" t="s">
        <v>18592</v>
      </c>
      <c r="P280" s="337"/>
      <c r="Q280" s="338" t="str">
        <f t="shared" si="17"/>
        <v/>
      </c>
      <c r="R280" s="338" t="b">
        <f t="shared" si="18"/>
        <v>1</v>
      </c>
      <c r="S280" s="338" t="str">
        <f t="shared" si="19"/>
        <v/>
      </c>
    </row>
    <row r="281" spans="1:19" s="338" customFormat="1" ht="20.100000000000001" customHeight="1">
      <c r="A281" s="301"/>
      <c r="B281" s="333"/>
      <c r="C281" s="333"/>
      <c r="D281" s="333"/>
      <c r="E281" s="333"/>
      <c r="F281" s="333"/>
      <c r="G281" s="334"/>
      <c r="H281" s="334"/>
      <c r="I281" s="335"/>
      <c r="J281" s="335"/>
      <c r="K281" s="335"/>
      <c r="L281" s="335"/>
      <c r="M281" s="335"/>
      <c r="N281" s="336" t="str">
        <f t="shared" ca="1" si="16"/>
        <v/>
      </c>
      <c r="O281" s="336" t="s">
        <v>18592</v>
      </c>
      <c r="P281" s="337"/>
      <c r="Q281" s="338" t="str">
        <f t="shared" si="17"/>
        <v/>
      </c>
      <c r="R281" s="338" t="b">
        <f t="shared" si="18"/>
        <v>1</v>
      </c>
      <c r="S281" s="338" t="str">
        <f t="shared" si="19"/>
        <v/>
      </c>
    </row>
    <row r="282" spans="1:19" s="338" customFormat="1" ht="20.100000000000001" customHeight="1">
      <c r="A282" s="301"/>
      <c r="B282" s="333"/>
      <c r="C282" s="333"/>
      <c r="D282" s="333"/>
      <c r="E282" s="333"/>
      <c r="F282" s="333"/>
      <c r="G282" s="334"/>
      <c r="H282" s="334"/>
      <c r="I282" s="335"/>
      <c r="J282" s="335"/>
      <c r="K282" s="335"/>
      <c r="L282" s="335"/>
      <c r="M282" s="335"/>
      <c r="N282" s="336" t="str">
        <f t="shared" ca="1" si="16"/>
        <v/>
      </c>
      <c r="O282" s="336" t="s">
        <v>18592</v>
      </c>
      <c r="P282" s="337"/>
      <c r="Q282" s="338" t="str">
        <f t="shared" si="17"/>
        <v/>
      </c>
      <c r="R282" s="338" t="b">
        <f t="shared" si="18"/>
        <v>1</v>
      </c>
      <c r="S282" s="338" t="str">
        <f t="shared" si="19"/>
        <v/>
      </c>
    </row>
    <row r="283" spans="1:19" s="338" customFormat="1" ht="20.100000000000001" customHeight="1">
      <c r="A283" s="301"/>
      <c r="B283" s="333"/>
      <c r="C283" s="333"/>
      <c r="D283" s="333"/>
      <c r="E283" s="333"/>
      <c r="F283" s="333"/>
      <c r="G283" s="334"/>
      <c r="H283" s="334"/>
      <c r="I283" s="335"/>
      <c r="J283" s="335"/>
      <c r="K283" s="335"/>
      <c r="L283" s="335"/>
      <c r="M283" s="335"/>
      <c r="N283" s="336" t="str">
        <f t="shared" ca="1" si="16"/>
        <v/>
      </c>
      <c r="O283" s="336" t="s">
        <v>18592</v>
      </c>
      <c r="P283" s="337"/>
      <c r="Q283" s="338" t="str">
        <f t="shared" si="17"/>
        <v/>
      </c>
      <c r="R283" s="338" t="b">
        <f t="shared" si="18"/>
        <v>1</v>
      </c>
      <c r="S283" s="338" t="str">
        <f t="shared" si="19"/>
        <v/>
      </c>
    </row>
    <row r="284" spans="1:19" s="338" customFormat="1" ht="20.100000000000001" customHeight="1">
      <c r="A284" s="301"/>
      <c r="B284" s="333"/>
      <c r="C284" s="333"/>
      <c r="D284" s="333"/>
      <c r="E284" s="333"/>
      <c r="F284" s="333"/>
      <c r="G284" s="334"/>
      <c r="H284" s="334"/>
      <c r="I284" s="335"/>
      <c r="J284" s="335"/>
      <c r="K284" s="335"/>
      <c r="L284" s="335"/>
      <c r="M284" s="335"/>
      <c r="N284" s="336" t="str">
        <f t="shared" ca="1" si="16"/>
        <v/>
      </c>
      <c r="O284" s="336" t="s">
        <v>18592</v>
      </c>
      <c r="P284" s="337"/>
      <c r="Q284" s="338" t="str">
        <f t="shared" si="17"/>
        <v/>
      </c>
      <c r="R284" s="338" t="b">
        <f t="shared" si="18"/>
        <v>1</v>
      </c>
      <c r="S284" s="338" t="str">
        <f t="shared" si="19"/>
        <v/>
      </c>
    </row>
    <row r="285" spans="1:19" s="338" customFormat="1" ht="20.100000000000001" customHeight="1">
      <c r="A285" s="301"/>
      <c r="B285" s="333"/>
      <c r="C285" s="333"/>
      <c r="D285" s="333"/>
      <c r="E285" s="333"/>
      <c r="F285" s="333"/>
      <c r="G285" s="334"/>
      <c r="H285" s="334"/>
      <c r="I285" s="335"/>
      <c r="J285" s="335"/>
      <c r="K285" s="335"/>
      <c r="L285" s="335"/>
      <c r="M285" s="335"/>
      <c r="N285" s="336" t="str">
        <f t="shared" ca="1" si="16"/>
        <v/>
      </c>
      <c r="O285" s="336" t="s">
        <v>18592</v>
      </c>
      <c r="P285" s="337"/>
      <c r="Q285" s="338" t="str">
        <f t="shared" si="17"/>
        <v/>
      </c>
      <c r="R285" s="338" t="b">
        <f t="shared" si="18"/>
        <v>1</v>
      </c>
      <c r="S285" s="338" t="str">
        <f t="shared" si="19"/>
        <v/>
      </c>
    </row>
    <row r="286" spans="1:19" s="338" customFormat="1" ht="20.100000000000001" customHeight="1">
      <c r="A286" s="301"/>
      <c r="B286" s="333"/>
      <c r="C286" s="333"/>
      <c r="D286" s="333"/>
      <c r="E286" s="333"/>
      <c r="F286" s="333"/>
      <c r="G286" s="334"/>
      <c r="H286" s="334"/>
      <c r="I286" s="335"/>
      <c r="J286" s="335"/>
      <c r="K286" s="335"/>
      <c r="L286" s="335"/>
      <c r="M286" s="335"/>
      <c r="N286" s="336" t="str">
        <f t="shared" ca="1" si="16"/>
        <v/>
      </c>
      <c r="O286" s="336" t="s">
        <v>18592</v>
      </c>
      <c r="P286" s="337"/>
      <c r="Q286" s="338" t="str">
        <f t="shared" si="17"/>
        <v/>
      </c>
      <c r="R286" s="338" t="b">
        <f t="shared" si="18"/>
        <v>1</v>
      </c>
      <c r="S286" s="338" t="str">
        <f t="shared" si="19"/>
        <v/>
      </c>
    </row>
    <row r="287" spans="1:19" s="338" customFormat="1" ht="20.100000000000001" customHeight="1">
      <c r="A287" s="301"/>
      <c r="B287" s="333"/>
      <c r="C287" s="333"/>
      <c r="D287" s="333"/>
      <c r="E287" s="333"/>
      <c r="F287" s="333"/>
      <c r="G287" s="334"/>
      <c r="H287" s="334"/>
      <c r="I287" s="335"/>
      <c r="J287" s="335"/>
      <c r="K287" s="335"/>
      <c r="L287" s="335"/>
      <c r="M287" s="335"/>
      <c r="N287" s="336" t="str">
        <f t="shared" ca="1" si="16"/>
        <v/>
      </c>
      <c r="O287" s="336" t="s">
        <v>18592</v>
      </c>
      <c r="P287" s="337"/>
      <c r="Q287" s="338" t="str">
        <f t="shared" si="17"/>
        <v/>
      </c>
      <c r="R287" s="338" t="b">
        <f t="shared" si="18"/>
        <v>1</v>
      </c>
      <c r="S287" s="338" t="str">
        <f t="shared" si="19"/>
        <v/>
      </c>
    </row>
    <row r="288" spans="1:19" s="338" customFormat="1" ht="20.100000000000001" customHeight="1">
      <c r="A288" s="301"/>
      <c r="B288" s="333"/>
      <c r="C288" s="333"/>
      <c r="D288" s="333"/>
      <c r="E288" s="333"/>
      <c r="F288" s="333"/>
      <c r="G288" s="334"/>
      <c r="H288" s="334"/>
      <c r="I288" s="335"/>
      <c r="J288" s="335"/>
      <c r="K288" s="335"/>
      <c r="L288" s="335"/>
      <c r="M288" s="335"/>
      <c r="N288" s="336" t="str">
        <f t="shared" ca="1" si="16"/>
        <v/>
      </c>
      <c r="O288" s="336" t="s">
        <v>18592</v>
      </c>
      <c r="P288" s="337"/>
      <c r="Q288" s="338" t="str">
        <f t="shared" si="17"/>
        <v/>
      </c>
      <c r="R288" s="338" t="b">
        <f t="shared" si="18"/>
        <v>1</v>
      </c>
      <c r="S288" s="338" t="str">
        <f t="shared" si="19"/>
        <v/>
      </c>
    </row>
    <row r="289" spans="1:19" s="338" customFormat="1" ht="20.100000000000001" customHeight="1">
      <c r="A289" s="301"/>
      <c r="B289" s="333"/>
      <c r="C289" s="333"/>
      <c r="D289" s="333"/>
      <c r="E289" s="333"/>
      <c r="F289" s="333"/>
      <c r="G289" s="334"/>
      <c r="H289" s="334"/>
      <c r="I289" s="335"/>
      <c r="J289" s="335"/>
      <c r="K289" s="335"/>
      <c r="L289" s="335"/>
      <c r="M289" s="335"/>
      <c r="N289" s="336" t="str">
        <f t="shared" ca="1" si="16"/>
        <v/>
      </c>
      <c r="O289" s="336" t="s">
        <v>18592</v>
      </c>
      <c r="P289" s="337"/>
      <c r="Q289" s="338" t="str">
        <f t="shared" si="17"/>
        <v/>
      </c>
      <c r="R289" s="338" t="b">
        <f t="shared" si="18"/>
        <v>1</v>
      </c>
      <c r="S289" s="338" t="str">
        <f t="shared" si="19"/>
        <v/>
      </c>
    </row>
    <row r="290" spans="1:19" s="338" customFormat="1" ht="20.100000000000001" customHeight="1">
      <c r="A290" s="301"/>
      <c r="B290" s="333"/>
      <c r="C290" s="333"/>
      <c r="D290" s="333"/>
      <c r="E290" s="333"/>
      <c r="F290" s="333"/>
      <c r="G290" s="334"/>
      <c r="H290" s="334"/>
      <c r="I290" s="335"/>
      <c r="J290" s="335"/>
      <c r="K290" s="335"/>
      <c r="L290" s="335"/>
      <c r="M290" s="335"/>
      <c r="N290" s="336" t="str">
        <f t="shared" ca="1" si="16"/>
        <v/>
      </c>
      <c r="O290" s="336" t="s">
        <v>18592</v>
      </c>
      <c r="P290" s="337"/>
      <c r="Q290" s="338" t="str">
        <f t="shared" si="17"/>
        <v/>
      </c>
      <c r="R290" s="338" t="b">
        <f t="shared" si="18"/>
        <v>1</v>
      </c>
      <c r="S290" s="338" t="str">
        <f t="shared" si="19"/>
        <v/>
      </c>
    </row>
    <row r="291" spans="1:19" s="338" customFormat="1" ht="20.100000000000001" customHeight="1">
      <c r="A291" s="301"/>
      <c r="B291" s="333"/>
      <c r="C291" s="333"/>
      <c r="D291" s="333"/>
      <c r="E291" s="333"/>
      <c r="F291" s="333"/>
      <c r="G291" s="334"/>
      <c r="H291" s="334"/>
      <c r="I291" s="335"/>
      <c r="J291" s="335"/>
      <c r="K291" s="335"/>
      <c r="L291" s="335"/>
      <c r="M291" s="335"/>
      <c r="N291" s="336" t="str">
        <f t="shared" ca="1" si="16"/>
        <v/>
      </c>
      <c r="O291" s="336" t="s">
        <v>18592</v>
      </c>
      <c r="P291" s="337"/>
      <c r="Q291" s="338" t="str">
        <f t="shared" si="17"/>
        <v/>
      </c>
      <c r="R291" s="338" t="b">
        <f t="shared" si="18"/>
        <v>1</v>
      </c>
      <c r="S291" s="338" t="str">
        <f t="shared" si="19"/>
        <v/>
      </c>
    </row>
    <row r="292" spans="1:19" s="338" customFormat="1" ht="20.100000000000001" customHeight="1">
      <c r="A292" s="301"/>
      <c r="B292" s="333"/>
      <c r="C292" s="333"/>
      <c r="D292" s="333"/>
      <c r="E292" s="333"/>
      <c r="F292" s="333"/>
      <c r="G292" s="334"/>
      <c r="H292" s="334"/>
      <c r="I292" s="335"/>
      <c r="J292" s="335"/>
      <c r="K292" s="335"/>
      <c r="L292" s="335"/>
      <c r="M292" s="335"/>
      <c r="N292" s="336" t="str">
        <f t="shared" ca="1" si="16"/>
        <v/>
      </c>
      <c r="O292" s="336" t="s">
        <v>18592</v>
      </c>
      <c r="P292" s="337"/>
      <c r="Q292" s="338" t="str">
        <f t="shared" si="17"/>
        <v/>
      </c>
      <c r="R292" s="338" t="b">
        <f t="shared" si="18"/>
        <v>1</v>
      </c>
      <c r="S292" s="338" t="str">
        <f t="shared" si="19"/>
        <v/>
      </c>
    </row>
    <row r="293" spans="1:19" s="338" customFormat="1" ht="20.100000000000001" customHeight="1">
      <c r="A293" s="301"/>
      <c r="B293" s="333"/>
      <c r="C293" s="333"/>
      <c r="D293" s="333"/>
      <c r="E293" s="333"/>
      <c r="F293" s="333"/>
      <c r="G293" s="334"/>
      <c r="H293" s="334"/>
      <c r="I293" s="335"/>
      <c r="J293" s="335"/>
      <c r="K293" s="335"/>
      <c r="L293" s="335"/>
      <c r="M293" s="335"/>
      <c r="N293" s="336" t="str">
        <f t="shared" ca="1" si="16"/>
        <v/>
      </c>
      <c r="O293" s="336" t="s">
        <v>18592</v>
      </c>
      <c r="P293" s="337"/>
      <c r="Q293" s="338" t="str">
        <f t="shared" si="17"/>
        <v/>
      </c>
      <c r="R293" s="338" t="b">
        <f t="shared" si="18"/>
        <v>1</v>
      </c>
      <c r="S293" s="338" t="str">
        <f t="shared" si="19"/>
        <v/>
      </c>
    </row>
    <row r="294" spans="1:19" s="338" customFormat="1" ht="20.100000000000001" customHeight="1">
      <c r="A294" s="301"/>
      <c r="B294" s="333"/>
      <c r="C294" s="333"/>
      <c r="D294" s="333"/>
      <c r="E294" s="333"/>
      <c r="F294" s="333"/>
      <c r="G294" s="334"/>
      <c r="H294" s="334"/>
      <c r="I294" s="335"/>
      <c r="J294" s="335"/>
      <c r="K294" s="335"/>
      <c r="L294" s="335"/>
      <c r="M294" s="335"/>
      <c r="N294" s="336" t="str">
        <f t="shared" ca="1" si="16"/>
        <v/>
      </c>
      <c r="O294" s="336" t="s">
        <v>18592</v>
      </c>
      <c r="P294" s="337"/>
      <c r="Q294" s="338" t="str">
        <f t="shared" si="17"/>
        <v/>
      </c>
      <c r="R294" s="338" t="b">
        <f t="shared" si="18"/>
        <v>1</v>
      </c>
      <c r="S294" s="338" t="str">
        <f t="shared" si="19"/>
        <v/>
      </c>
    </row>
    <row r="295" spans="1:19" s="338" customFormat="1" ht="20.100000000000001" customHeight="1">
      <c r="A295" s="301"/>
      <c r="B295" s="333"/>
      <c r="C295" s="333"/>
      <c r="D295" s="333"/>
      <c r="E295" s="333"/>
      <c r="F295" s="333"/>
      <c r="G295" s="334"/>
      <c r="H295" s="334"/>
      <c r="I295" s="335"/>
      <c r="J295" s="335"/>
      <c r="K295" s="335"/>
      <c r="L295" s="335"/>
      <c r="M295" s="335"/>
      <c r="N295" s="336" t="str">
        <f t="shared" ca="1" si="16"/>
        <v/>
      </c>
      <c r="O295" s="336" t="s">
        <v>18592</v>
      </c>
      <c r="P295" s="337"/>
      <c r="Q295" s="338" t="str">
        <f t="shared" si="17"/>
        <v/>
      </c>
      <c r="R295" s="338" t="b">
        <f t="shared" si="18"/>
        <v>1</v>
      </c>
      <c r="S295" s="338" t="str">
        <f t="shared" si="19"/>
        <v/>
      </c>
    </row>
    <row r="296" spans="1:19" s="338" customFormat="1" ht="20.100000000000001" customHeight="1">
      <c r="A296" s="301"/>
      <c r="B296" s="333"/>
      <c r="C296" s="333"/>
      <c r="D296" s="333"/>
      <c r="E296" s="333"/>
      <c r="F296" s="333"/>
      <c r="G296" s="334"/>
      <c r="H296" s="334"/>
      <c r="I296" s="335"/>
      <c r="J296" s="335"/>
      <c r="K296" s="335"/>
      <c r="L296" s="335"/>
      <c r="M296" s="335"/>
      <c r="N296" s="336" t="str">
        <f t="shared" ca="1" si="16"/>
        <v/>
      </c>
      <c r="O296" s="336" t="s">
        <v>18592</v>
      </c>
      <c r="P296" s="337"/>
      <c r="Q296" s="338" t="str">
        <f t="shared" si="17"/>
        <v/>
      </c>
      <c r="R296" s="338" t="b">
        <f t="shared" si="18"/>
        <v>1</v>
      </c>
      <c r="S296" s="338" t="str">
        <f t="shared" si="19"/>
        <v/>
      </c>
    </row>
    <row r="297" spans="1:19" s="338" customFormat="1" ht="20.100000000000001" customHeight="1">
      <c r="A297" s="301"/>
      <c r="B297" s="333"/>
      <c r="C297" s="333"/>
      <c r="D297" s="333"/>
      <c r="E297" s="333"/>
      <c r="F297" s="333"/>
      <c r="G297" s="334"/>
      <c r="H297" s="334"/>
      <c r="I297" s="335"/>
      <c r="J297" s="335"/>
      <c r="K297" s="335"/>
      <c r="L297" s="335"/>
      <c r="M297" s="335"/>
      <c r="N297" s="336" t="str">
        <f t="shared" ca="1" si="16"/>
        <v/>
      </c>
      <c r="O297" s="336" t="s">
        <v>18592</v>
      </c>
      <c r="P297" s="337"/>
      <c r="Q297" s="338" t="str">
        <f t="shared" si="17"/>
        <v/>
      </c>
      <c r="R297" s="338" t="b">
        <f t="shared" si="18"/>
        <v>1</v>
      </c>
      <c r="S297" s="338" t="str">
        <f t="shared" si="19"/>
        <v/>
      </c>
    </row>
    <row r="298" spans="1:19" s="338" customFormat="1" ht="20.100000000000001" customHeight="1">
      <c r="A298" s="301"/>
      <c r="B298" s="333"/>
      <c r="C298" s="333"/>
      <c r="D298" s="333"/>
      <c r="E298" s="333"/>
      <c r="F298" s="333"/>
      <c r="G298" s="334"/>
      <c r="H298" s="334"/>
      <c r="I298" s="335"/>
      <c r="J298" s="335"/>
      <c r="K298" s="335"/>
      <c r="L298" s="335"/>
      <c r="M298" s="335"/>
      <c r="N298" s="336" t="str">
        <f t="shared" ca="1" si="16"/>
        <v/>
      </c>
      <c r="O298" s="336" t="s">
        <v>18592</v>
      </c>
      <c r="P298" s="337"/>
      <c r="Q298" s="338" t="str">
        <f t="shared" si="17"/>
        <v/>
      </c>
      <c r="R298" s="338" t="b">
        <f t="shared" si="18"/>
        <v>1</v>
      </c>
      <c r="S298" s="338" t="str">
        <f t="shared" si="19"/>
        <v/>
      </c>
    </row>
    <row r="299" spans="1:19" s="338" customFormat="1" ht="20.100000000000001" customHeight="1">
      <c r="A299" s="301"/>
      <c r="B299" s="333"/>
      <c r="C299" s="333"/>
      <c r="D299" s="333"/>
      <c r="E299" s="333"/>
      <c r="F299" s="333"/>
      <c r="G299" s="334"/>
      <c r="H299" s="334"/>
      <c r="I299" s="335"/>
      <c r="J299" s="335"/>
      <c r="K299" s="335"/>
      <c r="L299" s="335"/>
      <c r="M299" s="335"/>
      <c r="N299" s="336" t="str">
        <f t="shared" ca="1" si="16"/>
        <v/>
      </c>
      <c r="O299" s="336" t="s">
        <v>18592</v>
      </c>
      <c r="P299" s="337"/>
      <c r="Q299" s="338" t="str">
        <f t="shared" si="17"/>
        <v/>
      </c>
      <c r="R299" s="338" t="b">
        <f t="shared" si="18"/>
        <v>1</v>
      </c>
      <c r="S299" s="338" t="str">
        <f t="shared" si="19"/>
        <v/>
      </c>
    </row>
    <row r="300" spans="1:19" s="338" customFormat="1" ht="20.100000000000001" customHeight="1">
      <c r="A300" s="301"/>
      <c r="B300" s="333"/>
      <c r="C300" s="333"/>
      <c r="D300" s="333"/>
      <c r="E300" s="333"/>
      <c r="F300" s="333"/>
      <c r="G300" s="334"/>
      <c r="H300" s="334"/>
      <c r="I300" s="335"/>
      <c r="J300" s="335"/>
      <c r="K300" s="335"/>
      <c r="L300" s="335"/>
      <c r="M300" s="335"/>
      <c r="N300" s="336" t="str">
        <f t="shared" ca="1" si="16"/>
        <v/>
      </c>
      <c r="O300" s="336" t="s">
        <v>18592</v>
      </c>
      <c r="P300" s="337"/>
      <c r="Q300" s="338" t="str">
        <f t="shared" si="17"/>
        <v/>
      </c>
      <c r="R300" s="338" t="b">
        <f t="shared" si="18"/>
        <v>1</v>
      </c>
      <c r="S300" s="338" t="str">
        <f t="shared" si="19"/>
        <v/>
      </c>
    </row>
    <row r="301" spans="1:19" s="338" customFormat="1" ht="20.100000000000001" customHeight="1">
      <c r="A301" s="301"/>
      <c r="B301" s="333"/>
      <c r="C301" s="333"/>
      <c r="D301" s="333"/>
      <c r="E301" s="333"/>
      <c r="F301" s="333"/>
      <c r="G301" s="334"/>
      <c r="H301" s="334"/>
      <c r="I301" s="335"/>
      <c r="J301" s="335"/>
      <c r="K301" s="335"/>
      <c r="L301" s="335"/>
      <c r="M301" s="335"/>
      <c r="N301" s="336" t="str">
        <f t="shared" ca="1" si="16"/>
        <v/>
      </c>
      <c r="O301" s="336" t="s">
        <v>18592</v>
      </c>
      <c r="P301" s="337"/>
      <c r="Q301" s="338" t="str">
        <f t="shared" si="17"/>
        <v/>
      </c>
      <c r="R301" s="338" t="b">
        <f t="shared" si="18"/>
        <v>1</v>
      </c>
      <c r="S301" s="338" t="str">
        <f t="shared" si="19"/>
        <v/>
      </c>
    </row>
    <row r="302" spans="1:19" s="338" customFormat="1" ht="20.100000000000001" customHeight="1">
      <c r="A302" s="301"/>
      <c r="B302" s="333"/>
      <c r="C302" s="333"/>
      <c r="D302" s="333"/>
      <c r="E302" s="333"/>
      <c r="F302" s="333"/>
      <c r="G302" s="334"/>
      <c r="H302" s="334"/>
      <c r="I302" s="335"/>
      <c r="J302" s="335"/>
      <c r="K302" s="335"/>
      <c r="L302" s="335"/>
      <c r="M302" s="335"/>
      <c r="N302" s="336" t="str">
        <f t="shared" ca="1" si="16"/>
        <v/>
      </c>
      <c r="O302" s="336" t="s">
        <v>18592</v>
      </c>
      <c r="P302" s="337"/>
      <c r="Q302" s="338" t="str">
        <f t="shared" si="17"/>
        <v/>
      </c>
      <c r="R302" s="338" t="b">
        <f t="shared" si="18"/>
        <v>1</v>
      </c>
      <c r="S302" s="338" t="str">
        <f t="shared" si="19"/>
        <v/>
      </c>
    </row>
    <row r="303" spans="1:19" s="338" customFormat="1" ht="20.100000000000001" customHeight="1">
      <c r="A303" s="301"/>
      <c r="B303" s="333"/>
      <c r="C303" s="333"/>
      <c r="D303" s="333"/>
      <c r="E303" s="333"/>
      <c r="F303" s="333"/>
      <c r="G303" s="334"/>
      <c r="H303" s="334"/>
      <c r="I303" s="335"/>
      <c r="J303" s="335"/>
      <c r="K303" s="335"/>
      <c r="L303" s="335"/>
      <c r="M303" s="335"/>
      <c r="N303" s="336" t="str">
        <f t="shared" ca="1" si="16"/>
        <v/>
      </c>
      <c r="O303" s="336" t="s">
        <v>18592</v>
      </c>
      <c r="P303" s="337"/>
      <c r="Q303" s="338" t="str">
        <f t="shared" si="17"/>
        <v/>
      </c>
      <c r="R303" s="338" t="b">
        <f t="shared" si="18"/>
        <v>1</v>
      </c>
      <c r="S303" s="338" t="str">
        <f t="shared" si="19"/>
        <v/>
      </c>
    </row>
    <row r="304" spans="1:19" s="338" customFormat="1" ht="20.100000000000001" customHeight="1">
      <c r="A304" s="301"/>
      <c r="B304" s="333"/>
      <c r="C304" s="333"/>
      <c r="D304" s="333"/>
      <c r="E304" s="333"/>
      <c r="F304" s="333"/>
      <c r="G304" s="334"/>
      <c r="H304" s="334"/>
      <c r="I304" s="335"/>
      <c r="J304" s="335"/>
      <c r="K304" s="335"/>
      <c r="L304" s="335"/>
      <c r="M304" s="335"/>
      <c r="N304" s="336" t="str">
        <f t="shared" ca="1" si="16"/>
        <v/>
      </c>
      <c r="O304" s="336" t="s">
        <v>18592</v>
      </c>
      <c r="P304" s="337"/>
      <c r="Q304" s="338" t="str">
        <f t="shared" si="17"/>
        <v/>
      </c>
      <c r="R304" s="338" t="b">
        <f t="shared" si="18"/>
        <v>1</v>
      </c>
      <c r="S304" s="338" t="str">
        <f t="shared" si="19"/>
        <v/>
      </c>
    </row>
    <row r="305" spans="1:19" s="338" customFormat="1" ht="20.100000000000001" customHeight="1">
      <c r="A305" s="301"/>
      <c r="B305" s="333"/>
      <c r="C305" s="333"/>
      <c r="D305" s="333"/>
      <c r="E305" s="333"/>
      <c r="F305" s="333"/>
      <c r="G305" s="334"/>
      <c r="H305" s="334"/>
      <c r="I305" s="335"/>
      <c r="J305" s="335"/>
      <c r="K305" s="335"/>
      <c r="L305" s="335"/>
      <c r="M305" s="335"/>
      <c r="N305" s="336" t="str">
        <f t="shared" ca="1" si="16"/>
        <v/>
      </c>
      <c r="O305" s="336" t="s">
        <v>18592</v>
      </c>
      <c r="P305" s="337"/>
      <c r="Q305" s="338" t="str">
        <f t="shared" si="17"/>
        <v/>
      </c>
      <c r="R305" s="338" t="b">
        <f t="shared" si="18"/>
        <v>1</v>
      </c>
      <c r="S305" s="338" t="str">
        <f t="shared" si="19"/>
        <v/>
      </c>
    </row>
    <row r="306" spans="1:19" s="338" customFormat="1" ht="20.100000000000001" customHeight="1">
      <c r="A306" s="301"/>
      <c r="B306" s="333"/>
      <c r="C306" s="333"/>
      <c r="D306" s="333"/>
      <c r="E306" s="333"/>
      <c r="F306" s="333"/>
      <c r="G306" s="334"/>
      <c r="H306" s="334"/>
      <c r="I306" s="335"/>
      <c r="J306" s="335"/>
      <c r="K306" s="335"/>
      <c r="L306" s="335"/>
      <c r="M306" s="335"/>
      <c r="N306" s="336" t="str">
        <f t="shared" ca="1" si="16"/>
        <v/>
      </c>
      <c r="O306" s="336" t="s">
        <v>18592</v>
      </c>
      <c r="P306" s="337"/>
      <c r="Q306" s="338" t="str">
        <f t="shared" si="17"/>
        <v/>
      </c>
      <c r="R306" s="338" t="b">
        <f t="shared" si="18"/>
        <v>1</v>
      </c>
      <c r="S306" s="338" t="str">
        <f t="shared" si="19"/>
        <v/>
      </c>
    </row>
    <row r="307" spans="1:19" s="338" customFormat="1" ht="20.100000000000001" customHeight="1">
      <c r="A307" s="301"/>
      <c r="B307" s="333"/>
      <c r="C307" s="333"/>
      <c r="D307" s="333"/>
      <c r="E307" s="333"/>
      <c r="F307" s="333"/>
      <c r="G307" s="334"/>
      <c r="H307" s="334"/>
      <c r="I307" s="335"/>
      <c r="J307" s="335"/>
      <c r="K307" s="335"/>
      <c r="L307" s="335"/>
      <c r="M307" s="335"/>
      <c r="N307" s="336" t="str">
        <f t="shared" ca="1" si="16"/>
        <v/>
      </c>
      <c r="O307" s="336" t="s">
        <v>18592</v>
      </c>
      <c r="P307" s="337"/>
      <c r="Q307" s="338" t="str">
        <f t="shared" si="17"/>
        <v/>
      </c>
      <c r="R307" s="338" t="b">
        <f t="shared" si="18"/>
        <v>1</v>
      </c>
      <c r="S307" s="338" t="str">
        <f t="shared" si="19"/>
        <v/>
      </c>
    </row>
    <row r="308" spans="1:19" s="338" customFormat="1" ht="20.100000000000001" customHeight="1">
      <c r="A308" s="301"/>
      <c r="B308" s="333"/>
      <c r="C308" s="333"/>
      <c r="D308" s="333"/>
      <c r="E308" s="333"/>
      <c r="F308" s="333"/>
      <c r="G308" s="334"/>
      <c r="H308" s="334"/>
      <c r="I308" s="335"/>
      <c r="J308" s="335"/>
      <c r="K308" s="335"/>
      <c r="L308" s="335"/>
      <c r="M308" s="335"/>
      <c r="N308" s="336" t="str">
        <f t="shared" ca="1" si="16"/>
        <v/>
      </c>
      <c r="O308" s="336" t="s">
        <v>18592</v>
      </c>
      <c r="P308" s="337"/>
      <c r="Q308" s="338" t="str">
        <f t="shared" si="17"/>
        <v/>
      </c>
      <c r="R308" s="338" t="b">
        <f t="shared" si="18"/>
        <v>1</v>
      </c>
      <c r="S308" s="338" t="str">
        <f t="shared" si="19"/>
        <v/>
      </c>
    </row>
    <row r="309" spans="1:19" s="338" customFormat="1" ht="20.100000000000001" customHeight="1">
      <c r="A309" s="301"/>
      <c r="B309" s="333"/>
      <c r="C309" s="333"/>
      <c r="D309" s="333"/>
      <c r="E309" s="333"/>
      <c r="F309" s="333"/>
      <c r="G309" s="334"/>
      <c r="H309" s="334"/>
      <c r="I309" s="335"/>
      <c r="J309" s="335"/>
      <c r="K309" s="335"/>
      <c r="L309" s="335"/>
      <c r="M309" s="335"/>
      <c r="N309" s="336" t="str">
        <f t="shared" ca="1" si="16"/>
        <v/>
      </c>
      <c r="O309" s="336" t="s">
        <v>18592</v>
      </c>
      <c r="P309" s="337"/>
      <c r="Q309" s="338" t="str">
        <f t="shared" si="17"/>
        <v/>
      </c>
      <c r="R309" s="338" t="b">
        <f t="shared" si="18"/>
        <v>1</v>
      </c>
      <c r="S309" s="338" t="str">
        <f t="shared" si="19"/>
        <v/>
      </c>
    </row>
    <row r="310" spans="1:19" s="338" customFormat="1" ht="20.100000000000001" customHeight="1">
      <c r="A310" s="301"/>
      <c r="B310" s="333"/>
      <c r="C310" s="333"/>
      <c r="D310" s="333"/>
      <c r="E310" s="333"/>
      <c r="F310" s="333"/>
      <c r="G310" s="334"/>
      <c r="H310" s="334"/>
      <c r="I310" s="335"/>
      <c r="J310" s="335"/>
      <c r="K310" s="335"/>
      <c r="L310" s="335"/>
      <c r="M310" s="335"/>
      <c r="N310" s="336" t="str">
        <f t="shared" ca="1" si="16"/>
        <v/>
      </c>
      <c r="O310" s="336" t="s">
        <v>18592</v>
      </c>
      <c r="P310" s="337"/>
      <c r="Q310" s="338" t="str">
        <f t="shared" si="17"/>
        <v/>
      </c>
      <c r="R310" s="338" t="b">
        <f t="shared" si="18"/>
        <v>1</v>
      </c>
      <c r="S310" s="338" t="str">
        <f t="shared" si="19"/>
        <v/>
      </c>
    </row>
    <row r="311" spans="1:19" s="338" customFormat="1" ht="20.100000000000001" customHeight="1">
      <c r="A311" s="301"/>
      <c r="B311" s="333"/>
      <c r="C311" s="333"/>
      <c r="D311" s="333"/>
      <c r="E311" s="333"/>
      <c r="F311" s="333"/>
      <c r="G311" s="334"/>
      <c r="H311" s="334"/>
      <c r="I311" s="335"/>
      <c r="J311" s="335"/>
      <c r="K311" s="335"/>
      <c r="L311" s="335"/>
      <c r="M311" s="335"/>
      <c r="N311" s="336" t="str">
        <f t="shared" ca="1" si="16"/>
        <v/>
      </c>
      <c r="O311" s="336" t="s">
        <v>18592</v>
      </c>
      <c r="P311" s="337"/>
      <c r="Q311" s="338" t="str">
        <f t="shared" si="17"/>
        <v/>
      </c>
      <c r="R311" s="338" t="b">
        <f t="shared" si="18"/>
        <v>1</v>
      </c>
      <c r="S311" s="338" t="str">
        <f t="shared" si="19"/>
        <v/>
      </c>
    </row>
    <row r="312" spans="1:19" s="338" customFormat="1" ht="20.100000000000001" customHeight="1">
      <c r="A312" s="301"/>
      <c r="B312" s="333"/>
      <c r="C312" s="333"/>
      <c r="D312" s="333"/>
      <c r="E312" s="333"/>
      <c r="F312" s="333"/>
      <c r="G312" s="334"/>
      <c r="H312" s="334"/>
      <c r="I312" s="335"/>
      <c r="J312" s="335"/>
      <c r="K312" s="335"/>
      <c r="L312" s="335"/>
      <c r="M312" s="335"/>
      <c r="N312" s="336" t="str">
        <f t="shared" ca="1" si="16"/>
        <v/>
      </c>
      <c r="O312" s="336" t="s">
        <v>18592</v>
      </c>
      <c r="P312" s="337"/>
      <c r="Q312" s="338" t="str">
        <f t="shared" si="17"/>
        <v/>
      </c>
      <c r="R312" s="338" t="b">
        <f t="shared" si="18"/>
        <v>1</v>
      </c>
      <c r="S312" s="338" t="str">
        <f t="shared" si="19"/>
        <v/>
      </c>
    </row>
    <row r="313" spans="1:19" s="338" customFormat="1" ht="20.100000000000001" customHeight="1">
      <c r="A313" s="301"/>
      <c r="B313" s="333"/>
      <c r="C313" s="333"/>
      <c r="D313" s="333"/>
      <c r="E313" s="333"/>
      <c r="F313" s="333"/>
      <c r="G313" s="334"/>
      <c r="H313" s="334"/>
      <c r="I313" s="335"/>
      <c r="J313" s="335"/>
      <c r="K313" s="335"/>
      <c r="L313" s="335"/>
      <c r="M313" s="335"/>
      <c r="N313" s="336" t="str">
        <f t="shared" ca="1" si="16"/>
        <v/>
      </c>
      <c r="O313" s="336" t="s">
        <v>18592</v>
      </c>
      <c r="P313" s="337"/>
      <c r="Q313" s="338" t="str">
        <f t="shared" si="17"/>
        <v/>
      </c>
      <c r="R313" s="338" t="b">
        <f t="shared" si="18"/>
        <v>1</v>
      </c>
      <c r="S313" s="338" t="str">
        <f t="shared" si="19"/>
        <v/>
      </c>
    </row>
    <row r="314" spans="1:19" s="338" customFormat="1" ht="20.100000000000001" customHeight="1">
      <c r="A314" s="301"/>
      <c r="B314" s="333"/>
      <c r="C314" s="333"/>
      <c r="D314" s="333"/>
      <c r="E314" s="333"/>
      <c r="F314" s="333"/>
      <c r="G314" s="334"/>
      <c r="H314" s="334"/>
      <c r="I314" s="335"/>
      <c r="J314" s="335"/>
      <c r="K314" s="335"/>
      <c r="L314" s="335"/>
      <c r="M314" s="335"/>
      <c r="N314" s="336" t="str">
        <f t="shared" ca="1" si="16"/>
        <v/>
      </c>
      <c r="O314" s="336" t="s">
        <v>18592</v>
      </c>
      <c r="P314" s="337"/>
      <c r="Q314" s="338" t="str">
        <f t="shared" si="17"/>
        <v/>
      </c>
      <c r="R314" s="338" t="b">
        <f t="shared" si="18"/>
        <v>1</v>
      </c>
      <c r="S314" s="338" t="str">
        <f t="shared" si="19"/>
        <v/>
      </c>
    </row>
    <row r="315" spans="1:19" s="338" customFormat="1" ht="20.100000000000001" customHeight="1">
      <c r="A315" s="301"/>
      <c r="B315" s="333"/>
      <c r="C315" s="333"/>
      <c r="D315" s="333"/>
      <c r="E315" s="333"/>
      <c r="F315" s="333"/>
      <c r="G315" s="334"/>
      <c r="H315" s="334"/>
      <c r="I315" s="335"/>
      <c r="J315" s="335"/>
      <c r="K315" s="335"/>
      <c r="L315" s="335"/>
      <c r="M315" s="335"/>
      <c r="N315" s="336" t="str">
        <f t="shared" ca="1" si="16"/>
        <v/>
      </c>
      <c r="O315" s="336" t="s">
        <v>18592</v>
      </c>
      <c r="P315" s="337"/>
      <c r="Q315" s="338" t="str">
        <f t="shared" si="17"/>
        <v/>
      </c>
      <c r="R315" s="338" t="b">
        <f t="shared" si="18"/>
        <v>1</v>
      </c>
      <c r="S315" s="338" t="str">
        <f t="shared" si="19"/>
        <v/>
      </c>
    </row>
    <row r="316" spans="1:19" s="338" customFormat="1" ht="20.100000000000001" customHeight="1">
      <c r="A316" s="301"/>
      <c r="B316" s="333"/>
      <c r="C316" s="333"/>
      <c r="D316" s="333"/>
      <c r="E316" s="333"/>
      <c r="F316" s="333"/>
      <c r="G316" s="334"/>
      <c r="H316" s="334"/>
      <c r="I316" s="335"/>
      <c r="J316" s="335"/>
      <c r="K316" s="335"/>
      <c r="L316" s="335"/>
      <c r="M316" s="335"/>
      <c r="N316" s="336" t="str">
        <f t="shared" ca="1" si="16"/>
        <v/>
      </c>
      <c r="O316" s="336" t="s">
        <v>18592</v>
      </c>
      <c r="P316" s="337"/>
      <c r="Q316" s="338" t="str">
        <f t="shared" si="17"/>
        <v/>
      </c>
      <c r="R316" s="338" t="b">
        <f t="shared" si="18"/>
        <v>1</v>
      </c>
      <c r="S316" s="338" t="str">
        <f t="shared" si="19"/>
        <v/>
      </c>
    </row>
    <row r="317" spans="1:19" s="338" customFormat="1" ht="20.100000000000001" customHeight="1">
      <c r="A317" s="301"/>
      <c r="B317" s="333"/>
      <c r="C317" s="333"/>
      <c r="D317" s="333"/>
      <c r="E317" s="333"/>
      <c r="F317" s="333"/>
      <c r="G317" s="334"/>
      <c r="H317" s="334"/>
      <c r="I317" s="335"/>
      <c r="J317" s="335"/>
      <c r="K317" s="335"/>
      <c r="L317" s="335"/>
      <c r="M317" s="335"/>
      <c r="N317" s="336" t="str">
        <f t="shared" ca="1" si="16"/>
        <v/>
      </c>
      <c r="O317" s="336" t="s">
        <v>18592</v>
      </c>
      <c r="P317" s="337"/>
      <c r="Q317" s="338" t="str">
        <f t="shared" si="17"/>
        <v/>
      </c>
      <c r="R317" s="338" t="b">
        <f t="shared" si="18"/>
        <v>1</v>
      </c>
      <c r="S317" s="338" t="str">
        <f t="shared" si="19"/>
        <v/>
      </c>
    </row>
    <row r="318" spans="1:19" s="338" customFormat="1" ht="20.100000000000001" customHeight="1">
      <c r="A318" s="301"/>
      <c r="B318" s="333"/>
      <c r="C318" s="333"/>
      <c r="D318" s="333"/>
      <c r="E318" s="333"/>
      <c r="F318" s="333"/>
      <c r="G318" s="334"/>
      <c r="H318" s="334"/>
      <c r="I318" s="335"/>
      <c r="J318" s="335"/>
      <c r="K318" s="335"/>
      <c r="L318" s="335"/>
      <c r="M318" s="335"/>
      <c r="N318" s="336" t="str">
        <f t="shared" ca="1" si="16"/>
        <v/>
      </c>
      <c r="O318" s="336" t="s">
        <v>18592</v>
      </c>
      <c r="P318" s="337"/>
      <c r="Q318" s="338" t="str">
        <f t="shared" si="17"/>
        <v/>
      </c>
      <c r="R318" s="338" t="b">
        <f t="shared" si="18"/>
        <v>1</v>
      </c>
      <c r="S318" s="338" t="str">
        <f t="shared" si="19"/>
        <v/>
      </c>
    </row>
    <row r="319" spans="1:19" s="338" customFormat="1" ht="20.100000000000001" customHeight="1">
      <c r="A319" s="301"/>
      <c r="B319" s="333"/>
      <c r="C319" s="333"/>
      <c r="D319" s="333"/>
      <c r="E319" s="333"/>
      <c r="F319" s="333"/>
      <c r="G319" s="334"/>
      <c r="H319" s="334"/>
      <c r="I319" s="335"/>
      <c r="J319" s="335"/>
      <c r="K319" s="335"/>
      <c r="L319" s="335"/>
      <c r="M319" s="335"/>
      <c r="N319" s="336" t="str">
        <f t="shared" ca="1" si="16"/>
        <v/>
      </c>
      <c r="O319" s="336" t="s">
        <v>18592</v>
      </c>
      <c r="P319" s="337"/>
      <c r="Q319" s="338" t="str">
        <f t="shared" si="17"/>
        <v/>
      </c>
      <c r="R319" s="338" t="b">
        <f t="shared" si="18"/>
        <v>1</v>
      </c>
      <c r="S319" s="338" t="str">
        <f t="shared" si="19"/>
        <v/>
      </c>
    </row>
    <row r="320" spans="1:19" s="338" customFormat="1" ht="20.100000000000001" customHeight="1">
      <c r="A320" s="301"/>
      <c r="B320" s="333"/>
      <c r="C320" s="333"/>
      <c r="D320" s="333"/>
      <c r="E320" s="333"/>
      <c r="F320" s="333"/>
      <c r="G320" s="334"/>
      <c r="H320" s="334"/>
      <c r="I320" s="335"/>
      <c r="J320" s="335"/>
      <c r="K320" s="335"/>
      <c r="L320" s="335"/>
      <c r="M320" s="335"/>
      <c r="N320" s="336" t="str">
        <f t="shared" ca="1" si="16"/>
        <v/>
      </c>
      <c r="O320" s="336" t="s">
        <v>18592</v>
      </c>
      <c r="P320" s="337"/>
      <c r="Q320" s="338" t="str">
        <f t="shared" si="17"/>
        <v/>
      </c>
      <c r="R320" s="338" t="b">
        <f t="shared" si="18"/>
        <v>1</v>
      </c>
      <c r="S320" s="338" t="str">
        <f t="shared" si="19"/>
        <v/>
      </c>
    </row>
    <row r="321" spans="1:19" s="338" customFormat="1" ht="20.100000000000001" customHeight="1">
      <c r="A321" s="301"/>
      <c r="B321" s="333"/>
      <c r="C321" s="333"/>
      <c r="D321" s="333"/>
      <c r="E321" s="333"/>
      <c r="F321" s="333"/>
      <c r="G321" s="334"/>
      <c r="H321" s="334"/>
      <c r="I321" s="335"/>
      <c r="J321" s="335"/>
      <c r="K321" s="335"/>
      <c r="L321" s="335"/>
      <c r="M321" s="335"/>
      <c r="N321" s="336" t="str">
        <f t="shared" ca="1" si="16"/>
        <v/>
      </c>
      <c r="O321" s="336" t="s">
        <v>18592</v>
      </c>
      <c r="P321" s="337"/>
      <c r="Q321" s="338" t="str">
        <f t="shared" si="17"/>
        <v/>
      </c>
      <c r="R321" s="338" t="b">
        <f t="shared" si="18"/>
        <v>1</v>
      </c>
      <c r="S321" s="338" t="str">
        <f t="shared" si="19"/>
        <v/>
      </c>
    </row>
    <row r="322" spans="1:19" s="338" customFormat="1" ht="20.100000000000001" customHeight="1">
      <c r="A322" s="301"/>
      <c r="B322" s="333"/>
      <c r="C322" s="333"/>
      <c r="D322" s="333"/>
      <c r="E322" s="333"/>
      <c r="F322" s="333"/>
      <c r="G322" s="334"/>
      <c r="H322" s="334"/>
      <c r="I322" s="335"/>
      <c r="J322" s="335"/>
      <c r="K322" s="335"/>
      <c r="L322" s="335"/>
      <c r="M322" s="335"/>
      <c r="N322" s="336" t="str">
        <f t="shared" ca="1" si="16"/>
        <v/>
      </c>
      <c r="O322" s="336" t="s">
        <v>18592</v>
      </c>
      <c r="P322" s="337"/>
      <c r="Q322" s="338" t="str">
        <f t="shared" si="17"/>
        <v/>
      </c>
      <c r="R322" s="338" t="b">
        <f t="shared" si="18"/>
        <v>1</v>
      </c>
      <c r="S322" s="338" t="str">
        <f t="shared" si="19"/>
        <v/>
      </c>
    </row>
    <row r="323" spans="1:19" s="338" customFormat="1" ht="20.100000000000001" customHeight="1">
      <c r="A323" s="301"/>
      <c r="B323" s="333"/>
      <c r="C323" s="333"/>
      <c r="D323" s="333"/>
      <c r="E323" s="333"/>
      <c r="F323" s="333"/>
      <c r="G323" s="334"/>
      <c r="H323" s="334"/>
      <c r="I323" s="335"/>
      <c r="J323" s="335"/>
      <c r="K323" s="335"/>
      <c r="L323" s="335"/>
      <c r="M323" s="335"/>
      <c r="N323" s="336" t="str">
        <f t="shared" ca="1" si="16"/>
        <v/>
      </c>
      <c r="O323" s="336" t="s">
        <v>18592</v>
      </c>
      <c r="P323" s="337"/>
      <c r="Q323" s="338" t="str">
        <f t="shared" si="17"/>
        <v/>
      </c>
      <c r="R323" s="338" t="b">
        <f t="shared" si="18"/>
        <v>1</v>
      </c>
      <c r="S323" s="338" t="str">
        <f t="shared" si="19"/>
        <v/>
      </c>
    </row>
    <row r="324" spans="1:19" s="338" customFormat="1" ht="20.100000000000001" customHeight="1">
      <c r="A324" s="301"/>
      <c r="B324" s="333"/>
      <c r="C324" s="333"/>
      <c r="D324" s="333"/>
      <c r="E324" s="333"/>
      <c r="F324" s="333"/>
      <c r="G324" s="334"/>
      <c r="H324" s="334"/>
      <c r="I324" s="335"/>
      <c r="J324" s="335"/>
      <c r="K324" s="335"/>
      <c r="L324" s="335"/>
      <c r="M324" s="335"/>
      <c r="N324" s="336" t="str">
        <f t="shared" ca="1" si="16"/>
        <v/>
      </c>
      <c r="O324" s="336" t="s">
        <v>18592</v>
      </c>
      <c r="P324" s="337"/>
      <c r="Q324" s="338" t="str">
        <f t="shared" si="17"/>
        <v/>
      </c>
      <c r="R324" s="338" t="b">
        <f t="shared" si="18"/>
        <v>1</v>
      </c>
      <c r="S324" s="338" t="str">
        <f t="shared" si="19"/>
        <v/>
      </c>
    </row>
    <row r="325" spans="1:19" s="338" customFormat="1" ht="20.100000000000001" customHeight="1">
      <c r="A325" s="301"/>
      <c r="B325" s="333"/>
      <c r="C325" s="333"/>
      <c r="D325" s="333"/>
      <c r="E325" s="333"/>
      <c r="F325" s="333"/>
      <c r="G325" s="334"/>
      <c r="H325" s="334"/>
      <c r="I325" s="335"/>
      <c r="J325" s="335"/>
      <c r="K325" s="335"/>
      <c r="L325" s="335"/>
      <c r="M325" s="335"/>
      <c r="N325" s="336" t="str">
        <f t="shared" ref="N325:N388" ca="1" si="20">IF(A325="","",IF(ISERROR(MATCH($F325,CL,0)),"Unknown",INDIRECT("'C'!$A$"&amp;MATCH($F325,CL,0)+1)))</f>
        <v/>
      </c>
      <c r="O325" s="336" t="s">
        <v>18592</v>
      </c>
      <c r="P325" s="337"/>
      <c r="Q325" s="338" t="str">
        <f t="shared" ref="Q325:Q388" si="21">A325&amp;B325</f>
        <v/>
      </c>
      <c r="R325" s="338" t="b">
        <f t="shared" ref="R325:R388" si="22">OR(ISBLANK(B325),ISBLANK(C325))</f>
        <v>1</v>
      </c>
      <c r="S325" s="338" t="str">
        <f t="shared" ref="S325:S388" si="23">IF(R325,"",A325&amp;"+")</f>
        <v/>
      </c>
    </row>
    <row r="326" spans="1:19" s="338" customFormat="1" ht="20.100000000000001" customHeight="1">
      <c r="A326" s="301"/>
      <c r="B326" s="333"/>
      <c r="C326" s="333"/>
      <c r="D326" s="333"/>
      <c r="E326" s="333"/>
      <c r="F326" s="333"/>
      <c r="G326" s="334"/>
      <c r="H326" s="334"/>
      <c r="I326" s="335"/>
      <c r="J326" s="335"/>
      <c r="K326" s="335"/>
      <c r="L326" s="335"/>
      <c r="M326" s="335"/>
      <c r="N326" s="336" t="str">
        <f t="shared" ca="1" si="20"/>
        <v/>
      </c>
      <c r="O326" s="336" t="s">
        <v>18592</v>
      </c>
      <c r="P326" s="337"/>
      <c r="Q326" s="338" t="str">
        <f t="shared" si="21"/>
        <v/>
      </c>
      <c r="R326" s="338" t="b">
        <f t="shared" si="22"/>
        <v>1</v>
      </c>
      <c r="S326" s="338" t="str">
        <f t="shared" si="23"/>
        <v/>
      </c>
    </row>
    <row r="327" spans="1:19" s="338" customFormat="1" ht="20.100000000000001" customHeight="1">
      <c r="A327" s="301"/>
      <c r="B327" s="333"/>
      <c r="C327" s="333"/>
      <c r="D327" s="333"/>
      <c r="E327" s="333"/>
      <c r="F327" s="333"/>
      <c r="G327" s="334"/>
      <c r="H327" s="334"/>
      <c r="I327" s="335"/>
      <c r="J327" s="335"/>
      <c r="K327" s="335"/>
      <c r="L327" s="335"/>
      <c r="M327" s="335"/>
      <c r="N327" s="336" t="str">
        <f t="shared" ca="1" si="20"/>
        <v/>
      </c>
      <c r="O327" s="336" t="s">
        <v>18592</v>
      </c>
      <c r="P327" s="337"/>
      <c r="Q327" s="338" t="str">
        <f t="shared" si="21"/>
        <v/>
      </c>
      <c r="R327" s="338" t="b">
        <f t="shared" si="22"/>
        <v>1</v>
      </c>
      <c r="S327" s="338" t="str">
        <f t="shared" si="23"/>
        <v/>
      </c>
    </row>
    <row r="328" spans="1:19" s="338" customFormat="1" ht="20.100000000000001" customHeight="1">
      <c r="A328" s="301"/>
      <c r="B328" s="333"/>
      <c r="C328" s="333"/>
      <c r="D328" s="333"/>
      <c r="E328" s="333"/>
      <c r="F328" s="333"/>
      <c r="G328" s="334"/>
      <c r="H328" s="334"/>
      <c r="I328" s="335"/>
      <c r="J328" s="335"/>
      <c r="K328" s="335"/>
      <c r="L328" s="335"/>
      <c r="M328" s="335"/>
      <c r="N328" s="336" t="str">
        <f t="shared" ca="1" si="20"/>
        <v/>
      </c>
      <c r="O328" s="336" t="s">
        <v>18592</v>
      </c>
      <c r="P328" s="337"/>
      <c r="Q328" s="338" t="str">
        <f t="shared" si="21"/>
        <v/>
      </c>
      <c r="R328" s="338" t="b">
        <f t="shared" si="22"/>
        <v>1</v>
      </c>
      <c r="S328" s="338" t="str">
        <f t="shared" si="23"/>
        <v/>
      </c>
    </row>
    <row r="329" spans="1:19" s="338" customFormat="1" ht="20.100000000000001" customHeight="1">
      <c r="A329" s="301"/>
      <c r="B329" s="333"/>
      <c r="C329" s="333"/>
      <c r="D329" s="333"/>
      <c r="E329" s="333"/>
      <c r="F329" s="333"/>
      <c r="G329" s="334"/>
      <c r="H329" s="334"/>
      <c r="I329" s="335"/>
      <c r="J329" s="335"/>
      <c r="K329" s="335"/>
      <c r="L329" s="335"/>
      <c r="M329" s="335"/>
      <c r="N329" s="336" t="str">
        <f t="shared" ca="1" si="20"/>
        <v/>
      </c>
      <c r="O329" s="336" t="s">
        <v>18592</v>
      </c>
      <c r="P329" s="337"/>
      <c r="Q329" s="338" t="str">
        <f t="shared" si="21"/>
        <v/>
      </c>
      <c r="R329" s="338" t="b">
        <f t="shared" si="22"/>
        <v>1</v>
      </c>
      <c r="S329" s="338" t="str">
        <f t="shared" si="23"/>
        <v/>
      </c>
    </row>
    <row r="330" spans="1:19" s="338" customFormat="1" ht="20.100000000000001" customHeight="1">
      <c r="A330" s="301"/>
      <c r="B330" s="333"/>
      <c r="C330" s="333"/>
      <c r="D330" s="333"/>
      <c r="E330" s="333"/>
      <c r="F330" s="333"/>
      <c r="G330" s="334"/>
      <c r="H330" s="334"/>
      <c r="I330" s="335"/>
      <c r="J330" s="335"/>
      <c r="K330" s="335"/>
      <c r="L330" s="335"/>
      <c r="M330" s="335"/>
      <c r="N330" s="336" t="str">
        <f t="shared" ca="1" si="20"/>
        <v/>
      </c>
      <c r="O330" s="336" t="s">
        <v>18592</v>
      </c>
      <c r="P330" s="337"/>
      <c r="Q330" s="338" t="str">
        <f t="shared" si="21"/>
        <v/>
      </c>
      <c r="R330" s="338" t="b">
        <f t="shared" si="22"/>
        <v>1</v>
      </c>
      <c r="S330" s="338" t="str">
        <f t="shared" si="23"/>
        <v/>
      </c>
    </row>
    <row r="331" spans="1:19" s="338" customFormat="1" ht="20.100000000000001" customHeight="1">
      <c r="A331" s="301"/>
      <c r="B331" s="333"/>
      <c r="C331" s="333"/>
      <c r="D331" s="333"/>
      <c r="E331" s="333"/>
      <c r="F331" s="333"/>
      <c r="G331" s="334"/>
      <c r="H331" s="334"/>
      <c r="I331" s="335"/>
      <c r="J331" s="335"/>
      <c r="K331" s="335"/>
      <c r="L331" s="335"/>
      <c r="M331" s="335"/>
      <c r="N331" s="336" t="str">
        <f t="shared" ca="1" si="20"/>
        <v/>
      </c>
      <c r="O331" s="336" t="s">
        <v>18592</v>
      </c>
      <c r="P331" s="337"/>
      <c r="Q331" s="338" t="str">
        <f t="shared" si="21"/>
        <v/>
      </c>
      <c r="R331" s="338" t="b">
        <f t="shared" si="22"/>
        <v>1</v>
      </c>
      <c r="S331" s="338" t="str">
        <f t="shared" si="23"/>
        <v/>
      </c>
    </row>
    <row r="332" spans="1:19" s="338" customFormat="1" ht="20.100000000000001" customHeight="1">
      <c r="A332" s="301"/>
      <c r="B332" s="333"/>
      <c r="C332" s="333"/>
      <c r="D332" s="333"/>
      <c r="E332" s="333"/>
      <c r="F332" s="333"/>
      <c r="G332" s="334"/>
      <c r="H332" s="334"/>
      <c r="I332" s="335"/>
      <c r="J332" s="335"/>
      <c r="K332" s="335"/>
      <c r="L332" s="335"/>
      <c r="M332" s="335"/>
      <c r="N332" s="336" t="str">
        <f t="shared" ca="1" si="20"/>
        <v/>
      </c>
      <c r="O332" s="336" t="s">
        <v>18592</v>
      </c>
      <c r="P332" s="337"/>
      <c r="Q332" s="338" t="str">
        <f t="shared" si="21"/>
        <v/>
      </c>
      <c r="R332" s="338" t="b">
        <f t="shared" si="22"/>
        <v>1</v>
      </c>
      <c r="S332" s="338" t="str">
        <f t="shared" si="23"/>
        <v/>
      </c>
    </row>
    <row r="333" spans="1:19" s="338" customFormat="1" ht="20.100000000000001" customHeight="1">
      <c r="A333" s="301"/>
      <c r="B333" s="333"/>
      <c r="C333" s="333"/>
      <c r="D333" s="333"/>
      <c r="E333" s="333"/>
      <c r="F333" s="333"/>
      <c r="G333" s="334"/>
      <c r="H333" s="334"/>
      <c r="I333" s="335"/>
      <c r="J333" s="335"/>
      <c r="K333" s="335"/>
      <c r="L333" s="335"/>
      <c r="M333" s="335"/>
      <c r="N333" s="336" t="str">
        <f t="shared" ca="1" si="20"/>
        <v/>
      </c>
      <c r="O333" s="336" t="s">
        <v>18592</v>
      </c>
      <c r="P333" s="337"/>
      <c r="Q333" s="338" t="str">
        <f t="shared" si="21"/>
        <v/>
      </c>
      <c r="R333" s="338" t="b">
        <f t="shared" si="22"/>
        <v>1</v>
      </c>
      <c r="S333" s="338" t="str">
        <f t="shared" si="23"/>
        <v/>
      </c>
    </row>
    <row r="334" spans="1:19" s="338" customFormat="1" ht="20.100000000000001" customHeight="1">
      <c r="A334" s="301"/>
      <c r="B334" s="333"/>
      <c r="C334" s="333"/>
      <c r="D334" s="333"/>
      <c r="E334" s="333"/>
      <c r="F334" s="333"/>
      <c r="G334" s="334"/>
      <c r="H334" s="334"/>
      <c r="I334" s="335"/>
      <c r="J334" s="335"/>
      <c r="K334" s="335"/>
      <c r="L334" s="335"/>
      <c r="M334" s="335"/>
      <c r="N334" s="336" t="str">
        <f t="shared" ca="1" si="20"/>
        <v/>
      </c>
      <c r="O334" s="336" t="s">
        <v>18592</v>
      </c>
      <c r="P334" s="337"/>
      <c r="Q334" s="338" t="str">
        <f t="shared" si="21"/>
        <v/>
      </c>
      <c r="R334" s="338" t="b">
        <f t="shared" si="22"/>
        <v>1</v>
      </c>
      <c r="S334" s="338" t="str">
        <f t="shared" si="23"/>
        <v/>
      </c>
    </row>
    <row r="335" spans="1:19" s="338" customFormat="1" ht="20.100000000000001" customHeight="1">
      <c r="A335" s="301"/>
      <c r="B335" s="333"/>
      <c r="C335" s="333"/>
      <c r="D335" s="333"/>
      <c r="E335" s="333"/>
      <c r="F335" s="333"/>
      <c r="G335" s="334"/>
      <c r="H335" s="334"/>
      <c r="I335" s="335"/>
      <c r="J335" s="335"/>
      <c r="K335" s="335"/>
      <c r="L335" s="335"/>
      <c r="M335" s="335"/>
      <c r="N335" s="336" t="str">
        <f t="shared" ca="1" si="20"/>
        <v/>
      </c>
      <c r="O335" s="336" t="s">
        <v>18592</v>
      </c>
      <c r="P335" s="337"/>
      <c r="Q335" s="338" t="str">
        <f t="shared" si="21"/>
        <v/>
      </c>
      <c r="R335" s="338" t="b">
        <f t="shared" si="22"/>
        <v>1</v>
      </c>
      <c r="S335" s="338" t="str">
        <f t="shared" si="23"/>
        <v/>
      </c>
    </row>
    <row r="336" spans="1:19" s="338" customFormat="1" ht="20.100000000000001" customHeight="1">
      <c r="A336" s="301"/>
      <c r="B336" s="333"/>
      <c r="C336" s="333"/>
      <c r="D336" s="333"/>
      <c r="E336" s="333"/>
      <c r="F336" s="333"/>
      <c r="G336" s="334"/>
      <c r="H336" s="334"/>
      <c r="I336" s="335"/>
      <c r="J336" s="335"/>
      <c r="K336" s="335"/>
      <c r="L336" s="335"/>
      <c r="M336" s="335"/>
      <c r="N336" s="336" t="str">
        <f t="shared" ca="1" si="20"/>
        <v/>
      </c>
      <c r="O336" s="336" t="s">
        <v>18592</v>
      </c>
      <c r="P336" s="337"/>
      <c r="Q336" s="338" t="str">
        <f t="shared" si="21"/>
        <v/>
      </c>
      <c r="R336" s="338" t="b">
        <f t="shared" si="22"/>
        <v>1</v>
      </c>
      <c r="S336" s="338" t="str">
        <f t="shared" si="23"/>
        <v/>
      </c>
    </row>
    <row r="337" spans="1:19" s="338" customFormat="1" ht="20.100000000000001" customHeight="1">
      <c r="A337" s="301"/>
      <c r="B337" s="333"/>
      <c r="C337" s="333"/>
      <c r="D337" s="333"/>
      <c r="E337" s="333"/>
      <c r="F337" s="333"/>
      <c r="G337" s="334"/>
      <c r="H337" s="334"/>
      <c r="I337" s="335"/>
      <c r="J337" s="335"/>
      <c r="K337" s="335"/>
      <c r="L337" s="335"/>
      <c r="M337" s="335"/>
      <c r="N337" s="336" t="str">
        <f t="shared" ca="1" si="20"/>
        <v/>
      </c>
      <c r="O337" s="336" t="s">
        <v>18592</v>
      </c>
      <c r="P337" s="337"/>
      <c r="Q337" s="338" t="str">
        <f t="shared" si="21"/>
        <v/>
      </c>
      <c r="R337" s="338" t="b">
        <f t="shared" si="22"/>
        <v>1</v>
      </c>
      <c r="S337" s="338" t="str">
        <f t="shared" si="23"/>
        <v/>
      </c>
    </row>
    <row r="338" spans="1:19" s="338" customFormat="1" ht="20.100000000000001" customHeight="1">
      <c r="A338" s="301"/>
      <c r="B338" s="333"/>
      <c r="C338" s="333"/>
      <c r="D338" s="333"/>
      <c r="E338" s="333"/>
      <c r="F338" s="333"/>
      <c r="G338" s="334"/>
      <c r="H338" s="334"/>
      <c r="I338" s="335"/>
      <c r="J338" s="335"/>
      <c r="K338" s="335"/>
      <c r="L338" s="335"/>
      <c r="M338" s="335"/>
      <c r="N338" s="336" t="str">
        <f t="shared" ca="1" si="20"/>
        <v/>
      </c>
      <c r="O338" s="336" t="s">
        <v>18592</v>
      </c>
      <c r="P338" s="337"/>
      <c r="Q338" s="338" t="str">
        <f t="shared" si="21"/>
        <v/>
      </c>
      <c r="R338" s="338" t="b">
        <f t="shared" si="22"/>
        <v>1</v>
      </c>
      <c r="S338" s="338" t="str">
        <f t="shared" si="23"/>
        <v/>
      </c>
    </row>
    <row r="339" spans="1:19" s="338" customFormat="1" ht="20.100000000000001" customHeight="1">
      <c r="A339" s="301"/>
      <c r="B339" s="333"/>
      <c r="C339" s="333"/>
      <c r="D339" s="333"/>
      <c r="E339" s="333"/>
      <c r="F339" s="333"/>
      <c r="G339" s="334"/>
      <c r="H339" s="334"/>
      <c r="I339" s="335"/>
      <c r="J339" s="335"/>
      <c r="K339" s="335"/>
      <c r="L339" s="335"/>
      <c r="M339" s="335"/>
      <c r="N339" s="336" t="str">
        <f t="shared" ca="1" si="20"/>
        <v/>
      </c>
      <c r="O339" s="336" t="s">
        <v>18592</v>
      </c>
      <c r="P339" s="337"/>
      <c r="Q339" s="338" t="str">
        <f t="shared" si="21"/>
        <v/>
      </c>
      <c r="R339" s="338" t="b">
        <f t="shared" si="22"/>
        <v>1</v>
      </c>
      <c r="S339" s="338" t="str">
        <f t="shared" si="23"/>
        <v/>
      </c>
    </row>
    <row r="340" spans="1:19" s="338" customFormat="1" ht="20.100000000000001" customHeight="1">
      <c r="A340" s="301"/>
      <c r="B340" s="333"/>
      <c r="C340" s="333"/>
      <c r="D340" s="333"/>
      <c r="E340" s="333"/>
      <c r="F340" s="333"/>
      <c r="G340" s="334"/>
      <c r="H340" s="334"/>
      <c r="I340" s="335"/>
      <c r="J340" s="335"/>
      <c r="K340" s="335"/>
      <c r="L340" s="335"/>
      <c r="M340" s="335"/>
      <c r="N340" s="336" t="str">
        <f t="shared" ca="1" si="20"/>
        <v/>
      </c>
      <c r="O340" s="336" t="s">
        <v>18592</v>
      </c>
      <c r="P340" s="337"/>
      <c r="Q340" s="338" t="str">
        <f t="shared" si="21"/>
        <v/>
      </c>
      <c r="R340" s="338" t="b">
        <f t="shared" si="22"/>
        <v>1</v>
      </c>
      <c r="S340" s="338" t="str">
        <f t="shared" si="23"/>
        <v/>
      </c>
    </row>
    <row r="341" spans="1:19" s="338" customFormat="1" ht="20.100000000000001" customHeight="1">
      <c r="A341" s="301"/>
      <c r="B341" s="333"/>
      <c r="C341" s="333"/>
      <c r="D341" s="333"/>
      <c r="E341" s="333"/>
      <c r="F341" s="333"/>
      <c r="G341" s="334"/>
      <c r="H341" s="334"/>
      <c r="I341" s="335"/>
      <c r="J341" s="335"/>
      <c r="K341" s="335"/>
      <c r="L341" s="335"/>
      <c r="M341" s="335"/>
      <c r="N341" s="336" t="str">
        <f t="shared" ca="1" si="20"/>
        <v/>
      </c>
      <c r="O341" s="336" t="s">
        <v>18592</v>
      </c>
      <c r="P341" s="337"/>
      <c r="Q341" s="338" t="str">
        <f t="shared" si="21"/>
        <v/>
      </c>
      <c r="R341" s="338" t="b">
        <f t="shared" si="22"/>
        <v>1</v>
      </c>
      <c r="S341" s="338" t="str">
        <f t="shared" si="23"/>
        <v/>
      </c>
    </row>
    <row r="342" spans="1:19" s="338" customFormat="1" ht="20.100000000000001" customHeight="1">
      <c r="A342" s="301"/>
      <c r="B342" s="333"/>
      <c r="C342" s="333"/>
      <c r="D342" s="333"/>
      <c r="E342" s="333"/>
      <c r="F342" s="333"/>
      <c r="G342" s="334"/>
      <c r="H342" s="334"/>
      <c r="I342" s="335"/>
      <c r="J342" s="335"/>
      <c r="K342" s="335"/>
      <c r="L342" s="335"/>
      <c r="M342" s="335"/>
      <c r="N342" s="336" t="str">
        <f t="shared" ca="1" si="20"/>
        <v/>
      </c>
      <c r="O342" s="336" t="s">
        <v>18592</v>
      </c>
      <c r="P342" s="337"/>
      <c r="Q342" s="338" t="str">
        <f t="shared" si="21"/>
        <v/>
      </c>
      <c r="R342" s="338" t="b">
        <f t="shared" si="22"/>
        <v>1</v>
      </c>
      <c r="S342" s="338" t="str">
        <f t="shared" si="23"/>
        <v/>
      </c>
    </row>
    <row r="343" spans="1:19" s="338" customFormat="1" ht="20.100000000000001" customHeight="1">
      <c r="A343" s="301"/>
      <c r="B343" s="333"/>
      <c r="C343" s="333"/>
      <c r="D343" s="333"/>
      <c r="E343" s="333"/>
      <c r="F343" s="333"/>
      <c r="G343" s="334"/>
      <c r="H343" s="334"/>
      <c r="I343" s="335"/>
      <c r="J343" s="335"/>
      <c r="K343" s="335"/>
      <c r="L343" s="335"/>
      <c r="M343" s="335"/>
      <c r="N343" s="336" t="str">
        <f t="shared" ca="1" si="20"/>
        <v/>
      </c>
      <c r="O343" s="336" t="s">
        <v>18592</v>
      </c>
      <c r="P343" s="337"/>
      <c r="Q343" s="338" t="str">
        <f t="shared" si="21"/>
        <v/>
      </c>
      <c r="R343" s="338" t="b">
        <f t="shared" si="22"/>
        <v>1</v>
      </c>
      <c r="S343" s="338" t="str">
        <f t="shared" si="23"/>
        <v/>
      </c>
    </row>
    <row r="344" spans="1:19" s="338" customFormat="1" ht="20.100000000000001" customHeight="1">
      <c r="A344" s="301"/>
      <c r="B344" s="333"/>
      <c r="C344" s="333"/>
      <c r="D344" s="333"/>
      <c r="E344" s="333"/>
      <c r="F344" s="333"/>
      <c r="G344" s="334"/>
      <c r="H344" s="334"/>
      <c r="I344" s="335"/>
      <c r="J344" s="335"/>
      <c r="K344" s="335"/>
      <c r="L344" s="335"/>
      <c r="M344" s="335"/>
      <c r="N344" s="336" t="str">
        <f t="shared" ca="1" si="20"/>
        <v/>
      </c>
      <c r="O344" s="336" t="s">
        <v>18592</v>
      </c>
      <c r="P344" s="337"/>
      <c r="Q344" s="338" t="str">
        <f t="shared" si="21"/>
        <v/>
      </c>
      <c r="R344" s="338" t="b">
        <f t="shared" si="22"/>
        <v>1</v>
      </c>
      <c r="S344" s="338" t="str">
        <f t="shared" si="23"/>
        <v/>
      </c>
    </row>
    <row r="345" spans="1:19" s="338" customFormat="1" ht="20.100000000000001" customHeight="1">
      <c r="A345" s="301"/>
      <c r="B345" s="333"/>
      <c r="C345" s="333"/>
      <c r="D345" s="333"/>
      <c r="E345" s="333"/>
      <c r="F345" s="333"/>
      <c r="G345" s="334"/>
      <c r="H345" s="334"/>
      <c r="I345" s="335"/>
      <c r="J345" s="335"/>
      <c r="K345" s="335"/>
      <c r="L345" s="335"/>
      <c r="M345" s="335"/>
      <c r="N345" s="336" t="str">
        <f t="shared" ca="1" si="20"/>
        <v/>
      </c>
      <c r="O345" s="336" t="s">
        <v>18592</v>
      </c>
      <c r="P345" s="337"/>
      <c r="Q345" s="338" t="str">
        <f t="shared" si="21"/>
        <v/>
      </c>
      <c r="R345" s="338" t="b">
        <f t="shared" si="22"/>
        <v>1</v>
      </c>
      <c r="S345" s="338" t="str">
        <f t="shared" si="23"/>
        <v/>
      </c>
    </row>
    <row r="346" spans="1:19" s="338" customFormat="1" ht="20.100000000000001" customHeight="1">
      <c r="A346" s="301"/>
      <c r="B346" s="333"/>
      <c r="C346" s="333"/>
      <c r="D346" s="333"/>
      <c r="E346" s="333"/>
      <c r="F346" s="333"/>
      <c r="G346" s="334"/>
      <c r="H346" s="334"/>
      <c r="I346" s="335"/>
      <c r="J346" s="335"/>
      <c r="K346" s="335"/>
      <c r="L346" s="335"/>
      <c r="M346" s="335"/>
      <c r="N346" s="336" t="str">
        <f t="shared" ca="1" si="20"/>
        <v/>
      </c>
      <c r="O346" s="336" t="s">
        <v>18592</v>
      </c>
      <c r="P346" s="337"/>
      <c r="Q346" s="338" t="str">
        <f t="shared" si="21"/>
        <v/>
      </c>
      <c r="R346" s="338" t="b">
        <f t="shared" si="22"/>
        <v>1</v>
      </c>
      <c r="S346" s="338" t="str">
        <f t="shared" si="23"/>
        <v/>
      </c>
    </row>
    <row r="347" spans="1:19" s="338" customFormat="1" ht="20.100000000000001" customHeight="1">
      <c r="A347" s="301"/>
      <c r="B347" s="333"/>
      <c r="C347" s="333"/>
      <c r="D347" s="333"/>
      <c r="E347" s="333"/>
      <c r="F347" s="333"/>
      <c r="G347" s="334"/>
      <c r="H347" s="334"/>
      <c r="I347" s="335"/>
      <c r="J347" s="335"/>
      <c r="K347" s="335"/>
      <c r="L347" s="335"/>
      <c r="M347" s="335"/>
      <c r="N347" s="336" t="str">
        <f t="shared" ca="1" si="20"/>
        <v/>
      </c>
      <c r="O347" s="336" t="s">
        <v>18592</v>
      </c>
      <c r="P347" s="337"/>
      <c r="Q347" s="338" t="str">
        <f t="shared" si="21"/>
        <v/>
      </c>
      <c r="R347" s="338" t="b">
        <f t="shared" si="22"/>
        <v>1</v>
      </c>
      <c r="S347" s="338" t="str">
        <f t="shared" si="23"/>
        <v/>
      </c>
    </row>
    <row r="348" spans="1:19" s="338" customFormat="1" ht="20.100000000000001" customHeight="1">
      <c r="A348" s="301"/>
      <c r="B348" s="333"/>
      <c r="C348" s="333"/>
      <c r="D348" s="333"/>
      <c r="E348" s="333"/>
      <c r="F348" s="333"/>
      <c r="G348" s="334"/>
      <c r="H348" s="334"/>
      <c r="I348" s="335"/>
      <c r="J348" s="335"/>
      <c r="K348" s="335"/>
      <c r="L348" s="335"/>
      <c r="M348" s="335"/>
      <c r="N348" s="336" t="str">
        <f t="shared" ca="1" si="20"/>
        <v/>
      </c>
      <c r="O348" s="336" t="s">
        <v>18592</v>
      </c>
      <c r="P348" s="337"/>
      <c r="Q348" s="338" t="str">
        <f t="shared" si="21"/>
        <v/>
      </c>
      <c r="R348" s="338" t="b">
        <f t="shared" si="22"/>
        <v>1</v>
      </c>
      <c r="S348" s="338" t="str">
        <f t="shared" si="23"/>
        <v/>
      </c>
    </row>
    <row r="349" spans="1:19" s="338" customFormat="1" ht="20.100000000000001" customHeight="1">
      <c r="A349" s="301"/>
      <c r="B349" s="333"/>
      <c r="C349" s="333"/>
      <c r="D349" s="333"/>
      <c r="E349" s="333"/>
      <c r="F349" s="333"/>
      <c r="G349" s="334"/>
      <c r="H349" s="334"/>
      <c r="I349" s="335"/>
      <c r="J349" s="335"/>
      <c r="K349" s="335"/>
      <c r="L349" s="335"/>
      <c r="M349" s="335"/>
      <c r="N349" s="336" t="str">
        <f t="shared" ca="1" si="20"/>
        <v/>
      </c>
      <c r="O349" s="336" t="s">
        <v>18592</v>
      </c>
      <c r="P349" s="337"/>
      <c r="Q349" s="338" t="str">
        <f t="shared" si="21"/>
        <v/>
      </c>
      <c r="R349" s="338" t="b">
        <f t="shared" si="22"/>
        <v>1</v>
      </c>
      <c r="S349" s="338" t="str">
        <f t="shared" si="23"/>
        <v/>
      </c>
    </row>
    <row r="350" spans="1:19" s="338" customFormat="1" ht="20.100000000000001" customHeight="1">
      <c r="A350" s="301"/>
      <c r="B350" s="333"/>
      <c r="C350" s="333"/>
      <c r="D350" s="333"/>
      <c r="E350" s="333"/>
      <c r="F350" s="333"/>
      <c r="G350" s="334"/>
      <c r="H350" s="334"/>
      <c r="I350" s="335"/>
      <c r="J350" s="335"/>
      <c r="K350" s="335"/>
      <c r="L350" s="335"/>
      <c r="M350" s="335"/>
      <c r="N350" s="336" t="str">
        <f t="shared" ca="1" si="20"/>
        <v/>
      </c>
      <c r="O350" s="336" t="s">
        <v>18592</v>
      </c>
      <c r="P350" s="337"/>
      <c r="Q350" s="338" t="str">
        <f t="shared" si="21"/>
        <v/>
      </c>
      <c r="R350" s="338" t="b">
        <f t="shared" si="22"/>
        <v>1</v>
      </c>
      <c r="S350" s="338" t="str">
        <f t="shared" si="23"/>
        <v/>
      </c>
    </row>
    <row r="351" spans="1:19" s="338" customFormat="1" ht="20.100000000000001" customHeight="1">
      <c r="A351" s="301"/>
      <c r="B351" s="333"/>
      <c r="C351" s="333"/>
      <c r="D351" s="333"/>
      <c r="E351" s="333"/>
      <c r="F351" s="333"/>
      <c r="G351" s="334"/>
      <c r="H351" s="334"/>
      <c r="I351" s="335"/>
      <c r="J351" s="335"/>
      <c r="K351" s="335"/>
      <c r="L351" s="335"/>
      <c r="M351" s="335"/>
      <c r="N351" s="336" t="str">
        <f t="shared" ca="1" si="20"/>
        <v/>
      </c>
      <c r="O351" s="336" t="s">
        <v>18592</v>
      </c>
      <c r="P351" s="337"/>
      <c r="Q351" s="338" t="str">
        <f t="shared" si="21"/>
        <v/>
      </c>
      <c r="R351" s="338" t="b">
        <f t="shared" si="22"/>
        <v>1</v>
      </c>
      <c r="S351" s="338" t="str">
        <f t="shared" si="23"/>
        <v/>
      </c>
    </row>
    <row r="352" spans="1:19" s="338" customFormat="1" ht="20.100000000000001" customHeight="1">
      <c r="A352" s="301"/>
      <c r="B352" s="333"/>
      <c r="C352" s="333"/>
      <c r="D352" s="333"/>
      <c r="E352" s="333"/>
      <c r="F352" s="333"/>
      <c r="G352" s="334"/>
      <c r="H352" s="334"/>
      <c r="I352" s="335"/>
      <c r="J352" s="335"/>
      <c r="K352" s="335"/>
      <c r="L352" s="335"/>
      <c r="M352" s="335"/>
      <c r="N352" s="336" t="str">
        <f t="shared" ca="1" si="20"/>
        <v/>
      </c>
      <c r="O352" s="336" t="s">
        <v>18592</v>
      </c>
      <c r="P352" s="337"/>
      <c r="Q352" s="338" t="str">
        <f t="shared" si="21"/>
        <v/>
      </c>
      <c r="R352" s="338" t="b">
        <f t="shared" si="22"/>
        <v>1</v>
      </c>
      <c r="S352" s="338" t="str">
        <f t="shared" si="23"/>
        <v/>
      </c>
    </row>
    <row r="353" spans="1:19" s="338" customFormat="1" ht="20.100000000000001" customHeight="1">
      <c r="A353" s="301"/>
      <c r="B353" s="333"/>
      <c r="C353" s="333"/>
      <c r="D353" s="333"/>
      <c r="E353" s="333"/>
      <c r="F353" s="333"/>
      <c r="G353" s="334"/>
      <c r="H353" s="334"/>
      <c r="I353" s="335"/>
      <c r="J353" s="335"/>
      <c r="K353" s="335"/>
      <c r="L353" s="335"/>
      <c r="M353" s="335"/>
      <c r="N353" s="336" t="str">
        <f t="shared" ca="1" si="20"/>
        <v/>
      </c>
      <c r="O353" s="336" t="s">
        <v>18592</v>
      </c>
      <c r="P353" s="337"/>
      <c r="Q353" s="338" t="str">
        <f t="shared" si="21"/>
        <v/>
      </c>
      <c r="R353" s="338" t="b">
        <f t="shared" si="22"/>
        <v>1</v>
      </c>
      <c r="S353" s="338" t="str">
        <f t="shared" si="23"/>
        <v/>
      </c>
    </row>
    <row r="354" spans="1:19" s="338" customFormat="1" ht="20.100000000000001" customHeight="1">
      <c r="A354" s="301"/>
      <c r="B354" s="333"/>
      <c r="C354" s="333"/>
      <c r="D354" s="333"/>
      <c r="E354" s="333"/>
      <c r="F354" s="333"/>
      <c r="G354" s="334"/>
      <c r="H354" s="334"/>
      <c r="I354" s="335"/>
      <c r="J354" s="335"/>
      <c r="K354" s="335"/>
      <c r="L354" s="335"/>
      <c r="M354" s="335"/>
      <c r="N354" s="336" t="str">
        <f t="shared" ca="1" si="20"/>
        <v/>
      </c>
      <c r="O354" s="336" t="s">
        <v>18592</v>
      </c>
      <c r="P354" s="337"/>
      <c r="Q354" s="338" t="str">
        <f t="shared" si="21"/>
        <v/>
      </c>
      <c r="R354" s="338" t="b">
        <f t="shared" si="22"/>
        <v>1</v>
      </c>
      <c r="S354" s="338" t="str">
        <f t="shared" si="23"/>
        <v/>
      </c>
    </row>
    <row r="355" spans="1:19" s="338" customFormat="1" ht="20.100000000000001" customHeight="1">
      <c r="A355" s="301"/>
      <c r="B355" s="333"/>
      <c r="C355" s="333"/>
      <c r="D355" s="333"/>
      <c r="E355" s="333"/>
      <c r="F355" s="333"/>
      <c r="G355" s="334"/>
      <c r="H355" s="334"/>
      <c r="I355" s="335"/>
      <c r="J355" s="335"/>
      <c r="K355" s="335"/>
      <c r="L355" s="335"/>
      <c r="M355" s="335"/>
      <c r="N355" s="336" t="str">
        <f t="shared" ca="1" si="20"/>
        <v/>
      </c>
      <c r="O355" s="336" t="s">
        <v>18592</v>
      </c>
      <c r="P355" s="337"/>
      <c r="Q355" s="338" t="str">
        <f t="shared" si="21"/>
        <v/>
      </c>
      <c r="R355" s="338" t="b">
        <f t="shared" si="22"/>
        <v>1</v>
      </c>
      <c r="S355" s="338" t="str">
        <f t="shared" si="23"/>
        <v/>
      </c>
    </row>
    <row r="356" spans="1:19" s="338" customFormat="1" ht="20.100000000000001" customHeight="1">
      <c r="A356" s="301"/>
      <c r="B356" s="333"/>
      <c r="C356" s="333"/>
      <c r="D356" s="333"/>
      <c r="E356" s="333"/>
      <c r="F356" s="333"/>
      <c r="G356" s="334"/>
      <c r="H356" s="334"/>
      <c r="I356" s="335"/>
      <c r="J356" s="335"/>
      <c r="K356" s="335"/>
      <c r="L356" s="335"/>
      <c r="M356" s="335"/>
      <c r="N356" s="336" t="str">
        <f t="shared" ca="1" si="20"/>
        <v/>
      </c>
      <c r="O356" s="336" t="s">
        <v>18592</v>
      </c>
      <c r="P356" s="337"/>
      <c r="Q356" s="338" t="str">
        <f t="shared" si="21"/>
        <v/>
      </c>
      <c r="R356" s="338" t="b">
        <f t="shared" si="22"/>
        <v>1</v>
      </c>
      <c r="S356" s="338" t="str">
        <f t="shared" si="23"/>
        <v/>
      </c>
    </row>
    <row r="357" spans="1:19" s="338" customFormat="1" ht="20.100000000000001" customHeight="1">
      <c r="A357" s="301"/>
      <c r="B357" s="333"/>
      <c r="C357" s="333"/>
      <c r="D357" s="333"/>
      <c r="E357" s="333"/>
      <c r="F357" s="333"/>
      <c r="G357" s="334"/>
      <c r="H357" s="334"/>
      <c r="I357" s="335"/>
      <c r="J357" s="335"/>
      <c r="K357" s="335"/>
      <c r="L357" s="335"/>
      <c r="M357" s="335"/>
      <c r="N357" s="336" t="str">
        <f t="shared" ca="1" si="20"/>
        <v/>
      </c>
      <c r="O357" s="336" t="s">
        <v>18592</v>
      </c>
      <c r="P357" s="337"/>
      <c r="Q357" s="338" t="str">
        <f t="shared" si="21"/>
        <v/>
      </c>
      <c r="R357" s="338" t="b">
        <f t="shared" si="22"/>
        <v>1</v>
      </c>
      <c r="S357" s="338" t="str">
        <f t="shared" si="23"/>
        <v/>
      </c>
    </row>
    <row r="358" spans="1:19" s="338" customFormat="1" ht="20.100000000000001" customHeight="1">
      <c r="A358" s="301"/>
      <c r="B358" s="333"/>
      <c r="C358" s="333"/>
      <c r="D358" s="333"/>
      <c r="E358" s="333"/>
      <c r="F358" s="333"/>
      <c r="G358" s="334"/>
      <c r="H358" s="334"/>
      <c r="I358" s="335"/>
      <c r="J358" s="335"/>
      <c r="K358" s="335"/>
      <c r="L358" s="335"/>
      <c r="M358" s="335"/>
      <c r="N358" s="336" t="str">
        <f t="shared" ca="1" si="20"/>
        <v/>
      </c>
      <c r="O358" s="336" t="s">
        <v>18592</v>
      </c>
      <c r="P358" s="337"/>
      <c r="Q358" s="338" t="str">
        <f t="shared" si="21"/>
        <v/>
      </c>
      <c r="R358" s="338" t="b">
        <f t="shared" si="22"/>
        <v>1</v>
      </c>
      <c r="S358" s="338" t="str">
        <f t="shared" si="23"/>
        <v/>
      </c>
    </row>
    <row r="359" spans="1:19" s="338" customFormat="1" ht="20.100000000000001" customHeight="1">
      <c r="A359" s="301"/>
      <c r="B359" s="333"/>
      <c r="C359" s="333"/>
      <c r="D359" s="333"/>
      <c r="E359" s="333"/>
      <c r="F359" s="333"/>
      <c r="G359" s="334"/>
      <c r="H359" s="334"/>
      <c r="I359" s="335"/>
      <c r="J359" s="335"/>
      <c r="K359" s="335"/>
      <c r="L359" s="335"/>
      <c r="M359" s="335"/>
      <c r="N359" s="336" t="str">
        <f t="shared" ca="1" si="20"/>
        <v/>
      </c>
      <c r="O359" s="336" t="s">
        <v>18592</v>
      </c>
      <c r="P359" s="337"/>
      <c r="Q359" s="338" t="str">
        <f t="shared" si="21"/>
        <v/>
      </c>
      <c r="R359" s="338" t="b">
        <f t="shared" si="22"/>
        <v>1</v>
      </c>
      <c r="S359" s="338" t="str">
        <f t="shared" si="23"/>
        <v/>
      </c>
    </row>
    <row r="360" spans="1:19" s="338" customFormat="1" ht="20.100000000000001" customHeight="1">
      <c r="A360" s="301"/>
      <c r="B360" s="333"/>
      <c r="C360" s="333"/>
      <c r="D360" s="333"/>
      <c r="E360" s="333"/>
      <c r="F360" s="333"/>
      <c r="G360" s="334"/>
      <c r="H360" s="334"/>
      <c r="I360" s="335"/>
      <c r="J360" s="335"/>
      <c r="K360" s="335"/>
      <c r="L360" s="335"/>
      <c r="M360" s="335"/>
      <c r="N360" s="336" t="str">
        <f t="shared" ca="1" si="20"/>
        <v/>
      </c>
      <c r="O360" s="336" t="s">
        <v>18592</v>
      </c>
      <c r="P360" s="337"/>
      <c r="Q360" s="338" t="str">
        <f t="shared" si="21"/>
        <v/>
      </c>
      <c r="R360" s="338" t="b">
        <f t="shared" si="22"/>
        <v>1</v>
      </c>
      <c r="S360" s="338" t="str">
        <f t="shared" si="23"/>
        <v/>
      </c>
    </row>
    <row r="361" spans="1:19" s="338" customFormat="1" ht="20.100000000000001" customHeight="1">
      <c r="A361" s="301"/>
      <c r="B361" s="333"/>
      <c r="C361" s="333"/>
      <c r="D361" s="333"/>
      <c r="E361" s="333"/>
      <c r="F361" s="333"/>
      <c r="G361" s="334"/>
      <c r="H361" s="334"/>
      <c r="I361" s="335"/>
      <c r="J361" s="335"/>
      <c r="K361" s="335"/>
      <c r="L361" s="335"/>
      <c r="M361" s="335"/>
      <c r="N361" s="336" t="str">
        <f t="shared" ca="1" si="20"/>
        <v/>
      </c>
      <c r="O361" s="336" t="s">
        <v>18592</v>
      </c>
      <c r="P361" s="337"/>
      <c r="Q361" s="338" t="str">
        <f t="shared" si="21"/>
        <v/>
      </c>
      <c r="R361" s="338" t="b">
        <f t="shared" si="22"/>
        <v>1</v>
      </c>
      <c r="S361" s="338" t="str">
        <f t="shared" si="23"/>
        <v/>
      </c>
    </row>
    <row r="362" spans="1:19" s="338" customFormat="1" ht="20.100000000000001" customHeight="1">
      <c r="A362" s="301"/>
      <c r="B362" s="333"/>
      <c r="C362" s="333"/>
      <c r="D362" s="333"/>
      <c r="E362" s="333"/>
      <c r="F362" s="333"/>
      <c r="G362" s="334"/>
      <c r="H362" s="334"/>
      <c r="I362" s="335"/>
      <c r="J362" s="335"/>
      <c r="K362" s="335"/>
      <c r="L362" s="335"/>
      <c r="M362" s="335"/>
      <c r="N362" s="336" t="str">
        <f t="shared" ca="1" si="20"/>
        <v/>
      </c>
      <c r="O362" s="336" t="s">
        <v>18592</v>
      </c>
      <c r="P362" s="337"/>
      <c r="Q362" s="338" t="str">
        <f t="shared" si="21"/>
        <v/>
      </c>
      <c r="R362" s="338" t="b">
        <f t="shared" si="22"/>
        <v>1</v>
      </c>
      <c r="S362" s="338" t="str">
        <f t="shared" si="23"/>
        <v/>
      </c>
    </row>
    <row r="363" spans="1:19" s="338" customFormat="1" ht="20.100000000000001" customHeight="1">
      <c r="A363" s="301"/>
      <c r="B363" s="333"/>
      <c r="C363" s="333"/>
      <c r="D363" s="333"/>
      <c r="E363" s="333"/>
      <c r="F363" s="333"/>
      <c r="G363" s="334"/>
      <c r="H363" s="334"/>
      <c r="I363" s="335"/>
      <c r="J363" s="335"/>
      <c r="K363" s="335"/>
      <c r="L363" s="335"/>
      <c r="M363" s="335"/>
      <c r="N363" s="336" t="str">
        <f t="shared" ca="1" si="20"/>
        <v/>
      </c>
      <c r="O363" s="336" t="s">
        <v>18592</v>
      </c>
      <c r="P363" s="337"/>
      <c r="Q363" s="338" t="str">
        <f t="shared" si="21"/>
        <v/>
      </c>
      <c r="R363" s="338" t="b">
        <f t="shared" si="22"/>
        <v>1</v>
      </c>
      <c r="S363" s="338" t="str">
        <f t="shared" si="23"/>
        <v/>
      </c>
    </row>
    <row r="364" spans="1:19" s="338" customFormat="1" ht="20.100000000000001" customHeight="1">
      <c r="A364" s="301"/>
      <c r="B364" s="333"/>
      <c r="C364" s="333"/>
      <c r="D364" s="333"/>
      <c r="E364" s="333"/>
      <c r="F364" s="333"/>
      <c r="G364" s="334"/>
      <c r="H364" s="334"/>
      <c r="I364" s="335"/>
      <c r="J364" s="335"/>
      <c r="K364" s="335"/>
      <c r="L364" s="335"/>
      <c r="M364" s="335"/>
      <c r="N364" s="336" t="str">
        <f t="shared" ca="1" si="20"/>
        <v/>
      </c>
      <c r="O364" s="336" t="s">
        <v>18592</v>
      </c>
      <c r="P364" s="337"/>
      <c r="Q364" s="338" t="str">
        <f t="shared" si="21"/>
        <v/>
      </c>
      <c r="R364" s="338" t="b">
        <f t="shared" si="22"/>
        <v>1</v>
      </c>
      <c r="S364" s="338" t="str">
        <f t="shared" si="23"/>
        <v/>
      </c>
    </row>
    <row r="365" spans="1:19" s="338" customFormat="1" ht="20.100000000000001" customHeight="1">
      <c r="A365" s="301"/>
      <c r="B365" s="333"/>
      <c r="C365" s="333"/>
      <c r="D365" s="333"/>
      <c r="E365" s="333"/>
      <c r="F365" s="333"/>
      <c r="G365" s="334"/>
      <c r="H365" s="334"/>
      <c r="I365" s="335"/>
      <c r="J365" s="335"/>
      <c r="K365" s="335"/>
      <c r="L365" s="335"/>
      <c r="M365" s="335"/>
      <c r="N365" s="336" t="str">
        <f t="shared" ca="1" si="20"/>
        <v/>
      </c>
      <c r="O365" s="336" t="s">
        <v>18592</v>
      </c>
      <c r="P365" s="337"/>
      <c r="Q365" s="338" t="str">
        <f t="shared" si="21"/>
        <v/>
      </c>
      <c r="R365" s="338" t="b">
        <f t="shared" si="22"/>
        <v>1</v>
      </c>
      <c r="S365" s="338" t="str">
        <f t="shared" si="23"/>
        <v/>
      </c>
    </row>
    <row r="366" spans="1:19" s="338" customFormat="1" ht="20.100000000000001" customHeight="1">
      <c r="A366" s="301"/>
      <c r="B366" s="333"/>
      <c r="C366" s="333"/>
      <c r="D366" s="333"/>
      <c r="E366" s="333"/>
      <c r="F366" s="333"/>
      <c r="G366" s="334"/>
      <c r="H366" s="334"/>
      <c r="I366" s="335"/>
      <c r="J366" s="335"/>
      <c r="K366" s="335"/>
      <c r="L366" s="335"/>
      <c r="M366" s="335"/>
      <c r="N366" s="336" t="str">
        <f t="shared" ca="1" si="20"/>
        <v/>
      </c>
      <c r="O366" s="336" t="s">
        <v>18592</v>
      </c>
      <c r="P366" s="337"/>
      <c r="Q366" s="338" t="str">
        <f t="shared" si="21"/>
        <v/>
      </c>
      <c r="R366" s="338" t="b">
        <f t="shared" si="22"/>
        <v>1</v>
      </c>
      <c r="S366" s="338" t="str">
        <f t="shared" si="23"/>
        <v/>
      </c>
    </row>
    <row r="367" spans="1:19" s="338" customFormat="1" ht="20.100000000000001" customHeight="1">
      <c r="A367" s="301"/>
      <c r="B367" s="333"/>
      <c r="C367" s="333"/>
      <c r="D367" s="333"/>
      <c r="E367" s="333"/>
      <c r="F367" s="333"/>
      <c r="G367" s="334"/>
      <c r="H367" s="334"/>
      <c r="I367" s="335"/>
      <c r="J367" s="335"/>
      <c r="K367" s="335"/>
      <c r="L367" s="335"/>
      <c r="M367" s="335"/>
      <c r="N367" s="336" t="str">
        <f t="shared" ca="1" si="20"/>
        <v/>
      </c>
      <c r="O367" s="336" t="s">
        <v>18592</v>
      </c>
      <c r="P367" s="337"/>
      <c r="Q367" s="338" t="str">
        <f t="shared" si="21"/>
        <v/>
      </c>
      <c r="R367" s="338" t="b">
        <f t="shared" si="22"/>
        <v>1</v>
      </c>
      <c r="S367" s="338" t="str">
        <f t="shared" si="23"/>
        <v/>
      </c>
    </row>
    <row r="368" spans="1:19" s="338" customFormat="1" ht="20.100000000000001" customHeight="1">
      <c r="A368" s="301"/>
      <c r="B368" s="333"/>
      <c r="C368" s="333"/>
      <c r="D368" s="333"/>
      <c r="E368" s="333"/>
      <c r="F368" s="333"/>
      <c r="G368" s="334"/>
      <c r="H368" s="334"/>
      <c r="I368" s="335"/>
      <c r="J368" s="335"/>
      <c r="K368" s="335"/>
      <c r="L368" s="335"/>
      <c r="M368" s="335"/>
      <c r="N368" s="336" t="str">
        <f t="shared" ca="1" si="20"/>
        <v/>
      </c>
      <c r="O368" s="336" t="s">
        <v>18592</v>
      </c>
      <c r="P368" s="337"/>
      <c r="Q368" s="338" t="str">
        <f t="shared" si="21"/>
        <v/>
      </c>
      <c r="R368" s="338" t="b">
        <f t="shared" si="22"/>
        <v>1</v>
      </c>
      <c r="S368" s="338" t="str">
        <f t="shared" si="23"/>
        <v/>
      </c>
    </row>
    <row r="369" spans="1:19" s="338" customFormat="1" ht="20.100000000000001" customHeight="1">
      <c r="A369" s="301"/>
      <c r="B369" s="333"/>
      <c r="C369" s="333"/>
      <c r="D369" s="333"/>
      <c r="E369" s="333"/>
      <c r="F369" s="333"/>
      <c r="G369" s="334"/>
      <c r="H369" s="334"/>
      <c r="I369" s="335"/>
      <c r="J369" s="335"/>
      <c r="K369" s="335"/>
      <c r="L369" s="335"/>
      <c r="M369" s="335"/>
      <c r="N369" s="336" t="str">
        <f t="shared" ca="1" si="20"/>
        <v/>
      </c>
      <c r="O369" s="336" t="s">
        <v>18592</v>
      </c>
      <c r="P369" s="337"/>
      <c r="Q369" s="338" t="str">
        <f t="shared" si="21"/>
        <v/>
      </c>
      <c r="R369" s="338" t="b">
        <f t="shared" si="22"/>
        <v>1</v>
      </c>
      <c r="S369" s="338" t="str">
        <f t="shared" si="23"/>
        <v/>
      </c>
    </row>
    <row r="370" spans="1:19" s="338" customFormat="1" ht="20.100000000000001" customHeight="1">
      <c r="A370" s="301"/>
      <c r="B370" s="333"/>
      <c r="C370" s="333"/>
      <c r="D370" s="333"/>
      <c r="E370" s="333"/>
      <c r="F370" s="333"/>
      <c r="G370" s="334"/>
      <c r="H370" s="334"/>
      <c r="I370" s="335"/>
      <c r="J370" s="335"/>
      <c r="K370" s="335"/>
      <c r="L370" s="335"/>
      <c r="M370" s="335"/>
      <c r="N370" s="336" t="str">
        <f t="shared" ca="1" si="20"/>
        <v/>
      </c>
      <c r="O370" s="336" t="s">
        <v>18592</v>
      </c>
      <c r="P370" s="337"/>
      <c r="Q370" s="338" t="str">
        <f t="shared" si="21"/>
        <v/>
      </c>
      <c r="R370" s="338" t="b">
        <f t="shared" si="22"/>
        <v>1</v>
      </c>
      <c r="S370" s="338" t="str">
        <f t="shared" si="23"/>
        <v/>
      </c>
    </row>
    <row r="371" spans="1:19" s="338" customFormat="1" ht="20.100000000000001" customHeight="1">
      <c r="A371" s="301"/>
      <c r="B371" s="333"/>
      <c r="C371" s="333"/>
      <c r="D371" s="333"/>
      <c r="E371" s="333"/>
      <c r="F371" s="333"/>
      <c r="G371" s="334"/>
      <c r="H371" s="334"/>
      <c r="I371" s="335"/>
      <c r="J371" s="335"/>
      <c r="K371" s="335"/>
      <c r="L371" s="335"/>
      <c r="M371" s="335"/>
      <c r="N371" s="336" t="str">
        <f t="shared" ca="1" si="20"/>
        <v/>
      </c>
      <c r="O371" s="336" t="s">
        <v>18592</v>
      </c>
      <c r="P371" s="337"/>
      <c r="Q371" s="338" t="str">
        <f t="shared" si="21"/>
        <v/>
      </c>
      <c r="R371" s="338" t="b">
        <f t="shared" si="22"/>
        <v>1</v>
      </c>
      <c r="S371" s="338" t="str">
        <f t="shared" si="23"/>
        <v/>
      </c>
    </row>
    <row r="372" spans="1:19" s="338" customFormat="1" ht="20.100000000000001" customHeight="1">
      <c r="A372" s="301"/>
      <c r="B372" s="333"/>
      <c r="C372" s="333"/>
      <c r="D372" s="333"/>
      <c r="E372" s="333"/>
      <c r="F372" s="333"/>
      <c r="G372" s="334"/>
      <c r="H372" s="334"/>
      <c r="I372" s="335"/>
      <c r="J372" s="335"/>
      <c r="K372" s="335"/>
      <c r="L372" s="335"/>
      <c r="M372" s="335"/>
      <c r="N372" s="336" t="str">
        <f t="shared" ca="1" si="20"/>
        <v/>
      </c>
      <c r="O372" s="336" t="s">
        <v>18592</v>
      </c>
      <c r="P372" s="337"/>
      <c r="Q372" s="338" t="str">
        <f t="shared" si="21"/>
        <v/>
      </c>
      <c r="R372" s="338" t="b">
        <f t="shared" si="22"/>
        <v>1</v>
      </c>
      <c r="S372" s="338" t="str">
        <f t="shared" si="23"/>
        <v/>
      </c>
    </row>
    <row r="373" spans="1:19" s="338" customFormat="1" ht="20.100000000000001" customHeight="1">
      <c r="A373" s="301"/>
      <c r="B373" s="333"/>
      <c r="C373" s="333"/>
      <c r="D373" s="333"/>
      <c r="E373" s="333"/>
      <c r="F373" s="333"/>
      <c r="G373" s="334"/>
      <c r="H373" s="334"/>
      <c r="I373" s="335"/>
      <c r="J373" s="335"/>
      <c r="K373" s="335"/>
      <c r="L373" s="335"/>
      <c r="M373" s="335"/>
      <c r="N373" s="336" t="str">
        <f t="shared" ca="1" si="20"/>
        <v/>
      </c>
      <c r="O373" s="336" t="s">
        <v>18592</v>
      </c>
      <c r="P373" s="337"/>
      <c r="Q373" s="338" t="str">
        <f t="shared" si="21"/>
        <v/>
      </c>
      <c r="R373" s="338" t="b">
        <f t="shared" si="22"/>
        <v>1</v>
      </c>
      <c r="S373" s="338" t="str">
        <f t="shared" si="23"/>
        <v/>
      </c>
    </row>
    <row r="374" spans="1:19" s="338" customFormat="1" ht="20.100000000000001" customHeight="1">
      <c r="A374" s="301"/>
      <c r="B374" s="333"/>
      <c r="C374" s="333"/>
      <c r="D374" s="333"/>
      <c r="E374" s="333"/>
      <c r="F374" s="333"/>
      <c r="G374" s="334"/>
      <c r="H374" s="334"/>
      <c r="I374" s="335"/>
      <c r="J374" s="335"/>
      <c r="K374" s="335"/>
      <c r="L374" s="335"/>
      <c r="M374" s="335"/>
      <c r="N374" s="336" t="str">
        <f t="shared" ca="1" si="20"/>
        <v/>
      </c>
      <c r="O374" s="336" t="s">
        <v>18592</v>
      </c>
      <c r="P374" s="337"/>
      <c r="Q374" s="338" t="str">
        <f t="shared" si="21"/>
        <v/>
      </c>
      <c r="R374" s="338" t="b">
        <f t="shared" si="22"/>
        <v>1</v>
      </c>
      <c r="S374" s="338" t="str">
        <f t="shared" si="23"/>
        <v/>
      </c>
    </row>
    <row r="375" spans="1:19" s="338" customFormat="1" ht="20.100000000000001" customHeight="1">
      <c r="A375" s="301"/>
      <c r="B375" s="333"/>
      <c r="C375" s="333"/>
      <c r="D375" s="333"/>
      <c r="E375" s="333"/>
      <c r="F375" s="333"/>
      <c r="G375" s="334"/>
      <c r="H375" s="334"/>
      <c r="I375" s="335"/>
      <c r="J375" s="335"/>
      <c r="K375" s="335"/>
      <c r="L375" s="335"/>
      <c r="M375" s="335"/>
      <c r="N375" s="336" t="str">
        <f t="shared" ca="1" si="20"/>
        <v/>
      </c>
      <c r="O375" s="336" t="s">
        <v>18592</v>
      </c>
      <c r="P375" s="337"/>
      <c r="Q375" s="338" t="str">
        <f t="shared" si="21"/>
        <v/>
      </c>
      <c r="R375" s="338" t="b">
        <f t="shared" si="22"/>
        <v>1</v>
      </c>
      <c r="S375" s="338" t="str">
        <f t="shared" si="23"/>
        <v/>
      </c>
    </row>
    <row r="376" spans="1:19" s="338" customFormat="1" ht="20.100000000000001" customHeight="1">
      <c r="A376" s="301"/>
      <c r="B376" s="333"/>
      <c r="C376" s="333"/>
      <c r="D376" s="333"/>
      <c r="E376" s="333"/>
      <c r="F376" s="333"/>
      <c r="G376" s="334"/>
      <c r="H376" s="334"/>
      <c r="I376" s="335"/>
      <c r="J376" s="335"/>
      <c r="K376" s="335"/>
      <c r="L376" s="335"/>
      <c r="M376" s="335"/>
      <c r="N376" s="336" t="str">
        <f t="shared" ca="1" si="20"/>
        <v/>
      </c>
      <c r="O376" s="336" t="s">
        <v>18592</v>
      </c>
      <c r="P376" s="337"/>
      <c r="Q376" s="338" t="str">
        <f t="shared" si="21"/>
        <v/>
      </c>
      <c r="R376" s="338" t="b">
        <f t="shared" si="22"/>
        <v>1</v>
      </c>
      <c r="S376" s="338" t="str">
        <f t="shared" si="23"/>
        <v/>
      </c>
    </row>
    <row r="377" spans="1:19" s="338" customFormat="1" ht="20.100000000000001" customHeight="1">
      <c r="A377" s="301"/>
      <c r="B377" s="333"/>
      <c r="C377" s="333"/>
      <c r="D377" s="333"/>
      <c r="E377" s="333"/>
      <c r="F377" s="333"/>
      <c r="G377" s="334"/>
      <c r="H377" s="334"/>
      <c r="I377" s="335"/>
      <c r="J377" s="335"/>
      <c r="K377" s="335"/>
      <c r="L377" s="335"/>
      <c r="M377" s="335"/>
      <c r="N377" s="336" t="str">
        <f t="shared" ca="1" si="20"/>
        <v/>
      </c>
      <c r="O377" s="336" t="s">
        <v>18592</v>
      </c>
      <c r="P377" s="337"/>
      <c r="Q377" s="338" t="str">
        <f t="shared" si="21"/>
        <v/>
      </c>
      <c r="R377" s="338" t="b">
        <f t="shared" si="22"/>
        <v>1</v>
      </c>
      <c r="S377" s="338" t="str">
        <f t="shared" si="23"/>
        <v/>
      </c>
    </row>
    <row r="378" spans="1:19" s="338" customFormat="1" ht="20.100000000000001" customHeight="1">
      <c r="A378" s="301"/>
      <c r="B378" s="333"/>
      <c r="C378" s="333"/>
      <c r="D378" s="333"/>
      <c r="E378" s="333"/>
      <c r="F378" s="333"/>
      <c r="G378" s="334"/>
      <c r="H378" s="334"/>
      <c r="I378" s="335"/>
      <c r="J378" s="335"/>
      <c r="K378" s="335"/>
      <c r="L378" s="335"/>
      <c r="M378" s="335"/>
      <c r="N378" s="336" t="str">
        <f t="shared" ca="1" si="20"/>
        <v/>
      </c>
      <c r="O378" s="336" t="s">
        <v>18592</v>
      </c>
      <c r="P378" s="337"/>
      <c r="Q378" s="338" t="str">
        <f t="shared" si="21"/>
        <v/>
      </c>
      <c r="R378" s="338" t="b">
        <f t="shared" si="22"/>
        <v>1</v>
      </c>
      <c r="S378" s="338" t="str">
        <f t="shared" si="23"/>
        <v/>
      </c>
    </row>
    <row r="379" spans="1:19" s="338" customFormat="1" ht="20.100000000000001" customHeight="1">
      <c r="A379" s="301"/>
      <c r="B379" s="333"/>
      <c r="C379" s="333"/>
      <c r="D379" s="333"/>
      <c r="E379" s="333"/>
      <c r="F379" s="333"/>
      <c r="G379" s="334"/>
      <c r="H379" s="334"/>
      <c r="I379" s="335"/>
      <c r="J379" s="335"/>
      <c r="K379" s="335"/>
      <c r="L379" s="335"/>
      <c r="M379" s="335"/>
      <c r="N379" s="336" t="str">
        <f t="shared" ca="1" si="20"/>
        <v/>
      </c>
      <c r="O379" s="336" t="s">
        <v>18592</v>
      </c>
      <c r="P379" s="337"/>
      <c r="Q379" s="338" t="str">
        <f t="shared" si="21"/>
        <v/>
      </c>
      <c r="R379" s="338" t="b">
        <f t="shared" si="22"/>
        <v>1</v>
      </c>
      <c r="S379" s="338" t="str">
        <f t="shared" si="23"/>
        <v/>
      </c>
    </row>
    <row r="380" spans="1:19" s="338" customFormat="1" ht="20.100000000000001" customHeight="1">
      <c r="A380" s="301"/>
      <c r="B380" s="333"/>
      <c r="C380" s="333"/>
      <c r="D380" s="333"/>
      <c r="E380" s="333"/>
      <c r="F380" s="333"/>
      <c r="G380" s="334"/>
      <c r="H380" s="334"/>
      <c r="I380" s="335"/>
      <c r="J380" s="335"/>
      <c r="K380" s="335"/>
      <c r="L380" s="335"/>
      <c r="M380" s="335"/>
      <c r="N380" s="336" t="str">
        <f t="shared" ca="1" si="20"/>
        <v/>
      </c>
      <c r="O380" s="336" t="s">
        <v>18592</v>
      </c>
      <c r="P380" s="337"/>
      <c r="Q380" s="338" t="str">
        <f t="shared" si="21"/>
        <v/>
      </c>
      <c r="R380" s="338" t="b">
        <f t="shared" si="22"/>
        <v>1</v>
      </c>
      <c r="S380" s="338" t="str">
        <f t="shared" si="23"/>
        <v/>
      </c>
    </row>
    <row r="381" spans="1:19" s="338" customFormat="1" ht="20.100000000000001" customHeight="1">
      <c r="A381" s="301"/>
      <c r="B381" s="333"/>
      <c r="C381" s="333"/>
      <c r="D381" s="333"/>
      <c r="E381" s="333"/>
      <c r="F381" s="333"/>
      <c r="G381" s="334"/>
      <c r="H381" s="334"/>
      <c r="I381" s="335"/>
      <c r="J381" s="335"/>
      <c r="K381" s="335"/>
      <c r="L381" s="335"/>
      <c r="M381" s="335"/>
      <c r="N381" s="336" t="str">
        <f t="shared" ca="1" si="20"/>
        <v/>
      </c>
      <c r="O381" s="336" t="s">
        <v>18592</v>
      </c>
      <c r="P381" s="337"/>
      <c r="Q381" s="338" t="str">
        <f t="shared" si="21"/>
        <v/>
      </c>
      <c r="R381" s="338" t="b">
        <f t="shared" si="22"/>
        <v>1</v>
      </c>
      <c r="S381" s="338" t="str">
        <f t="shared" si="23"/>
        <v/>
      </c>
    </row>
    <row r="382" spans="1:19" s="338" customFormat="1" ht="20.100000000000001" customHeight="1">
      <c r="A382" s="301"/>
      <c r="B382" s="333"/>
      <c r="C382" s="333"/>
      <c r="D382" s="333"/>
      <c r="E382" s="333"/>
      <c r="F382" s="333"/>
      <c r="G382" s="334"/>
      <c r="H382" s="334"/>
      <c r="I382" s="335"/>
      <c r="J382" s="335"/>
      <c r="K382" s="335"/>
      <c r="L382" s="335"/>
      <c r="M382" s="335"/>
      <c r="N382" s="336" t="str">
        <f t="shared" ca="1" si="20"/>
        <v/>
      </c>
      <c r="O382" s="336" t="s">
        <v>18592</v>
      </c>
      <c r="P382" s="337"/>
      <c r="Q382" s="338" t="str">
        <f t="shared" si="21"/>
        <v/>
      </c>
      <c r="R382" s="338" t="b">
        <f t="shared" si="22"/>
        <v>1</v>
      </c>
      <c r="S382" s="338" t="str">
        <f t="shared" si="23"/>
        <v/>
      </c>
    </row>
    <row r="383" spans="1:19" s="338" customFormat="1" ht="20.100000000000001" customHeight="1">
      <c r="A383" s="301"/>
      <c r="B383" s="333"/>
      <c r="C383" s="333"/>
      <c r="D383" s="333"/>
      <c r="E383" s="333"/>
      <c r="F383" s="333"/>
      <c r="G383" s="334"/>
      <c r="H383" s="334"/>
      <c r="I383" s="335"/>
      <c r="J383" s="335"/>
      <c r="K383" s="335"/>
      <c r="L383" s="335"/>
      <c r="M383" s="335"/>
      <c r="N383" s="336" t="str">
        <f t="shared" ca="1" si="20"/>
        <v/>
      </c>
      <c r="O383" s="336" t="s">
        <v>18592</v>
      </c>
      <c r="P383" s="337"/>
      <c r="Q383" s="338" t="str">
        <f t="shared" si="21"/>
        <v/>
      </c>
      <c r="R383" s="338" t="b">
        <f t="shared" si="22"/>
        <v>1</v>
      </c>
      <c r="S383" s="338" t="str">
        <f t="shared" si="23"/>
        <v/>
      </c>
    </row>
    <row r="384" spans="1:19" s="338" customFormat="1" ht="20.100000000000001" customHeight="1">
      <c r="A384" s="301"/>
      <c r="B384" s="333"/>
      <c r="C384" s="333"/>
      <c r="D384" s="333"/>
      <c r="E384" s="333"/>
      <c r="F384" s="333"/>
      <c r="G384" s="334"/>
      <c r="H384" s="334"/>
      <c r="I384" s="335"/>
      <c r="J384" s="335"/>
      <c r="K384" s="335"/>
      <c r="L384" s="335"/>
      <c r="M384" s="335"/>
      <c r="N384" s="336" t="str">
        <f t="shared" ca="1" si="20"/>
        <v/>
      </c>
      <c r="O384" s="336" t="s">
        <v>18592</v>
      </c>
      <c r="P384" s="337"/>
      <c r="Q384" s="338" t="str">
        <f t="shared" si="21"/>
        <v/>
      </c>
      <c r="R384" s="338" t="b">
        <f t="shared" si="22"/>
        <v>1</v>
      </c>
      <c r="S384" s="338" t="str">
        <f t="shared" si="23"/>
        <v/>
      </c>
    </row>
    <row r="385" spans="1:19" s="338" customFormat="1" ht="20.100000000000001" customHeight="1">
      <c r="A385" s="301"/>
      <c r="B385" s="333"/>
      <c r="C385" s="333"/>
      <c r="D385" s="333"/>
      <c r="E385" s="333"/>
      <c r="F385" s="333"/>
      <c r="G385" s="334"/>
      <c r="H385" s="334"/>
      <c r="I385" s="335"/>
      <c r="J385" s="335"/>
      <c r="K385" s="335"/>
      <c r="L385" s="335"/>
      <c r="M385" s="335"/>
      <c r="N385" s="336" t="str">
        <f t="shared" ca="1" si="20"/>
        <v/>
      </c>
      <c r="O385" s="336" t="s">
        <v>18592</v>
      </c>
      <c r="P385" s="337"/>
      <c r="Q385" s="338" t="str">
        <f t="shared" si="21"/>
        <v/>
      </c>
      <c r="R385" s="338" t="b">
        <f t="shared" si="22"/>
        <v>1</v>
      </c>
      <c r="S385" s="338" t="str">
        <f t="shared" si="23"/>
        <v/>
      </c>
    </row>
    <row r="386" spans="1:19" s="338" customFormat="1" ht="20.100000000000001" customHeight="1">
      <c r="A386" s="301"/>
      <c r="B386" s="333"/>
      <c r="C386" s="333"/>
      <c r="D386" s="333"/>
      <c r="E386" s="333"/>
      <c r="F386" s="333"/>
      <c r="G386" s="334"/>
      <c r="H386" s="334"/>
      <c r="I386" s="335"/>
      <c r="J386" s="335"/>
      <c r="K386" s="335"/>
      <c r="L386" s="335"/>
      <c r="M386" s="335"/>
      <c r="N386" s="336" t="str">
        <f t="shared" ca="1" si="20"/>
        <v/>
      </c>
      <c r="O386" s="336" t="s">
        <v>18592</v>
      </c>
      <c r="P386" s="337"/>
      <c r="Q386" s="338" t="str">
        <f t="shared" si="21"/>
        <v/>
      </c>
      <c r="R386" s="338" t="b">
        <f t="shared" si="22"/>
        <v>1</v>
      </c>
      <c r="S386" s="338" t="str">
        <f t="shared" si="23"/>
        <v/>
      </c>
    </row>
    <row r="387" spans="1:19" s="338" customFormat="1" ht="20.100000000000001" customHeight="1">
      <c r="A387" s="301"/>
      <c r="B387" s="333"/>
      <c r="C387" s="333"/>
      <c r="D387" s="333"/>
      <c r="E387" s="333"/>
      <c r="F387" s="333"/>
      <c r="G387" s="334"/>
      <c r="H387" s="334"/>
      <c r="I387" s="335"/>
      <c r="J387" s="335"/>
      <c r="K387" s="335"/>
      <c r="L387" s="335"/>
      <c r="M387" s="335"/>
      <c r="N387" s="336" t="str">
        <f t="shared" ca="1" si="20"/>
        <v/>
      </c>
      <c r="O387" s="336" t="s">
        <v>18592</v>
      </c>
      <c r="P387" s="337"/>
      <c r="Q387" s="338" t="str">
        <f t="shared" si="21"/>
        <v/>
      </c>
      <c r="R387" s="338" t="b">
        <f t="shared" si="22"/>
        <v>1</v>
      </c>
      <c r="S387" s="338" t="str">
        <f t="shared" si="23"/>
        <v/>
      </c>
    </row>
    <row r="388" spans="1:19" s="338" customFormat="1" ht="20.100000000000001" customHeight="1">
      <c r="A388" s="301"/>
      <c r="B388" s="333"/>
      <c r="C388" s="333"/>
      <c r="D388" s="333"/>
      <c r="E388" s="333"/>
      <c r="F388" s="333"/>
      <c r="G388" s="334"/>
      <c r="H388" s="334"/>
      <c r="I388" s="335"/>
      <c r="J388" s="335"/>
      <c r="K388" s="335"/>
      <c r="L388" s="335"/>
      <c r="M388" s="335"/>
      <c r="N388" s="336" t="str">
        <f t="shared" ca="1" si="20"/>
        <v/>
      </c>
      <c r="O388" s="336" t="s">
        <v>18592</v>
      </c>
      <c r="P388" s="337"/>
      <c r="Q388" s="338" t="str">
        <f t="shared" si="21"/>
        <v/>
      </c>
      <c r="R388" s="338" t="b">
        <f t="shared" si="22"/>
        <v>1</v>
      </c>
      <c r="S388" s="338" t="str">
        <f t="shared" si="23"/>
        <v/>
      </c>
    </row>
    <row r="389" spans="1:19" s="338" customFormat="1" ht="20.100000000000001" customHeight="1">
      <c r="A389" s="301"/>
      <c r="B389" s="333"/>
      <c r="C389" s="333"/>
      <c r="D389" s="333"/>
      <c r="E389" s="333"/>
      <c r="F389" s="333"/>
      <c r="G389" s="334"/>
      <c r="H389" s="334"/>
      <c r="I389" s="335"/>
      <c r="J389" s="335"/>
      <c r="K389" s="335"/>
      <c r="L389" s="335"/>
      <c r="M389" s="335"/>
      <c r="N389" s="336" t="str">
        <f t="shared" ref="N389:N452" ca="1" si="24">IF(A389="","",IF(ISERROR(MATCH($F389,CL,0)),"Unknown",INDIRECT("'C'!$A$"&amp;MATCH($F389,CL,0)+1)))</f>
        <v/>
      </c>
      <c r="O389" s="336" t="s">
        <v>18592</v>
      </c>
      <c r="P389" s="337"/>
      <c r="Q389" s="338" t="str">
        <f t="shared" ref="Q389:Q452" si="25">A389&amp;B389</f>
        <v/>
      </c>
      <c r="R389" s="338" t="b">
        <f t="shared" ref="R389:R452" si="26">OR(ISBLANK(B389),ISBLANK(C389))</f>
        <v>1</v>
      </c>
      <c r="S389" s="338" t="str">
        <f t="shared" ref="S389:S452" si="27">IF(R389,"",A389&amp;"+")</f>
        <v/>
      </c>
    </row>
    <row r="390" spans="1:19" s="338" customFormat="1" ht="20.100000000000001" customHeight="1">
      <c r="A390" s="301"/>
      <c r="B390" s="333"/>
      <c r="C390" s="333"/>
      <c r="D390" s="333"/>
      <c r="E390" s="333"/>
      <c r="F390" s="333"/>
      <c r="G390" s="334"/>
      <c r="H390" s="334"/>
      <c r="I390" s="335"/>
      <c r="J390" s="335"/>
      <c r="K390" s="335"/>
      <c r="L390" s="335"/>
      <c r="M390" s="335"/>
      <c r="N390" s="336" t="str">
        <f t="shared" ca="1" si="24"/>
        <v/>
      </c>
      <c r="O390" s="336" t="s">
        <v>18592</v>
      </c>
      <c r="P390" s="337"/>
      <c r="Q390" s="338" t="str">
        <f t="shared" si="25"/>
        <v/>
      </c>
      <c r="R390" s="338" t="b">
        <f t="shared" si="26"/>
        <v>1</v>
      </c>
      <c r="S390" s="338" t="str">
        <f t="shared" si="27"/>
        <v/>
      </c>
    </row>
    <row r="391" spans="1:19" s="338" customFormat="1" ht="20.100000000000001" customHeight="1">
      <c r="A391" s="301"/>
      <c r="B391" s="333"/>
      <c r="C391" s="333"/>
      <c r="D391" s="333"/>
      <c r="E391" s="333"/>
      <c r="F391" s="333"/>
      <c r="G391" s="334"/>
      <c r="H391" s="334"/>
      <c r="I391" s="335"/>
      <c r="J391" s="335"/>
      <c r="K391" s="335"/>
      <c r="L391" s="335"/>
      <c r="M391" s="335"/>
      <c r="N391" s="336" t="str">
        <f t="shared" ca="1" si="24"/>
        <v/>
      </c>
      <c r="O391" s="336" t="s">
        <v>18592</v>
      </c>
      <c r="P391" s="337"/>
      <c r="Q391" s="338" t="str">
        <f t="shared" si="25"/>
        <v/>
      </c>
      <c r="R391" s="338" t="b">
        <f t="shared" si="26"/>
        <v>1</v>
      </c>
      <c r="S391" s="338" t="str">
        <f t="shared" si="27"/>
        <v/>
      </c>
    </row>
    <row r="392" spans="1:19" s="338" customFormat="1" ht="20.100000000000001" customHeight="1">
      <c r="A392" s="301"/>
      <c r="B392" s="333"/>
      <c r="C392" s="333"/>
      <c r="D392" s="333"/>
      <c r="E392" s="333"/>
      <c r="F392" s="333"/>
      <c r="G392" s="334"/>
      <c r="H392" s="334"/>
      <c r="I392" s="335"/>
      <c r="J392" s="335"/>
      <c r="K392" s="335"/>
      <c r="L392" s="335"/>
      <c r="M392" s="335"/>
      <c r="N392" s="336" t="str">
        <f t="shared" ca="1" si="24"/>
        <v/>
      </c>
      <c r="O392" s="336" t="s">
        <v>18592</v>
      </c>
      <c r="P392" s="337"/>
      <c r="Q392" s="338" t="str">
        <f t="shared" si="25"/>
        <v/>
      </c>
      <c r="R392" s="338" t="b">
        <f t="shared" si="26"/>
        <v>1</v>
      </c>
      <c r="S392" s="338" t="str">
        <f t="shared" si="27"/>
        <v/>
      </c>
    </row>
    <row r="393" spans="1:19" s="338" customFormat="1" ht="20.100000000000001" customHeight="1">
      <c r="A393" s="301"/>
      <c r="B393" s="333"/>
      <c r="C393" s="333"/>
      <c r="D393" s="333"/>
      <c r="E393" s="333"/>
      <c r="F393" s="333"/>
      <c r="G393" s="334"/>
      <c r="H393" s="334"/>
      <c r="I393" s="335"/>
      <c r="J393" s="335"/>
      <c r="K393" s="335"/>
      <c r="L393" s="335"/>
      <c r="M393" s="335"/>
      <c r="N393" s="336" t="str">
        <f t="shared" ca="1" si="24"/>
        <v/>
      </c>
      <c r="O393" s="336" t="s">
        <v>18592</v>
      </c>
      <c r="P393" s="337"/>
      <c r="Q393" s="338" t="str">
        <f t="shared" si="25"/>
        <v/>
      </c>
      <c r="R393" s="338" t="b">
        <f t="shared" si="26"/>
        <v>1</v>
      </c>
      <c r="S393" s="338" t="str">
        <f t="shared" si="27"/>
        <v/>
      </c>
    </row>
    <row r="394" spans="1:19" s="338" customFormat="1" ht="20.100000000000001" customHeight="1">
      <c r="A394" s="301"/>
      <c r="B394" s="333"/>
      <c r="C394" s="333"/>
      <c r="D394" s="333"/>
      <c r="E394" s="333"/>
      <c r="F394" s="333"/>
      <c r="G394" s="334"/>
      <c r="H394" s="334"/>
      <c r="I394" s="335"/>
      <c r="J394" s="335"/>
      <c r="K394" s="335"/>
      <c r="L394" s="335"/>
      <c r="M394" s="335"/>
      <c r="N394" s="336" t="str">
        <f t="shared" ca="1" si="24"/>
        <v/>
      </c>
      <c r="O394" s="336" t="s">
        <v>18592</v>
      </c>
      <c r="P394" s="337"/>
      <c r="Q394" s="338" t="str">
        <f t="shared" si="25"/>
        <v/>
      </c>
      <c r="R394" s="338" t="b">
        <f t="shared" si="26"/>
        <v>1</v>
      </c>
      <c r="S394" s="338" t="str">
        <f t="shared" si="27"/>
        <v/>
      </c>
    </row>
    <row r="395" spans="1:19" s="338" customFormat="1" ht="20.100000000000001" customHeight="1">
      <c r="A395" s="301"/>
      <c r="B395" s="333"/>
      <c r="C395" s="333"/>
      <c r="D395" s="333"/>
      <c r="E395" s="333"/>
      <c r="F395" s="333"/>
      <c r="G395" s="334"/>
      <c r="H395" s="334"/>
      <c r="I395" s="335"/>
      <c r="J395" s="335"/>
      <c r="K395" s="335"/>
      <c r="L395" s="335"/>
      <c r="M395" s="335"/>
      <c r="N395" s="336" t="str">
        <f t="shared" ca="1" si="24"/>
        <v/>
      </c>
      <c r="O395" s="336" t="s">
        <v>18592</v>
      </c>
      <c r="P395" s="337"/>
      <c r="Q395" s="338" t="str">
        <f t="shared" si="25"/>
        <v/>
      </c>
      <c r="R395" s="338" t="b">
        <f t="shared" si="26"/>
        <v>1</v>
      </c>
      <c r="S395" s="338" t="str">
        <f t="shared" si="27"/>
        <v/>
      </c>
    </row>
    <row r="396" spans="1:19" s="338" customFormat="1" ht="20.100000000000001" customHeight="1">
      <c r="A396" s="301"/>
      <c r="B396" s="333"/>
      <c r="C396" s="333"/>
      <c r="D396" s="333"/>
      <c r="E396" s="333"/>
      <c r="F396" s="333"/>
      <c r="G396" s="334"/>
      <c r="H396" s="334"/>
      <c r="I396" s="335"/>
      <c r="J396" s="335"/>
      <c r="K396" s="335"/>
      <c r="L396" s="335"/>
      <c r="M396" s="335"/>
      <c r="N396" s="336" t="str">
        <f t="shared" ca="1" si="24"/>
        <v/>
      </c>
      <c r="O396" s="336" t="s">
        <v>18592</v>
      </c>
      <c r="P396" s="337"/>
      <c r="Q396" s="338" t="str">
        <f t="shared" si="25"/>
        <v/>
      </c>
      <c r="R396" s="338" t="b">
        <f t="shared" si="26"/>
        <v>1</v>
      </c>
      <c r="S396" s="338" t="str">
        <f t="shared" si="27"/>
        <v/>
      </c>
    </row>
    <row r="397" spans="1:19" s="338" customFormat="1" ht="20.100000000000001" customHeight="1">
      <c r="A397" s="301"/>
      <c r="B397" s="333"/>
      <c r="C397" s="333"/>
      <c r="D397" s="333"/>
      <c r="E397" s="333"/>
      <c r="F397" s="333"/>
      <c r="G397" s="334"/>
      <c r="H397" s="334"/>
      <c r="I397" s="335"/>
      <c r="J397" s="335"/>
      <c r="K397" s="335"/>
      <c r="L397" s="335"/>
      <c r="M397" s="335"/>
      <c r="N397" s="336" t="str">
        <f t="shared" ca="1" si="24"/>
        <v/>
      </c>
      <c r="O397" s="336" t="s">
        <v>18592</v>
      </c>
      <c r="P397" s="337"/>
      <c r="Q397" s="338" t="str">
        <f t="shared" si="25"/>
        <v/>
      </c>
      <c r="R397" s="338" t="b">
        <f t="shared" si="26"/>
        <v>1</v>
      </c>
      <c r="S397" s="338" t="str">
        <f t="shared" si="27"/>
        <v/>
      </c>
    </row>
    <row r="398" spans="1:19" s="338" customFormat="1" ht="20.100000000000001" customHeight="1">
      <c r="A398" s="301"/>
      <c r="B398" s="333"/>
      <c r="C398" s="333"/>
      <c r="D398" s="333"/>
      <c r="E398" s="333"/>
      <c r="F398" s="333"/>
      <c r="G398" s="334"/>
      <c r="H398" s="334"/>
      <c r="I398" s="335"/>
      <c r="J398" s="335"/>
      <c r="K398" s="335"/>
      <c r="L398" s="335"/>
      <c r="M398" s="335"/>
      <c r="N398" s="336" t="str">
        <f t="shared" ca="1" si="24"/>
        <v/>
      </c>
      <c r="O398" s="336" t="s">
        <v>18592</v>
      </c>
      <c r="P398" s="337"/>
      <c r="Q398" s="338" t="str">
        <f t="shared" si="25"/>
        <v/>
      </c>
      <c r="R398" s="338" t="b">
        <f t="shared" si="26"/>
        <v>1</v>
      </c>
      <c r="S398" s="338" t="str">
        <f t="shared" si="27"/>
        <v/>
      </c>
    </row>
    <row r="399" spans="1:19" s="338" customFormat="1" ht="20.100000000000001" customHeight="1">
      <c r="A399" s="301"/>
      <c r="B399" s="333"/>
      <c r="C399" s="333"/>
      <c r="D399" s="333"/>
      <c r="E399" s="333"/>
      <c r="F399" s="333"/>
      <c r="G399" s="334"/>
      <c r="H399" s="334"/>
      <c r="I399" s="335"/>
      <c r="J399" s="335"/>
      <c r="K399" s="335"/>
      <c r="L399" s="335"/>
      <c r="M399" s="335"/>
      <c r="N399" s="336" t="str">
        <f t="shared" ca="1" si="24"/>
        <v/>
      </c>
      <c r="O399" s="336" t="s">
        <v>18592</v>
      </c>
      <c r="P399" s="337"/>
      <c r="Q399" s="338" t="str">
        <f t="shared" si="25"/>
        <v/>
      </c>
      <c r="R399" s="338" t="b">
        <f t="shared" si="26"/>
        <v>1</v>
      </c>
      <c r="S399" s="338" t="str">
        <f t="shared" si="27"/>
        <v/>
      </c>
    </row>
    <row r="400" spans="1:19" s="338" customFormat="1" ht="20.100000000000001" customHeight="1">
      <c r="A400" s="301"/>
      <c r="B400" s="333"/>
      <c r="C400" s="333"/>
      <c r="D400" s="333"/>
      <c r="E400" s="333"/>
      <c r="F400" s="333"/>
      <c r="G400" s="334"/>
      <c r="H400" s="334"/>
      <c r="I400" s="335"/>
      <c r="J400" s="335"/>
      <c r="K400" s="335"/>
      <c r="L400" s="335"/>
      <c r="M400" s="335"/>
      <c r="N400" s="336" t="str">
        <f t="shared" ca="1" si="24"/>
        <v/>
      </c>
      <c r="O400" s="336" t="s">
        <v>18592</v>
      </c>
      <c r="P400" s="337"/>
      <c r="Q400" s="338" t="str">
        <f t="shared" si="25"/>
        <v/>
      </c>
      <c r="R400" s="338" t="b">
        <f t="shared" si="26"/>
        <v>1</v>
      </c>
      <c r="S400" s="338" t="str">
        <f t="shared" si="27"/>
        <v/>
      </c>
    </row>
    <row r="401" spans="1:19" s="338" customFormat="1" ht="20.100000000000001" customHeight="1">
      <c r="A401" s="301"/>
      <c r="B401" s="333"/>
      <c r="C401" s="333"/>
      <c r="D401" s="333"/>
      <c r="E401" s="333"/>
      <c r="F401" s="333"/>
      <c r="G401" s="334"/>
      <c r="H401" s="334"/>
      <c r="I401" s="335"/>
      <c r="J401" s="335"/>
      <c r="K401" s="335"/>
      <c r="L401" s="335"/>
      <c r="M401" s="335"/>
      <c r="N401" s="336" t="str">
        <f t="shared" ca="1" si="24"/>
        <v/>
      </c>
      <c r="O401" s="336" t="s">
        <v>18592</v>
      </c>
      <c r="P401" s="337"/>
      <c r="Q401" s="338" t="str">
        <f t="shared" si="25"/>
        <v/>
      </c>
      <c r="R401" s="338" t="b">
        <f t="shared" si="26"/>
        <v>1</v>
      </c>
      <c r="S401" s="338" t="str">
        <f t="shared" si="27"/>
        <v/>
      </c>
    </row>
    <row r="402" spans="1:19" s="338" customFormat="1" ht="20.100000000000001" customHeight="1">
      <c r="A402" s="301"/>
      <c r="B402" s="333"/>
      <c r="C402" s="333"/>
      <c r="D402" s="333"/>
      <c r="E402" s="333"/>
      <c r="F402" s="333"/>
      <c r="G402" s="334"/>
      <c r="H402" s="334"/>
      <c r="I402" s="335"/>
      <c r="J402" s="335"/>
      <c r="K402" s="335"/>
      <c r="L402" s="335"/>
      <c r="M402" s="335"/>
      <c r="N402" s="336" t="str">
        <f t="shared" ca="1" si="24"/>
        <v/>
      </c>
      <c r="O402" s="336" t="s">
        <v>18592</v>
      </c>
      <c r="P402" s="337"/>
      <c r="Q402" s="338" t="str">
        <f t="shared" si="25"/>
        <v/>
      </c>
      <c r="R402" s="338" t="b">
        <f t="shared" si="26"/>
        <v>1</v>
      </c>
      <c r="S402" s="338" t="str">
        <f t="shared" si="27"/>
        <v/>
      </c>
    </row>
    <row r="403" spans="1:19" s="338" customFormat="1" ht="20.100000000000001" customHeight="1">
      <c r="A403" s="301"/>
      <c r="B403" s="333"/>
      <c r="C403" s="333"/>
      <c r="D403" s="333"/>
      <c r="E403" s="333"/>
      <c r="F403" s="333"/>
      <c r="G403" s="334"/>
      <c r="H403" s="334"/>
      <c r="I403" s="335"/>
      <c r="J403" s="335"/>
      <c r="K403" s="335"/>
      <c r="L403" s="335"/>
      <c r="M403" s="335"/>
      <c r="N403" s="336" t="str">
        <f t="shared" ca="1" si="24"/>
        <v/>
      </c>
      <c r="O403" s="336" t="s">
        <v>18592</v>
      </c>
      <c r="P403" s="337"/>
      <c r="Q403" s="338" t="str">
        <f t="shared" si="25"/>
        <v/>
      </c>
      <c r="R403" s="338" t="b">
        <f t="shared" si="26"/>
        <v>1</v>
      </c>
      <c r="S403" s="338" t="str">
        <f t="shared" si="27"/>
        <v/>
      </c>
    </row>
    <row r="404" spans="1:19" s="338" customFormat="1" ht="20.100000000000001" customHeight="1">
      <c r="A404" s="301"/>
      <c r="B404" s="333"/>
      <c r="C404" s="333"/>
      <c r="D404" s="333"/>
      <c r="E404" s="333"/>
      <c r="F404" s="333"/>
      <c r="G404" s="334"/>
      <c r="H404" s="334"/>
      <c r="I404" s="335"/>
      <c r="J404" s="335"/>
      <c r="K404" s="335"/>
      <c r="L404" s="335"/>
      <c r="M404" s="335"/>
      <c r="N404" s="336" t="str">
        <f t="shared" ca="1" si="24"/>
        <v/>
      </c>
      <c r="O404" s="336" t="s">
        <v>18592</v>
      </c>
      <c r="P404" s="337"/>
      <c r="Q404" s="338" t="str">
        <f t="shared" si="25"/>
        <v/>
      </c>
      <c r="R404" s="338" t="b">
        <f t="shared" si="26"/>
        <v>1</v>
      </c>
      <c r="S404" s="338" t="str">
        <f t="shared" si="27"/>
        <v/>
      </c>
    </row>
    <row r="405" spans="1:19" s="338" customFormat="1" ht="20.100000000000001" customHeight="1">
      <c r="A405" s="301"/>
      <c r="B405" s="333"/>
      <c r="C405" s="333"/>
      <c r="D405" s="333"/>
      <c r="E405" s="333"/>
      <c r="F405" s="333"/>
      <c r="G405" s="334"/>
      <c r="H405" s="334"/>
      <c r="I405" s="335"/>
      <c r="J405" s="335"/>
      <c r="K405" s="335"/>
      <c r="L405" s="335"/>
      <c r="M405" s="335"/>
      <c r="N405" s="336" t="str">
        <f t="shared" ca="1" si="24"/>
        <v/>
      </c>
      <c r="O405" s="336" t="s">
        <v>18592</v>
      </c>
      <c r="P405" s="337"/>
      <c r="Q405" s="338" t="str">
        <f t="shared" si="25"/>
        <v/>
      </c>
      <c r="R405" s="338" t="b">
        <f t="shared" si="26"/>
        <v>1</v>
      </c>
      <c r="S405" s="338" t="str">
        <f t="shared" si="27"/>
        <v/>
      </c>
    </row>
    <row r="406" spans="1:19" s="338" customFormat="1" ht="20.100000000000001" customHeight="1">
      <c r="A406" s="301"/>
      <c r="B406" s="333"/>
      <c r="C406" s="333"/>
      <c r="D406" s="333"/>
      <c r="E406" s="333"/>
      <c r="F406" s="333"/>
      <c r="G406" s="334"/>
      <c r="H406" s="334"/>
      <c r="I406" s="335"/>
      <c r="J406" s="335"/>
      <c r="K406" s="335"/>
      <c r="L406" s="335"/>
      <c r="M406" s="335"/>
      <c r="N406" s="336" t="str">
        <f t="shared" ca="1" si="24"/>
        <v/>
      </c>
      <c r="O406" s="336" t="s">
        <v>18592</v>
      </c>
      <c r="P406" s="337"/>
      <c r="Q406" s="338" t="str">
        <f t="shared" si="25"/>
        <v/>
      </c>
      <c r="R406" s="338" t="b">
        <f t="shared" si="26"/>
        <v>1</v>
      </c>
      <c r="S406" s="338" t="str">
        <f t="shared" si="27"/>
        <v/>
      </c>
    </row>
    <row r="407" spans="1:19" s="338" customFormat="1" ht="20.100000000000001" customHeight="1">
      <c r="A407" s="301"/>
      <c r="B407" s="333"/>
      <c r="C407" s="333"/>
      <c r="D407" s="333"/>
      <c r="E407" s="333"/>
      <c r="F407" s="333"/>
      <c r="G407" s="334"/>
      <c r="H407" s="334"/>
      <c r="I407" s="335"/>
      <c r="J407" s="335"/>
      <c r="K407" s="335"/>
      <c r="L407" s="335"/>
      <c r="M407" s="335"/>
      <c r="N407" s="336" t="str">
        <f t="shared" ca="1" si="24"/>
        <v/>
      </c>
      <c r="O407" s="336" t="s">
        <v>18592</v>
      </c>
      <c r="P407" s="337"/>
      <c r="Q407" s="338" t="str">
        <f t="shared" si="25"/>
        <v/>
      </c>
      <c r="R407" s="338" t="b">
        <f t="shared" si="26"/>
        <v>1</v>
      </c>
      <c r="S407" s="338" t="str">
        <f t="shared" si="27"/>
        <v/>
      </c>
    </row>
    <row r="408" spans="1:19" s="338" customFormat="1" ht="20.100000000000001" customHeight="1">
      <c r="A408" s="301"/>
      <c r="B408" s="333"/>
      <c r="C408" s="333"/>
      <c r="D408" s="333"/>
      <c r="E408" s="333"/>
      <c r="F408" s="333"/>
      <c r="G408" s="334"/>
      <c r="H408" s="334"/>
      <c r="I408" s="335"/>
      <c r="J408" s="335"/>
      <c r="K408" s="335"/>
      <c r="L408" s="335"/>
      <c r="M408" s="335"/>
      <c r="N408" s="336" t="str">
        <f t="shared" ca="1" si="24"/>
        <v/>
      </c>
      <c r="O408" s="336" t="s">
        <v>18592</v>
      </c>
      <c r="P408" s="337"/>
      <c r="Q408" s="338" t="str">
        <f t="shared" si="25"/>
        <v/>
      </c>
      <c r="R408" s="338" t="b">
        <f t="shared" si="26"/>
        <v>1</v>
      </c>
      <c r="S408" s="338" t="str">
        <f t="shared" si="27"/>
        <v/>
      </c>
    </row>
    <row r="409" spans="1:19" s="338" customFormat="1" ht="20.100000000000001" customHeight="1">
      <c r="A409" s="301"/>
      <c r="B409" s="333"/>
      <c r="C409" s="333"/>
      <c r="D409" s="333"/>
      <c r="E409" s="333"/>
      <c r="F409" s="333"/>
      <c r="G409" s="334"/>
      <c r="H409" s="334"/>
      <c r="I409" s="335"/>
      <c r="J409" s="335"/>
      <c r="K409" s="335"/>
      <c r="L409" s="335"/>
      <c r="M409" s="335"/>
      <c r="N409" s="336" t="str">
        <f t="shared" ca="1" si="24"/>
        <v/>
      </c>
      <c r="O409" s="336" t="s">
        <v>18592</v>
      </c>
      <c r="P409" s="337"/>
      <c r="Q409" s="338" t="str">
        <f t="shared" si="25"/>
        <v/>
      </c>
      <c r="R409" s="338" t="b">
        <f t="shared" si="26"/>
        <v>1</v>
      </c>
      <c r="S409" s="338" t="str">
        <f t="shared" si="27"/>
        <v/>
      </c>
    </row>
    <row r="410" spans="1:19" s="338" customFormat="1" ht="20.100000000000001" customHeight="1">
      <c r="A410" s="301"/>
      <c r="B410" s="333"/>
      <c r="C410" s="333"/>
      <c r="D410" s="333"/>
      <c r="E410" s="333"/>
      <c r="F410" s="333"/>
      <c r="G410" s="334"/>
      <c r="H410" s="334"/>
      <c r="I410" s="335"/>
      <c r="J410" s="335"/>
      <c r="K410" s="335"/>
      <c r="L410" s="335"/>
      <c r="M410" s="335"/>
      <c r="N410" s="336" t="str">
        <f t="shared" ca="1" si="24"/>
        <v/>
      </c>
      <c r="O410" s="336" t="s">
        <v>18592</v>
      </c>
      <c r="P410" s="337"/>
      <c r="Q410" s="338" t="str">
        <f t="shared" si="25"/>
        <v/>
      </c>
      <c r="R410" s="338" t="b">
        <f t="shared" si="26"/>
        <v>1</v>
      </c>
      <c r="S410" s="338" t="str">
        <f t="shared" si="27"/>
        <v/>
      </c>
    </row>
    <row r="411" spans="1:19" s="338" customFormat="1" ht="20.100000000000001" customHeight="1">
      <c r="A411" s="301"/>
      <c r="B411" s="333"/>
      <c r="C411" s="333"/>
      <c r="D411" s="333"/>
      <c r="E411" s="333"/>
      <c r="F411" s="333"/>
      <c r="G411" s="334"/>
      <c r="H411" s="334"/>
      <c r="I411" s="335"/>
      <c r="J411" s="335"/>
      <c r="K411" s="335"/>
      <c r="L411" s="335"/>
      <c r="M411" s="335"/>
      <c r="N411" s="336" t="str">
        <f t="shared" ca="1" si="24"/>
        <v/>
      </c>
      <c r="O411" s="336" t="s">
        <v>18592</v>
      </c>
      <c r="P411" s="337"/>
      <c r="Q411" s="338" t="str">
        <f t="shared" si="25"/>
        <v/>
      </c>
      <c r="R411" s="338" t="b">
        <f t="shared" si="26"/>
        <v>1</v>
      </c>
      <c r="S411" s="338" t="str">
        <f t="shared" si="27"/>
        <v/>
      </c>
    </row>
    <row r="412" spans="1:19" s="338" customFormat="1" ht="20.100000000000001" customHeight="1">
      <c r="A412" s="301"/>
      <c r="B412" s="333"/>
      <c r="C412" s="333"/>
      <c r="D412" s="333"/>
      <c r="E412" s="333"/>
      <c r="F412" s="333"/>
      <c r="G412" s="334"/>
      <c r="H412" s="334"/>
      <c r="I412" s="335"/>
      <c r="J412" s="335"/>
      <c r="K412" s="335"/>
      <c r="L412" s="335"/>
      <c r="M412" s="335"/>
      <c r="N412" s="336" t="str">
        <f t="shared" ca="1" si="24"/>
        <v/>
      </c>
      <c r="O412" s="336" t="s">
        <v>18592</v>
      </c>
      <c r="P412" s="337"/>
      <c r="Q412" s="338" t="str">
        <f t="shared" si="25"/>
        <v/>
      </c>
      <c r="R412" s="338" t="b">
        <f t="shared" si="26"/>
        <v>1</v>
      </c>
      <c r="S412" s="338" t="str">
        <f t="shared" si="27"/>
        <v/>
      </c>
    </row>
    <row r="413" spans="1:19" s="338" customFormat="1" ht="20.100000000000001" customHeight="1">
      <c r="A413" s="301"/>
      <c r="B413" s="333"/>
      <c r="C413" s="333"/>
      <c r="D413" s="333"/>
      <c r="E413" s="333"/>
      <c r="F413" s="333"/>
      <c r="G413" s="334"/>
      <c r="H413" s="334"/>
      <c r="I413" s="335"/>
      <c r="J413" s="335"/>
      <c r="K413" s="335"/>
      <c r="L413" s="335"/>
      <c r="M413" s="335"/>
      <c r="N413" s="336" t="str">
        <f t="shared" ca="1" si="24"/>
        <v/>
      </c>
      <c r="O413" s="336" t="s">
        <v>18592</v>
      </c>
      <c r="P413" s="337"/>
      <c r="Q413" s="338" t="str">
        <f t="shared" si="25"/>
        <v/>
      </c>
      <c r="R413" s="338" t="b">
        <f t="shared" si="26"/>
        <v>1</v>
      </c>
      <c r="S413" s="338" t="str">
        <f t="shared" si="27"/>
        <v/>
      </c>
    </row>
    <row r="414" spans="1:19" s="338" customFormat="1" ht="20.100000000000001" customHeight="1">
      <c r="A414" s="301"/>
      <c r="B414" s="333"/>
      <c r="C414" s="333"/>
      <c r="D414" s="333"/>
      <c r="E414" s="333"/>
      <c r="F414" s="333"/>
      <c r="G414" s="334"/>
      <c r="H414" s="334"/>
      <c r="I414" s="335"/>
      <c r="J414" s="335"/>
      <c r="K414" s="335"/>
      <c r="L414" s="335"/>
      <c r="M414" s="335"/>
      <c r="N414" s="336" t="str">
        <f t="shared" ca="1" si="24"/>
        <v/>
      </c>
      <c r="O414" s="336" t="s">
        <v>18592</v>
      </c>
      <c r="P414" s="337"/>
      <c r="Q414" s="338" t="str">
        <f t="shared" si="25"/>
        <v/>
      </c>
      <c r="R414" s="338" t="b">
        <f t="shared" si="26"/>
        <v>1</v>
      </c>
      <c r="S414" s="338" t="str">
        <f t="shared" si="27"/>
        <v/>
      </c>
    </row>
    <row r="415" spans="1:19" s="338" customFormat="1" ht="20.100000000000001" customHeight="1">
      <c r="A415" s="301"/>
      <c r="B415" s="333"/>
      <c r="C415" s="333"/>
      <c r="D415" s="333"/>
      <c r="E415" s="333"/>
      <c r="F415" s="333"/>
      <c r="G415" s="334"/>
      <c r="H415" s="334"/>
      <c r="I415" s="335"/>
      <c r="J415" s="335"/>
      <c r="K415" s="335"/>
      <c r="L415" s="335"/>
      <c r="M415" s="335"/>
      <c r="N415" s="336" t="str">
        <f t="shared" ca="1" si="24"/>
        <v/>
      </c>
      <c r="O415" s="336" t="s">
        <v>18592</v>
      </c>
      <c r="P415" s="337"/>
      <c r="Q415" s="338" t="str">
        <f t="shared" si="25"/>
        <v/>
      </c>
      <c r="R415" s="338" t="b">
        <f t="shared" si="26"/>
        <v>1</v>
      </c>
      <c r="S415" s="338" t="str">
        <f t="shared" si="27"/>
        <v/>
      </c>
    </row>
    <row r="416" spans="1:19" s="338" customFormat="1" ht="20.100000000000001" customHeight="1">
      <c r="A416" s="301"/>
      <c r="B416" s="333"/>
      <c r="C416" s="333"/>
      <c r="D416" s="333"/>
      <c r="E416" s="333"/>
      <c r="F416" s="333"/>
      <c r="G416" s="334"/>
      <c r="H416" s="334"/>
      <c r="I416" s="335"/>
      <c r="J416" s="335"/>
      <c r="K416" s="335"/>
      <c r="L416" s="335"/>
      <c r="M416" s="335"/>
      <c r="N416" s="336" t="str">
        <f t="shared" ca="1" si="24"/>
        <v/>
      </c>
      <c r="O416" s="336" t="s">
        <v>18592</v>
      </c>
      <c r="P416" s="337"/>
      <c r="Q416" s="338" t="str">
        <f t="shared" si="25"/>
        <v/>
      </c>
      <c r="R416" s="338" t="b">
        <f t="shared" si="26"/>
        <v>1</v>
      </c>
      <c r="S416" s="338" t="str">
        <f t="shared" si="27"/>
        <v/>
      </c>
    </row>
    <row r="417" spans="1:19" s="338" customFormat="1" ht="20.100000000000001" customHeight="1">
      <c r="A417" s="301"/>
      <c r="B417" s="333"/>
      <c r="C417" s="333"/>
      <c r="D417" s="333"/>
      <c r="E417" s="333"/>
      <c r="F417" s="333"/>
      <c r="G417" s="334"/>
      <c r="H417" s="334"/>
      <c r="I417" s="335"/>
      <c r="J417" s="335"/>
      <c r="K417" s="335"/>
      <c r="L417" s="335"/>
      <c r="M417" s="335"/>
      <c r="N417" s="336" t="str">
        <f t="shared" ca="1" si="24"/>
        <v/>
      </c>
      <c r="O417" s="336" t="s">
        <v>18592</v>
      </c>
      <c r="P417" s="337"/>
      <c r="Q417" s="338" t="str">
        <f t="shared" si="25"/>
        <v/>
      </c>
      <c r="R417" s="338" t="b">
        <f t="shared" si="26"/>
        <v>1</v>
      </c>
      <c r="S417" s="338" t="str">
        <f t="shared" si="27"/>
        <v/>
      </c>
    </row>
    <row r="418" spans="1:19" s="338" customFormat="1" ht="20.100000000000001" customHeight="1">
      <c r="A418" s="301"/>
      <c r="B418" s="333"/>
      <c r="C418" s="333"/>
      <c r="D418" s="333"/>
      <c r="E418" s="333"/>
      <c r="F418" s="333"/>
      <c r="G418" s="334"/>
      <c r="H418" s="334"/>
      <c r="I418" s="335"/>
      <c r="J418" s="335"/>
      <c r="K418" s="335"/>
      <c r="L418" s="335"/>
      <c r="M418" s="335"/>
      <c r="N418" s="336" t="str">
        <f t="shared" ca="1" si="24"/>
        <v/>
      </c>
      <c r="O418" s="336" t="s">
        <v>18592</v>
      </c>
      <c r="P418" s="337"/>
      <c r="Q418" s="338" t="str">
        <f t="shared" si="25"/>
        <v/>
      </c>
      <c r="R418" s="338" t="b">
        <f t="shared" si="26"/>
        <v>1</v>
      </c>
      <c r="S418" s="338" t="str">
        <f t="shared" si="27"/>
        <v/>
      </c>
    </row>
    <row r="419" spans="1:19" s="338" customFormat="1" ht="20.100000000000001" customHeight="1">
      <c r="A419" s="301"/>
      <c r="B419" s="333"/>
      <c r="C419" s="333"/>
      <c r="D419" s="333"/>
      <c r="E419" s="333"/>
      <c r="F419" s="333"/>
      <c r="G419" s="334"/>
      <c r="H419" s="334"/>
      <c r="I419" s="335"/>
      <c r="J419" s="335"/>
      <c r="K419" s="335"/>
      <c r="L419" s="335"/>
      <c r="M419" s="335"/>
      <c r="N419" s="336" t="str">
        <f t="shared" ca="1" si="24"/>
        <v/>
      </c>
      <c r="O419" s="336" t="s">
        <v>18592</v>
      </c>
      <c r="P419" s="337"/>
      <c r="Q419" s="338" t="str">
        <f t="shared" si="25"/>
        <v/>
      </c>
      <c r="R419" s="338" t="b">
        <f t="shared" si="26"/>
        <v>1</v>
      </c>
      <c r="S419" s="338" t="str">
        <f t="shared" si="27"/>
        <v/>
      </c>
    </row>
    <row r="420" spans="1:19" s="338" customFormat="1" ht="20.100000000000001" customHeight="1">
      <c r="A420" s="301"/>
      <c r="B420" s="333"/>
      <c r="C420" s="333"/>
      <c r="D420" s="333"/>
      <c r="E420" s="333"/>
      <c r="F420" s="333"/>
      <c r="G420" s="334"/>
      <c r="H420" s="334"/>
      <c r="I420" s="335"/>
      <c r="J420" s="335"/>
      <c r="K420" s="335"/>
      <c r="L420" s="335"/>
      <c r="M420" s="335"/>
      <c r="N420" s="336" t="str">
        <f t="shared" ca="1" si="24"/>
        <v/>
      </c>
      <c r="O420" s="336" t="s">
        <v>18592</v>
      </c>
      <c r="P420" s="337"/>
      <c r="Q420" s="338" t="str">
        <f t="shared" si="25"/>
        <v/>
      </c>
      <c r="R420" s="338" t="b">
        <f t="shared" si="26"/>
        <v>1</v>
      </c>
      <c r="S420" s="338" t="str">
        <f t="shared" si="27"/>
        <v/>
      </c>
    </row>
    <row r="421" spans="1:19" s="338" customFormat="1" ht="20.100000000000001" customHeight="1">
      <c r="A421" s="301"/>
      <c r="B421" s="333"/>
      <c r="C421" s="333"/>
      <c r="D421" s="333"/>
      <c r="E421" s="333"/>
      <c r="F421" s="333"/>
      <c r="G421" s="334"/>
      <c r="H421" s="334"/>
      <c r="I421" s="335"/>
      <c r="J421" s="335"/>
      <c r="K421" s="335"/>
      <c r="L421" s="335"/>
      <c r="M421" s="335"/>
      <c r="N421" s="336" t="str">
        <f t="shared" ca="1" si="24"/>
        <v/>
      </c>
      <c r="O421" s="336" t="s">
        <v>18592</v>
      </c>
      <c r="P421" s="337"/>
      <c r="Q421" s="338" t="str">
        <f t="shared" si="25"/>
        <v/>
      </c>
      <c r="R421" s="338" t="b">
        <f t="shared" si="26"/>
        <v>1</v>
      </c>
      <c r="S421" s="338" t="str">
        <f t="shared" si="27"/>
        <v/>
      </c>
    </row>
    <row r="422" spans="1:19" s="338" customFormat="1" ht="20.100000000000001" customHeight="1">
      <c r="A422" s="301"/>
      <c r="B422" s="333"/>
      <c r="C422" s="333"/>
      <c r="D422" s="333"/>
      <c r="E422" s="333"/>
      <c r="F422" s="333"/>
      <c r="G422" s="334"/>
      <c r="H422" s="334"/>
      <c r="I422" s="335"/>
      <c r="J422" s="335"/>
      <c r="K422" s="335"/>
      <c r="L422" s="335"/>
      <c r="M422" s="335"/>
      <c r="N422" s="336" t="str">
        <f t="shared" ca="1" si="24"/>
        <v/>
      </c>
      <c r="O422" s="336" t="s">
        <v>18592</v>
      </c>
      <c r="P422" s="337"/>
      <c r="Q422" s="338" t="str">
        <f t="shared" si="25"/>
        <v/>
      </c>
      <c r="R422" s="338" t="b">
        <f t="shared" si="26"/>
        <v>1</v>
      </c>
      <c r="S422" s="338" t="str">
        <f t="shared" si="27"/>
        <v/>
      </c>
    </row>
    <row r="423" spans="1:19" s="338" customFormat="1" ht="20.100000000000001" customHeight="1">
      <c r="A423" s="301"/>
      <c r="B423" s="333"/>
      <c r="C423" s="333"/>
      <c r="D423" s="333"/>
      <c r="E423" s="333"/>
      <c r="F423" s="333"/>
      <c r="G423" s="334"/>
      <c r="H423" s="334"/>
      <c r="I423" s="335"/>
      <c r="J423" s="335"/>
      <c r="K423" s="335"/>
      <c r="L423" s="335"/>
      <c r="M423" s="335"/>
      <c r="N423" s="336" t="str">
        <f t="shared" ca="1" si="24"/>
        <v/>
      </c>
      <c r="O423" s="336" t="s">
        <v>18592</v>
      </c>
      <c r="P423" s="337"/>
      <c r="Q423" s="338" t="str">
        <f t="shared" si="25"/>
        <v/>
      </c>
      <c r="R423" s="338" t="b">
        <f t="shared" si="26"/>
        <v>1</v>
      </c>
      <c r="S423" s="338" t="str">
        <f t="shared" si="27"/>
        <v/>
      </c>
    </row>
    <row r="424" spans="1:19" s="338" customFormat="1" ht="20.100000000000001" customHeight="1">
      <c r="A424" s="301"/>
      <c r="B424" s="333"/>
      <c r="C424" s="333"/>
      <c r="D424" s="333"/>
      <c r="E424" s="333"/>
      <c r="F424" s="333"/>
      <c r="G424" s="334"/>
      <c r="H424" s="334"/>
      <c r="I424" s="335"/>
      <c r="J424" s="335"/>
      <c r="K424" s="335"/>
      <c r="L424" s="335"/>
      <c r="M424" s="335"/>
      <c r="N424" s="336" t="str">
        <f t="shared" ca="1" si="24"/>
        <v/>
      </c>
      <c r="O424" s="336" t="s">
        <v>18592</v>
      </c>
      <c r="P424" s="337"/>
      <c r="Q424" s="338" t="str">
        <f t="shared" si="25"/>
        <v/>
      </c>
      <c r="R424" s="338" t="b">
        <f t="shared" si="26"/>
        <v>1</v>
      </c>
      <c r="S424" s="338" t="str">
        <f t="shared" si="27"/>
        <v/>
      </c>
    </row>
    <row r="425" spans="1:19" s="338" customFormat="1" ht="20.100000000000001" customHeight="1">
      <c r="A425" s="301"/>
      <c r="B425" s="333"/>
      <c r="C425" s="333"/>
      <c r="D425" s="333"/>
      <c r="E425" s="333"/>
      <c r="F425" s="333"/>
      <c r="G425" s="334"/>
      <c r="H425" s="334"/>
      <c r="I425" s="335"/>
      <c r="J425" s="335"/>
      <c r="K425" s="335"/>
      <c r="L425" s="335"/>
      <c r="M425" s="335"/>
      <c r="N425" s="336" t="str">
        <f t="shared" ca="1" si="24"/>
        <v/>
      </c>
      <c r="O425" s="336" t="s">
        <v>18592</v>
      </c>
      <c r="P425" s="337"/>
      <c r="Q425" s="338" t="str">
        <f t="shared" si="25"/>
        <v/>
      </c>
      <c r="R425" s="338" t="b">
        <f t="shared" si="26"/>
        <v>1</v>
      </c>
      <c r="S425" s="338" t="str">
        <f t="shared" si="27"/>
        <v/>
      </c>
    </row>
    <row r="426" spans="1:19" s="338" customFormat="1" ht="20.100000000000001" customHeight="1">
      <c r="A426" s="301"/>
      <c r="B426" s="333"/>
      <c r="C426" s="333"/>
      <c r="D426" s="333"/>
      <c r="E426" s="333"/>
      <c r="F426" s="333"/>
      <c r="G426" s="334"/>
      <c r="H426" s="334"/>
      <c r="I426" s="335"/>
      <c r="J426" s="335"/>
      <c r="K426" s="335"/>
      <c r="L426" s="335"/>
      <c r="M426" s="335"/>
      <c r="N426" s="336" t="str">
        <f t="shared" ca="1" si="24"/>
        <v/>
      </c>
      <c r="O426" s="336" t="s">
        <v>18592</v>
      </c>
      <c r="P426" s="337"/>
      <c r="Q426" s="338" t="str">
        <f t="shared" si="25"/>
        <v/>
      </c>
      <c r="R426" s="338" t="b">
        <f t="shared" si="26"/>
        <v>1</v>
      </c>
      <c r="S426" s="338" t="str">
        <f t="shared" si="27"/>
        <v/>
      </c>
    </row>
    <row r="427" spans="1:19" s="338" customFormat="1" ht="20.100000000000001" customHeight="1">
      <c r="A427" s="301"/>
      <c r="B427" s="333"/>
      <c r="C427" s="333"/>
      <c r="D427" s="333"/>
      <c r="E427" s="333"/>
      <c r="F427" s="333"/>
      <c r="G427" s="334"/>
      <c r="H427" s="334"/>
      <c r="I427" s="335"/>
      <c r="J427" s="335"/>
      <c r="K427" s="335"/>
      <c r="L427" s="335"/>
      <c r="M427" s="335"/>
      <c r="N427" s="336" t="str">
        <f t="shared" ca="1" si="24"/>
        <v/>
      </c>
      <c r="O427" s="336" t="s">
        <v>18592</v>
      </c>
      <c r="P427" s="337"/>
      <c r="Q427" s="338" t="str">
        <f t="shared" si="25"/>
        <v/>
      </c>
      <c r="R427" s="338" t="b">
        <f t="shared" si="26"/>
        <v>1</v>
      </c>
      <c r="S427" s="338" t="str">
        <f t="shared" si="27"/>
        <v/>
      </c>
    </row>
    <row r="428" spans="1:19" s="338" customFormat="1" ht="20.100000000000001" customHeight="1">
      <c r="A428" s="301"/>
      <c r="B428" s="333"/>
      <c r="C428" s="333"/>
      <c r="D428" s="333"/>
      <c r="E428" s="333"/>
      <c r="F428" s="333"/>
      <c r="G428" s="334"/>
      <c r="H428" s="334"/>
      <c r="I428" s="335"/>
      <c r="J428" s="335"/>
      <c r="K428" s="335"/>
      <c r="L428" s="335"/>
      <c r="M428" s="335"/>
      <c r="N428" s="336" t="str">
        <f t="shared" ca="1" si="24"/>
        <v/>
      </c>
      <c r="O428" s="336" t="s">
        <v>18592</v>
      </c>
      <c r="P428" s="337"/>
      <c r="Q428" s="338" t="str">
        <f t="shared" si="25"/>
        <v/>
      </c>
      <c r="R428" s="338" t="b">
        <f t="shared" si="26"/>
        <v>1</v>
      </c>
      <c r="S428" s="338" t="str">
        <f t="shared" si="27"/>
        <v/>
      </c>
    </row>
    <row r="429" spans="1:19" s="338" customFormat="1" ht="20.100000000000001" customHeight="1">
      <c r="A429" s="301"/>
      <c r="B429" s="333"/>
      <c r="C429" s="333"/>
      <c r="D429" s="333"/>
      <c r="E429" s="333"/>
      <c r="F429" s="333"/>
      <c r="G429" s="334"/>
      <c r="H429" s="334"/>
      <c r="I429" s="335"/>
      <c r="J429" s="335"/>
      <c r="K429" s="335"/>
      <c r="L429" s="335"/>
      <c r="M429" s="335"/>
      <c r="N429" s="336" t="str">
        <f t="shared" ca="1" si="24"/>
        <v/>
      </c>
      <c r="O429" s="336" t="s">
        <v>18592</v>
      </c>
      <c r="P429" s="337"/>
      <c r="Q429" s="338" t="str">
        <f t="shared" si="25"/>
        <v/>
      </c>
      <c r="R429" s="338" t="b">
        <f t="shared" si="26"/>
        <v>1</v>
      </c>
      <c r="S429" s="338" t="str">
        <f t="shared" si="27"/>
        <v/>
      </c>
    </row>
    <row r="430" spans="1:19" s="338" customFormat="1" ht="20.100000000000001" customHeight="1">
      <c r="A430" s="301"/>
      <c r="B430" s="333"/>
      <c r="C430" s="333"/>
      <c r="D430" s="333"/>
      <c r="E430" s="333"/>
      <c r="F430" s="333"/>
      <c r="G430" s="334"/>
      <c r="H430" s="334"/>
      <c r="I430" s="335"/>
      <c r="J430" s="335"/>
      <c r="K430" s="335"/>
      <c r="L430" s="335"/>
      <c r="M430" s="335"/>
      <c r="N430" s="336" t="str">
        <f t="shared" ca="1" si="24"/>
        <v/>
      </c>
      <c r="O430" s="336" t="s">
        <v>18592</v>
      </c>
      <c r="P430" s="337"/>
      <c r="Q430" s="338" t="str">
        <f t="shared" si="25"/>
        <v/>
      </c>
      <c r="R430" s="338" t="b">
        <f t="shared" si="26"/>
        <v>1</v>
      </c>
      <c r="S430" s="338" t="str">
        <f t="shared" si="27"/>
        <v/>
      </c>
    </row>
    <row r="431" spans="1:19" s="338" customFormat="1" ht="20.100000000000001" customHeight="1">
      <c r="A431" s="301"/>
      <c r="B431" s="333"/>
      <c r="C431" s="333"/>
      <c r="D431" s="333"/>
      <c r="E431" s="333"/>
      <c r="F431" s="333"/>
      <c r="G431" s="334"/>
      <c r="H431" s="334"/>
      <c r="I431" s="335"/>
      <c r="J431" s="335"/>
      <c r="K431" s="335"/>
      <c r="L431" s="335"/>
      <c r="M431" s="335"/>
      <c r="N431" s="336" t="str">
        <f t="shared" ca="1" si="24"/>
        <v/>
      </c>
      <c r="O431" s="336" t="s">
        <v>18592</v>
      </c>
      <c r="P431" s="337"/>
      <c r="Q431" s="338" t="str">
        <f t="shared" si="25"/>
        <v/>
      </c>
      <c r="R431" s="338" t="b">
        <f t="shared" si="26"/>
        <v>1</v>
      </c>
      <c r="S431" s="338" t="str">
        <f t="shared" si="27"/>
        <v/>
      </c>
    </row>
    <row r="432" spans="1:19" s="338" customFormat="1" ht="20.100000000000001" customHeight="1">
      <c r="A432" s="301"/>
      <c r="B432" s="333"/>
      <c r="C432" s="333"/>
      <c r="D432" s="333"/>
      <c r="E432" s="333"/>
      <c r="F432" s="333"/>
      <c r="G432" s="334"/>
      <c r="H432" s="334"/>
      <c r="I432" s="335"/>
      <c r="J432" s="335"/>
      <c r="K432" s="335"/>
      <c r="L432" s="335"/>
      <c r="M432" s="335"/>
      <c r="N432" s="336" t="str">
        <f t="shared" ca="1" si="24"/>
        <v/>
      </c>
      <c r="O432" s="336" t="s">
        <v>18592</v>
      </c>
      <c r="P432" s="337"/>
      <c r="Q432" s="338" t="str">
        <f t="shared" si="25"/>
        <v/>
      </c>
      <c r="R432" s="338" t="b">
        <f t="shared" si="26"/>
        <v>1</v>
      </c>
      <c r="S432" s="338" t="str">
        <f t="shared" si="27"/>
        <v/>
      </c>
    </row>
    <row r="433" spans="1:19" s="338" customFormat="1" ht="20.100000000000001" customHeight="1">
      <c r="A433" s="301"/>
      <c r="B433" s="333"/>
      <c r="C433" s="333"/>
      <c r="D433" s="333"/>
      <c r="E433" s="333"/>
      <c r="F433" s="333"/>
      <c r="G433" s="334"/>
      <c r="H433" s="334"/>
      <c r="I433" s="335"/>
      <c r="J433" s="335"/>
      <c r="K433" s="335"/>
      <c r="L433" s="335"/>
      <c r="M433" s="335"/>
      <c r="N433" s="336" t="str">
        <f t="shared" ca="1" si="24"/>
        <v/>
      </c>
      <c r="O433" s="336" t="s">
        <v>18592</v>
      </c>
      <c r="P433" s="337"/>
      <c r="Q433" s="338" t="str">
        <f t="shared" si="25"/>
        <v/>
      </c>
      <c r="R433" s="338" t="b">
        <f t="shared" si="26"/>
        <v>1</v>
      </c>
      <c r="S433" s="338" t="str">
        <f t="shared" si="27"/>
        <v/>
      </c>
    </row>
    <row r="434" spans="1:19" s="338" customFormat="1" ht="20.100000000000001" customHeight="1">
      <c r="A434" s="301"/>
      <c r="B434" s="333"/>
      <c r="C434" s="333"/>
      <c r="D434" s="333"/>
      <c r="E434" s="333"/>
      <c r="F434" s="333"/>
      <c r="G434" s="334"/>
      <c r="H434" s="334"/>
      <c r="I434" s="335"/>
      <c r="J434" s="335"/>
      <c r="K434" s="335"/>
      <c r="L434" s="335"/>
      <c r="M434" s="335"/>
      <c r="N434" s="336" t="str">
        <f t="shared" ca="1" si="24"/>
        <v/>
      </c>
      <c r="O434" s="336" t="s">
        <v>18592</v>
      </c>
      <c r="P434" s="337"/>
      <c r="Q434" s="338" t="str">
        <f t="shared" si="25"/>
        <v/>
      </c>
      <c r="R434" s="338" t="b">
        <f t="shared" si="26"/>
        <v>1</v>
      </c>
      <c r="S434" s="338" t="str">
        <f t="shared" si="27"/>
        <v/>
      </c>
    </row>
    <row r="435" spans="1:19" s="338" customFormat="1" ht="20.100000000000001" customHeight="1">
      <c r="A435" s="301"/>
      <c r="B435" s="333"/>
      <c r="C435" s="333"/>
      <c r="D435" s="333"/>
      <c r="E435" s="333"/>
      <c r="F435" s="333"/>
      <c r="G435" s="334"/>
      <c r="H435" s="334"/>
      <c r="I435" s="335"/>
      <c r="J435" s="335"/>
      <c r="K435" s="335"/>
      <c r="L435" s="335"/>
      <c r="M435" s="335"/>
      <c r="N435" s="336" t="str">
        <f t="shared" ca="1" si="24"/>
        <v/>
      </c>
      <c r="O435" s="336" t="s">
        <v>18592</v>
      </c>
      <c r="P435" s="337"/>
      <c r="Q435" s="338" t="str">
        <f t="shared" si="25"/>
        <v/>
      </c>
      <c r="R435" s="338" t="b">
        <f t="shared" si="26"/>
        <v>1</v>
      </c>
      <c r="S435" s="338" t="str">
        <f t="shared" si="27"/>
        <v/>
      </c>
    </row>
    <row r="436" spans="1:19" s="338" customFormat="1" ht="20.100000000000001" customHeight="1">
      <c r="A436" s="301"/>
      <c r="B436" s="333"/>
      <c r="C436" s="333"/>
      <c r="D436" s="333"/>
      <c r="E436" s="333"/>
      <c r="F436" s="333"/>
      <c r="G436" s="334"/>
      <c r="H436" s="334"/>
      <c r="I436" s="335"/>
      <c r="J436" s="335"/>
      <c r="K436" s="335"/>
      <c r="L436" s="335"/>
      <c r="M436" s="335"/>
      <c r="N436" s="336" t="str">
        <f t="shared" ca="1" si="24"/>
        <v/>
      </c>
      <c r="O436" s="336" t="s">
        <v>18592</v>
      </c>
      <c r="P436" s="337"/>
      <c r="Q436" s="338" t="str">
        <f t="shared" si="25"/>
        <v/>
      </c>
      <c r="R436" s="338" t="b">
        <f t="shared" si="26"/>
        <v>1</v>
      </c>
      <c r="S436" s="338" t="str">
        <f t="shared" si="27"/>
        <v/>
      </c>
    </row>
    <row r="437" spans="1:19" s="338" customFormat="1" ht="20.100000000000001" customHeight="1">
      <c r="A437" s="301"/>
      <c r="B437" s="333"/>
      <c r="C437" s="333"/>
      <c r="D437" s="333"/>
      <c r="E437" s="333"/>
      <c r="F437" s="333"/>
      <c r="G437" s="334"/>
      <c r="H437" s="334"/>
      <c r="I437" s="335"/>
      <c r="J437" s="335"/>
      <c r="K437" s="335"/>
      <c r="L437" s="335"/>
      <c r="M437" s="335"/>
      <c r="N437" s="336" t="str">
        <f t="shared" ca="1" si="24"/>
        <v/>
      </c>
      <c r="O437" s="336" t="s">
        <v>18592</v>
      </c>
      <c r="P437" s="337"/>
      <c r="Q437" s="338" t="str">
        <f t="shared" si="25"/>
        <v/>
      </c>
      <c r="R437" s="338" t="b">
        <f t="shared" si="26"/>
        <v>1</v>
      </c>
      <c r="S437" s="338" t="str">
        <f t="shared" si="27"/>
        <v/>
      </c>
    </row>
    <row r="438" spans="1:19" s="338" customFormat="1" ht="20.100000000000001" customHeight="1">
      <c r="A438" s="301"/>
      <c r="B438" s="333"/>
      <c r="C438" s="333"/>
      <c r="D438" s="333"/>
      <c r="E438" s="333"/>
      <c r="F438" s="333"/>
      <c r="G438" s="334"/>
      <c r="H438" s="334"/>
      <c r="I438" s="335"/>
      <c r="J438" s="335"/>
      <c r="K438" s="335"/>
      <c r="L438" s="335"/>
      <c r="M438" s="335"/>
      <c r="N438" s="336" t="str">
        <f t="shared" ca="1" si="24"/>
        <v/>
      </c>
      <c r="O438" s="336" t="s">
        <v>18592</v>
      </c>
      <c r="P438" s="337"/>
      <c r="Q438" s="338" t="str">
        <f t="shared" si="25"/>
        <v/>
      </c>
      <c r="R438" s="338" t="b">
        <f t="shared" si="26"/>
        <v>1</v>
      </c>
      <c r="S438" s="338" t="str">
        <f t="shared" si="27"/>
        <v/>
      </c>
    </row>
    <row r="439" spans="1:19" s="338" customFormat="1" ht="20.100000000000001" customHeight="1">
      <c r="A439" s="301"/>
      <c r="B439" s="333"/>
      <c r="C439" s="333"/>
      <c r="D439" s="333"/>
      <c r="E439" s="333"/>
      <c r="F439" s="333"/>
      <c r="G439" s="334"/>
      <c r="H439" s="334"/>
      <c r="I439" s="335"/>
      <c r="J439" s="335"/>
      <c r="K439" s="335"/>
      <c r="L439" s="335"/>
      <c r="M439" s="335"/>
      <c r="N439" s="336" t="str">
        <f t="shared" ca="1" si="24"/>
        <v/>
      </c>
      <c r="O439" s="336" t="s">
        <v>18592</v>
      </c>
      <c r="P439" s="337"/>
      <c r="Q439" s="338" t="str">
        <f t="shared" si="25"/>
        <v/>
      </c>
      <c r="R439" s="338" t="b">
        <f t="shared" si="26"/>
        <v>1</v>
      </c>
      <c r="S439" s="338" t="str">
        <f t="shared" si="27"/>
        <v/>
      </c>
    </row>
    <row r="440" spans="1:19" s="338" customFormat="1" ht="20.100000000000001" customHeight="1">
      <c r="A440" s="301"/>
      <c r="B440" s="333"/>
      <c r="C440" s="333"/>
      <c r="D440" s="333"/>
      <c r="E440" s="333"/>
      <c r="F440" s="333"/>
      <c r="G440" s="334"/>
      <c r="H440" s="334"/>
      <c r="I440" s="335"/>
      <c r="J440" s="335"/>
      <c r="K440" s="335"/>
      <c r="L440" s="335"/>
      <c r="M440" s="335"/>
      <c r="N440" s="336" t="str">
        <f t="shared" ca="1" si="24"/>
        <v/>
      </c>
      <c r="O440" s="336" t="s">
        <v>18592</v>
      </c>
      <c r="P440" s="337"/>
      <c r="Q440" s="338" t="str">
        <f t="shared" si="25"/>
        <v/>
      </c>
      <c r="R440" s="338" t="b">
        <f t="shared" si="26"/>
        <v>1</v>
      </c>
      <c r="S440" s="338" t="str">
        <f t="shared" si="27"/>
        <v/>
      </c>
    </row>
    <row r="441" spans="1:19" s="338" customFormat="1" ht="20.100000000000001" customHeight="1">
      <c r="A441" s="301"/>
      <c r="B441" s="333"/>
      <c r="C441" s="333"/>
      <c r="D441" s="333"/>
      <c r="E441" s="333"/>
      <c r="F441" s="333"/>
      <c r="G441" s="334"/>
      <c r="H441" s="334"/>
      <c r="I441" s="335"/>
      <c r="J441" s="335"/>
      <c r="K441" s="335"/>
      <c r="L441" s="335"/>
      <c r="M441" s="335"/>
      <c r="N441" s="336" t="str">
        <f t="shared" ca="1" si="24"/>
        <v/>
      </c>
      <c r="O441" s="336" t="s">
        <v>18592</v>
      </c>
      <c r="P441" s="337"/>
      <c r="Q441" s="338" t="str">
        <f t="shared" si="25"/>
        <v/>
      </c>
      <c r="R441" s="338" t="b">
        <f t="shared" si="26"/>
        <v>1</v>
      </c>
      <c r="S441" s="338" t="str">
        <f t="shared" si="27"/>
        <v/>
      </c>
    </row>
    <row r="442" spans="1:19" s="338" customFormat="1" ht="20.100000000000001" customHeight="1">
      <c r="A442" s="301"/>
      <c r="B442" s="333"/>
      <c r="C442" s="333"/>
      <c r="D442" s="333"/>
      <c r="E442" s="333"/>
      <c r="F442" s="333"/>
      <c r="G442" s="334"/>
      <c r="H442" s="334"/>
      <c r="I442" s="335"/>
      <c r="J442" s="335"/>
      <c r="K442" s="335"/>
      <c r="L442" s="335"/>
      <c r="M442" s="335"/>
      <c r="N442" s="336" t="str">
        <f t="shared" ca="1" si="24"/>
        <v/>
      </c>
      <c r="O442" s="336" t="s">
        <v>18592</v>
      </c>
      <c r="P442" s="337"/>
      <c r="Q442" s="338" t="str">
        <f t="shared" si="25"/>
        <v/>
      </c>
      <c r="R442" s="338" t="b">
        <f t="shared" si="26"/>
        <v>1</v>
      </c>
      <c r="S442" s="338" t="str">
        <f t="shared" si="27"/>
        <v/>
      </c>
    </row>
    <row r="443" spans="1:19" s="338" customFormat="1" ht="20.100000000000001" customHeight="1">
      <c r="A443" s="301"/>
      <c r="B443" s="333"/>
      <c r="C443" s="333"/>
      <c r="D443" s="333"/>
      <c r="E443" s="333"/>
      <c r="F443" s="333"/>
      <c r="G443" s="334"/>
      <c r="H443" s="334"/>
      <c r="I443" s="335"/>
      <c r="J443" s="335"/>
      <c r="K443" s="335"/>
      <c r="L443" s="335"/>
      <c r="M443" s="335"/>
      <c r="N443" s="336" t="str">
        <f t="shared" ca="1" si="24"/>
        <v/>
      </c>
      <c r="O443" s="336" t="s">
        <v>18592</v>
      </c>
      <c r="P443" s="337"/>
      <c r="Q443" s="338" t="str">
        <f t="shared" si="25"/>
        <v/>
      </c>
      <c r="R443" s="338" t="b">
        <f t="shared" si="26"/>
        <v>1</v>
      </c>
      <c r="S443" s="338" t="str">
        <f t="shared" si="27"/>
        <v/>
      </c>
    </row>
    <row r="444" spans="1:19" s="338" customFormat="1" ht="20.100000000000001" customHeight="1">
      <c r="A444" s="301"/>
      <c r="B444" s="333"/>
      <c r="C444" s="333"/>
      <c r="D444" s="333"/>
      <c r="E444" s="333"/>
      <c r="F444" s="333"/>
      <c r="G444" s="334"/>
      <c r="H444" s="334"/>
      <c r="I444" s="335"/>
      <c r="J444" s="335"/>
      <c r="K444" s="335"/>
      <c r="L444" s="335"/>
      <c r="M444" s="335"/>
      <c r="N444" s="336" t="str">
        <f t="shared" ca="1" si="24"/>
        <v/>
      </c>
      <c r="O444" s="336" t="s">
        <v>18592</v>
      </c>
      <c r="P444" s="337"/>
      <c r="Q444" s="338" t="str">
        <f t="shared" si="25"/>
        <v/>
      </c>
      <c r="R444" s="338" t="b">
        <f t="shared" si="26"/>
        <v>1</v>
      </c>
      <c r="S444" s="338" t="str">
        <f t="shared" si="27"/>
        <v/>
      </c>
    </row>
    <row r="445" spans="1:19" s="338" customFormat="1" ht="20.100000000000001" customHeight="1">
      <c r="A445" s="301"/>
      <c r="B445" s="333"/>
      <c r="C445" s="333"/>
      <c r="D445" s="333"/>
      <c r="E445" s="333"/>
      <c r="F445" s="333"/>
      <c r="G445" s="334"/>
      <c r="H445" s="334"/>
      <c r="I445" s="335"/>
      <c r="J445" s="335"/>
      <c r="K445" s="335"/>
      <c r="L445" s="335"/>
      <c r="M445" s="335"/>
      <c r="N445" s="336" t="str">
        <f t="shared" ca="1" si="24"/>
        <v/>
      </c>
      <c r="O445" s="336" t="s">
        <v>18592</v>
      </c>
      <c r="P445" s="337"/>
      <c r="Q445" s="338" t="str">
        <f t="shared" si="25"/>
        <v/>
      </c>
      <c r="R445" s="338" t="b">
        <f t="shared" si="26"/>
        <v>1</v>
      </c>
      <c r="S445" s="338" t="str">
        <f t="shared" si="27"/>
        <v/>
      </c>
    </row>
    <row r="446" spans="1:19" s="338" customFormat="1" ht="20.100000000000001" customHeight="1">
      <c r="A446" s="301"/>
      <c r="B446" s="333"/>
      <c r="C446" s="333"/>
      <c r="D446" s="333"/>
      <c r="E446" s="333"/>
      <c r="F446" s="333"/>
      <c r="G446" s="334"/>
      <c r="H446" s="334"/>
      <c r="I446" s="335"/>
      <c r="J446" s="335"/>
      <c r="K446" s="335"/>
      <c r="L446" s="335"/>
      <c r="M446" s="335"/>
      <c r="N446" s="336" t="str">
        <f t="shared" ca="1" si="24"/>
        <v/>
      </c>
      <c r="O446" s="336" t="s">
        <v>18592</v>
      </c>
      <c r="P446" s="337"/>
      <c r="Q446" s="338" t="str">
        <f t="shared" si="25"/>
        <v/>
      </c>
      <c r="R446" s="338" t="b">
        <f t="shared" si="26"/>
        <v>1</v>
      </c>
      <c r="S446" s="338" t="str">
        <f t="shared" si="27"/>
        <v/>
      </c>
    </row>
    <row r="447" spans="1:19" s="338" customFormat="1" ht="20.100000000000001" customHeight="1">
      <c r="A447" s="301"/>
      <c r="B447" s="333"/>
      <c r="C447" s="333"/>
      <c r="D447" s="333"/>
      <c r="E447" s="333"/>
      <c r="F447" s="333"/>
      <c r="G447" s="334"/>
      <c r="H447" s="334"/>
      <c r="I447" s="335"/>
      <c r="J447" s="335"/>
      <c r="K447" s="335"/>
      <c r="L447" s="335"/>
      <c r="M447" s="335"/>
      <c r="N447" s="336" t="str">
        <f t="shared" ca="1" si="24"/>
        <v/>
      </c>
      <c r="O447" s="336" t="s">
        <v>18592</v>
      </c>
      <c r="P447" s="337"/>
      <c r="Q447" s="338" t="str">
        <f t="shared" si="25"/>
        <v/>
      </c>
      <c r="R447" s="338" t="b">
        <f t="shared" si="26"/>
        <v>1</v>
      </c>
      <c r="S447" s="338" t="str">
        <f t="shared" si="27"/>
        <v/>
      </c>
    </row>
    <row r="448" spans="1:19" s="338" customFormat="1" ht="20.100000000000001" customHeight="1">
      <c r="A448" s="301"/>
      <c r="B448" s="333"/>
      <c r="C448" s="333"/>
      <c r="D448" s="333"/>
      <c r="E448" s="333"/>
      <c r="F448" s="333"/>
      <c r="G448" s="334"/>
      <c r="H448" s="334"/>
      <c r="I448" s="335"/>
      <c r="J448" s="335"/>
      <c r="K448" s="335"/>
      <c r="L448" s="335"/>
      <c r="M448" s="335"/>
      <c r="N448" s="336" t="str">
        <f t="shared" ca="1" si="24"/>
        <v/>
      </c>
      <c r="O448" s="336" t="s">
        <v>18592</v>
      </c>
      <c r="P448" s="337"/>
      <c r="Q448" s="338" t="str">
        <f t="shared" si="25"/>
        <v/>
      </c>
      <c r="R448" s="338" t="b">
        <f t="shared" si="26"/>
        <v>1</v>
      </c>
      <c r="S448" s="338" t="str">
        <f t="shared" si="27"/>
        <v/>
      </c>
    </row>
    <row r="449" spans="1:19" s="338" customFormat="1" ht="20.100000000000001" customHeight="1">
      <c r="A449" s="301"/>
      <c r="B449" s="333"/>
      <c r="C449" s="333"/>
      <c r="D449" s="333"/>
      <c r="E449" s="333"/>
      <c r="F449" s="333"/>
      <c r="G449" s="334"/>
      <c r="H449" s="334"/>
      <c r="I449" s="335"/>
      <c r="J449" s="335"/>
      <c r="K449" s="335"/>
      <c r="L449" s="335"/>
      <c r="M449" s="335"/>
      <c r="N449" s="336" t="str">
        <f t="shared" ca="1" si="24"/>
        <v/>
      </c>
      <c r="O449" s="336" t="s">
        <v>18592</v>
      </c>
      <c r="P449" s="337"/>
      <c r="Q449" s="338" t="str">
        <f t="shared" si="25"/>
        <v/>
      </c>
      <c r="R449" s="338" t="b">
        <f t="shared" si="26"/>
        <v>1</v>
      </c>
      <c r="S449" s="338" t="str">
        <f t="shared" si="27"/>
        <v/>
      </c>
    </row>
    <row r="450" spans="1:19" s="338" customFormat="1" ht="20.100000000000001" customHeight="1">
      <c r="A450" s="301"/>
      <c r="B450" s="333"/>
      <c r="C450" s="333"/>
      <c r="D450" s="333"/>
      <c r="E450" s="333"/>
      <c r="F450" s="333"/>
      <c r="G450" s="334"/>
      <c r="H450" s="334"/>
      <c r="I450" s="335"/>
      <c r="J450" s="335"/>
      <c r="K450" s="335"/>
      <c r="L450" s="335"/>
      <c r="M450" s="335"/>
      <c r="N450" s="336" t="str">
        <f t="shared" ca="1" si="24"/>
        <v/>
      </c>
      <c r="O450" s="336" t="s">
        <v>18592</v>
      </c>
      <c r="P450" s="337"/>
      <c r="Q450" s="338" t="str">
        <f t="shared" si="25"/>
        <v/>
      </c>
      <c r="R450" s="338" t="b">
        <f t="shared" si="26"/>
        <v>1</v>
      </c>
      <c r="S450" s="338" t="str">
        <f t="shared" si="27"/>
        <v/>
      </c>
    </row>
    <row r="451" spans="1:19" s="338" customFormat="1" ht="20.100000000000001" customHeight="1">
      <c r="A451" s="301"/>
      <c r="B451" s="333"/>
      <c r="C451" s="333"/>
      <c r="D451" s="333"/>
      <c r="E451" s="333"/>
      <c r="F451" s="333"/>
      <c r="G451" s="334"/>
      <c r="H451" s="334"/>
      <c r="I451" s="335"/>
      <c r="J451" s="335"/>
      <c r="K451" s="335"/>
      <c r="L451" s="335"/>
      <c r="M451" s="335"/>
      <c r="N451" s="336" t="str">
        <f t="shared" ca="1" si="24"/>
        <v/>
      </c>
      <c r="O451" s="336" t="s">
        <v>18592</v>
      </c>
      <c r="P451" s="337"/>
      <c r="Q451" s="338" t="str">
        <f t="shared" si="25"/>
        <v/>
      </c>
      <c r="R451" s="338" t="b">
        <f t="shared" si="26"/>
        <v>1</v>
      </c>
      <c r="S451" s="338" t="str">
        <f t="shared" si="27"/>
        <v/>
      </c>
    </row>
    <row r="452" spans="1:19" s="338" customFormat="1" ht="20.100000000000001" customHeight="1">
      <c r="A452" s="301"/>
      <c r="B452" s="333"/>
      <c r="C452" s="333"/>
      <c r="D452" s="333"/>
      <c r="E452" s="333"/>
      <c r="F452" s="333"/>
      <c r="G452" s="334"/>
      <c r="H452" s="334"/>
      <c r="I452" s="335"/>
      <c r="J452" s="335"/>
      <c r="K452" s="335"/>
      <c r="L452" s="335"/>
      <c r="M452" s="335"/>
      <c r="N452" s="336" t="str">
        <f t="shared" ca="1" si="24"/>
        <v/>
      </c>
      <c r="O452" s="336" t="s">
        <v>18592</v>
      </c>
      <c r="P452" s="337"/>
      <c r="Q452" s="338" t="str">
        <f t="shared" si="25"/>
        <v/>
      </c>
      <c r="R452" s="338" t="b">
        <f t="shared" si="26"/>
        <v>1</v>
      </c>
      <c r="S452" s="338" t="str">
        <f t="shared" si="27"/>
        <v/>
      </c>
    </row>
    <row r="453" spans="1:19" s="338" customFormat="1" ht="20.100000000000001" customHeight="1">
      <c r="A453" s="301"/>
      <c r="B453" s="333"/>
      <c r="C453" s="333"/>
      <c r="D453" s="333"/>
      <c r="E453" s="333"/>
      <c r="F453" s="333"/>
      <c r="G453" s="334"/>
      <c r="H453" s="334"/>
      <c r="I453" s="335"/>
      <c r="J453" s="335"/>
      <c r="K453" s="335"/>
      <c r="L453" s="335"/>
      <c r="M453" s="335"/>
      <c r="N453" s="336" t="str">
        <f t="shared" ref="N453:N516" ca="1" si="28">IF(A453="","",IF(ISERROR(MATCH($F453,CL,0)),"Unknown",INDIRECT("'C'!$A$"&amp;MATCH($F453,CL,0)+1)))</f>
        <v/>
      </c>
      <c r="O453" s="336" t="s">
        <v>18592</v>
      </c>
      <c r="P453" s="337"/>
      <c r="Q453" s="338" t="str">
        <f t="shared" ref="Q453:Q516" si="29">A453&amp;B453</f>
        <v/>
      </c>
      <c r="R453" s="338" t="b">
        <f t="shared" ref="R453:R516" si="30">OR(ISBLANK(B453),ISBLANK(C453))</f>
        <v>1</v>
      </c>
      <c r="S453" s="338" t="str">
        <f t="shared" ref="S453:S516" si="31">IF(R453,"",A453&amp;"+")</f>
        <v/>
      </c>
    </row>
    <row r="454" spans="1:19" s="338" customFormat="1" ht="20.100000000000001" customHeight="1">
      <c r="A454" s="301"/>
      <c r="B454" s="333"/>
      <c r="C454" s="333"/>
      <c r="D454" s="333"/>
      <c r="E454" s="333"/>
      <c r="F454" s="333"/>
      <c r="G454" s="334"/>
      <c r="H454" s="334"/>
      <c r="I454" s="335"/>
      <c r="J454" s="335"/>
      <c r="K454" s="335"/>
      <c r="L454" s="335"/>
      <c r="M454" s="335"/>
      <c r="N454" s="336" t="str">
        <f t="shared" ca="1" si="28"/>
        <v/>
      </c>
      <c r="O454" s="336" t="s">
        <v>18592</v>
      </c>
      <c r="P454" s="337"/>
      <c r="Q454" s="338" t="str">
        <f t="shared" si="29"/>
        <v/>
      </c>
      <c r="R454" s="338" t="b">
        <f t="shared" si="30"/>
        <v>1</v>
      </c>
      <c r="S454" s="338" t="str">
        <f t="shared" si="31"/>
        <v/>
      </c>
    </row>
    <row r="455" spans="1:19" s="338" customFormat="1" ht="20.100000000000001" customHeight="1">
      <c r="A455" s="301"/>
      <c r="B455" s="333"/>
      <c r="C455" s="333"/>
      <c r="D455" s="333"/>
      <c r="E455" s="333"/>
      <c r="F455" s="333"/>
      <c r="G455" s="334"/>
      <c r="H455" s="334"/>
      <c r="I455" s="335"/>
      <c r="J455" s="335"/>
      <c r="K455" s="335"/>
      <c r="L455" s="335"/>
      <c r="M455" s="335"/>
      <c r="N455" s="336" t="str">
        <f t="shared" ca="1" si="28"/>
        <v/>
      </c>
      <c r="O455" s="336" t="s">
        <v>18592</v>
      </c>
      <c r="P455" s="337"/>
      <c r="Q455" s="338" t="str">
        <f t="shared" si="29"/>
        <v/>
      </c>
      <c r="R455" s="338" t="b">
        <f t="shared" si="30"/>
        <v>1</v>
      </c>
      <c r="S455" s="338" t="str">
        <f t="shared" si="31"/>
        <v/>
      </c>
    </row>
    <row r="456" spans="1:19" s="338" customFormat="1" ht="20.100000000000001" customHeight="1">
      <c r="A456" s="301"/>
      <c r="B456" s="333"/>
      <c r="C456" s="333"/>
      <c r="D456" s="333"/>
      <c r="E456" s="333"/>
      <c r="F456" s="333"/>
      <c r="G456" s="334"/>
      <c r="H456" s="334"/>
      <c r="I456" s="335"/>
      <c r="J456" s="335"/>
      <c r="K456" s="335"/>
      <c r="L456" s="335"/>
      <c r="M456" s="335"/>
      <c r="N456" s="336" t="str">
        <f t="shared" ca="1" si="28"/>
        <v/>
      </c>
      <c r="O456" s="336" t="s">
        <v>18592</v>
      </c>
      <c r="P456" s="337"/>
      <c r="Q456" s="338" t="str">
        <f t="shared" si="29"/>
        <v/>
      </c>
      <c r="R456" s="338" t="b">
        <f t="shared" si="30"/>
        <v>1</v>
      </c>
      <c r="S456" s="338" t="str">
        <f t="shared" si="31"/>
        <v/>
      </c>
    </row>
    <row r="457" spans="1:19" s="338" customFormat="1" ht="20.100000000000001" customHeight="1">
      <c r="A457" s="301"/>
      <c r="B457" s="333"/>
      <c r="C457" s="333"/>
      <c r="D457" s="333"/>
      <c r="E457" s="333"/>
      <c r="F457" s="333"/>
      <c r="G457" s="334"/>
      <c r="H457" s="334"/>
      <c r="I457" s="335"/>
      <c r="J457" s="335"/>
      <c r="K457" s="335"/>
      <c r="L457" s="335"/>
      <c r="M457" s="335"/>
      <c r="N457" s="336" t="str">
        <f t="shared" ca="1" si="28"/>
        <v/>
      </c>
      <c r="O457" s="336" t="s">
        <v>18592</v>
      </c>
      <c r="P457" s="337"/>
      <c r="Q457" s="338" t="str">
        <f t="shared" si="29"/>
        <v/>
      </c>
      <c r="R457" s="338" t="b">
        <f t="shared" si="30"/>
        <v>1</v>
      </c>
      <c r="S457" s="338" t="str">
        <f t="shared" si="31"/>
        <v/>
      </c>
    </row>
    <row r="458" spans="1:19" s="338" customFormat="1" ht="20.100000000000001" customHeight="1">
      <c r="A458" s="301"/>
      <c r="B458" s="333"/>
      <c r="C458" s="333"/>
      <c r="D458" s="333"/>
      <c r="E458" s="333"/>
      <c r="F458" s="333"/>
      <c r="G458" s="334"/>
      <c r="H458" s="334"/>
      <c r="I458" s="335"/>
      <c r="J458" s="335"/>
      <c r="K458" s="335"/>
      <c r="L458" s="335"/>
      <c r="M458" s="335"/>
      <c r="N458" s="336" t="str">
        <f t="shared" ca="1" si="28"/>
        <v/>
      </c>
      <c r="O458" s="336" t="s">
        <v>18592</v>
      </c>
      <c r="P458" s="337"/>
      <c r="Q458" s="338" t="str">
        <f t="shared" si="29"/>
        <v/>
      </c>
      <c r="R458" s="338" t="b">
        <f t="shared" si="30"/>
        <v>1</v>
      </c>
      <c r="S458" s="338" t="str">
        <f t="shared" si="31"/>
        <v/>
      </c>
    </row>
    <row r="459" spans="1:19" s="338" customFormat="1" ht="20.100000000000001" customHeight="1">
      <c r="A459" s="301"/>
      <c r="B459" s="333"/>
      <c r="C459" s="333"/>
      <c r="D459" s="333"/>
      <c r="E459" s="333"/>
      <c r="F459" s="333"/>
      <c r="G459" s="334"/>
      <c r="H459" s="334"/>
      <c r="I459" s="335"/>
      <c r="J459" s="335"/>
      <c r="K459" s="335"/>
      <c r="L459" s="335"/>
      <c r="M459" s="335"/>
      <c r="N459" s="336" t="str">
        <f t="shared" ca="1" si="28"/>
        <v/>
      </c>
      <c r="O459" s="336" t="s">
        <v>18592</v>
      </c>
      <c r="P459" s="337"/>
      <c r="Q459" s="338" t="str">
        <f t="shared" si="29"/>
        <v/>
      </c>
      <c r="R459" s="338" t="b">
        <f t="shared" si="30"/>
        <v>1</v>
      </c>
      <c r="S459" s="338" t="str">
        <f t="shared" si="31"/>
        <v/>
      </c>
    </row>
    <row r="460" spans="1:19" s="338" customFormat="1" ht="20.100000000000001" customHeight="1">
      <c r="A460" s="301"/>
      <c r="B460" s="333"/>
      <c r="C460" s="333"/>
      <c r="D460" s="333"/>
      <c r="E460" s="333"/>
      <c r="F460" s="333"/>
      <c r="G460" s="334"/>
      <c r="H460" s="334"/>
      <c r="I460" s="335"/>
      <c r="J460" s="335"/>
      <c r="K460" s="335"/>
      <c r="L460" s="335"/>
      <c r="M460" s="335"/>
      <c r="N460" s="336" t="str">
        <f t="shared" ca="1" si="28"/>
        <v/>
      </c>
      <c r="O460" s="336" t="s">
        <v>18592</v>
      </c>
      <c r="P460" s="337"/>
      <c r="Q460" s="338" t="str">
        <f t="shared" si="29"/>
        <v/>
      </c>
      <c r="R460" s="338" t="b">
        <f t="shared" si="30"/>
        <v>1</v>
      </c>
      <c r="S460" s="338" t="str">
        <f t="shared" si="31"/>
        <v/>
      </c>
    </row>
    <row r="461" spans="1:19" s="338" customFormat="1" ht="20.100000000000001" customHeight="1">
      <c r="A461" s="301"/>
      <c r="B461" s="333"/>
      <c r="C461" s="333"/>
      <c r="D461" s="333"/>
      <c r="E461" s="333"/>
      <c r="F461" s="333"/>
      <c r="G461" s="334"/>
      <c r="H461" s="334"/>
      <c r="I461" s="335"/>
      <c r="J461" s="335"/>
      <c r="K461" s="335"/>
      <c r="L461" s="335"/>
      <c r="M461" s="335"/>
      <c r="N461" s="336" t="str">
        <f t="shared" ca="1" si="28"/>
        <v/>
      </c>
      <c r="O461" s="336" t="s">
        <v>18592</v>
      </c>
      <c r="P461" s="337"/>
      <c r="Q461" s="338" t="str">
        <f t="shared" si="29"/>
        <v/>
      </c>
      <c r="R461" s="338" t="b">
        <f t="shared" si="30"/>
        <v>1</v>
      </c>
      <c r="S461" s="338" t="str">
        <f t="shared" si="31"/>
        <v/>
      </c>
    </row>
    <row r="462" spans="1:19" s="338" customFormat="1" ht="20.100000000000001" customHeight="1">
      <c r="A462" s="301"/>
      <c r="B462" s="333"/>
      <c r="C462" s="333"/>
      <c r="D462" s="333"/>
      <c r="E462" s="333"/>
      <c r="F462" s="333"/>
      <c r="G462" s="334"/>
      <c r="H462" s="334"/>
      <c r="I462" s="335"/>
      <c r="J462" s="335"/>
      <c r="K462" s="335"/>
      <c r="L462" s="335"/>
      <c r="M462" s="335"/>
      <c r="N462" s="336" t="str">
        <f t="shared" ca="1" si="28"/>
        <v/>
      </c>
      <c r="O462" s="336" t="s">
        <v>18592</v>
      </c>
      <c r="P462" s="337"/>
      <c r="Q462" s="338" t="str">
        <f t="shared" si="29"/>
        <v/>
      </c>
      <c r="R462" s="338" t="b">
        <f t="shared" si="30"/>
        <v>1</v>
      </c>
      <c r="S462" s="338" t="str">
        <f t="shared" si="31"/>
        <v/>
      </c>
    </row>
    <row r="463" spans="1:19" s="338" customFormat="1" ht="20.100000000000001" customHeight="1">
      <c r="A463" s="301"/>
      <c r="B463" s="333"/>
      <c r="C463" s="333"/>
      <c r="D463" s="333"/>
      <c r="E463" s="333"/>
      <c r="F463" s="333"/>
      <c r="G463" s="334"/>
      <c r="H463" s="334"/>
      <c r="I463" s="335"/>
      <c r="J463" s="335"/>
      <c r="K463" s="335"/>
      <c r="L463" s="335"/>
      <c r="M463" s="335"/>
      <c r="N463" s="336" t="str">
        <f t="shared" ca="1" si="28"/>
        <v/>
      </c>
      <c r="O463" s="336" t="s">
        <v>18592</v>
      </c>
      <c r="P463" s="337"/>
      <c r="Q463" s="338" t="str">
        <f t="shared" si="29"/>
        <v/>
      </c>
      <c r="R463" s="338" t="b">
        <f t="shared" si="30"/>
        <v>1</v>
      </c>
      <c r="S463" s="338" t="str">
        <f t="shared" si="31"/>
        <v/>
      </c>
    </row>
    <row r="464" spans="1:19" s="338" customFormat="1" ht="20.100000000000001" customHeight="1">
      <c r="A464" s="301"/>
      <c r="B464" s="333"/>
      <c r="C464" s="333"/>
      <c r="D464" s="333"/>
      <c r="E464" s="333"/>
      <c r="F464" s="333"/>
      <c r="G464" s="334"/>
      <c r="H464" s="334"/>
      <c r="I464" s="335"/>
      <c r="J464" s="335"/>
      <c r="K464" s="335"/>
      <c r="L464" s="335"/>
      <c r="M464" s="335"/>
      <c r="N464" s="336" t="str">
        <f t="shared" ca="1" si="28"/>
        <v/>
      </c>
      <c r="O464" s="336" t="s">
        <v>18592</v>
      </c>
      <c r="P464" s="337"/>
      <c r="Q464" s="338" t="str">
        <f t="shared" si="29"/>
        <v/>
      </c>
      <c r="R464" s="338" t="b">
        <f t="shared" si="30"/>
        <v>1</v>
      </c>
      <c r="S464" s="338" t="str">
        <f t="shared" si="31"/>
        <v/>
      </c>
    </row>
    <row r="465" spans="1:19" s="338" customFormat="1" ht="20.100000000000001" customHeight="1">
      <c r="A465" s="301"/>
      <c r="B465" s="333"/>
      <c r="C465" s="333"/>
      <c r="D465" s="333"/>
      <c r="E465" s="333"/>
      <c r="F465" s="333"/>
      <c r="G465" s="334"/>
      <c r="H465" s="334"/>
      <c r="I465" s="335"/>
      <c r="J465" s="335"/>
      <c r="K465" s="335"/>
      <c r="L465" s="335"/>
      <c r="M465" s="335"/>
      <c r="N465" s="336" t="str">
        <f t="shared" ca="1" si="28"/>
        <v/>
      </c>
      <c r="O465" s="336" t="s">
        <v>18592</v>
      </c>
      <c r="P465" s="337"/>
      <c r="Q465" s="338" t="str">
        <f t="shared" si="29"/>
        <v/>
      </c>
      <c r="R465" s="338" t="b">
        <f t="shared" si="30"/>
        <v>1</v>
      </c>
      <c r="S465" s="338" t="str">
        <f t="shared" si="31"/>
        <v/>
      </c>
    </row>
    <row r="466" spans="1:19" s="338" customFormat="1" ht="20.100000000000001" customHeight="1">
      <c r="A466" s="301"/>
      <c r="B466" s="333"/>
      <c r="C466" s="333"/>
      <c r="D466" s="333"/>
      <c r="E466" s="333"/>
      <c r="F466" s="333"/>
      <c r="G466" s="334"/>
      <c r="H466" s="334"/>
      <c r="I466" s="335"/>
      <c r="J466" s="335"/>
      <c r="K466" s="335"/>
      <c r="L466" s="335"/>
      <c r="M466" s="335"/>
      <c r="N466" s="336" t="str">
        <f t="shared" ca="1" si="28"/>
        <v/>
      </c>
      <c r="O466" s="336" t="s">
        <v>18592</v>
      </c>
      <c r="P466" s="337"/>
      <c r="Q466" s="338" t="str">
        <f t="shared" si="29"/>
        <v/>
      </c>
      <c r="R466" s="338" t="b">
        <f t="shared" si="30"/>
        <v>1</v>
      </c>
      <c r="S466" s="338" t="str">
        <f t="shared" si="31"/>
        <v/>
      </c>
    </row>
    <row r="467" spans="1:19" s="338" customFormat="1" ht="20.100000000000001" customHeight="1">
      <c r="A467" s="301"/>
      <c r="B467" s="333"/>
      <c r="C467" s="333"/>
      <c r="D467" s="333"/>
      <c r="E467" s="333"/>
      <c r="F467" s="333"/>
      <c r="G467" s="334"/>
      <c r="H467" s="334"/>
      <c r="I467" s="335"/>
      <c r="J467" s="335"/>
      <c r="K467" s="335"/>
      <c r="L467" s="335"/>
      <c r="M467" s="335"/>
      <c r="N467" s="336" t="str">
        <f t="shared" ca="1" si="28"/>
        <v/>
      </c>
      <c r="O467" s="336" t="s">
        <v>18592</v>
      </c>
      <c r="P467" s="337"/>
      <c r="Q467" s="338" t="str">
        <f t="shared" si="29"/>
        <v/>
      </c>
      <c r="R467" s="338" t="b">
        <f t="shared" si="30"/>
        <v>1</v>
      </c>
      <c r="S467" s="338" t="str">
        <f t="shared" si="31"/>
        <v/>
      </c>
    </row>
    <row r="468" spans="1:19" s="338" customFormat="1" ht="20.100000000000001" customHeight="1">
      <c r="A468" s="301"/>
      <c r="B468" s="333"/>
      <c r="C468" s="333"/>
      <c r="D468" s="333"/>
      <c r="E468" s="333"/>
      <c r="F468" s="333"/>
      <c r="G468" s="334"/>
      <c r="H468" s="334"/>
      <c r="I468" s="335"/>
      <c r="J468" s="335"/>
      <c r="K468" s="335"/>
      <c r="L468" s="335"/>
      <c r="M468" s="335"/>
      <c r="N468" s="336" t="str">
        <f t="shared" ca="1" si="28"/>
        <v/>
      </c>
      <c r="O468" s="336" t="s">
        <v>18592</v>
      </c>
      <c r="P468" s="337"/>
      <c r="Q468" s="338" t="str">
        <f t="shared" si="29"/>
        <v/>
      </c>
      <c r="R468" s="338" t="b">
        <f t="shared" si="30"/>
        <v>1</v>
      </c>
      <c r="S468" s="338" t="str">
        <f t="shared" si="31"/>
        <v/>
      </c>
    </row>
    <row r="469" spans="1:19" s="338" customFormat="1" ht="20.100000000000001" customHeight="1">
      <c r="A469" s="301"/>
      <c r="B469" s="333"/>
      <c r="C469" s="333"/>
      <c r="D469" s="333"/>
      <c r="E469" s="333"/>
      <c r="F469" s="333"/>
      <c r="G469" s="334"/>
      <c r="H469" s="334"/>
      <c r="I469" s="335"/>
      <c r="J469" s="335"/>
      <c r="K469" s="335"/>
      <c r="L469" s="335"/>
      <c r="M469" s="335"/>
      <c r="N469" s="336" t="str">
        <f t="shared" ca="1" si="28"/>
        <v/>
      </c>
      <c r="O469" s="336" t="s">
        <v>18592</v>
      </c>
      <c r="P469" s="337"/>
      <c r="Q469" s="338" t="str">
        <f t="shared" si="29"/>
        <v/>
      </c>
      <c r="R469" s="338" t="b">
        <f t="shared" si="30"/>
        <v>1</v>
      </c>
      <c r="S469" s="338" t="str">
        <f t="shared" si="31"/>
        <v/>
      </c>
    </row>
    <row r="470" spans="1:19" s="338" customFormat="1" ht="20.100000000000001" customHeight="1">
      <c r="A470" s="301"/>
      <c r="B470" s="333"/>
      <c r="C470" s="333"/>
      <c r="D470" s="333"/>
      <c r="E470" s="333"/>
      <c r="F470" s="333"/>
      <c r="G470" s="334"/>
      <c r="H470" s="334"/>
      <c r="I470" s="335"/>
      <c r="J470" s="335"/>
      <c r="K470" s="335"/>
      <c r="L470" s="335"/>
      <c r="M470" s="335"/>
      <c r="N470" s="336" t="str">
        <f t="shared" ca="1" si="28"/>
        <v/>
      </c>
      <c r="O470" s="336" t="s">
        <v>18592</v>
      </c>
      <c r="P470" s="337"/>
      <c r="Q470" s="338" t="str">
        <f t="shared" si="29"/>
        <v/>
      </c>
      <c r="R470" s="338" t="b">
        <f t="shared" si="30"/>
        <v>1</v>
      </c>
      <c r="S470" s="338" t="str">
        <f t="shared" si="31"/>
        <v/>
      </c>
    </row>
    <row r="471" spans="1:19" s="338" customFormat="1" ht="20.100000000000001" customHeight="1">
      <c r="A471" s="301"/>
      <c r="B471" s="333"/>
      <c r="C471" s="333"/>
      <c r="D471" s="333"/>
      <c r="E471" s="333"/>
      <c r="F471" s="333"/>
      <c r="G471" s="334"/>
      <c r="H471" s="334"/>
      <c r="I471" s="335"/>
      <c r="J471" s="335"/>
      <c r="K471" s="335"/>
      <c r="L471" s="335"/>
      <c r="M471" s="335"/>
      <c r="N471" s="336" t="str">
        <f t="shared" ca="1" si="28"/>
        <v/>
      </c>
      <c r="O471" s="336" t="s">
        <v>18592</v>
      </c>
      <c r="P471" s="337"/>
      <c r="Q471" s="338" t="str">
        <f t="shared" si="29"/>
        <v/>
      </c>
      <c r="R471" s="338" t="b">
        <f t="shared" si="30"/>
        <v>1</v>
      </c>
      <c r="S471" s="338" t="str">
        <f t="shared" si="31"/>
        <v/>
      </c>
    </row>
    <row r="472" spans="1:19" s="338" customFormat="1" ht="20.100000000000001" customHeight="1">
      <c r="A472" s="301"/>
      <c r="B472" s="333"/>
      <c r="C472" s="333"/>
      <c r="D472" s="333"/>
      <c r="E472" s="333"/>
      <c r="F472" s="333"/>
      <c r="G472" s="334"/>
      <c r="H472" s="334"/>
      <c r="I472" s="335"/>
      <c r="J472" s="335"/>
      <c r="K472" s="335"/>
      <c r="L472" s="335"/>
      <c r="M472" s="335"/>
      <c r="N472" s="336" t="str">
        <f t="shared" ca="1" si="28"/>
        <v/>
      </c>
      <c r="O472" s="336" t="s">
        <v>18592</v>
      </c>
      <c r="P472" s="337"/>
      <c r="Q472" s="338" t="str">
        <f t="shared" si="29"/>
        <v/>
      </c>
      <c r="R472" s="338" t="b">
        <f t="shared" si="30"/>
        <v>1</v>
      </c>
      <c r="S472" s="338" t="str">
        <f t="shared" si="31"/>
        <v/>
      </c>
    </row>
    <row r="473" spans="1:19" s="338" customFormat="1" ht="20.100000000000001" customHeight="1">
      <c r="A473" s="301"/>
      <c r="B473" s="333"/>
      <c r="C473" s="333"/>
      <c r="D473" s="333"/>
      <c r="E473" s="333"/>
      <c r="F473" s="333"/>
      <c r="G473" s="334"/>
      <c r="H473" s="334"/>
      <c r="I473" s="335"/>
      <c r="J473" s="335"/>
      <c r="K473" s="335"/>
      <c r="L473" s="335"/>
      <c r="M473" s="335"/>
      <c r="N473" s="336" t="str">
        <f t="shared" ca="1" si="28"/>
        <v/>
      </c>
      <c r="O473" s="336" t="s">
        <v>18592</v>
      </c>
      <c r="P473" s="337"/>
      <c r="Q473" s="338" t="str">
        <f t="shared" si="29"/>
        <v/>
      </c>
      <c r="R473" s="338" t="b">
        <f t="shared" si="30"/>
        <v>1</v>
      </c>
      <c r="S473" s="338" t="str">
        <f t="shared" si="31"/>
        <v/>
      </c>
    </row>
    <row r="474" spans="1:19" s="338" customFormat="1" ht="20.100000000000001" customHeight="1">
      <c r="A474" s="301"/>
      <c r="B474" s="333"/>
      <c r="C474" s="333"/>
      <c r="D474" s="333"/>
      <c r="E474" s="333"/>
      <c r="F474" s="333"/>
      <c r="G474" s="334"/>
      <c r="H474" s="334"/>
      <c r="I474" s="335"/>
      <c r="J474" s="335"/>
      <c r="K474" s="335"/>
      <c r="L474" s="335"/>
      <c r="M474" s="335"/>
      <c r="N474" s="336" t="str">
        <f t="shared" ca="1" si="28"/>
        <v/>
      </c>
      <c r="O474" s="336" t="s">
        <v>18592</v>
      </c>
      <c r="P474" s="337"/>
      <c r="Q474" s="338" t="str">
        <f t="shared" si="29"/>
        <v/>
      </c>
      <c r="R474" s="338" t="b">
        <f t="shared" si="30"/>
        <v>1</v>
      </c>
      <c r="S474" s="338" t="str">
        <f t="shared" si="31"/>
        <v/>
      </c>
    </row>
    <row r="475" spans="1:19" s="338" customFormat="1" ht="20.100000000000001" customHeight="1">
      <c r="A475" s="301"/>
      <c r="B475" s="333"/>
      <c r="C475" s="333"/>
      <c r="D475" s="333"/>
      <c r="E475" s="333"/>
      <c r="F475" s="333"/>
      <c r="G475" s="334"/>
      <c r="H475" s="334"/>
      <c r="I475" s="335"/>
      <c r="J475" s="335"/>
      <c r="K475" s="335"/>
      <c r="L475" s="335"/>
      <c r="M475" s="335"/>
      <c r="N475" s="336" t="str">
        <f t="shared" ca="1" si="28"/>
        <v/>
      </c>
      <c r="O475" s="336" t="s">
        <v>18592</v>
      </c>
      <c r="P475" s="337"/>
      <c r="Q475" s="338" t="str">
        <f t="shared" si="29"/>
        <v/>
      </c>
      <c r="R475" s="338" t="b">
        <f t="shared" si="30"/>
        <v>1</v>
      </c>
      <c r="S475" s="338" t="str">
        <f t="shared" si="31"/>
        <v/>
      </c>
    </row>
    <row r="476" spans="1:19" s="338" customFormat="1" ht="20.100000000000001" customHeight="1">
      <c r="A476" s="301"/>
      <c r="B476" s="333"/>
      <c r="C476" s="333"/>
      <c r="D476" s="333"/>
      <c r="E476" s="333"/>
      <c r="F476" s="333"/>
      <c r="G476" s="334"/>
      <c r="H476" s="334"/>
      <c r="I476" s="335"/>
      <c r="J476" s="335"/>
      <c r="K476" s="335"/>
      <c r="L476" s="335"/>
      <c r="M476" s="335"/>
      <c r="N476" s="336" t="str">
        <f t="shared" ca="1" si="28"/>
        <v/>
      </c>
      <c r="O476" s="336" t="s">
        <v>18592</v>
      </c>
      <c r="P476" s="337"/>
      <c r="Q476" s="338" t="str">
        <f t="shared" si="29"/>
        <v/>
      </c>
      <c r="R476" s="338" t="b">
        <f t="shared" si="30"/>
        <v>1</v>
      </c>
      <c r="S476" s="338" t="str">
        <f t="shared" si="31"/>
        <v/>
      </c>
    </row>
    <row r="477" spans="1:19" s="338" customFormat="1" ht="20.100000000000001" customHeight="1">
      <c r="A477" s="301"/>
      <c r="B477" s="333"/>
      <c r="C477" s="333"/>
      <c r="D477" s="333"/>
      <c r="E477" s="333"/>
      <c r="F477" s="333"/>
      <c r="G477" s="334"/>
      <c r="H477" s="334"/>
      <c r="I477" s="335"/>
      <c r="J477" s="335"/>
      <c r="K477" s="335"/>
      <c r="L477" s="335"/>
      <c r="M477" s="335"/>
      <c r="N477" s="336" t="str">
        <f t="shared" ca="1" si="28"/>
        <v/>
      </c>
      <c r="O477" s="336" t="s">
        <v>18592</v>
      </c>
      <c r="P477" s="337"/>
      <c r="Q477" s="338" t="str">
        <f t="shared" si="29"/>
        <v/>
      </c>
      <c r="R477" s="338" t="b">
        <f t="shared" si="30"/>
        <v>1</v>
      </c>
      <c r="S477" s="338" t="str">
        <f t="shared" si="31"/>
        <v/>
      </c>
    </row>
    <row r="478" spans="1:19" s="338" customFormat="1" ht="20.100000000000001" customHeight="1">
      <c r="A478" s="301"/>
      <c r="B478" s="333"/>
      <c r="C478" s="333"/>
      <c r="D478" s="333"/>
      <c r="E478" s="333"/>
      <c r="F478" s="333"/>
      <c r="G478" s="334"/>
      <c r="H478" s="334"/>
      <c r="I478" s="335"/>
      <c r="J478" s="335"/>
      <c r="K478" s="335"/>
      <c r="L478" s="335"/>
      <c r="M478" s="335"/>
      <c r="N478" s="336" t="str">
        <f t="shared" ca="1" si="28"/>
        <v/>
      </c>
      <c r="O478" s="336" t="s">
        <v>18592</v>
      </c>
      <c r="P478" s="337"/>
      <c r="Q478" s="338" t="str">
        <f t="shared" si="29"/>
        <v/>
      </c>
      <c r="R478" s="338" t="b">
        <f t="shared" si="30"/>
        <v>1</v>
      </c>
      <c r="S478" s="338" t="str">
        <f t="shared" si="31"/>
        <v/>
      </c>
    </row>
    <row r="479" spans="1:19" s="338" customFormat="1" ht="20.100000000000001" customHeight="1">
      <c r="A479" s="301"/>
      <c r="B479" s="333"/>
      <c r="C479" s="333"/>
      <c r="D479" s="333"/>
      <c r="E479" s="333"/>
      <c r="F479" s="333"/>
      <c r="G479" s="334"/>
      <c r="H479" s="334"/>
      <c r="I479" s="335"/>
      <c r="J479" s="335"/>
      <c r="K479" s="335"/>
      <c r="L479" s="335"/>
      <c r="M479" s="335"/>
      <c r="N479" s="336" t="str">
        <f t="shared" ca="1" si="28"/>
        <v/>
      </c>
      <c r="O479" s="336" t="s">
        <v>18592</v>
      </c>
      <c r="P479" s="337"/>
      <c r="Q479" s="338" t="str">
        <f t="shared" si="29"/>
        <v/>
      </c>
      <c r="R479" s="338" t="b">
        <f t="shared" si="30"/>
        <v>1</v>
      </c>
      <c r="S479" s="338" t="str">
        <f t="shared" si="31"/>
        <v/>
      </c>
    </row>
    <row r="480" spans="1:19" s="338" customFormat="1" ht="20.100000000000001" customHeight="1">
      <c r="A480" s="301"/>
      <c r="B480" s="333"/>
      <c r="C480" s="333"/>
      <c r="D480" s="333"/>
      <c r="E480" s="333"/>
      <c r="F480" s="333"/>
      <c r="G480" s="334"/>
      <c r="H480" s="334"/>
      <c r="I480" s="335"/>
      <c r="J480" s="335"/>
      <c r="K480" s="335"/>
      <c r="L480" s="335"/>
      <c r="M480" s="335"/>
      <c r="N480" s="336" t="str">
        <f t="shared" ca="1" si="28"/>
        <v/>
      </c>
      <c r="O480" s="336" t="s">
        <v>18592</v>
      </c>
      <c r="P480" s="337"/>
      <c r="Q480" s="338" t="str">
        <f t="shared" si="29"/>
        <v/>
      </c>
      <c r="R480" s="338" t="b">
        <f t="shared" si="30"/>
        <v>1</v>
      </c>
      <c r="S480" s="338" t="str">
        <f t="shared" si="31"/>
        <v/>
      </c>
    </row>
    <row r="481" spans="1:19" s="338" customFormat="1" ht="20.100000000000001" customHeight="1">
      <c r="A481" s="301"/>
      <c r="B481" s="333"/>
      <c r="C481" s="333"/>
      <c r="D481" s="333"/>
      <c r="E481" s="333"/>
      <c r="F481" s="333"/>
      <c r="G481" s="334"/>
      <c r="H481" s="334"/>
      <c r="I481" s="335"/>
      <c r="J481" s="335"/>
      <c r="K481" s="335"/>
      <c r="L481" s="335"/>
      <c r="M481" s="335"/>
      <c r="N481" s="336" t="str">
        <f t="shared" ca="1" si="28"/>
        <v/>
      </c>
      <c r="O481" s="336" t="s">
        <v>18592</v>
      </c>
      <c r="P481" s="337"/>
      <c r="Q481" s="338" t="str">
        <f t="shared" si="29"/>
        <v/>
      </c>
      <c r="R481" s="338" t="b">
        <f t="shared" si="30"/>
        <v>1</v>
      </c>
      <c r="S481" s="338" t="str">
        <f t="shared" si="31"/>
        <v/>
      </c>
    </row>
    <row r="482" spans="1:19" s="338" customFormat="1" ht="20.100000000000001" customHeight="1">
      <c r="A482" s="301"/>
      <c r="B482" s="333"/>
      <c r="C482" s="333"/>
      <c r="D482" s="333"/>
      <c r="E482" s="333"/>
      <c r="F482" s="333"/>
      <c r="G482" s="334"/>
      <c r="H482" s="334"/>
      <c r="I482" s="335"/>
      <c r="J482" s="335"/>
      <c r="K482" s="335"/>
      <c r="L482" s="335"/>
      <c r="M482" s="335"/>
      <c r="N482" s="336" t="str">
        <f t="shared" ca="1" si="28"/>
        <v/>
      </c>
      <c r="O482" s="336" t="s">
        <v>18592</v>
      </c>
      <c r="P482" s="337"/>
      <c r="Q482" s="338" t="str">
        <f t="shared" si="29"/>
        <v/>
      </c>
      <c r="R482" s="338" t="b">
        <f t="shared" si="30"/>
        <v>1</v>
      </c>
      <c r="S482" s="338" t="str">
        <f t="shared" si="31"/>
        <v/>
      </c>
    </row>
    <row r="483" spans="1:19" s="338" customFormat="1" ht="20.100000000000001" customHeight="1">
      <c r="A483" s="301"/>
      <c r="B483" s="333"/>
      <c r="C483" s="333"/>
      <c r="D483" s="333"/>
      <c r="E483" s="333"/>
      <c r="F483" s="333"/>
      <c r="G483" s="334"/>
      <c r="H483" s="334"/>
      <c r="I483" s="335"/>
      <c r="J483" s="335"/>
      <c r="K483" s="335"/>
      <c r="L483" s="335"/>
      <c r="M483" s="335"/>
      <c r="N483" s="336" t="str">
        <f t="shared" ca="1" si="28"/>
        <v/>
      </c>
      <c r="O483" s="336" t="s">
        <v>18592</v>
      </c>
      <c r="P483" s="337"/>
      <c r="Q483" s="338" t="str">
        <f t="shared" si="29"/>
        <v/>
      </c>
      <c r="R483" s="338" t="b">
        <f t="shared" si="30"/>
        <v>1</v>
      </c>
      <c r="S483" s="338" t="str">
        <f t="shared" si="31"/>
        <v/>
      </c>
    </row>
    <row r="484" spans="1:19" s="338" customFormat="1" ht="20.100000000000001" customHeight="1">
      <c r="A484" s="301"/>
      <c r="B484" s="333"/>
      <c r="C484" s="333"/>
      <c r="D484" s="333"/>
      <c r="E484" s="333"/>
      <c r="F484" s="333"/>
      <c r="G484" s="334"/>
      <c r="H484" s="334"/>
      <c r="I484" s="335"/>
      <c r="J484" s="335"/>
      <c r="K484" s="335"/>
      <c r="L484" s="335"/>
      <c r="M484" s="335"/>
      <c r="N484" s="336" t="str">
        <f t="shared" ca="1" si="28"/>
        <v/>
      </c>
      <c r="O484" s="336" t="s">
        <v>18592</v>
      </c>
      <c r="P484" s="337"/>
      <c r="Q484" s="338" t="str">
        <f t="shared" si="29"/>
        <v/>
      </c>
      <c r="R484" s="338" t="b">
        <f t="shared" si="30"/>
        <v>1</v>
      </c>
      <c r="S484" s="338" t="str">
        <f t="shared" si="31"/>
        <v/>
      </c>
    </row>
    <row r="485" spans="1:19" s="338" customFormat="1" ht="20.100000000000001" customHeight="1">
      <c r="A485" s="301"/>
      <c r="B485" s="333"/>
      <c r="C485" s="333"/>
      <c r="D485" s="333"/>
      <c r="E485" s="333"/>
      <c r="F485" s="333"/>
      <c r="G485" s="334"/>
      <c r="H485" s="334"/>
      <c r="I485" s="335"/>
      <c r="J485" s="335"/>
      <c r="K485" s="335"/>
      <c r="L485" s="335"/>
      <c r="M485" s="335"/>
      <c r="N485" s="336" t="str">
        <f t="shared" ca="1" si="28"/>
        <v/>
      </c>
      <c r="O485" s="336" t="s">
        <v>18592</v>
      </c>
      <c r="P485" s="337"/>
      <c r="Q485" s="338" t="str">
        <f t="shared" si="29"/>
        <v/>
      </c>
      <c r="R485" s="338" t="b">
        <f t="shared" si="30"/>
        <v>1</v>
      </c>
      <c r="S485" s="338" t="str">
        <f t="shared" si="31"/>
        <v/>
      </c>
    </row>
    <row r="486" spans="1:19" s="338" customFormat="1" ht="20.100000000000001" customHeight="1">
      <c r="A486" s="301"/>
      <c r="B486" s="333"/>
      <c r="C486" s="333"/>
      <c r="D486" s="333"/>
      <c r="E486" s="333"/>
      <c r="F486" s="333"/>
      <c r="G486" s="334"/>
      <c r="H486" s="334"/>
      <c r="I486" s="335"/>
      <c r="J486" s="335"/>
      <c r="K486" s="335"/>
      <c r="L486" s="335"/>
      <c r="M486" s="335"/>
      <c r="N486" s="336" t="str">
        <f t="shared" ca="1" si="28"/>
        <v/>
      </c>
      <c r="O486" s="336" t="s">
        <v>18592</v>
      </c>
      <c r="P486" s="337"/>
      <c r="Q486" s="338" t="str">
        <f t="shared" si="29"/>
        <v/>
      </c>
      <c r="R486" s="338" t="b">
        <f t="shared" si="30"/>
        <v>1</v>
      </c>
      <c r="S486" s="338" t="str">
        <f t="shared" si="31"/>
        <v/>
      </c>
    </row>
    <row r="487" spans="1:19" s="338" customFormat="1" ht="20.100000000000001" customHeight="1">
      <c r="A487" s="301"/>
      <c r="B487" s="333"/>
      <c r="C487" s="333"/>
      <c r="D487" s="333"/>
      <c r="E487" s="333"/>
      <c r="F487" s="333"/>
      <c r="G487" s="334"/>
      <c r="H487" s="334"/>
      <c r="I487" s="335"/>
      <c r="J487" s="335"/>
      <c r="K487" s="335"/>
      <c r="L487" s="335"/>
      <c r="M487" s="335"/>
      <c r="N487" s="336" t="str">
        <f t="shared" ca="1" si="28"/>
        <v/>
      </c>
      <c r="O487" s="336" t="s">
        <v>18592</v>
      </c>
      <c r="P487" s="337"/>
      <c r="Q487" s="338" t="str">
        <f t="shared" si="29"/>
        <v/>
      </c>
      <c r="R487" s="338" t="b">
        <f t="shared" si="30"/>
        <v>1</v>
      </c>
      <c r="S487" s="338" t="str">
        <f t="shared" si="31"/>
        <v/>
      </c>
    </row>
    <row r="488" spans="1:19" s="338" customFormat="1" ht="20.100000000000001" customHeight="1">
      <c r="A488" s="301"/>
      <c r="B488" s="333"/>
      <c r="C488" s="333"/>
      <c r="D488" s="333"/>
      <c r="E488" s="333"/>
      <c r="F488" s="333"/>
      <c r="G488" s="334"/>
      <c r="H488" s="334"/>
      <c r="I488" s="335"/>
      <c r="J488" s="335"/>
      <c r="K488" s="335"/>
      <c r="L488" s="335"/>
      <c r="M488" s="335"/>
      <c r="N488" s="336" t="str">
        <f t="shared" ca="1" si="28"/>
        <v/>
      </c>
      <c r="O488" s="336" t="s">
        <v>18592</v>
      </c>
      <c r="P488" s="337"/>
      <c r="Q488" s="338" t="str">
        <f t="shared" si="29"/>
        <v/>
      </c>
      <c r="R488" s="338" t="b">
        <f t="shared" si="30"/>
        <v>1</v>
      </c>
      <c r="S488" s="338" t="str">
        <f t="shared" si="31"/>
        <v/>
      </c>
    </row>
    <row r="489" spans="1:19" s="338" customFormat="1" ht="20.100000000000001" customHeight="1">
      <c r="A489" s="301"/>
      <c r="B489" s="333"/>
      <c r="C489" s="333"/>
      <c r="D489" s="333"/>
      <c r="E489" s="333"/>
      <c r="F489" s="333"/>
      <c r="G489" s="334"/>
      <c r="H489" s="334"/>
      <c r="I489" s="335"/>
      <c r="J489" s="335"/>
      <c r="K489" s="335"/>
      <c r="L489" s="335"/>
      <c r="M489" s="335"/>
      <c r="N489" s="336" t="str">
        <f t="shared" ca="1" si="28"/>
        <v/>
      </c>
      <c r="O489" s="336" t="s">
        <v>18592</v>
      </c>
      <c r="P489" s="337"/>
      <c r="Q489" s="338" t="str">
        <f t="shared" si="29"/>
        <v/>
      </c>
      <c r="R489" s="338" t="b">
        <f t="shared" si="30"/>
        <v>1</v>
      </c>
      <c r="S489" s="338" t="str">
        <f t="shared" si="31"/>
        <v/>
      </c>
    </row>
    <row r="490" spans="1:19" s="338" customFormat="1" ht="20.100000000000001" customHeight="1">
      <c r="A490" s="301"/>
      <c r="B490" s="333"/>
      <c r="C490" s="333"/>
      <c r="D490" s="333"/>
      <c r="E490" s="333"/>
      <c r="F490" s="333"/>
      <c r="G490" s="334"/>
      <c r="H490" s="334"/>
      <c r="I490" s="335"/>
      <c r="J490" s="335"/>
      <c r="K490" s="335"/>
      <c r="L490" s="335"/>
      <c r="M490" s="335"/>
      <c r="N490" s="336" t="str">
        <f t="shared" ca="1" si="28"/>
        <v/>
      </c>
      <c r="O490" s="336" t="s">
        <v>18592</v>
      </c>
      <c r="P490" s="337"/>
      <c r="Q490" s="338" t="str">
        <f t="shared" si="29"/>
        <v/>
      </c>
      <c r="R490" s="338" t="b">
        <f t="shared" si="30"/>
        <v>1</v>
      </c>
      <c r="S490" s="338" t="str">
        <f t="shared" si="31"/>
        <v/>
      </c>
    </row>
    <row r="491" spans="1:19" s="338" customFormat="1" ht="20.100000000000001" customHeight="1">
      <c r="A491" s="301"/>
      <c r="B491" s="333"/>
      <c r="C491" s="333"/>
      <c r="D491" s="333"/>
      <c r="E491" s="333"/>
      <c r="F491" s="333"/>
      <c r="G491" s="334"/>
      <c r="H491" s="334"/>
      <c r="I491" s="335"/>
      <c r="J491" s="335"/>
      <c r="K491" s="335"/>
      <c r="L491" s="335"/>
      <c r="M491" s="335"/>
      <c r="N491" s="336" t="str">
        <f t="shared" ca="1" si="28"/>
        <v/>
      </c>
      <c r="O491" s="336" t="s">
        <v>18592</v>
      </c>
      <c r="P491" s="337"/>
      <c r="Q491" s="338" t="str">
        <f t="shared" si="29"/>
        <v/>
      </c>
      <c r="R491" s="338" t="b">
        <f t="shared" si="30"/>
        <v>1</v>
      </c>
      <c r="S491" s="338" t="str">
        <f t="shared" si="31"/>
        <v/>
      </c>
    </row>
    <row r="492" spans="1:19" s="338" customFormat="1" ht="20.100000000000001" customHeight="1">
      <c r="A492" s="301"/>
      <c r="B492" s="333"/>
      <c r="C492" s="333"/>
      <c r="D492" s="333"/>
      <c r="E492" s="333"/>
      <c r="F492" s="333"/>
      <c r="G492" s="334"/>
      <c r="H492" s="334"/>
      <c r="I492" s="335"/>
      <c r="J492" s="335"/>
      <c r="K492" s="335"/>
      <c r="L492" s="335"/>
      <c r="M492" s="335"/>
      <c r="N492" s="336" t="str">
        <f t="shared" ca="1" si="28"/>
        <v/>
      </c>
      <c r="O492" s="336" t="s">
        <v>18592</v>
      </c>
      <c r="P492" s="337"/>
      <c r="Q492" s="338" t="str">
        <f t="shared" si="29"/>
        <v/>
      </c>
      <c r="R492" s="338" t="b">
        <f t="shared" si="30"/>
        <v>1</v>
      </c>
      <c r="S492" s="338" t="str">
        <f t="shared" si="31"/>
        <v/>
      </c>
    </row>
    <row r="493" spans="1:19" s="338" customFormat="1" ht="20.100000000000001" customHeight="1">
      <c r="A493" s="301"/>
      <c r="B493" s="333"/>
      <c r="C493" s="333"/>
      <c r="D493" s="333"/>
      <c r="E493" s="333"/>
      <c r="F493" s="333"/>
      <c r="G493" s="334"/>
      <c r="H493" s="334"/>
      <c r="I493" s="335"/>
      <c r="J493" s="335"/>
      <c r="K493" s="335"/>
      <c r="L493" s="335"/>
      <c r="M493" s="335"/>
      <c r="N493" s="336" t="str">
        <f t="shared" ca="1" si="28"/>
        <v/>
      </c>
      <c r="O493" s="336" t="s">
        <v>18592</v>
      </c>
      <c r="P493" s="337"/>
      <c r="Q493" s="338" t="str">
        <f t="shared" si="29"/>
        <v/>
      </c>
      <c r="R493" s="338" t="b">
        <f t="shared" si="30"/>
        <v>1</v>
      </c>
      <c r="S493" s="338" t="str">
        <f t="shared" si="31"/>
        <v/>
      </c>
    </row>
    <row r="494" spans="1:19" s="338" customFormat="1" ht="20.100000000000001" customHeight="1">
      <c r="A494" s="301"/>
      <c r="B494" s="333"/>
      <c r="C494" s="333"/>
      <c r="D494" s="333"/>
      <c r="E494" s="333"/>
      <c r="F494" s="333"/>
      <c r="G494" s="334"/>
      <c r="H494" s="334"/>
      <c r="I494" s="335"/>
      <c r="J494" s="335"/>
      <c r="K494" s="335"/>
      <c r="L494" s="335"/>
      <c r="M494" s="335"/>
      <c r="N494" s="336" t="str">
        <f t="shared" ca="1" si="28"/>
        <v/>
      </c>
      <c r="O494" s="336" t="s">
        <v>18592</v>
      </c>
      <c r="P494" s="337"/>
      <c r="Q494" s="338" t="str">
        <f t="shared" si="29"/>
        <v/>
      </c>
      <c r="R494" s="338" t="b">
        <f t="shared" si="30"/>
        <v>1</v>
      </c>
      <c r="S494" s="338" t="str">
        <f t="shared" si="31"/>
        <v/>
      </c>
    </row>
    <row r="495" spans="1:19" s="338" customFormat="1" ht="20.100000000000001" customHeight="1">
      <c r="A495" s="301"/>
      <c r="B495" s="333"/>
      <c r="C495" s="333"/>
      <c r="D495" s="333"/>
      <c r="E495" s="333"/>
      <c r="F495" s="333"/>
      <c r="G495" s="334"/>
      <c r="H495" s="334"/>
      <c r="I495" s="335"/>
      <c r="J495" s="335"/>
      <c r="K495" s="335"/>
      <c r="L495" s="335"/>
      <c r="M495" s="335"/>
      <c r="N495" s="336" t="str">
        <f t="shared" ca="1" si="28"/>
        <v/>
      </c>
      <c r="O495" s="336" t="s">
        <v>18592</v>
      </c>
      <c r="P495" s="337"/>
      <c r="Q495" s="338" t="str">
        <f t="shared" si="29"/>
        <v/>
      </c>
      <c r="R495" s="338" t="b">
        <f t="shared" si="30"/>
        <v>1</v>
      </c>
      <c r="S495" s="338" t="str">
        <f t="shared" si="31"/>
        <v/>
      </c>
    </row>
    <row r="496" spans="1:19" s="338" customFormat="1" ht="20.100000000000001" customHeight="1">
      <c r="A496" s="301"/>
      <c r="B496" s="333"/>
      <c r="C496" s="333"/>
      <c r="D496" s="333"/>
      <c r="E496" s="333"/>
      <c r="F496" s="333"/>
      <c r="G496" s="334"/>
      <c r="H496" s="334"/>
      <c r="I496" s="335"/>
      <c r="J496" s="335"/>
      <c r="K496" s="335"/>
      <c r="L496" s="335"/>
      <c r="M496" s="335"/>
      <c r="N496" s="336" t="str">
        <f t="shared" ca="1" si="28"/>
        <v/>
      </c>
      <c r="O496" s="336" t="s">
        <v>18592</v>
      </c>
      <c r="P496" s="337"/>
      <c r="Q496" s="338" t="str">
        <f t="shared" si="29"/>
        <v/>
      </c>
      <c r="R496" s="338" t="b">
        <f t="shared" si="30"/>
        <v>1</v>
      </c>
      <c r="S496" s="338" t="str">
        <f t="shared" si="31"/>
        <v/>
      </c>
    </row>
    <row r="497" spans="1:19" s="338" customFormat="1" ht="20.100000000000001" customHeight="1">
      <c r="A497" s="301"/>
      <c r="B497" s="333"/>
      <c r="C497" s="333"/>
      <c r="D497" s="333"/>
      <c r="E497" s="333"/>
      <c r="F497" s="333"/>
      <c r="G497" s="334"/>
      <c r="H497" s="334"/>
      <c r="I497" s="335"/>
      <c r="J497" s="335"/>
      <c r="K497" s="335"/>
      <c r="L497" s="335"/>
      <c r="M497" s="335"/>
      <c r="N497" s="336" t="str">
        <f t="shared" ca="1" si="28"/>
        <v/>
      </c>
      <c r="O497" s="336" t="s">
        <v>18592</v>
      </c>
      <c r="P497" s="337"/>
      <c r="Q497" s="338" t="str">
        <f t="shared" si="29"/>
        <v/>
      </c>
      <c r="R497" s="338" t="b">
        <f t="shared" si="30"/>
        <v>1</v>
      </c>
      <c r="S497" s="338" t="str">
        <f t="shared" si="31"/>
        <v/>
      </c>
    </row>
    <row r="498" spans="1:19" s="338" customFormat="1" ht="20.100000000000001" customHeight="1">
      <c r="A498" s="301"/>
      <c r="B498" s="333"/>
      <c r="C498" s="333"/>
      <c r="D498" s="333"/>
      <c r="E498" s="333"/>
      <c r="F498" s="333"/>
      <c r="G498" s="334"/>
      <c r="H498" s="334"/>
      <c r="I498" s="335"/>
      <c r="J498" s="335"/>
      <c r="K498" s="335"/>
      <c r="L498" s="335"/>
      <c r="M498" s="335"/>
      <c r="N498" s="336" t="str">
        <f t="shared" ca="1" si="28"/>
        <v/>
      </c>
      <c r="O498" s="336" t="s">
        <v>18592</v>
      </c>
      <c r="P498" s="337"/>
      <c r="Q498" s="338" t="str">
        <f t="shared" si="29"/>
        <v/>
      </c>
      <c r="R498" s="338" t="b">
        <f t="shared" si="30"/>
        <v>1</v>
      </c>
      <c r="S498" s="338" t="str">
        <f t="shared" si="31"/>
        <v/>
      </c>
    </row>
    <row r="499" spans="1:19" s="338" customFormat="1" ht="20.100000000000001" customHeight="1">
      <c r="A499" s="301"/>
      <c r="B499" s="333"/>
      <c r="C499" s="333"/>
      <c r="D499" s="333"/>
      <c r="E499" s="333"/>
      <c r="F499" s="333"/>
      <c r="G499" s="334"/>
      <c r="H499" s="334"/>
      <c r="I499" s="335"/>
      <c r="J499" s="335"/>
      <c r="K499" s="335"/>
      <c r="L499" s="335"/>
      <c r="M499" s="335"/>
      <c r="N499" s="336" t="str">
        <f t="shared" ca="1" si="28"/>
        <v/>
      </c>
      <c r="O499" s="336" t="s">
        <v>18592</v>
      </c>
      <c r="P499" s="337"/>
      <c r="Q499" s="338" t="str">
        <f t="shared" si="29"/>
        <v/>
      </c>
      <c r="R499" s="338" t="b">
        <f t="shared" si="30"/>
        <v>1</v>
      </c>
      <c r="S499" s="338" t="str">
        <f t="shared" si="31"/>
        <v/>
      </c>
    </row>
    <row r="500" spans="1:19" s="338" customFormat="1" ht="20.100000000000001" customHeight="1">
      <c r="A500" s="301"/>
      <c r="B500" s="333"/>
      <c r="C500" s="333"/>
      <c r="D500" s="333"/>
      <c r="E500" s="333"/>
      <c r="F500" s="333"/>
      <c r="G500" s="334"/>
      <c r="H500" s="334"/>
      <c r="I500" s="335"/>
      <c r="J500" s="335"/>
      <c r="K500" s="335"/>
      <c r="L500" s="335"/>
      <c r="M500" s="335"/>
      <c r="N500" s="336" t="str">
        <f t="shared" ca="1" si="28"/>
        <v/>
      </c>
      <c r="O500" s="336" t="s">
        <v>18592</v>
      </c>
      <c r="P500" s="337"/>
      <c r="Q500" s="338" t="str">
        <f t="shared" si="29"/>
        <v/>
      </c>
      <c r="R500" s="338" t="b">
        <f t="shared" si="30"/>
        <v>1</v>
      </c>
      <c r="S500" s="338" t="str">
        <f t="shared" si="31"/>
        <v/>
      </c>
    </row>
    <row r="501" spans="1:19" s="338" customFormat="1" ht="20.100000000000001" customHeight="1">
      <c r="A501" s="301"/>
      <c r="B501" s="333"/>
      <c r="C501" s="333"/>
      <c r="D501" s="333"/>
      <c r="E501" s="333"/>
      <c r="F501" s="333"/>
      <c r="G501" s="334"/>
      <c r="H501" s="334"/>
      <c r="I501" s="335"/>
      <c r="J501" s="335"/>
      <c r="K501" s="335"/>
      <c r="L501" s="335"/>
      <c r="M501" s="335"/>
      <c r="N501" s="336" t="str">
        <f t="shared" ca="1" si="28"/>
        <v/>
      </c>
      <c r="O501" s="336" t="s">
        <v>18592</v>
      </c>
      <c r="P501" s="337"/>
      <c r="Q501" s="338" t="str">
        <f t="shared" si="29"/>
        <v/>
      </c>
      <c r="R501" s="338" t="b">
        <f t="shared" si="30"/>
        <v>1</v>
      </c>
      <c r="S501" s="338" t="str">
        <f t="shared" si="31"/>
        <v/>
      </c>
    </row>
    <row r="502" spans="1:19" s="338" customFormat="1" ht="20.100000000000001" customHeight="1">
      <c r="A502" s="301"/>
      <c r="B502" s="333"/>
      <c r="C502" s="333"/>
      <c r="D502" s="333"/>
      <c r="E502" s="333"/>
      <c r="F502" s="333"/>
      <c r="G502" s="334"/>
      <c r="H502" s="334"/>
      <c r="I502" s="335"/>
      <c r="J502" s="335"/>
      <c r="K502" s="335"/>
      <c r="L502" s="335"/>
      <c r="M502" s="335"/>
      <c r="N502" s="336" t="str">
        <f t="shared" ca="1" si="28"/>
        <v/>
      </c>
      <c r="O502" s="336" t="s">
        <v>18592</v>
      </c>
      <c r="P502" s="337"/>
      <c r="Q502" s="338" t="str">
        <f t="shared" si="29"/>
        <v/>
      </c>
      <c r="R502" s="338" t="b">
        <f t="shared" si="30"/>
        <v>1</v>
      </c>
      <c r="S502" s="338" t="str">
        <f t="shared" si="31"/>
        <v/>
      </c>
    </row>
    <row r="503" spans="1:19" s="338" customFormat="1" ht="20.100000000000001" customHeight="1">
      <c r="A503" s="301"/>
      <c r="B503" s="333"/>
      <c r="C503" s="333"/>
      <c r="D503" s="333"/>
      <c r="E503" s="333"/>
      <c r="F503" s="333"/>
      <c r="G503" s="334"/>
      <c r="H503" s="334"/>
      <c r="I503" s="335"/>
      <c r="J503" s="335"/>
      <c r="K503" s="335"/>
      <c r="L503" s="335"/>
      <c r="M503" s="335"/>
      <c r="N503" s="336" t="str">
        <f t="shared" ca="1" si="28"/>
        <v/>
      </c>
      <c r="O503" s="336" t="s">
        <v>18592</v>
      </c>
      <c r="P503" s="337"/>
      <c r="Q503" s="338" t="str">
        <f t="shared" si="29"/>
        <v/>
      </c>
      <c r="R503" s="338" t="b">
        <f t="shared" si="30"/>
        <v>1</v>
      </c>
      <c r="S503" s="338" t="str">
        <f t="shared" si="31"/>
        <v/>
      </c>
    </row>
    <row r="504" spans="1:19" s="338" customFormat="1" ht="20.100000000000001" customHeight="1">
      <c r="A504" s="301"/>
      <c r="B504" s="333"/>
      <c r="C504" s="333"/>
      <c r="D504" s="333"/>
      <c r="E504" s="333"/>
      <c r="F504" s="333"/>
      <c r="G504" s="334"/>
      <c r="H504" s="334"/>
      <c r="I504" s="335"/>
      <c r="J504" s="335"/>
      <c r="K504" s="335"/>
      <c r="L504" s="335"/>
      <c r="M504" s="335"/>
      <c r="N504" s="336" t="str">
        <f t="shared" ca="1" si="28"/>
        <v/>
      </c>
      <c r="O504" s="336" t="s">
        <v>18592</v>
      </c>
      <c r="P504" s="337"/>
      <c r="Q504" s="338" t="str">
        <f t="shared" si="29"/>
        <v/>
      </c>
      <c r="R504" s="338" t="b">
        <f t="shared" si="30"/>
        <v>1</v>
      </c>
      <c r="S504" s="338" t="str">
        <f t="shared" si="31"/>
        <v/>
      </c>
    </row>
    <row r="505" spans="1:19" s="338" customFormat="1" ht="20.100000000000001" customHeight="1">
      <c r="A505" s="301"/>
      <c r="B505" s="333"/>
      <c r="C505" s="333"/>
      <c r="D505" s="333"/>
      <c r="E505" s="333"/>
      <c r="F505" s="333"/>
      <c r="G505" s="334"/>
      <c r="H505" s="334"/>
      <c r="I505" s="335"/>
      <c r="J505" s="335"/>
      <c r="K505" s="335"/>
      <c r="L505" s="335"/>
      <c r="M505" s="335"/>
      <c r="N505" s="336" t="str">
        <f t="shared" ca="1" si="28"/>
        <v/>
      </c>
      <c r="O505" s="336" t="s">
        <v>18592</v>
      </c>
      <c r="P505" s="337"/>
      <c r="Q505" s="338" t="str">
        <f t="shared" si="29"/>
        <v/>
      </c>
      <c r="R505" s="338" t="b">
        <f t="shared" si="30"/>
        <v>1</v>
      </c>
      <c r="S505" s="338" t="str">
        <f t="shared" si="31"/>
        <v/>
      </c>
    </row>
    <row r="506" spans="1:19" s="338" customFormat="1" ht="20.100000000000001" customHeight="1">
      <c r="A506" s="301"/>
      <c r="B506" s="333"/>
      <c r="C506" s="333"/>
      <c r="D506" s="333"/>
      <c r="E506" s="333"/>
      <c r="F506" s="333"/>
      <c r="G506" s="334"/>
      <c r="H506" s="334"/>
      <c r="I506" s="335"/>
      <c r="J506" s="335"/>
      <c r="K506" s="335"/>
      <c r="L506" s="335"/>
      <c r="M506" s="335"/>
      <c r="N506" s="336" t="str">
        <f t="shared" ca="1" si="28"/>
        <v/>
      </c>
      <c r="O506" s="336" t="s">
        <v>18592</v>
      </c>
      <c r="P506" s="337"/>
      <c r="Q506" s="338" t="str">
        <f t="shared" si="29"/>
        <v/>
      </c>
      <c r="R506" s="338" t="b">
        <f t="shared" si="30"/>
        <v>1</v>
      </c>
      <c r="S506" s="338" t="str">
        <f t="shared" si="31"/>
        <v/>
      </c>
    </row>
    <row r="507" spans="1:19" s="338" customFormat="1" ht="20.100000000000001" customHeight="1">
      <c r="A507" s="301"/>
      <c r="B507" s="333"/>
      <c r="C507" s="333"/>
      <c r="D507" s="333"/>
      <c r="E507" s="333"/>
      <c r="F507" s="333"/>
      <c r="G507" s="334"/>
      <c r="H507" s="334"/>
      <c r="I507" s="335"/>
      <c r="J507" s="335"/>
      <c r="K507" s="335"/>
      <c r="L507" s="335"/>
      <c r="M507" s="335"/>
      <c r="N507" s="336" t="str">
        <f t="shared" ca="1" si="28"/>
        <v/>
      </c>
      <c r="O507" s="336" t="s">
        <v>18592</v>
      </c>
      <c r="P507" s="337"/>
      <c r="Q507" s="338" t="str">
        <f t="shared" si="29"/>
        <v/>
      </c>
      <c r="R507" s="338" t="b">
        <f t="shared" si="30"/>
        <v>1</v>
      </c>
      <c r="S507" s="338" t="str">
        <f t="shared" si="31"/>
        <v/>
      </c>
    </row>
    <row r="508" spans="1:19" s="338" customFormat="1" ht="20.100000000000001" customHeight="1">
      <c r="A508" s="301"/>
      <c r="B508" s="333"/>
      <c r="C508" s="333"/>
      <c r="D508" s="333"/>
      <c r="E508" s="333"/>
      <c r="F508" s="333"/>
      <c r="G508" s="334"/>
      <c r="H508" s="334"/>
      <c r="I508" s="335"/>
      <c r="J508" s="335"/>
      <c r="K508" s="335"/>
      <c r="L508" s="335"/>
      <c r="M508" s="335"/>
      <c r="N508" s="336" t="str">
        <f t="shared" ca="1" si="28"/>
        <v/>
      </c>
      <c r="O508" s="336" t="s">
        <v>18592</v>
      </c>
      <c r="P508" s="337"/>
      <c r="Q508" s="338" t="str">
        <f t="shared" si="29"/>
        <v/>
      </c>
      <c r="R508" s="338" t="b">
        <f t="shared" si="30"/>
        <v>1</v>
      </c>
      <c r="S508" s="338" t="str">
        <f t="shared" si="31"/>
        <v/>
      </c>
    </row>
    <row r="509" spans="1:19" s="338" customFormat="1" ht="20.100000000000001" customHeight="1">
      <c r="A509" s="301"/>
      <c r="B509" s="333"/>
      <c r="C509" s="333"/>
      <c r="D509" s="333"/>
      <c r="E509" s="333"/>
      <c r="F509" s="333"/>
      <c r="G509" s="334"/>
      <c r="H509" s="334"/>
      <c r="I509" s="335"/>
      <c r="J509" s="335"/>
      <c r="K509" s="335"/>
      <c r="L509" s="335"/>
      <c r="M509" s="335"/>
      <c r="N509" s="336" t="str">
        <f t="shared" ca="1" si="28"/>
        <v/>
      </c>
      <c r="O509" s="336" t="s">
        <v>18592</v>
      </c>
      <c r="P509" s="337"/>
      <c r="Q509" s="338" t="str">
        <f t="shared" si="29"/>
        <v/>
      </c>
      <c r="R509" s="338" t="b">
        <f t="shared" si="30"/>
        <v>1</v>
      </c>
      <c r="S509" s="338" t="str">
        <f t="shared" si="31"/>
        <v/>
      </c>
    </row>
    <row r="510" spans="1:19" s="338" customFormat="1" ht="20.100000000000001" customHeight="1">
      <c r="A510" s="301"/>
      <c r="B510" s="333"/>
      <c r="C510" s="333"/>
      <c r="D510" s="333"/>
      <c r="E510" s="333"/>
      <c r="F510" s="333"/>
      <c r="G510" s="334"/>
      <c r="H510" s="334"/>
      <c r="I510" s="335"/>
      <c r="J510" s="335"/>
      <c r="K510" s="335"/>
      <c r="L510" s="335"/>
      <c r="M510" s="335"/>
      <c r="N510" s="336" t="str">
        <f t="shared" ca="1" si="28"/>
        <v/>
      </c>
      <c r="O510" s="336" t="s">
        <v>18592</v>
      </c>
      <c r="P510" s="337"/>
      <c r="Q510" s="338" t="str">
        <f t="shared" si="29"/>
        <v/>
      </c>
      <c r="R510" s="338" t="b">
        <f t="shared" si="30"/>
        <v>1</v>
      </c>
      <c r="S510" s="338" t="str">
        <f t="shared" si="31"/>
        <v/>
      </c>
    </row>
    <row r="511" spans="1:19" s="338" customFormat="1" ht="20.100000000000001" customHeight="1">
      <c r="A511" s="301"/>
      <c r="B511" s="333"/>
      <c r="C511" s="333"/>
      <c r="D511" s="333"/>
      <c r="E511" s="333"/>
      <c r="F511" s="333"/>
      <c r="G511" s="334"/>
      <c r="H511" s="334"/>
      <c r="I511" s="335"/>
      <c r="J511" s="335"/>
      <c r="K511" s="335"/>
      <c r="L511" s="335"/>
      <c r="M511" s="335"/>
      <c r="N511" s="336" t="str">
        <f t="shared" ca="1" si="28"/>
        <v/>
      </c>
      <c r="O511" s="336" t="s">
        <v>18592</v>
      </c>
      <c r="P511" s="337"/>
      <c r="Q511" s="338" t="str">
        <f t="shared" si="29"/>
        <v/>
      </c>
      <c r="R511" s="338" t="b">
        <f t="shared" si="30"/>
        <v>1</v>
      </c>
      <c r="S511" s="338" t="str">
        <f t="shared" si="31"/>
        <v/>
      </c>
    </row>
    <row r="512" spans="1:19" s="338" customFormat="1" ht="20.100000000000001" customHeight="1">
      <c r="A512" s="301"/>
      <c r="B512" s="333"/>
      <c r="C512" s="333"/>
      <c r="D512" s="333"/>
      <c r="E512" s="333"/>
      <c r="F512" s="333"/>
      <c r="G512" s="334"/>
      <c r="H512" s="334"/>
      <c r="I512" s="335"/>
      <c r="J512" s="335"/>
      <c r="K512" s="335"/>
      <c r="L512" s="335"/>
      <c r="M512" s="335"/>
      <c r="N512" s="336" t="str">
        <f t="shared" ca="1" si="28"/>
        <v/>
      </c>
      <c r="O512" s="336" t="s">
        <v>18592</v>
      </c>
      <c r="P512" s="337"/>
      <c r="Q512" s="338" t="str">
        <f t="shared" si="29"/>
        <v/>
      </c>
      <c r="R512" s="338" t="b">
        <f t="shared" si="30"/>
        <v>1</v>
      </c>
      <c r="S512" s="338" t="str">
        <f t="shared" si="31"/>
        <v/>
      </c>
    </row>
    <row r="513" spans="1:19" s="338" customFormat="1" ht="20.100000000000001" customHeight="1">
      <c r="A513" s="301"/>
      <c r="B513" s="333"/>
      <c r="C513" s="333"/>
      <c r="D513" s="333"/>
      <c r="E513" s="333"/>
      <c r="F513" s="333"/>
      <c r="G513" s="334"/>
      <c r="H513" s="334"/>
      <c r="I513" s="335"/>
      <c r="J513" s="335"/>
      <c r="K513" s="335"/>
      <c r="L513" s="335"/>
      <c r="M513" s="335"/>
      <c r="N513" s="336" t="str">
        <f t="shared" ca="1" si="28"/>
        <v/>
      </c>
      <c r="O513" s="336" t="s">
        <v>18592</v>
      </c>
      <c r="P513" s="337"/>
      <c r="Q513" s="338" t="str">
        <f t="shared" si="29"/>
        <v/>
      </c>
      <c r="R513" s="338" t="b">
        <f t="shared" si="30"/>
        <v>1</v>
      </c>
      <c r="S513" s="338" t="str">
        <f t="shared" si="31"/>
        <v/>
      </c>
    </row>
    <row r="514" spans="1:19" s="338" customFormat="1" ht="20.100000000000001" customHeight="1">
      <c r="A514" s="301"/>
      <c r="B514" s="333"/>
      <c r="C514" s="333"/>
      <c r="D514" s="333"/>
      <c r="E514" s="333"/>
      <c r="F514" s="333"/>
      <c r="G514" s="334"/>
      <c r="H514" s="334"/>
      <c r="I514" s="335"/>
      <c r="J514" s="335"/>
      <c r="K514" s="335"/>
      <c r="L514" s="335"/>
      <c r="M514" s="335"/>
      <c r="N514" s="336" t="str">
        <f t="shared" ca="1" si="28"/>
        <v/>
      </c>
      <c r="O514" s="336" t="s">
        <v>18592</v>
      </c>
      <c r="P514" s="337"/>
      <c r="Q514" s="338" t="str">
        <f t="shared" si="29"/>
        <v/>
      </c>
      <c r="R514" s="338" t="b">
        <f t="shared" si="30"/>
        <v>1</v>
      </c>
      <c r="S514" s="338" t="str">
        <f t="shared" si="31"/>
        <v/>
      </c>
    </row>
    <row r="515" spans="1:19" s="338" customFormat="1" ht="20.100000000000001" customHeight="1">
      <c r="A515" s="301"/>
      <c r="B515" s="333"/>
      <c r="C515" s="333"/>
      <c r="D515" s="333"/>
      <c r="E515" s="333"/>
      <c r="F515" s="333"/>
      <c r="G515" s="334"/>
      <c r="H515" s="334"/>
      <c r="I515" s="335"/>
      <c r="J515" s="335"/>
      <c r="K515" s="335"/>
      <c r="L515" s="335"/>
      <c r="M515" s="335"/>
      <c r="N515" s="336" t="str">
        <f t="shared" ca="1" si="28"/>
        <v/>
      </c>
      <c r="O515" s="336" t="s">
        <v>18592</v>
      </c>
      <c r="P515" s="337"/>
      <c r="Q515" s="338" t="str">
        <f t="shared" si="29"/>
        <v/>
      </c>
      <c r="R515" s="338" t="b">
        <f t="shared" si="30"/>
        <v>1</v>
      </c>
      <c r="S515" s="338" t="str">
        <f t="shared" si="31"/>
        <v/>
      </c>
    </row>
    <row r="516" spans="1:19" s="338" customFormat="1" ht="20.100000000000001" customHeight="1">
      <c r="A516" s="301"/>
      <c r="B516" s="333"/>
      <c r="C516" s="333"/>
      <c r="D516" s="333"/>
      <c r="E516" s="333"/>
      <c r="F516" s="333"/>
      <c r="G516" s="334"/>
      <c r="H516" s="334"/>
      <c r="I516" s="335"/>
      <c r="J516" s="335"/>
      <c r="K516" s="335"/>
      <c r="L516" s="335"/>
      <c r="M516" s="335"/>
      <c r="N516" s="336" t="str">
        <f t="shared" ca="1" si="28"/>
        <v/>
      </c>
      <c r="O516" s="336" t="s">
        <v>18592</v>
      </c>
      <c r="P516" s="337"/>
      <c r="Q516" s="338" t="str">
        <f t="shared" si="29"/>
        <v/>
      </c>
      <c r="R516" s="338" t="b">
        <f t="shared" si="30"/>
        <v>1</v>
      </c>
      <c r="S516" s="338" t="str">
        <f t="shared" si="31"/>
        <v/>
      </c>
    </row>
    <row r="517" spans="1:19" s="338" customFormat="1" ht="20.100000000000001" customHeight="1">
      <c r="A517" s="301"/>
      <c r="B517" s="333"/>
      <c r="C517" s="333"/>
      <c r="D517" s="333"/>
      <c r="E517" s="333"/>
      <c r="F517" s="333"/>
      <c r="G517" s="334"/>
      <c r="H517" s="334"/>
      <c r="I517" s="335"/>
      <c r="J517" s="335"/>
      <c r="K517" s="335"/>
      <c r="L517" s="335"/>
      <c r="M517" s="335"/>
      <c r="N517" s="336" t="str">
        <f t="shared" ref="N517:N580" ca="1" si="32">IF(A517="","",IF(ISERROR(MATCH($F517,CL,0)),"Unknown",INDIRECT("'C'!$A$"&amp;MATCH($F517,CL,0)+1)))</f>
        <v/>
      </c>
      <c r="O517" s="336" t="s">
        <v>18592</v>
      </c>
      <c r="P517" s="337"/>
      <c r="Q517" s="338" t="str">
        <f t="shared" ref="Q517:Q580" si="33">A517&amp;B517</f>
        <v/>
      </c>
      <c r="R517" s="338" t="b">
        <f t="shared" ref="R517:R580" si="34">OR(ISBLANK(B517),ISBLANK(C517))</f>
        <v>1</v>
      </c>
      <c r="S517" s="338" t="str">
        <f t="shared" ref="S517:S580" si="35">IF(R517,"",A517&amp;"+")</f>
        <v/>
      </c>
    </row>
    <row r="518" spans="1:19" s="338" customFormat="1" ht="20.100000000000001" customHeight="1">
      <c r="A518" s="301"/>
      <c r="B518" s="333"/>
      <c r="C518" s="333"/>
      <c r="D518" s="333"/>
      <c r="E518" s="333"/>
      <c r="F518" s="333"/>
      <c r="G518" s="334"/>
      <c r="H518" s="334"/>
      <c r="I518" s="335"/>
      <c r="J518" s="335"/>
      <c r="K518" s="335"/>
      <c r="L518" s="335"/>
      <c r="M518" s="335"/>
      <c r="N518" s="336" t="str">
        <f t="shared" ca="1" si="32"/>
        <v/>
      </c>
      <c r="O518" s="336" t="s">
        <v>18592</v>
      </c>
      <c r="P518" s="337"/>
      <c r="Q518" s="338" t="str">
        <f t="shared" si="33"/>
        <v/>
      </c>
      <c r="R518" s="338" t="b">
        <f t="shared" si="34"/>
        <v>1</v>
      </c>
      <c r="S518" s="338" t="str">
        <f t="shared" si="35"/>
        <v/>
      </c>
    </row>
    <row r="519" spans="1:19" s="338" customFormat="1" ht="20.100000000000001" customHeight="1">
      <c r="A519" s="301"/>
      <c r="B519" s="333"/>
      <c r="C519" s="333"/>
      <c r="D519" s="333"/>
      <c r="E519" s="333"/>
      <c r="F519" s="333"/>
      <c r="G519" s="334"/>
      <c r="H519" s="334"/>
      <c r="I519" s="335"/>
      <c r="J519" s="335"/>
      <c r="K519" s="335"/>
      <c r="L519" s="335"/>
      <c r="M519" s="335"/>
      <c r="N519" s="336" t="str">
        <f t="shared" ca="1" si="32"/>
        <v/>
      </c>
      <c r="O519" s="336" t="s">
        <v>18592</v>
      </c>
      <c r="P519" s="337"/>
      <c r="Q519" s="338" t="str">
        <f t="shared" si="33"/>
        <v/>
      </c>
      <c r="R519" s="338" t="b">
        <f t="shared" si="34"/>
        <v>1</v>
      </c>
      <c r="S519" s="338" t="str">
        <f t="shared" si="35"/>
        <v/>
      </c>
    </row>
    <row r="520" spans="1:19" s="338" customFormat="1" ht="20.100000000000001" customHeight="1">
      <c r="A520" s="301"/>
      <c r="B520" s="333"/>
      <c r="C520" s="333"/>
      <c r="D520" s="333"/>
      <c r="E520" s="333"/>
      <c r="F520" s="333"/>
      <c r="G520" s="334"/>
      <c r="H520" s="334"/>
      <c r="I520" s="335"/>
      <c r="J520" s="335"/>
      <c r="K520" s="335"/>
      <c r="L520" s="335"/>
      <c r="M520" s="335"/>
      <c r="N520" s="336" t="str">
        <f t="shared" ca="1" si="32"/>
        <v/>
      </c>
      <c r="O520" s="336" t="s">
        <v>18592</v>
      </c>
      <c r="P520" s="337"/>
      <c r="Q520" s="338" t="str">
        <f t="shared" si="33"/>
        <v/>
      </c>
      <c r="R520" s="338" t="b">
        <f t="shared" si="34"/>
        <v>1</v>
      </c>
      <c r="S520" s="338" t="str">
        <f t="shared" si="35"/>
        <v/>
      </c>
    </row>
    <row r="521" spans="1:19" s="338" customFormat="1" ht="20.100000000000001" customHeight="1">
      <c r="A521" s="301"/>
      <c r="B521" s="333"/>
      <c r="C521" s="333"/>
      <c r="D521" s="333"/>
      <c r="E521" s="333"/>
      <c r="F521" s="333"/>
      <c r="G521" s="334"/>
      <c r="H521" s="334"/>
      <c r="I521" s="335"/>
      <c r="J521" s="335"/>
      <c r="K521" s="335"/>
      <c r="L521" s="335"/>
      <c r="M521" s="335"/>
      <c r="N521" s="336" t="str">
        <f t="shared" ca="1" si="32"/>
        <v/>
      </c>
      <c r="O521" s="336" t="s">
        <v>18592</v>
      </c>
      <c r="P521" s="337"/>
      <c r="Q521" s="338" t="str">
        <f t="shared" si="33"/>
        <v/>
      </c>
      <c r="R521" s="338" t="b">
        <f t="shared" si="34"/>
        <v>1</v>
      </c>
      <c r="S521" s="338" t="str">
        <f t="shared" si="35"/>
        <v/>
      </c>
    </row>
    <row r="522" spans="1:19" s="338" customFormat="1" ht="20.100000000000001" customHeight="1">
      <c r="A522" s="301"/>
      <c r="B522" s="333"/>
      <c r="C522" s="333"/>
      <c r="D522" s="333"/>
      <c r="E522" s="333"/>
      <c r="F522" s="333"/>
      <c r="G522" s="334"/>
      <c r="H522" s="334"/>
      <c r="I522" s="335"/>
      <c r="J522" s="335"/>
      <c r="K522" s="335"/>
      <c r="L522" s="335"/>
      <c r="M522" s="335"/>
      <c r="N522" s="336" t="str">
        <f t="shared" ca="1" si="32"/>
        <v/>
      </c>
      <c r="O522" s="336" t="s">
        <v>18592</v>
      </c>
      <c r="P522" s="337"/>
      <c r="Q522" s="338" t="str">
        <f t="shared" si="33"/>
        <v/>
      </c>
      <c r="R522" s="338" t="b">
        <f t="shared" si="34"/>
        <v>1</v>
      </c>
      <c r="S522" s="338" t="str">
        <f t="shared" si="35"/>
        <v/>
      </c>
    </row>
    <row r="523" spans="1:19" s="338" customFormat="1" ht="20.100000000000001" customHeight="1">
      <c r="A523" s="301"/>
      <c r="B523" s="333"/>
      <c r="C523" s="333"/>
      <c r="D523" s="333"/>
      <c r="E523" s="333"/>
      <c r="F523" s="333"/>
      <c r="G523" s="334"/>
      <c r="H523" s="334"/>
      <c r="I523" s="335"/>
      <c r="J523" s="335"/>
      <c r="K523" s="335"/>
      <c r="L523" s="335"/>
      <c r="M523" s="335"/>
      <c r="N523" s="336" t="str">
        <f t="shared" ca="1" si="32"/>
        <v/>
      </c>
      <c r="O523" s="336" t="s">
        <v>18592</v>
      </c>
      <c r="P523" s="337"/>
      <c r="Q523" s="338" t="str">
        <f t="shared" si="33"/>
        <v/>
      </c>
      <c r="R523" s="338" t="b">
        <f t="shared" si="34"/>
        <v>1</v>
      </c>
      <c r="S523" s="338" t="str">
        <f t="shared" si="35"/>
        <v/>
      </c>
    </row>
    <row r="524" spans="1:19" s="338" customFormat="1" ht="20.100000000000001" customHeight="1">
      <c r="A524" s="301"/>
      <c r="B524" s="333"/>
      <c r="C524" s="333"/>
      <c r="D524" s="333"/>
      <c r="E524" s="333"/>
      <c r="F524" s="333"/>
      <c r="G524" s="334"/>
      <c r="H524" s="334"/>
      <c r="I524" s="335"/>
      <c r="J524" s="335"/>
      <c r="K524" s="335"/>
      <c r="L524" s="335"/>
      <c r="M524" s="335"/>
      <c r="N524" s="336" t="str">
        <f t="shared" ca="1" si="32"/>
        <v/>
      </c>
      <c r="O524" s="336" t="s">
        <v>18592</v>
      </c>
      <c r="P524" s="337"/>
      <c r="Q524" s="338" t="str">
        <f t="shared" si="33"/>
        <v/>
      </c>
      <c r="R524" s="338" t="b">
        <f t="shared" si="34"/>
        <v>1</v>
      </c>
      <c r="S524" s="338" t="str">
        <f t="shared" si="35"/>
        <v/>
      </c>
    </row>
    <row r="525" spans="1:19" s="338" customFormat="1" ht="20.100000000000001" customHeight="1">
      <c r="A525" s="301"/>
      <c r="B525" s="333"/>
      <c r="C525" s="333"/>
      <c r="D525" s="333"/>
      <c r="E525" s="333"/>
      <c r="F525" s="333"/>
      <c r="G525" s="334"/>
      <c r="H525" s="334"/>
      <c r="I525" s="335"/>
      <c r="J525" s="335"/>
      <c r="K525" s="335"/>
      <c r="L525" s="335"/>
      <c r="M525" s="335"/>
      <c r="N525" s="336" t="str">
        <f t="shared" ca="1" si="32"/>
        <v/>
      </c>
      <c r="O525" s="336" t="s">
        <v>18592</v>
      </c>
      <c r="P525" s="337"/>
      <c r="Q525" s="338" t="str">
        <f t="shared" si="33"/>
        <v/>
      </c>
      <c r="R525" s="338" t="b">
        <f t="shared" si="34"/>
        <v>1</v>
      </c>
      <c r="S525" s="338" t="str">
        <f t="shared" si="35"/>
        <v/>
      </c>
    </row>
    <row r="526" spans="1:19" s="338" customFormat="1" ht="20.100000000000001" customHeight="1">
      <c r="A526" s="301"/>
      <c r="B526" s="333"/>
      <c r="C526" s="333"/>
      <c r="D526" s="333"/>
      <c r="E526" s="333"/>
      <c r="F526" s="333"/>
      <c r="G526" s="334"/>
      <c r="H526" s="334"/>
      <c r="I526" s="335"/>
      <c r="J526" s="335"/>
      <c r="K526" s="335"/>
      <c r="L526" s="335"/>
      <c r="M526" s="335"/>
      <c r="N526" s="336" t="str">
        <f t="shared" ca="1" si="32"/>
        <v/>
      </c>
      <c r="O526" s="336" t="s">
        <v>18592</v>
      </c>
      <c r="P526" s="337"/>
      <c r="Q526" s="338" t="str">
        <f t="shared" si="33"/>
        <v/>
      </c>
      <c r="R526" s="338" t="b">
        <f t="shared" si="34"/>
        <v>1</v>
      </c>
      <c r="S526" s="338" t="str">
        <f t="shared" si="35"/>
        <v/>
      </c>
    </row>
    <row r="527" spans="1:19" s="338" customFormat="1" ht="20.100000000000001" customHeight="1">
      <c r="A527" s="301"/>
      <c r="B527" s="333"/>
      <c r="C527" s="333"/>
      <c r="D527" s="333"/>
      <c r="E527" s="333"/>
      <c r="F527" s="333"/>
      <c r="G527" s="334"/>
      <c r="H527" s="334"/>
      <c r="I527" s="335"/>
      <c r="J527" s="335"/>
      <c r="K527" s="335"/>
      <c r="L527" s="335"/>
      <c r="M527" s="335"/>
      <c r="N527" s="336" t="str">
        <f t="shared" ca="1" si="32"/>
        <v/>
      </c>
      <c r="O527" s="336" t="s">
        <v>18592</v>
      </c>
      <c r="P527" s="337"/>
      <c r="Q527" s="338" t="str">
        <f t="shared" si="33"/>
        <v/>
      </c>
      <c r="R527" s="338" t="b">
        <f t="shared" si="34"/>
        <v>1</v>
      </c>
      <c r="S527" s="338" t="str">
        <f t="shared" si="35"/>
        <v/>
      </c>
    </row>
    <row r="528" spans="1:19" s="338" customFormat="1" ht="20.100000000000001" customHeight="1">
      <c r="A528" s="301"/>
      <c r="B528" s="333"/>
      <c r="C528" s="333"/>
      <c r="D528" s="333"/>
      <c r="E528" s="333"/>
      <c r="F528" s="333"/>
      <c r="G528" s="334"/>
      <c r="H528" s="334"/>
      <c r="I528" s="335"/>
      <c r="J528" s="335"/>
      <c r="K528" s="335"/>
      <c r="L528" s="335"/>
      <c r="M528" s="335"/>
      <c r="N528" s="336" t="str">
        <f t="shared" ca="1" si="32"/>
        <v/>
      </c>
      <c r="O528" s="336" t="s">
        <v>18592</v>
      </c>
      <c r="P528" s="337"/>
      <c r="Q528" s="338" t="str">
        <f t="shared" si="33"/>
        <v/>
      </c>
      <c r="R528" s="338" t="b">
        <f t="shared" si="34"/>
        <v>1</v>
      </c>
      <c r="S528" s="338" t="str">
        <f t="shared" si="35"/>
        <v/>
      </c>
    </row>
    <row r="529" spans="1:19" s="338" customFormat="1" ht="20.100000000000001" customHeight="1">
      <c r="A529" s="301"/>
      <c r="B529" s="333"/>
      <c r="C529" s="333"/>
      <c r="D529" s="333"/>
      <c r="E529" s="333"/>
      <c r="F529" s="333"/>
      <c r="G529" s="334"/>
      <c r="H529" s="334"/>
      <c r="I529" s="335"/>
      <c r="J529" s="335"/>
      <c r="K529" s="335"/>
      <c r="L529" s="335"/>
      <c r="M529" s="335"/>
      <c r="N529" s="336" t="str">
        <f t="shared" ca="1" si="32"/>
        <v/>
      </c>
      <c r="O529" s="336" t="s">
        <v>18592</v>
      </c>
      <c r="P529" s="337"/>
      <c r="Q529" s="338" t="str">
        <f t="shared" si="33"/>
        <v/>
      </c>
      <c r="R529" s="338" t="b">
        <f t="shared" si="34"/>
        <v>1</v>
      </c>
      <c r="S529" s="338" t="str">
        <f t="shared" si="35"/>
        <v/>
      </c>
    </row>
    <row r="530" spans="1:19" s="338" customFormat="1" ht="20.100000000000001" customHeight="1">
      <c r="A530" s="301"/>
      <c r="B530" s="333"/>
      <c r="C530" s="333"/>
      <c r="D530" s="333"/>
      <c r="E530" s="333"/>
      <c r="F530" s="333"/>
      <c r="G530" s="334"/>
      <c r="H530" s="334"/>
      <c r="I530" s="335"/>
      <c r="J530" s="335"/>
      <c r="K530" s="335"/>
      <c r="L530" s="335"/>
      <c r="M530" s="335"/>
      <c r="N530" s="336" t="str">
        <f t="shared" ca="1" si="32"/>
        <v/>
      </c>
      <c r="O530" s="336" t="s">
        <v>18592</v>
      </c>
      <c r="P530" s="337"/>
      <c r="Q530" s="338" t="str">
        <f t="shared" si="33"/>
        <v/>
      </c>
      <c r="R530" s="338" t="b">
        <f t="shared" si="34"/>
        <v>1</v>
      </c>
      <c r="S530" s="338" t="str">
        <f t="shared" si="35"/>
        <v/>
      </c>
    </row>
    <row r="531" spans="1:19" s="338" customFormat="1" ht="20.100000000000001" customHeight="1">
      <c r="A531" s="301"/>
      <c r="B531" s="333"/>
      <c r="C531" s="333"/>
      <c r="D531" s="333"/>
      <c r="E531" s="333"/>
      <c r="F531" s="333"/>
      <c r="G531" s="334"/>
      <c r="H531" s="334"/>
      <c r="I531" s="335"/>
      <c r="J531" s="335"/>
      <c r="K531" s="335"/>
      <c r="L531" s="335"/>
      <c r="M531" s="335"/>
      <c r="N531" s="336" t="str">
        <f t="shared" ca="1" si="32"/>
        <v/>
      </c>
      <c r="O531" s="336" t="s">
        <v>18592</v>
      </c>
      <c r="P531" s="337"/>
      <c r="Q531" s="338" t="str">
        <f t="shared" si="33"/>
        <v/>
      </c>
      <c r="R531" s="338" t="b">
        <f t="shared" si="34"/>
        <v>1</v>
      </c>
      <c r="S531" s="338" t="str">
        <f t="shared" si="35"/>
        <v/>
      </c>
    </row>
    <row r="532" spans="1:19" s="338" customFormat="1" ht="20.100000000000001" customHeight="1">
      <c r="A532" s="301"/>
      <c r="B532" s="333"/>
      <c r="C532" s="333"/>
      <c r="D532" s="333"/>
      <c r="E532" s="333"/>
      <c r="F532" s="333"/>
      <c r="G532" s="334"/>
      <c r="H532" s="334"/>
      <c r="I532" s="335"/>
      <c r="J532" s="335"/>
      <c r="K532" s="335"/>
      <c r="L532" s="335"/>
      <c r="M532" s="335"/>
      <c r="N532" s="336" t="str">
        <f t="shared" ca="1" si="32"/>
        <v/>
      </c>
      <c r="O532" s="336" t="s">
        <v>18592</v>
      </c>
      <c r="P532" s="337"/>
      <c r="Q532" s="338" t="str">
        <f t="shared" si="33"/>
        <v/>
      </c>
      <c r="R532" s="338" t="b">
        <f t="shared" si="34"/>
        <v>1</v>
      </c>
      <c r="S532" s="338" t="str">
        <f t="shared" si="35"/>
        <v/>
      </c>
    </row>
    <row r="533" spans="1:19" s="338" customFormat="1" ht="20.100000000000001" customHeight="1">
      <c r="A533" s="301"/>
      <c r="B533" s="333"/>
      <c r="C533" s="333"/>
      <c r="D533" s="333"/>
      <c r="E533" s="333"/>
      <c r="F533" s="333"/>
      <c r="G533" s="334"/>
      <c r="H533" s="334"/>
      <c r="I533" s="335"/>
      <c r="J533" s="335"/>
      <c r="K533" s="335"/>
      <c r="L533" s="335"/>
      <c r="M533" s="335"/>
      <c r="N533" s="336" t="str">
        <f t="shared" ca="1" si="32"/>
        <v/>
      </c>
      <c r="O533" s="336" t="s">
        <v>18592</v>
      </c>
      <c r="P533" s="337"/>
      <c r="Q533" s="338" t="str">
        <f t="shared" si="33"/>
        <v/>
      </c>
      <c r="R533" s="338" t="b">
        <f t="shared" si="34"/>
        <v>1</v>
      </c>
      <c r="S533" s="338" t="str">
        <f t="shared" si="35"/>
        <v/>
      </c>
    </row>
    <row r="534" spans="1:19" s="338" customFormat="1" ht="20.100000000000001" customHeight="1">
      <c r="A534" s="301"/>
      <c r="B534" s="333"/>
      <c r="C534" s="333"/>
      <c r="D534" s="333"/>
      <c r="E534" s="333"/>
      <c r="F534" s="333"/>
      <c r="G534" s="334"/>
      <c r="H534" s="334"/>
      <c r="I534" s="335"/>
      <c r="J534" s="335"/>
      <c r="K534" s="335"/>
      <c r="L534" s="335"/>
      <c r="M534" s="335"/>
      <c r="N534" s="336" t="str">
        <f t="shared" ca="1" si="32"/>
        <v/>
      </c>
      <c r="O534" s="336" t="s">
        <v>18592</v>
      </c>
      <c r="P534" s="337"/>
      <c r="Q534" s="338" t="str">
        <f t="shared" si="33"/>
        <v/>
      </c>
      <c r="R534" s="338" t="b">
        <f t="shared" si="34"/>
        <v>1</v>
      </c>
      <c r="S534" s="338" t="str">
        <f t="shared" si="35"/>
        <v/>
      </c>
    </row>
    <row r="535" spans="1:19" s="338" customFormat="1" ht="20.100000000000001" customHeight="1">
      <c r="A535" s="301"/>
      <c r="B535" s="333"/>
      <c r="C535" s="333"/>
      <c r="D535" s="333"/>
      <c r="E535" s="333"/>
      <c r="F535" s="333"/>
      <c r="G535" s="334"/>
      <c r="H535" s="334"/>
      <c r="I535" s="335"/>
      <c r="J535" s="335"/>
      <c r="K535" s="335"/>
      <c r="L535" s="335"/>
      <c r="M535" s="335"/>
      <c r="N535" s="336" t="str">
        <f t="shared" ca="1" si="32"/>
        <v/>
      </c>
      <c r="O535" s="336" t="s">
        <v>18592</v>
      </c>
      <c r="P535" s="337"/>
      <c r="Q535" s="338" t="str">
        <f t="shared" si="33"/>
        <v/>
      </c>
      <c r="R535" s="338" t="b">
        <f t="shared" si="34"/>
        <v>1</v>
      </c>
      <c r="S535" s="338" t="str">
        <f t="shared" si="35"/>
        <v/>
      </c>
    </row>
    <row r="536" spans="1:19" s="338" customFormat="1" ht="20.100000000000001" customHeight="1">
      <c r="A536" s="301"/>
      <c r="B536" s="333"/>
      <c r="C536" s="333"/>
      <c r="D536" s="333"/>
      <c r="E536" s="333"/>
      <c r="F536" s="333"/>
      <c r="G536" s="334"/>
      <c r="H536" s="334"/>
      <c r="I536" s="335"/>
      <c r="J536" s="335"/>
      <c r="K536" s="335"/>
      <c r="L536" s="335"/>
      <c r="M536" s="335"/>
      <c r="N536" s="336" t="str">
        <f t="shared" ca="1" si="32"/>
        <v/>
      </c>
      <c r="O536" s="336" t="s">
        <v>18592</v>
      </c>
      <c r="P536" s="337"/>
      <c r="Q536" s="338" t="str">
        <f t="shared" si="33"/>
        <v/>
      </c>
      <c r="R536" s="338" t="b">
        <f t="shared" si="34"/>
        <v>1</v>
      </c>
      <c r="S536" s="338" t="str">
        <f t="shared" si="35"/>
        <v/>
      </c>
    </row>
    <row r="537" spans="1:19" s="338" customFormat="1" ht="20.100000000000001" customHeight="1">
      <c r="A537" s="301"/>
      <c r="B537" s="333"/>
      <c r="C537" s="333"/>
      <c r="D537" s="333"/>
      <c r="E537" s="333"/>
      <c r="F537" s="333"/>
      <c r="G537" s="334"/>
      <c r="H537" s="334"/>
      <c r="I537" s="335"/>
      <c r="J537" s="335"/>
      <c r="K537" s="335"/>
      <c r="L537" s="335"/>
      <c r="M537" s="335"/>
      <c r="N537" s="336" t="str">
        <f t="shared" ca="1" si="32"/>
        <v/>
      </c>
      <c r="O537" s="336" t="s">
        <v>18592</v>
      </c>
      <c r="P537" s="337"/>
      <c r="Q537" s="338" t="str">
        <f t="shared" si="33"/>
        <v/>
      </c>
      <c r="R537" s="338" t="b">
        <f t="shared" si="34"/>
        <v>1</v>
      </c>
      <c r="S537" s="338" t="str">
        <f t="shared" si="35"/>
        <v/>
      </c>
    </row>
    <row r="538" spans="1:19" s="338" customFormat="1" ht="20.100000000000001" customHeight="1">
      <c r="A538" s="301"/>
      <c r="B538" s="333"/>
      <c r="C538" s="333"/>
      <c r="D538" s="333"/>
      <c r="E538" s="333"/>
      <c r="F538" s="333"/>
      <c r="G538" s="334"/>
      <c r="H538" s="334"/>
      <c r="I538" s="335"/>
      <c r="J538" s="335"/>
      <c r="K538" s="335"/>
      <c r="L538" s="335"/>
      <c r="M538" s="335"/>
      <c r="N538" s="336" t="str">
        <f t="shared" ca="1" si="32"/>
        <v/>
      </c>
      <c r="O538" s="336" t="s">
        <v>18592</v>
      </c>
      <c r="P538" s="337"/>
      <c r="Q538" s="338" t="str">
        <f t="shared" si="33"/>
        <v/>
      </c>
      <c r="R538" s="338" t="b">
        <f t="shared" si="34"/>
        <v>1</v>
      </c>
      <c r="S538" s="338" t="str">
        <f t="shared" si="35"/>
        <v/>
      </c>
    </row>
    <row r="539" spans="1:19" s="338" customFormat="1" ht="20.100000000000001" customHeight="1">
      <c r="A539" s="301"/>
      <c r="B539" s="333"/>
      <c r="C539" s="333"/>
      <c r="D539" s="333"/>
      <c r="E539" s="333"/>
      <c r="F539" s="333"/>
      <c r="G539" s="334"/>
      <c r="H539" s="334"/>
      <c r="I539" s="335"/>
      <c r="J539" s="335"/>
      <c r="K539" s="335"/>
      <c r="L539" s="335"/>
      <c r="M539" s="335"/>
      <c r="N539" s="336" t="str">
        <f t="shared" ca="1" si="32"/>
        <v/>
      </c>
      <c r="O539" s="336" t="s">
        <v>18592</v>
      </c>
      <c r="P539" s="337"/>
      <c r="Q539" s="338" t="str">
        <f t="shared" si="33"/>
        <v/>
      </c>
      <c r="R539" s="338" t="b">
        <f t="shared" si="34"/>
        <v>1</v>
      </c>
      <c r="S539" s="338" t="str">
        <f t="shared" si="35"/>
        <v/>
      </c>
    </row>
    <row r="540" spans="1:19" s="338" customFormat="1" ht="20.100000000000001" customHeight="1">
      <c r="A540" s="301"/>
      <c r="B540" s="333"/>
      <c r="C540" s="333"/>
      <c r="D540" s="333"/>
      <c r="E540" s="333"/>
      <c r="F540" s="333"/>
      <c r="G540" s="334"/>
      <c r="H540" s="334"/>
      <c r="I540" s="335"/>
      <c r="J540" s="335"/>
      <c r="K540" s="335"/>
      <c r="L540" s="335"/>
      <c r="M540" s="335"/>
      <c r="N540" s="336" t="str">
        <f t="shared" ca="1" si="32"/>
        <v/>
      </c>
      <c r="O540" s="336" t="s">
        <v>18592</v>
      </c>
      <c r="P540" s="337"/>
      <c r="Q540" s="338" t="str">
        <f t="shared" si="33"/>
        <v/>
      </c>
      <c r="R540" s="338" t="b">
        <f t="shared" si="34"/>
        <v>1</v>
      </c>
      <c r="S540" s="338" t="str">
        <f t="shared" si="35"/>
        <v/>
      </c>
    </row>
    <row r="541" spans="1:19" s="338" customFormat="1" ht="20.100000000000001" customHeight="1">
      <c r="A541" s="301"/>
      <c r="B541" s="333"/>
      <c r="C541" s="333"/>
      <c r="D541" s="333"/>
      <c r="E541" s="333"/>
      <c r="F541" s="333"/>
      <c r="G541" s="334"/>
      <c r="H541" s="334"/>
      <c r="I541" s="335"/>
      <c r="J541" s="335"/>
      <c r="K541" s="335"/>
      <c r="L541" s="335"/>
      <c r="M541" s="335"/>
      <c r="N541" s="336" t="str">
        <f t="shared" ca="1" si="32"/>
        <v/>
      </c>
      <c r="O541" s="336" t="s">
        <v>18592</v>
      </c>
      <c r="P541" s="337"/>
      <c r="Q541" s="338" t="str">
        <f t="shared" si="33"/>
        <v/>
      </c>
      <c r="R541" s="338" t="b">
        <f t="shared" si="34"/>
        <v>1</v>
      </c>
      <c r="S541" s="338" t="str">
        <f t="shared" si="35"/>
        <v/>
      </c>
    </row>
    <row r="542" spans="1:19" s="338" customFormat="1" ht="20.100000000000001" customHeight="1">
      <c r="A542" s="301"/>
      <c r="B542" s="333"/>
      <c r="C542" s="333"/>
      <c r="D542" s="333"/>
      <c r="E542" s="333"/>
      <c r="F542" s="333"/>
      <c r="G542" s="334"/>
      <c r="H542" s="334"/>
      <c r="I542" s="335"/>
      <c r="J542" s="335"/>
      <c r="K542" s="335"/>
      <c r="L542" s="335"/>
      <c r="M542" s="335"/>
      <c r="N542" s="336" t="str">
        <f t="shared" ca="1" si="32"/>
        <v/>
      </c>
      <c r="O542" s="336" t="s">
        <v>18592</v>
      </c>
      <c r="P542" s="337"/>
      <c r="Q542" s="338" t="str">
        <f t="shared" si="33"/>
        <v/>
      </c>
      <c r="R542" s="338" t="b">
        <f t="shared" si="34"/>
        <v>1</v>
      </c>
      <c r="S542" s="338" t="str">
        <f t="shared" si="35"/>
        <v/>
      </c>
    </row>
    <row r="543" spans="1:19" s="338" customFormat="1" ht="20.100000000000001" customHeight="1">
      <c r="A543" s="301"/>
      <c r="B543" s="333"/>
      <c r="C543" s="333"/>
      <c r="D543" s="333"/>
      <c r="E543" s="333"/>
      <c r="F543" s="333"/>
      <c r="G543" s="334"/>
      <c r="H543" s="334"/>
      <c r="I543" s="335"/>
      <c r="J543" s="335"/>
      <c r="K543" s="335"/>
      <c r="L543" s="335"/>
      <c r="M543" s="335"/>
      <c r="N543" s="336" t="str">
        <f t="shared" ca="1" si="32"/>
        <v/>
      </c>
      <c r="O543" s="336" t="s">
        <v>18592</v>
      </c>
      <c r="P543" s="337"/>
      <c r="Q543" s="338" t="str">
        <f t="shared" si="33"/>
        <v/>
      </c>
      <c r="R543" s="338" t="b">
        <f t="shared" si="34"/>
        <v>1</v>
      </c>
      <c r="S543" s="338" t="str">
        <f t="shared" si="35"/>
        <v/>
      </c>
    </row>
    <row r="544" spans="1:19" s="338" customFormat="1" ht="20.100000000000001" customHeight="1">
      <c r="A544" s="301"/>
      <c r="B544" s="333"/>
      <c r="C544" s="333"/>
      <c r="D544" s="333"/>
      <c r="E544" s="333"/>
      <c r="F544" s="333"/>
      <c r="G544" s="334"/>
      <c r="H544" s="334"/>
      <c r="I544" s="335"/>
      <c r="J544" s="335"/>
      <c r="K544" s="335"/>
      <c r="L544" s="335"/>
      <c r="M544" s="335"/>
      <c r="N544" s="336" t="str">
        <f t="shared" ca="1" si="32"/>
        <v/>
      </c>
      <c r="O544" s="336" t="s">
        <v>18592</v>
      </c>
      <c r="P544" s="337"/>
      <c r="Q544" s="338" t="str">
        <f t="shared" si="33"/>
        <v/>
      </c>
      <c r="R544" s="338" t="b">
        <f t="shared" si="34"/>
        <v>1</v>
      </c>
      <c r="S544" s="338" t="str">
        <f t="shared" si="35"/>
        <v/>
      </c>
    </row>
    <row r="545" spans="1:19" s="338" customFormat="1" ht="20.100000000000001" customHeight="1">
      <c r="A545" s="301"/>
      <c r="B545" s="333"/>
      <c r="C545" s="333"/>
      <c r="D545" s="333"/>
      <c r="E545" s="333"/>
      <c r="F545" s="333"/>
      <c r="G545" s="334"/>
      <c r="H545" s="334"/>
      <c r="I545" s="335"/>
      <c r="J545" s="335"/>
      <c r="K545" s="335"/>
      <c r="L545" s="335"/>
      <c r="M545" s="335"/>
      <c r="N545" s="336" t="str">
        <f t="shared" ca="1" si="32"/>
        <v/>
      </c>
      <c r="O545" s="336" t="s">
        <v>18592</v>
      </c>
      <c r="P545" s="337"/>
      <c r="Q545" s="338" t="str">
        <f t="shared" si="33"/>
        <v/>
      </c>
      <c r="R545" s="338" t="b">
        <f t="shared" si="34"/>
        <v>1</v>
      </c>
      <c r="S545" s="338" t="str">
        <f t="shared" si="35"/>
        <v/>
      </c>
    </row>
    <row r="546" spans="1:19" s="338" customFormat="1" ht="20.100000000000001" customHeight="1">
      <c r="A546" s="301"/>
      <c r="B546" s="333"/>
      <c r="C546" s="333"/>
      <c r="D546" s="333"/>
      <c r="E546" s="333"/>
      <c r="F546" s="333"/>
      <c r="G546" s="334"/>
      <c r="H546" s="334"/>
      <c r="I546" s="335"/>
      <c r="J546" s="335"/>
      <c r="K546" s="335"/>
      <c r="L546" s="335"/>
      <c r="M546" s="335"/>
      <c r="N546" s="336" t="str">
        <f t="shared" ca="1" si="32"/>
        <v/>
      </c>
      <c r="O546" s="336" t="s">
        <v>18592</v>
      </c>
      <c r="P546" s="337"/>
      <c r="Q546" s="338" t="str">
        <f t="shared" si="33"/>
        <v/>
      </c>
      <c r="R546" s="338" t="b">
        <f t="shared" si="34"/>
        <v>1</v>
      </c>
      <c r="S546" s="338" t="str">
        <f t="shared" si="35"/>
        <v/>
      </c>
    </row>
    <row r="547" spans="1:19" s="338" customFormat="1" ht="20.100000000000001" customHeight="1">
      <c r="A547" s="301"/>
      <c r="B547" s="333"/>
      <c r="C547" s="333"/>
      <c r="D547" s="333"/>
      <c r="E547" s="333"/>
      <c r="F547" s="333"/>
      <c r="G547" s="334"/>
      <c r="H547" s="334"/>
      <c r="I547" s="335"/>
      <c r="J547" s="335"/>
      <c r="K547" s="335"/>
      <c r="L547" s="335"/>
      <c r="M547" s="335"/>
      <c r="N547" s="336" t="str">
        <f t="shared" ca="1" si="32"/>
        <v/>
      </c>
      <c r="O547" s="336" t="s">
        <v>18592</v>
      </c>
      <c r="P547" s="337"/>
      <c r="Q547" s="338" t="str">
        <f t="shared" si="33"/>
        <v/>
      </c>
      <c r="R547" s="338" t="b">
        <f t="shared" si="34"/>
        <v>1</v>
      </c>
      <c r="S547" s="338" t="str">
        <f t="shared" si="35"/>
        <v/>
      </c>
    </row>
    <row r="548" spans="1:19" s="338" customFormat="1" ht="20.100000000000001" customHeight="1">
      <c r="A548" s="301"/>
      <c r="B548" s="333"/>
      <c r="C548" s="333"/>
      <c r="D548" s="333"/>
      <c r="E548" s="333"/>
      <c r="F548" s="333"/>
      <c r="G548" s="334"/>
      <c r="H548" s="334"/>
      <c r="I548" s="335"/>
      <c r="J548" s="335"/>
      <c r="K548" s="335"/>
      <c r="L548" s="335"/>
      <c r="M548" s="335"/>
      <c r="N548" s="336" t="str">
        <f t="shared" ca="1" si="32"/>
        <v/>
      </c>
      <c r="O548" s="336" t="s">
        <v>18592</v>
      </c>
      <c r="P548" s="337"/>
      <c r="Q548" s="338" t="str">
        <f t="shared" si="33"/>
        <v/>
      </c>
      <c r="R548" s="338" t="b">
        <f t="shared" si="34"/>
        <v>1</v>
      </c>
      <c r="S548" s="338" t="str">
        <f t="shared" si="35"/>
        <v/>
      </c>
    </row>
    <row r="549" spans="1:19" s="338" customFormat="1" ht="20.100000000000001" customHeight="1">
      <c r="A549" s="301"/>
      <c r="B549" s="333"/>
      <c r="C549" s="333"/>
      <c r="D549" s="333"/>
      <c r="E549" s="333"/>
      <c r="F549" s="333"/>
      <c r="G549" s="334"/>
      <c r="H549" s="334"/>
      <c r="I549" s="335"/>
      <c r="J549" s="335"/>
      <c r="K549" s="335"/>
      <c r="L549" s="335"/>
      <c r="M549" s="335"/>
      <c r="N549" s="336" t="str">
        <f t="shared" ca="1" si="32"/>
        <v/>
      </c>
      <c r="O549" s="336" t="s">
        <v>18592</v>
      </c>
      <c r="P549" s="337"/>
      <c r="Q549" s="338" t="str">
        <f t="shared" si="33"/>
        <v/>
      </c>
      <c r="R549" s="338" t="b">
        <f t="shared" si="34"/>
        <v>1</v>
      </c>
      <c r="S549" s="338" t="str">
        <f t="shared" si="35"/>
        <v/>
      </c>
    </row>
    <row r="550" spans="1:19" s="338" customFormat="1" ht="20.100000000000001" customHeight="1">
      <c r="A550" s="301"/>
      <c r="B550" s="333"/>
      <c r="C550" s="333"/>
      <c r="D550" s="333"/>
      <c r="E550" s="333"/>
      <c r="F550" s="333"/>
      <c r="G550" s="334"/>
      <c r="H550" s="334"/>
      <c r="I550" s="335"/>
      <c r="J550" s="335"/>
      <c r="K550" s="335"/>
      <c r="L550" s="335"/>
      <c r="M550" s="335"/>
      <c r="N550" s="336" t="str">
        <f t="shared" ca="1" si="32"/>
        <v/>
      </c>
      <c r="O550" s="336" t="s">
        <v>18592</v>
      </c>
      <c r="P550" s="337"/>
      <c r="Q550" s="338" t="str">
        <f t="shared" si="33"/>
        <v/>
      </c>
      <c r="R550" s="338" t="b">
        <f t="shared" si="34"/>
        <v>1</v>
      </c>
      <c r="S550" s="338" t="str">
        <f t="shared" si="35"/>
        <v/>
      </c>
    </row>
    <row r="551" spans="1:19" s="338" customFormat="1" ht="20.100000000000001" customHeight="1">
      <c r="A551" s="301"/>
      <c r="B551" s="333"/>
      <c r="C551" s="333"/>
      <c r="D551" s="333"/>
      <c r="E551" s="333"/>
      <c r="F551" s="333"/>
      <c r="G551" s="334"/>
      <c r="H551" s="334"/>
      <c r="I551" s="335"/>
      <c r="J551" s="335"/>
      <c r="K551" s="335"/>
      <c r="L551" s="335"/>
      <c r="M551" s="335"/>
      <c r="N551" s="336" t="str">
        <f t="shared" ca="1" si="32"/>
        <v/>
      </c>
      <c r="O551" s="336" t="s">
        <v>18592</v>
      </c>
      <c r="P551" s="337"/>
      <c r="Q551" s="338" t="str">
        <f t="shared" si="33"/>
        <v/>
      </c>
      <c r="R551" s="338" t="b">
        <f t="shared" si="34"/>
        <v>1</v>
      </c>
      <c r="S551" s="338" t="str">
        <f t="shared" si="35"/>
        <v/>
      </c>
    </row>
    <row r="552" spans="1:19" s="338" customFormat="1" ht="20.100000000000001" customHeight="1">
      <c r="A552" s="301"/>
      <c r="B552" s="333"/>
      <c r="C552" s="333"/>
      <c r="D552" s="333"/>
      <c r="E552" s="333"/>
      <c r="F552" s="333"/>
      <c r="G552" s="334"/>
      <c r="H552" s="334"/>
      <c r="I552" s="335"/>
      <c r="J552" s="335"/>
      <c r="K552" s="335"/>
      <c r="L552" s="335"/>
      <c r="M552" s="335"/>
      <c r="N552" s="336" t="str">
        <f t="shared" ca="1" si="32"/>
        <v/>
      </c>
      <c r="O552" s="336" t="s">
        <v>18592</v>
      </c>
      <c r="P552" s="337"/>
      <c r="Q552" s="338" t="str">
        <f t="shared" si="33"/>
        <v/>
      </c>
      <c r="R552" s="338" t="b">
        <f t="shared" si="34"/>
        <v>1</v>
      </c>
      <c r="S552" s="338" t="str">
        <f t="shared" si="35"/>
        <v/>
      </c>
    </row>
    <row r="553" spans="1:19" s="338" customFormat="1" ht="20.100000000000001" customHeight="1">
      <c r="A553" s="301"/>
      <c r="B553" s="333"/>
      <c r="C553" s="333"/>
      <c r="D553" s="333"/>
      <c r="E553" s="333"/>
      <c r="F553" s="333"/>
      <c r="G553" s="334"/>
      <c r="H553" s="334"/>
      <c r="I553" s="335"/>
      <c r="J553" s="335"/>
      <c r="K553" s="335"/>
      <c r="L553" s="335"/>
      <c r="M553" s="335"/>
      <c r="N553" s="336" t="str">
        <f t="shared" ca="1" si="32"/>
        <v/>
      </c>
      <c r="O553" s="336" t="s">
        <v>18592</v>
      </c>
      <c r="P553" s="337"/>
      <c r="Q553" s="338" t="str">
        <f t="shared" si="33"/>
        <v/>
      </c>
      <c r="R553" s="338" t="b">
        <f t="shared" si="34"/>
        <v>1</v>
      </c>
      <c r="S553" s="338" t="str">
        <f t="shared" si="35"/>
        <v/>
      </c>
    </row>
    <row r="554" spans="1:19" s="338" customFormat="1" ht="20.100000000000001" customHeight="1">
      <c r="A554" s="301"/>
      <c r="B554" s="333"/>
      <c r="C554" s="333"/>
      <c r="D554" s="333"/>
      <c r="E554" s="333"/>
      <c r="F554" s="333"/>
      <c r="G554" s="334"/>
      <c r="H554" s="334"/>
      <c r="I554" s="335"/>
      <c r="J554" s="335"/>
      <c r="K554" s="335"/>
      <c r="L554" s="335"/>
      <c r="M554" s="335"/>
      <c r="N554" s="336" t="str">
        <f t="shared" ca="1" si="32"/>
        <v/>
      </c>
      <c r="O554" s="336" t="s">
        <v>18592</v>
      </c>
      <c r="P554" s="337"/>
      <c r="Q554" s="338" t="str">
        <f t="shared" si="33"/>
        <v/>
      </c>
      <c r="R554" s="338" t="b">
        <f t="shared" si="34"/>
        <v>1</v>
      </c>
      <c r="S554" s="338" t="str">
        <f t="shared" si="35"/>
        <v/>
      </c>
    </row>
    <row r="555" spans="1:19" s="338" customFormat="1" ht="20.100000000000001" customHeight="1">
      <c r="A555" s="301"/>
      <c r="B555" s="333"/>
      <c r="C555" s="333"/>
      <c r="D555" s="333"/>
      <c r="E555" s="333"/>
      <c r="F555" s="333"/>
      <c r="G555" s="334"/>
      <c r="H555" s="334"/>
      <c r="I555" s="335"/>
      <c r="J555" s="335"/>
      <c r="K555" s="335"/>
      <c r="L555" s="335"/>
      <c r="M555" s="335"/>
      <c r="N555" s="336" t="str">
        <f t="shared" ca="1" si="32"/>
        <v/>
      </c>
      <c r="O555" s="336" t="s">
        <v>18592</v>
      </c>
      <c r="P555" s="337"/>
      <c r="Q555" s="338" t="str">
        <f t="shared" si="33"/>
        <v/>
      </c>
      <c r="R555" s="338" t="b">
        <f t="shared" si="34"/>
        <v>1</v>
      </c>
      <c r="S555" s="338" t="str">
        <f t="shared" si="35"/>
        <v/>
      </c>
    </row>
    <row r="556" spans="1:19" s="338" customFormat="1" ht="20.100000000000001" customHeight="1">
      <c r="A556" s="301"/>
      <c r="B556" s="333"/>
      <c r="C556" s="333"/>
      <c r="D556" s="333"/>
      <c r="E556" s="333"/>
      <c r="F556" s="333"/>
      <c r="G556" s="334"/>
      <c r="H556" s="334"/>
      <c r="I556" s="335"/>
      <c r="J556" s="335"/>
      <c r="K556" s="335"/>
      <c r="L556" s="335"/>
      <c r="M556" s="335"/>
      <c r="N556" s="336" t="str">
        <f t="shared" ca="1" si="32"/>
        <v/>
      </c>
      <c r="O556" s="336" t="s">
        <v>18592</v>
      </c>
      <c r="P556" s="337"/>
      <c r="Q556" s="338" t="str">
        <f t="shared" si="33"/>
        <v/>
      </c>
      <c r="R556" s="338" t="b">
        <f t="shared" si="34"/>
        <v>1</v>
      </c>
      <c r="S556" s="338" t="str">
        <f t="shared" si="35"/>
        <v/>
      </c>
    </row>
    <row r="557" spans="1:19" s="338" customFormat="1" ht="20.100000000000001" customHeight="1">
      <c r="A557" s="301"/>
      <c r="B557" s="333"/>
      <c r="C557" s="333"/>
      <c r="D557" s="333"/>
      <c r="E557" s="333"/>
      <c r="F557" s="333"/>
      <c r="G557" s="334"/>
      <c r="H557" s="334"/>
      <c r="I557" s="335"/>
      <c r="J557" s="335"/>
      <c r="K557" s="335"/>
      <c r="L557" s="335"/>
      <c r="M557" s="335"/>
      <c r="N557" s="336" t="str">
        <f t="shared" ca="1" si="32"/>
        <v/>
      </c>
      <c r="O557" s="336" t="s">
        <v>18592</v>
      </c>
      <c r="P557" s="337"/>
      <c r="Q557" s="338" t="str">
        <f t="shared" si="33"/>
        <v/>
      </c>
      <c r="R557" s="338" t="b">
        <f t="shared" si="34"/>
        <v>1</v>
      </c>
      <c r="S557" s="338" t="str">
        <f t="shared" si="35"/>
        <v/>
      </c>
    </row>
    <row r="558" spans="1:19" s="338" customFormat="1" ht="20.100000000000001" customHeight="1">
      <c r="A558" s="301"/>
      <c r="B558" s="333"/>
      <c r="C558" s="333"/>
      <c r="D558" s="333"/>
      <c r="E558" s="333"/>
      <c r="F558" s="333"/>
      <c r="G558" s="334"/>
      <c r="H558" s="334"/>
      <c r="I558" s="335"/>
      <c r="J558" s="335"/>
      <c r="K558" s="335"/>
      <c r="L558" s="335"/>
      <c r="M558" s="335"/>
      <c r="N558" s="336" t="str">
        <f t="shared" ca="1" si="32"/>
        <v/>
      </c>
      <c r="O558" s="336" t="s">
        <v>18592</v>
      </c>
      <c r="P558" s="337"/>
      <c r="Q558" s="338" t="str">
        <f t="shared" si="33"/>
        <v/>
      </c>
      <c r="R558" s="338" t="b">
        <f t="shared" si="34"/>
        <v>1</v>
      </c>
      <c r="S558" s="338" t="str">
        <f t="shared" si="35"/>
        <v/>
      </c>
    </row>
    <row r="559" spans="1:19" s="338" customFormat="1" ht="20.100000000000001" customHeight="1">
      <c r="A559" s="301"/>
      <c r="B559" s="333"/>
      <c r="C559" s="333"/>
      <c r="D559" s="333"/>
      <c r="E559" s="333"/>
      <c r="F559" s="333"/>
      <c r="G559" s="334"/>
      <c r="H559" s="334"/>
      <c r="I559" s="335"/>
      <c r="J559" s="335"/>
      <c r="K559" s="335"/>
      <c r="L559" s="335"/>
      <c r="M559" s="335"/>
      <c r="N559" s="336" t="str">
        <f t="shared" ca="1" si="32"/>
        <v/>
      </c>
      <c r="O559" s="336" t="s">
        <v>18592</v>
      </c>
      <c r="P559" s="337"/>
      <c r="Q559" s="338" t="str">
        <f t="shared" si="33"/>
        <v/>
      </c>
      <c r="R559" s="338" t="b">
        <f t="shared" si="34"/>
        <v>1</v>
      </c>
      <c r="S559" s="338" t="str">
        <f t="shared" si="35"/>
        <v/>
      </c>
    </row>
    <row r="560" spans="1:19" s="338" customFormat="1" ht="20.100000000000001" customHeight="1">
      <c r="A560" s="301"/>
      <c r="B560" s="333"/>
      <c r="C560" s="333"/>
      <c r="D560" s="333"/>
      <c r="E560" s="333"/>
      <c r="F560" s="333"/>
      <c r="G560" s="334"/>
      <c r="H560" s="334"/>
      <c r="I560" s="335"/>
      <c r="J560" s="335"/>
      <c r="K560" s="335"/>
      <c r="L560" s="335"/>
      <c r="M560" s="335"/>
      <c r="N560" s="336" t="str">
        <f t="shared" ca="1" si="32"/>
        <v/>
      </c>
      <c r="O560" s="336" t="s">
        <v>18592</v>
      </c>
      <c r="P560" s="337"/>
      <c r="Q560" s="338" t="str">
        <f t="shared" si="33"/>
        <v/>
      </c>
      <c r="R560" s="338" t="b">
        <f t="shared" si="34"/>
        <v>1</v>
      </c>
      <c r="S560" s="338" t="str">
        <f t="shared" si="35"/>
        <v/>
      </c>
    </row>
    <row r="561" spans="1:19" s="338" customFormat="1" ht="20.100000000000001" customHeight="1">
      <c r="A561" s="301"/>
      <c r="B561" s="333"/>
      <c r="C561" s="333"/>
      <c r="D561" s="333"/>
      <c r="E561" s="333"/>
      <c r="F561" s="333"/>
      <c r="G561" s="334"/>
      <c r="H561" s="334"/>
      <c r="I561" s="335"/>
      <c r="J561" s="335"/>
      <c r="K561" s="335"/>
      <c r="L561" s="335"/>
      <c r="M561" s="335"/>
      <c r="N561" s="336" t="str">
        <f t="shared" ca="1" si="32"/>
        <v/>
      </c>
      <c r="O561" s="336" t="s">
        <v>18592</v>
      </c>
      <c r="P561" s="337"/>
      <c r="Q561" s="338" t="str">
        <f t="shared" si="33"/>
        <v/>
      </c>
      <c r="R561" s="338" t="b">
        <f t="shared" si="34"/>
        <v>1</v>
      </c>
      <c r="S561" s="338" t="str">
        <f t="shared" si="35"/>
        <v/>
      </c>
    </row>
    <row r="562" spans="1:19" s="338" customFormat="1" ht="20.100000000000001" customHeight="1">
      <c r="A562" s="301"/>
      <c r="B562" s="333"/>
      <c r="C562" s="333"/>
      <c r="D562" s="333"/>
      <c r="E562" s="333"/>
      <c r="F562" s="333"/>
      <c r="G562" s="334"/>
      <c r="H562" s="334"/>
      <c r="I562" s="335"/>
      <c r="J562" s="335"/>
      <c r="K562" s="335"/>
      <c r="L562" s="335"/>
      <c r="M562" s="335"/>
      <c r="N562" s="336" t="str">
        <f t="shared" ca="1" si="32"/>
        <v/>
      </c>
      <c r="O562" s="336" t="s">
        <v>18592</v>
      </c>
      <c r="P562" s="337"/>
      <c r="Q562" s="338" t="str">
        <f t="shared" si="33"/>
        <v/>
      </c>
      <c r="R562" s="338" t="b">
        <f t="shared" si="34"/>
        <v>1</v>
      </c>
      <c r="S562" s="338" t="str">
        <f t="shared" si="35"/>
        <v/>
      </c>
    </row>
    <row r="563" spans="1:19" s="338" customFormat="1" ht="20.100000000000001" customHeight="1">
      <c r="A563" s="301"/>
      <c r="B563" s="333"/>
      <c r="C563" s="333"/>
      <c r="D563" s="333"/>
      <c r="E563" s="333"/>
      <c r="F563" s="333"/>
      <c r="G563" s="334"/>
      <c r="H563" s="334"/>
      <c r="I563" s="335"/>
      <c r="J563" s="335"/>
      <c r="K563" s="335"/>
      <c r="L563" s="335"/>
      <c r="M563" s="335"/>
      <c r="N563" s="336" t="str">
        <f t="shared" ca="1" si="32"/>
        <v/>
      </c>
      <c r="O563" s="336" t="s">
        <v>18592</v>
      </c>
      <c r="P563" s="337"/>
      <c r="Q563" s="338" t="str">
        <f t="shared" si="33"/>
        <v/>
      </c>
      <c r="R563" s="338" t="b">
        <f t="shared" si="34"/>
        <v>1</v>
      </c>
      <c r="S563" s="338" t="str">
        <f t="shared" si="35"/>
        <v/>
      </c>
    </row>
    <row r="564" spans="1:19" s="338" customFormat="1" ht="20.100000000000001" customHeight="1">
      <c r="A564" s="301"/>
      <c r="B564" s="333"/>
      <c r="C564" s="333"/>
      <c r="D564" s="333"/>
      <c r="E564" s="333"/>
      <c r="F564" s="333"/>
      <c r="G564" s="334"/>
      <c r="H564" s="334"/>
      <c r="I564" s="335"/>
      <c r="J564" s="335"/>
      <c r="K564" s="335"/>
      <c r="L564" s="335"/>
      <c r="M564" s="335"/>
      <c r="N564" s="336" t="str">
        <f t="shared" ca="1" si="32"/>
        <v/>
      </c>
      <c r="O564" s="336" t="s">
        <v>18592</v>
      </c>
      <c r="P564" s="337"/>
      <c r="Q564" s="338" t="str">
        <f t="shared" si="33"/>
        <v/>
      </c>
      <c r="R564" s="338" t="b">
        <f t="shared" si="34"/>
        <v>1</v>
      </c>
      <c r="S564" s="338" t="str">
        <f t="shared" si="35"/>
        <v/>
      </c>
    </row>
    <row r="565" spans="1:19" s="338" customFormat="1" ht="20.100000000000001" customHeight="1">
      <c r="A565" s="301"/>
      <c r="B565" s="333"/>
      <c r="C565" s="333"/>
      <c r="D565" s="333"/>
      <c r="E565" s="333"/>
      <c r="F565" s="333"/>
      <c r="G565" s="334"/>
      <c r="H565" s="334"/>
      <c r="I565" s="335"/>
      <c r="J565" s="335"/>
      <c r="K565" s="335"/>
      <c r="L565" s="335"/>
      <c r="M565" s="335"/>
      <c r="N565" s="336" t="str">
        <f t="shared" ca="1" si="32"/>
        <v/>
      </c>
      <c r="O565" s="336" t="s">
        <v>18592</v>
      </c>
      <c r="P565" s="337"/>
      <c r="Q565" s="338" t="str">
        <f t="shared" si="33"/>
        <v/>
      </c>
      <c r="R565" s="338" t="b">
        <f t="shared" si="34"/>
        <v>1</v>
      </c>
      <c r="S565" s="338" t="str">
        <f t="shared" si="35"/>
        <v/>
      </c>
    </row>
    <row r="566" spans="1:19" s="338" customFormat="1" ht="20.100000000000001" customHeight="1">
      <c r="A566" s="301"/>
      <c r="B566" s="333"/>
      <c r="C566" s="333"/>
      <c r="D566" s="333"/>
      <c r="E566" s="333"/>
      <c r="F566" s="333"/>
      <c r="G566" s="334"/>
      <c r="H566" s="334"/>
      <c r="I566" s="335"/>
      <c r="J566" s="335"/>
      <c r="K566" s="335"/>
      <c r="L566" s="335"/>
      <c r="M566" s="335"/>
      <c r="N566" s="336" t="str">
        <f t="shared" ca="1" si="32"/>
        <v/>
      </c>
      <c r="O566" s="336" t="s">
        <v>18592</v>
      </c>
      <c r="P566" s="337"/>
      <c r="Q566" s="338" t="str">
        <f t="shared" si="33"/>
        <v/>
      </c>
      <c r="R566" s="338" t="b">
        <f t="shared" si="34"/>
        <v>1</v>
      </c>
      <c r="S566" s="338" t="str">
        <f t="shared" si="35"/>
        <v/>
      </c>
    </row>
    <row r="567" spans="1:19" s="338" customFormat="1" ht="20.100000000000001" customHeight="1">
      <c r="A567" s="301"/>
      <c r="B567" s="333"/>
      <c r="C567" s="333"/>
      <c r="D567" s="333"/>
      <c r="E567" s="333"/>
      <c r="F567" s="333"/>
      <c r="G567" s="334"/>
      <c r="H567" s="334"/>
      <c r="I567" s="335"/>
      <c r="J567" s="335"/>
      <c r="K567" s="335"/>
      <c r="L567" s="335"/>
      <c r="M567" s="335"/>
      <c r="N567" s="336" t="str">
        <f t="shared" ca="1" si="32"/>
        <v/>
      </c>
      <c r="O567" s="336" t="s">
        <v>18592</v>
      </c>
      <c r="P567" s="337"/>
      <c r="Q567" s="338" t="str">
        <f t="shared" si="33"/>
        <v/>
      </c>
      <c r="R567" s="338" t="b">
        <f t="shared" si="34"/>
        <v>1</v>
      </c>
      <c r="S567" s="338" t="str">
        <f t="shared" si="35"/>
        <v/>
      </c>
    </row>
    <row r="568" spans="1:19" s="338" customFormat="1" ht="20.100000000000001" customHeight="1">
      <c r="A568" s="301"/>
      <c r="B568" s="333"/>
      <c r="C568" s="333"/>
      <c r="D568" s="333"/>
      <c r="E568" s="333"/>
      <c r="F568" s="333"/>
      <c r="G568" s="334"/>
      <c r="H568" s="334"/>
      <c r="I568" s="335"/>
      <c r="J568" s="335"/>
      <c r="K568" s="335"/>
      <c r="L568" s="335"/>
      <c r="M568" s="335"/>
      <c r="N568" s="336" t="str">
        <f t="shared" ca="1" si="32"/>
        <v/>
      </c>
      <c r="O568" s="336" t="s">
        <v>18592</v>
      </c>
      <c r="P568" s="337"/>
      <c r="Q568" s="338" t="str">
        <f t="shared" si="33"/>
        <v/>
      </c>
      <c r="R568" s="338" t="b">
        <f t="shared" si="34"/>
        <v>1</v>
      </c>
      <c r="S568" s="338" t="str">
        <f t="shared" si="35"/>
        <v/>
      </c>
    </row>
    <row r="569" spans="1:19" s="338" customFormat="1" ht="20.100000000000001" customHeight="1">
      <c r="A569" s="301"/>
      <c r="B569" s="333"/>
      <c r="C569" s="333"/>
      <c r="D569" s="333"/>
      <c r="E569" s="333"/>
      <c r="F569" s="333"/>
      <c r="G569" s="334"/>
      <c r="H569" s="334"/>
      <c r="I569" s="335"/>
      <c r="J569" s="335"/>
      <c r="K569" s="335"/>
      <c r="L569" s="335"/>
      <c r="M569" s="335"/>
      <c r="N569" s="336" t="str">
        <f t="shared" ca="1" si="32"/>
        <v/>
      </c>
      <c r="O569" s="336" t="s">
        <v>18592</v>
      </c>
      <c r="P569" s="337"/>
      <c r="Q569" s="338" t="str">
        <f t="shared" si="33"/>
        <v/>
      </c>
      <c r="R569" s="338" t="b">
        <f t="shared" si="34"/>
        <v>1</v>
      </c>
      <c r="S569" s="338" t="str">
        <f t="shared" si="35"/>
        <v/>
      </c>
    </row>
    <row r="570" spans="1:19" s="338" customFormat="1" ht="20.100000000000001" customHeight="1">
      <c r="A570" s="301"/>
      <c r="B570" s="333"/>
      <c r="C570" s="333"/>
      <c r="D570" s="333"/>
      <c r="E570" s="333"/>
      <c r="F570" s="333"/>
      <c r="G570" s="334"/>
      <c r="H570" s="334"/>
      <c r="I570" s="335"/>
      <c r="J570" s="335"/>
      <c r="K570" s="335"/>
      <c r="L570" s="335"/>
      <c r="M570" s="335"/>
      <c r="N570" s="336" t="str">
        <f t="shared" ca="1" si="32"/>
        <v/>
      </c>
      <c r="O570" s="336" t="s">
        <v>18592</v>
      </c>
      <c r="P570" s="337"/>
      <c r="Q570" s="338" t="str">
        <f t="shared" si="33"/>
        <v/>
      </c>
      <c r="R570" s="338" t="b">
        <f t="shared" si="34"/>
        <v>1</v>
      </c>
      <c r="S570" s="338" t="str">
        <f t="shared" si="35"/>
        <v/>
      </c>
    </row>
    <row r="571" spans="1:19" s="338" customFormat="1" ht="20.100000000000001" customHeight="1">
      <c r="A571" s="301"/>
      <c r="B571" s="333"/>
      <c r="C571" s="333"/>
      <c r="D571" s="333"/>
      <c r="E571" s="333"/>
      <c r="F571" s="333"/>
      <c r="G571" s="334"/>
      <c r="H571" s="334"/>
      <c r="I571" s="335"/>
      <c r="J571" s="335"/>
      <c r="K571" s="335"/>
      <c r="L571" s="335"/>
      <c r="M571" s="335"/>
      <c r="N571" s="336" t="str">
        <f t="shared" ca="1" si="32"/>
        <v/>
      </c>
      <c r="O571" s="336" t="s">
        <v>18592</v>
      </c>
      <c r="P571" s="337"/>
      <c r="Q571" s="338" t="str">
        <f t="shared" si="33"/>
        <v/>
      </c>
      <c r="R571" s="338" t="b">
        <f t="shared" si="34"/>
        <v>1</v>
      </c>
      <c r="S571" s="338" t="str">
        <f t="shared" si="35"/>
        <v/>
      </c>
    </row>
    <row r="572" spans="1:19" s="338" customFormat="1" ht="20.100000000000001" customHeight="1">
      <c r="A572" s="301"/>
      <c r="B572" s="333"/>
      <c r="C572" s="333"/>
      <c r="D572" s="333"/>
      <c r="E572" s="333"/>
      <c r="F572" s="333"/>
      <c r="G572" s="334"/>
      <c r="H572" s="334"/>
      <c r="I572" s="335"/>
      <c r="J572" s="335"/>
      <c r="K572" s="335"/>
      <c r="L572" s="335"/>
      <c r="M572" s="335"/>
      <c r="N572" s="336" t="str">
        <f t="shared" ca="1" si="32"/>
        <v/>
      </c>
      <c r="O572" s="336" t="s">
        <v>18592</v>
      </c>
      <c r="P572" s="337"/>
      <c r="Q572" s="338" t="str">
        <f t="shared" si="33"/>
        <v/>
      </c>
      <c r="R572" s="338" t="b">
        <f t="shared" si="34"/>
        <v>1</v>
      </c>
      <c r="S572" s="338" t="str">
        <f t="shared" si="35"/>
        <v/>
      </c>
    </row>
    <row r="573" spans="1:19" s="338" customFormat="1" ht="20.100000000000001" customHeight="1">
      <c r="A573" s="301"/>
      <c r="B573" s="333"/>
      <c r="C573" s="333"/>
      <c r="D573" s="333"/>
      <c r="E573" s="333"/>
      <c r="F573" s="333"/>
      <c r="G573" s="334"/>
      <c r="H573" s="334"/>
      <c r="I573" s="335"/>
      <c r="J573" s="335"/>
      <c r="K573" s="335"/>
      <c r="L573" s="335"/>
      <c r="M573" s="335"/>
      <c r="N573" s="336" t="str">
        <f t="shared" ca="1" si="32"/>
        <v/>
      </c>
      <c r="O573" s="336" t="s">
        <v>18592</v>
      </c>
      <c r="P573" s="337"/>
      <c r="Q573" s="338" t="str">
        <f t="shared" si="33"/>
        <v/>
      </c>
      <c r="R573" s="338" t="b">
        <f t="shared" si="34"/>
        <v>1</v>
      </c>
      <c r="S573" s="338" t="str">
        <f t="shared" si="35"/>
        <v/>
      </c>
    </row>
    <row r="574" spans="1:19" s="338" customFormat="1" ht="20.100000000000001" customHeight="1">
      <c r="A574" s="301"/>
      <c r="B574" s="333"/>
      <c r="C574" s="333"/>
      <c r="D574" s="333"/>
      <c r="E574" s="333"/>
      <c r="F574" s="333"/>
      <c r="G574" s="334"/>
      <c r="H574" s="334"/>
      <c r="I574" s="335"/>
      <c r="J574" s="335"/>
      <c r="K574" s="335"/>
      <c r="L574" s="335"/>
      <c r="M574" s="335"/>
      <c r="N574" s="336" t="str">
        <f t="shared" ca="1" si="32"/>
        <v/>
      </c>
      <c r="O574" s="336" t="s">
        <v>18592</v>
      </c>
      <c r="P574" s="337"/>
      <c r="Q574" s="338" t="str">
        <f t="shared" si="33"/>
        <v/>
      </c>
      <c r="R574" s="338" t="b">
        <f t="shared" si="34"/>
        <v>1</v>
      </c>
      <c r="S574" s="338" t="str">
        <f t="shared" si="35"/>
        <v/>
      </c>
    </row>
    <row r="575" spans="1:19" s="338" customFormat="1" ht="20.100000000000001" customHeight="1">
      <c r="A575" s="301"/>
      <c r="B575" s="333"/>
      <c r="C575" s="333"/>
      <c r="D575" s="333"/>
      <c r="E575" s="333"/>
      <c r="F575" s="333"/>
      <c r="G575" s="334"/>
      <c r="H575" s="334"/>
      <c r="I575" s="335"/>
      <c r="J575" s="335"/>
      <c r="K575" s="335"/>
      <c r="L575" s="335"/>
      <c r="M575" s="335"/>
      <c r="N575" s="336" t="str">
        <f t="shared" ca="1" si="32"/>
        <v/>
      </c>
      <c r="O575" s="336" t="s">
        <v>18592</v>
      </c>
      <c r="P575" s="337"/>
      <c r="Q575" s="338" t="str">
        <f t="shared" si="33"/>
        <v/>
      </c>
      <c r="R575" s="338" t="b">
        <f t="shared" si="34"/>
        <v>1</v>
      </c>
      <c r="S575" s="338" t="str">
        <f t="shared" si="35"/>
        <v/>
      </c>
    </row>
    <row r="576" spans="1:19" s="338" customFormat="1" ht="20.100000000000001" customHeight="1">
      <c r="A576" s="301"/>
      <c r="B576" s="333"/>
      <c r="C576" s="333"/>
      <c r="D576" s="333"/>
      <c r="E576" s="333"/>
      <c r="F576" s="333"/>
      <c r="G576" s="334"/>
      <c r="H576" s="334"/>
      <c r="I576" s="335"/>
      <c r="J576" s="335"/>
      <c r="K576" s="335"/>
      <c r="L576" s="335"/>
      <c r="M576" s="335"/>
      <c r="N576" s="336" t="str">
        <f t="shared" ca="1" si="32"/>
        <v/>
      </c>
      <c r="O576" s="336" t="s">
        <v>18592</v>
      </c>
      <c r="P576" s="337"/>
      <c r="Q576" s="338" t="str">
        <f t="shared" si="33"/>
        <v/>
      </c>
      <c r="R576" s="338" t="b">
        <f t="shared" si="34"/>
        <v>1</v>
      </c>
      <c r="S576" s="338" t="str">
        <f t="shared" si="35"/>
        <v/>
      </c>
    </row>
    <row r="577" spans="1:19" s="338" customFormat="1" ht="20.100000000000001" customHeight="1">
      <c r="A577" s="301"/>
      <c r="B577" s="333"/>
      <c r="C577" s="333"/>
      <c r="D577" s="333"/>
      <c r="E577" s="333"/>
      <c r="F577" s="333"/>
      <c r="G577" s="334"/>
      <c r="H577" s="334"/>
      <c r="I577" s="335"/>
      <c r="J577" s="335"/>
      <c r="K577" s="335"/>
      <c r="L577" s="335"/>
      <c r="M577" s="335"/>
      <c r="N577" s="336" t="str">
        <f t="shared" ca="1" si="32"/>
        <v/>
      </c>
      <c r="O577" s="336" t="s">
        <v>18592</v>
      </c>
      <c r="P577" s="337"/>
      <c r="Q577" s="338" t="str">
        <f t="shared" si="33"/>
        <v/>
      </c>
      <c r="R577" s="338" t="b">
        <f t="shared" si="34"/>
        <v>1</v>
      </c>
      <c r="S577" s="338" t="str">
        <f t="shared" si="35"/>
        <v/>
      </c>
    </row>
    <row r="578" spans="1:19" s="338" customFormat="1" ht="20.100000000000001" customHeight="1">
      <c r="A578" s="301"/>
      <c r="B578" s="333"/>
      <c r="C578" s="333"/>
      <c r="D578" s="333"/>
      <c r="E578" s="333"/>
      <c r="F578" s="333"/>
      <c r="G578" s="334"/>
      <c r="H578" s="334"/>
      <c r="I578" s="335"/>
      <c r="J578" s="335"/>
      <c r="K578" s="335"/>
      <c r="L578" s="335"/>
      <c r="M578" s="335"/>
      <c r="N578" s="336" t="str">
        <f t="shared" ca="1" si="32"/>
        <v/>
      </c>
      <c r="O578" s="336" t="s">
        <v>18592</v>
      </c>
      <c r="P578" s="337"/>
      <c r="Q578" s="338" t="str">
        <f t="shared" si="33"/>
        <v/>
      </c>
      <c r="R578" s="338" t="b">
        <f t="shared" si="34"/>
        <v>1</v>
      </c>
      <c r="S578" s="338" t="str">
        <f t="shared" si="35"/>
        <v/>
      </c>
    </row>
    <row r="579" spans="1:19" s="338" customFormat="1" ht="20.100000000000001" customHeight="1">
      <c r="A579" s="301"/>
      <c r="B579" s="333"/>
      <c r="C579" s="333"/>
      <c r="D579" s="333"/>
      <c r="E579" s="333"/>
      <c r="F579" s="333"/>
      <c r="G579" s="334"/>
      <c r="H579" s="334"/>
      <c r="I579" s="335"/>
      <c r="J579" s="335"/>
      <c r="K579" s="335"/>
      <c r="L579" s="335"/>
      <c r="M579" s="335"/>
      <c r="N579" s="336" t="str">
        <f t="shared" ca="1" si="32"/>
        <v/>
      </c>
      <c r="O579" s="336" t="s">
        <v>18592</v>
      </c>
      <c r="P579" s="337"/>
      <c r="Q579" s="338" t="str">
        <f t="shared" si="33"/>
        <v/>
      </c>
      <c r="R579" s="338" t="b">
        <f t="shared" si="34"/>
        <v>1</v>
      </c>
      <c r="S579" s="338" t="str">
        <f t="shared" si="35"/>
        <v/>
      </c>
    </row>
    <row r="580" spans="1:19" s="338" customFormat="1" ht="20.100000000000001" customHeight="1">
      <c r="A580" s="301"/>
      <c r="B580" s="333"/>
      <c r="C580" s="333"/>
      <c r="D580" s="333"/>
      <c r="E580" s="333"/>
      <c r="F580" s="333"/>
      <c r="G580" s="334"/>
      <c r="H580" s="334"/>
      <c r="I580" s="335"/>
      <c r="J580" s="335"/>
      <c r="K580" s="335"/>
      <c r="L580" s="335"/>
      <c r="M580" s="335"/>
      <c r="N580" s="336" t="str">
        <f t="shared" ca="1" si="32"/>
        <v/>
      </c>
      <c r="O580" s="336" t="s">
        <v>18592</v>
      </c>
      <c r="P580" s="337"/>
      <c r="Q580" s="338" t="str">
        <f t="shared" si="33"/>
        <v/>
      </c>
      <c r="R580" s="338" t="b">
        <f t="shared" si="34"/>
        <v>1</v>
      </c>
      <c r="S580" s="338" t="str">
        <f t="shared" si="35"/>
        <v/>
      </c>
    </row>
    <row r="581" spans="1:19" s="338" customFormat="1" ht="20.100000000000001" customHeight="1">
      <c r="A581" s="301"/>
      <c r="B581" s="333"/>
      <c r="C581" s="333"/>
      <c r="D581" s="333"/>
      <c r="E581" s="333"/>
      <c r="F581" s="333"/>
      <c r="G581" s="334"/>
      <c r="H581" s="334"/>
      <c r="I581" s="335"/>
      <c r="J581" s="335"/>
      <c r="K581" s="335"/>
      <c r="L581" s="335"/>
      <c r="M581" s="335"/>
      <c r="N581" s="336" t="str">
        <f t="shared" ref="N581:N644" ca="1" si="36">IF(A581="","",IF(ISERROR(MATCH($F581,CL,0)),"Unknown",INDIRECT("'C'!$A$"&amp;MATCH($F581,CL,0)+1)))</f>
        <v/>
      </c>
      <c r="O581" s="336" t="s">
        <v>18592</v>
      </c>
      <c r="P581" s="337"/>
      <c r="Q581" s="338" t="str">
        <f t="shared" ref="Q581:Q644" si="37">A581&amp;B581</f>
        <v/>
      </c>
      <c r="R581" s="338" t="b">
        <f t="shared" ref="R581:R644" si="38">OR(ISBLANK(B581),ISBLANK(C581))</f>
        <v>1</v>
      </c>
      <c r="S581" s="338" t="str">
        <f t="shared" ref="S581:S644" si="39">IF(R581,"",A581&amp;"+")</f>
        <v/>
      </c>
    </row>
    <row r="582" spans="1:19" s="338" customFormat="1" ht="20.100000000000001" customHeight="1">
      <c r="A582" s="301"/>
      <c r="B582" s="333"/>
      <c r="C582" s="333"/>
      <c r="D582" s="333"/>
      <c r="E582" s="333"/>
      <c r="F582" s="333"/>
      <c r="G582" s="334"/>
      <c r="H582" s="334"/>
      <c r="I582" s="335"/>
      <c r="J582" s="335"/>
      <c r="K582" s="335"/>
      <c r="L582" s="335"/>
      <c r="M582" s="335"/>
      <c r="N582" s="336" t="str">
        <f t="shared" ca="1" si="36"/>
        <v/>
      </c>
      <c r="O582" s="336" t="s">
        <v>18592</v>
      </c>
      <c r="P582" s="337"/>
      <c r="Q582" s="338" t="str">
        <f t="shared" si="37"/>
        <v/>
      </c>
      <c r="R582" s="338" t="b">
        <f t="shared" si="38"/>
        <v>1</v>
      </c>
      <c r="S582" s="338" t="str">
        <f t="shared" si="39"/>
        <v/>
      </c>
    </row>
    <row r="583" spans="1:19" s="338" customFormat="1" ht="20.100000000000001" customHeight="1">
      <c r="A583" s="301"/>
      <c r="B583" s="333"/>
      <c r="C583" s="333"/>
      <c r="D583" s="333"/>
      <c r="E583" s="333"/>
      <c r="F583" s="333"/>
      <c r="G583" s="334"/>
      <c r="H583" s="334"/>
      <c r="I583" s="335"/>
      <c r="J583" s="335"/>
      <c r="K583" s="335"/>
      <c r="L583" s="335"/>
      <c r="M583" s="335"/>
      <c r="N583" s="336" t="str">
        <f t="shared" ca="1" si="36"/>
        <v/>
      </c>
      <c r="O583" s="336" t="s">
        <v>18592</v>
      </c>
      <c r="P583" s="337"/>
      <c r="Q583" s="338" t="str">
        <f t="shared" si="37"/>
        <v/>
      </c>
      <c r="R583" s="338" t="b">
        <f t="shared" si="38"/>
        <v>1</v>
      </c>
      <c r="S583" s="338" t="str">
        <f t="shared" si="39"/>
        <v/>
      </c>
    </row>
    <row r="584" spans="1:19" s="338" customFormat="1" ht="20.100000000000001" customHeight="1">
      <c r="A584" s="301"/>
      <c r="B584" s="333"/>
      <c r="C584" s="333"/>
      <c r="D584" s="333"/>
      <c r="E584" s="333"/>
      <c r="F584" s="333"/>
      <c r="G584" s="334"/>
      <c r="H584" s="334"/>
      <c r="I584" s="335"/>
      <c r="J584" s="335"/>
      <c r="K584" s="335"/>
      <c r="L584" s="335"/>
      <c r="M584" s="335"/>
      <c r="N584" s="336" t="str">
        <f t="shared" ca="1" si="36"/>
        <v/>
      </c>
      <c r="O584" s="336" t="s">
        <v>18592</v>
      </c>
      <c r="P584" s="337"/>
      <c r="Q584" s="338" t="str">
        <f t="shared" si="37"/>
        <v/>
      </c>
      <c r="R584" s="338" t="b">
        <f t="shared" si="38"/>
        <v>1</v>
      </c>
      <c r="S584" s="338" t="str">
        <f t="shared" si="39"/>
        <v/>
      </c>
    </row>
    <row r="585" spans="1:19" s="338" customFormat="1" ht="20.100000000000001" customHeight="1">
      <c r="A585" s="301"/>
      <c r="B585" s="333"/>
      <c r="C585" s="333"/>
      <c r="D585" s="333"/>
      <c r="E585" s="333"/>
      <c r="F585" s="333"/>
      <c r="G585" s="334"/>
      <c r="H585" s="334"/>
      <c r="I585" s="335"/>
      <c r="J585" s="335"/>
      <c r="K585" s="335"/>
      <c r="L585" s="335"/>
      <c r="M585" s="335"/>
      <c r="N585" s="336" t="str">
        <f t="shared" ca="1" si="36"/>
        <v/>
      </c>
      <c r="O585" s="336" t="s">
        <v>18592</v>
      </c>
      <c r="P585" s="337"/>
      <c r="Q585" s="338" t="str">
        <f t="shared" si="37"/>
        <v/>
      </c>
      <c r="R585" s="338" t="b">
        <f t="shared" si="38"/>
        <v>1</v>
      </c>
      <c r="S585" s="338" t="str">
        <f t="shared" si="39"/>
        <v/>
      </c>
    </row>
    <row r="586" spans="1:19" s="338" customFormat="1" ht="20.100000000000001" customHeight="1">
      <c r="A586" s="301"/>
      <c r="B586" s="333"/>
      <c r="C586" s="333"/>
      <c r="D586" s="333"/>
      <c r="E586" s="333"/>
      <c r="F586" s="333"/>
      <c r="G586" s="334"/>
      <c r="H586" s="334"/>
      <c r="I586" s="335"/>
      <c r="J586" s="335"/>
      <c r="K586" s="335"/>
      <c r="L586" s="335"/>
      <c r="M586" s="335"/>
      <c r="N586" s="336" t="str">
        <f t="shared" ca="1" si="36"/>
        <v/>
      </c>
      <c r="O586" s="336" t="s">
        <v>18592</v>
      </c>
      <c r="P586" s="337"/>
      <c r="Q586" s="338" t="str">
        <f t="shared" si="37"/>
        <v/>
      </c>
      <c r="R586" s="338" t="b">
        <f t="shared" si="38"/>
        <v>1</v>
      </c>
      <c r="S586" s="338" t="str">
        <f t="shared" si="39"/>
        <v/>
      </c>
    </row>
    <row r="587" spans="1:19" s="338" customFormat="1" ht="20.100000000000001" customHeight="1">
      <c r="A587" s="301"/>
      <c r="B587" s="333"/>
      <c r="C587" s="333"/>
      <c r="D587" s="333"/>
      <c r="E587" s="333"/>
      <c r="F587" s="333"/>
      <c r="G587" s="334"/>
      <c r="H587" s="334"/>
      <c r="I587" s="335"/>
      <c r="J587" s="335"/>
      <c r="K587" s="335"/>
      <c r="L587" s="335"/>
      <c r="M587" s="335"/>
      <c r="N587" s="336" t="str">
        <f t="shared" ca="1" si="36"/>
        <v/>
      </c>
      <c r="O587" s="336" t="s">
        <v>18592</v>
      </c>
      <c r="P587" s="337"/>
      <c r="Q587" s="338" t="str">
        <f t="shared" si="37"/>
        <v/>
      </c>
      <c r="R587" s="338" t="b">
        <f t="shared" si="38"/>
        <v>1</v>
      </c>
      <c r="S587" s="338" t="str">
        <f t="shared" si="39"/>
        <v/>
      </c>
    </row>
    <row r="588" spans="1:19" s="338" customFormat="1" ht="20.100000000000001" customHeight="1">
      <c r="A588" s="301"/>
      <c r="B588" s="333"/>
      <c r="C588" s="333"/>
      <c r="D588" s="333"/>
      <c r="E588" s="333"/>
      <c r="F588" s="333"/>
      <c r="G588" s="334"/>
      <c r="H588" s="334"/>
      <c r="I588" s="335"/>
      <c r="J588" s="335"/>
      <c r="K588" s="335"/>
      <c r="L588" s="335"/>
      <c r="M588" s="335"/>
      <c r="N588" s="336" t="str">
        <f t="shared" ca="1" si="36"/>
        <v/>
      </c>
      <c r="O588" s="336" t="s">
        <v>18592</v>
      </c>
      <c r="P588" s="337"/>
      <c r="Q588" s="338" t="str">
        <f t="shared" si="37"/>
        <v/>
      </c>
      <c r="R588" s="338" t="b">
        <f t="shared" si="38"/>
        <v>1</v>
      </c>
      <c r="S588" s="338" t="str">
        <f t="shared" si="39"/>
        <v/>
      </c>
    </row>
    <row r="589" spans="1:19" s="338" customFormat="1" ht="20.100000000000001" customHeight="1">
      <c r="A589" s="301"/>
      <c r="B589" s="333"/>
      <c r="C589" s="333"/>
      <c r="D589" s="333"/>
      <c r="E589" s="333"/>
      <c r="F589" s="333"/>
      <c r="G589" s="334"/>
      <c r="H589" s="334"/>
      <c r="I589" s="335"/>
      <c r="J589" s="335"/>
      <c r="K589" s="335"/>
      <c r="L589" s="335"/>
      <c r="M589" s="335"/>
      <c r="N589" s="336" t="str">
        <f t="shared" ca="1" si="36"/>
        <v/>
      </c>
      <c r="O589" s="336" t="s">
        <v>18592</v>
      </c>
      <c r="P589" s="337"/>
      <c r="Q589" s="338" t="str">
        <f t="shared" si="37"/>
        <v/>
      </c>
      <c r="R589" s="338" t="b">
        <f t="shared" si="38"/>
        <v>1</v>
      </c>
      <c r="S589" s="338" t="str">
        <f t="shared" si="39"/>
        <v/>
      </c>
    </row>
    <row r="590" spans="1:19" s="338" customFormat="1" ht="20.100000000000001" customHeight="1">
      <c r="A590" s="301"/>
      <c r="B590" s="333"/>
      <c r="C590" s="333"/>
      <c r="D590" s="333"/>
      <c r="E590" s="333"/>
      <c r="F590" s="333"/>
      <c r="G590" s="334"/>
      <c r="H590" s="334"/>
      <c r="I590" s="335"/>
      <c r="J590" s="335"/>
      <c r="K590" s="335"/>
      <c r="L590" s="335"/>
      <c r="M590" s="335"/>
      <c r="N590" s="336" t="str">
        <f t="shared" ca="1" si="36"/>
        <v/>
      </c>
      <c r="O590" s="336" t="s">
        <v>18592</v>
      </c>
      <c r="P590" s="337"/>
      <c r="Q590" s="338" t="str">
        <f t="shared" si="37"/>
        <v/>
      </c>
      <c r="R590" s="338" t="b">
        <f t="shared" si="38"/>
        <v>1</v>
      </c>
      <c r="S590" s="338" t="str">
        <f t="shared" si="39"/>
        <v/>
      </c>
    </row>
    <row r="591" spans="1:19" s="338" customFormat="1" ht="20.100000000000001" customHeight="1">
      <c r="A591" s="301"/>
      <c r="B591" s="333"/>
      <c r="C591" s="333"/>
      <c r="D591" s="333"/>
      <c r="E591" s="333"/>
      <c r="F591" s="333"/>
      <c r="G591" s="334"/>
      <c r="H591" s="334"/>
      <c r="I591" s="335"/>
      <c r="J591" s="335"/>
      <c r="K591" s="335"/>
      <c r="L591" s="335"/>
      <c r="M591" s="335"/>
      <c r="N591" s="336" t="str">
        <f t="shared" ca="1" si="36"/>
        <v/>
      </c>
      <c r="O591" s="336" t="s">
        <v>18592</v>
      </c>
      <c r="P591" s="337"/>
      <c r="Q591" s="338" t="str">
        <f t="shared" si="37"/>
        <v/>
      </c>
      <c r="R591" s="338" t="b">
        <f t="shared" si="38"/>
        <v>1</v>
      </c>
      <c r="S591" s="338" t="str">
        <f t="shared" si="39"/>
        <v/>
      </c>
    </row>
    <row r="592" spans="1:19" s="338" customFormat="1" ht="20.100000000000001" customHeight="1">
      <c r="A592" s="301"/>
      <c r="B592" s="333"/>
      <c r="C592" s="333"/>
      <c r="D592" s="333"/>
      <c r="E592" s="333"/>
      <c r="F592" s="333"/>
      <c r="G592" s="334"/>
      <c r="H592" s="334"/>
      <c r="I592" s="335"/>
      <c r="J592" s="335"/>
      <c r="K592" s="335"/>
      <c r="L592" s="335"/>
      <c r="M592" s="335"/>
      <c r="N592" s="336" t="str">
        <f t="shared" ca="1" si="36"/>
        <v/>
      </c>
      <c r="O592" s="336" t="s">
        <v>18592</v>
      </c>
      <c r="P592" s="337"/>
      <c r="Q592" s="338" t="str">
        <f t="shared" si="37"/>
        <v/>
      </c>
      <c r="R592" s="338" t="b">
        <f t="shared" si="38"/>
        <v>1</v>
      </c>
      <c r="S592" s="338" t="str">
        <f t="shared" si="39"/>
        <v/>
      </c>
    </row>
    <row r="593" spans="1:19" s="338" customFormat="1" ht="20.100000000000001" customHeight="1">
      <c r="A593" s="301"/>
      <c r="B593" s="333"/>
      <c r="C593" s="333"/>
      <c r="D593" s="333"/>
      <c r="E593" s="333"/>
      <c r="F593" s="333"/>
      <c r="G593" s="334"/>
      <c r="H593" s="334"/>
      <c r="I593" s="335"/>
      <c r="J593" s="335"/>
      <c r="K593" s="335"/>
      <c r="L593" s="335"/>
      <c r="M593" s="335"/>
      <c r="N593" s="336" t="str">
        <f t="shared" ca="1" si="36"/>
        <v/>
      </c>
      <c r="O593" s="336" t="s">
        <v>18592</v>
      </c>
      <c r="P593" s="337"/>
      <c r="Q593" s="338" t="str">
        <f t="shared" si="37"/>
        <v/>
      </c>
      <c r="R593" s="338" t="b">
        <f t="shared" si="38"/>
        <v>1</v>
      </c>
      <c r="S593" s="338" t="str">
        <f t="shared" si="39"/>
        <v/>
      </c>
    </row>
    <row r="594" spans="1:19" s="338" customFormat="1" ht="20.100000000000001" customHeight="1">
      <c r="A594" s="301"/>
      <c r="B594" s="333"/>
      <c r="C594" s="333"/>
      <c r="D594" s="333"/>
      <c r="E594" s="333"/>
      <c r="F594" s="333"/>
      <c r="G594" s="334"/>
      <c r="H594" s="334"/>
      <c r="I594" s="335"/>
      <c r="J594" s="335"/>
      <c r="K594" s="335"/>
      <c r="L594" s="335"/>
      <c r="M594" s="335"/>
      <c r="N594" s="336" t="str">
        <f t="shared" ca="1" si="36"/>
        <v/>
      </c>
      <c r="O594" s="336" t="s">
        <v>18592</v>
      </c>
      <c r="P594" s="337"/>
      <c r="Q594" s="338" t="str">
        <f t="shared" si="37"/>
        <v/>
      </c>
      <c r="R594" s="338" t="b">
        <f t="shared" si="38"/>
        <v>1</v>
      </c>
      <c r="S594" s="338" t="str">
        <f t="shared" si="39"/>
        <v/>
      </c>
    </row>
    <row r="595" spans="1:19" s="338" customFormat="1" ht="20.100000000000001" customHeight="1">
      <c r="A595" s="301"/>
      <c r="B595" s="333"/>
      <c r="C595" s="333"/>
      <c r="D595" s="333"/>
      <c r="E595" s="333"/>
      <c r="F595" s="333"/>
      <c r="G595" s="334"/>
      <c r="H595" s="334"/>
      <c r="I595" s="335"/>
      <c r="J595" s="335"/>
      <c r="K595" s="335"/>
      <c r="L595" s="335"/>
      <c r="M595" s="335"/>
      <c r="N595" s="336" t="str">
        <f t="shared" ca="1" si="36"/>
        <v/>
      </c>
      <c r="O595" s="336" t="s">
        <v>18592</v>
      </c>
      <c r="P595" s="337"/>
      <c r="Q595" s="338" t="str">
        <f t="shared" si="37"/>
        <v/>
      </c>
      <c r="R595" s="338" t="b">
        <f t="shared" si="38"/>
        <v>1</v>
      </c>
      <c r="S595" s="338" t="str">
        <f t="shared" si="39"/>
        <v/>
      </c>
    </row>
    <row r="596" spans="1:19" s="338" customFormat="1" ht="20.100000000000001" customHeight="1">
      <c r="A596" s="301"/>
      <c r="B596" s="333"/>
      <c r="C596" s="333"/>
      <c r="D596" s="333"/>
      <c r="E596" s="333"/>
      <c r="F596" s="333"/>
      <c r="G596" s="334"/>
      <c r="H596" s="334"/>
      <c r="I596" s="335"/>
      <c r="J596" s="335"/>
      <c r="K596" s="335"/>
      <c r="L596" s="335"/>
      <c r="M596" s="335"/>
      <c r="N596" s="336" t="str">
        <f t="shared" ca="1" si="36"/>
        <v/>
      </c>
      <c r="O596" s="336" t="s">
        <v>18592</v>
      </c>
      <c r="P596" s="337"/>
      <c r="Q596" s="338" t="str">
        <f t="shared" si="37"/>
        <v/>
      </c>
      <c r="R596" s="338" t="b">
        <f t="shared" si="38"/>
        <v>1</v>
      </c>
      <c r="S596" s="338" t="str">
        <f t="shared" si="39"/>
        <v/>
      </c>
    </row>
    <row r="597" spans="1:19" s="338" customFormat="1" ht="20.100000000000001" customHeight="1">
      <c r="A597" s="301"/>
      <c r="B597" s="333"/>
      <c r="C597" s="333"/>
      <c r="D597" s="333"/>
      <c r="E597" s="333"/>
      <c r="F597" s="333"/>
      <c r="G597" s="334"/>
      <c r="H597" s="334"/>
      <c r="I597" s="335"/>
      <c r="J597" s="335"/>
      <c r="K597" s="335"/>
      <c r="L597" s="335"/>
      <c r="M597" s="335"/>
      <c r="N597" s="336" t="str">
        <f t="shared" ca="1" si="36"/>
        <v/>
      </c>
      <c r="O597" s="336" t="s">
        <v>18592</v>
      </c>
      <c r="P597" s="337"/>
      <c r="Q597" s="338" t="str">
        <f t="shared" si="37"/>
        <v/>
      </c>
      <c r="R597" s="338" t="b">
        <f t="shared" si="38"/>
        <v>1</v>
      </c>
      <c r="S597" s="338" t="str">
        <f t="shared" si="39"/>
        <v/>
      </c>
    </row>
    <row r="598" spans="1:19" s="338" customFormat="1" ht="20.100000000000001" customHeight="1">
      <c r="A598" s="301"/>
      <c r="B598" s="333"/>
      <c r="C598" s="333"/>
      <c r="D598" s="333"/>
      <c r="E598" s="333"/>
      <c r="F598" s="333"/>
      <c r="G598" s="334"/>
      <c r="H598" s="334"/>
      <c r="I598" s="335"/>
      <c r="J598" s="335"/>
      <c r="K598" s="335"/>
      <c r="L598" s="335"/>
      <c r="M598" s="335"/>
      <c r="N598" s="336" t="str">
        <f t="shared" ca="1" si="36"/>
        <v/>
      </c>
      <c r="O598" s="336" t="s">
        <v>18592</v>
      </c>
      <c r="P598" s="337"/>
      <c r="Q598" s="338" t="str">
        <f t="shared" si="37"/>
        <v/>
      </c>
      <c r="R598" s="338" t="b">
        <f t="shared" si="38"/>
        <v>1</v>
      </c>
      <c r="S598" s="338" t="str">
        <f t="shared" si="39"/>
        <v/>
      </c>
    </row>
    <row r="599" spans="1:19" s="338" customFormat="1" ht="20.100000000000001" customHeight="1">
      <c r="A599" s="301"/>
      <c r="B599" s="333"/>
      <c r="C599" s="333"/>
      <c r="D599" s="333"/>
      <c r="E599" s="333"/>
      <c r="F599" s="333"/>
      <c r="G599" s="334"/>
      <c r="H599" s="334"/>
      <c r="I599" s="335"/>
      <c r="J599" s="335"/>
      <c r="K599" s="335"/>
      <c r="L599" s="335"/>
      <c r="M599" s="335"/>
      <c r="N599" s="336" t="str">
        <f t="shared" ca="1" si="36"/>
        <v/>
      </c>
      <c r="O599" s="336" t="s">
        <v>18592</v>
      </c>
      <c r="P599" s="337"/>
      <c r="Q599" s="338" t="str">
        <f t="shared" si="37"/>
        <v/>
      </c>
      <c r="R599" s="338" t="b">
        <f t="shared" si="38"/>
        <v>1</v>
      </c>
      <c r="S599" s="338" t="str">
        <f t="shared" si="39"/>
        <v/>
      </c>
    </row>
    <row r="600" spans="1:19" s="338" customFormat="1" ht="20.100000000000001" customHeight="1">
      <c r="A600" s="301"/>
      <c r="B600" s="333"/>
      <c r="C600" s="333"/>
      <c r="D600" s="333"/>
      <c r="E600" s="333"/>
      <c r="F600" s="333"/>
      <c r="G600" s="334"/>
      <c r="H600" s="334"/>
      <c r="I600" s="335"/>
      <c r="J600" s="335"/>
      <c r="K600" s="335"/>
      <c r="L600" s="335"/>
      <c r="M600" s="335"/>
      <c r="N600" s="336" t="str">
        <f t="shared" ca="1" si="36"/>
        <v/>
      </c>
      <c r="O600" s="336" t="s">
        <v>18592</v>
      </c>
      <c r="P600" s="337"/>
      <c r="Q600" s="338" t="str">
        <f t="shared" si="37"/>
        <v/>
      </c>
      <c r="R600" s="338" t="b">
        <f t="shared" si="38"/>
        <v>1</v>
      </c>
      <c r="S600" s="338" t="str">
        <f t="shared" si="39"/>
        <v/>
      </c>
    </row>
    <row r="601" spans="1:19" s="338" customFormat="1" ht="20.100000000000001" customHeight="1">
      <c r="A601" s="301"/>
      <c r="B601" s="333"/>
      <c r="C601" s="333"/>
      <c r="D601" s="333"/>
      <c r="E601" s="333"/>
      <c r="F601" s="333"/>
      <c r="G601" s="334"/>
      <c r="H601" s="334"/>
      <c r="I601" s="335"/>
      <c r="J601" s="335"/>
      <c r="K601" s="335"/>
      <c r="L601" s="335"/>
      <c r="M601" s="335"/>
      <c r="N601" s="336" t="str">
        <f t="shared" ca="1" si="36"/>
        <v/>
      </c>
      <c r="O601" s="336" t="s">
        <v>18592</v>
      </c>
      <c r="P601" s="337"/>
      <c r="Q601" s="338" t="str">
        <f t="shared" si="37"/>
        <v/>
      </c>
      <c r="R601" s="338" t="b">
        <f t="shared" si="38"/>
        <v>1</v>
      </c>
      <c r="S601" s="338" t="str">
        <f t="shared" si="39"/>
        <v/>
      </c>
    </row>
    <row r="602" spans="1:19" s="338" customFormat="1" ht="20.100000000000001" customHeight="1">
      <c r="A602" s="301"/>
      <c r="B602" s="333"/>
      <c r="C602" s="333"/>
      <c r="D602" s="333"/>
      <c r="E602" s="333"/>
      <c r="F602" s="333"/>
      <c r="G602" s="334"/>
      <c r="H602" s="334"/>
      <c r="I602" s="335"/>
      <c r="J602" s="335"/>
      <c r="K602" s="335"/>
      <c r="L602" s="335"/>
      <c r="M602" s="335"/>
      <c r="N602" s="336" t="str">
        <f t="shared" ca="1" si="36"/>
        <v/>
      </c>
      <c r="O602" s="336" t="s">
        <v>18592</v>
      </c>
      <c r="P602" s="337"/>
      <c r="Q602" s="338" t="str">
        <f t="shared" si="37"/>
        <v/>
      </c>
      <c r="R602" s="338" t="b">
        <f t="shared" si="38"/>
        <v>1</v>
      </c>
      <c r="S602" s="338" t="str">
        <f t="shared" si="39"/>
        <v/>
      </c>
    </row>
    <row r="603" spans="1:19" s="338" customFormat="1" ht="20.100000000000001" customHeight="1">
      <c r="A603" s="301"/>
      <c r="B603" s="333"/>
      <c r="C603" s="333"/>
      <c r="D603" s="333"/>
      <c r="E603" s="333"/>
      <c r="F603" s="333"/>
      <c r="G603" s="334"/>
      <c r="H603" s="334"/>
      <c r="I603" s="335"/>
      <c r="J603" s="335"/>
      <c r="K603" s="335"/>
      <c r="L603" s="335"/>
      <c r="M603" s="335"/>
      <c r="N603" s="336" t="str">
        <f t="shared" ca="1" si="36"/>
        <v/>
      </c>
      <c r="O603" s="336" t="s">
        <v>18592</v>
      </c>
      <c r="P603" s="337"/>
      <c r="Q603" s="338" t="str">
        <f t="shared" si="37"/>
        <v/>
      </c>
      <c r="R603" s="338" t="b">
        <f t="shared" si="38"/>
        <v>1</v>
      </c>
      <c r="S603" s="338" t="str">
        <f t="shared" si="39"/>
        <v/>
      </c>
    </row>
    <row r="604" spans="1:19" s="338" customFormat="1" ht="20.100000000000001" customHeight="1">
      <c r="A604" s="301"/>
      <c r="B604" s="333"/>
      <c r="C604" s="333"/>
      <c r="D604" s="333"/>
      <c r="E604" s="333"/>
      <c r="F604" s="333"/>
      <c r="G604" s="334"/>
      <c r="H604" s="334"/>
      <c r="I604" s="335"/>
      <c r="J604" s="335"/>
      <c r="K604" s="335"/>
      <c r="L604" s="335"/>
      <c r="M604" s="335"/>
      <c r="N604" s="336" t="str">
        <f t="shared" ca="1" si="36"/>
        <v/>
      </c>
      <c r="O604" s="336" t="s">
        <v>18592</v>
      </c>
      <c r="P604" s="337"/>
      <c r="Q604" s="338" t="str">
        <f t="shared" si="37"/>
        <v/>
      </c>
      <c r="R604" s="338" t="b">
        <f t="shared" si="38"/>
        <v>1</v>
      </c>
      <c r="S604" s="338" t="str">
        <f t="shared" si="39"/>
        <v/>
      </c>
    </row>
    <row r="605" spans="1:19" s="338" customFormat="1" ht="20.100000000000001" customHeight="1">
      <c r="A605" s="301"/>
      <c r="B605" s="333"/>
      <c r="C605" s="333"/>
      <c r="D605" s="333"/>
      <c r="E605" s="333"/>
      <c r="F605" s="333"/>
      <c r="G605" s="334"/>
      <c r="H605" s="334"/>
      <c r="I605" s="335"/>
      <c r="J605" s="335"/>
      <c r="K605" s="335"/>
      <c r="L605" s="335"/>
      <c r="M605" s="335"/>
      <c r="N605" s="336" t="str">
        <f t="shared" ca="1" si="36"/>
        <v/>
      </c>
      <c r="O605" s="336" t="s">
        <v>18592</v>
      </c>
      <c r="P605" s="337"/>
      <c r="Q605" s="338" t="str">
        <f t="shared" si="37"/>
        <v/>
      </c>
      <c r="R605" s="338" t="b">
        <f t="shared" si="38"/>
        <v>1</v>
      </c>
      <c r="S605" s="338" t="str">
        <f t="shared" si="39"/>
        <v/>
      </c>
    </row>
    <row r="606" spans="1:19" s="338" customFormat="1" ht="20.100000000000001" customHeight="1">
      <c r="A606" s="301"/>
      <c r="B606" s="333"/>
      <c r="C606" s="333"/>
      <c r="D606" s="333"/>
      <c r="E606" s="333"/>
      <c r="F606" s="333"/>
      <c r="G606" s="334"/>
      <c r="H606" s="334"/>
      <c r="I606" s="335"/>
      <c r="J606" s="335"/>
      <c r="K606" s="335"/>
      <c r="L606" s="335"/>
      <c r="M606" s="335"/>
      <c r="N606" s="336" t="str">
        <f t="shared" ca="1" si="36"/>
        <v/>
      </c>
      <c r="O606" s="336" t="s">
        <v>18592</v>
      </c>
      <c r="P606" s="337"/>
      <c r="Q606" s="338" t="str">
        <f t="shared" si="37"/>
        <v/>
      </c>
      <c r="R606" s="338" t="b">
        <f t="shared" si="38"/>
        <v>1</v>
      </c>
      <c r="S606" s="338" t="str">
        <f t="shared" si="39"/>
        <v/>
      </c>
    </row>
    <row r="607" spans="1:19" s="338" customFormat="1" ht="20.100000000000001" customHeight="1">
      <c r="A607" s="301"/>
      <c r="B607" s="333"/>
      <c r="C607" s="333"/>
      <c r="D607" s="333"/>
      <c r="E607" s="333"/>
      <c r="F607" s="333"/>
      <c r="G607" s="334"/>
      <c r="H607" s="334"/>
      <c r="I607" s="335"/>
      <c r="J607" s="335"/>
      <c r="K607" s="335"/>
      <c r="L607" s="335"/>
      <c r="M607" s="335"/>
      <c r="N607" s="336" t="str">
        <f t="shared" ca="1" si="36"/>
        <v/>
      </c>
      <c r="O607" s="336" t="s">
        <v>18592</v>
      </c>
      <c r="P607" s="337"/>
      <c r="Q607" s="338" t="str">
        <f t="shared" si="37"/>
        <v/>
      </c>
      <c r="R607" s="338" t="b">
        <f t="shared" si="38"/>
        <v>1</v>
      </c>
      <c r="S607" s="338" t="str">
        <f t="shared" si="39"/>
        <v/>
      </c>
    </row>
    <row r="608" spans="1:19" s="338" customFormat="1" ht="20.100000000000001" customHeight="1">
      <c r="A608" s="301"/>
      <c r="B608" s="333"/>
      <c r="C608" s="333"/>
      <c r="D608" s="333"/>
      <c r="E608" s="333"/>
      <c r="F608" s="333"/>
      <c r="G608" s="334"/>
      <c r="H608" s="334"/>
      <c r="I608" s="335"/>
      <c r="J608" s="335"/>
      <c r="K608" s="335"/>
      <c r="L608" s="335"/>
      <c r="M608" s="335"/>
      <c r="N608" s="336" t="str">
        <f t="shared" ca="1" si="36"/>
        <v/>
      </c>
      <c r="O608" s="336" t="s">
        <v>18592</v>
      </c>
      <c r="P608" s="337"/>
      <c r="Q608" s="338" t="str">
        <f t="shared" si="37"/>
        <v/>
      </c>
      <c r="R608" s="338" t="b">
        <f t="shared" si="38"/>
        <v>1</v>
      </c>
      <c r="S608" s="338" t="str">
        <f t="shared" si="39"/>
        <v/>
      </c>
    </row>
    <row r="609" spans="1:19" s="338" customFormat="1" ht="20.100000000000001" customHeight="1">
      <c r="A609" s="301"/>
      <c r="B609" s="333"/>
      <c r="C609" s="333"/>
      <c r="D609" s="333"/>
      <c r="E609" s="333"/>
      <c r="F609" s="333"/>
      <c r="G609" s="334"/>
      <c r="H609" s="334"/>
      <c r="I609" s="335"/>
      <c r="J609" s="335"/>
      <c r="K609" s="335"/>
      <c r="L609" s="335"/>
      <c r="M609" s="335"/>
      <c r="N609" s="336" t="str">
        <f t="shared" ca="1" si="36"/>
        <v/>
      </c>
      <c r="O609" s="336" t="s">
        <v>18592</v>
      </c>
      <c r="P609" s="337"/>
      <c r="Q609" s="338" t="str">
        <f t="shared" si="37"/>
        <v/>
      </c>
      <c r="R609" s="338" t="b">
        <f t="shared" si="38"/>
        <v>1</v>
      </c>
      <c r="S609" s="338" t="str">
        <f t="shared" si="39"/>
        <v/>
      </c>
    </row>
    <row r="610" spans="1:19" s="338" customFormat="1" ht="20.100000000000001" customHeight="1">
      <c r="A610" s="301"/>
      <c r="B610" s="333"/>
      <c r="C610" s="333"/>
      <c r="D610" s="333"/>
      <c r="E610" s="333"/>
      <c r="F610" s="333"/>
      <c r="G610" s="334"/>
      <c r="H610" s="334"/>
      <c r="I610" s="335"/>
      <c r="J610" s="335"/>
      <c r="K610" s="335"/>
      <c r="L610" s="335"/>
      <c r="M610" s="335"/>
      <c r="N610" s="336" t="str">
        <f t="shared" ca="1" si="36"/>
        <v/>
      </c>
      <c r="O610" s="336" t="s">
        <v>18592</v>
      </c>
      <c r="P610" s="337"/>
      <c r="Q610" s="338" t="str">
        <f t="shared" si="37"/>
        <v/>
      </c>
      <c r="R610" s="338" t="b">
        <f t="shared" si="38"/>
        <v>1</v>
      </c>
      <c r="S610" s="338" t="str">
        <f t="shared" si="39"/>
        <v/>
      </c>
    </row>
    <row r="611" spans="1:19" s="338" customFormat="1" ht="20.100000000000001" customHeight="1">
      <c r="A611" s="301"/>
      <c r="B611" s="333"/>
      <c r="C611" s="333"/>
      <c r="D611" s="333"/>
      <c r="E611" s="333"/>
      <c r="F611" s="333"/>
      <c r="G611" s="334"/>
      <c r="H611" s="334"/>
      <c r="I611" s="335"/>
      <c r="J611" s="335"/>
      <c r="K611" s="335"/>
      <c r="L611" s="335"/>
      <c r="M611" s="335"/>
      <c r="N611" s="336" t="str">
        <f t="shared" ca="1" si="36"/>
        <v/>
      </c>
      <c r="O611" s="336" t="s">
        <v>18592</v>
      </c>
      <c r="P611" s="337"/>
      <c r="Q611" s="338" t="str">
        <f t="shared" si="37"/>
        <v/>
      </c>
      <c r="R611" s="338" t="b">
        <f t="shared" si="38"/>
        <v>1</v>
      </c>
      <c r="S611" s="338" t="str">
        <f t="shared" si="39"/>
        <v/>
      </c>
    </row>
    <row r="612" spans="1:19" s="338" customFormat="1" ht="20.100000000000001" customHeight="1">
      <c r="A612" s="301"/>
      <c r="B612" s="333"/>
      <c r="C612" s="333"/>
      <c r="D612" s="333"/>
      <c r="E612" s="333"/>
      <c r="F612" s="333"/>
      <c r="G612" s="334"/>
      <c r="H612" s="334"/>
      <c r="I612" s="335"/>
      <c r="J612" s="335"/>
      <c r="K612" s="335"/>
      <c r="L612" s="335"/>
      <c r="M612" s="335"/>
      <c r="N612" s="336" t="str">
        <f t="shared" ca="1" si="36"/>
        <v/>
      </c>
      <c r="O612" s="336" t="s">
        <v>18592</v>
      </c>
      <c r="P612" s="337"/>
      <c r="Q612" s="338" t="str">
        <f t="shared" si="37"/>
        <v/>
      </c>
      <c r="R612" s="338" t="b">
        <f t="shared" si="38"/>
        <v>1</v>
      </c>
      <c r="S612" s="338" t="str">
        <f t="shared" si="39"/>
        <v/>
      </c>
    </row>
    <row r="613" spans="1:19" s="338" customFormat="1" ht="20.100000000000001" customHeight="1">
      <c r="A613" s="301"/>
      <c r="B613" s="333"/>
      <c r="C613" s="333"/>
      <c r="D613" s="333"/>
      <c r="E613" s="333"/>
      <c r="F613" s="333"/>
      <c r="G613" s="334"/>
      <c r="H613" s="334"/>
      <c r="I613" s="335"/>
      <c r="J613" s="335"/>
      <c r="K613" s="335"/>
      <c r="L613" s="335"/>
      <c r="M613" s="335"/>
      <c r="N613" s="336" t="str">
        <f t="shared" ca="1" si="36"/>
        <v/>
      </c>
      <c r="O613" s="336" t="s">
        <v>18592</v>
      </c>
      <c r="P613" s="337"/>
      <c r="Q613" s="338" t="str">
        <f t="shared" si="37"/>
        <v/>
      </c>
      <c r="R613" s="338" t="b">
        <f t="shared" si="38"/>
        <v>1</v>
      </c>
      <c r="S613" s="338" t="str">
        <f t="shared" si="39"/>
        <v/>
      </c>
    </row>
    <row r="614" spans="1:19" s="338" customFormat="1" ht="20.100000000000001" customHeight="1">
      <c r="A614" s="301"/>
      <c r="B614" s="333"/>
      <c r="C614" s="333"/>
      <c r="D614" s="333"/>
      <c r="E614" s="333"/>
      <c r="F614" s="333"/>
      <c r="G614" s="334"/>
      <c r="H614" s="334"/>
      <c r="I614" s="335"/>
      <c r="J614" s="335"/>
      <c r="K614" s="335"/>
      <c r="L614" s="335"/>
      <c r="M614" s="335"/>
      <c r="N614" s="336" t="str">
        <f t="shared" ca="1" si="36"/>
        <v/>
      </c>
      <c r="O614" s="336" t="s">
        <v>18592</v>
      </c>
      <c r="P614" s="337"/>
      <c r="Q614" s="338" t="str">
        <f t="shared" si="37"/>
        <v/>
      </c>
      <c r="R614" s="338" t="b">
        <f t="shared" si="38"/>
        <v>1</v>
      </c>
      <c r="S614" s="338" t="str">
        <f t="shared" si="39"/>
        <v/>
      </c>
    </row>
    <row r="615" spans="1:19" s="338" customFormat="1" ht="20.100000000000001" customHeight="1">
      <c r="A615" s="301"/>
      <c r="B615" s="333"/>
      <c r="C615" s="333"/>
      <c r="D615" s="333"/>
      <c r="E615" s="333"/>
      <c r="F615" s="333"/>
      <c r="G615" s="334"/>
      <c r="H615" s="334"/>
      <c r="I615" s="335"/>
      <c r="J615" s="335"/>
      <c r="K615" s="335"/>
      <c r="L615" s="335"/>
      <c r="M615" s="335"/>
      <c r="N615" s="336" t="str">
        <f t="shared" ca="1" si="36"/>
        <v/>
      </c>
      <c r="O615" s="336" t="s">
        <v>18592</v>
      </c>
      <c r="P615" s="337"/>
      <c r="Q615" s="338" t="str">
        <f t="shared" si="37"/>
        <v/>
      </c>
      <c r="R615" s="338" t="b">
        <f t="shared" si="38"/>
        <v>1</v>
      </c>
      <c r="S615" s="338" t="str">
        <f t="shared" si="39"/>
        <v/>
      </c>
    </row>
    <row r="616" spans="1:19" s="338" customFormat="1" ht="20.100000000000001" customHeight="1">
      <c r="A616" s="301"/>
      <c r="B616" s="333"/>
      <c r="C616" s="333"/>
      <c r="D616" s="333"/>
      <c r="E616" s="333"/>
      <c r="F616" s="333"/>
      <c r="G616" s="334"/>
      <c r="H616" s="334"/>
      <c r="I616" s="335"/>
      <c r="J616" s="335"/>
      <c r="K616" s="335"/>
      <c r="L616" s="335"/>
      <c r="M616" s="335"/>
      <c r="N616" s="336" t="str">
        <f t="shared" ca="1" si="36"/>
        <v/>
      </c>
      <c r="O616" s="336" t="s">
        <v>18592</v>
      </c>
      <c r="P616" s="337"/>
      <c r="Q616" s="338" t="str">
        <f t="shared" si="37"/>
        <v/>
      </c>
      <c r="R616" s="338" t="b">
        <f t="shared" si="38"/>
        <v>1</v>
      </c>
      <c r="S616" s="338" t="str">
        <f t="shared" si="39"/>
        <v/>
      </c>
    </row>
    <row r="617" spans="1:19" s="338" customFormat="1" ht="20.100000000000001" customHeight="1">
      <c r="A617" s="301"/>
      <c r="B617" s="333"/>
      <c r="C617" s="333"/>
      <c r="D617" s="333"/>
      <c r="E617" s="333"/>
      <c r="F617" s="333"/>
      <c r="G617" s="334"/>
      <c r="H617" s="334"/>
      <c r="I617" s="335"/>
      <c r="J617" s="335"/>
      <c r="K617" s="335"/>
      <c r="L617" s="335"/>
      <c r="M617" s="335"/>
      <c r="N617" s="336" t="str">
        <f t="shared" ca="1" si="36"/>
        <v/>
      </c>
      <c r="O617" s="336" t="s">
        <v>18592</v>
      </c>
      <c r="P617" s="337"/>
      <c r="Q617" s="338" t="str">
        <f t="shared" si="37"/>
        <v/>
      </c>
      <c r="R617" s="338" t="b">
        <f t="shared" si="38"/>
        <v>1</v>
      </c>
      <c r="S617" s="338" t="str">
        <f t="shared" si="39"/>
        <v/>
      </c>
    </row>
    <row r="618" spans="1:19" s="338" customFormat="1" ht="20.100000000000001" customHeight="1">
      <c r="A618" s="301"/>
      <c r="B618" s="333"/>
      <c r="C618" s="333"/>
      <c r="D618" s="333"/>
      <c r="E618" s="333"/>
      <c r="F618" s="333"/>
      <c r="G618" s="334"/>
      <c r="H618" s="334"/>
      <c r="I618" s="335"/>
      <c r="J618" s="335"/>
      <c r="K618" s="335"/>
      <c r="L618" s="335"/>
      <c r="M618" s="335"/>
      <c r="N618" s="336" t="str">
        <f t="shared" ca="1" si="36"/>
        <v/>
      </c>
      <c r="O618" s="336" t="s">
        <v>18592</v>
      </c>
      <c r="P618" s="337"/>
      <c r="Q618" s="338" t="str">
        <f t="shared" si="37"/>
        <v/>
      </c>
      <c r="R618" s="338" t="b">
        <f t="shared" si="38"/>
        <v>1</v>
      </c>
      <c r="S618" s="338" t="str">
        <f t="shared" si="39"/>
        <v/>
      </c>
    </row>
    <row r="619" spans="1:19" s="338" customFormat="1" ht="20.100000000000001" customHeight="1">
      <c r="A619" s="301"/>
      <c r="B619" s="333"/>
      <c r="C619" s="333"/>
      <c r="D619" s="333"/>
      <c r="E619" s="333"/>
      <c r="F619" s="333"/>
      <c r="G619" s="334"/>
      <c r="H619" s="334"/>
      <c r="I619" s="335"/>
      <c r="J619" s="335"/>
      <c r="K619" s="335"/>
      <c r="L619" s="335"/>
      <c r="M619" s="335"/>
      <c r="N619" s="336" t="str">
        <f t="shared" ca="1" si="36"/>
        <v/>
      </c>
      <c r="O619" s="336" t="s">
        <v>18592</v>
      </c>
      <c r="P619" s="337"/>
      <c r="Q619" s="338" t="str">
        <f t="shared" si="37"/>
        <v/>
      </c>
      <c r="R619" s="338" t="b">
        <f t="shared" si="38"/>
        <v>1</v>
      </c>
      <c r="S619" s="338" t="str">
        <f t="shared" si="39"/>
        <v/>
      </c>
    </row>
    <row r="620" spans="1:19" s="338" customFormat="1" ht="20.100000000000001" customHeight="1">
      <c r="A620" s="301"/>
      <c r="B620" s="333"/>
      <c r="C620" s="333"/>
      <c r="D620" s="333"/>
      <c r="E620" s="333"/>
      <c r="F620" s="333"/>
      <c r="G620" s="334"/>
      <c r="H620" s="334"/>
      <c r="I620" s="335"/>
      <c r="J620" s="335"/>
      <c r="K620" s="335"/>
      <c r="L620" s="335"/>
      <c r="M620" s="335"/>
      <c r="N620" s="336" t="str">
        <f t="shared" ca="1" si="36"/>
        <v/>
      </c>
      <c r="O620" s="336" t="s">
        <v>18592</v>
      </c>
      <c r="P620" s="337"/>
      <c r="Q620" s="338" t="str">
        <f t="shared" si="37"/>
        <v/>
      </c>
      <c r="R620" s="338" t="b">
        <f t="shared" si="38"/>
        <v>1</v>
      </c>
      <c r="S620" s="338" t="str">
        <f t="shared" si="39"/>
        <v/>
      </c>
    </row>
    <row r="621" spans="1:19" s="338" customFormat="1" ht="20.100000000000001" customHeight="1">
      <c r="A621" s="301"/>
      <c r="B621" s="333"/>
      <c r="C621" s="333"/>
      <c r="D621" s="333"/>
      <c r="E621" s="333"/>
      <c r="F621" s="333"/>
      <c r="G621" s="334"/>
      <c r="H621" s="334"/>
      <c r="I621" s="335"/>
      <c r="J621" s="335"/>
      <c r="K621" s="335"/>
      <c r="L621" s="335"/>
      <c r="M621" s="335"/>
      <c r="N621" s="336" t="str">
        <f t="shared" ca="1" si="36"/>
        <v/>
      </c>
      <c r="O621" s="336" t="s">
        <v>18592</v>
      </c>
      <c r="P621" s="337"/>
      <c r="Q621" s="338" t="str">
        <f t="shared" si="37"/>
        <v/>
      </c>
      <c r="R621" s="338" t="b">
        <f t="shared" si="38"/>
        <v>1</v>
      </c>
      <c r="S621" s="338" t="str">
        <f t="shared" si="39"/>
        <v/>
      </c>
    </row>
    <row r="622" spans="1:19" s="338" customFormat="1" ht="20.100000000000001" customHeight="1">
      <c r="A622" s="301"/>
      <c r="B622" s="333"/>
      <c r="C622" s="333"/>
      <c r="D622" s="333"/>
      <c r="E622" s="333"/>
      <c r="F622" s="333"/>
      <c r="G622" s="334"/>
      <c r="H622" s="334"/>
      <c r="I622" s="335"/>
      <c r="J622" s="335"/>
      <c r="K622" s="335"/>
      <c r="L622" s="335"/>
      <c r="M622" s="335"/>
      <c r="N622" s="336" t="str">
        <f t="shared" ca="1" si="36"/>
        <v/>
      </c>
      <c r="O622" s="336" t="s">
        <v>18592</v>
      </c>
      <c r="P622" s="337"/>
      <c r="Q622" s="338" t="str">
        <f t="shared" si="37"/>
        <v/>
      </c>
      <c r="R622" s="338" t="b">
        <f t="shared" si="38"/>
        <v>1</v>
      </c>
      <c r="S622" s="338" t="str">
        <f t="shared" si="39"/>
        <v/>
      </c>
    </row>
    <row r="623" spans="1:19" s="338" customFormat="1" ht="20.100000000000001" customHeight="1">
      <c r="A623" s="301"/>
      <c r="B623" s="333"/>
      <c r="C623" s="333"/>
      <c r="D623" s="333"/>
      <c r="E623" s="333"/>
      <c r="F623" s="333"/>
      <c r="G623" s="334"/>
      <c r="H623" s="334"/>
      <c r="I623" s="335"/>
      <c r="J623" s="335"/>
      <c r="K623" s="335"/>
      <c r="L623" s="335"/>
      <c r="M623" s="335"/>
      <c r="N623" s="336" t="str">
        <f t="shared" ca="1" si="36"/>
        <v/>
      </c>
      <c r="O623" s="336" t="s">
        <v>18592</v>
      </c>
      <c r="P623" s="337"/>
      <c r="Q623" s="338" t="str">
        <f t="shared" si="37"/>
        <v/>
      </c>
      <c r="R623" s="338" t="b">
        <f t="shared" si="38"/>
        <v>1</v>
      </c>
      <c r="S623" s="338" t="str">
        <f t="shared" si="39"/>
        <v/>
      </c>
    </row>
    <row r="624" spans="1:19" s="338" customFormat="1" ht="20.100000000000001" customHeight="1">
      <c r="A624" s="301"/>
      <c r="B624" s="333"/>
      <c r="C624" s="333"/>
      <c r="D624" s="333"/>
      <c r="E624" s="333"/>
      <c r="F624" s="333"/>
      <c r="G624" s="334"/>
      <c r="H624" s="334"/>
      <c r="I624" s="335"/>
      <c r="J624" s="335"/>
      <c r="K624" s="335"/>
      <c r="L624" s="335"/>
      <c r="M624" s="335"/>
      <c r="N624" s="336" t="str">
        <f t="shared" ca="1" si="36"/>
        <v/>
      </c>
      <c r="O624" s="336" t="s">
        <v>18592</v>
      </c>
      <c r="P624" s="337"/>
      <c r="Q624" s="338" t="str">
        <f t="shared" si="37"/>
        <v/>
      </c>
      <c r="R624" s="338" t="b">
        <f t="shared" si="38"/>
        <v>1</v>
      </c>
      <c r="S624" s="338" t="str">
        <f t="shared" si="39"/>
        <v/>
      </c>
    </row>
    <row r="625" spans="1:19" s="338" customFormat="1" ht="20.100000000000001" customHeight="1">
      <c r="A625" s="301"/>
      <c r="B625" s="333"/>
      <c r="C625" s="333"/>
      <c r="D625" s="333"/>
      <c r="E625" s="333"/>
      <c r="F625" s="333"/>
      <c r="G625" s="334"/>
      <c r="H625" s="334"/>
      <c r="I625" s="335"/>
      <c r="J625" s="335"/>
      <c r="K625" s="335"/>
      <c r="L625" s="335"/>
      <c r="M625" s="335"/>
      <c r="N625" s="336" t="str">
        <f t="shared" ca="1" si="36"/>
        <v/>
      </c>
      <c r="O625" s="336" t="s">
        <v>18592</v>
      </c>
      <c r="P625" s="337"/>
      <c r="Q625" s="338" t="str">
        <f t="shared" si="37"/>
        <v/>
      </c>
      <c r="R625" s="338" t="b">
        <f t="shared" si="38"/>
        <v>1</v>
      </c>
      <c r="S625" s="338" t="str">
        <f t="shared" si="39"/>
        <v/>
      </c>
    </row>
    <row r="626" spans="1:19" s="338" customFormat="1" ht="20.100000000000001" customHeight="1">
      <c r="A626" s="301"/>
      <c r="B626" s="333"/>
      <c r="C626" s="333"/>
      <c r="D626" s="333"/>
      <c r="E626" s="333"/>
      <c r="F626" s="333"/>
      <c r="G626" s="334"/>
      <c r="H626" s="334"/>
      <c r="I626" s="335"/>
      <c r="J626" s="335"/>
      <c r="K626" s="335"/>
      <c r="L626" s="335"/>
      <c r="M626" s="335"/>
      <c r="N626" s="336" t="str">
        <f t="shared" ca="1" si="36"/>
        <v/>
      </c>
      <c r="O626" s="336" t="s">
        <v>18592</v>
      </c>
      <c r="P626" s="337"/>
      <c r="Q626" s="338" t="str">
        <f t="shared" si="37"/>
        <v/>
      </c>
      <c r="R626" s="338" t="b">
        <f t="shared" si="38"/>
        <v>1</v>
      </c>
      <c r="S626" s="338" t="str">
        <f t="shared" si="39"/>
        <v/>
      </c>
    </row>
    <row r="627" spans="1:19" s="338" customFormat="1" ht="20.100000000000001" customHeight="1">
      <c r="A627" s="301"/>
      <c r="B627" s="333"/>
      <c r="C627" s="333"/>
      <c r="D627" s="333"/>
      <c r="E627" s="333"/>
      <c r="F627" s="333"/>
      <c r="G627" s="334"/>
      <c r="H627" s="334"/>
      <c r="I627" s="335"/>
      <c r="J627" s="335"/>
      <c r="K627" s="335"/>
      <c r="L627" s="335"/>
      <c r="M627" s="335"/>
      <c r="N627" s="336" t="str">
        <f t="shared" ca="1" si="36"/>
        <v/>
      </c>
      <c r="O627" s="336" t="s">
        <v>18592</v>
      </c>
      <c r="P627" s="337"/>
      <c r="Q627" s="338" t="str">
        <f t="shared" si="37"/>
        <v/>
      </c>
      <c r="R627" s="338" t="b">
        <f t="shared" si="38"/>
        <v>1</v>
      </c>
      <c r="S627" s="338" t="str">
        <f t="shared" si="39"/>
        <v/>
      </c>
    </row>
    <row r="628" spans="1:19" s="338" customFormat="1" ht="20.100000000000001" customHeight="1">
      <c r="A628" s="301"/>
      <c r="B628" s="333"/>
      <c r="C628" s="333"/>
      <c r="D628" s="333"/>
      <c r="E628" s="333"/>
      <c r="F628" s="333"/>
      <c r="G628" s="334"/>
      <c r="H628" s="334"/>
      <c r="I628" s="335"/>
      <c r="J628" s="335"/>
      <c r="K628" s="335"/>
      <c r="L628" s="335"/>
      <c r="M628" s="335"/>
      <c r="N628" s="336" t="str">
        <f t="shared" ca="1" si="36"/>
        <v/>
      </c>
      <c r="O628" s="336" t="s">
        <v>18592</v>
      </c>
      <c r="P628" s="337"/>
      <c r="Q628" s="338" t="str">
        <f t="shared" si="37"/>
        <v/>
      </c>
      <c r="R628" s="338" t="b">
        <f t="shared" si="38"/>
        <v>1</v>
      </c>
      <c r="S628" s="338" t="str">
        <f t="shared" si="39"/>
        <v/>
      </c>
    </row>
    <row r="629" spans="1:19" s="338" customFormat="1" ht="20.100000000000001" customHeight="1">
      <c r="A629" s="301"/>
      <c r="B629" s="333"/>
      <c r="C629" s="333"/>
      <c r="D629" s="333"/>
      <c r="E629" s="333"/>
      <c r="F629" s="333"/>
      <c r="G629" s="334"/>
      <c r="H629" s="334"/>
      <c r="I629" s="335"/>
      <c r="J629" s="335"/>
      <c r="K629" s="335"/>
      <c r="L629" s="335"/>
      <c r="M629" s="335"/>
      <c r="N629" s="336" t="str">
        <f t="shared" ca="1" si="36"/>
        <v/>
      </c>
      <c r="O629" s="336" t="s">
        <v>18592</v>
      </c>
      <c r="P629" s="337"/>
      <c r="Q629" s="338" t="str">
        <f t="shared" si="37"/>
        <v/>
      </c>
      <c r="R629" s="338" t="b">
        <f t="shared" si="38"/>
        <v>1</v>
      </c>
      <c r="S629" s="338" t="str">
        <f t="shared" si="39"/>
        <v/>
      </c>
    </row>
    <row r="630" spans="1:19" s="338" customFormat="1" ht="20.100000000000001" customHeight="1">
      <c r="A630" s="301"/>
      <c r="B630" s="333"/>
      <c r="C630" s="333"/>
      <c r="D630" s="333"/>
      <c r="E630" s="333"/>
      <c r="F630" s="333"/>
      <c r="G630" s="334"/>
      <c r="H630" s="334"/>
      <c r="I630" s="335"/>
      <c r="J630" s="335"/>
      <c r="K630" s="335"/>
      <c r="L630" s="335"/>
      <c r="M630" s="335"/>
      <c r="N630" s="336" t="str">
        <f t="shared" ca="1" si="36"/>
        <v/>
      </c>
      <c r="O630" s="336" t="s">
        <v>18592</v>
      </c>
      <c r="P630" s="337"/>
      <c r="Q630" s="338" t="str">
        <f t="shared" si="37"/>
        <v/>
      </c>
      <c r="R630" s="338" t="b">
        <f t="shared" si="38"/>
        <v>1</v>
      </c>
      <c r="S630" s="338" t="str">
        <f t="shared" si="39"/>
        <v/>
      </c>
    </row>
    <row r="631" spans="1:19" s="338" customFormat="1" ht="20.100000000000001" customHeight="1">
      <c r="A631" s="301"/>
      <c r="B631" s="333"/>
      <c r="C631" s="333"/>
      <c r="D631" s="333"/>
      <c r="E631" s="333"/>
      <c r="F631" s="333"/>
      <c r="G631" s="334"/>
      <c r="H631" s="334"/>
      <c r="I631" s="335"/>
      <c r="J631" s="335"/>
      <c r="K631" s="335"/>
      <c r="L631" s="335"/>
      <c r="M631" s="335"/>
      <c r="N631" s="336" t="str">
        <f t="shared" ca="1" si="36"/>
        <v/>
      </c>
      <c r="O631" s="336" t="s">
        <v>18592</v>
      </c>
      <c r="P631" s="337"/>
      <c r="Q631" s="338" t="str">
        <f t="shared" si="37"/>
        <v/>
      </c>
      <c r="R631" s="338" t="b">
        <f t="shared" si="38"/>
        <v>1</v>
      </c>
      <c r="S631" s="338" t="str">
        <f t="shared" si="39"/>
        <v/>
      </c>
    </row>
    <row r="632" spans="1:19" s="338" customFormat="1" ht="20.100000000000001" customHeight="1">
      <c r="A632" s="301"/>
      <c r="B632" s="333"/>
      <c r="C632" s="333"/>
      <c r="D632" s="333"/>
      <c r="E632" s="333"/>
      <c r="F632" s="333"/>
      <c r="G632" s="334"/>
      <c r="H632" s="334"/>
      <c r="I632" s="335"/>
      <c r="J632" s="335"/>
      <c r="K632" s="335"/>
      <c r="L632" s="335"/>
      <c r="M632" s="335"/>
      <c r="N632" s="336" t="str">
        <f t="shared" ca="1" si="36"/>
        <v/>
      </c>
      <c r="O632" s="336" t="s">
        <v>18592</v>
      </c>
      <c r="P632" s="337"/>
      <c r="Q632" s="338" t="str">
        <f t="shared" si="37"/>
        <v/>
      </c>
      <c r="R632" s="338" t="b">
        <f t="shared" si="38"/>
        <v>1</v>
      </c>
      <c r="S632" s="338" t="str">
        <f t="shared" si="39"/>
        <v/>
      </c>
    </row>
    <row r="633" spans="1:19" s="338" customFormat="1" ht="20.100000000000001" customHeight="1">
      <c r="A633" s="301"/>
      <c r="B633" s="333"/>
      <c r="C633" s="333"/>
      <c r="D633" s="333"/>
      <c r="E633" s="333"/>
      <c r="F633" s="333"/>
      <c r="G633" s="334"/>
      <c r="H633" s="334"/>
      <c r="I633" s="335"/>
      <c r="J633" s="335"/>
      <c r="K633" s="335"/>
      <c r="L633" s="335"/>
      <c r="M633" s="335"/>
      <c r="N633" s="336" t="str">
        <f t="shared" ca="1" si="36"/>
        <v/>
      </c>
      <c r="O633" s="336" t="s">
        <v>18592</v>
      </c>
      <c r="P633" s="337"/>
      <c r="Q633" s="338" t="str">
        <f t="shared" si="37"/>
        <v/>
      </c>
      <c r="R633" s="338" t="b">
        <f t="shared" si="38"/>
        <v>1</v>
      </c>
      <c r="S633" s="338" t="str">
        <f t="shared" si="39"/>
        <v/>
      </c>
    </row>
    <row r="634" spans="1:19" s="338" customFormat="1" ht="20.100000000000001" customHeight="1">
      <c r="A634" s="301"/>
      <c r="B634" s="333"/>
      <c r="C634" s="333"/>
      <c r="D634" s="333"/>
      <c r="E634" s="333"/>
      <c r="F634" s="333"/>
      <c r="G634" s="334"/>
      <c r="H634" s="334"/>
      <c r="I634" s="335"/>
      <c r="J634" s="335"/>
      <c r="K634" s="335"/>
      <c r="L634" s="335"/>
      <c r="M634" s="335"/>
      <c r="N634" s="336" t="str">
        <f t="shared" ca="1" si="36"/>
        <v/>
      </c>
      <c r="O634" s="336" t="s">
        <v>18592</v>
      </c>
      <c r="P634" s="337"/>
      <c r="Q634" s="338" t="str">
        <f t="shared" si="37"/>
        <v/>
      </c>
      <c r="R634" s="338" t="b">
        <f t="shared" si="38"/>
        <v>1</v>
      </c>
      <c r="S634" s="338" t="str">
        <f t="shared" si="39"/>
        <v/>
      </c>
    </row>
    <row r="635" spans="1:19" s="338" customFormat="1" ht="20.100000000000001" customHeight="1">
      <c r="A635" s="301"/>
      <c r="B635" s="333"/>
      <c r="C635" s="333"/>
      <c r="D635" s="333"/>
      <c r="E635" s="333"/>
      <c r="F635" s="333"/>
      <c r="G635" s="334"/>
      <c r="H635" s="334"/>
      <c r="I635" s="335"/>
      <c r="J635" s="335"/>
      <c r="K635" s="335"/>
      <c r="L635" s="335"/>
      <c r="M635" s="335"/>
      <c r="N635" s="336" t="str">
        <f t="shared" ca="1" si="36"/>
        <v/>
      </c>
      <c r="O635" s="336" t="s">
        <v>18592</v>
      </c>
      <c r="P635" s="337"/>
      <c r="Q635" s="338" t="str">
        <f t="shared" si="37"/>
        <v/>
      </c>
      <c r="R635" s="338" t="b">
        <f t="shared" si="38"/>
        <v>1</v>
      </c>
      <c r="S635" s="338" t="str">
        <f t="shared" si="39"/>
        <v/>
      </c>
    </row>
    <row r="636" spans="1:19" s="338" customFormat="1" ht="20.100000000000001" customHeight="1">
      <c r="A636" s="301"/>
      <c r="B636" s="333"/>
      <c r="C636" s="333"/>
      <c r="D636" s="333"/>
      <c r="E636" s="333"/>
      <c r="F636" s="333"/>
      <c r="G636" s="334"/>
      <c r="H636" s="334"/>
      <c r="I636" s="335"/>
      <c r="J636" s="335"/>
      <c r="K636" s="335"/>
      <c r="L636" s="335"/>
      <c r="M636" s="335"/>
      <c r="N636" s="336" t="str">
        <f t="shared" ca="1" si="36"/>
        <v/>
      </c>
      <c r="O636" s="336" t="s">
        <v>18592</v>
      </c>
      <c r="P636" s="337"/>
      <c r="Q636" s="338" t="str">
        <f t="shared" si="37"/>
        <v/>
      </c>
      <c r="R636" s="338" t="b">
        <f t="shared" si="38"/>
        <v>1</v>
      </c>
      <c r="S636" s="338" t="str">
        <f t="shared" si="39"/>
        <v/>
      </c>
    </row>
    <row r="637" spans="1:19" s="338" customFormat="1" ht="20.100000000000001" customHeight="1">
      <c r="A637" s="301"/>
      <c r="B637" s="333"/>
      <c r="C637" s="333"/>
      <c r="D637" s="333"/>
      <c r="E637" s="333"/>
      <c r="F637" s="333"/>
      <c r="G637" s="334"/>
      <c r="H637" s="334"/>
      <c r="I637" s="335"/>
      <c r="J637" s="335"/>
      <c r="K637" s="335"/>
      <c r="L637" s="335"/>
      <c r="M637" s="335"/>
      <c r="N637" s="336" t="str">
        <f t="shared" ca="1" si="36"/>
        <v/>
      </c>
      <c r="O637" s="336" t="s">
        <v>18592</v>
      </c>
      <c r="P637" s="337"/>
      <c r="Q637" s="338" t="str">
        <f t="shared" si="37"/>
        <v/>
      </c>
      <c r="R637" s="338" t="b">
        <f t="shared" si="38"/>
        <v>1</v>
      </c>
      <c r="S637" s="338" t="str">
        <f t="shared" si="39"/>
        <v/>
      </c>
    </row>
    <row r="638" spans="1:19" s="338" customFormat="1" ht="20.100000000000001" customHeight="1">
      <c r="A638" s="301"/>
      <c r="B638" s="333"/>
      <c r="C638" s="333"/>
      <c r="D638" s="333"/>
      <c r="E638" s="333"/>
      <c r="F638" s="333"/>
      <c r="G638" s="334"/>
      <c r="H638" s="334"/>
      <c r="I638" s="335"/>
      <c r="J638" s="335"/>
      <c r="K638" s="335"/>
      <c r="L638" s="335"/>
      <c r="M638" s="335"/>
      <c r="N638" s="336" t="str">
        <f t="shared" ca="1" si="36"/>
        <v/>
      </c>
      <c r="O638" s="336" t="s">
        <v>18592</v>
      </c>
      <c r="P638" s="337"/>
      <c r="Q638" s="338" t="str">
        <f t="shared" si="37"/>
        <v/>
      </c>
      <c r="R638" s="338" t="b">
        <f t="shared" si="38"/>
        <v>1</v>
      </c>
      <c r="S638" s="338" t="str">
        <f t="shared" si="39"/>
        <v/>
      </c>
    </row>
    <row r="639" spans="1:19" s="338" customFormat="1" ht="20.100000000000001" customHeight="1">
      <c r="A639" s="301"/>
      <c r="B639" s="333"/>
      <c r="C639" s="333"/>
      <c r="D639" s="333"/>
      <c r="E639" s="333"/>
      <c r="F639" s="333"/>
      <c r="G639" s="334"/>
      <c r="H639" s="334"/>
      <c r="I639" s="335"/>
      <c r="J639" s="335"/>
      <c r="K639" s="335"/>
      <c r="L639" s="335"/>
      <c r="M639" s="335"/>
      <c r="N639" s="336" t="str">
        <f t="shared" ca="1" si="36"/>
        <v/>
      </c>
      <c r="O639" s="336" t="s">
        <v>18592</v>
      </c>
      <c r="P639" s="337"/>
      <c r="Q639" s="338" t="str">
        <f t="shared" si="37"/>
        <v/>
      </c>
      <c r="R639" s="338" t="b">
        <f t="shared" si="38"/>
        <v>1</v>
      </c>
      <c r="S639" s="338" t="str">
        <f t="shared" si="39"/>
        <v/>
      </c>
    </row>
    <row r="640" spans="1:19" s="338" customFormat="1" ht="20.100000000000001" customHeight="1">
      <c r="A640" s="301"/>
      <c r="B640" s="333"/>
      <c r="C640" s="333"/>
      <c r="D640" s="333"/>
      <c r="E640" s="333"/>
      <c r="F640" s="333"/>
      <c r="G640" s="334"/>
      <c r="H640" s="334"/>
      <c r="I640" s="335"/>
      <c r="J640" s="335"/>
      <c r="K640" s="335"/>
      <c r="L640" s="335"/>
      <c r="M640" s="335"/>
      <c r="N640" s="336" t="str">
        <f t="shared" ca="1" si="36"/>
        <v/>
      </c>
      <c r="O640" s="336" t="s">
        <v>18592</v>
      </c>
      <c r="P640" s="337"/>
      <c r="Q640" s="338" t="str">
        <f t="shared" si="37"/>
        <v/>
      </c>
      <c r="R640" s="338" t="b">
        <f t="shared" si="38"/>
        <v>1</v>
      </c>
      <c r="S640" s="338" t="str">
        <f t="shared" si="39"/>
        <v/>
      </c>
    </row>
    <row r="641" spans="1:19" s="338" customFormat="1" ht="20.100000000000001" customHeight="1">
      <c r="A641" s="301"/>
      <c r="B641" s="333"/>
      <c r="C641" s="333"/>
      <c r="D641" s="333"/>
      <c r="E641" s="333"/>
      <c r="F641" s="333"/>
      <c r="G641" s="334"/>
      <c r="H641" s="334"/>
      <c r="I641" s="335"/>
      <c r="J641" s="335"/>
      <c r="K641" s="335"/>
      <c r="L641" s="335"/>
      <c r="M641" s="335"/>
      <c r="N641" s="336" t="str">
        <f t="shared" ca="1" si="36"/>
        <v/>
      </c>
      <c r="O641" s="336" t="s">
        <v>18592</v>
      </c>
      <c r="P641" s="337"/>
      <c r="Q641" s="338" t="str">
        <f t="shared" si="37"/>
        <v/>
      </c>
      <c r="R641" s="338" t="b">
        <f t="shared" si="38"/>
        <v>1</v>
      </c>
      <c r="S641" s="338" t="str">
        <f t="shared" si="39"/>
        <v/>
      </c>
    </row>
    <row r="642" spans="1:19" s="338" customFormat="1" ht="20.100000000000001" customHeight="1">
      <c r="A642" s="301"/>
      <c r="B642" s="333"/>
      <c r="C642" s="333"/>
      <c r="D642" s="333"/>
      <c r="E642" s="333"/>
      <c r="F642" s="333"/>
      <c r="G642" s="334"/>
      <c r="H642" s="334"/>
      <c r="I642" s="335"/>
      <c r="J642" s="335"/>
      <c r="K642" s="335"/>
      <c r="L642" s="335"/>
      <c r="M642" s="335"/>
      <c r="N642" s="336" t="str">
        <f t="shared" ca="1" si="36"/>
        <v/>
      </c>
      <c r="O642" s="336" t="s">
        <v>18592</v>
      </c>
      <c r="P642" s="337"/>
      <c r="Q642" s="338" t="str">
        <f t="shared" si="37"/>
        <v/>
      </c>
      <c r="R642" s="338" t="b">
        <f t="shared" si="38"/>
        <v>1</v>
      </c>
      <c r="S642" s="338" t="str">
        <f t="shared" si="39"/>
        <v/>
      </c>
    </row>
    <row r="643" spans="1:19" s="338" customFormat="1" ht="20.100000000000001" customHeight="1">
      <c r="A643" s="301"/>
      <c r="B643" s="333"/>
      <c r="C643" s="333"/>
      <c r="D643" s="333"/>
      <c r="E643" s="333"/>
      <c r="F643" s="333"/>
      <c r="G643" s="334"/>
      <c r="H643" s="334"/>
      <c r="I643" s="335"/>
      <c r="J643" s="335"/>
      <c r="K643" s="335"/>
      <c r="L643" s="335"/>
      <c r="M643" s="335"/>
      <c r="N643" s="336" t="str">
        <f t="shared" ca="1" si="36"/>
        <v/>
      </c>
      <c r="O643" s="336" t="s">
        <v>18592</v>
      </c>
      <c r="P643" s="337"/>
      <c r="Q643" s="338" t="str">
        <f t="shared" si="37"/>
        <v/>
      </c>
      <c r="R643" s="338" t="b">
        <f t="shared" si="38"/>
        <v>1</v>
      </c>
      <c r="S643" s="338" t="str">
        <f t="shared" si="39"/>
        <v/>
      </c>
    </row>
    <row r="644" spans="1:19" s="338" customFormat="1" ht="20.100000000000001" customHeight="1">
      <c r="A644" s="301"/>
      <c r="B644" s="333"/>
      <c r="C644" s="333"/>
      <c r="D644" s="333"/>
      <c r="E644" s="333"/>
      <c r="F644" s="333"/>
      <c r="G644" s="334"/>
      <c r="H644" s="334"/>
      <c r="I644" s="335"/>
      <c r="J644" s="335"/>
      <c r="K644" s="335"/>
      <c r="L644" s="335"/>
      <c r="M644" s="335"/>
      <c r="N644" s="336" t="str">
        <f t="shared" ca="1" si="36"/>
        <v/>
      </c>
      <c r="O644" s="336" t="s">
        <v>18592</v>
      </c>
      <c r="P644" s="337"/>
      <c r="Q644" s="338" t="str">
        <f t="shared" si="37"/>
        <v/>
      </c>
      <c r="R644" s="338" t="b">
        <f t="shared" si="38"/>
        <v>1</v>
      </c>
      <c r="S644" s="338" t="str">
        <f t="shared" si="39"/>
        <v/>
      </c>
    </row>
    <row r="645" spans="1:19" s="338" customFormat="1" ht="20.100000000000001" customHeight="1">
      <c r="A645" s="301"/>
      <c r="B645" s="333"/>
      <c r="C645" s="333"/>
      <c r="D645" s="333"/>
      <c r="E645" s="333"/>
      <c r="F645" s="333"/>
      <c r="G645" s="334"/>
      <c r="H645" s="334"/>
      <c r="I645" s="335"/>
      <c r="J645" s="335"/>
      <c r="K645" s="335"/>
      <c r="L645" s="335"/>
      <c r="M645" s="335"/>
      <c r="N645" s="336" t="str">
        <f t="shared" ref="N645:N708" ca="1" si="40">IF(A645="","",IF(ISERROR(MATCH($F645,CL,0)),"Unknown",INDIRECT("'C'!$A$"&amp;MATCH($F645,CL,0)+1)))</f>
        <v/>
      </c>
      <c r="O645" s="336" t="s">
        <v>18592</v>
      </c>
      <c r="P645" s="337"/>
      <c r="Q645" s="338" t="str">
        <f t="shared" ref="Q645:Q708" si="41">A645&amp;B645</f>
        <v/>
      </c>
      <c r="R645" s="338" t="b">
        <f t="shared" ref="R645:R708" si="42">OR(ISBLANK(B645),ISBLANK(C645))</f>
        <v>1</v>
      </c>
      <c r="S645" s="338" t="str">
        <f t="shared" ref="S645:S708" si="43">IF(R645,"",A645&amp;"+")</f>
        <v/>
      </c>
    </row>
    <row r="646" spans="1:19" s="338" customFormat="1" ht="20.100000000000001" customHeight="1">
      <c r="A646" s="301"/>
      <c r="B646" s="333"/>
      <c r="C646" s="333"/>
      <c r="D646" s="333"/>
      <c r="E646" s="333"/>
      <c r="F646" s="333"/>
      <c r="G646" s="334"/>
      <c r="H646" s="334"/>
      <c r="I646" s="335"/>
      <c r="J646" s="335"/>
      <c r="K646" s="335"/>
      <c r="L646" s="335"/>
      <c r="M646" s="335"/>
      <c r="N646" s="336" t="str">
        <f t="shared" ca="1" si="40"/>
        <v/>
      </c>
      <c r="O646" s="336" t="s">
        <v>18592</v>
      </c>
      <c r="P646" s="337"/>
      <c r="Q646" s="338" t="str">
        <f t="shared" si="41"/>
        <v/>
      </c>
      <c r="R646" s="338" t="b">
        <f t="shared" si="42"/>
        <v>1</v>
      </c>
      <c r="S646" s="338" t="str">
        <f t="shared" si="43"/>
        <v/>
      </c>
    </row>
    <row r="647" spans="1:19" s="338" customFormat="1" ht="20.100000000000001" customHeight="1">
      <c r="A647" s="301"/>
      <c r="B647" s="333"/>
      <c r="C647" s="333"/>
      <c r="D647" s="333"/>
      <c r="E647" s="333"/>
      <c r="F647" s="333"/>
      <c r="G647" s="334"/>
      <c r="H647" s="334"/>
      <c r="I647" s="335"/>
      <c r="J647" s="335"/>
      <c r="K647" s="335"/>
      <c r="L647" s="335"/>
      <c r="M647" s="335"/>
      <c r="N647" s="336" t="str">
        <f t="shared" ca="1" si="40"/>
        <v/>
      </c>
      <c r="O647" s="336" t="s">
        <v>18592</v>
      </c>
      <c r="P647" s="337"/>
      <c r="Q647" s="338" t="str">
        <f t="shared" si="41"/>
        <v/>
      </c>
      <c r="R647" s="338" t="b">
        <f t="shared" si="42"/>
        <v>1</v>
      </c>
      <c r="S647" s="338" t="str">
        <f t="shared" si="43"/>
        <v/>
      </c>
    </row>
    <row r="648" spans="1:19" s="338" customFormat="1" ht="20.100000000000001" customHeight="1">
      <c r="A648" s="301"/>
      <c r="B648" s="333"/>
      <c r="C648" s="333"/>
      <c r="D648" s="333"/>
      <c r="E648" s="333"/>
      <c r="F648" s="333"/>
      <c r="G648" s="334"/>
      <c r="H648" s="334"/>
      <c r="I648" s="335"/>
      <c r="J648" s="335"/>
      <c r="K648" s="335"/>
      <c r="L648" s="335"/>
      <c r="M648" s="335"/>
      <c r="N648" s="336" t="str">
        <f t="shared" ca="1" si="40"/>
        <v/>
      </c>
      <c r="O648" s="336" t="s">
        <v>18592</v>
      </c>
      <c r="P648" s="337"/>
      <c r="Q648" s="338" t="str">
        <f t="shared" si="41"/>
        <v/>
      </c>
      <c r="R648" s="338" t="b">
        <f t="shared" si="42"/>
        <v>1</v>
      </c>
      <c r="S648" s="338" t="str">
        <f t="shared" si="43"/>
        <v/>
      </c>
    </row>
    <row r="649" spans="1:19" s="338" customFormat="1" ht="20.100000000000001" customHeight="1">
      <c r="A649" s="301"/>
      <c r="B649" s="333"/>
      <c r="C649" s="333"/>
      <c r="D649" s="333"/>
      <c r="E649" s="333"/>
      <c r="F649" s="333"/>
      <c r="G649" s="334"/>
      <c r="H649" s="334"/>
      <c r="I649" s="335"/>
      <c r="J649" s="335"/>
      <c r="K649" s="335"/>
      <c r="L649" s="335"/>
      <c r="M649" s="335"/>
      <c r="N649" s="336" t="str">
        <f t="shared" ca="1" si="40"/>
        <v/>
      </c>
      <c r="O649" s="336" t="s">
        <v>18592</v>
      </c>
      <c r="P649" s="337"/>
      <c r="Q649" s="338" t="str">
        <f t="shared" si="41"/>
        <v/>
      </c>
      <c r="R649" s="338" t="b">
        <f t="shared" si="42"/>
        <v>1</v>
      </c>
      <c r="S649" s="338" t="str">
        <f t="shared" si="43"/>
        <v/>
      </c>
    </row>
    <row r="650" spans="1:19" s="338" customFormat="1" ht="20.100000000000001" customHeight="1">
      <c r="A650" s="301"/>
      <c r="B650" s="333"/>
      <c r="C650" s="333"/>
      <c r="D650" s="333"/>
      <c r="E650" s="333"/>
      <c r="F650" s="333"/>
      <c r="G650" s="334"/>
      <c r="H650" s="334"/>
      <c r="I650" s="335"/>
      <c r="J650" s="335"/>
      <c r="K650" s="335"/>
      <c r="L650" s="335"/>
      <c r="M650" s="335"/>
      <c r="N650" s="336" t="str">
        <f t="shared" ca="1" si="40"/>
        <v/>
      </c>
      <c r="O650" s="336" t="s">
        <v>18592</v>
      </c>
      <c r="P650" s="337"/>
      <c r="Q650" s="338" t="str">
        <f t="shared" si="41"/>
        <v/>
      </c>
      <c r="R650" s="338" t="b">
        <f t="shared" si="42"/>
        <v>1</v>
      </c>
      <c r="S650" s="338" t="str">
        <f t="shared" si="43"/>
        <v/>
      </c>
    </row>
    <row r="651" spans="1:19" s="338" customFormat="1" ht="20.100000000000001" customHeight="1">
      <c r="A651" s="301"/>
      <c r="B651" s="333"/>
      <c r="C651" s="333"/>
      <c r="D651" s="333"/>
      <c r="E651" s="333"/>
      <c r="F651" s="333"/>
      <c r="G651" s="334"/>
      <c r="H651" s="334"/>
      <c r="I651" s="335"/>
      <c r="J651" s="335"/>
      <c r="K651" s="335"/>
      <c r="L651" s="335"/>
      <c r="M651" s="335"/>
      <c r="N651" s="336" t="str">
        <f t="shared" ca="1" si="40"/>
        <v/>
      </c>
      <c r="O651" s="336" t="s">
        <v>18592</v>
      </c>
      <c r="P651" s="337"/>
      <c r="Q651" s="338" t="str">
        <f t="shared" si="41"/>
        <v/>
      </c>
      <c r="R651" s="338" t="b">
        <f t="shared" si="42"/>
        <v>1</v>
      </c>
      <c r="S651" s="338" t="str">
        <f t="shared" si="43"/>
        <v/>
      </c>
    </row>
    <row r="652" spans="1:19" s="338" customFormat="1" ht="20.100000000000001" customHeight="1">
      <c r="A652" s="301"/>
      <c r="B652" s="333"/>
      <c r="C652" s="333"/>
      <c r="D652" s="333"/>
      <c r="E652" s="333"/>
      <c r="F652" s="333"/>
      <c r="G652" s="334"/>
      <c r="H652" s="334"/>
      <c r="I652" s="335"/>
      <c r="J652" s="335"/>
      <c r="K652" s="335"/>
      <c r="L652" s="335"/>
      <c r="M652" s="335"/>
      <c r="N652" s="336" t="str">
        <f t="shared" ca="1" si="40"/>
        <v/>
      </c>
      <c r="O652" s="336" t="s">
        <v>18592</v>
      </c>
      <c r="P652" s="337"/>
      <c r="Q652" s="338" t="str">
        <f t="shared" si="41"/>
        <v/>
      </c>
      <c r="R652" s="338" t="b">
        <f t="shared" si="42"/>
        <v>1</v>
      </c>
      <c r="S652" s="338" t="str">
        <f t="shared" si="43"/>
        <v/>
      </c>
    </row>
    <row r="653" spans="1:19" s="338" customFormat="1" ht="20.100000000000001" customHeight="1">
      <c r="A653" s="301"/>
      <c r="B653" s="333"/>
      <c r="C653" s="333"/>
      <c r="D653" s="333"/>
      <c r="E653" s="333"/>
      <c r="F653" s="333"/>
      <c r="G653" s="334"/>
      <c r="H653" s="334"/>
      <c r="I653" s="335"/>
      <c r="J653" s="335"/>
      <c r="K653" s="335"/>
      <c r="L653" s="335"/>
      <c r="M653" s="335"/>
      <c r="N653" s="336" t="str">
        <f t="shared" ca="1" si="40"/>
        <v/>
      </c>
      <c r="O653" s="336" t="s">
        <v>18592</v>
      </c>
      <c r="P653" s="337"/>
      <c r="Q653" s="338" t="str">
        <f t="shared" si="41"/>
        <v/>
      </c>
      <c r="R653" s="338" t="b">
        <f t="shared" si="42"/>
        <v>1</v>
      </c>
      <c r="S653" s="338" t="str">
        <f t="shared" si="43"/>
        <v/>
      </c>
    </row>
    <row r="654" spans="1:19" s="338" customFormat="1" ht="20.100000000000001" customHeight="1">
      <c r="A654" s="301"/>
      <c r="B654" s="333"/>
      <c r="C654" s="333"/>
      <c r="D654" s="333"/>
      <c r="E654" s="333"/>
      <c r="F654" s="333"/>
      <c r="G654" s="334"/>
      <c r="H654" s="334"/>
      <c r="I654" s="335"/>
      <c r="J654" s="335"/>
      <c r="K654" s="335"/>
      <c r="L654" s="335"/>
      <c r="M654" s="335"/>
      <c r="N654" s="336" t="str">
        <f t="shared" ca="1" si="40"/>
        <v/>
      </c>
      <c r="O654" s="336" t="s">
        <v>18592</v>
      </c>
      <c r="P654" s="337"/>
      <c r="Q654" s="338" t="str">
        <f t="shared" si="41"/>
        <v/>
      </c>
      <c r="R654" s="338" t="b">
        <f t="shared" si="42"/>
        <v>1</v>
      </c>
      <c r="S654" s="338" t="str">
        <f t="shared" si="43"/>
        <v/>
      </c>
    </row>
    <row r="655" spans="1:19" s="338" customFormat="1" ht="20.100000000000001" customHeight="1">
      <c r="A655" s="301"/>
      <c r="B655" s="333"/>
      <c r="C655" s="333"/>
      <c r="D655" s="333"/>
      <c r="E655" s="333"/>
      <c r="F655" s="333"/>
      <c r="G655" s="334"/>
      <c r="H655" s="334"/>
      <c r="I655" s="335"/>
      <c r="J655" s="335"/>
      <c r="K655" s="335"/>
      <c r="L655" s="335"/>
      <c r="M655" s="335"/>
      <c r="N655" s="336" t="str">
        <f t="shared" ca="1" si="40"/>
        <v/>
      </c>
      <c r="O655" s="336" t="s">
        <v>18592</v>
      </c>
      <c r="P655" s="337"/>
      <c r="Q655" s="338" t="str">
        <f t="shared" si="41"/>
        <v/>
      </c>
      <c r="R655" s="338" t="b">
        <f t="shared" si="42"/>
        <v>1</v>
      </c>
      <c r="S655" s="338" t="str">
        <f t="shared" si="43"/>
        <v/>
      </c>
    </row>
    <row r="656" spans="1:19" s="338" customFormat="1" ht="20.100000000000001" customHeight="1">
      <c r="A656" s="301"/>
      <c r="B656" s="333"/>
      <c r="C656" s="333"/>
      <c r="D656" s="333"/>
      <c r="E656" s="333"/>
      <c r="F656" s="333"/>
      <c r="G656" s="334"/>
      <c r="H656" s="334"/>
      <c r="I656" s="335"/>
      <c r="J656" s="335"/>
      <c r="K656" s="335"/>
      <c r="L656" s="335"/>
      <c r="M656" s="335"/>
      <c r="N656" s="336" t="str">
        <f t="shared" ca="1" si="40"/>
        <v/>
      </c>
      <c r="O656" s="336" t="s">
        <v>18592</v>
      </c>
      <c r="P656" s="337"/>
      <c r="Q656" s="338" t="str">
        <f t="shared" si="41"/>
        <v/>
      </c>
      <c r="R656" s="338" t="b">
        <f t="shared" si="42"/>
        <v>1</v>
      </c>
      <c r="S656" s="338" t="str">
        <f t="shared" si="43"/>
        <v/>
      </c>
    </row>
    <row r="657" spans="1:19" s="338" customFormat="1" ht="20.100000000000001" customHeight="1">
      <c r="A657" s="301"/>
      <c r="B657" s="333"/>
      <c r="C657" s="333"/>
      <c r="D657" s="333"/>
      <c r="E657" s="333"/>
      <c r="F657" s="333"/>
      <c r="G657" s="334"/>
      <c r="H657" s="334"/>
      <c r="I657" s="335"/>
      <c r="J657" s="335"/>
      <c r="K657" s="335"/>
      <c r="L657" s="335"/>
      <c r="M657" s="335"/>
      <c r="N657" s="336" t="str">
        <f t="shared" ca="1" si="40"/>
        <v/>
      </c>
      <c r="O657" s="336" t="s">
        <v>18592</v>
      </c>
      <c r="P657" s="337"/>
      <c r="Q657" s="338" t="str">
        <f t="shared" si="41"/>
        <v/>
      </c>
      <c r="R657" s="338" t="b">
        <f t="shared" si="42"/>
        <v>1</v>
      </c>
      <c r="S657" s="338" t="str">
        <f t="shared" si="43"/>
        <v/>
      </c>
    </row>
    <row r="658" spans="1:19" s="338" customFormat="1" ht="20.100000000000001" customHeight="1">
      <c r="A658" s="301"/>
      <c r="B658" s="333"/>
      <c r="C658" s="333"/>
      <c r="D658" s="333"/>
      <c r="E658" s="333"/>
      <c r="F658" s="333"/>
      <c r="G658" s="334"/>
      <c r="H658" s="334"/>
      <c r="I658" s="335"/>
      <c r="J658" s="335"/>
      <c r="K658" s="335"/>
      <c r="L658" s="335"/>
      <c r="M658" s="335"/>
      <c r="N658" s="336" t="str">
        <f t="shared" ca="1" si="40"/>
        <v/>
      </c>
      <c r="O658" s="336" t="s">
        <v>18592</v>
      </c>
      <c r="P658" s="337"/>
      <c r="Q658" s="338" t="str">
        <f t="shared" si="41"/>
        <v/>
      </c>
      <c r="R658" s="338" t="b">
        <f t="shared" si="42"/>
        <v>1</v>
      </c>
      <c r="S658" s="338" t="str">
        <f t="shared" si="43"/>
        <v/>
      </c>
    </row>
    <row r="659" spans="1:19" s="338" customFormat="1" ht="20.100000000000001" customHeight="1">
      <c r="A659" s="301"/>
      <c r="B659" s="333"/>
      <c r="C659" s="333"/>
      <c r="D659" s="333"/>
      <c r="E659" s="333"/>
      <c r="F659" s="333"/>
      <c r="G659" s="334"/>
      <c r="H659" s="334"/>
      <c r="I659" s="335"/>
      <c r="J659" s="335"/>
      <c r="K659" s="335"/>
      <c r="L659" s="335"/>
      <c r="M659" s="335"/>
      <c r="N659" s="336" t="str">
        <f t="shared" ca="1" si="40"/>
        <v/>
      </c>
      <c r="O659" s="336" t="s">
        <v>18592</v>
      </c>
      <c r="P659" s="337"/>
      <c r="Q659" s="338" t="str">
        <f t="shared" si="41"/>
        <v/>
      </c>
      <c r="R659" s="338" t="b">
        <f t="shared" si="42"/>
        <v>1</v>
      </c>
      <c r="S659" s="338" t="str">
        <f t="shared" si="43"/>
        <v/>
      </c>
    </row>
    <row r="660" spans="1:19" s="338" customFormat="1" ht="20.100000000000001" customHeight="1">
      <c r="A660" s="301"/>
      <c r="B660" s="333"/>
      <c r="C660" s="333"/>
      <c r="D660" s="333"/>
      <c r="E660" s="333"/>
      <c r="F660" s="333"/>
      <c r="G660" s="334"/>
      <c r="H660" s="334"/>
      <c r="I660" s="335"/>
      <c r="J660" s="335"/>
      <c r="K660" s="335"/>
      <c r="L660" s="335"/>
      <c r="M660" s="335"/>
      <c r="N660" s="336" t="str">
        <f t="shared" ca="1" si="40"/>
        <v/>
      </c>
      <c r="O660" s="336" t="s">
        <v>18592</v>
      </c>
      <c r="P660" s="337"/>
      <c r="Q660" s="338" t="str">
        <f t="shared" si="41"/>
        <v/>
      </c>
      <c r="R660" s="338" t="b">
        <f t="shared" si="42"/>
        <v>1</v>
      </c>
      <c r="S660" s="338" t="str">
        <f t="shared" si="43"/>
        <v/>
      </c>
    </row>
    <row r="661" spans="1:19" s="338" customFormat="1" ht="20.100000000000001" customHeight="1">
      <c r="A661" s="301"/>
      <c r="B661" s="333"/>
      <c r="C661" s="333"/>
      <c r="D661" s="333"/>
      <c r="E661" s="333"/>
      <c r="F661" s="333"/>
      <c r="G661" s="334"/>
      <c r="H661" s="334"/>
      <c r="I661" s="335"/>
      <c r="J661" s="335"/>
      <c r="K661" s="335"/>
      <c r="L661" s="335"/>
      <c r="M661" s="335"/>
      <c r="N661" s="336" t="str">
        <f t="shared" ca="1" si="40"/>
        <v/>
      </c>
      <c r="O661" s="336" t="s">
        <v>18592</v>
      </c>
      <c r="P661" s="337"/>
      <c r="Q661" s="338" t="str">
        <f t="shared" si="41"/>
        <v/>
      </c>
      <c r="R661" s="338" t="b">
        <f t="shared" si="42"/>
        <v>1</v>
      </c>
      <c r="S661" s="338" t="str">
        <f t="shared" si="43"/>
        <v/>
      </c>
    </row>
    <row r="662" spans="1:19" s="338" customFormat="1" ht="20.100000000000001" customHeight="1">
      <c r="A662" s="301"/>
      <c r="B662" s="333"/>
      <c r="C662" s="333"/>
      <c r="D662" s="333"/>
      <c r="E662" s="333"/>
      <c r="F662" s="333"/>
      <c r="G662" s="334"/>
      <c r="H662" s="334"/>
      <c r="I662" s="335"/>
      <c r="J662" s="335"/>
      <c r="K662" s="335"/>
      <c r="L662" s="335"/>
      <c r="M662" s="335"/>
      <c r="N662" s="336" t="str">
        <f t="shared" ca="1" si="40"/>
        <v/>
      </c>
      <c r="O662" s="336" t="s">
        <v>18592</v>
      </c>
      <c r="P662" s="337"/>
      <c r="Q662" s="338" t="str">
        <f t="shared" si="41"/>
        <v/>
      </c>
      <c r="R662" s="338" t="b">
        <f t="shared" si="42"/>
        <v>1</v>
      </c>
      <c r="S662" s="338" t="str">
        <f t="shared" si="43"/>
        <v/>
      </c>
    </row>
    <row r="663" spans="1:19" s="338" customFormat="1" ht="20.100000000000001" customHeight="1">
      <c r="A663" s="301"/>
      <c r="B663" s="333"/>
      <c r="C663" s="333"/>
      <c r="D663" s="333"/>
      <c r="E663" s="333"/>
      <c r="F663" s="333"/>
      <c r="G663" s="334"/>
      <c r="H663" s="334"/>
      <c r="I663" s="335"/>
      <c r="J663" s="335"/>
      <c r="K663" s="335"/>
      <c r="L663" s="335"/>
      <c r="M663" s="335"/>
      <c r="N663" s="336" t="str">
        <f t="shared" ca="1" si="40"/>
        <v/>
      </c>
      <c r="O663" s="336" t="s">
        <v>18592</v>
      </c>
      <c r="P663" s="337"/>
      <c r="Q663" s="338" t="str">
        <f t="shared" si="41"/>
        <v/>
      </c>
      <c r="R663" s="338" t="b">
        <f t="shared" si="42"/>
        <v>1</v>
      </c>
      <c r="S663" s="338" t="str">
        <f t="shared" si="43"/>
        <v/>
      </c>
    </row>
    <row r="664" spans="1:19" s="338" customFormat="1" ht="20.100000000000001" customHeight="1">
      <c r="A664" s="301"/>
      <c r="B664" s="333"/>
      <c r="C664" s="333"/>
      <c r="D664" s="333"/>
      <c r="E664" s="333"/>
      <c r="F664" s="333"/>
      <c r="G664" s="334"/>
      <c r="H664" s="334"/>
      <c r="I664" s="335"/>
      <c r="J664" s="335"/>
      <c r="K664" s="335"/>
      <c r="L664" s="335"/>
      <c r="M664" s="335"/>
      <c r="N664" s="336" t="str">
        <f t="shared" ca="1" si="40"/>
        <v/>
      </c>
      <c r="O664" s="336" t="s">
        <v>18592</v>
      </c>
      <c r="P664" s="337"/>
      <c r="Q664" s="338" t="str">
        <f t="shared" si="41"/>
        <v/>
      </c>
      <c r="R664" s="338" t="b">
        <f t="shared" si="42"/>
        <v>1</v>
      </c>
      <c r="S664" s="338" t="str">
        <f t="shared" si="43"/>
        <v/>
      </c>
    </row>
    <row r="665" spans="1:19" s="338" customFormat="1" ht="20.100000000000001" customHeight="1">
      <c r="A665" s="301"/>
      <c r="B665" s="333"/>
      <c r="C665" s="333"/>
      <c r="D665" s="333"/>
      <c r="E665" s="333"/>
      <c r="F665" s="333"/>
      <c r="G665" s="334"/>
      <c r="H665" s="334"/>
      <c r="I665" s="335"/>
      <c r="J665" s="335"/>
      <c r="K665" s="335"/>
      <c r="L665" s="335"/>
      <c r="M665" s="335"/>
      <c r="N665" s="336" t="str">
        <f t="shared" ca="1" si="40"/>
        <v/>
      </c>
      <c r="O665" s="336" t="s">
        <v>18592</v>
      </c>
      <c r="P665" s="337"/>
      <c r="Q665" s="338" t="str">
        <f t="shared" si="41"/>
        <v/>
      </c>
      <c r="R665" s="338" t="b">
        <f t="shared" si="42"/>
        <v>1</v>
      </c>
      <c r="S665" s="338" t="str">
        <f t="shared" si="43"/>
        <v/>
      </c>
    </row>
    <row r="666" spans="1:19" s="338" customFormat="1" ht="20.100000000000001" customHeight="1">
      <c r="A666" s="301"/>
      <c r="B666" s="333"/>
      <c r="C666" s="333"/>
      <c r="D666" s="333"/>
      <c r="E666" s="333"/>
      <c r="F666" s="333"/>
      <c r="G666" s="334"/>
      <c r="H666" s="334"/>
      <c r="I666" s="335"/>
      <c r="J666" s="335"/>
      <c r="K666" s="335"/>
      <c r="L666" s="335"/>
      <c r="M666" s="335"/>
      <c r="N666" s="336" t="str">
        <f t="shared" ca="1" si="40"/>
        <v/>
      </c>
      <c r="O666" s="336" t="s">
        <v>18592</v>
      </c>
      <c r="P666" s="337"/>
      <c r="Q666" s="338" t="str">
        <f t="shared" si="41"/>
        <v/>
      </c>
      <c r="R666" s="338" t="b">
        <f t="shared" si="42"/>
        <v>1</v>
      </c>
      <c r="S666" s="338" t="str">
        <f t="shared" si="43"/>
        <v/>
      </c>
    </row>
    <row r="667" spans="1:19" s="338" customFormat="1" ht="20.100000000000001" customHeight="1">
      <c r="A667" s="301"/>
      <c r="B667" s="333"/>
      <c r="C667" s="333"/>
      <c r="D667" s="333"/>
      <c r="E667" s="333"/>
      <c r="F667" s="333"/>
      <c r="G667" s="334"/>
      <c r="H667" s="334"/>
      <c r="I667" s="335"/>
      <c r="J667" s="335"/>
      <c r="K667" s="335"/>
      <c r="L667" s="335"/>
      <c r="M667" s="335"/>
      <c r="N667" s="336" t="str">
        <f t="shared" ca="1" si="40"/>
        <v/>
      </c>
      <c r="O667" s="336" t="s">
        <v>18592</v>
      </c>
      <c r="P667" s="337"/>
      <c r="Q667" s="338" t="str">
        <f t="shared" si="41"/>
        <v/>
      </c>
      <c r="R667" s="338" t="b">
        <f t="shared" si="42"/>
        <v>1</v>
      </c>
      <c r="S667" s="338" t="str">
        <f t="shared" si="43"/>
        <v/>
      </c>
    </row>
    <row r="668" spans="1:19" s="338" customFormat="1" ht="20.100000000000001" customHeight="1">
      <c r="A668" s="301"/>
      <c r="B668" s="333"/>
      <c r="C668" s="333"/>
      <c r="D668" s="333"/>
      <c r="E668" s="333"/>
      <c r="F668" s="333"/>
      <c r="G668" s="334"/>
      <c r="H668" s="334"/>
      <c r="I668" s="335"/>
      <c r="J668" s="335"/>
      <c r="K668" s="335"/>
      <c r="L668" s="335"/>
      <c r="M668" s="335"/>
      <c r="N668" s="336" t="str">
        <f t="shared" ca="1" si="40"/>
        <v/>
      </c>
      <c r="O668" s="336" t="s">
        <v>18592</v>
      </c>
      <c r="P668" s="337"/>
      <c r="Q668" s="338" t="str">
        <f t="shared" si="41"/>
        <v/>
      </c>
      <c r="R668" s="338" t="b">
        <f t="shared" si="42"/>
        <v>1</v>
      </c>
      <c r="S668" s="338" t="str">
        <f t="shared" si="43"/>
        <v/>
      </c>
    </row>
    <row r="669" spans="1:19" s="338" customFormat="1" ht="20.100000000000001" customHeight="1">
      <c r="A669" s="301"/>
      <c r="B669" s="333"/>
      <c r="C669" s="333"/>
      <c r="D669" s="333"/>
      <c r="E669" s="333"/>
      <c r="F669" s="333"/>
      <c r="G669" s="334"/>
      <c r="H669" s="334"/>
      <c r="I669" s="335"/>
      <c r="J669" s="335"/>
      <c r="K669" s="335"/>
      <c r="L669" s="335"/>
      <c r="M669" s="335"/>
      <c r="N669" s="336" t="str">
        <f t="shared" ca="1" si="40"/>
        <v/>
      </c>
      <c r="O669" s="336" t="s">
        <v>18592</v>
      </c>
      <c r="P669" s="337"/>
      <c r="Q669" s="338" t="str">
        <f t="shared" si="41"/>
        <v/>
      </c>
      <c r="R669" s="338" t="b">
        <f t="shared" si="42"/>
        <v>1</v>
      </c>
      <c r="S669" s="338" t="str">
        <f t="shared" si="43"/>
        <v/>
      </c>
    </row>
    <row r="670" spans="1:19" s="338" customFormat="1" ht="20.100000000000001" customHeight="1">
      <c r="A670" s="301"/>
      <c r="B670" s="333"/>
      <c r="C670" s="333"/>
      <c r="D670" s="333"/>
      <c r="E670" s="333"/>
      <c r="F670" s="333"/>
      <c r="G670" s="334"/>
      <c r="H670" s="334"/>
      <c r="I670" s="335"/>
      <c r="J670" s="335"/>
      <c r="K670" s="335"/>
      <c r="L670" s="335"/>
      <c r="M670" s="335"/>
      <c r="N670" s="336" t="str">
        <f t="shared" ca="1" si="40"/>
        <v/>
      </c>
      <c r="O670" s="336" t="s">
        <v>18592</v>
      </c>
      <c r="P670" s="337"/>
      <c r="Q670" s="338" t="str">
        <f t="shared" si="41"/>
        <v/>
      </c>
      <c r="R670" s="338" t="b">
        <f t="shared" si="42"/>
        <v>1</v>
      </c>
      <c r="S670" s="338" t="str">
        <f t="shared" si="43"/>
        <v/>
      </c>
    </row>
    <row r="671" spans="1:19" s="338" customFormat="1" ht="20.100000000000001" customHeight="1">
      <c r="A671" s="301"/>
      <c r="B671" s="333"/>
      <c r="C671" s="333"/>
      <c r="D671" s="333"/>
      <c r="E671" s="333"/>
      <c r="F671" s="333"/>
      <c r="G671" s="334"/>
      <c r="H671" s="334"/>
      <c r="I671" s="335"/>
      <c r="J671" s="335"/>
      <c r="K671" s="335"/>
      <c r="L671" s="335"/>
      <c r="M671" s="335"/>
      <c r="N671" s="336" t="str">
        <f t="shared" ca="1" si="40"/>
        <v/>
      </c>
      <c r="O671" s="336" t="s">
        <v>18592</v>
      </c>
      <c r="P671" s="337"/>
      <c r="Q671" s="338" t="str">
        <f t="shared" si="41"/>
        <v/>
      </c>
      <c r="R671" s="338" t="b">
        <f t="shared" si="42"/>
        <v>1</v>
      </c>
      <c r="S671" s="338" t="str">
        <f t="shared" si="43"/>
        <v/>
      </c>
    </row>
    <row r="672" spans="1:19" s="338" customFormat="1" ht="20.100000000000001" customHeight="1">
      <c r="A672" s="301"/>
      <c r="B672" s="333"/>
      <c r="C672" s="333"/>
      <c r="D672" s="333"/>
      <c r="E672" s="333"/>
      <c r="F672" s="333"/>
      <c r="G672" s="334"/>
      <c r="H672" s="334"/>
      <c r="I672" s="335"/>
      <c r="J672" s="335"/>
      <c r="K672" s="335"/>
      <c r="L672" s="335"/>
      <c r="M672" s="335"/>
      <c r="N672" s="336" t="str">
        <f t="shared" ca="1" si="40"/>
        <v/>
      </c>
      <c r="O672" s="336" t="s">
        <v>18592</v>
      </c>
      <c r="P672" s="337"/>
      <c r="Q672" s="338" t="str">
        <f t="shared" si="41"/>
        <v/>
      </c>
      <c r="R672" s="338" t="b">
        <f t="shared" si="42"/>
        <v>1</v>
      </c>
      <c r="S672" s="338" t="str">
        <f t="shared" si="43"/>
        <v/>
      </c>
    </row>
    <row r="673" spans="1:19" s="338" customFormat="1" ht="20.100000000000001" customHeight="1">
      <c r="A673" s="301"/>
      <c r="B673" s="333"/>
      <c r="C673" s="333"/>
      <c r="D673" s="333"/>
      <c r="E673" s="333"/>
      <c r="F673" s="333"/>
      <c r="G673" s="334"/>
      <c r="H673" s="334"/>
      <c r="I673" s="335"/>
      <c r="J673" s="335"/>
      <c r="K673" s="335"/>
      <c r="L673" s="335"/>
      <c r="M673" s="335"/>
      <c r="N673" s="336" t="str">
        <f t="shared" ca="1" si="40"/>
        <v/>
      </c>
      <c r="O673" s="336" t="s">
        <v>18592</v>
      </c>
      <c r="P673" s="337"/>
      <c r="Q673" s="338" t="str">
        <f t="shared" si="41"/>
        <v/>
      </c>
      <c r="R673" s="338" t="b">
        <f t="shared" si="42"/>
        <v>1</v>
      </c>
      <c r="S673" s="338" t="str">
        <f t="shared" si="43"/>
        <v/>
      </c>
    </row>
    <row r="674" spans="1:19" s="338" customFormat="1" ht="20.100000000000001" customHeight="1">
      <c r="A674" s="301"/>
      <c r="B674" s="333"/>
      <c r="C674" s="333"/>
      <c r="D674" s="333"/>
      <c r="E674" s="333"/>
      <c r="F674" s="333"/>
      <c r="G674" s="334"/>
      <c r="H674" s="334"/>
      <c r="I674" s="335"/>
      <c r="J674" s="335"/>
      <c r="K674" s="335"/>
      <c r="L674" s="335"/>
      <c r="M674" s="335"/>
      <c r="N674" s="336" t="str">
        <f t="shared" ca="1" si="40"/>
        <v/>
      </c>
      <c r="O674" s="336" t="s">
        <v>18592</v>
      </c>
      <c r="P674" s="337"/>
      <c r="Q674" s="338" t="str">
        <f t="shared" si="41"/>
        <v/>
      </c>
      <c r="R674" s="338" t="b">
        <f t="shared" si="42"/>
        <v>1</v>
      </c>
      <c r="S674" s="338" t="str">
        <f t="shared" si="43"/>
        <v/>
      </c>
    </row>
    <row r="675" spans="1:19" s="338" customFormat="1" ht="20.100000000000001" customHeight="1">
      <c r="A675" s="301"/>
      <c r="B675" s="333"/>
      <c r="C675" s="333"/>
      <c r="D675" s="333"/>
      <c r="E675" s="333"/>
      <c r="F675" s="333"/>
      <c r="G675" s="334"/>
      <c r="H675" s="334"/>
      <c r="I675" s="335"/>
      <c r="J675" s="335"/>
      <c r="K675" s="335"/>
      <c r="L675" s="335"/>
      <c r="M675" s="335"/>
      <c r="N675" s="336" t="str">
        <f t="shared" ca="1" si="40"/>
        <v/>
      </c>
      <c r="O675" s="336" t="s">
        <v>18592</v>
      </c>
      <c r="P675" s="337"/>
      <c r="Q675" s="338" t="str">
        <f t="shared" si="41"/>
        <v/>
      </c>
      <c r="R675" s="338" t="b">
        <f t="shared" si="42"/>
        <v>1</v>
      </c>
      <c r="S675" s="338" t="str">
        <f t="shared" si="43"/>
        <v/>
      </c>
    </row>
    <row r="676" spans="1:19" s="338" customFormat="1" ht="20.100000000000001" customHeight="1">
      <c r="A676" s="301"/>
      <c r="B676" s="333"/>
      <c r="C676" s="333"/>
      <c r="D676" s="333"/>
      <c r="E676" s="333"/>
      <c r="F676" s="333"/>
      <c r="G676" s="334"/>
      <c r="H676" s="334"/>
      <c r="I676" s="335"/>
      <c r="J676" s="335"/>
      <c r="K676" s="335"/>
      <c r="L676" s="335"/>
      <c r="M676" s="335"/>
      <c r="N676" s="336" t="str">
        <f t="shared" ca="1" si="40"/>
        <v/>
      </c>
      <c r="O676" s="336" t="s">
        <v>18592</v>
      </c>
      <c r="P676" s="337"/>
      <c r="Q676" s="338" t="str">
        <f t="shared" si="41"/>
        <v/>
      </c>
      <c r="R676" s="338" t="b">
        <f t="shared" si="42"/>
        <v>1</v>
      </c>
      <c r="S676" s="338" t="str">
        <f t="shared" si="43"/>
        <v/>
      </c>
    </row>
    <row r="677" spans="1:19" s="338" customFormat="1" ht="20.100000000000001" customHeight="1">
      <c r="A677" s="301"/>
      <c r="B677" s="333"/>
      <c r="C677" s="333"/>
      <c r="D677" s="333"/>
      <c r="E677" s="333"/>
      <c r="F677" s="333"/>
      <c r="G677" s="334"/>
      <c r="H677" s="334"/>
      <c r="I677" s="335"/>
      <c r="J677" s="335"/>
      <c r="K677" s="335"/>
      <c r="L677" s="335"/>
      <c r="M677" s="335"/>
      <c r="N677" s="336" t="str">
        <f t="shared" ca="1" si="40"/>
        <v/>
      </c>
      <c r="O677" s="336" t="s">
        <v>18592</v>
      </c>
      <c r="P677" s="337"/>
      <c r="Q677" s="338" t="str">
        <f t="shared" si="41"/>
        <v/>
      </c>
      <c r="R677" s="338" t="b">
        <f t="shared" si="42"/>
        <v>1</v>
      </c>
      <c r="S677" s="338" t="str">
        <f t="shared" si="43"/>
        <v/>
      </c>
    </row>
    <row r="678" spans="1:19" s="338" customFormat="1" ht="20.100000000000001" customHeight="1">
      <c r="A678" s="301"/>
      <c r="B678" s="333"/>
      <c r="C678" s="333"/>
      <c r="D678" s="333"/>
      <c r="E678" s="333"/>
      <c r="F678" s="333"/>
      <c r="G678" s="334"/>
      <c r="H678" s="334"/>
      <c r="I678" s="335"/>
      <c r="J678" s="335"/>
      <c r="K678" s="335"/>
      <c r="L678" s="335"/>
      <c r="M678" s="335"/>
      <c r="N678" s="336" t="str">
        <f t="shared" ca="1" si="40"/>
        <v/>
      </c>
      <c r="O678" s="336" t="s">
        <v>18592</v>
      </c>
      <c r="P678" s="337"/>
      <c r="Q678" s="338" t="str">
        <f t="shared" si="41"/>
        <v/>
      </c>
      <c r="R678" s="338" t="b">
        <f t="shared" si="42"/>
        <v>1</v>
      </c>
      <c r="S678" s="338" t="str">
        <f t="shared" si="43"/>
        <v/>
      </c>
    </row>
    <row r="679" spans="1:19" s="338" customFormat="1" ht="20.100000000000001" customHeight="1">
      <c r="A679" s="301"/>
      <c r="B679" s="333"/>
      <c r="C679" s="333"/>
      <c r="D679" s="333"/>
      <c r="E679" s="333"/>
      <c r="F679" s="333"/>
      <c r="G679" s="334"/>
      <c r="H679" s="334"/>
      <c r="I679" s="335"/>
      <c r="J679" s="335"/>
      <c r="K679" s="335"/>
      <c r="L679" s="335"/>
      <c r="M679" s="335"/>
      <c r="N679" s="336" t="str">
        <f t="shared" ca="1" si="40"/>
        <v/>
      </c>
      <c r="O679" s="336" t="s">
        <v>18592</v>
      </c>
      <c r="P679" s="337"/>
      <c r="Q679" s="338" t="str">
        <f t="shared" si="41"/>
        <v/>
      </c>
      <c r="R679" s="338" t="b">
        <f t="shared" si="42"/>
        <v>1</v>
      </c>
      <c r="S679" s="338" t="str">
        <f t="shared" si="43"/>
        <v/>
      </c>
    </row>
    <row r="680" spans="1:19" s="338" customFormat="1" ht="20.100000000000001" customHeight="1">
      <c r="A680" s="301"/>
      <c r="B680" s="333"/>
      <c r="C680" s="333"/>
      <c r="D680" s="333"/>
      <c r="E680" s="333"/>
      <c r="F680" s="333"/>
      <c r="G680" s="334"/>
      <c r="H680" s="334"/>
      <c r="I680" s="335"/>
      <c r="J680" s="335"/>
      <c r="K680" s="335"/>
      <c r="L680" s="335"/>
      <c r="M680" s="335"/>
      <c r="N680" s="336" t="str">
        <f t="shared" ca="1" si="40"/>
        <v/>
      </c>
      <c r="O680" s="336" t="s">
        <v>18592</v>
      </c>
      <c r="P680" s="337"/>
      <c r="Q680" s="338" t="str">
        <f t="shared" si="41"/>
        <v/>
      </c>
      <c r="R680" s="338" t="b">
        <f t="shared" si="42"/>
        <v>1</v>
      </c>
      <c r="S680" s="338" t="str">
        <f t="shared" si="43"/>
        <v/>
      </c>
    </row>
    <row r="681" spans="1:19" s="338" customFormat="1" ht="20.100000000000001" customHeight="1">
      <c r="A681" s="301"/>
      <c r="B681" s="333"/>
      <c r="C681" s="333"/>
      <c r="D681" s="333"/>
      <c r="E681" s="333"/>
      <c r="F681" s="333"/>
      <c r="G681" s="334"/>
      <c r="H681" s="334"/>
      <c r="I681" s="335"/>
      <c r="J681" s="335"/>
      <c r="K681" s="335"/>
      <c r="L681" s="335"/>
      <c r="M681" s="335"/>
      <c r="N681" s="336" t="str">
        <f t="shared" ca="1" si="40"/>
        <v/>
      </c>
      <c r="O681" s="336" t="s">
        <v>18592</v>
      </c>
      <c r="P681" s="337"/>
      <c r="Q681" s="338" t="str">
        <f t="shared" si="41"/>
        <v/>
      </c>
      <c r="R681" s="338" t="b">
        <f t="shared" si="42"/>
        <v>1</v>
      </c>
      <c r="S681" s="338" t="str">
        <f t="shared" si="43"/>
        <v/>
      </c>
    </row>
    <row r="682" spans="1:19" s="338" customFormat="1" ht="20.100000000000001" customHeight="1">
      <c r="A682" s="301"/>
      <c r="B682" s="333"/>
      <c r="C682" s="333"/>
      <c r="D682" s="333"/>
      <c r="E682" s="333"/>
      <c r="F682" s="333"/>
      <c r="G682" s="334"/>
      <c r="H682" s="334"/>
      <c r="I682" s="335"/>
      <c r="J682" s="335"/>
      <c r="K682" s="335"/>
      <c r="L682" s="335"/>
      <c r="M682" s="335"/>
      <c r="N682" s="336" t="str">
        <f t="shared" ca="1" si="40"/>
        <v/>
      </c>
      <c r="O682" s="336" t="s">
        <v>18592</v>
      </c>
      <c r="P682" s="337"/>
      <c r="Q682" s="338" t="str">
        <f t="shared" si="41"/>
        <v/>
      </c>
      <c r="R682" s="338" t="b">
        <f t="shared" si="42"/>
        <v>1</v>
      </c>
      <c r="S682" s="338" t="str">
        <f t="shared" si="43"/>
        <v/>
      </c>
    </row>
    <row r="683" spans="1:19" s="338" customFormat="1" ht="20.100000000000001" customHeight="1">
      <c r="A683" s="301"/>
      <c r="B683" s="333"/>
      <c r="C683" s="333"/>
      <c r="D683" s="333"/>
      <c r="E683" s="333"/>
      <c r="F683" s="333"/>
      <c r="G683" s="334"/>
      <c r="H683" s="334"/>
      <c r="I683" s="335"/>
      <c r="J683" s="335"/>
      <c r="K683" s="335"/>
      <c r="L683" s="335"/>
      <c r="M683" s="335"/>
      <c r="N683" s="336" t="str">
        <f t="shared" ca="1" si="40"/>
        <v/>
      </c>
      <c r="O683" s="336" t="s">
        <v>18592</v>
      </c>
      <c r="P683" s="337"/>
      <c r="Q683" s="338" t="str">
        <f t="shared" si="41"/>
        <v/>
      </c>
      <c r="R683" s="338" t="b">
        <f t="shared" si="42"/>
        <v>1</v>
      </c>
      <c r="S683" s="338" t="str">
        <f t="shared" si="43"/>
        <v/>
      </c>
    </row>
    <row r="684" spans="1:19" s="338" customFormat="1" ht="20.100000000000001" customHeight="1">
      <c r="A684" s="301"/>
      <c r="B684" s="333"/>
      <c r="C684" s="333"/>
      <c r="D684" s="333"/>
      <c r="E684" s="333"/>
      <c r="F684" s="333"/>
      <c r="G684" s="334"/>
      <c r="H684" s="334"/>
      <c r="I684" s="335"/>
      <c r="J684" s="335"/>
      <c r="K684" s="335"/>
      <c r="L684" s="335"/>
      <c r="M684" s="335"/>
      <c r="N684" s="336" t="str">
        <f t="shared" ca="1" si="40"/>
        <v/>
      </c>
      <c r="O684" s="336" t="s">
        <v>18592</v>
      </c>
      <c r="P684" s="337"/>
      <c r="Q684" s="338" t="str">
        <f t="shared" si="41"/>
        <v/>
      </c>
      <c r="R684" s="338" t="b">
        <f t="shared" si="42"/>
        <v>1</v>
      </c>
      <c r="S684" s="338" t="str">
        <f t="shared" si="43"/>
        <v/>
      </c>
    </row>
    <row r="685" spans="1:19" s="338" customFormat="1" ht="20.100000000000001" customHeight="1">
      <c r="A685" s="301"/>
      <c r="B685" s="333"/>
      <c r="C685" s="333"/>
      <c r="D685" s="333"/>
      <c r="E685" s="333"/>
      <c r="F685" s="333"/>
      <c r="G685" s="334"/>
      <c r="H685" s="334"/>
      <c r="I685" s="335"/>
      <c r="J685" s="335"/>
      <c r="K685" s="335"/>
      <c r="L685" s="335"/>
      <c r="M685" s="335"/>
      <c r="N685" s="336" t="str">
        <f t="shared" ca="1" si="40"/>
        <v/>
      </c>
      <c r="O685" s="336" t="s">
        <v>18592</v>
      </c>
      <c r="P685" s="337"/>
      <c r="Q685" s="338" t="str">
        <f t="shared" si="41"/>
        <v/>
      </c>
      <c r="R685" s="338" t="b">
        <f t="shared" si="42"/>
        <v>1</v>
      </c>
      <c r="S685" s="338" t="str">
        <f t="shared" si="43"/>
        <v/>
      </c>
    </row>
    <row r="686" spans="1:19" s="338" customFormat="1" ht="20.100000000000001" customHeight="1">
      <c r="A686" s="301"/>
      <c r="B686" s="333"/>
      <c r="C686" s="333"/>
      <c r="D686" s="333"/>
      <c r="E686" s="333"/>
      <c r="F686" s="333"/>
      <c r="G686" s="334"/>
      <c r="H686" s="334"/>
      <c r="I686" s="335"/>
      <c r="J686" s="335"/>
      <c r="K686" s="335"/>
      <c r="L686" s="335"/>
      <c r="M686" s="335"/>
      <c r="N686" s="336" t="str">
        <f t="shared" ca="1" si="40"/>
        <v/>
      </c>
      <c r="O686" s="336" t="s">
        <v>18592</v>
      </c>
      <c r="P686" s="337"/>
      <c r="Q686" s="338" t="str">
        <f t="shared" si="41"/>
        <v/>
      </c>
      <c r="R686" s="338" t="b">
        <f t="shared" si="42"/>
        <v>1</v>
      </c>
      <c r="S686" s="338" t="str">
        <f t="shared" si="43"/>
        <v/>
      </c>
    </row>
    <row r="687" spans="1:19" s="338" customFormat="1" ht="20.100000000000001" customHeight="1">
      <c r="A687" s="301"/>
      <c r="B687" s="333"/>
      <c r="C687" s="333"/>
      <c r="D687" s="333"/>
      <c r="E687" s="333"/>
      <c r="F687" s="333"/>
      <c r="G687" s="334"/>
      <c r="H687" s="334"/>
      <c r="I687" s="335"/>
      <c r="J687" s="335"/>
      <c r="K687" s="335"/>
      <c r="L687" s="335"/>
      <c r="M687" s="335"/>
      <c r="N687" s="336" t="str">
        <f t="shared" ca="1" si="40"/>
        <v/>
      </c>
      <c r="O687" s="336" t="s">
        <v>18592</v>
      </c>
      <c r="P687" s="337"/>
      <c r="Q687" s="338" t="str">
        <f t="shared" si="41"/>
        <v/>
      </c>
      <c r="R687" s="338" t="b">
        <f t="shared" si="42"/>
        <v>1</v>
      </c>
      <c r="S687" s="338" t="str">
        <f t="shared" si="43"/>
        <v/>
      </c>
    </row>
    <row r="688" spans="1:19" s="338" customFormat="1" ht="20.100000000000001" customHeight="1">
      <c r="A688" s="301"/>
      <c r="B688" s="333"/>
      <c r="C688" s="333"/>
      <c r="D688" s="333"/>
      <c r="E688" s="333"/>
      <c r="F688" s="333"/>
      <c r="G688" s="334"/>
      <c r="H688" s="334"/>
      <c r="I688" s="335"/>
      <c r="J688" s="335"/>
      <c r="K688" s="335"/>
      <c r="L688" s="335"/>
      <c r="M688" s="335"/>
      <c r="N688" s="336" t="str">
        <f t="shared" ca="1" si="40"/>
        <v/>
      </c>
      <c r="O688" s="336" t="s">
        <v>18592</v>
      </c>
      <c r="P688" s="337"/>
      <c r="Q688" s="338" t="str">
        <f t="shared" si="41"/>
        <v/>
      </c>
      <c r="R688" s="338" t="b">
        <f t="shared" si="42"/>
        <v>1</v>
      </c>
      <c r="S688" s="338" t="str">
        <f t="shared" si="43"/>
        <v/>
      </c>
    </row>
    <row r="689" spans="1:19" s="338" customFormat="1" ht="20.100000000000001" customHeight="1">
      <c r="A689" s="301"/>
      <c r="B689" s="333"/>
      <c r="C689" s="333"/>
      <c r="D689" s="333"/>
      <c r="E689" s="333"/>
      <c r="F689" s="333"/>
      <c r="G689" s="334"/>
      <c r="H689" s="334"/>
      <c r="I689" s="335"/>
      <c r="J689" s="335"/>
      <c r="K689" s="335"/>
      <c r="L689" s="335"/>
      <c r="M689" s="335"/>
      <c r="N689" s="336" t="str">
        <f t="shared" ca="1" si="40"/>
        <v/>
      </c>
      <c r="O689" s="336" t="s">
        <v>18592</v>
      </c>
      <c r="P689" s="337"/>
      <c r="Q689" s="338" t="str">
        <f t="shared" si="41"/>
        <v/>
      </c>
      <c r="R689" s="338" t="b">
        <f t="shared" si="42"/>
        <v>1</v>
      </c>
      <c r="S689" s="338" t="str">
        <f t="shared" si="43"/>
        <v/>
      </c>
    </row>
    <row r="690" spans="1:19" s="338" customFormat="1" ht="20.100000000000001" customHeight="1">
      <c r="A690" s="301"/>
      <c r="B690" s="333"/>
      <c r="C690" s="333"/>
      <c r="D690" s="333"/>
      <c r="E690" s="333"/>
      <c r="F690" s="333"/>
      <c r="G690" s="334"/>
      <c r="H690" s="334"/>
      <c r="I690" s="335"/>
      <c r="J690" s="335"/>
      <c r="K690" s="335"/>
      <c r="L690" s="335"/>
      <c r="M690" s="335"/>
      <c r="N690" s="336" t="str">
        <f t="shared" ca="1" si="40"/>
        <v/>
      </c>
      <c r="O690" s="336" t="s">
        <v>18592</v>
      </c>
      <c r="P690" s="337"/>
      <c r="Q690" s="338" t="str">
        <f t="shared" si="41"/>
        <v/>
      </c>
      <c r="R690" s="338" t="b">
        <f t="shared" si="42"/>
        <v>1</v>
      </c>
      <c r="S690" s="338" t="str">
        <f t="shared" si="43"/>
        <v/>
      </c>
    </row>
    <row r="691" spans="1:19" s="338" customFormat="1" ht="20.100000000000001" customHeight="1">
      <c r="A691" s="301"/>
      <c r="B691" s="333"/>
      <c r="C691" s="333"/>
      <c r="D691" s="333"/>
      <c r="E691" s="333"/>
      <c r="F691" s="333"/>
      <c r="G691" s="334"/>
      <c r="H691" s="334"/>
      <c r="I691" s="335"/>
      <c r="J691" s="335"/>
      <c r="K691" s="335"/>
      <c r="L691" s="335"/>
      <c r="M691" s="335"/>
      <c r="N691" s="336" t="str">
        <f t="shared" ca="1" si="40"/>
        <v/>
      </c>
      <c r="O691" s="336" t="s">
        <v>18592</v>
      </c>
      <c r="P691" s="337"/>
      <c r="Q691" s="338" t="str">
        <f t="shared" si="41"/>
        <v/>
      </c>
      <c r="R691" s="338" t="b">
        <f t="shared" si="42"/>
        <v>1</v>
      </c>
      <c r="S691" s="338" t="str">
        <f t="shared" si="43"/>
        <v/>
      </c>
    </row>
    <row r="692" spans="1:19" s="338" customFormat="1" ht="20.100000000000001" customHeight="1">
      <c r="A692" s="301"/>
      <c r="B692" s="333"/>
      <c r="C692" s="333"/>
      <c r="D692" s="333"/>
      <c r="E692" s="333"/>
      <c r="F692" s="333"/>
      <c r="G692" s="334"/>
      <c r="H692" s="334"/>
      <c r="I692" s="335"/>
      <c r="J692" s="335"/>
      <c r="K692" s="335"/>
      <c r="L692" s="335"/>
      <c r="M692" s="335"/>
      <c r="N692" s="336" t="str">
        <f t="shared" ca="1" si="40"/>
        <v/>
      </c>
      <c r="O692" s="336" t="s">
        <v>18592</v>
      </c>
      <c r="P692" s="337"/>
      <c r="Q692" s="338" t="str">
        <f t="shared" si="41"/>
        <v/>
      </c>
      <c r="R692" s="338" t="b">
        <f t="shared" si="42"/>
        <v>1</v>
      </c>
      <c r="S692" s="338" t="str">
        <f t="shared" si="43"/>
        <v/>
      </c>
    </row>
    <row r="693" spans="1:19" s="338" customFormat="1" ht="20.100000000000001" customHeight="1">
      <c r="A693" s="301"/>
      <c r="B693" s="333"/>
      <c r="C693" s="333"/>
      <c r="D693" s="333"/>
      <c r="E693" s="333"/>
      <c r="F693" s="333"/>
      <c r="G693" s="334"/>
      <c r="H693" s="334"/>
      <c r="I693" s="335"/>
      <c r="J693" s="335"/>
      <c r="K693" s="335"/>
      <c r="L693" s="335"/>
      <c r="M693" s="335"/>
      <c r="N693" s="336" t="str">
        <f t="shared" ca="1" si="40"/>
        <v/>
      </c>
      <c r="O693" s="336" t="s">
        <v>18592</v>
      </c>
      <c r="P693" s="337"/>
      <c r="Q693" s="338" t="str">
        <f t="shared" si="41"/>
        <v/>
      </c>
      <c r="R693" s="338" t="b">
        <f t="shared" si="42"/>
        <v>1</v>
      </c>
      <c r="S693" s="338" t="str">
        <f t="shared" si="43"/>
        <v/>
      </c>
    </row>
    <row r="694" spans="1:19" s="338" customFormat="1" ht="20.100000000000001" customHeight="1">
      <c r="A694" s="301"/>
      <c r="B694" s="333"/>
      <c r="C694" s="333"/>
      <c r="D694" s="333"/>
      <c r="E694" s="333"/>
      <c r="F694" s="333"/>
      <c r="G694" s="334"/>
      <c r="H694" s="334"/>
      <c r="I694" s="335"/>
      <c r="J694" s="335"/>
      <c r="K694" s="335"/>
      <c r="L694" s="335"/>
      <c r="M694" s="335"/>
      <c r="N694" s="336" t="str">
        <f t="shared" ca="1" si="40"/>
        <v/>
      </c>
      <c r="O694" s="336" t="s">
        <v>18592</v>
      </c>
      <c r="P694" s="337"/>
      <c r="Q694" s="338" t="str">
        <f t="shared" si="41"/>
        <v/>
      </c>
      <c r="R694" s="338" t="b">
        <f t="shared" si="42"/>
        <v>1</v>
      </c>
      <c r="S694" s="338" t="str">
        <f t="shared" si="43"/>
        <v/>
      </c>
    </row>
    <row r="695" spans="1:19" s="338" customFormat="1" ht="20.100000000000001" customHeight="1">
      <c r="A695" s="301"/>
      <c r="B695" s="333"/>
      <c r="C695" s="333"/>
      <c r="D695" s="333"/>
      <c r="E695" s="333"/>
      <c r="F695" s="333"/>
      <c r="G695" s="334"/>
      <c r="H695" s="334"/>
      <c r="I695" s="335"/>
      <c r="J695" s="335"/>
      <c r="K695" s="335"/>
      <c r="L695" s="335"/>
      <c r="M695" s="335"/>
      <c r="N695" s="336" t="str">
        <f t="shared" ca="1" si="40"/>
        <v/>
      </c>
      <c r="O695" s="336" t="s">
        <v>18592</v>
      </c>
      <c r="P695" s="337"/>
      <c r="Q695" s="338" t="str">
        <f t="shared" si="41"/>
        <v/>
      </c>
      <c r="R695" s="338" t="b">
        <f t="shared" si="42"/>
        <v>1</v>
      </c>
      <c r="S695" s="338" t="str">
        <f t="shared" si="43"/>
        <v/>
      </c>
    </row>
    <row r="696" spans="1:19" s="338" customFormat="1" ht="20.100000000000001" customHeight="1">
      <c r="A696" s="301"/>
      <c r="B696" s="333"/>
      <c r="C696" s="333"/>
      <c r="D696" s="333"/>
      <c r="E696" s="333"/>
      <c r="F696" s="333"/>
      <c r="G696" s="334"/>
      <c r="H696" s="334"/>
      <c r="I696" s="335"/>
      <c r="J696" s="335"/>
      <c r="K696" s="335"/>
      <c r="L696" s="335"/>
      <c r="M696" s="335"/>
      <c r="N696" s="336" t="str">
        <f t="shared" ca="1" si="40"/>
        <v/>
      </c>
      <c r="O696" s="336" t="s">
        <v>18592</v>
      </c>
      <c r="P696" s="337"/>
      <c r="Q696" s="338" t="str">
        <f t="shared" si="41"/>
        <v/>
      </c>
      <c r="R696" s="338" t="b">
        <f t="shared" si="42"/>
        <v>1</v>
      </c>
      <c r="S696" s="338" t="str">
        <f t="shared" si="43"/>
        <v/>
      </c>
    </row>
    <row r="697" spans="1:19" s="338" customFormat="1" ht="20.100000000000001" customHeight="1">
      <c r="A697" s="301"/>
      <c r="B697" s="333"/>
      <c r="C697" s="333"/>
      <c r="D697" s="333"/>
      <c r="E697" s="333"/>
      <c r="F697" s="333"/>
      <c r="G697" s="334"/>
      <c r="H697" s="334"/>
      <c r="I697" s="335"/>
      <c r="J697" s="335"/>
      <c r="K697" s="335"/>
      <c r="L697" s="335"/>
      <c r="M697" s="335"/>
      <c r="N697" s="336" t="str">
        <f t="shared" ca="1" si="40"/>
        <v/>
      </c>
      <c r="O697" s="336" t="s">
        <v>18592</v>
      </c>
      <c r="P697" s="337"/>
      <c r="Q697" s="338" t="str">
        <f t="shared" si="41"/>
        <v/>
      </c>
      <c r="R697" s="338" t="b">
        <f t="shared" si="42"/>
        <v>1</v>
      </c>
      <c r="S697" s="338" t="str">
        <f t="shared" si="43"/>
        <v/>
      </c>
    </row>
    <row r="698" spans="1:19" s="338" customFormat="1" ht="20.100000000000001" customHeight="1">
      <c r="A698" s="301"/>
      <c r="B698" s="333"/>
      <c r="C698" s="333"/>
      <c r="D698" s="333"/>
      <c r="E698" s="333"/>
      <c r="F698" s="333"/>
      <c r="G698" s="334"/>
      <c r="H698" s="334"/>
      <c r="I698" s="335"/>
      <c r="J698" s="335"/>
      <c r="K698" s="335"/>
      <c r="L698" s="335"/>
      <c r="M698" s="335"/>
      <c r="N698" s="336" t="str">
        <f t="shared" ca="1" si="40"/>
        <v/>
      </c>
      <c r="O698" s="336" t="s">
        <v>18592</v>
      </c>
      <c r="P698" s="337"/>
      <c r="Q698" s="338" t="str">
        <f t="shared" si="41"/>
        <v/>
      </c>
      <c r="R698" s="338" t="b">
        <f t="shared" si="42"/>
        <v>1</v>
      </c>
      <c r="S698" s="338" t="str">
        <f t="shared" si="43"/>
        <v/>
      </c>
    </row>
    <row r="699" spans="1:19" s="338" customFormat="1" ht="20.100000000000001" customHeight="1">
      <c r="A699" s="301"/>
      <c r="B699" s="333"/>
      <c r="C699" s="333"/>
      <c r="D699" s="333"/>
      <c r="E699" s="333"/>
      <c r="F699" s="333"/>
      <c r="G699" s="334"/>
      <c r="H699" s="334"/>
      <c r="I699" s="335"/>
      <c r="J699" s="335"/>
      <c r="K699" s="335"/>
      <c r="L699" s="335"/>
      <c r="M699" s="335"/>
      <c r="N699" s="336" t="str">
        <f t="shared" ca="1" si="40"/>
        <v/>
      </c>
      <c r="O699" s="336" t="s">
        <v>18592</v>
      </c>
      <c r="P699" s="337"/>
      <c r="Q699" s="338" t="str">
        <f t="shared" si="41"/>
        <v/>
      </c>
      <c r="R699" s="338" t="b">
        <f t="shared" si="42"/>
        <v>1</v>
      </c>
      <c r="S699" s="338" t="str">
        <f t="shared" si="43"/>
        <v/>
      </c>
    </row>
    <row r="700" spans="1:19" s="338" customFormat="1" ht="20.100000000000001" customHeight="1">
      <c r="A700" s="301"/>
      <c r="B700" s="333"/>
      <c r="C700" s="333"/>
      <c r="D700" s="333"/>
      <c r="E700" s="333"/>
      <c r="F700" s="333"/>
      <c r="G700" s="334"/>
      <c r="H700" s="334"/>
      <c r="I700" s="335"/>
      <c r="J700" s="335"/>
      <c r="K700" s="335"/>
      <c r="L700" s="335"/>
      <c r="M700" s="335"/>
      <c r="N700" s="336" t="str">
        <f t="shared" ca="1" si="40"/>
        <v/>
      </c>
      <c r="O700" s="336" t="s">
        <v>18592</v>
      </c>
      <c r="P700" s="337"/>
      <c r="Q700" s="338" t="str">
        <f t="shared" si="41"/>
        <v/>
      </c>
      <c r="R700" s="338" t="b">
        <f t="shared" si="42"/>
        <v>1</v>
      </c>
      <c r="S700" s="338" t="str">
        <f t="shared" si="43"/>
        <v/>
      </c>
    </row>
    <row r="701" spans="1:19" s="338" customFormat="1" ht="20.100000000000001" customHeight="1">
      <c r="A701" s="301"/>
      <c r="B701" s="333"/>
      <c r="C701" s="333"/>
      <c r="D701" s="333"/>
      <c r="E701" s="333"/>
      <c r="F701" s="333"/>
      <c r="G701" s="334"/>
      <c r="H701" s="334"/>
      <c r="I701" s="335"/>
      <c r="J701" s="335"/>
      <c r="K701" s="335"/>
      <c r="L701" s="335"/>
      <c r="M701" s="335"/>
      <c r="N701" s="336" t="str">
        <f t="shared" ca="1" si="40"/>
        <v/>
      </c>
      <c r="O701" s="336" t="s">
        <v>18592</v>
      </c>
      <c r="P701" s="337"/>
      <c r="Q701" s="338" t="str">
        <f t="shared" si="41"/>
        <v/>
      </c>
      <c r="R701" s="338" t="b">
        <f t="shared" si="42"/>
        <v>1</v>
      </c>
      <c r="S701" s="338" t="str">
        <f t="shared" si="43"/>
        <v/>
      </c>
    </row>
    <row r="702" spans="1:19" s="338" customFormat="1" ht="20.100000000000001" customHeight="1">
      <c r="A702" s="301"/>
      <c r="B702" s="333"/>
      <c r="C702" s="333"/>
      <c r="D702" s="333"/>
      <c r="E702" s="333"/>
      <c r="F702" s="333"/>
      <c r="G702" s="334"/>
      <c r="H702" s="334"/>
      <c r="I702" s="335"/>
      <c r="J702" s="335"/>
      <c r="K702" s="335"/>
      <c r="L702" s="335"/>
      <c r="M702" s="335"/>
      <c r="N702" s="336" t="str">
        <f t="shared" ca="1" si="40"/>
        <v/>
      </c>
      <c r="O702" s="336" t="s">
        <v>18592</v>
      </c>
      <c r="P702" s="337"/>
      <c r="Q702" s="338" t="str">
        <f t="shared" si="41"/>
        <v/>
      </c>
      <c r="R702" s="338" t="b">
        <f t="shared" si="42"/>
        <v>1</v>
      </c>
      <c r="S702" s="338" t="str">
        <f t="shared" si="43"/>
        <v/>
      </c>
    </row>
    <row r="703" spans="1:19" s="338" customFormat="1" ht="20.100000000000001" customHeight="1">
      <c r="A703" s="301"/>
      <c r="B703" s="333"/>
      <c r="C703" s="333"/>
      <c r="D703" s="333"/>
      <c r="E703" s="333"/>
      <c r="F703" s="333"/>
      <c r="G703" s="334"/>
      <c r="H703" s="334"/>
      <c r="I703" s="335"/>
      <c r="J703" s="335"/>
      <c r="K703" s="335"/>
      <c r="L703" s="335"/>
      <c r="M703" s="335"/>
      <c r="N703" s="336" t="str">
        <f t="shared" ca="1" si="40"/>
        <v/>
      </c>
      <c r="O703" s="336" t="s">
        <v>18592</v>
      </c>
      <c r="P703" s="337"/>
      <c r="Q703" s="338" t="str">
        <f t="shared" si="41"/>
        <v/>
      </c>
      <c r="R703" s="338" t="b">
        <f t="shared" si="42"/>
        <v>1</v>
      </c>
      <c r="S703" s="338" t="str">
        <f t="shared" si="43"/>
        <v/>
      </c>
    </row>
    <row r="704" spans="1:19" s="338" customFormat="1" ht="20.100000000000001" customHeight="1">
      <c r="A704" s="301"/>
      <c r="B704" s="333"/>
      <c r="C704" s="333"/>
      <c r="D704" s="333"/>
      <c r="E704" s="333"/>
      <c r="F704" s="333"/>
      <c r="G704" s="334"/>
      <c r="H704" s="334"/>
      <c r="I704" s="335"/>
      <c r="J704" s="335"/>
      <c r="K704" s="335"/>
      <c r="L704" s="335"/>
      <c r="M704" s="335"/>
      <c r="N704" s="336" t="str">
        <f t="shared" ca="1" si="40"/>
        <v/>
      </c>
      <c r="O704" s="336" t="s">
        <v>18592</v>
      </c>
      <c r="P704" s="337"/>
      <c r="Q704" s="338" t="str">
        <f t="shared" si="41"/>
        <v/>
      </c>
      <c r="R704" s="338" t="b">
        <f t="shared" si="42"/>
        <v>1</v>
      </c>
      <c r="S704" s="338" t="str">
        <f t="shared" si="43"/>
        <v/>
      </c>
    </row>
    <row r="705" spans="1:19" s="338" customFormat="1" ht="20.100000000000001" customHeight="1">
      <c r="A705" s="301"/>
      <c r="B705" s="333"/>
      <c r="C705" s="333"/>
      <c r="D705" s="333"/>
      <c r="E705" s="333"/>
      <c r="F705" s="333"/>
      <c r="G705" s="334"/>
      <c r="H705" s="334"/>
      <c r="I705" s="335"/>
      <c r="J705" s="335"/>
      <c r="K705" s="335"/>
      <c r="L705" s="335"/>
      <c r="M705" s="335"/>
      <c r="N705" s="336" t="str">
        <f t="shared" ca="1" si="40"/>
        <v/>
      </c>
      <c r="O705" s="336" t="s">
        <v>18592</v>
      </c>
      <c r="P705" s="337"/>
      <c r="Q705" s="338" t="str">
        <f t="shared" si="41"/>
        <v/>
      </c>
      <c r="R705" s="338" t="b">
        <f t="shared" si="42"/>
        <v>1</v>
      </c>
      <c r="S705" s="338" t="str">
        <f t="shared" si="43"/>
        <v/>
      </c>
    </row>
    <row r="706" spans="1:19" s="338" customFormat="1" ht="20.100000000000001" customHeight="1">
      <c r="A706" s="301"/>
      <c r="B706" s="333"/>
      <c r="C706" s="333"/>
      <c r="D706" s="333"/>
      <c r="E706" s="333"/>
      <c r="F706" s="333"/>
      <c r="G706" s="334"/>
      <c r="H706" s="334"/>
      <c r="I706" s="335"/>
      <c r="J706" s="335"/>
      <c r="K706" s="335"/>
      <c r="L706" s="335"/>
      <c r="M706" s="335"/>
      <c r="N706" s="336" t="str">
        <f t="shared" ca="1" si="40"/>
        <v/>
      </c>
      <c r="O706" s="336" t="s">
        <v>18592</v>
      </c>
      <c r="P706" s="337"/>
      <c r="Q706" s="338" t="str">
        <f t="shared" si="41"/>
        <v/>
      </c>
      <c r="R706" s="338" t="b">
        <f t="shared" si="42"/>
        <v>1</v>
      </c>
      <c r="S706" s="338" t="str">
        <f t="shared" si="43"/>
        <v/>
      </c>
    </row>
    <row r="707" spans="1:19" s="338" customFormat="1" ht="20.100000000000001" customHeight="1">
      <c r="A707" s="301"/>
      <c r="B707" s="333"/>
      <c r="C707" s="333"/>
      <c r="D707" s="333"/>
      <c r="E707" s="333"/>
      <c r="F707" s="333"/>
      <c r="G707" s="334"/>
      <c r="H707" s="334"/>
      <c r="I707" s="335"/>
      <c r="J707" s="335"/>
      <c r="K707" s="335"/>
      <c r="L707" s="335"/>
      <c r="M707" s="335"/>
      <c r="N707" s="336" t="str">
        <f t="shared" ca="1" si="40"/>
        <v/>
      </c>
      <c r="O707" s="336" t="s">
        <v>18592</v>
      </c>
      <c r="P707" s="337"/>
      <c r="Q707" s="338" t="str">
        <f t="shared" si="41"/>
        <v/>
      </c>
      <c r="R707" s="338" t="b">
        <f t="shared" si="42"/>
        <v>1</v>
      </c>
      <c r="S707" s="338" t="str">
        <f t="shared" si="43"/>
        <v/>
      </c>
    </row>
    <row r="708" spans="1:19" s="338" customFormat="1" ht="20.100000000000001" customHeight="1">
      <c r="A708" s="301"/>
      <c r="B708" s="333"/>
      <c r="C708" s="333"/>
      <c r="D708" s="333"/>
      <c r="E708" s="333"/>
      <c r="F708" s="333"/>
      <c r="G708" s="334"/>
      <c r="H708" s="334"/>
      <c r="I708" s="335"/>
      <c r="J708" s="335"/>
      <c r="K708" s="335"/>
      <c r="L708" s="335"/>
      <c r="M708" s="335"/>
      <c r="N708" s="336" t="str">
        <f t="shared" ca="1" si="40"/>
        <v/>
      </c>
      <c r="O708" s="336" t="s">
        <v>18592</v>
      </c>
      <c r="P708" s="337"/>
      <c r="Q708" s="338" t="str">
        <f t="shared" si="41"/>
        <v/>
      </c>
      <c r="R708" s="338" t="b">
        <f t="shared" si="42"/>
        <v>1</v>
      </c>
      <c r="S708" s="338" t="str">
        <f t="shared" si="43"/>
        <v/>
      </c>
    </row>
    <row r="709" spans="1:19" s="338" customFormat="1" ht="20.100000000000001" customHeight="1">
      <c r="A709" s="301"/>
      <c r="B709" s="333"/>
      <c r="C709" s="333"/>
      <c r="D709" s="333"/>
      <c r="E709" s="333"/>
      <c r="F709" s="333"/>
      <c r="G709" s="334"/>
      <c r="H709" s="334"/>
      <c r="I709" s="335"/>
      <c r="J709" s="335"/>
      <c r="K709" s="335"/>
      <c r="L709" s="335"/>
      <c r="M709" s="335"/>
      <c r="N709" s="336" t="str">
        <f t="shared" ref="N709:N772" ca="1" si="44">IF(A709="","",IF(ISERROR(MATCH($F709,CL,0)),"Unknown",INDIRECT("'C'!$A$"&amp;MATCH($F709,CL,0)+1)))</f>
        <v/>
      </c>
      <c r="O709" s="336" t="s">
        <v>18592</v>
      </c>
      <c r="P709" s="337"/>
      <c r="Q709" s="338" t="str">
        <f t="shared" ref="Q709:Q772" si="45">A709&amp;B709</f>
        <v/>
      </c>
      <c r="R709" s="338" t="b">
        <f t="shared" ref="R709:R772" si="46">OR(ISBLANK(B709),ISBLANK(C709))</f>
        <v>1</v>
      </c>
      <c r="S709" s="338" t="str">
        <f t="shared" ref="S709:S772" si="47">IF(R709,"",A709&amp;"+")</f>
        <v/>
      </c>
    </row>
    <row r="710" spans="1:19" s="338" customFormat="1" ht="20.100000000000001" customHeight="1">
      <c r="A710" s="301"/>
      <c r="B710" s="333"/>
      <c r="C710" s="333"/>
      <c r="D710" s="333"/>
      <c r="E710" s="333"/>
      <c r="F710" s="333"/>
      <c r="G710" s="334"/>
      <c r="H710" s="334"/>
      <c r="I710" s="335"/>
      <c r="J710" s="335"/>
      <c r="K710" s="335"/>
      <c r="L710" s="335"/>
      <c r="M710" s="335"/>
      <c r="N710" s="336" t="str">
        <f t="shared" ca="1" si="44"/>
        <v/>
      </c>
      <c r="O710" s="336" t="s">
        <v>18592</v>
      </c>
      <c r="P710" s="337"/>
      <c r="Q710" s="338" t="str">
        <f t="shared" si="45"/>
        <v/>
      </c>
      <c r="R710" s="338" t="b">
        <f t="shared" si="46"/>
        <v>1</v>
      </c>
      <c r="S710" s="338" t="str">
        <f t="shared" si="47"/>
        <v/>
      </c>
    </row>
    <row r="711" spans="1:19" s="338" customFormat="1" ht="20.100000000000001" customHeight="1">
      <c r="A711" s="301"/>
      <c r="B711" s="333"/>
      <c r="C711" s="333"/>
      <c r="D711" s="333"/>
      <c r="E711" s="333"/>
      <c r="F711" s="333"/>
      <c r="G711" s="334"/>
      <c r="H711" s="334"/>
      <c r="I711" s="335"/>
      <c r="J711" s="335"/>
      <c r="K711" s="335"/>
      <c r="L711" s="335"/>
      <c r="M711" s="335"/>
      <c r="N711" s="336" t="str">
        <f t="shared" ca="1" si="44"/>
        <v/>
      </c>
      <c r="O711" s="336" t="s">
        <v>18592</v>
      </c>
      <c r="P711" s="337"/>
      <c r="Q711" s="338" t="str">
        <f t="shared" si="45"/>
        <v/>
      </c>
      <c r="R711" s="338" t="b">
        <f t="shared" si="46"/>
        <v>1</v>
      </c>
      <c r="S711" s="338" t="str">
        <f t="shared" si="47"/>
        <v/>
      </c>
    </row>
    <row r="712" spans="1:19" s="338" customFormat="1" ht="20.100000000000001" customHeight="1">
      <c r="A712" s="301"/>
      <c r="B712" s="333"/>
      <c r="C712" s="333"/>
      <c r="D712" s="333"/>
      <c r="E712" s="333"/>
      <c r="F712" s="333"/>
      <c r="G712" s="334"/>
      <c r="H712" s="334"/>
      <c r="I712" s="335"/>
      <c r="J712" s="335"/>
      <c r="K712" s="335"/>
      <c r="L712" s="335"/>
      <c r="M712" s="335"/>
      <c r="N712" s="336" t="str">
        <f t="shared" ca="1" si="44"/>
        <v/>
      </c>
      <c r="O712" s="336" t="s">
        <v>18592</v>
      </c>
      <c r="P712" s="337"/>
      <c r="Q712" s="338" t="str">
        <f t="shared" si="45"/>
        <v/>
      </c>
      <c r="R712" s="338" t="b">
        <f t="shared" si="46"/>
        <v>1</v>
      </c>
      <c r="S712" s="338" t="str">
        <f t="shared" si="47"/>
        <v/>
      </c>
    </row>
    <row r="713" spans="1:19" s="338" customFormat="1" ht="20.100000000000001" customHeight="1">
      <c r="A713" s="301"/>
      <c r="B713" s="333"/>
      <c r="C713" s="333"/>
      <c r="D713" s="333"/>
      <c r="E713" s="333"/>
      <c r="F713" s="333"/>
      <c r="G713" s="334"/>
      <c r="H713" s="334"/>
      <c r="I713" s="335"/>
      <c r="J713" s="335"/>
      <c r="K713" s="335"/>
      <c r="L713" s="335"/>
      <c r="M713" s="335"/>
      <c r="N713" s="336" t="str">
        <f t="shared" ca="1" si="44"/>
        <v/>
      </c>
      <c r="O713" s="336" t="s">
        <v>18592</v>
      </c>
      <c r="P713" s="337"/>
      <c r="Q713" s="338" t="str">
        <f t="shared" si="45"/>
        <v/>
      </c>
      <c r="R713" s="338" t="b">
        <f t="shared" si="46"/>
        <v>1</v>
      </c>
      <c r="S713" s="338" t="str">
        <f t="shared" si="47"/>
        <v/>
      </c>
    </row>
    <row r="714" spans="1:19" s="338" customFormat="1" ht="20.100000000000001" customHeight="1">
      <c r="A714" s="301"/>
      <c r="B714" s="333"/>
      <c r="C714" s="333"/>
      <c r="D714" s="333"/>
      <c r="E714" s="333"/>
      <c r="F714" s="333"/>
      <c r="G714" s="334"/>
      <c r="H714" s="334"/>
      <c r="I714" s="335"/>
      <c r="J714" s="335"/>
      <c r="K714" s="335"/>
      <c r="L714" s="335"/>
      <c r="M714" s="335"/>
      <c r="N714" s="336" t="str">
        <f t="shared" ca="1" si="44"/>
        <v/>
      </c>
      <c r="O714" s="336" t="s">
        <v>18592</v>
      </c>
      <c r="P714" s="337"/>
      <c r="Q714" s="338" t="str">
        <f t="shared" si="45"/>
        <v/>
      </c>
      <c r="R714" s="338" t="b">
        <f t="shared" si="46"/>
        <v>1</v>
      </c>
      <c r="S714" s="338" t="str">
        <f t="shared" si="47"/>
        <v/>
      </c>
    </row>
    <row r="715" spans="1:19" s="338" customFormat="1" ht="20.100000000000001" customHeight="1">
      <c r="A715" s="301"/>
      <c r="B715" s="333"/>
      <c r="C715" s="333"/>
      <c r="D715" s="333"/>
      <c r="E715" s="333"/>
      <c r="F715" s="333"/>
      <c r="G715" s="334"/>
      <c r="H715" s="334"/>
      <c r="I715" s="335"/>
      <c r="J715" s="335"/>
      <c r="K715" s="335"/>
      <c r="L715" s="335"/>
      <c r="M715" s="335"/>
      <c r="N715" s="336" t="str">
        <f t="shared" ca="1" si="44"/>
        <v/>
      </c>
      <c r="O715" s="336" t="s">
        <v>18592</v>
      </c>
      <c r="P715" s="337"/>
      <c r="Q715" s="338" t="str">
        <f t="shared" si="45"/>
        <v/>
      </c>
      <c r="R715" s="338" t="b">
        <f t="shared" si="46"/>
        <v>1</v>
      </c>
      <c r="S715" s="338" t="str">
        <f t="shared" si="47"/>
        <v/>
      </c>
    </row>
    <row r="716" spans="1:19" s="338" customFormat="1" ht="20.100000000000001" customHeight="1">
      <c r="A716" s="301"/>
      <c r="B716" s="333"/>
      <c r="C716" s="333"/>
      <c r="D716" s="333"/>
      <c r="E716" s="333"/>
      <c r="F716" s="333"/>
      <c r="G716" s="334"/>
      <c r="H716" s="334"/>
      <c r="I716" s="335"/>
      <c r="J716" s="335"/>
      <c r="K716" s="335"/>
      <c r="L716" s="335"/>
      <c r="M716" s="335"/>
      <c r="N716" s="336" t="str">
        <f t="shared" ca="1" si="44"/>
        <v/>
      </c>
      <c r="O716" s="336" t="s">
        <v>18592</v>
      </c>
      <c r="P716" s="337"/>
      <c r="Q716" s="338" t="str">
        <f t="shared" si="45"/>
        <v/>
      </c>
      <c r="R716" s="338" t="b">
        <f t="shared" si="46"/>
        <v>1</v>
      </c>
      <c r="S716" s="338" t="str">
        <f t="shared" si="47"/>
        <v/>
      </c>
    </row>
    <row r="717" spans="1:19" s="338" customFormat="1" ht="20.100000000000001" customHeight="1">
      <c r="A717" s="301"/>
      <c r="B717" s="333"/>
      <c r="C717" s="333"/>
      <c r="D717" s="333"/>
      <c r="E717" s="333"/>
      <c r="F717" s="333"/>
      <c r="G717" s="334"/>
      <c r="H717" s="334"/>
      <c r="I717" s="335"/>
      <c r="J717" s="335"/>
      <c r="K717" s="335"/>
      <c r="L717" s="335"/>
      <c r="M717" s="335"/>
      <c r="N717" s="336" t="str">
        <f t="shared" ca="1" si="44"/>
        <v/>
      </c>
      <c r="O717" s="336" t="s">
        <v>18592</v>
      </c>
      <c r="P717" s="337"/>
      <c r="Q717" s="338" t="str">
        <f t="shared" si="45"/>
        <v/>
      </c>
      <c r="R717" s="338" t="b">
        <f t="shared" si="46"/>
        <v>1</v>
      </c>
      <c r="S717" s="338" t="str">
        <f t="shared" si="47"/>
        <v/>
      </c>
    </row>
    <row r="718" spans="1:19" s="338" customFormat="1" ht="20.100000000000001" customHeight="1">
      <c r="A718" s="301"/>
      <c r="B718" s="333"/>
      <c r="C718" s="333"/>
      <c r="D718" s="333"/>
      <c r="E718" s="333"/>
      <c r="F718" s="333"/>
      <c r="G718" s="334"/>
      <c r="H718" s="334"/>
      <c r="I718" s="335"/>
      <c r="J718" s="335"/>
      <c r="K718" s="335"/>
      <c r="L718" s="335"/>
      <c r="M718" s="335"/>
      <c r="N718" s="336" t="str">
        <f t="shared" ca="1" si="44"/>
        <v/>
      </c>
      <c r="O718" s="336" t="s">
        <v>18592</v>
      </c>
      <c r="P718" s="337"/>
      <c r="Q718" s="338" t="str">
        <f t="shared" si="45"/>
        <v/>
      </c>
      <c r="R718" s="338" t="b">
        <f t="shared" si="46"/>
        <v>1</v>
      </c>
      <c r="S718" s="338" t="str">
        <f t="shared" si="47"/>
        <v/>
      </c>
    </row>
    <row r="719" spans="1:19" s="338" customFormat="1" ht="20.100000000000001" customHeight="1">
      <c r="A719" s="301"/>
      <c r="B719" s="333"/>
      <c r="C719" s="333"/>
      <c r="D719" s="333"/>
      <c r="E719" s="333"/>
      <c r="F719" s="333"/>
      <c r="G719" s="334"/>
      <c r="H719" s="334"/>
      <c r="I719" s="335"/>
      <c r="J719" s="335"/>
      <c r="K719" s="335"/>
      <c r="L719" s="335"/>
      <c r="M719" s="335"/>
      <c r="N719" s="336" t="str">
        <f t="shared" ca="1" si="44"/>
        <v/>
      </c>
      <c r="O719" s="336" t="s">
        <v>18592</v>
      </c>
      <c r="P719" s="337"/>
      <c r="Q719" s="338" t="str">
        <f t="shared" si="45"/>
        <v/>
      </c>
      <c r="R719" s="338" t="b">
        <f t="shared" si="46"/>
        <v>1</v>
      </c>
      <c r="S719" s="338" t="str">
        <f t="shared" si="47"/>
        <v/>
      </c>
    </row>
    <row r="720" spans="1:19" s="338" customFormat="1" ht="20.100000000000001" customHeight="1">
      <c r="A720" s="301"/>
      <c r="B720" s="333"/>
      <c r="C720" s="333"/>
      <c r="D720" s="333"/>
      <c r="E720" s="333"/>
      <c r="F720" s="333"/>
      <c r="G720" s="334"/>
      <c r="H720" s="334"/>
      <c r="I720" s="335"/>
      <c r="J720" s="335"/>
      <c r="K720" s="335"/>
      <c r="L720" s="335"/>
      <c r="M720" s="335"/>
      <c r="N720" s="336" t="str">
        <f t="shared" ca="1" si="44"/>
        <v/>
      </c>
      <c r="O720" s="336" t="s">
        <v>18592</v>
      </c>
      <c r="P720" s="337"/>
      <c r="Q720" s="338" t="str">
        <f t="shared" si="45"/>
        <v/>
      </c>
      <c r="R720" s="338" t="b">
        <f t="shared" si="46"/>
        <v>1</v>
      </c>
      <c r="S720" s="338" t="str">
        <f t="shared" si="47"/>
        <v/>
      </c>
    </row>
    <row r="721" spans="1:19" s="338" customFormat="1" ht="20.100000000000001" customHeight="1">
      <c r="A721" s="301"/>
      <c r="B721" s="333"/>
      <c r="C721" s="333"/>
      <c r="D721" s="333"/>
      <c r="E721" s="333"/>
      <c r="F721" s="333"/>
      <c r="G721" s="334"/>
      <c r="H721" s="334"/>
      <c r="I721" s="335"/>
      <c r="J721" s="335"/>
      <c r="K721" s="335"/>
      <c r="L721" s="335"/>
      <c r="M721" s="335"/>
      <c r="N721" s="336" t="str">
        <f t="shared" ca="1" si="44"/>
        <v/>
      </c>
      <c r="O721" s="336" t="s">
        <v>18592</v>
      </c>
      <c r="P721" s="337"/>
      <c r="Q721" s="338" t="str">
        <f t="shared" si="45"/>
        <v/>
      </c>
      <c r="R721" s="338" t="b">
        <f t="shared" si="46"/>
        <v>1</v>
      </c>
      <c r="S721" s="338" t="str">
        <f t="shared" si="47"/>
        <v/>
      </c>
    </row>
    <row r="722" spans="1:19" s="338" customFormat="1" ht="20.100000000000001" customHeight="1">
      <c r="A722" s="301"/>
      <c r="B722" s="333"/>
      <c r="C722" s="333"/>
      <c r="D722" s="333"/>
      <c r="E722" s="333"/>
      <c r="F722" s="333"/>
      <c r="G722" s="334"/>
      <c r="H722" s="334"/>
      <c r="I722" s="335"/>
      <c r="J722" s="335"/>
      <c r="K722" s="335"/>
      <c r="L722" s="335"/>
      <c r="M722" s="335"/>
      <c r="N722" s="336" t="str">
        <f t="shared" ca="1" si="44"/>
        <v/>
      </c>
      <c r="O722" s="336" t="s">
        <v>18592</v>
      </c>
      <c r="P722" s="337"/>
      <c r="Q722" s="338" t="str">
        <f t="shared" si="45"/>
        <v/>
      </c>
      <c r="R722" s="338" t="b">
        <f t="shared" si="46"/>
        <v>1</v>
      </c>
      <c r="S722" s="338" t="str">
        <f t="shared" si="47"/>
        <v/>
      </c>
    </row>
    <row r="723" spans="1:19" s="338" customFormat="1" ht="20.100000000000001" customHeight="1">
      <c r="A723" s="301"/>
      <c r="B723" s="333"/>
      <c r="C723" s="333"/>
      <c r="D723" s="333"/>
      <c r="E723" s="333"/>
      <c r="F723" s="333"/>
      <c r="G723" s="334"/>
      <c r="H723" s="334"/>
      <c r="I723" s="335"/>
      <c r="J723" s="335"/>
      <c r="K723" s="335"/>
      <c r="L723" s="335"/>
      <c r="M723" s="335"/>
      <c r="N723" s="336" t="str">
        <f t="shared" ca="1" si="44"/>
        <v/>
      </c>
      <c r="O723" s="336" t="s">
        <v>18592</v>
      </c>
      <c r="P723" s="337"/>
      <c r="Q723" s="338" t="str">
        <f t="shared" si="45"/>
        <v/>
      </c>
      <c r="R723" s="338" t="b">
        <f t="shared" si="46"/>
        <v>1</v>
      </c>
      <c r="S723" s="338" t="str">
        <f t="shared" si="47"/>
        <v/>
      </c>
    </row>
    <row r="724" spans="1:19" s="338" customFormat="1" ht="20.100000000000001" customHeight="1">
      <c r="A724" s="301"/>
      <c r="B724" s="333"/>
      <c r="C724" s="333"/>
      <c r="D724" s="333"/>
      <c r="E724" s="333"/>
      <c r="F724" s="333"/>
      <c r="G724" s="334"/>
      <c r="H724" s="334"/>
      <c r="I724" s="335"/>
      <c r="J724" s="335"/>
      <c r="K724" s="335"/>
      <c r="L724" s="335"/>
      <c r="M724" s="335"/>
      <c r="N724" s="336" t="str">
        <f t="shared" ca="1" si="44"/>
        <v/>
      </c>
      <c r="O724" s="336" t="s">
        <v>18592</v>
      </c>
      <c r="P724" s="337"/>
      <c r="Q724" s="338" t="str">
        <f t="shared" si="45"/>
        <v/>
      </c>
      <c r="R724" s="338" t="b">
        <f t="shared" si="46"/>
        <v>1</v>
      </c>
      <c r="S724" s="338" t="str">
        <f t="shared" si="47"/>
        <v/>
      </c>
    </row>
    <row r="725" spans="1:19" s="338" customFormat="1" ht="20.100000000000001" customHeight="1">
      <c r="A725" s="301"/>
      <c r="B725" s="333"/>
      <c r="C725" s="333"/>
      <c r="D725" s="333"/>
      <c r="E725" s="333"/>
      <c r="F725" s="333"/>
      <c r="G725" s="334"/>
      <c r="H725" s="334"/>
      <c r="I725" s="335"/>
      <c r="J725" s="335"/>
      <c r="K725" s="335"/>
      <c r="L725" s="335"/>
      <c r="M725" s="335"/>
      <c r="N725" s="336" t="str">
        <f t="shared" ca="1" si="44"/>
        <v/>
      </c>
      <c r="O725" s="336" t="s">
        <v>18592</v>
      </c>
      <c r="P725" s="337"/>
      <c r="Q725" s="338" t="str">
        <f t="shared" si="45"/>
        <v/>
      </c>
      <c r="R725" s="338" t="b">
        <f t="shared" si="46"/>
        <v>1</v>
      </c>
      <c r="S725" s="338" t="str">
        <f t="shared" si="47"/>
        <v/>
      </c>
    </row>
    <row r="726" spans="1:19" s="338" customFormat="1" ht="20.100000000000001" customHeight="1">
      <c r="A726" s="301"/>
      <c r="B726" s="333"/>
      <c r="C726" s="333"/>
      <c r="D726" s="333"/>
      <c r="E726" s="333"/>
      <c r="F726" s="333"/>
      <c r="G726" s="334"/>
      <c r="H726" s="334"/>
      <c r="I726" s="335"/>
      <c r="J726" s="335"/>
      <c r="K726" s="335"/>
      <c r="L726" s="335"/>
      <c r="M726" s="335"/>
      <c r="N726" s="336" t="str">
        <f t="shared" ca="1" si="44"/>
        <v/>
      </c>
      <c r="O726" s="336" t="s">
        <v>18592</v>
      </c>
      <c r="P726" s="337"/>
      <c r="Q726" s="338" t="str">
        <f t="shared" si="45"/>
        <v/>
      </c>
      <c r="R726" s="338" t="b">
        <f t="shared" si="46"/>
        <v>1</v>
      </c>
      <c r="S726" s="338" t="str">
        <f t="shared" si="47"/>
        <v/>
      </c>
    </row>
    <row r="727" spans="1:19" s="338" customFormat="1" ht="20.100000000000001" customHeight="1">
      <c r="A727" s="301"/>
      <c r="B727" s="333"/>
      <c r="C727" s="333"/>
      <c r="D727" s="333"/>
      <c r="E727" s="333"/>
      <c r="F727" s="333"/>
      <c r="G727" s="334"/>
      <c r="H727" s="334"/>
      <c r="I727" s="335"/>
      <c r="J727" s="335"/>
      <c r="K727" s="335"/>
      <c r="L727" s="335"/>
      <c r="M727" s="335"/>
      <c r="N727" s="336" t="str">
        <f t="shared" ca="1" si="44"/>
        <v/>
      </c>
      <c r="O727" s="336" t="s">
        <v>18592</v>
      </c>
      <c r="P727" s="337"/>
      <c r="Q727" s="338" t="str">
        <f t="shared" si="45"/>
        <v/>
      </c>
      <c r="R727" s="338" t="b">
        <f t="shared" si="46"/>
        <v>1</v>
      </c>
      <c r="S727" s="338" t="str">
        <f t="shared" si="47"/>
        <v/>
      </c>
    </row>
    <row r="728" spans="1:19" s="338" customFormat="1" ht="20.100000000000001" customHeight="1">
      <c r="A728" s="301"/>
      <c r="B728" s="333"/>
      <c r="C728" s="333"/>
      <c r="D728" s="333"/>
      <c r="E728" s="333"/>
      <c r="F728" s="333"/>
      <c r="G728" s="334"/>
      <c r="H728" s="334"/>
      <c r="I728" s="335"/>
      <c r="J728" s="335"/>
      <c r="K728" s="335"/>
      <c r="L728" s="335"/>
      <c r="M728" s="335"/>
      <c r="N728" s="336" t="str">
        <f t="shared" ca="1" si="44"/>
        <v/>
      </c>
      <c r="O728" s="336" t="s">
        <v>18592</v>
      </c>
      <c r="P728" s="337"/>
      <c r="Q728" s="338" t="str">
        <f t="shared" si="45"/>
        <v/>
      </c>
      <c r="R728" s="338" t="b">
        <f t="shared" si="46"/>
        <v>1</v>
      </c>
      <c r="S728" s="338" t="str">
        <f t="shared" si="47"/>
        <v/>
      </c>
    </row>
    <row r="729" spans="1:19" s="338" customFormat="1" ht="20.100000000000001" customHeight="1">
      <c r="A729" s="301"/>
      <c r="B729" s="333"/>
      <c r="C729" s="333"/>
      <c r="D729" s="333"/>
      <c r="E729" s="333"/>
      <c r="F729" s="333"/>
      <c r="G729" s="334"/>
      <c r="H729" s="334"/>
      <c r="I729" s="335"/>
      <c r="J729" s="335"/>
      <c r="K729" s="335"/>
      <c r="L729" s="335"/>
      <c r="M729" s="335"/>
      <c r="N729" s="336" t="str">
        <f t="shared" ca="1" si="44"/>
        <v/>
      </c>
      <c r="O729" s="336" t="s">
        <v>18592</v>
      </c>
      <c r="P729" s="337"/>
      <c r="Q729" s="338" t="str">
        <f t="shared" si="45"/>
        <v/>
      </c>
      <c r="R729" s="338" t="b">
        <f t="shared" si="46"/>
        <v>1</v>
      </c>
      <c r="S729" s="338" t="str">
        <f t="shared" si="47"/>
        <v/>
      </c>
    </row>
    <row r="730" spans="1:19" s="338" customFormat="1" ht="20.100000000000001" customHeight="1">
      <c r="A730" s="301"/>
      <c r="B730" s="333"/>
      <c r="C730" s="333"/>
      <c r="D730" s="333"/>
      <c r="E730" s="333"/>
      <c r="F730" s="333"/>
      <c r="G730" s="334"/>
      <c r="H730" s="334"/>
      <c r="I730" s="335"/>
      <c r="J730" s="335"/>
      <c r="K730" s="335"/>
      <c r="L730" s="335"/>
      <c r="M730" s="335"/>
      <c r="N730" s="336" t="str">
        <f t="shared" ca="1" si="44"/>
        <v/>
      </c>
      <c r="O730" s="336" t="s">
        <v>18592</v>
      </c>
      <c r="P730" s="337"/>
      <c r="Q730" s="338" t="str">
        <f t="shared" si="45"/>
        <v/>
      </c>
      <c r="R730" s="338" t="b">
        <f t="shared" si="46"/>
        <v>1</v>
      </c>
      <c r="S730" s="338" t="str">
        <f t="shared" si="47"/>
        <v/>
      </c>
    </row>
    <row r="731" spans="1:19" s="338" customFormat="1" ht="20.100000000000001" customHeight="1">
      <c r="A731" s="301"/>
      <c r="B731" s="333"/>
      <c r="C731" s="333"/>
      <c r="D731" s="333"/>
      <c r="E731" s="333"/>
      <c r="F731" s="333"/>
      <c r="G731" s="334"/>
      <c r="H731" s="334"/>
      <c r="I731" s="335"/>
      <c r="J731" s="335"/>
      <c r="K731" s="335"/>
      <c r="L731" s="335"/>
      <c r="M731" s="335"/>
      <c r="N731" s="336" t="str">
        <f t="shared" ca="1" si="44"/>
        <v/>
      </c>
      <c r="O731" s="336" t="s">
        <v>18592</v>
      </c>
      <c r="P731" s="337"/>
      <c r="Q731" s="338" t="str">
        <f t="shared" si="45"/>
        <v/>
      </c>
      <c r="R731" s="338" t="b">
        <f t="shared" si="46"/>
        <v>1</v>
      </c>
      <c r="S731" s="338" t="str">
        <f t="shared" si="47"/>
        <v/>
      </c>
    </row>
    <row r="732" spans="1:19" s="338" customFormat="1" ht="20.100000000000001" customHeight="1">
      <c r="A732" s="301"/>
      <c r="B732" s="333"/>
      <c r="C732" s="333"/>
      <c r="D732" s="333"/>
      <c r="E732" s="333"/>
      <c r="F732" s="333"/>
      <c r="G732" s="334"/>
      <c r="H732" s="334"/>
      <c r="I732" s="335"/>
      <c r="J732" s="335"/>
      <c r="K732" s="335"/>
      <c r="L732" s="335"/>
      <c r="M732" s="335"/>
      <c r="N732" s="336" t="str">
        <f t="shared" ca="1" si="44"/>
        <v/>
      </c>
      <c r="O732" s="336" t="s">
        <v>18592</v>
      </c>
      <c r="P732" s="337"/>
      <c r="Q732" s="338" t="str">
        <f t="shared" si="45"/>
        <v/>
      </c>
      <c r="R732" s="338" t="b">
        <f t="shared" si="46"/>
        <v>1</v>
      </c>
      <c r="S732" s="338" t="str">
        <f t="shared" si="47"/>
        <v/>
      </c>
    </row>
    <row r="733" spans="1:19" s="338" customFormat="1" ht="20.100000000000001" customHeight="1">
      <c r="A733" s="301"/>
      <c r="B733" s="333"/>
      <c r="C733" s="333"/>
      <c r="D733" s="333"/>
      <c r="E733" s="333"/>
      <c r="F733" s="333"/>
      <c r="G733" s="334"/>
      <c r="H733" s="334"/>
      <c r="I733" s="335"/>
      <c r="J733" s="335"/>
      <c r="K733" s="335"/>
      <c r="L733" s="335"/>
      <c r="M733" s="335"/>
      <c r="N733" s="336" t="str">
        <f t="shared" ca="1" si="44"/>
        <v/>
      </c>
      <c r="O733" s="336" t="s">
        <v>18592</v>
      </c>
      <c r="P733" s="337"/>
      <c r="Q733" s="338" t="str">
        <f t="shared" si="45"/>
        <v/>
      </c>
      <c r="R733" s="338" t="b">
        <f t="shared" si="46"/>
        <v>1</v>
      </c>
      <c r="S733" s="338" t="str">
        <f t="shared" si="47"/>
        <v/>
      </c>
    </row>
    <row r="734" spans="1:19" s="338" customFormat="1" ht="20.100000000000001" customHeight="1">
      <c r="A734" s="301"/>
      <c r="B734" s="333"/>
      <c r="C734" s="333"/>
      <c r="D734" s="333"/>
      <c r="E734" s="333"/>
      <c r="F734" s="333"/>
      <c r="G734" s="334"/>
      <c r="H734" s="334"/>
      <c r="I734" s="335"/>
      <c r="J734" s="335"/>
      <c r="K734" s="335"/>
      <c r="L734" s="335"/>
      <c r="M734" s="335"/>
      <c r="N734" s="336" t="str">
        <f t="shared" ca="1" si="44"/>
        <v/>
      </c>
      <c r="O734" s="336" t="s">
        <v>18592</v>
      </c>
      <c r="P734" s="337"/>
      <c r="Q734" s="338" t="str">
        <f t="shared" si="45"/>
        <v/>
      </c>
      <c r="R734" s="338" t="b">
        <f t="shared" si="46"/>
        <v>1</v>
      </c>
      <c r="S734" s="338" t="str">
        <f t="shared" si="47"/>
        <v/>
      </c>
    </row>
    <row r="735" spans="1:19" s="338" customFormat="1" ht="20.100000000000001" customHeight="1">
      <c r="A735" s="301"/>
      <c r="B735" s="333"/>
      <c r="C735" s="333"/>
      <c r="D735" s="333"/>
      <c r="E735" s="333"/>
      <c r="F735" s="333"/>
      <c r="G735" s="334"/>
      <c r="H735" s="334"/>
      <c r="I735" s="335"/>
      <c r="J735" s="335"/>
      <c r="K735" s="335"/>
      <c r="L735" s="335"/>
      <c r="M735" s="335"/>
      <c r="N735" s="336" t="str">
        <f t="shared" ca="1" si="44"/>
        <v/>
      </c>
      <c r="O735" s="336" t="s">
        <v>18592</v>
      </c>
      <c r="P735" s="337"/>
      <c r="Q735" s="338" t="str">
        <f t="shared" si="45"/>
        <v/>
      </c>
      <c r="R735" s="338" t="b">
        <f t="shared" si="46"/>
        <v>1</v>
      </c>
      <c r="S735" s="338" t="str">
        <f t="shared" si="47"/>
        <v/>
      </c>
    </row>
    <row r="736" spans="1:19" s="338" customFormat="1" ht="20.100000000000001" customHeight="1">
      <c r="A736" s="301"/>
      <c r="B736" s="333"/>
      <c r="C736" s="333"/>
      <c r="D736" s="333"/>
      <c r="E736" s="333"/>
      <c r="F736" s="333"/>
      <c r="G736" s="334"/>
      <c r="H736" s="334"/>
      <c r="I736" s="335"/>
      <c r="J736" s="335"/>
      <c r="K736" s="335"/>
      <c r="L736" s="335"/>
      <c r="M736" s="335"/>
      <c r="N736" s="336" t="str">
        <f t="shared" ca="1" si="44"/>
        <v/>
      </c>
      <c r="O736" s="336" t="s">
        <v>18592</v>
      </c>
      <c r="P736" s="337"/>
      <c r="Q736" s="338" t="str">
        <f t="shared" si="45"/>
        <v/>
      </c>
      <c r="R736" s="338" t="b">
        <f t="shared" si="46"/>
        <v>1</v>
      </c>
      <c r="S736" s="338" t="str">
        <f t="shared" si="47"/>
        <v/>
      </c>
    </row>
    <row r="737" spans="1:19" s="338" customFormat="1" ht="20.100000000000001" customHeight="1">
      <c r="A737" s="301"/>
      <c r="B737" s="333"/>
      <c r="C737" s="333"/>
      <c r="D737" s="333"/>
      <c r="E737" s="333"/>
      <c r="F737" s="333"/>
      <c r="G737" s="334"/>
      <c r="H737" s="334"/>
      <c r="I737" s="335"/>
      <c r="J737" s="335"/>
      <c r="K737" s="335"/>
      <c r="L737" s="335"/>
      <c r="M737" s="335"/>
      <c r="N737" s="336" t="str">
        <f t="shared" ca="1" si="44"/>
        <v/>
      </c>
      <c r="O737" s="336" t="s">
        <v>18592</v>
      </c>
      <c r="P737" s="337"/>
      <c r="Q737" s="338" t="str">
        <f t="shared" si="45"/>
        <v/>
      </c>
      <c r="R737" s="338" t="b">
        <f t="shared" si="46"/>
        <v>1</v>
      </c>
      <c r="S737" s="338" t="str">
        <f t="shared" si="47"/>
        <v/>
      </c>
    </row>
    <row r="738" spans="1:19" s="338" customFormat="1" ht="20.100000000000001" customHeight="1">
      <c r="A738" s="301"/>
      <c r="B738" s="333"/>
      <c r="C738" s="333"/>
      <c r="D738" s="333"/>
      <c r="E738" s="333"/>
      <c r="F738" s="333"/>
      <c r="G738" s="334"/>
      <c r="H738" s="334"/>
      <c r="I738" s="335"/>
      <c r="J738" s="335"/>
      <c r="K738" s="335"/>
      <c r="L738" s="335"/>
      <c r="M738" s="335"/>
      <c r="N738" s="336" t="str">
        <f t="shared" ca="1" si="44"/>
        <v/>
      </c>
      <c r="O738" s="336" t="s">
        <v>18592</v>
      </c>
      <c r="P738" s="337"/>
      <c r="Q738" s="338" t="str">
        <f t="shared" si="45"/>
        <v/>
      </c>
      <c r="R738" s="338" t="b">
        <f t="shared" si="46"/>
        <v>1</v>
      </c>
      <c r="S738" s="338" t="str">
        <f t="shared" si="47"/>
        <v/>
      </c>
    </row>
    <row r="739" spans="1:19" s="338" customFormat="1" ht="20.100000000000001" customHeight="1">
      <c r="A739" s="301"/>
      <c r="B739" s="333"/>
      <c r="C739" s="333"/>
      <c r="D739" s="333"/>
      <c r="E739" s="333"/>
      <c r="F739" s="333"/>
      <c r="G739" s="334"/>
      <c r="H739" s="334"/>
      <c r="I739" s="335"/>
      <c r="J739" s="335"/>
      <c r="K739" s="335"/>
      <c r="L739" s="335"/>
      <c r="M739" s="335"/>
      <c r="N739" s="336" t="str">
        <f t="shared" ca="1" si="44"/>
        <v/>
      </c>
      <c r="O739" s="336" t="s">
        <v>18592</v>
      </c>
      <c r="P739" s="337"/>
      <c r="Q739" s="338" t="str">
        <f t="shared" si="45"/>
        <v/>
      </c>
      <c r="R739" s="338" t="b">
        <f t="shared" si="46"/>
        <v>1</v>
      </c>
      <c r="S739" s="338" t="str">
        <f t="shared" si="47"/>
        <v/>
      </c>
    </row>
    <row r="740" spans="1:19" s="338" customFormat="1" ht="20.100000000000001" customHeight="1">
      <c r="A740" s="301"/>
      <c r="B740" s="333"/>
      <c r="C740" s="333"/>
      <c r="D740" s="333"/>
      <c r="E740" s="333"/>
      <c r="F740" s="333"/>
      <c r="G740" s="334"/>
      <c r="H740" s="334"/>
      <c r="I740" s="335"/>
      <c r="J740" s="335"/>
      <c r="K740" s="335"/>
      <c r="L740" s="335"/>
      <c r="M740" s="335"/>
      <c r="N740" s="336" t="str">
        <f t="shared" ca="1" si="44"/>
        <v/>
      </c>
      <c r="O740" s="336" t="s">
        <v>18592</v>
      </c>
      <c r="P740" s="337"/>
      <c r="Q740" s="338" t="str">
        <f t="shared" si="45"/>
        <v/>
      </c>
      <c r="R740" s="338" t="b">
        <f t="shared" si="46"/>
        <v>1</v>
      </c>
      <c r="S740" s="338" t="str">
        <f t="shared" si="47"/>
        <v/>
      </c>
    </row>
    <row r="741" spans="1:19" s="338" customFormat="1" ht="20.100000000000001" customHeight="1">
      <c r="A741" s="301"/>
      <c r="B741" s="333"/>
      <c r="C741" s="333"/>
      <c r="D741" s="333"/>
      <c r="E741" s="333"/>
      <c r="F741" s="333"/>
      <c r="G741" s="334"/>
      <c r="H741" s="334"/>
      <c r="I741" s="335"/>
      <c r="J741" s="335"/>
      <c r="K741" s="335"/>
      <c r="L741" s="335"/>
      <c r="M741" s="335"/>
      <c r="N741" s="336" t="str">
        <f t="shared" ca="1" si="44"/>
        <v/>
      </c>
      <c r="O741" s="336" t="s">
        <v>18592</v>
      </c>
      <c r="P741" s="337"/>
      <c r="Q741" s="338" t="str">
        <f t="shared" si="45"/>
        <v/>
      </c>
      <c r="R741" s="338" t="b">
        <f t="shared" si="46"/>
        <v>1</v>
      </c>
      <c r="S741" s="338" t="str">
        <f t="shared" si="47"/>
        <v/>
      </c>
    </row>
    <row r="742" spans="1:19" s="338" customFormat="1" ht="20.100000000000001" customHeight="1">
      <c r="A742" s="301"/>
      <c r="B742" s="333"/>
      <c r="C742" s="333"/>
      <c r="D742" s="333"/>
      <c r="E742" s="333"/>
      <c r="F742" s="333"/>
      <c r="G742" s="334"/>
      <c r="H742" s="334"/>
      <c r="I742" s="335"/>
      <c r="J742" s="335"/>
      <c r="K742" s="335"/>
      <c r="L742" s="335"/>
      <c r="M742" s="335"/>
      <c r="N742" s="336" t="str">
        <f t="shared" ca="1" si="44"/>
        <v/>
      </c>
      <c r="O742" s="336" t="s">
        <v>18592</v>
      </c>
      <c r="P742" s="337"/>
      <c r="Q742" s="338" t="str">
        <f t="shared" si="45"/>
        <v/>
      </c>
      <c r="R742" s="338" t="b">
        <f t="shared" si="46"/>
        <v>1</v>
      </c>
      <c r="S742" s="338" t="str">
        <f t="shared" si="47"/>
        <v/>
      </c>
    </row>
    <row r="743" spans="1:19" s="338" customFormat="1" ht="20.100000000000001" customHeight="1">
      <c r="A743" s="301"/>
      <c r="B743" s="333"/>
      <c r="C743" s="333"/>
      <c r="D743" s="333"/>
      <c r="E743" s="333"/>
      <c r="F743" s="333"/>
      <c r="G743" s="334"/>
      <c r="H743" s="334"/>
      <c r="I743" s="335"/>
      <c r="J743" s="335"/>
      <c r="K743" s="335"/>
      <c r="L743" s="335"/>
      <c r="M743" s="335"/>
      <c r="N743" s="336" t="str">
        <f t="shared" ca="1" si="44"/>
        <v/>
      </c>
      <c r="O743" s="336" t="s">
        <v>18592</v>
      </c>
      <c r="P743" s="337"/>
      <c r="Q743" s="338" t="str">
        <f t="shared" si="45"/>
        <v/>
      </c>
      <c r="R743" s="338" t="b">
        <f t="shared" si="46"/>
        <v>1</v>
      </c>
      <c r="S743" s="338" t="str">
        <f t="shared" si="47"/>
        <v/>
      </c>
    </row>
    <row r="744" spans="1:19" s="338" customFormat="1" ht="20.100000000000001" customHeight="1">
      <c r="A744" s="301"/>
      <c r="B744" s="333"/>
      <c r="C744" s="333"/>
      <c r="D744" s="333"/>
      <c r="E744" s="333"/>
      <c r="F744" s="333"/>
      <c r="G744" s="334"/>
      <c r="H744" s="334"/>
      <c r="I744" s="335"/>
      <c r="J744" s="335"/>
      <c r="K744" s="335"/>
      <c r="L744" s="335"/>
      <c r="M744" s="335"/>
      <c r="N744" s="336" t="str">
        <f t="shared" ca="1" si="44"/>
        <v/>
      </c>
      <c r="O744" s="336" t="s">
        <v>18592</v>
      </c>
      <c r="P744" s="337"/>
      <c r="Q744" s="338" t="str">
        <f t="shared" si="45"/>
        <v/>
      </c>
      <c r="R744" s="338" t="b">
        <f t="shared" si="46"/>
        <v>1</v>
      </c>
      <c r="S744" s="338" t="str">
        <f t="shared" si="47"/>
        <v/>
      </c>
    </row>
    <row r="745" spans="1:19" s="338" customFormat="1" ht="20.100000000000001" customHeight="1">
      <c r="A745" s="301"/>
      <c r="B745" s="333"/>
      <c r="C745" s="333"/>
      <c r="D745" s="333"/>
      <c r="E745" s="333"/>
      <c r="F745" s="333"/>
      <c r="G745" s="334"/>
      <c r="H745" s="334"/>
      <c r="I745" s="335"/>
      <c r="J745" s="335"/>
      <c r="K745" s="335"/>
      <c r="L745" s="335"/>
      <c r="M745" s="335"/>
      <c r="N745" s="336" t="str">
        <f t="shared" ca="1" si="44"/>
        <v/>
      </c>
      <c r="O745" s="336" t="s">
        <v>18592</v>
      </c>
      <c r="P745" s="337"/>
      <c r="Q745" s="338" t="str">
        <f t="shared" si="45"/>
        <v/>
      </c>
      <c r="R745" s="338" t="b">
        <f t="shared" si="46"/>
        <v>1</v>
      </c>
      <c r="S745" s="338" t="str">
        <f t="shared" si="47"/>
        <v/>
      </c>
    </row>
    <row r="746" spans="1:19" s="338" customFormat="1" ht="20.100000000000001" customHeight="1">
      <c r="A746" s="301"/>
      <c r="B746" s="333"/>
      <c r="C746" s="333"/>
      <c r="D746" s="333"/>
      <c r="E746" s="333"/>
      <c r="F746" s="333"/>
      <c r="G746" s="334"/>
      <c r="H746" s="334"/>
      <c r="I746" s="335"/>
      <c r="J746" s="335"/>
      <c r="K746" s="335"/>
      <c r="L746" s="335"/>
      <c r="M746" s="335"/>
      <c r="N746" s="336" t="str">
        <f t="shared" ca="1" si="44"/>
        <v/>
      </c>
      <c r="O746" s="336" t="s">
        <v>18592</v>
      </c>
      <c r="P746" s="337"/>
      <c r="Q746" s="338" t="str">
        <f t="shared" si="45"/>
        <v/>
      </c>
      <c r="R746" s="338" t="b">
        <f t="shared" si="46"/>
        <v>1</v>
      </c>
      <c r="S746" s="338" t="str">
        <f t="shared" si="47"/>
        <v/>
      </c>
    </row>
    <row r="747" spans="1:19" s="338" customFormat="1" ht="20.100000000000001" customHeight="1">
      <c r="A747" s="301"/>
      <c r="B747" s="333"/>
      <c r="C747" s="333"/>
      <c r="D747" s="333"/>
      <c r="E747" s="333"/>
      <c r="F747" s="333"/>
      <c r="G747" s="334"/>
      <c r="H747" s="334"/>
      <c r="I747" s="335"/>
      <c r="J747" s="335"/>
      <c r="K747" s="335"/>
      <c r="L747" s="335"/>
      <c r="M747" s="335"/>
      <c r="N747" s="336" t="str">
        <f t="shared" ca="1" si="44"/>
        <v/>
      </c>
      <c r="O747" s="336" t="s">
        <v>18592</v>
      </c>
      <c r="P747" s="337"/>
      <c r="Q747" s="338" t="str">
        <f t="shared" si="45"/>
        <v/>
      </c>
      <c r="R747" s="338" t="b">
        <f t="shared" si="46"/>
        <v>1</v>
      </c>
      <c r="S747" s="338" t="str">
        <f t="shared" si="47"/>
        <v/>
      </c>
    </row>
    <row r="748" spans="1:19" s="338" customFormat="1" ht="20.100000000000001" customHeight="1">
      <c r="A748" s="301"/>
      <c r="B748" s="333"/>
      <c r="C748" s="333"/>
      <c r="D748" s="333"/>
      <c r="E748" s="333"/>
      <c r="F748" s="333"/>
      <c r="G748" s="334"/>
      <c r="H748" s="334"/>
      <c r="I748" s="335"/>
      <c r="J748" s="335"/>
      <c r="K748" s="335"/>
      <c r="L748" s="335"/>
      <c r="M748" s="335"/>
      <c r="N748" s="336" t="str">
        <f t="shared" ca="1" si="44"/>
        <v/>
      </c>
      <c r="O748" s="336" t="s">
        <v>18592</v>
      </c>
      <c r="P748" s="337"/>
      <c r="Q748" s="338" t="str">
        <f t="shared" si="45"/>
        <v/>
      </c>
      <c r="R748" s="338" t="b">
        <f t="shared" si="46"/>
        <v>1</v>
      </c>
      <c r="S748" s="338" t="str">
        <f t="shared" si="47"/>
        <v/>
      </c>
    </row>
    <row r="749" spans="1:19" s="338" customFormat="1" ht="20.100000000000001" customHeight="1">
      <c r="A749" s="301"/>
      <c r="B749" s="333"/>
      <c r="C749" s="333"/>
      <c r="D749" s="333"/>
      <c r="E749" s="333"/>
      <c r="F749" s="333"/>
      <c r="G749" s="334"/>
      <c r="H749" s="334"/>
      <c r="I749" s="335"/>
      <c r="J749" s="335"/>
      <c r="K749" s="335"/>
      <c r="L749" s="335"/>
      <c r="M749" s="335"/>
      <c r="N749" s="336" t="str">
        <f t="shared" ca="1" si="44"/>
        <v/>
      </c>
      <c r="O749" s="336" t="s">
        <v>18592</v>
      </c>
      <c r="P749" s="337"/>
      <c r="Q749" s="338" t="str">
        <f t="shared" si="45"/>
        <v/>
      </c>
      <c r="R749" s="338" t="b">
        <f t="shared" si="46"/>
        <v>1</v>
      </c>
      <c r="S749" s="338" t="str">
        <f t="shared" si="47"/>
        <v/>
      </c>
    </row>
    <row r="750" spans="1:19" s="338" customFormat="1" ht="20.100000000000001" customHeight="1">
      <c r="A750" s="301"/>
      <c r="B750" s="333"/>
      <c r="C750" s="333"/>
      <c r="D750" s="333"/>
      <c r="E750" s="333"/>
      <c r="F750" s="333"/>
      <c r="G750" s="334"/>
      <c r="H750" s="334"/>
      <c r="I750" s="335"/>
      <c r="J750" s="335"/>
      <c r="K750" s="335"/>
      <c r="L750" s="335"/>
      <c r="M750" s="335"/>
      <c r="N750" s="336" t="str">
        <f t="shared" ca="1" si="44"/>
        <v/>
      </c>
      <c r="O750" s="336" t="s">
        <v>18592</v>
      </c>
      <c r="P750" s="337"/>
      <c r="Q750" s="338" t="str">
        <f t="shared" si="45"/>
        <v/>
      </c>
      <c r="R750" s="338" t="b">
        <f t="shared" si="46"/>
        <v>1</v>
      </c>
      <c r="S750" s="338" t="str">
        <f t="shared" si="47"/>
        <v/>
      </c>
    </row>
    <row r="751" spans="1:19" s="338" customFormat="1" ht="20.100000000000001" customHeight="1">
      <c r="A751" s="301"/>
      <c r="B751" s="333"/>
      <c r="C751" s="333"/>
      <c r="D751" s="333"/>
      <c r="E751" s="333"/>
      <c r="F751" s="333"/>
      <c r="G751" s="334"/>
      <c r="H751" s="334"/>
      <c r="I751" s="335"/>
      <c r="J751" s="335"/>
      <c r="K751" s="335"/>
      <c r="L751" s="335"/>
      <c r="M751" s="335"/>
      <c r="N751" s="336" t="str">
        <f t="shared" ca="1" si="44"/>
        <v/>
      </c>
      <c r="O751" s="336" t="s">
        <v>18592</v>
      </c>
      <c r="P751" s="337"/>
      <c r="Q751" s="338" t="str">
        <f t="shared" si="45"/>
        <v/>
      </c>
      <c r="R751" s="338" t="b">
        <f t="shared" si="46"/>
        <v>1</v>
      </c>
      <c r="S751" s="338" t="str">
        <f t="shared" si="47"/>
        <v/>
      </c>
    </row>
    <row r="752" spans="1:19" s="338" customFormat="1" ht="20.100000000000001" customHeight="1">
      <c r="A752" s="301"/>
      <c r="B752" s="333"/>
      <c r="C752" s="333"/>
      <c r="D752" s="333"/>
      <c r="E752" s="333"/>
      <c r="F752" s="333"/>
      <c r="G752" s="334"/>
      <c r="H752" s="334"/>
      <c r="I752" s="335"/>
      <c r="J752" s="335"/>
      <c r="K752" s="335"/>
      <c r="L752" s="335"/>
      <c r="M752" s="335"/>
      <c r="N752" s="336" t="str">
        <f t="shared" ca="1" si="44"/>
        <v/>
      </c>
      <c r="O752" s="336" t="s">
        <v>18592</v>
      </c>
      <c r="P752" s="337"/>
      <c r="Q752" s="338" t="str">
        <f t="shared" si="45"/>
        <v/>
      </c>
      <c r="R752" s="338" t="b">
        <f t="shared" si="46"/>
        <v>1</v>
      </c>
      <c r="S752" s="338" t="str">
        <f t="shared" si="47"/>
        <v/>
      </c>
    </row>
    <row r="753" spans="1:19" s="338" customFormat="1" ht="20.100000000000001" customHeight="1">
      <c r="A753" s="301"/>
      <c r="B753" s="333"/>
      <c r="C753" s="333"/>
      <c r="D753" s="333"/>
      <c r="E753" s="333"/>
      <c r="F753" s="333"/>
      <c r="G753" s="334"/>
      <c r="H753" s="334"/>
      <c r="I753" s="335"/>
      <c r="J753" s="335"/>
      <c r="K753" s="335"/>
      <c r="L753" s="335"/>
      <c r="M753" s="335"/>
      <c r="N753" s="336" t="str">
        <f t="shared" ca="1" si="44"/>
        <v/>
      </c>
      <c r="O753" s="336" t="s">
        <v>18592</v>
      </c>
      <c r="P753" s="337"/>
      <c r="Q753" s="338" t="str">
        <f t="shared" si="45"/>
        <v/>
      </c>
      <c r="R753" s="338" t="b">
        <f t="shared" si="46"/>
        <v>1</v>
      </c>
      <c r="S753" s="338" t="str">
        <f t="shared" si="47"/>
        <v/>
      </c>
    </row>
    <row r="754" spans="1:19" s="338" customFormat="1" ht="20.100000000000001" customHeight="1">
      <c r="A754" s="301"/>
      <c r="B754" s="333"/>
      <c r="C754" s="333"/>
      <c r="D754" s="333"/>
      <c r="E754" s="333"/>
      <c r="F754" s="333"/>
      <c r="G754" s="334"/>
      <c r="H754" s="334"/>
      <c r="I754" s="335"/>
      <c r="J754" s="335"/>
      <c r="K754" s="335"/>
      <c r="L754" s="335"/>
      <c r="M754" s="335"/>
      <c r="N754" s="336" t="str">
        <f t="shared" ca="1" si="44"/>
        <v/>
      </c>
      <c r="O754" s="336" t="s">
        <v>18592</v>
      </c>
      <c r="P754" s="337"/>
      <c r="Q754" s="338" t="str">
        <f t="shared" si="45"/>
        <v/>
      </c>
      <c r="R754" s="338" t="b">
        <f t="shared" si="46"/>
        <v>1</v>
      </c>
      <c r="S754" s="338" t="str">
        <f t="shared" si="47"/>
        <v/>
      </c>
    </row>
    <row r="755" spans="1:19" s="338" customFormat="1" ht="20.100000000000001" customHeight="1">
      <c r="A755" s="301"/>
      <c r="B755" s="333"/>
      <c r="C755" s="333"/>
      <c r="D755" s="333"/>
      <c r="E755" s="333"/>
      <c r="F755" s="333"/>
      <c r="G755" s="334"/>
      <c r="H755" s="334"/>
      <c r="I755" s="335"/>
      <c r="J755" s="335"/>
      <c r="K755" s="335"/>
      <c r="L755" s="335"/>
      <c r="M755" s="335"/>
      <c r="N755" s="336" t="str">
        <f t="shared" ca="1" si="44"/>
        <v/>
      </c>
      <c r="O755" s="336" t="s">
        <v>18592</v>
      </c>
      <c r="P755" s="337"/>
      <c r="Q755" s="338" t="str">
        <f t="shared" si="45"/>
        <v/>
      </c>
      <c r="R755" s="338" t="b">
        <f t="shared" si="46"/>
        <v>1</v>
      </c>
      <c r="S755" s="338" t="str">
        <f t="shared" si="47"/>
        <v/>
      </c>
    </row>
    <row r="756" spans="1:19" s="338" customFormat="1" ht="20.100000000000001" customHeight="1">
      <c r="A756" s="301"/>
      <c r="B756" s="333"/>
      <c r="C756" s="333"/>
      <c r="D756" s="333"/>
      <c r="E756" s="333"/>
      <c r="F756" s="333"/>
      <c r="G756" s="334"/>
      <c r="H756" s="334"/>
      <c r="I756" s="335"/>
      <c r="J756" s="335"/>
      <c r="K756" s="335"/>
      <c r="L756" s="335"/>
      <c r="M756" s="335"/>
      <c r="N756" s="336" t="str">
        <f t="shared" ca="1" si="44"/>
        <v/>
      </c>
      <c r="O756" s="336" t="s">
        <v>18592</v>
      </c>
      <c r="P756" s="337"/>
      <c r="Q756" s="338" t="str">
        <f t="shared" si="45"/>
        <v/>
      </c>
      <c r="R756" s="338" t="b">
        <f t="shared" si="46"/>
        <v>1</v>
      </c>
      <c r="S756" s="338" t="str">
        <f t="shared" si="47"/>
        <v/>
      </c>
    </row>
    <row r="757" spans="1:19" s="338" customFormat="1" ht="20.100000000000001" customHeight="1">
      <c r="A757" s="301"/>
      <c r="B757" s="333"/>
      <c r="C757" s="333"/>
      <c r="D757" s="333"/>
      <c r="E757" s="333"/>
      <c r="F757" s="333"/>
      <c r="G757" s="334"/>
      <c r="H757" s="334"/>
      <c r="I757" s="335"/>
      <c r="J757" s="335"/>
      <c r="K757" s="335"/>
      <c r="L757" s="335"/>
      <c r="M757" s="335"/>
      <c r="N757" s="336" t="str">
        <f t="shared" ca="1" si="44"/>
        <v/>
      </c>
      <c r="O757" s="336" t="s">
        <v>18592</v>
      </c>
      <c r="P757" s="337"/>
      <c r="Q757" s="338" t="str">
        <f t="shared" si="45"/>
        <v/>
      </c>
      <c r="R757" s="338" t="b">
        <f t="shared" si="46"/>
        <v>1</v>
      </c>
      <c r="S757" s="338" t="str">
        <f t="shared" si="47"/>
        <v/>
      </c>
    </row>
    <row r="758" spans="1:19" s="338" customFormat="1" ht="20.100000000000001" customHeight="1">
      <c r="A758" s="301"/>
      <c r="B758" s="333"/>
      <c r="C758" s="333"/>
      <c r="D758" s="333"/>
      <c r="E758" s="333"/>
      <c r="F758" s="333"/>
      <c r="G758" s="334"/>
      <c r="H758" s="334"/>
      <c r="I758" s="335"/>
      <c r="J758" s="335"/>
      <c r="K758" s="335"/>
      <c r="L758" s="335"/>
      <c r="M758" s="335"/>
      <c r="N758" s="336" t="str">
        <f t="shared" ca="1" si="44"/>
        <v/>
      </c>
      <c r="O758" s="336" t="s">
        <v>18592</v>
      </c>
      <c r="P758" s="337"/>
      <c r="Q758" s="338" t="str">
        <f t="shared" si="45"/>
        <v/>
      </c>
      <c r="R758" s="338" t="b">
        <f t="shared" si="46"/>
        <v>1</v>
      </c>
      <c r="S758" s="338" t="str">
        <f t="shared" si="47"/>
        <v/>
      </c>
    </row>
    <row r="759" spans="1:19" s="338" customFormat="1" ht="20.100000000000001" customHeight="1">
      <c r="A759" s="301"/>
      <c r="B759" s="333"/>
      <c r="C759" s="333"/>
      <c r="D759" s="333"/>
      <c r="E759" s="333"/>
      <c r="F759" s="333"/>
      <c r="G759" s="334"/>
      <c r="H759" s="334"/>
      <c r="I759" s="335"/>
      <c r="J759" s="335"/>
      <c r="K759" s="335"/>
      <c r="L759" s="335"/>
      <c r="M759" s="335"/>
      <c r="N759" s="336" t="str">
        <f t="shared" ca="1" si="44"/>
        <v/>
      </c>
      <c r="O759" s="336" t="s">
        <v>18592</v>
      </c>
      <c r="P759" s="337"/>
      <c r="Q759" s="338" t="str">
        <f t="shared" si="45"/>
        <v/>
      </c>
      <c r="R759" s="338" t="b">
        <f t="shared" si="46"/>
        <v>1</v>
      </c>
      <c r="S759" s="338" t="str">
        <f t="shared" si="47"/>
        <v/>
      </c>
    </row>
    <row r="760" spans="1:19" s="338" customFormat="1" ht="20.100000000000001" customHeight="1">
      <c r="A760" s="301"/>
      <c r="B760" s="333"/>
      <c r="C760" s="333"/>
      <c r="D760" s="333"/>
      <c r="E760" s="333"/>
      <c r="F760" s="333"/>
      <c r="G760" s="334"/>
      <c r="H760" s="334"/>
      <c r="I760" s="335"/>
      <c r="J760" s="335"/>
      <c r="K760" s="335"/>
      <c r="L760" s="335"/>
      <c r="M760" s="335"/>
      <c r="N760" s="336" t="str">
        <f t="shared" ca="1" si="44"/>
        <v/>
      </c>
      <c r="O760" s="336" t="s">
        <v>18592</v>
      </c>
      <c r="P760" s="337"/>
      <c r="Q760" s="338" t="str">
        <f t="shared" si="45"/>
        <v/>
      </c>
      <c r="R760" s="338" t="b">
        <f t="shared" si="46"/>
        <v>1</v>
      </c>
      <c r="S760" s="338" t="str">
        <f t="shared" si="47"/>
        <v/>
      </c>
    </row>
    <row r="761" spans="1:19" s="338" customFormat="1" ht="20.100000000000001" customHeight="1">
      <c r="A761" s="301"/>
      <c r="B761" s="333"/>
      <c r="C761" s="333"/>
      <c r="D761" s="333"/>
      <c r="E761" s="333"/>
      <c r="F761" s="333"/>
      <c r="G761" s="334"/>
      <c r="H761" s="334"/>
      <c r="I761" s="335"/>
      <c r="J761" s="335"/>
      <c r="K761" s="335"/>
      <c r="L761" s="335"/>
      <c r="M761" s="335"/>
      <c r="N761" s="336" t="str">
        <f t="shared" ca="1" si="44"/>
        <v/>
      </c>
      <c r="O761" s="336" t="s">
        <v>18592</v>
      </c>
      <c r="P761" s="337"/>
      <c r="Q761" s="338" t="str">
        <f t="shared" si="45"/>
        <v/>
      </c>
      <c r="R761" s="338" t="b">
        <f t="shared" si="46"/>
        <v>1</v>
      </c>
      <c r="S761" s="338" t="str">
        <f t="shared" si="47"/>
        <v/>
      </c>
    </row>
    <row r="762" spans="1:19" s="338" customFormat="1" ht="20.100000000000001" customHeight="1">
      <c r="A762" s="301"/>
      <c r="B762" s="333"/>
      <c r="C762" s="333"/>
      <c r="D762" s="333"/>
      <c r="E762" s="333"/>
      <c r="F762" s="333"/>
      <c r="G762" s="334"/>
      <c r="H762" s="334"/>
      <c r="I762" s="335"/>
      <c r="J762" s="335"/>
      <c r="K762" s="335"/>
      <c r="L762" s="335"/>
      <c r="M762" s="335"/>
      <c r="N762" s="336" t="str">
        <f t="shared" ca="1" si="44"/>
        <v/>
      </c>
      <c r="O762" s="336" t="s">
        <v>18592</v>
      </c>
      <c r="P762" s="337"/>
      <c r="Q762" s="338" t="str">
        <f t="shared" si="45"/>
        <v/>
      </c>
      <c r="R762" s="338" t="b">
        <f t="shared" si="46"/>
        <v>1</v>
      </c>
      <c r="S762" s="338" t="str">
        <f t="shared" si="47"/>
        <v/>
      </c>
    </row>
    <row r="763" spans="1:19" s="338" customFormat="1" ht="20.100000000000001" customHeight="1">
      <c r="A763" s="301"/>
      <c r="B763" s="333"/>
      <c r="C763" s="333"/>
      <c r="D763" s="333"/>
      <c r="E763" s="333"/>
      <c r="F763" s="333"/>
      <c r="G763" s="334"/>
      <c r="H763" s="334"/>
      <c r="I763" s="335"/>
      <c r="J763" s="335"/>
      <c r="K763" s="335"/>
      <c r="L763" s="335"/>
      <c r="M763" s="335"/>
      <c r="N763" s="336" t="str">
        <f t="shared" ca="1" si="44"/>
        <v/>
      </c>
      <c r="O763" s="336" t="s">
        <v>18592</v>
      </c>
      <c r="P763" s="337"/>
      <c r="Q763" s="338" t="str">
        <f t="shared" si="45"/>
        <v/>
      </c>
      <c r="R763" s="338" t="b">
        <f t="shared" si="46"/>
        <v>1</v>
      </c>
      <c r="S763" s="338" t="str">
        <f t="shared" si="47"/>
        <v/>
      </c>
    </row>
    <row r="764" spans="1:19" s="338" customFormat="1" ht="20.100000000000001" customHeight="1">
      <c r="A764" s="301"/>
      <c r="B764" s="333"/>
      <c r="C764" s="333"/>
      <c r="D764" s="333"/>
      <c r="E764" s="333"/>
      <c r="F764" s="333"/>
      <c r="G764" s="334"/>
      <c r="H764" s="334"/>
      <c r="I764" s="335"/>
      <c r="J764" s="335"/>
      <c r="K764" s="335"/>
      <c r="L764" s="335"/>
      <c r="M764" s="335"/>
      <c r="N764" s="336" t="str">
        <f t="shared" ca="1" si="44"/>
        <v/>
      </c>
      <c r="O764" s="336" t="s">
        <v>18592</v>
      </c>
      <c r="P764" s="337"/>
      <c r="Q764" s="338" t="str">
        <f t="shared" si="45"/>
        <v/>
      </c>
      <c r="R764" s="338" t="b">
        <f t="shared" si="46"/>
        <v>1</v>
      </c>
      <c r="S764" s="338" t="str">
        <f t="shared" si="47"/>
        <v/>
      </c>
    </row>
    <row r="765" spans="1:19" s="338" customFormat="1" ht="20.100000000000001" customHeight="1">
      <c r="A765" s="301"/>
      <c r="B765" s="333"/>
      <c r="C765" s="333"/>
      <c r="D765" s="333"/>
      <c r="E765" s="333"/>
      <c r="F765" s="333"/>
      <c r="G765" s="334"/>
      <c r="H765" s="334"/>
      <c r="I765" s="335"/>
      <c r="J765" s="335"/>
      <c r="K765" s="335"/>
      <c r="L765" s="335"/>
      <c r="M765" s="335"/>
      <c r="N765" s="336" t="str">
        <f t="shared" ca="1" si="44"/>
        <v/>
      </c>
      <c r="O765" s="336" t="s">
        <v>18592</v>
      </c>
      <c r="P765" s="337"/>
      <c r="Q765" s="338" t="str">
        <f t="shared" si="45"/>
        <v/>
      </c>
      <c r="R765" s="338" t="b">
        <f t="shared" si="46"/>
        <v>1</v>
      </c>
      <c r="S765" s="338" t="str">
        <f t="shared" si="47"/>
        <v/>
      </c>
    </row>
    <row r="766" spans="1:19" s="338" customFormat="1" ht="20.100000000000001" customHeight="1">
      <c r="A766" s="301"/>
      <c r="B766" s="333"/>
      <c r="C766" s="333"/>
      <c r="D766" s="333"/>
      <c r="E766" s="333"/>
      <c r="F766" s="333"/>
      <c r="G766" s="334"/>
      <c r="H766" s="334"/>
      <c r="I766" s="335"/>
      <c r="J766" s="335"/>
      <c r="K766" s="335"/>
      <c r="L766" s="335"/>
      <c r="M766" s="335"/>
      <c r="N766" s="336" t="str">
        <f t="shared" ca="1" si="44"/>
        <v/>
      </c>
      <c r="O766" s="336" t="s">
        <v>18592</v>
      </c>
      <c r="P766" s="337"/>
      <c r="Q766" s="338" t="str">
        <f t="shared" si="45"/>
        <v/>
      </c>
      <c r="R766" s="338" t="b">
        <f t="shared" si="46"/>
        <v>1</v>
      </c>
      <c r="S766" s="338" t="str">
        <f t="shared" si="47"/>
        <v/>
      </c>
    </row>
    <row r="767" spans="1:19" s="338" customFormat="1" ht="20.100000000000001" customHeight="1">
      <c r="A767" s="301"/>
      <c r="B767" s="333"/>
      <c r="C767" s="333"/>
      <c r="D767" s="333"/>
      <c r="E767" s="333"/>
      <c r="F767" s="333"/>
      <c r="G767" s="334"/>
      <c r="H767" s="334"/>
      <c r="I767" s="335"/>
      <c r="J767" s="335"/>
      <c r="K767" s="335"/>
      <c r="L767" s="335"/>
      <c r="M767" s="335"/>
      <c r="N767" s="336" t="str">
        <f t="shared" ca="1" si="44"/>
        <v/>
      </c>
      <c r="O767" s="336" t="s">
        <v>18592</v>
      </c>
      <c r="P767" s="337"/>
      <c r="Q767" s="338" t="str">
        <f t="shared" si="45"/>
        <v/>
      </c>
      <c r="R767" s="338" t="b">
        <f t="shared" si="46"/>
        <v>1</v>
      </c>
      <c r="S767" s="338" t="str">
        <f t="shared" si="47"/>
        <v/>
      </c>
    </row>
    <row r="768" spans="1:19" s="338" customFormat="1" ht="20.100000000000001" customHeight="1">
      <c r="A768" s="301"/>
      <c r="B768" s="333"/>
      <c r="C768" s="333"/>
      <c r="D768" s="333"/>
      <c r="E768" s="333"/>
      <c r="F768" s="333"/>
      <c r="G768" s="334"/>
      <c r="H768" s="334"/>
      <c r="I768" s="335"/>
      <c r="J768" s="335"/>
      <c r="K768" s="335"/>
      <c r="L768" s="335"/>
      <c r="M768" s="335"/>
      <c r="N768" s="336" t="str">
        <f t="shared" ca="1" si="44"/>
        <v/>
      </c>
      <c r="O768" s="336" t="s">
        <v>18592</v>
      </c>
      <c r="P768" s="337"/>
      <c r="Q768" s="338" t="str">
        <f t="shared" si="45"/>
        <v/>
      </c>
      <c r="R768" s="338" t="b">
        <f t="shared" si="46"/>
        <v>1</v>
      </c>
      <c r="S768" s="338" t="str">
        <f t="shared" si="47"/>
        <v/>
      </c>
    </row>
    <row r="769" spans="1:19" s="338" customFormat="1" ht="20.100000000000001" customHeight="1">
      <c r="A769" s="301"/>
      <c r="B769" s="333"/>
      <c r="C769" s="333"/>
      <c r="D769" s="333"/>
      <c r="E769" s="333"/>
      <c r="F769" s="333"/>
      <c r="G769" s="334"/>
      <c r="H769" s="334"/>
      <c r="I769" s="335"/>
      <c r="J769" s="335"/>
      <c r="K769" s="335"/>
      <c r="L769" s="335"/>
      <c r="M769" s="335"/>
      <c r="N769" s="336" t="str">
        <f t="shared" ca="1" si="44"/>
        <v/>
      </c>
      <c r="O769" s="336" t="s">
        <v>18592</v>
      </c>
      <c r="P769" s="337"/>
      <c r="Q769" s="338" t="str">
        <f t="shared" si="45"/>
        <v/>
      </c>
      <c r="R769" s="338" t="b">
        <f t="shared" si="46"/>
        <v>1</v>
      </c>
      <c r="S769" s="338" t="str">
        <f t="shared" si="47"/>
        <v/>
      </c>
    </row>
    <row r="770" spans="1:19" s="338" customFormat="1" ht="20.100000000000001" customHeight="1">
      <c r="A770" s="301"/>
      <c r="B770" s="333"/>
      <c r="C770" s="333"/>
      <c r="D770" s="333"/>
      <c r="E770" s="333"/>
      <c r="F770" s="333"/>
      <c r="G770" s="334"/>
      <c r="H770" s="334"/>
      <c r="I770" s="335"/>
      <c r="J770" s="335"/>
      <c r="K770" s="335"/>
      <c r="L770" s="335"/>
      <c r="M770" s="335"/>
      <c r="N770" s="336" t="str">
        <f t="shared" ca="1" si="44"/>
        <v/>
      </c>
      <c r="O770" s="336" t="s">
        <v>18592</v>
      </c>
      <c r="P770" s="337"/>
      <c r="Q770" s="338" t="str">
        <f t="shared" si="45"/>
        <v/>
      </c>
      <c r="R770" s="338" t="b">
        <f t="shared" si="46"/>
        <v>1</v>
      </c>
      <c r="S770" s="338" t="str">
        <f t="shared" si="47"/>
        <v/>
      </c>
    </row>
    <row r="771" spans="1:19" s="338" customFormat="1" ht="20.100000000000001" customHeight="1">
      <c r="A771" s="301"/>
      <c r="B771" s="333"/>
      <c r="C771" s="333"/>
      <c r="D771" s="333"/>
      <c r="E771" s="333"/>
      <c r="F771" s="333"/>
      <c r="G771" s="334"/>
      <c r="H771" s="334"/>
      <c r="I771" s="335"/>
      <c r="J771" s="335"/>
      <c r="K771" s="335"/>
      <c r="L771" s="335"/>
      <c r="M771" s="335"/>
      <c r="N771" s="336" t="str">
        <f t="shared" ca="1" si="44"/>
        <v/>
      </c>
      <c r="O771" s="336" t="s">
        <v>18592</v>
      </c>
      <c r="P771" s="337"/>
      <c r="Q771" s="338" t="str">
        <f t="shared" si="45"/>
        <v/>
      </c>
      <c r="R771" s="338" t="b">
        <f t="shared" si="46"/>
        <v>1</v>
      </c>
      <c r="S771" s="338" t="str">
        <f t="shared" si="47"/>
        <v/>
      </c>
    </row>
    <row r="772" spans="1:19" s="338" customFormat="1" ht="20.100000000000001" customHeight="1">
      <c r="A772" s="301"/>
      <c r="B772" s="333"/>
      <c r="C772" s="333"/>
      <c r="D772" s="333"/>
      <c r="E772" s="333"/>
      <c r="F772" s="333"/>
      <c r="G772" s="334"/>
      <c r="H772" s="334"/>
      <c r="I772" s="335"/>
      <c r="J772" s="335"/>
      <c r="K772" s="335"/>
      <c r="L772" s="335"/>
      <c r="M772" s="335"/>
      <c r="N772" s="336" t="str">
        <f t="shared" ca="1" si="44"/>
        <v/>
      </c>
      <c r="O772" s="336" t="s">
        <v>18592</v>
      </c>
      <c r="P772" s="337"/>
      <c r="Q772" s="338" t="str">
        <f t="shared" si="45"/>
        <v/>
      </c>
      <c r="R772" s="338" t="b">
        <f t="shared" si="46"/>
        <v>1</v>
      </c>
      <c r="S772" s="338" t="str">
        <f t="shared" si="47"/>
        <v/>
      </c>
    </row>
    <row r="773" spans="1:19" s="338" customFormat="1" ht="20.100000000000001" customHeight="1">
      <c r="A773" s="301"/>
      <c r="B773" s="333"/>
      <c r="C773" s="333"/>
      <c r="D773" s="333"/>
      <c r="E773" s="333"/>
      <c r="F773" s="333"/>
      <c r="G773" s="334"/>
      <c r="H773" s="334"/>
      <c r="I773" s="335"/>
      <c r="J773" s="335"/>
      <c r="K773" s="335"/>
      <c r="L773" s="335"/>
      <c r="M773" s="335"/>
      <c r="N773" s="336" t="str">
        <f t="shared" ref="N773:N836" ca="1" si="48">IF(A773="","",IF(ISERROR(MATCH($F773,CL,0)),"Unknown",INDIRECT("'C'!$A$"&amp;MATCH($F773,CL,0)+1)))</f>
        <v/>
      </c>
      <c r="O773" s="336" t="s">
        <v>18592</v>
      </c>
      <c r="P773" s="337"/>
      <c r="Q773" s="338" t="str">
        <f t="shared" ref="Q773:Q836" si="49">A773&amp;B773</f>
        <v/>
      </c>
      <c r="R773" s="338" t="b">
        <f t="shared" ref="R773:R836" si="50">OR(ISBLANK(B773),ISBLANK(C773))</f>
        <v>1</v>
      </c>
      <c r="S773" s="338" t="str">
        <f t="shared" ref="S773:S836" si="51">IF(R773,"",A773&amp;"+")</f>
        <v/>
      </c>
    </row>
    <row r="774" spans="1:19" s="338" customFormat="1" ht="20.100000000000001" customHeight="1">
      <c r="A774" s="301"/>
      <c r="B774" s="333"/>
      <c r="C774" s="333"/>
      <c r="D774" s="333"/>
      <c r="E774" s="333"/>
      <c r="F774" s="333"/>
      <c r="G774" s="334"/>
      <c r="H774" s="334"/>
      <c r="I774" s="335"/>
      <c r="J774" s="335"/>
      <c r="K774" s="335"/>
      <c r="L774" s="335"/>
      <c r="M774" s="335"/>
      <c r="N774" s="336" t="str">
        <f t="shared" ca="1" si="48"/>
        <v/>
      </c>
      <c r="O774" s="336" t="s">
        <v>18592</v>
      </c>
      <c r="P774" s="337"/>
      <c r="Q774" s="338" t="str">
        <f t="shared" si="49"/>
        <v/>
      </c>
      <c r="R774" s="338" t="b">
        <f t="shared" si="50"/>
        <v>1</v>
      </c>
      <c r="S774" s="338" t="str">
        <f t="shared" si="51"/>
        <v/>
      </c>
    </row>
    <row r="775" spans="1:19" s="338" customFormat="1" ht="20.100000000000001" customHeight="1">
      <c r="A775" s="301"/>
      <c r="B775" s="333"/>
      <c r="C775" s="333"/>
      <c r="D775" s="333"/>
      <c r="E775" s="333"/>
      <c r="F775" s="333"/>
      <c r="G775" s="334"/>
      <c r="H775" s="334"/>
      <c r="I775" s="335"/>
      <c r="J775" s="335"/>
      <c r="K775" s="335"/>
      <c r="L775" s="335"/>
      <c r="M775" s="335"/>
      <c r="N775" s="336" t="str">
        <f t="shared" ca="1" si="48"/>
        <v/>
      </c>
      <c r="O775" s="336" t="s">
        <v>18592</v>
      </c>
      <c r="P775" s="337"/>
      <c r="Q775" s="338" t="str">
        <f t="shared" si="49"/>
        <v/>
      </c>
      <c r="R775" s="338" t="b">
        <f t="shared" si="50"/>
        <v>1</v>
      </c>
      <c r="S775" s="338" t="str">
        <f t="shared" si="51"/>
        <v/>
      </c>
    </row>
    <row r="776" spans="1:19" s="338" customFormat="1" ht="20.100000000000001" customHeight="1">
      <c r="A776" s="301"/>
      <c r="B776" s="333"/>
      <c r="C776" s="333"/>
      <c r="D776" s="333"/>
      <c r="E776" s="333"/>
      <c r="F776" s="333"/>
      <c r="G776" s="334"/>
      <c r="H776" s="334"/>
      <c r="I776" s="335"/>
      <c r="J776" s="335"/>
      <c r="K776" s="335"/>
      <c r="L776" s="335"/>
      <c r="M776" s="335"/>
      <c r="N776" s="336" t="str">
        <f t="shared" ca="1" si="48"/>
        <v/>
      </c>
      <c r="O776" s="336" t="s">
        <v>18592</v>
      </c>
      <c r="P776" s="337"/>
      <c r="Q776" s="338" t="str">
        <f t="shared" si="49"/>
        <v/>
      </c>
      <c r="R776" s="338" t="b">
        <f t="shared" si="50"/>
        <v>1</v>
      </c>
      <c r="S776" s="338" t="str">
        <f t="shared" si="51"/>
        <v/>
      </c>
    </row>
    <row r="777" spans="1:19" s="338" customFormat="1" ht="20.100000000000001" customHeight="1">
      <c r="A777" s="301"/>
      <c r="B777" s="333"/>
      <c r="C777" s="333"/>
      <c r="D777" s="333"/>
      <c r="E777" s="333"/>
      <c r="F777" s="333"/>
      <c r="G777" s="334"/>
      <c r="H777" s="334"/>
      <c r="I777" s="335"/>
      <c r="J777" s="335"/>
      <c r="K777" s="335"/>
      <c r="L777" s="335"/>
      <c r="M777" s="335"/>
      <c r="N777" s="336" t="str">
        <f t="shared" ca="1" si="48"/>
        <v/>
      </c>
      <c r="O777" s="336" t="s">
        <v>18592</v>
      </c>
      <c r="P777" s="337"/>
      <c r="Q777" s="338" t="str">
        <f t="shared" si="49"/>
        <v/>
      </c>
      <c r="R777" s="338" t="b">
        <f t="shared" si="50"/>
        <v>1</v>
      </c>
      <c r="S777" s="338" t="str">
        <f t="shared" si="51"/>
        <v/>
      </c>
    </row>
    <row r="778" spans="1:19" s="338" customFormat="1" ht="20.100000000000001" customHeight="1">
      <c r="A778" s="301"/>
      <c r="B778" s="333"/>
      <c r="C778" s="333"/>
      <c r="D778" s="333"/>
      <c r="E778" s="333"/>
      <c r="F778" s="333"/>
      <c r="G778" s="334"/>
      <c r="H778" s="334"/>
      <c r="I778" s="335"/>
      <c r="J778" s="335"/>
      <c r="K778" s="335"/>
      <c r="L778" s="335"/>
      <c r="M778" s="335"/>
      <c r="N778" s="336" t="str">
        <f t="shared" ca="1" si="48"/>
        <v/>
      </c>
      <c r="O778" s="336" t="s">
        <v>18592</v>
      </c>
      <c r="P778" s="337"/>
      <c r="Q778" s="338" t="str">
        <f t="shared" si="49"/>
        <v/>
      </c>
      <c r="R778" s="338" t="b">
        <f t="shared" si="50"/>
        <v>1</v>
      </c>
      <c r="S778" s="338" t="str">
        <f t="shared" si="51"/>
        <v/>
      </c>
    </row>
    <row r="779" spans="1:19" s="338" customFormat="1" ht="20.100000000000001" customHeight="1">
      <c r="A779" s="301"/>
      <c r="B779" s="333"/>
      <c r="C779" s="333"/>
      <c r="D779" s="333"/>
      <c r="E779" s="333"/>
      <c r="F779" s="333"/>
      <c r="G779" s="334"/>
      <c r="H779" s="334"/>
      <c r="I779" s="335"/>
      <c r="J779" s="335"/>
      <c r="K779" s="335"/>
      <c r="L779" s="335"/>
      <c r="M779" s="335"/>
      <c r="N779" s="336" t="str">
        <f t="shared" ca="1" si="48"/>
        <v/>
      </c>
      <c r="O779" s="336" t="s">
        <v>18592</v>
      </c>
      <c r="P779" s="337"/>
      <c r="Q779" s="338" t="str">
        <f t="shared" si="49"/>
        <v/>
      </c>
      <c r="R779" s="338" t="b">
        <f t="shared" si="50"/>
        <v>1</v>
      </c>
      <c r="S779" s="338" t="str">
        <f t="shared" si="51"/>
        <v/>
      </c>
    </row>
    <row r="780" spans="1:19" s="338" customFormat="1" ht="20.100000000000001" customHeight="1">
      <c r="A780" s="301"/>
      <c r="B780" s="333"/>
      <c r="C780" s="333"/>
      <c r="D780" s="333"/>
      <c r="E780" s="333"/>
      <c r="F780" s="333"/>
      <c r="G780" s="334"/>
      <c r="H780" s="334"/>
      <c r="I780" s="335"/>
      <c r="J780" s="335"/>
      <c r="K780" s="335"/>
      <c r="L780" s="335"/>
      <c r="M780" s="335"/>
      <c r="N780" s="336" t="str">
        <f t="shared" ca="1" si="48"/>
        <v/>
      </c>
      <c r="O780" s="336" t="s">
        <v>18592</v>
      </c>
      <c r="P780" s="337"/>
      <c r="Q780" s="338" t="str">
        <f t="shared" si="49"/>
        <v/>
      </c>
      <c r="R780" s="338" t="b">
        <f t="shared" si="50"/>
        <v>1</v>
      </c>
      <c r="S780" s="338" t="str">
        <f t="shared" si="51"/>
        <v/>
      </c>
    </row>
    <row r="781" spans="1:19" s="338" customFormat="1" ht="20.100000000000001" customHeight="1">
      <c r="A781" s="301"/>
      <c r="B781" s="333"/>
      <c r="C781" s="333"/>
      <c r="D781" s="333"/>
      <c r="E781" s="333"/>
      <c r="F781" s="333"/>
      <c r="G781" s="334"/>
      <c r="H781" s="334"/>
      <c r="I781" s="335"/>
      <c r="J781" s="335"/>
      <c r="K781" s="335"/>
      <c r="L781" s="335"/>
      <c r="M781" s="335"/>
      <c r="N781" s="336" t="str">
        <f t="shared" ca="1" si="48"/>
        <v/>
      </c>
      <c r="O781" s="336" t="s">
        <v>18592</v>
      </c>
      <c r="P781" s="337"/>
      <c r="Q781" s="338" t="str">
        <f t="shared" si="49"/>
        <v/>
      </c>
      <c r="R781" s="338" t="b">
        <f t="shared" si="50"/>
        <v>1</v>
      </c>
      <c r="S781" s="338" t="str">
        <f t="shared" si="51"/>
        <v/>
      </c>
    </row>
    <row r="782" spans="1:19" s="338" customFormat="1" ht="20.100000000000001" customHeight="1">
      <c r="A782" s="301"/>
      <c r="B782" s="333"/>
      <c r="C782" s="333"/>
      <c r="D782" s="333"/>
      <c r="E782" s="333"/>
      <c r="F782" s="333"/>
      <c r="G782" s="334"/>
      <c r="H782" s="334"/>
      <c r="I782" s="335"/>
      <c r="J782" s="335"/>
      <c r="K782" s="335"/>
      <c r="L782" s="335"/>
      <c r="M782" s="335"/>
      <c r="N782" s="336" t="str">
        <f t="shared" ca="1" si="48"/>
        <v/>
      </c>
      <c r="O782" s="336" t="s">
        <v>18592</v>
      </c>
      <c r="P782" s="337"/>
      <c r="Q782" s="338" t="str">
        <f t="shared" si="49"/>
        <v/>
      </c>
      <c r="R782" s="338" t="b">
        <f t="shared" si="50"/>
        <v>1</v>
      </c>
      <c r="S782" s="338" t="str">
        <f t="shared" si="51"/>
        <v/>
      </c>
    </row>
    <row r="783" spans="1:19" s="338" customFormat="1" ht="20.100000000000001" customHeight="1">
      <c r="A783" s="301"/>
      <c r="B783" s="333"/>
      <c r="C783" s="333"/>
      <c r="D783" s="333"/>
      <c r="E783" s="333"/>
      <c r="F783" s="333"/>
      <c r="G783" s="334"/>
      <c r="H783" s="334"/>
      <c r="I783" s="335"/>
      <c r="J783" s="335"/>
      <c r="K783" s="335"/>
      <c r="L783" s="335"/>
      <c r="M783" s="335"/>
      <c r="N783" s="336" t="str">
        <f t="shared" ca="1" si="48"/>
        <v/>
      </c>
      <c r="O783" s="336" t="s">
        <v>18592</v>
      </c>
      <c r="P783" s="337"/>
      <c r="Q783" s="338" t="str">
        <f t="shared" si="49"/>
        <v/>
      </c>
      <c r="R783" s="338" t="b">
        <f t="shared" si="50"/>
        <v>1</v>
      </c>
      <c r="S783" s="338" t="str">
        <f t="shared" si="51"/>
        <v/>
      </c>
    </row>
    <row r="784" spans="1:19" s="338" customFormat="1" ht="20.100000000000001" customHeight="1">
      <c r="A784" s="301"/>
      <c r="B784" s="333"/>
      <c r="C784" s="333"/>
      <c r="D784" s="333"/>
      <c r="E784" s="333"/>
      <c r="F784" s="333"/>
      <c r="G784" s="334"/>
      <c r="H784" s="334"/>
      <c r="I784" s="335"/>
      <c r="J784" s="335"/>
      <c r="K784" s="335"/>
      <c r="L784" s="335"/>
      <c r="M784" s="335"/>
      <c r="N784" s="336" t="str">
        <f t="shared" ca="1" si="48"/>
        <v/>
      </c>
      <c r="O784" s="336" t="s">
        <v>18592</v>
      </c>
      <c r="P784" s="337"/>
      <c r="Q784" s="338" t="str">
        <f t="shared" si="49"/>
        <v/>
      </c>
      <c r="R784" s="338" t="b">
        <f t="shared" si="50"/>
        <v>1</v>
      </c>
      <c r="S784" s="338" t="str">
        <f t="shared" si="51"/>
        <v/>
      </c>
    </row>
    <row r="785" spans="1:19" s="338" customFormat="1" ht="20.100000000000001" customHeight="1">
      <c r="A785" s="301"/>
      <c r="B785" s="333"/>
      <c r="C785" s="333"/>
      <c r="D785" s="333"/>
      <c r="E785" s="333"/>
      <c r="F785" s="333"/>
      <c r="G785" s="334"/>
      <c r="H785" s="334"/>
      <c r="I785" s="335"/>
      <c r="J785" s="335"/>
      <c r="K785" s="335"/>
      <c r="L785" s="335"/>
      <c r="M785" s="335"/>
      <c r="N785" s="336" t="str">
        <f t="shared" ca="1" si="48"/>
        <v/>
      </c>
      <c r="O785" s="336" t="s">
        <v>18592</v>
      </c>
      <c r="P785" s="337"/>
      <c r="Q785" s="338" t="str">
        <f t="shared" si="49"/>
        <v/>
      </c>
      <c r="R785" s="338" t="b">
        <f t="shared" si="50"/>
        <v>1</v>
      </c>
      <c r="S785" s="338" t="str">
        <f t="shared" si="51"/>
        <v/>
      </c>
    </row>
    <row r="786" spans="1:19" s="338" customFormat="1" ht="20.100000000000001" customHeight="1">
      <c r="A786" s="301"/>
      <c r="B786" s="333"/>
      <c r="C786" s="333"/>
      <c r="D786" s="333"/>
      <c r="E786" s="333"/>
      <c r="F786" s="333"/>
      <c r="G786" s="334"/>
      <c r="H786" s="334"/>
      <c r="I786" s="335"/>
      <c r="J786" s="335"/>
      <c r="K786" s="335"/>
      <c r="L786" s="335"/>
      <c r="M786" s="335"/>
      <c r="N786" s="336" t="str">
        <f t="shared" ca="1" si="48"/>
        <v/>
      </c>
      <c r="O786" s="336" t="s">
        <v>18592</v>
      </c>
      <c r="P786" s="337"/>
      <c r="Q786" s="338" t="str">
        <f t="shared" si="49"/>
        <v/>
      </c>
      <c r="R786" s="338" t="b">
        <f t="shared" si="50"/>
        <v>1</v>
      </c>
      <c r="S786" s="338" t="str">
        <f t="shared" si="51"/>
        <v/>
      </c>
    </row>
    <row r="787" spans="1:19" s="338" customFormat="1" ht="20.100000000000001" customHeight="1">
      <c r="A787" s="301"/>
      <c r="B787" s="333"/>
      <c r="C787" s="333"/>
      <c r="D787" s="333"/>
      <c r="E787" s="333"/>
      <c r="F787" s="333"/>
      <c r="G787" s="334"/>
      <c r="H787" s="334"/>
      <c r="I787" s="335"/>
      <c r="J787" s="335"/>
      <c r="K787" s="335"/>
      <c r="L787" s="335"/>
      <c r="M787" s="335"/>
      <c r="N787" s="336" t="str">
        <f t="shared" ca="1" si="48"/>
        <v/>
      </c>
      <c r="O787" s="336" t="s">
        <v>18592</v>
      </c>
      <c r="P787" s="337"/>
      <c r="Q787" s="338" t="str">
        <f t="shared" si="49"/>
        <v/>
      </c>
      <c r="R787" s="338" t="b">
        <f t="shared" si="50"/>
        <v>1</v>
      </c>
      <c r="S787" s="338" t="str">
        <f t="shared" si="51"/>
        <v/>
      </c>
    </row>
    <row r="788" spans="1:19" s="338" customFormat="1" ht="20.100000000000001" customHeight="1">
      <c r="A788" s="301"/>
      <c r="B788" s="333"/>
      <c r="C788" s="333"/>
      <c r="D788" s="333"/>
      <c r="E788" s="333"/>
      <c r="F788" s="333"/>
      <c r="G788" s="334"/>
      <c r="H788" s="334"/>
      <c r="I788" s="335"/>
      <c r="J788" s="335"/>
      <c r="K788" s="335"/>
      <c r="L788" s="335"/>
      <c r="M788" s="335"/>
      <c r="N788" s="336" t="str">
        <f t="shared" ca="1" si="48"/>
        <v/>
      </c>
      <c r="O788" s="336" t="s">
        <v>18592</v>
      </c>
      <c r="P788" s="337"/>
      <c r="Q788" s="338" t="str">
        <f t="shared" si="49"/>
        <v/>
      </c>
      <c r="R788" s="338" t="b">
        <f t="shared" si="50"/>
        <v>1</v>
      </c>
      <c r="S788" s="338" t="str">
        <f t="shared" si="51"/>
        <v/>
      </c>
    </row>
    <row r="789" spans="1:19" s="338" customFormat="1" ht="20.100000000000001" customHeight="1">
      <c r="A789" s="301"/>
      <c r="B789" s="333"/>
      <c r="C789" s="333"/>
      <c r="D789" s="333"/>
      <c r="E789" s="333"/>
      <c r="F789" s="333"/>
      <c r="G789" s="334"/>
      <c r="H789" s="334"/>
      <c r="I789" s="335"/>
      <c r="J789" s="335"/>
      <c r="K789" s="335"/>
      <c r="L789" s="335"/>
      <c r="M789" s="335"/>
      <c r="N789" s="336" t="str">
        <f t="shared" ca="1" si="48"/>
        <v/>
      </c>
      <c r="O789" s="336" t="s">
        <v>18592</v>
      </c>
      <c r="P789" s="337"/>
      <c r="Q789" s="338" t="str">
        <f t="shared" si="49"/>
        <v/>
      </c>
      <c r="R789" s="338" t="b">
        <f t="shared" si="50"/>
        <v>1</v>
      </c>
      <c r="S789" s="338" t="str">
        <f t="shared" si="51"/>
        <v/>
      </c>
    </row>
    <row r="790" spans="1:19" s="338" customFormat="1" ht="20.100000000000001" customHeight="1">
      <c r="A790" s="301"/>
      <c r="B790" s="333"/>
      <c r="C790" s="333"/>
      <c r="D790" s="333"/>
      <c r="E790" s="333"/>
      <c r="F790" s="333"/>
      <c r="G790" s="334"/>
      <c r="H790" s="334"/>
      <c r="I790" s="335"/>
      <c r="J790" s="335"/>
      <c r="K790" s="335"/>
      <c r="L790" s="335"/>
      <c r="M790" s="335"/>
      <c r="N790" s="336" t="str">
        <f t="shared" ca="1" si="48"/>
        <v/>
      </c>
      <c r="O790" s="336" t="s">
        <v>18592</v>
      </c>
      <c r="P790" s="337"/>
      <c r="Q790" s="338" t="str">
        <f t="shared" si="49"/>
        <v/>
      </c>
      <c r="R790" s="338" t="b">
        <f t="shared" si="50"/>
        <v>1</v>
      </c>
      <c r="S790" s="338" t="str">
        <f t="shared" si="51"/>
        <v/>
      </c>
    </row>
    <row r="791" spans="1:19" s="338" customFormat="1" ht="20.100000000000001" customHeight="1">
      <c r="A791" s="301"/>
      <c r="B791" s="333"/>
      <c r="C791" s="333"/>
      <c r="D791" s="333"/>
      <c r="E791" s="333"/>
      <c r="F791" s="333"/>
      <c r="G791" s="334"/>
      <c r="H791" s="334"/>
      <c r="I791" s="335"/>
      <c r="J791" s="335"/>
      <c r="K791" s="335"/>
      <c r="L791" s="335"/>
      <c r="M791" s="335"/>
      <c r="N791" s="336" t="str">
        <f t="shared" ca="1" si="48"/>
        <v/>
      </c>
      <c r="O791" s="336" t="s">
        <v>18592</v>
      </c>
      <c r="P791" s="337"/>
      <c r="Q791" s="338" t="str">
        <f t="shared" si="49"/>
        <v/>
      </c>
      <c r="R791" s="338" t="b">
        <f t="shared" si="50"/>
        <v>1</v>
      </c>
      <c r="S791" s="338" t="str">
        <f t="shared" si="51"/>
        <v/>
      </c>
    </row>
    <row r="792" spans="1:19" s="338" customFormat="1" ht="20.100000000000001" customHeight="1">
      <c r="A792" s="301"/>
      <c r="B792" s="333"/>
      <c r="C792" s="333"/>
      <c r="D792" s="333"/>
      <c r="E792" s="333"/>
      <c r="F792" s="333"/>
      <c r="G792" s="334"/>
      <c r="H792" s="334"/>
      <c r="I792" s="335"/>
      <c r="J792" s="335"/>
      <c r="K792" s="335"/>
      <c r="L792" s="335"/>
      <c r="M792" s="335"/>
      <c r="N792" s="336" t="str">
        <f t="shared" ca="1" si="48"/>
        <v/>
      </c>
      <c r="O792" s="336" t="s">
        <v>18592</v>
      </c>
      <c r="P792" s="337"/>
      <c r="Q792" s="338" t="str">
        <f t="shared" si="49"/>
        <v/>
      </c>
      <c r="R792" s="338" t="b">
        <f t="shared" si="50"/>
        <v>1</v>
      </c>
      <c r="S792" s="338" t="str">
        <f t="shared" si="51"/>
        <v/>
      </c>
    </row>
    <row r="793" spans="1:19" s="338" customFormat="1" ht="20.100000000000001" customHeight="1">
      <c r="A793" s="301"/>
      <c r="B793" s="333"/>
      <c r="C793" s="333"/>
      <c r="D793" s="333"/>
      <c r="E793" s="333"/>
      <c r="F793" s="333"/>
      <c r="G793" s="334"/>
      <c r="H793" s="334"/>
      <c r="I793" s="335"/>
      <c r="J793" s="335"/>
      <c r="K793" s="335"/>
      <c r="L793" s="335"/>
      <c r="M793" s="335"/>
      <c r="N793" s="336" t="str">
        <f t="shared" ca="1" si="48"/>
        <v/>
      </c>
      <c r="O793" s="336" t="s">
        <v>18592</v>
      </c>
      <c r="P793" s="337"/>
      <c r="Q793" s="338" t="str">
        <f t="shared" si="49"/>
        <v/>
      </c>
      <c r="R793" s="338" t="b">
        <f t="shared" si="50"/>
        <v>1</v>
      </c>
      <c r="S793" s="338" t="str">
        <f t="shared" si="51"/>
        <v/>
      </c>
    </row>
    <row r="794" spans="1:19" s="338" customFormat="1" ht="20.100000000000001" customHeight="1">
      <c r="A794" s="301"/>
      <c r="B794" s="333"/>
      <c r="C794" s="333"/>
      <c r="D794" s="333"/>
      <c r="E794" s="333"/>
      <c r="F794" s="333"/>
      <c r="G794" s="334"/>
      <c r="H794" s="334"/>
      <c r="I794" s="335"/>
      <c r="J794" s="335"/>
      <c r="K794" s="335"/>
      <c r="L794" s="335"/>
      <c r="M794" s="335"/>
      <c r="N794" s="336" t="str">
        <f t="shared" ca="1" si="48"/>
        <v/>
      </c>
      <c r="O794" s="336" t="s">
        <v>18592</v>
      </c>
      <c r="P794" s="337"/>
      <c r="Q794" s="338" t="str">
        <f t="shared" si="49"/>
        <v/>
      </c>
      <c r="R794" s="338" t="b">
        <f t="shared" si="50"/>
        <v>1</v>
      </c>
      <c r="S794" s="338" t="str">
        <f t="shared" si="51"/>
        <v/>
      </c>
    </row>
    <row r="795" spans="1:19" s="338" customFormat="1" ht="20.100000000000001" customHeight="1">
      <c r="A795" s="301"/>
      <c r="B795" s="333"/>
      <c r="C795" s="333"/>
      <c r="D795" s="333"/>
      <c r="E795" s="333"/>
      <c r="F795" s="333"/>
      <c r="G795" s="334"/>
      <c r="H795" s="334"/>
      <c r="I795" s="335"/>
      <c r="J795" s="335"/>
      <c r="K795" s="335"/>
      <c r="L795" s="335"/>
      <c r="M795" s="335"/>
      <c r="N795" s="336" t="str">
        <f t="shared" ca="1" si="48"/>
        <v/>
      </c>
      <c r="O795" s="336" t="s">
        <v>18592</v>
      </c>
      <c r="P795" s="337"/>
      <c r="Q795" s="338" t="str">
        <f t="shared" si="49"/>
        <v/>
      </c>
      <c r="R795" s="338" t="b">
        <f t="shared" si="50"/>
        <v>1</v>
      </c>
      <c r="S795" s="338" t="str">
        <f t="shared" si="51"/>
        <v/>
      </c>
    </row>
    <row r="796" spans="1:19" s="338" customFormat="1" ht="20.100000000000001" customHeight="1">
      <c r="A796" s="301"/>
      <c r="B796" s="333"/>
      <c r="C796" s="333"/>
      <c r="D796" s="333"/>
      <c r="E796" s="333"/>
      <c r="F796" s="333"/>
      <c r="G796" s="334"/>
      <c r="H796" s="334"/>
      <c r="I796" s="335"/>
      <c r="J796" s="335"/>
      <c r="K796" s="335"/>
      <c r="L796" s="335"/>
      <c r="M796" s="335"/>
      <c r="N796" s="336" t="str">
        <f t="shared" ca="1" si="48"/>
        <v/>
      </c>
      <c r="O796" s="336" t="s">
        <v>18592</v>
      </c>
      <c r="P796" s="337"/>
      <c r="Q796" s="338" t="str">
        <f t="shared" si="49"/>
        <v/>
      </c>
      <c r="R796" s="338" t="b">
        <f t="shared" si="50"/>
        <v>1</v>
      </c>
      <c r="S796" s="338" t="str">
        <f t="shared" si="51"/>
        <v/>
      </c>
    </row>
    <row r="797" spans="1:19" s="338" customFormat="1" ht="20.100000000000001" customHeight="1">
      <c r="A797" s="301"/>
      <c r="B797" s="333"/>
      <c r="C797" s="333"/>
      <c r="D797" s="333"/>
      <c r="E797" s="333"/>
      <c r="F797" s="333"/>
      <c r="G797" s="334"/>
      <c r="H797" s="334"/>
      <c r="I797" s="335"/>
      <c r="J797" s="335"/>
      <c r="K797" s="335"/>
      <c r="L797" s="335"/>
      <c r="M797" s="335"/>
      <c r="N797" s="336" t="str">
        <f t="shared" ca="1" si="48"/>
        <v/>
      </c>
      <c r="O797" s="336" t="s">
        <v>18592</v>
      </c>
      <c r="P797" s="337"/>
      <c r="Q797" s="338" t="str">
        <f t="shared" si="49"/>
        <v/>
      </c>
      <c r="R797" s="338" t="b">
        <f t="shared" si="50"/>
        <v>1</v>
      </c>
      <c r="S797" s="338" t="str">
        <f t="shared" si="51"/>
        <v/>
      </c>
    </row>
    <row r="798" spans="1:19" s="338" customFormat="1" ht="20.100000000000001" customHeight="1">
      <c r="A798" s="301"/>
      <c r="B798" s="333"/>
      <c r="C798" s="333"/>
      <c r="D798" s="333"/>
      <c r="E798" s="333"/>
      <c r="F798" s="333"/>
      <c r="G798" s="334"/>
      <c r="H798" s="334"/>
      <c r="I798" s="335"/>
      <c r="J798" s="335"/>
      <c r="K798" s="335"/>
      <c r="L798" s="335"/>
      <c r="M798" s="335"/>
      <c r="N798" s="336" t="str">
        <f t="shared" ca="1" si="48"/>
        <v/>
      </c>
      <c r="O798" s="336" t="s">
        <v>18592</v>
      </c>
      <c r="P798" s="337"/>
      <c r="Q798" s="338" t="str">
        <f t="shared" si="49"/>
        <v/>
      </c>
      <c r="R798" s="338" t="b">
        <f t="shared" si="50"/>
        <v>1</v>
      </c>
      <c r="S798" s="338" t="str">
        <f t="shared" si="51"/>
        <v/>
      </c>
    </row>
    <row r="799" spans="1:19" s="338" customFormat="1" ht="20.100000000000001" customHeight="1">
      <c r="A799" s="301"/>
      <c r="B799" s="333"/>
      <c r="C799" s="333"/>
      <c r="D799" s="333"/>
      <c r="E799" s="333"/>
      <c r="F799" s="333"/>
      <c r="G799" s="334"/>
      <c r="H799" s="334"/>
      <c r="I799" s="335"/>
      <c r="J799" s="335"/>
      <c r="K799" s="335"/>
      <c r="L799" s="335"/>
      <c r="M799" s="335"/>
      <c r="N799" s="336" t="str">
        <f t="shared" ca="1" si="48"/>
        <v/>
      </c>
      <c r="O799" s="336" t="s">
        <v>18592</v>
      </c>
      <c r="P799" s="337"/>
      <c r="Q799" s="338" t="str">
        <f t="shared" si="49"/>
        <v/>
      </c>
      <c r="R799" s="338" t="b">
        <f t="shared" si="50"/>
        <v>1</v>
      </c>
      <c r="S799" s="338" t="str">
        <f t="shared" si="51"/>
        <v/>
      </c>
    </row>
    <row r="800" spans="1:19" s="338" customFormat="1" ht="20.100000000000001" customHeight="1">
      <c r="A800" s="301"/>
      <c r="B800" s="333"/>
      <c r="C800" s="333"/>
      <c r="D800" s="333"/>
      <c r="E800" s="333"/>
      <c r="F800" s="333"/>
      <c r="G800" s="334"/>
      <c r="H800" s="334"/>
      <c r="I800" s="335"/>
      <c r="J800" s="335"/>
      <c r="K800" s="335"/>
      <c r="L800" s="335"/>
      <c r="M800" s="335"/>
      <c r="N800" s="336" t="str">
        <f t="shared" ca="1" si="48"/>
        <v/>
      </c>
      <c r="O800" s="336" t="s">
        <v>18592</v>
      </c>
      <c r="P800" s="337"/>
      <c r="Q800" s="338" t="str">
        <f t="shared" si="49"/>
        <v/>
      </c>
      <c r="R800" s="338" t="b">
        <f t="shared" si="50"/>
        <v>1</v>
      </c>
      <c r="S800" s="338" t="str">
        <f t="shared" si="51"/>
        <v/>
      </c>
    </row>
    <row r="801" spans="1:19" s="338" customFormat="1" ht="20.100000000000001" customHeight="1">
      <c r="A801" s="301"/>
      <c r="B801" s="333"/>
      <c r="C801" s="333"/>
      <c r="D801" s="333"/>
      <c r="E801" s="333"/>
      <c r="F801" s="333"/>
      <c r="G801" s="334"/>
      <c r="H801" s="334"/>
      <c r="I801" s="335"/>
      <c r="J801" s="335"/>
      <c r="K801" s="335"/>
      <c r="L801" s="335"/>
      <c r="M801" s="335"/>
      <c r="N801" s="336" t="str">
        <f t="shared" ca="1" si="48"/>
        <v/>
      </c>
      <c r="O801" s="336" t="s">
        <v>18592</v>
      </c>
      <c r="P801" s="337"/>
      <c r="Q801" s="338" t="str">
        <f t="shared" si="49"/>
        <v/>
      </c>
      <c r="R801" s="338" t="b">
        <f t="shared" si="50"/>
        <v>1</v>
      </c>
      <c r="S801" s="338" t="str">
        <f t="shared" si="51"/>
        <v/>
      </c>
    </row>
    <row r="802" spans="1:19" s="338" customFormat="1" ht="20.100000000000001" customHeight="1">
      <c r="A802" s="301"/>
      <c r="B802" s="333"/>
      <c r="C802" s="333"/>
      <c r="D802" s="333"/>
      <c r="E802" s="333"/>
      <c r="F802" s="333"/>
      <c r="G802" s="334"/>
      <c r="H802" s="334"/>
      <c r="I802" s="335"/>
      <c r="J802" s="335"/>
      <c r="K802" s="335"/>
      <c r="L802" s="335"/>
      <c r="M802" s="335"/>
      <c r="N802" s="336" t="str">
        <f t="shared" ca="1" si="48"/>
        <v/>
      </c>
      <c r="O802" s="336" t="s">
        <v>18592</v>
      </c>
      <c r="P802" s="337"/>
      <c r="Q802" s="338" t="str">
        <f t="shared" si="49"/>
        <v/>
      </c>
      <c r="R802" s="338" t="b">
        <f t="shared" si="50"/>
        <v>1</v>
      </c>
      <c r="S802" s="338" t="str">
        <f t="shared" si="51"/>
        <v/>
      </c>
    </row>
    <row r="803" spans="1:19" s="338" customFormat="1" ht="20.100000000000001" customHeight="1">
      <c r="A803" s="301"/>
      <c r="B803" s="333"/>
      <c r="C803" s="333"/>
      <c r="D803" s="333"/>
      <c r="E803" s="333"/>
      <c r="F803" s="333"/>
      <c r="G803" s="334"/>
      <c r="H803" s="334"/>
      <c r="I803" s="335"/>
      <c r="J803" s="335"/>
      <c r="K803" s="335"/>
      <c r="L803" s="335"/>
      <c r="M803" s="335"/>
      <c r="N803" s="336" t="str">
        <f t="shared" ca="1" si="48"/>
        <v/>
      </c>
      <c r="O803" s="336" t="s">
        <v>18592</v>
      </c>
      <c r="P803" s="337"/>
      <c r="Q803" s="338" t="str">
        <f t="shared" si="49"/>
        <v/>
      </c>
      <c r="R803" s="338" t="b">
        <f t="shared" si="50"/>
        <v>1</v>
      </c>
      <c r="S803" s="338" t="str">
        <f t="shared" si="51"/>
        <v/>
      </c>
    </row>
    <row r="804" spans="1:19" s="338" customFormat="1" ht="20.100000000000001" customHeight="1">
      <c r="A804" s="301"/>
      <c r="B804" s="333"/>
      <c r="C804" s="333"/>
      <c r="D804" s="333"/>
      <c r="E804" s="333"/>
      <c r="F804" s="333"/>
      <c r="G804" s="334"/>
      <c r="H804" s="334"/>
      <c r="I804" s="335"/>
      <c r="J804" s="335"/>
      <c r="K804" s="335"/>
      <c r="L804" s="335"/>
      <c r="M804" s="335"/>
      <c r="N804" s="336" t="str">
        <f t="shared" ca="1" si="48"/>
        <v/>
      </c>
      <c r="O804" s="336" t="s">
        <v>18592</v>
      </c>
      <c r="P804" s="337"/>
      <c r="Q804" s="338" t="str">
        <f t="shared" si="49"/>
        <v/>
      </c>
      <c r="R804" s="338" t="b">
        <f t="shared" si="50"/>
        <v>1</v>
      </c>
      <c r="S804" s="338" t="str">
        <f t="shared" si="51"/>
        <v/>
      </c>
    </row>
    <row r="805" spans="1:19" s="338" customFormat="1" ht="20.100000000000001" customHeight="1">
      <c r="A805" s="301"/>
      <c r="B805" s="333"/>
      <c r="C805" s="333"/>
      <c r="D805" s="333"/>
      <c r="E805" s="333"/>
      <c r="F805" s="333"/>
      <c r="G805" s="334"/>
      <c r="H805" s="334"/>
      <c r="I805" s="335"/>
      <c r="J805" s="335"/>
      <c r="K805" s="335"/>
      <c r="L805" s="335"/>
      <c r="M805" s="335"/>
      <c r="N805" s="336" t="str">
        <f t="shared" ca="1" si="48"/>
        <v/>
      </c>
      <c r="O805" s="336" t="s">
        <v>18592</v>
      </c>
      <c r="P805" s="337"/>
      <c r="Q805" s="338" t="str">
        <f t="shared" si="49"/>
        <v/>
      </c>
      <c r="R805" s="338" t="b">
        <f t="shared" si="50"/>
        <v>1</v>
      </c>
      <c r="S805" s="338" t="str">
        <f t="shared" si="51"/>
        <v/>
      </c>
    </row>
    <row r="806" spans="1:19" s="338" customFormat="1" ht="20.100000000000001" customHeight="1">
      <c r="A806" s="301"/>
      <c r="B806" s="333"/>
      <c r="C806" s="333"/>
      <c r="D806" s="333"/>
      <c r="E806" s="333"/>
      <c r="F806" s="333"/>
      <c r="G806" s="334"/>
      <c r="H806" s="334"/>
      <c r="I806" s="335"/>
      <c r="J806" s="335"/>
      <c r="K806" s="335"/>
      <c r="L806" s="335"/>
      <c r="M806" s="335"/>
      <c r="N806" s="336" t="str">
        <f t="shared" ca="1" si="48"/>
        <v/>
      </c>
      <c r="O806" s="336" t="s">
        <v>18592</v>
      </c>
      <c r="P806" s="337"/>
      <c r="Q806" s="338" t="str">
        <f t="shared" si="49"/>
        <v/>
      </c>
      <c r="R806" s="338" t="b">
        <f t="shared" si="50"/>
        <v>1</v>
      </c>
      <c r="S806" s="338" t="str">
        <f t="shared" si="51"/>
        <v/>
      </c>
    </row>
    <row r="807" spans="1:19" s="338" customFormat="1" ht="20.100000000000001" customHeight="1">
      <c r="A807" s="301"/>
      <c r="B807" s="333"/>
      <c r="C807" s="333"/>
      <c r="D807" s="333"/>
      <c r="E807" s="333"/>
      <c r="F807" s="333"/>
      <c r="G807" s="334"/>
      <c r="H807" s="334"/>
      <c r="I807" s="335"/>
      <c r="J807" s="335"/>
      <c r="K807" s="335"/>
      <c r="L807" s="335"/>
      <c r="M807" s="335"/>
      <c r="N807" s="336" t="str">
        <f t="shared" ca="1" si="48"/>
        <v/>
      </c>
      <c r="O807" s="336" t="s">
        <v>18592</v>
      </c>
      <c r="P807" s="337"/>
      <c r="Q807" s="338" t="str">
        <f t="shared" si="49"/>
        <v/>
      </c>
      <c r="R807" s="338" t="b">
        <f t="shared" si="50"/>
        <v>1</v>
      </c>
      <c r="S807" s="338" t="str">
        <f t="shared" si="51"/>
        <v/>
      </c>
    </row>
    <row r="808" spans="1:19" s="338" customFormat="1" ht="20.100000000000001" customHeight="1">
      <c r="A808" s="301"/>
      <c r="B808" s="333"/>
      <c r="C808" s="333"/>
      <c r="D808" s="333"/>
      <c r="E808" s="333"/>
      <c r="F808" s="333"/>
      <c r="G808" s="334"/>
      <c r="H808" s="334"/>
      <c r="I808" s="335"/>
      <c r="J808" s="335"/>
      <c r="K808" s="335"/>
      <c r="L808" s="335"/>
      <c r="M808" s="335"/>
      <c r="N808" s="336" t="str">
        <f t="shared" ca="1" si="48"/>
        <v/>
      </c>
      <c r="O808" s="336" t="s">
        <v>18592</v>
      </c>
      <c r="P808" s="337"/>
      <c r="Q808" s="338" t="str">
        <f t="shared" si="49"/>
        <v/>
      </c>
      <c r="R808" s="338" t="b">
        <f t="shared" si="50"/>
        <v>1</v>
      </c>
      <c r="S808" s="338" t="str">
        <f t="shared" si="51"/>
        <v/>
      </c>
    </row>
    <row r="809" spans="1:19" s="338" customFormat="1" ht="20.100000000000001" customHeight="1">
      <c r="A809" s="301"/>
      <c r="B809" s="333"/>
      <c r="C809" s="333"/>
      <c r="D809" s="333"/>
      <c r="E809" s="333"/>
      <c r="F809" s="333"/>
      <c r="G809" s="334"/>
      <c r="H809" s="334"/>
      <c r="I809" s="335"/>
      <c r="J809" s="335"/>
      <c r="K809" s="335"/>
      <c r="L809" s="335"/>
      <c r="M809" s="335"/>
      <c r="N809" s="336" t="str">
        <f t="shared" ca="1" si="48"/>
        <v/>
      </c>
      <c r="O809" s="336" t="s">
        <v>18592</v>
      </c>
      <c r="P809" s="337"/>
      <c r="Q809" s="338" t="str">
        <f t="shared" si="49"/>
        <v/>
      </c>
      <c r="R809" s="338" t="b">
        <f t="shared" si="50"/>
        <v>1</v>
      </c>
      <c r="S809" s="338" t="str">
        <f t="shared" si="51"/>
        <v/>
      </c>
    </row>
    <row r="810" spans="1:19" s="338" customFormat="1" ht="20.100000000000001" customHeight="1">
      <c r="A810" s="301"/>
      <c r="B810" s="333"/>
      <c r="C810" s="333"/>
      <c r="D810" s="333"/>
      <c r="E810" s="333"/>
      <c r="F810" s="333"/>
      <c r="G810" s="334"/>
      <c r="H810" s="334"/>
      <c r="I810" s="335"/>
      <c r="J810" s="335"/>
      <c r="K810" s="335"/>
      <c r="L810" s="335"/>
      <c r="M810" s="335"/>
      <c r="N810" s="336" t="str">
        <f t="shared" ca="1" si="48"/>
        <v/>
      </c>
      <c r="O810" s="336" t="s">
        <v>18592</v>
      </c>
      <c r="P810" s="337"/>
      <c r="Q810" s="338" t="str">
        <f t="shared" si="49"/>
        <v/>
      </c>
      <c r="R810" s="338" t="b">
        <f t="shared" si="50"/>
        <v>1</v>
      </c>
      <c r="S810" s="338" t="str">
        <f t="shared" si="51"/>
        <v/>
      </c>
    </row>
    <row r="811" spans="1:19" s="338" customFormat="1" ht="20.100000000000001" customHeight="1">
      <c r="A811" s="301"/>
      <c r="B811" s="333"/>
      <c r="C811" s="333"/>
      <c r="D811" s="333"/>
      <c r="E811" s="333"/>
      <c r="F811" s="333"/>
      <c r="G811" s="334"/>
      <c r="H811" s="334"/>
      <c r="I811" s="335"/>
      <c r="J811" s="335"/>
      <c r="K811" s="335"/>
      <c r="L811" s="335"/>
      <c r="M811" s="335"/>
      <c r="N811" s="336" t="str">
        <f t="shared" ca="1" si="48"/>
        <v/>
      </c>
      <c r="O811" s="336" t="s">
        <v>18592</v>
      </c>
      <c r="P811" s="337"/>
      <c r="Q811" s="338" t="str">
        <f t="shared" si="49"/>
        <v/>
      </c>
      <c r="R811" s="338" t="b">
        <f t="shared" si="50"/>
        <v>1</v>
      </c>
      <c r="S811" s="338" t="str">
        <f t="shared" si="51"/>
        <v/>
      </c>
    </row>
    <row r="812" spans="1:19" s="338" customFormat="1" ht="20.100000000000001" customHeight="1">
      <c r="A812" s="301"/>
      <c r="B812" s="333"/>
      <c r="C812" s="333"/>
      <c r="D812" s="333"/>
      <c r="E812" s="333"/>
      <c r="F812" s="333"/>
      <c r="G812" s="334"/>
      <c r="H812" s="334"/>
      <c r="I812" s="335"/>
      <c r="J812" s="335"/>
      <c r="K812" s="335"/>
      <c r="L812" s="335"/>
      <c r="M812" s="335"/>
      <c r="N812" s="336" t="str">
        <f t="shared" ca="1" si="48"/>
        <v/>
      </c>
      <c r="O812" s="336" t="s">
        <v>18592</v>
      </c>
      <c r="P812" s="337"/>
      <c r="Q812" s="338" t="str">
        <f t="shared" si="49"/>
        <v/>
      </c>
      <c r="R812" s="338" t="b">
        <f t="shared" si="50"/>
        <v>1</v>
      </c>
      <c r="S812" s="338" t="str">
        <f t="shared" si="51"/>
        <v/>
      </c>
    </row>
    <row r="813" spans="1:19" s="338" customFormat="1" ht="20.100000000000001" customHeight="1">
      <c r="A813" s="301"/>
      <c r="B813" s="333"/>
      <c r="C813" s="333"/>
      <c r="D813" s="333"/>
      <c r="E813" s="333"/>
      <c r="F813" s="333"/>
      <c r="G813" s="334"/>
      <c r="H813" s="334"/>
      <c r="I813" s="335"/>
      <c r="J813" s="335"/>
      <c r="K813" s="335"/>
      <c r="L813" s="335"/>
      <c r="M813" s="335"/>
      <c r="N813" s="336" t="str">
        <f t="shared" ca="1" si="48"/>
        <v/>
      </c>
      <c r="O813" s="336" t="s">
        <v>18592</v>
      </c>
      <c r="P813" s="337"/>
      <c r="Q813" s="338" t="str">
        <f t="shared" si="49"/>
        <v/>
      </c>
      <c r="R813" s="338" t="b">
        <f t="shared" si="50"/>
        <v>1</v>
      </c>
      <c r="S813" s="338" t="str">
        <f t="shared" si="51"/>
        <v/>
      </c>
    </row>
    <row r="814" spans="1:19" s="338" customFormat="1" ht="20.100000000000001" customHeight="1">
      <c r="A814" s="301"/>
      <c r="B814" s="333"/>
      <c r="C814" s="333"/>
      <c r="D814" s="333"/>
      <c r="E814" s="333"/>
      <c r="F814" s="333"/>
      <c r="G814" s="334"/>
      <c r="H814" s="334"/>
      <c r="I814" s="335"/>
      <c r="J814" s="335"/>
      <c r="K814" s="335"/>
      <c r="L814" s="335"/>
      <c r="M814" s="335"/>
      <c r="N814" s="336" t="str">
        <f t="shared" ca="1" si="48"/>
        <v/>
      </c>
      <c r="O814" s="336" t="s">
        <v>18592</v>
      </c>
      <c r="P814" s="337"/>
      <c r="Q814" s="338" t="str">
        <f t="shared" si="49"/>
        <v/>
      </c>
      <c r="R814" s="338" t="b">
        <f t="shared" si="50"/>
        <v>1</v>
      </c>
      <c r="S814" s="338" t="str">
        <f t="shared" si="51"/>
        <v/>
      </c>
    </row>
    <row r="815" spans="1:19" s="338" customFormat="1" ht="20.100000000000001" customHeight="1">
      <c r="A815" s="301"/>
      <c r="B815" s="333"/>
      <c r="C815" s="333"/>
      <c r="D815" s="333"/>
      <c r="E815" s="333"/>
      <c r="F815" s="333"/>
      <c r="G815" s="334"/>
      <c r="H815" s="334"/>
      <c r="I815" s="335"/>
      <c r="J815" s="335"/>
      <c r="K815" s="335"/>
      <c r="L815" s="335"/>
      <c r="M815" s="335"/>
      <c r="N815" s="336" t="str">
        <f t="shared" ca="1" si="48"/>
        <v/>
      </c>
      <c r="O815" s="336" t="s">
        <v>18592</v>
      </c>
      <c r="P815" s="337"/>
      <c r="Q815" s="338" t="str">
        <f t="shared" si="49"/>
        <v/>
      </c>
      <c r="R815" s="338" t="b">
        <f t="shared" si="50"/>
        <v>1</v>
      </c>
      <c r="S815" s="338" t="str">
        <f t="shared" si="51"/>
        <v/>
      </c>
    </row>
    <row r="816" spans="1:19" s="338" customFormat="1" ht="20.100000000000001" customHeight="1">
      <c r="A816" s="301"/>
      <c r="B816" s="333"/>
      <c r="C816" s="333"/>
      <c r="D816" s="333"/>
      <c r="E816" s="333"/>
      <c r="F816" s="333"/>
      <c r="G816" s="334"/>
      <c r="H816" s="334"/>
      <c r="I816" s="335"/>
      <c r="J816" s="335"/>
      <c r="K816" s="335"/>
      <c r="L816" s="335"/>
      <c r="M816" s="335"/>
      <c r="N816" s="336" t="str">
        <f t="shared" ca="1" si="48"/>
        <v/>
      </c>
      <c r="O816" s="336" t="s">
        <v>18592</v>
      </c>
      <c r="P816" s="337"/>
      <c r="Q816" s="338" t="str">
        <f t="shared" si="49"/>
        <v/>
      </c>
      <c r="R816" s="338" t="b">
        <f t="shared" si="50"/>
        <v>1</v>
      </c>
      <c r="S816" s="338" t="str">
        <f t="shared" si="51"/>
        <v/>
      </c>
    </row>
    <row r="817" spans="1:19" s="338" customFormat="1" ht="20.100000000000001" customHeight="1">
      <c r="A817" s="301"/>
      <c r="B817" s="333"/>
      <c r="C817" s="333"/>
      <c r="D817" s="333"/>
      <c r="E817" s="333"/>
      <c r="F817" s="333"/>
      <c r="G817" s="334"/>
      <c r="H817" s="334"/>
      <c r="I817" s="335"/>
      <c r="J817" s="335"/>
      <c r="K817" s="335"/>
      <c r="L817" s="335"/>
      <c r="M817" s="335"/>
      <c r="N817" s="336" t="str">
        <f t="shared" ca="1" si="48"/>
        <v/>
      </c>
      <c r="O817" s="336" t="s">
        <v>18592</v>
      </c>
      <c r="P817" s="337"/>
      <c r="Q817" s="338" t="str">
        <f t="shared" si="49"/>
        <v/>
      </c>
      <c r="R817" s="338" t="b">
        <f t="shared" si="50"/>
        <v>1</v>
      </c>
      <c r="S817" s="338" t="str">
        <f t="shared" si="51"/>
        <v/>
      </c>
    </row>
    <row r="818" spans="1:19" s="338" customFormat="1" ht="20.100000000000001" customHeight="1">
      <c r="A818" s="301"/>
      <c r="B818" s="333"/>
      <c r="C818" s="333"/>
      <c r="D818" s="333"/>
      <c r="E818" s="333"/>
      <c r="F818" s="333"/>
      <c r="G818" s="334"/>
      <c r="H818" s="334"/>
      <c r="I818" s="335"/>
      <c r="J818" s="335"/>
      <c r="K818" s="335"/>
      <c r="L818" s="335"/>
      <c r="M818" s="335"/>
      <c r="N818" s="336" t="str">
        <f t="shared" ca="1" si="48"/>
        <v/>
      </c>
      <c r="O818" s="336" t="s">
        <v>18592</v>
      </c>
      <c r="P818" s="337"/>
      <c r="Q818" s="338" t="str">
        <f t="shared" si="49"/>
        <v/>
      </c>
      <c r="R818" s="338" t="b">
        <f t="shared" si="50"/>
        <v>1</v>
      </c>
      <c r="S818" s="338" t="str">
        <f t="shared" si="51"/>
        <v/>
      </c>
    </row>
    <row r="819" spans="1:19" s="338" customFormat="1" ht="20.100000000000001" customHeight="1">
      <c r="A819" s="301"/>
      <c r="B819" s="333"/>
      <c r="C819" s="333"/>
      <c r="D819" s="333"/>
      <c r="E819" s="333"/>
      <c r="F819" s="333"/>
      <c r="G819" s="334"/>
      <c r="H819" s="334"/>
      <c r="I819" s="335"/>
      <c r="J819" s="335"/>
      <c r="K819" s="335"/>
      <c r="L819" s="335"/>
      <c r="M819" s="335"/>
      <c r="N819" s="336" t="str">
        <f t="shared" ca="1" si="48"/>
        <v/>
      </c>
      <c r="O819" s="336" t="s">
        <v>18592</v>
      </c>
      <c r="P819" s="337"/>
      <c r="Q819" s="338" t="str">
        <f t="shared" si="49"/>
        <v/>
      </c>
      <c r="R819" s="338" t="b">
        <f t="shared" si="50"/>
        <v>1</v>
      </c>
      <c r="S819" s="338" t="str">
        <f t="shared" si="51"/>
        <v/>
      </c>
    </row>
    <row r="820" spans="1:19" s="338" customFormat="1" ht="20.100000000000001" customHeight="1">
      <c r="A820" s="301"/>
      <c r="B820" s="333"/>
      <c r="C820" s="333"/>
      <c r="D820" s="333"/>
      <c r="E820" s="333"/>
      <c r="F820" s="333"/>
      <c r="G820" s="334"/>
      <c r="H820" s="334"/>
      <c r="I820" s="335"/>
      <c r="J820" s="335"/>
      <c r="K820" s="335"/>
      <c r="L820" s="335"/>
      <c r="M820" s="335"/>
      <c r="N820" s="336" t="str">
        <f t="shared" ca="1" si="48"/>
        <v/>
      </c>
      <c r="O820" s="336" t="s">
        <v>18592</v>
      </c>
      <c r="P820" s="337"/>
      <c r="Q820" s="338" t="str">
        <f t="shared" si="49"/>
        <v/>
      </c>
      <c r="R820" s="338" t="b">
        <f t="shared" si="50"/>
        <v>1</v>
      </c>
      <c r="S820" s="338" t="str">
        <f t="shared" si="51"/>
        <v/>
      </c>
    </row>
    <row r="821" spans="1:19" s="338" customFormat="1" ht="20.100000000000001" customHeight="1">
      <c r="A821" s="301"/>
      <c r="B821" s="333"/>
      <c r="C821" s="333"/>
      <c r="D821" s="333"/>
      <c r="E821" s="333"/>
      <c r="F821" s="333"/>
      <c r="G821" s="334"/>
      <c r="H821" s="334"/>
      <c r="I821" s="335"/>
      <c r="J821" s="335"/>
      <c r="K821" s="335"/>
      <c r="L821" s="335"/>
      <c r="M821" s="335"/>
      <c r="N821" s="336" t="str">
        <f t="shared" ca="1" si="48"/>
        <v/>
      </c>
      <c r="O821" s="336" t="s">
        <v>18592</v>
      </c>
      <c r="P821" s="337"/>
      <c r="Q821" s="338" t="str">
        <f t="shared" si="49"/>
        <v/>
      </c>
      <c r="R821" s="338" t="b">
        <f t="shared" si="50"/>
        <v>1</v>
      </c>
      <c r="S821" s="338" t="str">
        <f t="shared" si="51"/>
        <v/>
      </c>
    </row>
    <row r="822" spans="1:19" s="338" customFormat="1" ht="20.100000000000001" customHeight="1">
      <c r="A822" s="301"/>
      <c r="B822" s="333"/>
      <c r="C822" s="333"/>
      <c r="D822" s="333"/>
      <c r="E822" s="333"/>
      <c r="F822" s="333"/>
      <c r="G822" s="334"/>
      <c r="H822" s="334"/>
      <c r="I822" s="335"/>
      <c r="J822" s="335"/>
      <c r="K822" s="335"/>
      <c r="L822" s="335"/>
      <c r="M822" s="335"/>
      <c r="N822" s="336" t="str">
        <f t="shared" ca="1" si="48"/>
        <v/>
      </c>
      <c r="O822" s="336" t="s">
        <v>18592</v>
      </c>
      <c r="P822" s="337"/>
      <c r="Q822" s="338" t="str">
        <f t="shared" si="49"/>
        <v/>
      </c>
      <c r="R822" s="338" t="b">
        <f t="shared" si="50"/>
        <v>1</v>
      </c>
      <c r="S822" s="338" t="str">
        <f t="shared" si="51"/>
        <v/>
      </c>
    </row>
    <row r="823" spans="1:19" s="338" customFormat="1" ht="20.100000000000001" customHeight="1">
      <c r="A823" s="301"/>
      <c r="B823" s="333"/>
      <c r="C823" s="333"/>
      <c r="D823" s="333"/>
      <c r="E823" s="333"/>
      <c r="F823" s="333"/>
      <c r="G823" s="334"/>
      <c r="H823" s="334"/>
      <c r="I823" s="335"/>
      <c r="J823" s="335"/>
      <c r="K823" s="335"/>
      <c r="L823" s="335"/>
      <c r="M823" s="335"/>
      <c r="N823" s="336" t="str">
        <f t="shared" ca="1" si="48"/>
        <v/>
      </c>
      <c r="O823" s="336" t="s">
        <v>18592</v>
      </c>
      <c r="P823" s="337"/>
      <c r="Q823" s="338" t="str">
        <f t="shared" si="49"/>
        <v/>
      </c>
      <c r="R823" s="338" t="b">
        <f t="shared" si="50"/>
        <v>1</v>
      </c>
      <c r="S823" s="338" t="str">
        <f t="shared" si="51"/>
        <v/>
      </c>
    </row>
    <row r="824" spans="1:19" s="338" customFormat="1" ht="20.100000000000001" customHeight="1">
      <c r="A824" s="301"/>
      <c r="B824" s="333"/>
      <c r="C824" s="333"/>
      <c r="D824" s="333"/>
      <c r="E824" s="333"/>
      <c r="F824" s="333"/>
      <c r="G824" s="334"/>
      <c r="H824" s="334"/>
      <c r="I824" s="335"/>
      <c r="J824" s="335"/>
      <c r="K824" s="335"/>
      <c r="L824" s="335"/>
      <c r="M824" s="335"/>
      <c r="N824" s="336" t="str">
        <f t="shared" ca="1" si="48"/>
        <v/>
      </c>
      <c r="O824" s="336" t="s">
        <v>18592</v>
      </c>
      <c r="P824" s="337"/>
      <c r="Q824" s="338" t="str">
        <f t="shared" si="49"/>
        <v/>
      </c>
      <c r="R824" s="338" t="b">
        <f t="shared" si="50"/>
        <v>1</v>
      </c>
      <c r="S824" s="338" t="str">
        <f t="shared" si="51"/>
        <v/>
      </c>
    </row>
    <row r="825" spans="1:19" s="338" customFormat="1" ht="20.100000000000001" customHeight="1">
      <c r="A825" s="301"/>
      <c r="B825" s="333"/>
      <c r="C825" s="333"/>
      <c r="D825" s="333"/>
      <c r="E825" s="333"/>
      <c r="F825" s="333"/>
      <c r="G825" s="334"/>
      <c r="H825" s="334"/>
      <c r="I825" s="335"/>
      <c r="J825" s="335"/>
      <c r="K825" s="335"/>
      <c r="L825" s="335"/>
      <c r="M825" s="335"/>
      <c r="N825" s="336" t="str">
        <f t="shared" ca="1" si="48"/>
        <v/>
      </c>
      <c r="O825" s="336" t="s">
        <v>18592</v>
      </c>
      <c r="P825" s="337"/>
      <c r="Q825" s="338" t="str">
        <f t="shared" si="49"/>
        <v/>
      </c>
      <c r="R825" s="338" t="b">
        <f t="shared" si="50"/>
        <v>1</v>
      </c>
      <c r="S825" s="338" t="str">
        <f t="shared" si="51"/>
        <v/>
      </c>
    </row>
    <row r="826" spans="1:19" s="338" customFormat="1" ht="20.100000000000001" customHeight="1">
      <c r="A826" s="301"/>
      <c r="B826" s="333"/>
      <c r="C826" s="333"/>
      <c r="D826" s="333"/>
      <c r="E826" s="333"/>
      <c r="F826" s="333"/>
      <c r="G826" s="334"/>
      <c r="H826" s="334"/>
      <c r="I826" s="335"/>
      <c r="J826" s="335"/>
      <c r="K826" s="335"/>
      <c r="L826" s="335"/>
      <c r="M826" s="335"/>
      <c r="N826" s="336" t="str">
        <f t="shared" ca="1" si="48"/>
        <v/>
      </c>
      <c r="O826" s="336" t="s">
        <v>18592</v>
      </c>
      <c r="P826" s="337"/>
      <c r="Q826" s="338" t="str">
        <f t="shared" si="49"/>
        <v/>
      </c>
      <c r="R826" s="338" t="b">
        <f t="shared" si="50"/>
        <v>1</v>
      </c>
      <c r="S826" s="338" t="str">
        <f t="shared" si="51"/>
        <v/>
      </c>
    </row>
    <row r="827" spans="1:19" s="338" customFormat="1" ht="20.100000000000001" customHeight="1">
      <c r="A827" s="301"/>
      <c r="B827" s="333"/>
      <c r="C827" s="333"/>
      <c r="D827" s="333"/>
      <c r="E827" s="333"/>
      <c r="F827" s="333"/>
      <c r="G827" s="334"/>
      <c r="H827" s="334"/>
      <c r="I827" s="335"/>
      <c r="J827" s="335"/>
      <c r="K827" s="335"/>
      <c r="L827" s="335"/>
      <c r="M827" s="335"/>
      <c r="N827" s="336" t="str">
        <f t="shared" ca="1" si="48"/>
        <v/>
      </c>
      <c r="O827" s="336" t="s">
        <v>18592</v>
      </c>
      <c r="P827" s="337"/>
      <c r="Q827" s="338" t="str">
        <f t="shared" si="49"/>
        <v/>
      </c>
      <c r="R827" s="338" t="b">
        <f t="shared" si="50"/>
        <v>1</v>
      </c>
      <c r="S827" s="338" t="str">
        <f t="shared" si="51"/>
        <v/>
      </c>
    </row>
    <row r="828" spans="1:19" s="338" customFormat="1" ht="20.100000000000001" customHeight="1">
      <c r="A828" s="301"/>
      <c r="B828" s="333"/>
      <c r="C828" s="333"/>
      <c r="D828" s="333"/>
      <c r="E828" s="333"/>
      <c r="F828" s="333"/>
      <c r="G828" s="334"/>
      <c r="H828" s="334"/>
      <c r="I828" s="335"/>
      <c r="J828" s="335"/>
      <c r="K828" s="335"/>
      <c r="L828" s="335"/>
      <c r="M828" s="335"/>
      <c r="N828" s="336" t="str">
        <f t="shared" ca="1" si="48"/>
        <v/>
      </c>
      <c r="O828" s="336" t="s">
        <v>18592</v>
      </c>
      <c r="P828" s="337"/>
      <c r="Q828" s="338" t="str">
        <f t="shared" si="49"/>
        <v/>
      </c>
      <c r="R828" s="338" t="b">
        <f t="shared" si="50"/>
        <v>1</v>
      </c>
      <c r="S828" s="338" t="str">
        <f t="shared" si="51"/>
        <v/>
      </c>
    </row>
    <row r="829" spans="1:19" s="338" customFormat="1" ht="20.100000000000001" customHeight="1">
      <c r="A829" s="301"/>
      <c r="B829" s="333"/>
      <c r="C829" s="333"/>
      <c r="D829" s="333"/>
      <c r="E829" s="333"/>
      <c r="F829" s="333"/>
      <c r="G829" s="334"/>
      <c r="H829" s="334"/>
      <c r="I829" s="335"/>
      <c r="J829" s="335"/>
      <c r="K829" s="335"/>
      <c r="L829" s="335"/>
      <c r="M829" s="335"/>
      <c r="N829" s="336" t="str">
        <f t="shared" ca="1" si="48"/>
        <v/>
      </c>
      <c r="O829" s="336" t="s">
        <v>18592</v>
      </c>
      <c r="P829" s="337"/>
      <c r="Q829" s="338" t="str">
        <f t="shared" si="49"/>
        <v/>
      </c>
      <c r="R829" s="338" t="b">
        <f t="shared" si="50"/>
        <v>1</v>
      </c>
      <c r="S829" s="338" t="str">
        <f t="shared" si="51"/>
        <v/>
      </c>
    </row>
    <row r="830" spans="1:19" s="338" customFormat="1" ht="20.100000000000001" customHeight="1">
      <c r="A830" s="301"/>
      <c r="B830" s="333"/>
      <c r="C830" s="333"/>
      <c r="D830" s="333"/>
      <c r="E830" s="333"/>
      <c r="F830" s="333"/>
      <c r="G830" s="334"/>
      <c r="H830" s="334"/>
      <c r="I830" s="335"/>
      <c r="J830" s="335"/>
      <c r="K830" s="335"/>
      <c r="L830" s="335"/>
      <c r="M830" s="335"/>
      <c r="N830" s="336" t="str">
        <f t="shared" ca="1" si="48"/>
        <v/>
      </c>
      <c r="O830" s="336" t="s">
        <v>18592</v>
      </c>
      <c r="P830" s="337"/>
      <c r="Q830" s="338" t="str">
        <f t="shared" si="49"/>
        <v/>
      </c>
      <c r="R830" s="338" t="b">
        <f t="shared" si="50"/>
        <v>1</v>
      </c>
      <c r="S830" s="338" t="str">
        <f t="shared" si="51"/>
        <v/>
      </c>
    </row>
    <row r="831" spans="1:19" s="338" customFormat="1" ht="20.100000000000001" customHeight="1">
      <c r="A831" s="301"/>
      <c r="B831" s="333"/>
      <c r="C831" s="333"/>
      <c r="D831" s="333"/>
      <c r="E831" s="333"/>
      <c r="F831" s="333"/>
      <c r="G831" s="334"/>
      <c r="H831" s="334"/>
      <c r="I831" s="335"/>
      <c r="J831" s="335"/>
      <c r="K831" s="335"/>
      <c r="L831" s="335"/>
      <c r="M831" s="335"/>
      <c r="N831" s="336" t="str">
        <f t="shared" ca="1" si="48"/>
        <v/>
      </c>
      <c r="O831" s="336" t="s">
        <v>18592</v>
      </c>
      <c r="P831" s="337"/>
      <c r="Q831" s="338" t="str">
        <f t="shared" si="49"/>
        <v/>
      </c>
      <c r="R831" s="338" t="b">
        <f t="shared" si="50"/>
        <v>1</v>
      </c>
      <c r="S831" s="338" t="str">
        <f t="shared" si="51"/>
        <v/>
      </c>
    </row>
    <row r="832" spans="1:19" s="338" customFormat="1" ht="20.100000000000001" customHeight="1">
      <c r="A832" s="301"/>
      <c r="B832" s="333"/>
      <c r="C832" s="333"/>
      <c r="D832" s="333"/>
      <c r="E832" s="333"/>
      <c r="F832" s="333"/>
      <c r="G832" s="334"/>
      <c r="H832" s="334"/>
      <c r="I832" s="335"/>
      <c r="J832" s="335"/>
      <c r="K832" s="335"/>
      <c r="L832" s="335"/>
      <c r="M832" s="335"/>
      <c r="N832" s="336" t="str">
        <f t="shared" ca="1" si="48"/>
        <v/>
      </c>
      <c r="O832" s="336" t="s">
        <v>18592</v>
      </c>
      <c r="P832" s="337"/>
      <c r="Q832" s="338" t="str">
        <f t="shared" si="49"/>
        <v/>
      </c>
      <c r="R832" s="338" t="b">
        <f t="shared" si="50"/>
        <v>1</v>
      </c>
      <c r="S832" s="338" t="str">
        <f t="shared" si="51"/>
        <v/>
      </c>
    </row>
    <row r="833" spans="1:19" s="338" customFormat="1" ht="20.100000000000001" customHeight="1">
      <c r="A833" s="301"/>
      <c r="B833" s="333"/>
      <c r="C833" s="333"/>
      <c r="D833" s="333"/>
      <c r="E833" s="333"/>
      <c r="F833" s="333"/>
      <c r="G833" s="334"/>
      <c r="H833" s="334"/>
      <c r="I833" s="335"/>
      <c r="J833" s="335"/>
      <c r="K833" s="335"/>
      <c r="L833" s="335"/>
      <c r="M833" s="335"/>
      <c r="N833" s="336" t="str">
        <f t="shared" ca="1" si="48"/>
        <v/>
      </c>
      <c r="O833" s="336" t="s">
        <v>18592</v>
      </c>
      <c r="P833" s="337"/>
      <c r="Q833" s="338" t="str">
        <f t="shared" si="49"/>
        <v/>
      </c>
      <c r="R833" s="338" t="b">
        <f t="shared" si="50"/>
        <v>1</v>
      </c>
      <c r="S833" s="338" t="str">
        <f t="shared" si="51"/>
        <v/>
      </c>
    </row>
    <row r="834" spans="1:19" s="338" customFormat="1" ht="20.100000000000001" customHeight="1">
      <c r="A834" s="301"/>
      <c r="B834" s="333"/>
      <c r="C834" s="333"/>
      <c r="D834" s="333"/>
      <c r="E834" s="333"/>
      <c r="F834" s="333"/>
      <c r="G834" s="334"/>
      <c r="H834" s="334"/>
      <c r="I834" s="335"/>
      <c r="J834" s="335"/>
      <c r="K834" s="335"/>
      <c r="L834" s="335"/>
      <c r="M834" s="335"/>
      <c r="N834" s="336" t="str">
        <f t="shared" ca="1" si="48"/>
        <v/>
      </c>
      <c r="O834" s="336" t="s">
        <v>18592</v>
      </c>
      <c r="P834" s="337"/>
      <c r="Q834" s="338" t="str">
        <f t="shared" si="49"/>
        <v/>
      </c>
      <c r="R834" s="338" t="b">
        <f t="shared" si="50"/>
        <v>1</v>
      </c>
      <c r="S834" s="338" t="str">
        <f t="shared" si="51"/>
        <v/>
      </c>
    </row>
    <row r="835" spans="1:19" s="338" customFormat="1" ht="20.100000000000001" customHeight="1">
      <c r="A835" s="301"/>
      <c r="B835" s="333"/>
      <c r="C835" s="333"/>
      <c r="D835" s="333"/>
      <c r="E835" s="333"/>
      <c r="F835" s="333"/>
      <c r="G835" s="334"/>
      <c r="H835" s="334"/>
      <c r="I835" s="335"/>
      <c r="J835" s="335"/>
      <c r="K835" s="335"/>
      <c r="L835" s="335"/>
      <c r="M835" s="335"/>
      <c r="N835" s="336" t="str">
        <f t="shared" ca="1" si="48"/>
        <v/>
      </c>
      <c r="O835" s="336" t="s">
        <v>18592</v>
      </c>
      <c r="P835" s="337"/>
      <c r="Q835" s="338" t="str">
        <f t="shared" si="49"/>
        <v/>
      </c>
      <c r="R835" s="338" t="b">
        <f t="shared" si="50"/>
        <v>1</v>
      </c>
      <c r="S835" s="338" t="str">
        <f t="shared" si="51"/>
        <v/>
      </c>
    </row>
    <row r="836" spans="1:19" s="338" customFormat="1" ht="20.100000000000001" customHeight="1">
      <c r="A836" s="301"/>
      <c r="B836" s="333"/>
      <c r="C836" s="333"/>
      <c r="D836" s="333"/>
      <c r="E836" s="333"/>
      <c r="F836" s="333"/>
      <c r="G836" s="334"/>
      <c r="H836" s="334"/>
      <c r="I836" s="335"/>
      <c r="J836" s="335"/>
      <c r="K836" s="335"/>
      <c r="L836" s="335"/>
      <c r="M836" s="335"/>
      <c r="N836" s="336" t="str">
        <f t="shared" ca="1" si="48"/>
        <v/>
      </c>
      <c r="O836" s="336" t="s">
        <v>18592</v>
      </c>
      <c r="P836" s="337"/>
      <c r="Q836" s="338" t="str">
        <f t="shared" si="49"/>
        <v/>
      </c>
      <c r="R836" s="338" t="b">
        <f t="shared" si="50"/>
        <v>1</v>
      </c>
      <c r="S836" s="338" t="str">
        <f t="shared" si="51"/>
        <v/>
      </c>
    </row>
    <row r="837" spans="1:19" s="338" customFormat="1" ht="20.100000000000001" customHeight="1">
      <c r="A837" s="301"/>
      <c r="B837" s="333"/>
      <c r="C837" s="333"/>
      <c r="D837" s="333"/>
      <c r="E837" s="333"/>
      <c r="F837" s="333"/>
      <c r="G837" s="334"/>
      <c r="H837" s="334"/>
      <c r="I837" s="335"/>
      <c r="J837" s="335"/>
      <c r="K837" s="335"/>
      <c r="L837" s="335"/>
      <c r="M837" s="335"/>
      <c r="N837" s="336" t="str">
        <f t="shared" ref="N837:N900" ca="1" si="52">IF(A837="","",IF(ISERROR(MATCH($F837,CL,0)),"Unknown",INDIRECT("'C'!$A$"&amp;MATCH($F837,CL,0)+1)))</f>
        <v/>
      </c>
      <c r="O837" s="336" t="s">
        <v>18592</v>
      </c>
      <c r="P837" s="337"/>
      <c r="Q837" s="338" t="str">
        <f t="shared" ref="Q837:Q900" si="53">A837&amp;B837</f>
        <v/>
      </c>
      <c r="R837" s="338" t="b">
        <f t="shared" ref="R837:R900" si="54">OR(ISBLANK(B837),ISBLANK(C837))</f>
        <v>1</v>
      </c>
      <c r="S837" s="338" t="str">
        <f t="shared" ref="S837:S900" si="55">IF(R837,"",A837&amp;"+")</f>
        <v/>
      </c>
    </row>
    <row r="838" spans="1:19" s="338" customFormat="1" ht="20.100000000000001" customHeight="1">
      <c r="A838" s="301"/>
      <c r="B838" s="333"/>
      <c r="C838" s="333"/>
      <c r="D838" s="333"/>
      <c r="E838" s="333"/>
      <c r="F838" s="333"/>
      <c r="G838" s="334"/>
      <c r="H838" s="334"/>
      <c r="I838" s="335"/>
      <c r="J838" s="335"/>
      <c r="K838" s="335"/>
      <c r="L838" s="335"/>
      <c r="M838" s="335"/>
      <c r="N838" s="336" t="str">
        <f t="shared" ca="1" si="52"/>
        <v/>
      </c>
      <c r="O838" s="336" t="s">
        <v>18592</v>
      </c>
      <c r="P838" s="337"/>
      <c r="Q838" s="338" t="str">
        <f t="shared" si="53"/>
        <v/>
      </c>
      <c r="R838" s="338" t="b">
        <f t="shared" si="54"/>
        <v>1</v>
      </c>
      <c r="S838" s="338" t="str">
        <f t="shared" si="55"/>
        <v/>
      </c>
    </row>
    <row r="839" spans="1:19" s="338" customFormat="1" ht="20.100000000000001" customHeight="1">
      <c r="A839" s="301"/>
      <c r="B839" s="333"/>
      <c r="C839" s="333"/>
      <c r="D839" s="333"/>
      <c r="E839" s="333"/>
      <c r="F839" s="333"/>
      <c r="G839" s="334"/>
      <c r="H839" s="334"/>
      <c r="I839" s="335"/>
      <c r="J839" s="335"/>
      <c r="K839" s="335"/>
      <c r="L839" s="335"/>
      <c r="M839" s="335"/>
      <c r="N839" s="336" t="str">
        <f t="shared" ca="1" si="52"/>
        <v/>
      </c>
      <c r="O839" s="336" t="s">
        <v>18592</v>
      </c>
      <c r="P839" s="337"/>
      <c r="Q839" s="338" t="str">
        <f t="shared" si="53"/>
        <v/>
      </c>
      <c r="R839" s="338" t="b">
        <f t="shared" si="54"/>
        <v>1</v>
      </c>
      <c r="S839" s="338" t="str">
        <f t="shared" si="55"/>
        <v/>
      </c>
    </row>
    <row r="840" spans="1:19" s="338" customFormat="1" ht="20.100000000000001" customHeight="1">
      <c r="A840" s="301"/>
      <c r="B840" s="333"/>
      <c r="C840" s="333"/>
      <c r="D840" s="333"/>
      <c r="E840" s="333"/>
      <c r="F840" s="333"/>
      <c r="G840" s="334"/>
      <c r="H840" s="334"/>
      <c r="I840" s="335"/>
      <c r="J840" s="335"/>
      <c r="K840" s="335"/>
      <c r="L840" s="335"/>
      <c r="M840" s="335"/>
      <c r="N840" s="336" t="str">
        <f t="shared" ca="1" si="52"/>
        <v/>
      </c>
      <c r="O840" s="336" t="s">
        <v>18592</v>
      </c>
      <c r="P840" s="337"/>
      <c r="Q840" s="338" t="str">
        <f t="shared" si="53"/>
        <v/>
      </c>
      <c r="R840" s="338" t="b">
        <f t="shared" si="54"/>
        <v>1</v>
      </c>
      <c r="S840" s="338" t="str">
        <f t="shared" si="55"/>
        <v/>
      </c>
    </row>
    <row r="841" spans="1:19" s="338" customFormat="1" ht="20.100000000000001" customHeight="1">
      <c r="A841" s="301"/>
      <c r="B841" s="333"/>
      <c r="C841" s="333"/>
      <c r="D841" s="333"/>
      <c r="E841" s="333"/>
      <c r="F841" s="333"/>
      <c r="G841" s="334"/>
      <c r="H841" s="334"/>
      <c r="I841" s="335"/>
      <c r="J841" s="335"/>
      <c r="K841" s="335"/>
      <c r="L841" s="335"/>
      <c r="M841" s="335"/>
      <c r="N841" s="336" t="str">
        <f t="shared" ca="1" si="52"/>
        <v/>
      </c>
      <c r="O841" s="336" t="s">
        <v>18592</v>
      </c>
      <c r="P841" s="337"/>
      <c r="Q841" s="338" t="str">
        <f t="shared" si="53"/>
        <v/>
      </c>
      <c r="R841" s="338" t="b">
        <f t="shared" si="54"/>
        <v>1</v>
      </c>
      <c r="S841" s="338" t="str">
        <f t="shared" si="55"/>
        <v/>
      </c>
    </row>
    <row r="842" spans="1:19" s="338" customFormat="1" ht="20.100000000000001" customHeight="1">
      <c r="A842" s="301"/>
      <c r="B842" s="333"/>
      <c r="C842" s="333"/>
      <c r="D842" s="333"/>
      <c r="E842" s="333"/>
      <c r="F842" s="333"/>
      <c r="G842" s="334"/>
      <c r="H842" s="334"/>
      <c r="I842" s="335"/>
      <c r="J842" s="335"/>
      <c r="K842" s="335"/>
      <c r="L842" s="335"/>
      <c r="M842" s="335"/>
      <c r="N842" s="336" t="str">
        <f t="shared" ca="1" si="52"/>
        <v/>
      </c>
      <c r="O842" s="336" t="s">
        <v>18592</v>
      </c>
      <c r="P842" s="337"/>
      <c r="Q842" s="338" t="str">
        <f t="shared" si="53"/>
        <v/>
      </c>
      <c r="R842" s="338" t="b">
        <f t="shared" si="54"/>
        <v>1</v>
      </c>
      <c r="S842" s="338" t="str">
        <f t="shared" si="55"/>
        <v/>
      </c>
    </row>
    <row r="843" spans="1:19" s="338" customFormat="1" ht="20.100000000000001" customHeight="1">
      <c r="A843" s="301"/>
      <c r="B843" s="333"/>
      <c r="C843" s="333"/>
      <c r="D843" s="333"/>
      <c r="E843" s="333"/>
      <c r="F843" s="333"/>
      <c r="G843" s="334"/>
      <c r="H843" s="334"/>
      <c r="I843" s="335"/>
      <c r="J843" s="335"/>
      <c r="K843" s="335"/>
      <c r="L843" s="335"/>
      <c r="M843" s="335"/>
      <c r="N843" s="336" t="str">
        <f t="shared" ca="1" si="52"/>
        <v/>
      </c>
      <c r="O843" s="336" t="s">
        <v>18592</v>
      </c>
      <c r="P843" s="337"/>
      <c r="Q843" s="338" t="str">
        <f t="shared" si="53"/>
        <v/>
      </c>
      <c r="R843" s="338" t="b">
        <f t="shared" si="54"/>
        <v>1</v>
      </c>
      <c r="S843" s="338" t="str">
        <f t="shared" si="55"/>
        <v/>
      </c>
    </row>
    <row r="844" spans="1:19" s="338" customFormat="1" ht="20.100000000000001" customHeight="1">
      <c r="A844" s="301"/>
      <c r="B844" s="333"/>
      <c r="C844" s="333"/>
      <c r="D844" s="333"/>
      <c r="E844" s="333"/>
      <c r="F844" s="333"/>
      <c r="G844" s="334"/>
      <c r="H844" s="334"/>
      <c r="I844" s="335"/>
      <c r="J844" s="335"/>
      <c r="K844" s="335"/>
      <c r="L844" s="335"/>
      <c r="M844" s="335"/>
      <c r="N844" s="336" t="str">
        <f t="shared" ca="1" si="52"/>
        <v/>
      </c>
      <c r="O844" s="336" t="s">
        <v>18592</v>
      </c>
      <c r="P844" s="337"/>
      <c r="Q844" s="338" t="str">
        <f t="shared" si="53"/>
        <v/>
      </c>
      <c r="R844" s="338" t="b">
        <f t="shared" si="54"/>
        <v>1</v>
      </c>
      <c r="S844" s="338" t="str">
        <f t="shared" si="55"/>
        <v/>
      </c>
    </row>
    <row r="845" spans="1:19" s="338" customFormat="1" ht="20.100000000000001" customHeight="1">
      <c r="A845" s="301"/>
      <c r="B845" s="333"/>
      <c r="C845" s="333"/>
      <c r="D845" s="333"/>
      <c r="E845" s="333"/>
      <c r="F845" s="333"/>
      <c r="G845" s="334"/>
      <c r="H845" s="334"/>
      <c r="I845" s="335"/>
      <c r="J845" s="335"/>
      <c r="K845" s="335"/>
      <c r="L845" s="335"/>
      <c r="M845" s="335"/>
      <c r="N845" s="336" t="str">
        <f t="shared" ca="1" si="52"/>
        <v/>
      </c>
      <c r="O845" s="336" t="s">
        <v>18592</v>
      </c>
      <c r="P845" s="337"/>
      <c r="Q845" s="338" t="str">
        <f t="shared" si="53"/>
        <v/>
      </c>
      <c r="R845" s="338" t="b">
        <f t="shared" si="54"/>
        <v>1</v>
      </c>
      <c r="S845" s="338" t="str">
        <f t="shared" si="55"/>
        <v/>
      </c>
    </row>
    <row r="846" spans="1:19" s="338" customFormat="1" ht="20.100000000000001" customHeight="1">
      <c r="A846" s="301"/>
      <c r="B846" s="333"/>
      <c r="C846" s="333"/>
      <c r="D846" s="333"/>
      <c r="E846" s="333"/>
      <c r="F846" s="333"/>
      <c r="G846" s="334"/>
      <c r="H846" s="334"/>
      <c r="I846" s="335"/>
      <c r="J846" s="335"/>
      <c r="K846" s="335"/>
      <c r="L846" s="335"/>
      <c r="M846" s="335"/>
      <c r="N846" s="336" t="str">
        <f t="shared" ca="1" si="52"/>
        <v/>
      </c>
      <c r="O846" s="336" t="s">
        <v>18592</v>
      </c>
      <c r="P846" s="337"/>
      <c r="Q846" s="338" t="str">
        <f t="shared" si="53"/>
        <v/>
      </c>
      <c r="R846" s="338" t="b">
        <f t="shared" si="54"/>
        <v>1</v>
      </c>
      <c r="S846" s="338" t="str">
        <f t="shared" si="55"/>
        <v/>
      </c>
    </row>
    <row r="847" spans="1:19" s="338" customFormat="1" ht="20.100000000000001" customHeight="1">
      <c r="A847" s="301"/>
      <c r="B847" s="333"/>
      <c r="C847" s="333"/>
      <c r="D847" s="333"/>
      <c r="E847" s="333"/>
      <c r="F847" s="333"/>
      <c r="G847" s="334"/>
      <c r="H847" s="334"/>
      <c r="I847" s="335"/>
      <c r="J847" s="335"/>
      <c r="K847" s="335"/>
      <c r="L847" s="335"/>
      <c r="M847" s="335"/>
      <c r="N847" s="336" t="str">
        <f t="shared" ca="1" si="52"/>
        <v/>
      </c>
      <c r="O847" s="336" t="s">
        <v>18592</v>
      </c>
      <c r="P847" s="337"/>
      <c r="Q847" s="338" t="str">
        <f t="shared" si="53"/>
        <v/>
      </c>
      <c r="R847" s="338" t="b">
        <f t="shared" si="54"/>
        <v>1</v>
      </c>
      <c r="S847" s="338" t="str">
        <f t="shared" si="55"/>
        <v/>
      </c>
    </row>
    <row r="848" spans="1:19" s="338" customFormat="1" ht="20.100000000000001" customHeight="1">
      <c r="A848" s="301"/>
      <c r="B848" s="333"/>
      <c r="C848" s="333"/>
      <c r="D848" s="333"/>
      <c r="E848" s="333"/>
      <c r="F848" s="333"/>
      <c r="G848" s="334"/>
      <c r="H848" s="334"/>
      <c r="I848" s="335"/>
      <c r="J848" s="335"/>
      <c r="K848" s="335"/>
      <c r="L848" s="335"/>
      <c r="M848" s="335"/>
      <c r="N848" s="336" t="str">
        <f t="shared" ca="1" si="52"/>
        <v/>
      </c>
      <c r="O848" s="336" t="s">
        <v>18592</v>
      </c>
      <c r="P848" s="337"/>
      <c r="Q848" s="338" t="str">
        <f t="shared" si="53"/>
        <v/>
      </c>
      <c r="R848" s="338" t="b">
        <f t="shared" si="54"/>
        <v>1</v>
      </c>
      <c r="S848" s="338" t="str">
        <f t="shared" si="55"/>
        <v/>
      </c>
    </row>
    <row r="849" spans="1:19" s="338" customFormat="1" ht="20.100000000000001" customHeight="1">
      <c r="A849" s="301"/>
      <c r="B849" s="333"/>
      <c r="C849" s="333"/>
      <c r="D849" s="333"/>
      <c r="E849" s="333"/>
      <c r="F849" s="333"/>
      <c r="G849" s="334"/>
      <c r="H849" s="334"/>
      <c r="I849" s="335"/>
      <c r="J849" s="335"/>
      <c r="K849" s="335"/>
      <c r="L849" s="335"/>
      <c r="M849" s="335"/>
      <c r="N849" s="336" t="str">
        <f t="shared" ca="1" si="52"/>
        <v/>
      </c>
      <c r="O849" s="336" t="s">
        <v>18592</v>
      </c>
      <c r="P849" s="337"/>
      <c r="Q849" s="338" t="str">
        <f t="shared" si="53"/>
        <v/>
      </c>
      <c r="R849" s="338" t="b">
        <f t="shared" si="54"/>
        <v>1</v>
      </c>
      <c r="S849" s="338" t="str">
        <f t="shared" si="55"/>
        <v/>
      </c>
    </row>
    <row r="850" spans="1:19" s="338" customFormat="1" ht="20.100000000000001" customHeight="1">
      <c r="A850" s="301"/>
      <c r="B850" s="333"/>
      <c r="C850" s="333"/>
      <c r="D850" s="333"/>
      <c r="E850" s="333"/>
      <c r="F850" s="333"/>
      <c r="G850" s="334"/>
      <c r="H850" s="334"/>
      <c r="I850" s="335"/>
      <c r="J850" s="335"/>
      <c r="K850" s="335"/>
      <c r="L850" s="335"/>
      <c r="M850" s="335"/>
      <c r="N850" s="336" t="str">
        <f t="shared" ca="1" si="52"/>
        <v/>
      </c>
      <c r="O850" s="336" t="s">
        <v>18592</v>
      </c>
      <c r="P850" s="337"/>
      <c r="Q850" s="338" t="str">
        <f t="shared" si="53"/>
        <v/>
      </c>
      <c r="R850" s="338" t="b">
        <f t="shared" si="54"/>
        <v>1</v>
      </c>
      <c r="S850" s="338" t="str">
        <f t="shared" si="55"/>
        <v/>
      </c>
    </row>
    <row r="851" spans="1:19" s="338" customFormat="1" ht="20.100000000000001" customHeight="1">
      <c r="A851" s="301"/>
      <c r="B851" s="333"/>
      <c r="C851" s="333"/>
      <c r="D851" s="333"/>
      <c r="E851" s="333"/>
      <c r="F851" s="333"/>
      <c r="G851" s="334"/>
      <c r="H851" s="334"/>
      <c r="I851" s="335"/>
      <c r="J851" s="335"/>
      <c r="K851" s="335"/>
      <c r="L851" s="335"/>
      <c r="M851" s="335"/>
      <c r="N851" s="336" t="str">
        <f t="shared" ca="1" si="52"/>
        <v/>
      </c>
      <c r="O851" s="336" t="s">
        <v>18592</v>
      </c>
      <c r="P851" s="337"/>
      <c r="Q851" s="338" t="str">
        <f t="shared" si="53"/>
        <v/>
      </c>
      <c r="R851" s="338" t="b">
        <f t="shared" si="54"/>
        <v>1</v>
      </c>
      <c r="S851" s="338" t="str">
        <f t="shared" si="55"/>
        <v/>
      </c>
    </row>
    <row r="852" spans="1:19" s="338" customFormat="1" ht="20.100000000000001" customHeight="1">
      <c r="A852" s="301"/>
      <c r="B852" s="333"/>
      <c r="C852" s="333"/>
      <c r="D852" s="333"/>
      <c r="E852" s="333"/>
      <c r="F852" s="333"/>
      <c r="G852" s="334"/>
      <c r="H852" s="334"/>
      <c r="I852" s="335"/>
      <c r="J852" s="335"/>
      <c r="K852" s="335"/>
      <c r="L852" s="335"/>
      <c r="M852" s="335"/>
      <c r="N852" s="336" t="str">
        <f t="shared" ca="1" si="52"/>
        <v/>
      </c>
      <c r="O852" s="336" t="s">
        <v>18592</v>
      </c>
      <c r="P852" s="337"/>
      <c r="Q852" s="338" t="str">
        <f t="shared" si="53"/>
        <v/>
      </c>
      <c r="R852" s="338" t="b">
        <f t="shared" si="54"/>
        <v>1</v>
      </c>
      <c r="S852" s="338" t="str">
        <f t="shared" si="55"/>
        <v/>
      </c>
    </row>
    <row r="853" spans="1:19" s="338" customFormat="1" ht="20.100000000000001" customHeight="1">
      <c r="A853" s="301"/>
      <c r="B853" s="333"/>
      <c r="C853" s="333"/>
      <c r="D853" s="333"/>
      <c r="E853" s="333"/>
      <c r="F853" s="333"/>
      <c r="G853" s="334"/>
      <c r="H853" s="334"/>
      <c r="I853" s="335"/>
      <c r="J853" s="335"/>
      <c r="K853" s="335"/>
      <c r="L853" s="335"/>
      <c r="M853" s="335"/>
      <c r="N853" s="336" t="str">
        <f t="shared" ca="1" si="52"/>
        <v/>
      </c>
      <c r="O853" s="336" t="s">
        <v>18592</v>
      </c>
      <c r="P853" s="337"/>
      <c r="Q853" s="338" t="str">
        <f t="shared" si="53"/>
        <v/>
      </c>
      <c r="R853" s="338" t="b">
        <f t="shared" si="54"/>
        <v>1</v>
      </c>
      <c r="S853" s="338" t="str">
        <f t="shared" si="55"/>
        <v/>
      </c>
    </row>
    <row r="854" spans="1:19" s="338" customFormat="1" ht="20.100000000000001" customHeight="1">
      <c r="A854" s="301"/>
      <c r="B854" s="333"/>
      <c r="C854" s="333"/>
      <c r="D854" s="333"/>
      <c r="E854" s="333"/>
      <c r="F854" s="333"/>
      <c r="G854" s="334"/>
      <c r="H854" s="334"/>
      <c r="I854" s="335"/>
      <c r="J854" s="335"/>
      <c r="K854" s="335"/>
      <c r="L854" s="335"/>
      <c r="M854" s="335"/>
      <c r="N854" s="336" t="str">
        <f t="shared" ca="1" si="52"/>
        <v/>
      </c>
      <c r="O854" s="336" t="s">
        <v>18592</v>
      </c>
      <c r="P854" s="337"/>
      <c r="Q854" s="338" t="str">
        <f t="shared" si="53"/>
        <v/>
      </c>
      <c r="R854" s="338" t="b">
        <f t="shared" si="54"/>
        <v>1</v>
      </c>
      <c r="S854" s="338" t="str">
        <f t="shared" si="55"/>
        <v/>
      </c>
    </row>
    <row r="855" spans="1:19" s="338" customFormat="1" ht="20.100000000000001" customHeight="1">
      <c r="A855" s="301"/>
      <c r="B855" s="333"/>
      <c r="C855" s="333"/>
      <c r="D855" s="333"/>
      <c r="E855" s="333"/>
      <c r="F855" s="333"/>
      <c r="G855" s="334"/>
      <c r="H855" s="334"/>
      <c r="I855" s="335"/>
      <c r="J855" s="335"/>
      <c r="K855" s="335"/>
      <c r="L855" s="335"/>
      <c r="M855" s="335"/>
      <c r="N855" s="336" t="str">
        <f t="shared" ca="1" si="52"/>
        <v/>
      </c>
      <c r="O855" s="336" t="s">
        <v>18592</v>
      </c>
      <c r="P855" s="337"/>
      <c r="Q855" s="338" t="str">
        <f t="shared" si="53"/>
        <v/>
      </c>
      <c r="R855" s="338" t="b">
        <f t="shared" si="54"/>
        <v>1</v>
      </c>
      <c r="S855" s="338" t="str">
        <f t="shared" si="55"/>
        <v/>
      </c>
    </row>
    <row r="856" spans="1:19" s="338" customFormat="1" ht="20.100000000000001" customHeight="1">
      <c r="A856" s="301"/>
      <c r="B856" s="333"/>
      <c r="C856" s="333"/>
      <c r="D856" s="333"/>
      <c r="E856" s="333"/>
      <c r="F856" s="333"/>
      <c r="G856" s="334"/>
      <c r="H856" s="334"/>
      <c r="I856" s="335"/>
      <c r="J856" s="335"/>
      <c r="K856" s="335"/>
      <c r="L856" s="335"/>
      <c r="M856" s="335"/>
      <c r="N856" s="336" t="str">
        <f t="shared" ca="1" si="52"/>
        <v/>
      </c>
      <c r="O856" s="336" t="s">
        <v>18592</v>
      </c>
      <c r="P856" s="337"/>
      <c r="Q856" s="338" t="str">
        <f t="shared" si="53"/>
        <v/>
      </c>
      <c r="R856" s="338" t="b">
        <f t="shared" si="54"/>
        <v>1</v>
      </c>
      <c r="S856" s="338" t="str">
        <f t="shared" si="55"/>
        <v/>
      </c>
    </row>
    <row r="857" spans="1:19" s="338" customFormat="1" ht="20.100000000000001" customHeight="1">
      <c r="A857" s="301"/>
      <c r="B857" s="333"/>
      <c r="C857" s="333"/>
      <c r="D857" s="333"/>
      <c r="E857" s="333"/>
      <c r="F857" s="333"/>
      <c r="G857" s="334"/>
      <c r="H857" s="334"/>
      <c r="I857" s="335"/>
      <c r="J857" s="335"/>
      <c r="K857" s="335"/>
      <c r="L857" s="335"/>
      <c r="M857" s="335"/>
      <c r="N857" s="336" t="str">
        <f t="shared" ca="1" si="52"/>
        <v/>
      </c>
      <c r="O857" s="336" t="s">
        <v>18592</v>
      </c>
      <c r="P857" s="337"/>
      <c r="Q857" s="338" t="str">
        <f t="shared" si="53"/>
        <v/>
      </c>
      <c r="R857" s="338" t="b">
        <f t="shared" si="54"/>
        <v>1</v>
      </c>
      <c r="S857" s="338" t="str">
        <f t="shared" si="55"/>
        <v/>
      </c>
    </row>
    <row r="858" spans="1:19" s="338" customFormat="1" ht="20.100000000000001" customHeight="1">
      <c r="A858" s="301"/>
      <c r="B858" s="333"/>
      <c r="C858" s="333"/>
      <c r="D858" s="333"/>
      <c r="E858" s="333"/>
      <c r="F858" s="333"/>
      <c r="G858" s="334"/>
      <c r="H858" s="334"/>
      <c r="I858" s="335"/>
      <c r="J858" s="335"/>
      <c r="K858" s="335"/>
      <c r="L858" s="335"/>
      <c r="M858" s="335"/>
      <c r="N858" s="336" t="str">
        <f t="shared" ca="1" si="52"/>
        <v/>
      </c>
      <c r="O858" s="336" t="s">
        <v>18592</v>
      </c>
      <c r="P858" s="337"/>
      <c r="Q858" s="338" t="str">
        <f t="shared" si="53"/>
        <v/>
      </c>
      <c r="R858" s="338" t="b">
        <f t="shared" si="54"/>
        <v>1</v>
      </c>
      <c r="S858" s="338" t="str">
        <f t="shared" si="55"/>
        <v/>
      </c>
    </row>
    <row r="859" spans="1:19" s="338" customFormat="1" ht="20.100000000000001" customHeight="1">
      <c r="A859" s="301"/>
      <c r="B859" s="333"/>
      <c r="C859" s="333"/>
      <c r="D859" s="333"/>
      <c r="E859" s="333"/>
      <c r="F859" s="333"/>
      <c r="G859" s="334"/>
      <c r="H859" s="334"/>
      <c r="I859" s="335"/>
      <c r="J859" s="335"/>
      <c r="K859" s="335"/>
      <c r="L859" s="335"/>
      <c r="M859" s="335"/>
      <c r="N859" s="336" t="str">
        <f t="shared" ca="1" si="52"/>
        <v/>
      </c>
      <c r="O859" s="336" t="s">
        <v>18592</v>
      </c>
      <c r="P859" s="337"/>
      <c r="Q859" s="338" t="str">
        <f t="shared" si="53"/>
        <v/>
      </c>
      <c r="R859" s="338" t="b">
        <f t="shared" si="54"/>
        <v>1</v>
      </c>
      <c r="S859" s="338" t="str">
        <f t="shared" si="55"/>
        <v/>
      </c>
    </row>
    <row r="860" spans="1:19" s="338" customFormat="1" ht="20.100000000000001" customHeight="1">
      <c r="A860" s="301"/>
      <c r="B860" s="333"/>
      <c r="C860" s="333"/>
      <c r="D860" s="333"/>
      <c r="E860" s="333"/>
      <c r="F860" s="333"/>
      <c r="G860" s="334"/>
      <c r="H860" s="334"/>
      <c r="I860" s="335"/>
      <c r="J860" s="335"/>
      <c r="K860" s="335"/>
      <c r="L860" s="335"/>
      <c r="M860" s="335"/>
      <c r="N860" s="336" t="str">
        <f t="shared" ca="1" si="52"/>
        <v/>
      </c>
      <c r="O860" s="336" t="s">
        <v>18592</v>
      </c>
      <c r="P860" s="337"/>
      <c r="Q860" s="338" t="str">
        <f t="shared" si="53"/>
        <v/>
      </c>
      <c r="R860" s="338" t="b">
        <f t="shared" si="54"/>
        <v>1</v>
      </c>
      <c r="S860" s="338" t="str">
        <f t="shared" si="55"/>
        <v/>
      </c>
    </row>
    <row r="861" spans="1:19" s="338" customFormat="1" ht="20.100000000000001" customHeight="1">
      <c r="A861" s="301"/>
      <c r="B861" s="333"/>
      <c r="C861" s="333"/>
      <c r="D861" s="333"/>
      <c r="E861" s="333"/>
      <c r="F861" s="333"/>
      <c r="G861" s="334"/>
      <c r="H861" s="334"/>
      <c r="I861" s="335"/>
      <c r="J861" s="335"/>
      <c r="K861" s="335"/>
      <c r="L861" s="335"/>
      <c r="M861" s="335"/>
      <c r="N861" s="336" t="str">
        <f t="shared" ca="1" si="52"/>
        <v/>
      </c>
      <c r="O861" s="336" t="s">
        <v>18592</v>
      </c>
      <c r="P861" s="337"/>
      <c r="Q861" s="338" t="str">
        <f t="shared" si="53"/>
        <v/>
      </c>
      <c r="R861" s="338" t="b">
        <f t="shared" si="54"/>
        <v>1</v>
      </c>
      <c r="S861" s="338" t="str">
        <f t="shared" si="55"/>
        <v/>
      </c>
    </row>
    <row r="862" spans="1:19" s="338" customFormat="1" ht="20.100000000000001" customHeight="1">
      <c r="A862" s="301"/>
      <c r="B862" s="333"/>
      <c r="C862" s="333"/>
      <c r="D862" s="333"/>
      <c r="E862" s="333"/>
      <c r="F862" s="333"/>
      <c r="G862" s="334"/>
      <c r="H862" s="334"/>
      <c r="I862" s="335"/>
      <c r="J862" s="335"/>
      <c r="K862" s="335"/>
      <c r="L862" s="335"/>
      <c r="M862" s="335"/>
      <c r="N862" s="336" t="str">
        <f t="shared" ca="1" si="52"/>
        <v/>
      </c>
      <c r="O862" s="336" t="s">
        <v>18592</v>
      </c>
      <c r="P862" s="337"/>
      <c r="Q862" s="338" t="str">
        <f t="shared" si="53"/>
        <v/>
      </c>
      <c r="R862" s="338" t="b">
        <f t="shared" si="54"/>
        <v>1</v>
      </c>
      <c r="S862" s="338" t="str">
        <f t="shared" si="55"/>
        <v/>
      </c>
    </row>
    <row r="863" spans="1:19" s="338" customFormat="1" ht="20.100000000000001" customHeight="1">
      <c r="A863" s="301"/>
      <c r="B863" s="333"/>
      <c r="C863" s="333"/>
      <c r="D863" s="333"/>
      <c r="E863" s="333"/>
      <c r="F863" s="333"/>
      <c r="G863" s="334"/>
      <c r="H863" s="334"/>
      <c r="I863" s="335"/>
      <c r="J863" s="335"/>
      <c r="K863" s="335"/>
      <c r="L863" s="335"/>
      <c r="M863" s="335"/>
      <c r="N863" s="336" t="str">
        <f t="shared" ca="1" si="52"/>
        <v/>
      </c>
      <c r="O863" s="336" t="s">
        <v>18592</v>
      </c>
      <c r="P863" s="337"/>
      <c r="Q863" s="338" t="str">
        <f t="shared" si="53"/>
        <v/>
      </c>
      <c r="R863" s="338" t="b">
        <f t="shared" si="54"/>
        <v>1</v>
      </c>
      <c r="S863" s="338" t="str">
        <f t="shared" si="55"/>
        <v/>
      </c>
    </row>
    <row r="864" spans="1:19" s="338" customFormat="1" ht="20.100000000000001" customHeight="1">
      <c r="A864" s="301"/>
      <c r="B864" s="333"/>
      <c r="C864" s="333"/>
      <c r="D864" s="333"/>
      <c r="E864" s="333"/>
      <c r="F864" s="333"/>
      <c r="G864" s="334"/>
      <c r="H864" s="334"/>
      <c r="I864" s="335"/>
      <c r="J864" s="335"/>
      <c r="K864" s="335"/>
      <c r="L864" s="335"/>
      <c r="M864" s="335"/>
      <c r="N864" s="336" t="str">
        <f t="shared" ca="1" si="52"/>
        <v/>
      </c>
      <c r="O864" s="336" t="s">
        <v>18592</v>
      </c>
      <c r="P864" s="337"/>
      <c r="Q864" s="338" t="str">
        <f t="shared" si="53"/>
        <v/>
      </c>
      <c r="R864" s="338" t="b">
        <f t="shared" si="54"/>
        <v>1</v>
      </c>
      <c r="S864" s="338" t="str">
        <f t="shared" si="55"/>
        <v/>
      </c>
    </row>
    <row r="865" spans="1:19" s="338" customFormat="1" ht="20.100000000000001" customHeight="1">
      <c r="A865" s="301"/>
      <c r="B865" s="333"/>
      <c r="C865" s="333"/>
      <c r="D865" s="333"/>
      <c r="E865" s="333"/>
      <c r="F865" s="333"/>
      <c r="G865" s="334"/>
      <c r="H865" s="334"/>
      <c r="I865" s="335"/>
      <c r="J865" s="335"/>
      <c r="K865" s="335"/>
      <c r="L865" s="335"/>
      <c r="M865" s="335"/>
      <c r="N865" s="336" t="str">
        <f t="shared" ca="1" si="52"/>
        <v/>
      </c>
      <c r="O865" s="336" t="s">
        <v>18592</v>
      </c>
      <c r="P865" s="337"/>
      <c r="Q865" s="338" t="str">
        <f t="shared" si="53"/>
        <v/>
      </c>
      <c r="R865" s="338" t="b">
        <f t="shared" si="54"/>
        <v>1</v>
      </c>
      <c r="S865" s="338" t="str">
        <f t="shared" si="55"/>
        <v/>
      </c>
    </row>
    <row r="866" spans="1:19" s="338" customFormat="1" ht="20.100000000000001" customHeight="1">
      <c r="A866" s="301"/>
      <c r="B866" s="333"/>
      <c r="C866" s="333"/>
      <c r="D866" s="333"/>
      <c r="E866" s="333"/>
      <c r="F866" s="333"/>
      <c r="G866" s="334"/>
      <c r="H866" s="334"/>
      <c r="I866" s="335"/>
      <c r="J866" s="335"/>
      <c r="K866" s="335"/>
      <c r="L866" s="335"/>
      <c r="M866" s="335"/>
      <c r="N866" s="336" t="str">
        <f t="shared" ca="1" si="52"/>
        <v/>
      </c>
      <c r="O866" s="336" t="s">
        <v>18592</v>
      </c>
      <c r="P866" s="337"/>
      <c r="Q866" s="338" t="str">
        <f t="shared" si="53"/>
        <v/>
      </c>
      <c r="R866" s="338" t="b">
        <f t="shared" si="54"/>
        <v>1</v>
      </c>
      <c r="S866" s="338" t="str">
        <f t="shared" si="55"/>
        <v/>
      </c>
    </row>
    <row r="867" spans="1:19" s="338" customFormat="1" ht="20.100000000000001" customHeight="1">
      <c r="A867" s="301"/>
      <c r="B867" s="333"/>
      <c r="C867" s="333"/>
      <c r="D867" s="333"/>
      <c r="E867" s="333"/>
      <c r="F867" s="333"/>
      <c r="G867" s="334"/>
      <c r="H867" s="334"/>
      <c r="I867" s="335"/>
      <c r="J867" s="335"/>
      <c r="K867" s="335"/>
      <c r="L867" s="335"/>
      <c r="M867" s="335"/>
      <c r="N867" s="336" t="str">
        <f t="shared" ca="1" si="52"/>
        <v/>
      </c>
      <c r="O867" s="336" t="s">
        <v>18592</v>
      </c>
      <c r="P867" s="337"/>
      <c r="Q867" s="338" t="str">
        <f t="shared" si="53"/>
        <v/>
      </c>
      <c r="R867" s="338" t="b">
        <f t="shared" si="54"/>
        <v>1</v>
      </c>
      <c r="S867" s="338" t="str">
        <f t="shared" si="55"/>
        <v/>
      </c>
    </row>
    <row r="868" spans="1:19" s="338" customFormat="1" ht="20.100000000000001" customHeight="1">
      <c r="A868" s="301"/>
      <c r="B868" s="333"/>
      <c r="C868" s="333"/>
      <c r="D868" s="333"/>
      <c r="E868" s="333"/>
      <c r="F868" s="333"/>
      <c r="G868" s="334"/>
      <c r="H868" s="334"/>
      <c r="I868" s="335"/>
      <c r="J868" s="335"/>
      <c r="K868" s="335"/>
      <c r="L868" s="335"/>
      <c r="M868" s="335"/>
      <c r="N868" s="336" t="str">
        <f t="shared" ca="1" si="52"/>
        <v/>
      </c>
      <c r="O868" s="336" t="s">
        <v>18592</v>
      </c>
      <c r="P868" s="337"/>
      <c r="Q868" s="338" t="str">
        <f t="shared" si="53"/>
        <v/>
      </c>
      <c r="R868" s="338" t="b">
        <f t="shared" si="54"/>
        <v>1</v>
      </c>
      <c r="S868" s="338" t="str">
        <f t="shared" si="55"/>
        <v/>
      </c>
    </row>
    <row r="869" spans="1:19" s="338" customFormat="1" ht="20.100000000000001" customHeight="1">
      <c r="A869" s="301"/>
      <c r="B869" s="333"/>
      <c r="C869" s="333"/>
      <c r="D869" s="333"/>
      <c r="E869" s="333"/>
      <c r="F869" s="333"/>
      <c r="G869" s="334"/>
      <c r="H869" s="334"/>
      <c r="I869" s="335"/>
      <c r="J869" s="335"/>
      <c r="K869" s="335"/>
      <c r="L869" s="335"/>
      <c r="M869" s="335"/>
      <c r="N869" s="336" t="str">
        <f t="shared" ca="1" si="52"/>
        <v/>
      </c>
      <c r="O869" s="336" t="s">
        <v>18592</v>
      </c>
      <c r="P869" s="337"/>
      <c r="Q869" s="338" t="str">
        <f t="shared" si="53"/>
        <v/>
      </c>
      <c r="R869" s="338" t="b">
        <f t="shared" si="54"/>
        <v>1</v>
      </c>
      <c r="S869" s="338" t="str">
        <f t="shared" si="55"/>
        <v/>
      </c>
    </row>
    <row r="870" spans="1:19" s="338" customFormat="1" ht="20.100000000000001" customHeight="1">
      <c r="A870" s="301"/>
      <c r="B870" s="333"/>
      <c r="C870" s="333"/>
      <c r="D870" s="333"/>
      <c r="E870" s="333"/>
      <c r="F870" s="333"/>
      <c r="G870" s="334"/>
      <c r="H870" s="334"/>
      <c r="I870" s="335"/>
      <c r="J870" s="335"/>
      <c r="K870" s="335"/>
      <c r="L870" s="335"/>
      <c r="M870" s="335"/>
      <c r="N870" s="336" t="str">
        <f t="shared" ca="1" si="52"/>
        <v/>
      </c>
      <c r="O870" s="336" t="s">
        <v>18592</v>
      </c>
      <c r="P870" s="337"/>
      <c r="Q870" s="338" t="str">
        <f t="shared" si="53"/>
        <v/>
      </c>
      <c r="R870" s="338" t="b">
        <f t="shared" si="54"/>
        <v>1</v>
      </c>
      <c r="S870" s="338" t="str">
        <f t="shared" si="55"/>
        <v/>
      </c>
    </row>
    <row r="871" spans="1:19" s="338" customFormat="1" ht="20.100000000000001" customHeight="1">
      <c r="A871" s="301"/>
      <c r="B871" s="333"/>
      <c r="C871" s="333"/>
      <c r="D871" s="333"/>
      <c r="E871" s="333"/>
      <c r="F871" s="333"/>
      <c r="G871" s="334"/>
      <c r="H871" s="334"/>
      <c r="I871" s="335"/>
      <c r="J871" s="335"/>
      <c r="K871" s="335"/>
      <c r="L871" s="335"/>
      <c r="M871" s="335"/>
      <c r="N871" s="336" t="str">
        <f t="shared" ca="1" si="52"/>
        <v/>
      </c>
      <c r="O871" s="336" t="s">
        <v>18592</v>
      </c>
      <c r="P871" s="337"/>
      <c r="Q871" s="338" t="str">
        <f t="shared" si="53"/>
        <v/>
      </c>
      <c r="R871" s="338" t="b">
        <f t="shared" si="54"/>
        <v>1</v>
      </c>
      <c r="S871" s="338" t="str">
        <f t="shared" si="55"/>
        <v/>
      </c>
    </row>
    <row r="872" spans="1:19" s="338" customFormat="1" ht="20.100000000000001" customHeight="1">
      <c r="A872" s="301"/>
      <c r="B872" s="333"/>
      <c r="C872" s="333"/>
      <c r="D872" s="333"/>
      <c r="E872" s="333"/>
      <c r="F872" s="333"/>
      <c r="G872" s="334"/>
      <c r="H872" s="334"/>
      <c r="I872" s="335"/>
      <c r="J872" s="335"/>
      <c r="K872" s="335"/>
      <c r="L872" s="335"/>
      <c r="M872" s="335"/>
      <c r="N872" s="336" t="str">
        <f t="shared" ca="1" si="52"/>
        <v/>
      </c>
      <c r="O872" s="336" t="s">
        <v>18592</v>
      </c>
      <c r="P872" s="337"/>
      <c r="Q872" s="338" t="str">
        <f t="shared" si="53"/>
        <v/>
      </c>
      <c r="R872" s="338" t="b">
        <f t="shared" si="54"/>
        <v>1</v>
      </c>
      <c r="S872" s="338" t="str">
        <f t="shared" si="55"/>
        <v/>
      </c>
    </row>
    <row r="873" spans="1:19" s="338" customFormat="1" ht="20.100000000000001" customHeight="1">
      <c r="A873" s="301"/>
      <c r="B873" s="333"/>
      <c r="C873" s="333"/>
      <c r="D873" s="333"/>
      <c r="E873" s="333"/>
      <c r="F873" s="333"/>
      <c r="G873" s="334"/>
      <c r="H873" s="334"/>
      <c r="I873" s="335"/>
      <c r="J873" s="335"/>
      <c r="K873" s="335"/>
      <c r="L873" s="335"/>
      <c r="M873" s="335"/>
      <c r="N873" s="336" t="str">
        <f t="shared" ca="1" si="52"/>
        <v/>
      </c>
      <c r="O873" s="336" t="s">
        <v>18592</v>
      </c>
      <c r="P873" s="337"/>
      <c r="Q873" s="338" t="str">
        <f t="shared" si="53"/>
        <v/>
      </c>
      <c r="R873" s="338" t="b">
        <f t="shared" si="54"/>
        <v>1</v>
      </c>
      <c r="S873" s="338" t="str">
        <f t="shared" si="55"/>
        <v/>
      </c>
    </row>
    <row r="874" spans="1:19" s="338" customFormat="1" ht="20.100000000000001" customHeight="1">
      <c r="A874" s="301"/>
      <c r="B874" s="333"/>
      <c r="C874" s="333"/>
      <c r="D874" s="333"/>
      <c r="E874" s="333"/>
      <c r="F874" s="333"/>
      <c r="G874" s="334"/>
      <c r="H874" s="334"/>
      <c r="I874" s="335"/>
      <c r="J874" s="335"/>
      <c r="K874" s="335"/>
      <c r="L874" s="335"/>
      <c r="M874" s="335"/>
      <c r="N874" s="336" t="str">
        <f t="shared" ca="1" si="52"/>
        <v/>
      </c>
      <c r="O874" s="336" t="s">
        <v>18592</v>
      </c>
      <c r="P874" s="337"/>
      <c r="Q874" s="338" t="str">
        <f t="shared" si="53"/>
        <v/>
      </c>
      <c r="R874" s="338" t="b">
        <f t="shared" si="54"/>
        <v>1</v>
      </c>
      <c r="S874" s="338" t="str">
        <f t="shared" si="55"/>
        <v/>
      </c>
    </row>
    <row r="875" spans="1:19" s="338" customFormat="1" ht="20.100000000000001" customHeight="1">
      <c r="A875" s="301"/>
      <c r="B875" s="333"/>
      <c r="C875" s="333"/>
      <c r="D875" s="333"/>
      <c r="E875" s="333"/>
      <c r="F875" s="333"/>
      <c r="G875" s="334"/>
      <c r="H875" s="334"/>
      <c r="I875" s="335"/>
      <c r="J875" s="335"/>
      <c r="K875" s="335"/>
      <c r="L875" s="335"/>
      <c r="M875" s="335"/>
      <c r="N875" s="336" t="str">
        <f t="shared" ca="1" si="52"/>
        <v/>
      </c>
      <c r="O875" s="336" t="s">
        <v>18592</v>
      </c>
      <c r="P875" s="337"/>
      <c r="Q875" s="338" t="str">
        <f t="shared" si="53"/>
        <v/>
      </c>
      <c r="R875" s="338" t="b">
        <f t="shared" si="54"/>
        <v>1</v>
      </c>
      <c r="S875" s="338" t="str">
        <f t="shared" si="55"/>
        <v/>
      </c>
    </row>
    <row r="876" spans="1:19" s="338" customFormat="1" ht="20.100000000000001" customHeight="1">
      <c r="A876" s="301"/>
      <c r="B876" s="333"/>
      <c r="C876" s="333"/>
      <c r="D876" s="333"/>
      <c r="E876" s="333"/>
      <c r="F876" s="333"/>
      <c r="G876" s="334"/>
      <c r="H876" s="334"/>
      <c r="I876" s="335"/>
      <c r="J876" s="335"/>
      <c r="K876" s="335"/>
      <c r="L876" s="335"/>
      <c r="M876" s="335"/>
      <c r="N876" s="336" t="str">
        <f t="shared" ca="1" si="52"/>
        <v/>
      </c>
      <c r="O876" s="336" t="s">
        <v>18592</v>
      </c>
      <c r="P876" s="337"/>
      <c r="Q876" s="338" t="str">
        <f t="shared" si="53"/>
        <v/>
      </c>
      <c r="R876" s="338" t="b">
        <f t="shared" si="54"/>
        <v>1</v>
      </c>
      <c r="S876" s="338" t="str">
        <f t="shared" si="55"/>
        <v/>
      </c>
    </row>
    <row r="877" spans="1:19" s="338" customFormat="1" ht="20.100000000000001" customHeight="1">
      <c r="A877" s="301"/>
      <c r="B877" s="333"/>
      <c r="C877" s="333"/>
      <c r="D877" s="333"/>
      <c r="E877" s="333"/>
      <c r="F877" s="333"/>
      <c r="G877" s="334"/>
      <c r="H877" s="334"/>
      <c r="I877" s="335"/>
      <c r="J877" s="335"/>
      <c r="K877" s="335"/>
      <c r="L877" s="335"/>
      <c r="M877" s="335"/>
      <c r="N877" s="336" t="str">
        <f t="shared" ca="1" si="52"/>
        <v/>
      </c>
      <c r="O877" s="336" t="s">
        <v>18592</v>
      </c>
      <c r="P877" s="337"/>
      <c r="Q877" s="338" t="str">
        <f t="shared" si="53"/>
        <v/>
      </c>
      <c r="R877" s="338" t="b">
        <f t="shared" si="54"/>
        <v>1</v>
      </c>
      <c r="S877" s="338" t="str">
        <f t="shared" si="55"/>
        <v/>
      </c>
    </row>
    <row r="878" spans="1:19" s="338" customFormat="1" ht="20.100000000000001" customHeight="1">
      <c r="A878" s="301"/>
      <c r="B878" s="333"/>
      <c r="C878" s="333"/>
      <c r="D878" s="333"/>
      <c r="E878" s="333"/>
      <c r="F878" s="333"/>
      <c r="G878" s="334"/>
      <c r="H878" s="334"/>
      <c r="I878" s="335"/>
      <c r="J878" s="335"/>
      <c r="K878" s="335"/>
      <c r="L878" s="335"/>
      <c r="M878" s="335"/>
      <c r="N878" s="336" t="str">
        <f t="shared" ca="1" si="52"/>
        <v/>
      </c>
      <c r="O878" s="336" t="s">
        <v>18592</v>
      </c>
      <c r="P878" s="337"/>
      <c r="Q878" s="338" t="str">
        <f t="shared" si="53"/>
        <v/>
      </c>
      <c r="R878" s="338" t="b">
        <f t="shared" si="54"/>
        <v>1</v>
      </c>
      <c r="S878" s="338" t="str">
        <f t="shared" si="55"/>
        <v/>
      </c>
    </row>
    <row r="879" spans="1:19" s="338" customFormat="1" ht="20.100000000000001" customHeight="1">
      <c r="A879" s="301"/>
      <c r="B879" s="333"/>
      <c r="C879" s="333"/>
      <c r="D879" s="333"/>
      <c r="E879" s="333"/>
      <c r="F879" s="333"/>
      <c r="G879" s="334"/>
      <c r="H879" s="334"/>
      <c r="I879" s="335"/>
      <c r="J879" s="335"/>
      <c r="K879" s="335"/>
      <c r="L879" s="335"/>
      <c r="M879" s="335"/>
      <c r="N879" s="336" t="str">
        <f t="shared" ca="1" si="52"/>
        <v/>
      </c>
      <c r="O879" s="336" t="s">
        <v>18592</v>
      </c>
      <c r="P879" s="337"/>
      <c r="Q879" s="338" t="str">
        <f t="shared" si="53"/>
        <v/>
      </c>
      <c r="R879" s="338" t="b">
        <f t="shared" si="54"/>
        <v>1</v>
      </c>
      <c r="S879" s="338" t="str">
        <f t="shared" si="55"/>
        <v/>
      </c>
    </row>
    <row r="880" spans="1:19" s="338" customFormat="1" ht="20.100000000000001" customHeight="1">
      <c r="A880" s="301"/>
      <c r="B880" s="333"/>
      <c r="C880" s="333"/>
      <c r="D880" s="333"/>
      <c r="E880" s="333"/>
      <c r="F880" s="333"/>
      <c r="G880" s="334"/>
      <c r="H880" s="334"/>
      <c r="I880" s="335"/>
      <c r="J880" s="335"/>
      <c r="K880" s="335"/>
      <c r="L880" s="335"/>
      <c r="M880" s="335"/>
      <c r="N880" s="336" t="str">
        <f t="shared" ca="1" si="52"/>
        <v/>
      </c>
      <c r="O880" s="336" t="s">
        <v>18592</v>
      </c>
      <c r="P880" s="337"/>
      <c r="Q880" s="338" t="str">
        <f t="shared" si="53"/>
        <v/>
      </c>
      <c r="R880" s="338" t="b">
        <f t="shared" si="54"/>
        <v>1</v>
      </c>
      <c r="S880" s="338" t="str">
        <f t="shared" si="55"/>
        <v/>
      </c>
    </row>
    <row r="881" spans="1:19" s="338" customFormat="1" ht="20.100000000000001" customHeight="1">
      <c r="A881" s="301"/>
      <c r="B881" s="333"/>
      <c r="C881" s="333"/>
      <c r="D881" s="333"/>
      <c r="E881" s="333"/>
      <c r="F881" s="333"/>
      <c r="G881" s="334"/>
      <c r="H881" s="334"/>
      <c r="I881" s="335"/>
      <c r="J881" s="335"/>
      <c r="K881" s="335"/>
      <c r="L881" s="335"/>
      <c r="M881" s="335"/>
      <c r="N881" s="336" t="str">
        <f t="shared" ca="1" si="52"/>
        <v/>
      </c>
      <c r="O881" s="336" t="s">
        <v>18592</v>
      </c>
      <c r="P881" s="337"/>
      <c r="Q881" s="338" t="str">
        <f t="shared" si="53"/>
        <v/>
      </c>
      <c r="R881" s="338" t="b">
        <f t="shared" si="54"/>
        <v>1</v>
      </c>
      <c r="S881" s="338" t="str">
        <f t="shared" si="55"/>
        <v/>
      </c>
    </row>
    <row r="882" spans="1:19" s="338" customFormat="1" ht="20.100000000000001" customHeight="1">
      <c r="A882" s="301"/>
      <c r="B882" s="333"/>
      <c r="C882" s="333"/>
      <c r="D882" s="333"/>
      <c r="E882" s="333"/>
      <c r="F882" s="333"/>
      <c r="G882" s="334"/>
      <c r="H882" s="334"/>
      <c r="I882" s="335"/>
      <c r="J882" s="335"/>
      <c r="K882" s="335"/>
      <c r="L882" s="335"/>
      <c r="M882" s="335"/>
      <c r="N882" s="336" t="str">
        <f t="shared" ca="1" si="52"/>
        <v/>
      </c>
      <c r="O882" s="336" t="s">
        <v>18592</v>
      </c>
      <c r="P882" s="337"/>
      <c r="Q882" s="338" t="str">
        <f t="shared" si="53"/>
        <v/>
      </c>
      <c r="R882" s="338" t="b">
        <f t="shared" si="54"/>
        <v>1</v>
      </c>
      <c r="S882" s="338" t="str">
        <f t="shared" si="55"/>
        <v/>
      </c>
    </row>
    <row r="883" spans="1:19" s="338" customFormat="1" ht="20.100000000000001" customHeight="1">
      <c r="A883" s="301"/>
      <c r="B883" s="333"/>
      <c r="C883" s="333"/>
      <c r="D883" s="333"/>
      <c r="E883" s="333"/>
      <c r="F883" s="333"/>
      <c r="G883" s="334"/>
      <c r="H883" s="334"/>
      <c r="I883" s="335"/>
      <c r="J883" s="335"/>
      <c r="K883" s="335"/>
      <c r="L883" s="335"/>
      <c r="M883" s="335"/>
      <c r="N883" s="336" t="str">
        <f t="shared" ca="1" si="52"/>
        <v/>
      </c>
      <c r="O883" s="336" t="s">
        <v>18592</v>
      </c>
      <c r="P883" s="337"/>
      <c r="Q883" s="338" t="str">
        <f t="shared" si="53"/>
        <v/>
      </c>
      <c r="R883" s="338" t="b">
        <f t="shared" si="54"/>
        <v>1</v>
      </c>
      <c r="S883" s="338" t="str">
        <f t="shared" si="55"/>
        <v/>
      </c>
    </row>
    <row r="884" spans="1:19" s="338" customFormat="1" ht="20.100000000000001" customHeight="1">
      <c r="A884" s="301"/>
      <c r="B884" s="333"/>
      <c r="C884" s="333"/>
      <c r="D884" s="333"/>
      <c r="E884" s="333"/>
      <c r="F884" s="333"/>
      <c r="G884" s="334"/>
      <c r="H884" s="334"/>
      <c r="I884" s="335"/>
      <c r="J884" s="335"/>
      <c r="K884" s="335"/>
      <c r="L884" s="335"/>
      <c r="M884" s="335"/>
      <c r="N884" s="336" t="str">
        <f t="shared" ca="1" si="52"/>
        <v/>
      </c>
      <c r="O884" s="336" t="s">
        <v>18592</v>
      </c>
      <c r="P884" s="337"/>
      <c r="Q884" s="338" t="str">
        <f t="shared" si="53"/>
        <v/>
      </c>
      <c r="R884" s="338" t="b">
        <f t="shared" si="54"/>
        <v>1</v>
      </c>
      <c r="S884" s="338" t="str">
        <f t="shared" si="55"/>
        <v/>
      </c>
    </row>
    <row r="885" spans="1:19" s="338" customFormat="1" ht="20.100000000000001" customHeight="1">
      <c r="A885" s="301"/>
      <c r="B885" s="333"/>
      <c r="C885" s="333"/>
      <c r="D885" s="333"/>
      <c r="E885" s="333"/>
      <c r="F885" s="333"/>
      <c r="G885" s="334"/>
      <c r="H885" s="334"/>
      <c r="I885" s="335"/>
      <c r="J885" s="335"/>
      <c r="K885" s="335"/>
      <c r="L885" s="335"/>
      <c r="M885" s="335"/>
      <c r="N885" s="336" t="str">
        <f t="shared" ca="1" si="52"/>
        <v/>
      </c>
      <c r="O885" s="336" t="s">
        <v>18592</v>
      </c>
      <c r="P885" s="337"/>
      <c r="Q885" s="338" t="str">
        <f t="shared" si="53"/>
        <v/>
      </c>
      <c r="R885" s="338" t="b">
        <f t="shared" si="54"/>
        <v>1</v>
      </c>
      <c r="S885" s="338" t="str">
        <f t="shared" si="55"/>
        <v/>
      </c>
    </row>
    <row r="886" spans="1:19" s="338" customFormat="1" ht="20.100000000000001" customHeight="1">
      <c r="A886" s="301"/>
      <c r="B886" s="333"/>
      <c r="C886" s="333"/>
      <c r="D886" s="333"/>
      <c r="E886" s="333"/>
      <c r="F886" s="333"/>
      <c r="G886" s="334"/>
      <c r="H886" s="334"/>
      <c r="I886" s="335"/>
      <c r="J886" s="335"/>
      <c r="K886" s="335"/>
      <c r="L886" s="335"/>
      <c r="M886" s="335"/>
      <c r="N886" s="336" t="str">
        <f t="shared" ca="1" si="52"/>
        <v/>
      </c>
      <c r="O886" s="336" t="s">
        <v>18592</v>
      </c>
      <c r="P886" s="337"/>
      <c r="Q886" s="338" t="str">
        <f t="shared" si="53"/>
        <v/>
      </c>
      <c r="R886" s="338" t="b">
        <f t="shared" si="54"/>
        <v>1</v>
      </c>
      <c r="S886" s="338" t="str">
        <f t="shared" si="55"/>
        <v/>
      </c>
    </row>
    <row r="887" spans="1:19" s="338" customFormat="1" ht="20.100000000000001" customHeight="1">
      <c r="A887" s="301"/>
      <c r="B887" s="333"/>
      <c r="C887" s="333"/>
      <c r="D887" s="333"/>
      <c r="E887" s="333"/>
      <c r="F887" s="333"/>
      <c r="G887" s="334"/>
      <c r="H887" s="334"/>
      <c r="I887" s="335"/>
      <c r="J887" s="335"/>
      <c r="K887" s="335"/>
      <c r="L887" s="335"/>
      <c r="M887" s="335"/>
      <c r="N887" s="336" t="str">
        <f t="shared" ca="1" si="52"/>
        <v/>
      </c>
      <c r="O887" s="336" t="s">
        <v>18592</v>
      </c>
      <c r="P887" s="337"/>
      <c r="Q887" s="338" t="str">
        <f t="shared" si="53"/>
        <v/>
      </c>
      <c r="R887" s="338" t="b">
        <f t="shared" si="54"/>
        <v>1</v>
      </c>
      <c r="S887" s="338" t="str">
        <f t="shared" si="55"/>
        <v/>
      </c>
    </row>
    <row r="888" spans="1:19" s="338" customFormat="1" ht="20.100000000000001" customHeight="1">
      <c r="A888" s="301"/>
      <c r="B888" s="333"/>
      <c r="C888" s="333"/>
      <c r="D888" s="333"/>
      <c r="E888" s="333"/>
      <c r="F888" s="333"/>
      <c r="G888" s="334"/>
      <c r="H888" s="334"/>
      <c r="I888" s="335"/>
      <c r="J888" s="335"/>
      <c r="K888" s="335"/>
      <c r="L888" s="335"/>
      <c r="M888" s="335"/>
      <c r="N888" s="336" t="str">
        <f t="shared" ca="1" si="52"/>
        <v/>
      </c>
      <c r="O888" s="336" t="s">
        <v>18592</v>
      </c>
      <c r="P888" s="337"/>
      <c r="Q888" s="338" t="str">
        <f t="shared" si="53"/>
        <v/>
      </c>
      <c r="R888" s="338" t="b">
        <f t="shared" si="54"/>
        <v>1</v>
      </c>
      <c r="S888" s="338" t="str">
        <f t="shared" si="55"/>
        <v/>
      </c>
    </row>
    <row r="889" spans="1:19" s="338" customFormat="1" ht="20.100000000000001" customHeight="1">
      <c r="A889" s="301"/>
      <c r="B889" s="333"/>
      <c r="C889" s="333"/>
      <c r="D889" s="333"/>
      <c r="E889" s="333"/>
      <c r="F889" s="333"/>
      <c r="G889" s="334"/>
      <c r="H889" s="334"/>
      <c r="I889" s="335"/>
      <c r="J889" s="335"/>
      <c r="K889" s="335"/>
      <c r="L889" s="335"/>
      <c r="M889" s="335"/>
      <c r="N889" s="336" t="str">
        <f t="shared" ca="1" si="52"/>
        <v/>
      </c>
      <c r="O889" s="336" t="s">
        <v>18592</v>
      </c>
      <c r="P889" s="337"/>
      <c r="Q889" s="338" t="str">
        <f t="shared" si="53"/>
        <v/>
      </c>
      <c r="R889" s="338" t="b">
        <f t="shared" si="54"/>
        <v>1</v>
      </c>
      <c r="S889" s="338" t="str">
        <f t="shared" si="55"/>
        <v/>
      </c>
    </row>
    <row r="890" spans="1:19" s="338" customFormat="1" ht="20.100000000000001" customHeight="1">
      <c r="A890" s="301"/>
      <c r="B890" s="333"/>
      <c r="C890" s="333"/>
      <c r="D890" s="333"/>
      <c r="E890" s="333"/>
      <c r="F890" s="333"/>
      <c r="G890" s="334"/>
      <c r="H890" s="334"/>
      <c r="I890" s="335"/>
      <c r="J890" s="335"/>
      <c r="K890" s="335"/>
      <c r="L890" s="335"/>
      <c r="M890" s="335"/>
      <c r="N890" s="336" t="str">
        <f t="shared" ca="1" si="52"/>
        <v/>
      </c>
      <c r="O890" s="336" t="s">
        <v>18592</v>
      </c>
      <c r="P890" s="337"/>
      <c r="Q890" s="338" t="str">
        <f t="shared" si="53"/>
        <v/>
      </c>
      <c r="R890" s="338" t="b">
        <f t="shared" si="54"/>
        <v>1</v>
      </c>
      <c r="S890" s="338" t="str">
        <f t="shared" si="55"/>
        <v/>
      </c>
    </row>
    <row r="891" spans="1:19" s="338" customFormat="1" ht="20.100000000000001" customHeight="1">
      <c r="A891" s="301"/>
      <c r="B891" s="333"/>
      <c r="C891" s="333"/>
      <c r="D891" s="333"/>
      <c r="E891" s="333"/>
      <c r="F891" s="333"/>
      <c r="G891" s="334"/>
      <c r="H891" s="334"/>
      <c r="I891" s="335"/>
      <c r="J891" s="335"/>
      <c r="K891" s="335"/>
      <c r="L891" s="335"/>
      <c r="M891" s="335"/>
      <c r="N891" s="336" t="str">
        <f t="shared" ca="1" si="52"/>
        <v/>
      </c>
      <c r="O891" s="336" t="s">
        <v>18592</v>
      </c>
      <c r="P891" s="337"/>
      <c r="Q891" s="338" t="str">
        <f t="shared" si="53"/>
        <v/>
      </c>
      <c r="R891" s="338" t="b">
        <f t="shared" si="54"/>
        <v>1</v>
      </c>
      <c r="S891" s="338" t="str">
        <f t="shared" si="55"/>
        <v/>
      </c>
    </row>
    <row r="892" spans="1:19" s="338" customFormat="1" ht="20.100000000000001" customHeight="1">
      <c r="A892" s="301"/>
      <c r="B892" s="333"/>
      <c r="C892" s="333"/>
      <c r="D892" s="333"/>
      <c r="E892" s="333"/>
      <c r="F892" s="333"/>
      <c r="G892" s="334"/>
      <c r="H892" s="334"/>
      <c r="I892" s="335"/>
      <c r="J892" s="335"/>
      <c r="K892" s="335"/>
      <c r="L892" s="335"/>
      <c r="M892" s="335"/>
      <c r="N892" s="336" t="str">
        <f t="shared" ca="1" si="52"/>
        <v/>
      </c>
      <c r="O892" s="336" t="s">
        <v>18592</v>
      </c>
      <c r="P892" s="337"/>
      <c r="Q892" s="338" t="str">
        <f t="shared" si="53"/>
        <v/>
      </c>
      <c r="R892" s="338" t="b">
        <f t="shared" si="54"/>
        <v>1</v>
      </c>
      <c r="S892" s="338" t="str">
        <f t="shared" si="55"/>
        <v/>
      </c>
    </row>
    <row r="893" spans="1:19" s="338" customFormat="1" ht="20.100000000000001" customHeight="1">
      <c r="A893" s="301"/>
      <c r="B893" s="333"/>
      <c r="C893" s="333"/>
      <c r="D893" s="333"/>
      <c r="E893" s="333"/>
      <c r="F893" s="333"/>
      <c r="G893" s="334"/>
      <c r="H893" s="334"/>
      <c r="I893" s="335"/>
      <c r="J893" s="335"/>
      <c r="K893" s="335"/>
      <c r="L893" s="335"/>
      <c r="M893" s="335"/>
      <c r="N893" s="336" t="str">
        <f t="shared" ca="1" si="52"/>
        <v/>
      </c>
      <c r="O893" s="336" t="s">
        <v>18592</v>
      </c>
      <c r="P893" s="337"/>
      <c r="Q893" s="338" t="str">
        <f t="shared" si="53"/>
        <v/>
      </c>
      <c r="R893" s="338" t="b">
        <f t="shared" si="54"/>
        <v>1</v>
      </c>
      <c r="S893" s="338" t="str">
        <f t="shared" si="55"/>
        <v/>
      </c>
    </row>
    <row r="894" spans="1:19" s="338" customFormat="1" ht="20.100000000000001" customHeight="1">
      <c r="A894" s="301"/>
      <c r="B894" s="333"/>
      <c r="C894" s="333"/>
      <c r="D894" s="333"/>
      <c r="E894" s="333"/>
      <c r="F894" s="333"/>
      <c r="G894" s="334"/>
      <c r="H894" s="334"/>
      <c r="I894" s="335"/>
      <c r="J894" s="335"/>
      <c r="K894" s="335"/>
      <c r="L894" s="335"/>
      <c r="M894" s="335"/>
      <c r="N894" s="336" t="str">
        <f t="shared" ca="1" si="52"/>
        <v/>
      </c>
      <c r="O894" s="336" t="s">
        <v>18592</v>
      </c>
      <c r="P894" s="337"/>
      <c r="Q894" s="338" t="str">
        <f t="shared" si="53"/>
        <v/>
      </c>
      <c r="R894" s="338" t="b">
        <f t="shared" si="54"/>
        <v>1</v>
      </c>
      <c r="S894" s="338" t="str">
        <f t="shared" si="55"/>
        <v/>
      </c>
    </row>
    <row r="895" spans="1:19" s="338" customFormat="1" ht="20.100000000000001" customHeight="1">
      <c r="A895" s="301"/>
      <c r="B895" s="333"/>
      <c r="C895" s="333"/>
      <c r="D895" s="333"/>
      <c r="E895" s="333"/>
      <c r="F895" s="333"/>
      <c r="G895" s="334"/>
      <c r="H895" s="334"/>
      <c r="I895" s="335"/>
      <c r="J895" s="335"/>
      <c r="K895" s="335"/>
      <c r="L895" s="335"/>
      <c r="M895" s="335"/>
      <c r="N895" s="336" t="str">
        <f t="shared" ca="1" si="52"/>
        <v/>
      </c>
      <c r="O895" s="336" t="s">
        <v>18592</v>
      </c>
      <c r="P895" s="337"/>
      <c r="Q895" s="338" t="str">
        <f t="shared" si="53"/>
        <v/>
      </c>
      <c r="R895" s="338" t="b">
        <f t="shared" si="54"/>
        <v>1</v>
      </c>
      <c r="S895" s="338" t="str">
        <f t="shared" si="55"/>
        <v/>
      </c>
    </row>
    <row r="896" spans="1:19" s="338" customFormat="1" ht="20.100000000000001" customHeight="1">
      <c r="A896" s="301"/>
      <c r="B896" s="333"/>
      <c r="C896" s="333"/>
      <c r="D896" s="333"/>
      <c r="E896" s="333"/>
      <c r="F896" s="333"/>
      <c r="G896" s="334"/>
      <c r="H896" s="334"/>
      <c r="I896" s="335"/>
      <c r="J896" s="335"/>
      <c r="K896" s="335"/>
      <c r="L896" s="335"/>
      <c r="M896" s="335"/>
      <c r="N896" s="336" t="str">
        <f t="shared" ca="1" si="52"/>
        <v/>
      </c>
      <c r="O896" s="336" t="s">
        <v>18592</v>
      </c>
      <c r="P896" s="337"/>
      <c r="Q896" s="338" t="str">
        <f t="shared" si="53"/>
        <v/>
      </c>
      <c r="R896" s="338" t="b">
        <f t="shared" si="54"/>
        <v>1</v>
      </c>
      <c r="S896" s="338" t="str">
        <f t="shared" si="55"/>
        <v/>
      </c>
    </row>
    <row r="897" spans="1:19" s="338" customFormat="1" ht="20.100000000000001" customHeight="1">
      <c r="A897" s="301"/>
      <c r="B897" s="333"/>
      <c r="C897" s="333"/>
      <c r="D897" s="333"/>
      <c r="E897" s="333"/>
      <c r="F897" s="333"/>
      <c r="G897" s="334"/>
      <c r="H897" s="334"/>
      <c r="I897" s="335"/>
      <c r="J897" s="335"/>
      <c r="K897" s="335"/>
      <c r="L897" s="335"/>
      <c r="M897" s="335"/>
      <c r="N897" s="336" t="str">
        <f t="shared" ca="1" si="52"/>
        <v/>
      </c>
      <c r="O897" s="336" t="s">
        <v>18592</v>
      </c>
      <c r="P897" s="337"/>
      <c r="Q897" s="338" t="str">
        <f t="shared" si="53"/>
        <v/>
      </c>
      <c r="R897" s="338" t="b">
        <f t="shared" si="54"/>
        <v>1</v>
      </c>
      <c r="S897" s="338" t="str">
        <f t="shared" si="55"/>
        <v/>
      </c>
    </row>
    <row r="898" spans="1:19" s="338" customFormat="1" ht="20.100000000000001" customHeight="1">
      <c r="A898" s="301"/>
      <c r="B898" s="333"/>
      <c r="C898" s="333"/>
      <c r="D898" s="333"/>
      <c r="E898" s="333"/>
      <c r="F898" s="333"/>
      <c r="G898" s="334"/>
      <c r="H898" s="334"/>
      <c r="I898" s="335"/>
      <c r="J898" s="335"/>
      <c r="K898" s="335"/>
      <c r="L898" s="335"/>
      <c r="M898" s="335"/>
      <c r="N898" s="336" t="str">
        <f t="shared" ca="1" si="52"/>
        <v/>
      </c>
      <c r="O898" s="336" t="s">
        <v>18592</v>
      </c>
      <c r="P898" s="337"/>
      <c r="Q898" s="338" t="str">
        <f t="shared" si="53"/>
        <v/>
      </c>
      <c r="R898" s="338" t="b">
        <f t="shared" si="54"/>
        <v>1</v>
      </c>
      <c r="S898" s="338" t="str">
        <f t="shared" si="55"/>
        <v/>
      </c>
    </row>
    <row r="899" spans="1:19" s="338" customFormat="1" ht="20.100000000000001" customHeight="1">
      <c r="A899" s="301"/>
      <c r="B899" s="333"/>
      <c r="C899" s="333"/>
      <c r="D899" s="333"/>
      <c r="E899" s="333"/>
      <c r="F899" s="333"/>
      <c r="G899" s="334"/>
      <c r="H899" s="334"/>
      <c r="I899" s="335"/>
      <c r="J899" s="335"/>
      <c r="K899" s="335"/>
      <c r="L899" s="335"/>
      <c r="M899" s="335"/>
      <c r="N899" s="336" t="str">
        <f t="shared" ca="1" si="52"/>
        <v/>
      </c>
      <c r="O899" s="336" t="s">
        <v>18592</v>
      </c>
      <c r="P899" s="337"/>
      <c r="Q899" s="338" t="str">
        <f t="shared" si="53"/>
        <v/>
      </c>
      <c r="R899" s="338" t="b">
        <f t="shared" si="54"/>
        <v>1</v>
      </c>
      <c r="S899" s="338" t="str">
        <f t="shared" si="55"/>
        <v/>
      </c>
    </row>
    <row r="900" spans="1:19" s="338" customFormat="1" ht="20.100000000000001" customHeight="1">
      <c r="A900" s="301"/>
      <c r="B900" s="333"/>
      <c r="C900" s="333"/>
      <c r="D900" s="333"/>
      <c r="E900" s="333"/>
      <c r="F900" s="333"/>
      <c r="G900" s="334"/>
      <c r="H900" s="334"/>
      <c r="I900" s="335"/>
      <c r="J900" s="335"/>
      <c r="K900" s="335"/>
      <c r="L900" s="335"/>
      <c r="M900" s="335"/>
      <c r="N900" s="336" t="str">
        <f t="shared" ca="1" si="52"/>
        <v/>
      </c>
      <c r="O900" s="336" t="s">
        <v>18592</v>
      </c>
      <c r="P900" s="337"/>
      <c r="Q900" s="338" t="str">
        <f t="shared" si="53"/>
        <v/>
      </c>
      <c r="R900" s="338" t="b">
        <f t="shared" si="54"/>
        <v>1</v>
      </c>
      <c r="S900" s="338" t="str">
        <f t="shared" si="55"/>
        <v/>
      </c>
    </row>
    <row r="901" spans="1:19" s="338" customFormat="1" ht="20.100000000000001" customHeight="1">
      <c r="A901" s="301"/>
      <c r="B901" s="333"/>
      <c r="C901" s="333"/>
      <c r="D901" s="333"/>
      <c r="E901" s="333"/>
      <c r="F901" s="333"/>
      <c r="G901" s="334"/>
      <c r="H901" s="334"/>
      <c r="I901" s="335"/>
      <c r="J901" s="335"/>
      <c r="K901" s="335"/>
      <c r="L901" s="335"/>
      <c r="M901" s="335"/>
      <c r="N901" s="336" t="str">
        <f t="shared" ref="N901:N964" ca="1" si="56">IF(A901="","",IF(ISERROR(MATCH($F901,CL,0)),"Unknown",INDIRECT("'C'!$A$"&amp;MATCH($F901,CL,0)+1)))</f>
        <v/>
      </c>
      <c r="O901" s="336" t="s">
        <v>18592</v>
      </c>
      <c r="P901" s="337"/>
      <c r="Q901" s="338" t="str">
        <f t="shared" ref="Q901:Q964" si="57">A901&amp;B901</f>
        <v/>
      </c>
      <c r="R901" s="338" t="b">
        <f t="shared" ref="R901:R964" si="58">OR(ISBLANK(B901),ISBLANK(C901))</f>
        <v>1</v>
      </c>
      <c r="S901" s="338" t="str">
        <f t="shared" ref="S901:S964" si="59">IF(R901,"",A901&amp;"+")</f>
        <v/>
      </c>
    </row>
    <row r="902" spans="1:19" s="338" customFormat="1" ht="20.100000000000001" customHeight="1">
      <c r="A902" s="301"/>
      <c r="B902" s="333"/>
      <c r="C902" s="333"/>
      <c r="D902" s="333"/>
      <c r="E902" s="333"/>
      <c r="F902" s="333"/>
      <c r="G902" s="334"/>
      <c r="H902" s="334"/>
      <c r="I902" s="335"/>
      <c r="J902" s="335"/>
      <c r="K902" s="335"/>
      <c r="L902" s="335"/>
      <c r="M902" s="335"/>
      <c r="N902" s="336" t="str">
        <f t="shared" ca="1" si="56"/>
        <v/>
      </c>
      <c r="O902" s="336" t="s">
        <v>18592</v>
      </c>
      <c r="P902" s="337"/>
      <c r="Q902" s="338" t="str">
        <f t="shared" si="57"/>
        <v/>
      </c>
      <c r="R902" s="338" t="b">
        <f t="shared" si="58"/>
        <v>1</v>
      </c>
      <c r="S902" s="338" t="str">
        <f t="shared" si="59"/>
        <v/>
      </c>
    </row>
    <row r="903" spans="1:19" s="338" customFormat="1" ht="20.100000000000001" customHeight="1">
      <c r="A903" s="301"/>
      <c r="B903" s="333"/>
      <c r="C903" s="333"/>
      <c r="D903" s="333"/>
      <c r="E903" s="333"/>
      <c r="F903" s="333"/>
      <c r="G903" s="334"/>
      <c r="H903" s="334"/>
      <c r="I903" s="335"/>
      <c r="J903" s="335"/>
      <c r="K903" s="335"/>
      <c r="L903" s="335"/>
      <c r="M903" s="335"/>
      <c r="N903" s="336" t="str">
        <f t="shared" ca="1" si="56"/>
        <v/>
      </c>
      <c r="O903" s="336" t="s">
        <v>18592</v>
      </c>
      <c r="P903" s="337"/>
      <c r="Q903" s="338" t="str">
        <f t="shared" si="57"/>
        <v/>
      </c>
      <c r="R903" s="338" t="b">
        <f t="shared" si="58"/>
        <v>1</v>
      </c>
      <c r="S903" s="338" t="str">
        <f t="shared" si="59"/>
        <v/>
      </c>
    </row>
    <row r="904" spans="1:19" s="338" customFormat="1" ht="20.100000000000001" customHeight="1">
      <c r="A904" s="301"/>
      <c r="B904" s="333"/>
      <c r="C904" s="333"/>
      <c r="D904" s="333"/>
      <c r="E904" s="333"/>
      <c r="F904" s="333"/>
      <c r="G904" s="334"/>
      <c r="H904" s="334"/>
      <c r="I904" s="335"/>
      <c r="J904" s="335"/>
      <c r="K904" s="335"/>
      <c r="L904" s="335"/>
      <c r="M904" s="335"/>
      <c r="N904" s="336" t="str">
        <f t="shared" ca="1" si="56"/>
        <v/>
      </c>
      <c r="O904" s="336" t="s">
        <v>18592</v>
      </c>
      <c r="P904" s="337"/>
      <c r="Q904" s="338" t="str">
        <f t="shared" si="57"/>
        <v/>
      </c>
      <c r="R904" s="338" t="b">
        <f t="shared" si="58"/>
        <v>1</v>
      </c>
      <c r="S904" s="338" t="str">
        <f t="shared" si="59"/>
        <v/>
      </c>
    </row>
    <row r="905" spans="1:19" s="338" customFormat="1" ht="20.100000000000001" customHeight="1">
      <c r="A905" s="301"/>
      <c r="B905" s="333"/>
      <c r="C905" s="333"/>
      <c r="D905" s="333"/>
      <c r="E905" s="333"/>
      <c r="F905" s="333"/>
      <c r="G905" s="334"/>
      <c r="H905" s="334"/>
      <c r="I905" s="335"/>
      <c r="J905" s="335"/>
      <c r="K905" s="335"/>
      <c r="L905" s="335"/>
      <c r="M905" s="335"/>
      <c r="N905" s="336" t="str">
        <f t="shared" ca="1" si="56"/>
        <v/>
      </c>
      <c r="O905" s="336" t="s">
        <v>18592</v>
      </c>
      <c r="P905" s="337"/>
      <c r="Q905" s="338" t="str">
        <f t="shared" si="57"/>
        <v/>
      </c>
      <c r="R905" s="338" t="b">
        <f t="shared" si="58"/>
        <v>1</v>
      </c>
      <c r="S905" s="338" t="str">
        <f t="shared" si="59"/>
        <v/>
      </c>
    </row>
    <row r="906" spans="1:19" s="338" customFormat="1" ht="20.100000000000001" customHeight="1">
      <c r="A906" s="301"/>
      <c r="B906" s="333"/>
      <c r="C906" s="333"/>
      <c r="D906" s="333"/>
      <c r="E906" s="333"/>
      <c r="F906" s="333"/>
      <c r="G906" s="334"/>
      <c r="H906" s="334"/>
      <c r="I906" s="335"/>
      <c r="J906" s="335"/>
      <c r="K906" s="335"/>
      <c r="L906" s="335"/>
      <c r="M906" s="335"/>
      <c r="N906" s="336" t="str">
        <f t="shared" ca="1" si="56"/>
        <v/>
      </c>
      <c r="O906" s="336" t="s">
        <v>18592</v>
      </c>
      <c r="P906" s="337"/>
      <c r="Q906" s="338" t="str">
        <f t="shared" si="57"/>
        <v/>
      </c>
      <c r="R906" s="338" t="b">
        <f t="shared" si="58"/>
        <v>1</v>
      </c>
      <c r="S906" s="338" t="str">
        <f t="shared" si="59"/>
        <v/>
      </c>
    </row>
    <row r="907" spans="1:19" s="338" customFormat="1" ht="20.100000000000001" customHeight="1">
      <c r="A907" s="301"/>
      <c r="B907" s="333"/>
      <c r="C907" s="333"/>
      <c r="D907" s="333"/>
      <c r="E907" s="333"/>
      <c r="F907" s="333"/>
      <c r="G907" s="334"/>
      <c r="H907" s="334"/>
      <c r="I907" s="335"/>
      <c r="J907" s="335"/>
      <c r="K907" s="335"/>
      <c r="L907" s="335"/>
      <c r="M907" s="335"/>
      <c r="N907" s="336" t="str">
        <f t="shared" ca="1" si="56"/>
        <v/>
      </c>
      <c r="O907" s="336" t="s">
        <v>18592</v>
      </c>
      <c r="P907" s="337"/>
      <c r="Q907" s="338" t="str">
        <f t="shared" si="57"/>
        <v/>
      </c>
      <c r="R907" s="338" t="b">
        <f t="shared" si="58"/>
        <v>1</v>
      </c>
      <c r="S907" s="338" t="str">
        <f t="shared" si="59"/>
        <v/>
      </c>
    </row>
    <row r="908" spans="1:19" s="338" customFormat="1" ht="20.100000000000001" customHeight="1">
      <c r="A908" s="301"/>
      <c r="B908" s="333"/>
      <c r="C908" s="333"/>
      <c r="D908" s="333"/>
      <c r="E908" s="333"/>
      <c r="F908" s="333"/>
      <c r="G908" s="334"/>
      <c r="H908" s="334"/>
      <c r="I908" s="335"/>
      <c r="J908" s="335"/>
      <c r="K908" s="335"/>
      <c r="L908" s="335"/>
      <c r="M908" s="335"/>
      <c r="N908" s="336" t="str">
        <f t="shared" ca="1" si="56"/>
        <v/>
      </c>
      <c r="O908" s="336" t="s">
        <v>18592</v>
      </c>
      <c r="P908" s="337"/>
      <c r="Q908" s="338" t="str">
        <f t="shared" si="57"/>
        <v/>
      </c>
      <c r="R908" s="338" t="b">
        <f t="shared" si="58"/>
        <v>1</v>
      </c>
      <c r="S908" s="338" t="str">
        <f t="shared" si="59"/>
        <v/>
      </c>
    </row>
    <row r="909" spans="1:19" s="338" customFormat="1" ht="20.100000000000001" customHeight="1">
      <c r="A909" s="301"/>
      <c r="B909" s="333"/>
      <c r="C909" s="333"/>
      <c r="D909" s="333"/>
      <c r="E909" s="333"/>
      <c r="F909" s="333"/>
      <c r="G909" s="334"/>
      <c r="H909" s="334"/>
      <c r="I909" s="335"/>
      <c r="J909" s="335"/>
      <c r="K909" s="335"/>
      <c r="L909" s="335"/>
      <c r="M909" s="335"/>
      <c r="N909" s="336" t="str">
        <f t="shared" ca="1" si="56"/>
        <v/>
      </c>
      <c r="O909" s="336" t="s">
        <v>18592</v>
      </c>
      <c r="P909" s="337"/>
      <c r="Q909" s="338" t="str">
        <f t="shared" si="57"/>
        <v/>
      </c>
      <c r="R909" s="338" t="b">
        <f t="shared" si="58"/>
        <v>1</v>
      </c>
      <c r="S909" s="338" t="str">
        <f t="shared" si="59"/>
        <v/>
      </c>
    </row>
    <row r="910" spans="1:19" s="338" customFormat="1" ht="20.100000000000001" customHeight="1">
      <c r="A910" s="301"/>
      <c r="B910" s="333"/>
      <c r="C910" s="333"/>
      <c r="D910" s="333"/>
      <c r="E910" s="333"/>
      <c r="F910" s="333"/>
      <c r="G910" s="334"/>
      <c r="H910" s="334"/>
      <c r="I910" s="335"/>
      <c r="J910" s="335"/>
      <c r="K910" s="335"/>
      <c r="L910" s="335"/>
      <c r="M910" s="335"/>
      <c r="N910" s="336" t="str">
        <f t="shared" ca="1" si="56"/>
        <v/>
      </c>
      <c r="O910" s="336" t="s">
        <v>18592</v>
      </c>
      <c r="P910" s="337"/>
      <c r="Q910" s="338" t="str">
        <f t="shared" si="57"/>
        <v/>
      </c>
      <c r="R910" s="338" t="b">
        <f t="shared" si="58"/>
        <v>1</v>
      </c>
      <c r="S910" s="338" t="str">
        <f t="shared" si="59"/>
        <v/>
      </c>
    </row>
    <row r="911" spans="1:19" s="338" customFormat="1" ht="20.100000000000001" customHeight="1">
      <c r="A911" s="301"/>
      <c r="B911" s="333"/>
      <c r="C911" s="333"/>
      <c r="D911" s="333"/>
      <c r="E911" s="333"/>
      <c r="F911" s="333"/>
      <c r="G911" s="334"/>
      <c r="H911" s="334"/>
      <c r="I911" s="335"/>
      <c r="J911" s="335"/>
      <c r="K911" s="335"/>
      <c r="L911" s="335"/>
      <c r="M911" s="335"/>
      <c r="N911" s="336" t="str">
        <f t="shared" ca="1" si="56"/>
        <v/>
      </c>
      <c r="O911" s="336" t="s">
        <v>18592</v>
      </c>
      <c r="P911" s="337"/>
      <c r="Q911" s="338" t="str">
        <f t="shared" si="57"/>
        <v/>
      </c>
      <c r="R911" s="338" t="b">
        <f t="shared" si="58"/>
        <v>1</v>
      </c>
      <c r="S911" s="338" t="str">
        <f t="shared" si="59"/>
        <v/>
      </c>
    </row>
    <row r="912" spans="1:19" s="338" customFormat="1" ht="20.100000000000001" customHeight="1">
      <c r="A912" s="301"/>
      <c r="B912" s="333"/>
      <c r="C912" s="333"/>
      <c r="D912" s="333"/>
      <c r="E912" s="333"/>
      <c r="F912" s="333"/>
      <c r="G912" s="334"/>
      <c r="H912" s="334"/>
      <c r="I912" s="335"/>
      <c r="J912" s="335"/>
      <c r="K912" s="335"/>
      <c r="L912" s="335"/>
      <c r="M912" s="335"/>
      <c r="N912" s="336" t="str">
        <f t="shared" ca="1" si="56"/>
        <v/>
      </c>
      <c r="O912" s="336" t="s">
        <v>18592</v>
      </c>
      <c r="P912" s="337"/>
      <c r="Q912" s="338" t="str">
        <f t="shared" si="57"/>
        <v/>
      </c>
      <c r="R912" s="338" t="b">
        <f t="shared" si="58"/>
        <v>1</v>
      </c>
      <c r="S912" s="338" t="str">
        <f t="shared" si="59"/>
        <v/>
      </c>
    </row>
    <row r="913" spans="1:19" s="338" customFormat="1" ht="20.100000000000001" customHeight="1">
      <c r="A913" s="301"/>
      <c r="B913" s="333"/>
      <c r="C913" s="333"/>
      <c r="D913" s="333"/>
      <c r="E913" s="333"/>
      <c r="F913" s="333"/>
      <c r="G913" s="334"/>
      <c r="H913" s="334"/>
      <c r="I913" s="335"/>
      <c r="J913" s="335"/>
      <c r="K913" s="335"/>
      <c r="L913" s="335"/>
      <c r="M913" s="335"/>
      <c r="N913" s="336" t="str">
        <f t="shared" ca="1" si="56"/>
        <v/>
      </c>
      <c r="O913" s="336" t="s">
        <v>18592</v>
      </c>
      <c r="P913" s="337"/>
      <c r="Q913" s="338" t="str">
        <f t="shared" si="57"/>
        <v/>
      </c>
      <c r="R913" s="338" t="b">
        <f t="shared" si="58"/>
        <v>1</v>
      </c>
      <c r="S913" s="338" t="str">
        <f t="shared" si="59"/>
        <v/>
      </c>
    </row>
    <row r="914" spans="1:19" s="338" customFormat="1" ht="20.100000000000001" customHeight="1">
      <c r="A914" s="301"/>
      <c r="B914" s="333"/>
      <c r="C914" s="333"/>
      <c r="D914" s="333"/>
      <c r="E914" s="333"/>
      <c r="F914" s="333"/>
      <c r="G914" s="334"/>
      <c r="H914" s="334"/>
      <c r="I914" s="335"/>
      <c r="J914" s="335"/>
      <c r="K914" s="335"/>
      <c r="L914" s="335"/>
      <c r="M914" s="335"/>
      <c r="N914" s="336" t="str">
        <f t="shared" ca="1" si="56"/>
        <v/>
      </c>
      <c r="O914" s="336" t="s">
        <v>18592</v>
      </c>
      <c r="P914" s="337"/>
      <c r="Q914" s="338" t="str">
        <f t="shared" si="57"/>
        <v/>
      </c>
      <c r="R914" s="338" t="b">
        <f t="shared" si="58"/>
        <v>1</v>
      </c>
      <c r="S914" s="338" t="str">
        <f t="shared" si="59"/>
        <v/>
      </c>
    </row>
    <row r="915" spans="1:19" s="338" customFormat="1" ht="20.100000000000001" customHeight="1">
      <c r="A915" s="301"/>
      <c r="B915" s="333"/>
      <c r="C915" s="333"/>
      <c r="D915" s="333"/>
      <c r="E915" s="333"/>
      <c r="F915" s="333"/>
      <c r="G915" s="334"/>
      <c r="H915" s="334"/>
      <c r="I915" s="335"/>
      <c r="J915" s="335"/>
      <c r="K915" s="335"/>
      <c r="L915" s="335"/>
      <c r="M915" s="335"/>
      <c r="N915" s="336" t="str">
        <f t="shared" ca="1" si="56"/>
        <v/>
      </c>
      <c r="O915" s="336" t="s">
        <v>18592</v>
      </c>
      <c r="P915" s="337"/>
      <c r="Q915" s="338" t="str">
        <f t="shared" si="57"/>
        <v/>
      </c>
      <c r="R915" s="338" t="b">
        <f t="shared" si="58"/>
        <v>1</v>
      </c>
      <c r="S915" s="338" t="str">
        <f t="shared" si="59"/>
        <v/>
      </c>
    </row>
    <row r="916" spans="1:19" s="338" customFormat="1" ht="20.100000000000001" customHeight="1">
      <c r="A916" s="301"/>
      <c r="B916" s="333"/>
      <c r="C916" s="333"/>
      <c r="D916" s="333"/>
      <c r="E916" s="333"/>
      <c r="F916" s="333"/>
      <c r="G916" s="334"/>
      <c r="H916" s="334"/>
      <c r="I916" s="335"/>
      <c r="J916" s="335"/>
      <c r="K916" s="335"/>
      <c r="L916" s="335"/>
      <c r="M916" s="335"/>
      <c r="N916" s="336" t="str">
        <f t="shared" ca="1" si="56"/>
        <v/>
      </c>
      <c r="O916" s="336" t="s">
        <v>18592</v>
      </c>
      <c r="P916" s="337"/>
      <c r="Q916" s="338" t="str">
        <f t="shared" si="57"/>
        <v/>
      </c>
      <c r="R916" s="338" t="b">
        <f t="shared" si="58"/>
        <v>1</v>
      </c>
      <c r="S916" s="338" t="str">
        <f t="shared" si="59"/>
        <v/>
      </c>
    </row>
    <row r="917" spans="1:19" s="338" customFormat="1" ht="20.100000000000001" customHeight="1">
      <c r="A917" s="301"/>
      <c r="B917" s="333"/>
      <c r="C917" s="333"/>
      <c r="D917" s="333"/>
      <c r="E917" s="333"/>
      <c r="F917" s="333"/>
      <c r="G917" s="334"/>
      <c r="H917" s="334"/>
      <c r="I917" s="335"/>
      <c r="J917" s="335"/>
      <c r="K917" s="335"/>
      <c r="L917" s="335"/>
      <c r="M917" s="335"/>
      <c r="N917" s="336" t="str">
        <f t="shared" ca="1" si="56"/>
        <v/>
      </c>
      <c r="O917" s="336" t="s">
        <v>18592</v>
      </c>
      <c r="P917" s="337"/>
      <c r="Q917" s="338" t="str">
        <f t="shared" si="57"/>
        <v/>
      </c>
      <c r="R917" s="338" t="b">
        <f t="shared" si="58"/>
        <v>1</v>
      </c>
      <c r="S917" s="338" t="str">
        <f t="shared" si="59"/>
        <v/>
      </c>
    </row>
    <row r="918" spans="1:19" s="338" customFormat="1" ht="20.100000000000001" customHeight="1">
      <c r="A918" s="301"/>
      <c r="B918" s="333"/>
      <c r="C918" s="333"/>
      <c r="D918" s="333"/>
      <c r="E918" s="333"/>
      <c r="F918" s="333"/>
      <c r="G918" s="334"/>
      <c r="H918" s="334"/>
      <c r="I918" s="335"/>
      <c r="J918" s="335"/>
      <c r="K918" s="335"/>
      <c r="L918" s="335"/>
      <c r="M918" s="335"/>
      <c r="N918" s="336" t="str">
        <f t="shared" ca="1" si="56"/>
        <v/>
      </c>
      <c r="O918" s="336" t="s">
        <v>18592</v>
      </c>
      <c r="P918" s="337"/>
      <c r="Q918" s="338" t="str">
        <f t="shared" si="57"/>
        <v/>
      </c>
      <c r="R918" s="338" t="b">
        <f t="shared" si="58"/>
        <v>1</v>
      </c>
      <c r="S918" s="338" t="str">
        <f t="shared" si="59"/>
        <v/>
      </c>
    </row>
    <row r="919" spans="1:19" s="338" customFormat="1" ht="20.100000000000001" customHeight="1">
      <c r="A919" s="301"/>
      <c r="B919" s="333"/>
      <c r="C919" s="333"/>
      <c r="D919" s="333"/>
      <c r="E919" s="333"/>
      <c r="F919" s="333"/>
      <c r="G919" s="334"/>
      <c r="H919" s="334"/>
      <c r="I919" s="335"/>
      <c r="J919" s="335"/>
      <c r="K919" s="335"/>
      <c r="L919" s="335"/>
      <c r="M919" s="335"/>
      <c r="N919" s="336" t="str">
        <f t="shared" ca="1" si="56"/>
        <v/>
      </c>
      <c r="O919" s="336" t="s">
        <v>18592</v>
      </c>
      <c r="P919" s="337"/>
      <c r="Q919" s="338" t="str">
        <f t="shared" si="57"/>
        <v/>
      </c>
      <c r="R919" s="338" t="b">
        <f t="shared" si="58"/>
        <v>1</v>
      </c>
      <c r="S919" s="338" t="str">
        <f t="shared" si="59"/>
        <v/>
      </c>
    </row>
    <row r="920" spans="1:19" s="338" customFormat="1" ht="20.100000000000001" customHeight="1">
      <c r="A920" s="301"/>
      <c r="B920" s="333"/>
      <c r="C920" s="333"/>
      <c r="D920" s="333"/>
      <c r="E920" s="333"/>
      <c r="F920" s="333"/>
      <c r="G920" s="334"/>
      <c r="H920" s="334"/>
      <c r="I920" s="335"/>
      <c r="J920" s="335"/>
      <c r="K920" s="335"/>
      <c r="L920" s="335"/>
      <c r="M920" s="335"/>
      <c r="N920" s="336" t="str">
        <f t="shared" ca="1" si="56"/>
        <v/>
      </c>
      <c r="O920" s="336" t="s">
        <v>18592</v>
      </c>
      <c r="P920" s="337"/>
      <c r="Q920" s="338" t="str">
        <f t="shared" si="57"/>
        <v/>
      </c>
      <c r="R920" s="338" t="b">
        <f t="shared" si="58"/>
        <v>1</v>
      </c>
      <c r="S920" s="338" t="str">
        <f t="shared" si="59"/>
        <v/>
      </c>
    </row>
    <row r="921" spans="1:19" s="338" customFormat="1" ht="20.100000000000001" customHeight="1">
      <c r="A921" s="301"/>
      <c r="B921" s="333"/>
      <c r="C921" s="333"/>
      <c r="D921" s="333"/>
      <c r="E921" s="333"/>
      <c r="F921" s="333"/>
      <c r="G921" s="334"/>
      <c r="H921" s="334"/>
      <c r="I921" s="335"/>
      <c r="J921" s="335"/>
      <c r="K921" s="335"/>
      <c r="L921" s="335"/>
      <c r="M921" s="335"/>
      <c r="N921" s="336" t="str">
        <f t="shared" ca="1" si="56"/>
        <v/>
      </c>
      <c r="O921" s="336" t="s">
        <v>18592</v>
      </c>
      <c r="P921" s="337"/>
      <c r="Q921" s="338" t="str">
        <f t="shared" si="57"/>
        <v/>
      </c>
      <c r="R921" s="338" t="b">
        <f t="shared" si="58"/>
        <v>1</v>
      </c>
      <c r="S921" s="338" t="str">
        <f t="shared" si="59"/>
        <v/>
      </c>
    </row>
    <row r="922" spans="1:19" s="338" customFormat="1" ht="20.100000000000001" customHeight="1">
      <c r="A922" s="301"/>
      <c r="B922" s="333"/>
      <c r="C922" s="333"/>
      <c r="D922" s="333"/>
      <c r="E922" s="333"/>
      <c r="F922" s="333"/>
      <c r="G922" s="334"/>
      <c r="H922" s="334"/>
      <c r="I922" s="335"/>
      <c r="J922" s="335"/>
      <c r="K922" s="335"/>
      <c r="L922" s="335"/>
      <c r="M922" s="335"/>
      <c r="N922" s="336" t="str">
        <f t="shared" ca="1" si="56"/>
        <v/>
      </c>
      <c r="O922" s="336" t="s">
        <v>18592</v>
      </c>
      <c r="P922" s="337"/>
      <c r="Q922" s="338" t="str">
        <f t="shared" si="57"/>
        <v/>
      </c>
      <c r="R922" s="338" t="b">
        <f t="shared" si="58"/>
        <v>1</v>
      </c>
      <c r="S922" s="338" t="str">
        <f t="shared" si="59"/>
        <v/>
      </c>
    </row>
    <row r="923" spans="1:19" s="338" customFormat="1" ht="20.100000000000001" customHeight="1">
      <c r="A923" s="301"/>
      <c r="B923" s="333"/>
      <c r="C923" s="333"/>
      <c r="D923" s="333"/>
      <c r="E923" s="333"/>
      <c r="F923" s="333"/>
      <c r="G923" s="334"/>
      <c r="H923" s="334"/>
      <c r="I923" s="335"/>
      <c r="J923" s="335"/>
      <c r="K923" s="335"/>
      <c r="L923" s="335"/>
      <c r="M923" s="335"/>
      <c r="N923" s="336" t="str">
        <f t="shared" ca="1" si="56"/>
        <v/>
      </c>
      <c r="O923" s="336" t="s">
        <v>18592</v>
      </c>
      <c r="P923" s="337"/>
      <c r="Q923" s="338" t="str">
        <f t="shared" si="57"/>
        <v/>
      </c>
      <c r="R923" s="338" t="b">
        <f t="shared" si="58"/>
        <v>1</v>
      </c>
      <c r="S923" s="338" t="str">
        <f t="shared" si="59"/>
        <v/>
      </c>
    </row>
    <row r="924" spans="1:19" s="338" customFormat="1" ht="20.100000000000001" customHeight="1">
      <c r="A924" s="301"/>
      <c r="B924" s="333"/>
      <c r="C924" s="333"/>
      <c r="D924" s="333"/>
      <c r="E924" s="333"/>
      <c r="F924" s="333"/>
      <c r="G924" s="334"/>
      <c r="H924" s="334"/>
      <c r="I924" s="335"/>
      <c r="J924" s="335"/>
      <c r="K924" s="335"/>
      <c r="L924" s="335"/>
      <c r="M924" s="335"/>
      <c r="N924" s="336" t="str">
        <f t="shared" ca="1" si="56"/>
        <v/>
      </c>
      <c r="O924" s="336" t="s">
        <v>18592</v>
      </c>
      <c r="P924" s="337"/>
      <c r="Q924" s="338" t="str">
        <f t="shared" si="57"/>
        <v/>
      </c>
      <c r="R924" s="338" t="b">
        <f t="shared" si="58"/>
        <v>1</v>
      </c>
      <c r="S924" s="338" t="str">
        <f t="shared" si="59"/>
        <v/>
      </c>
    </row>
    <row r="925" spans="1:19" s="338" customFormat="1" ht="20.100000000000001" customHeight="1">
      <c r="A925" s="301"/>
      <c r="B925" s="333"/>
      <c r="C925" s="333"/>
      <c r="D925" s="333"/>
      <c r="E925" s="333"/>
      <c r="F925" s="333"/>
      <c r="G925" s="334"/>
      <c r="H925" s="334"/>
      <c r="I925" s="335"/>
      <c r="J925" s="335"/>
      <c r="K925" s="335"/>
      <c r="L925" s="335"/>
      <c r="M925" s="335"/>
      <c r="N925" s="336" t="str">
        <f t="shared" ca="1" si="56"/>
        <v/>
      </c>
      <c r="O925" s="336" t="s">
        <v>18592</v>
      </c>
      <c r="P925" s="337"/>
      <c r="Q925" s="338" t="str">
        <f t="shared" si="57"/>
        <v/>
      </c>
      <c r="R925" s="338" t="b">
        <f t="shared" si="58"/>
        <v>1</v>
      </c>
      <c r="S925" s="338" t="str">
        <f t="shared" si="59"/>
        <v/>
      </c>
    </row>
    <row r="926" spans="1:19" s="338" customFormat="1" ht="20.100000000000001" customHeight="1">
      <c r="A926" s="301"/>
      <c r="B926" s="333"/>
      <c r="C926" s="333"/>
      <c r="D926" s="333"/>
      <c r="E926" s="333"/>
      <c r="F926" s="333"/>
      <c r="G926" s="334"/>
      <c r="H926" s="334"/>
      <c r="I926" s="335"/>
      <c r="J926" s="335"/>
      <c r="K926" s="335"/>
      <c r="L926" s="335"/>
      <c r="M926" s="335"/>
      <c r="N926" s="336" t="str">
        <f t="shared" ca="1" si="56"/>
        <v/>
      </c>
      <c r="O926" s="336" t="s">
        <v>18592</v>
      </c>
      <c r="P926" s="337"/>
      <c r="Q926" s="338" t="str">
        <f t="shared" si="57"/>
        <v/>
      </c>
      <c r="R926" s="338" t="b">
        <f t="shared" si="58"/>
        <v>1</v>
      </c>
      <c r="S926" s="338" t="str">
        <f t="shared" si="59"/>
        <v/>
      </c>
    </row>
    <row r="927" spans="1:19" s="338" customFormat="1" ht="20.100000000000001" customHeight="1">
      <c r="A927" s="301"/>
      <c r="B927" s="333"/>
      <c r="C927" s="333"/>
      <c r="D927" s="333"/>
      <c r="E927" s="333"/>
      <c r="F927" s="333"/>
      <c r="G927" s="334"/>
      <c r="H927" s="334"/>
      <c r="I927" s="335"/>
      <c r="J927" s="335"/>
      <c r="K927" s="335"/>
      <c r="L927" s="335"/>
      <c r="M927" s="335"/>
      <c r="N927" s="336" t="str">
        <f t="shared" ca="1" si="56"/>
        <v/>
      </c>
      <c r="O927" s="336" t="s">
        <v>18592</v>
      </c>
      <c r="P927" s="337"/>
      <c r="Q927" s="338" t="str">
        <f t="shared" si="57"/>
        <v/>
      </c>
      <c r="R927" s="338" t="b">
        <f t="shared" si="58"/>
        <v>1</v>
      </c>
      <c r="S927" s="338" t="str">
        <f t="shared" si="59"/>
        <v/>
      </c>
    </row>
    <row r="928" spans="1:19" s="338" customFormat="1" ht="20.100000000000001" customHeight="1">
      <c r="A928" s="301"/>
      <c r="B928" s="333"/>
      <c r="C928" s="333"/>
      <c r="D928" s="333"/>
      <c r="E928" s="333"/>
      <c r="F928" s="333"/>
      <c r="G928" s="334"/>
      <c r="H928" s="334"/>
      <c r="I928" s="335"/>
      <c r="J928" s="335"/>
      <c r="K928" s="335"/>
      <c r="L928" s="335"/>
      <c r="M928" s="335"/>
      <c r="N928" s="336" t="str">
        <f t="shared" ca="1" si="56"/>
        <v/>
      </c>
      <c r="O928" s="336" t="s">
        <v>18592</v>
      </c>
      <c r="P928" s="337"/>
      <c r="Q928" s="338" t="str">
        <f t="shared" si="57"/>
        <v/>
      </c>
      <c r="R928" s="338" t="b">
        <f t="shared" si="58"/>
        <v>1</v>
      </c>
      <c r="S928" s="338" t="str">
        <f t="shared" si="59"/>
        <v/>
      </c>
    </row>
    <row r="929" spans="1:19" s="338" customFormat="1" ht="20.100000000000001" customHeight="1">
      <c r="A929" s="301"/>
      <c r="B929" s="333"/>
      <c r="C929" s="333"/>
      <c r="D929" s="333"/>
      <c r="E929" s="333"/>
      <c r="F929" s="333"/>
      <c r="G929" s="334"/>
      <c r="H929" s="334"/>
      <c r="I929" s="335"/>
      <c r="J929" s="335"/>
      <c r="K929" s="335"/>
      <c r="L929" s="335"/>
      <c r="M929" s="335"/>
      <c r="N929" s="336" t="str">
        <f t="shared" ca="1" si="56"/>
        <v/>
      </c>
      <c r="O929" s="336" t="s">
        <v>18592</v>
      </c>
      <c r="P929" s="337"/>
      <c r="Q929" s="338" t="str">
        <f t="shared" si="57"/>
        <v/>
      </c>
      <c r="R929" s="338" t="b">
        <f t="shared" si="58"/>
        <v>1</v>
      </c>
      <c r="S929" s="338" t="str">
        <f t="shared" si="59"/>
        <v/>
      </c>
    </row>
    <row r="930" spans="1:19" s="338" customFormat="1" ht="20.100000000000001" customHeight="1">
      <c r="A930" s="301"/>
      <c r="B930" s="333"/>
      <c r="C930" s="333"/>
      <c r="D930" s="333"/>
      <c r="E930" s="333"/>
      <c r="F930" s="333"/>
      <c r="G930" s="334"/>
      <c r="H930" s="334"/>
      <c r="I930" s="335"/>
      <c r="J930" s="335"/>
      <c r="K930" s="335"/>
      <c r="L930" s="335"/>
      <c r="M930" s="335"/>
      <c r="N930" s="336" t="str">
        <f t="shared" ca="1" si="56"/>
        <v/>
      </c>
      <c r="O930" s="336" t="s">
        <v>18592</v>
      </c>
      <c r="P930" s="337"/>
      <c r="Q930" s="338" t="str">
        <f t="shared" si="57"/>
        <v/>
      </c>
      <c r="R930" s="338" t="b">
        <f t="shared" si="58"/>
        <v>1</v>
      </c>
      <c r="S930" s="338" t="str">
        <f t="shared" si="59"/>
        <v/>
      </c>
    </row>
    <row r="931" spans="1:19" s="338" customFormat="1" ht="20.100000000000001" customHeight="1">
      <c r="A931" s="301"/>
      <c r="B931" s="333"/>
      <c r="C931" s="333"/>
      <c r="D931" s="333"/>
      <c r="E931" s="333"/>
      <c r="F931" s="333"/>
      <c r="G931" s="334"/>
      <c r="H931" s="334"/>
      <c r="I931" s="335"/>
      <c r="J931" s="335"/>
      <c r="K931" s="335"/>
      <c r="L931" s="335"/>
      <c r="M931" s="335"/>
      <c r="N931" s="336" t="str">
        <f t="shared" ca="1" si="56"/>
        <v/>
      </c>
      <c r="O931" s="336" t="s">
        <v>18592</v>
      </c>
      <c r="P931" s="337"/>
      <c r="Q931" s="338" t="str">
        <f t="shared" si="57"/>
        <v/>
      </c>
      <c r="R931" s="338" t="b">
        <f t="shared" si="58"/>
        <v>1</v>
      </c>
      <c r="S931" s="338" t="str">
        <f t="shared" si="59"/>
        <v/>
      </c>
    </row>
    <row r="932" spans="1:19" s="338" customFormat="1" ht="20.100000000000001" customHeight="1">
      <c r="A932" s="301"/>
      <c r="B932" s="333"/>
      <c r="C932" s="333"/>
      <c r="D932" s="333"/>
      <c r="E932" s="333"/>
      <c r="F932" s="333"/>
      <c r="G932" s="334"/>
      <c r="H932" s="334"/>
      <c r="I932" s="335"/>
      <c r="J932" s="335"/>
      <c r="K932" s="335"/>
      <c r="L932" s="335"/>
      <c r="M932" s="335"/>
      <c r="N932" s="336" t="str">
        <f t="shared" ca="1" si="56"/>
        <v/>
      </c>
      <c r="O932" s="336" t="s">
        <v>18592</v>
      </c>
      <c r="P932" s="337"/>
      <c r="Q932" s="338" t="str">
        <f t="shared" si="57"/>
        <v/>
      </c>
      <c r="R932" s="338" t="b">
        <f t="shared" si="58"/>
        <v>1</v>
      </c>
      <c r="S932" s="338" t="str">
        <f t="shared" si="59"/>
        <v/>
      </c>
    </row>
    <row r="933" spans="1:19" s="338" customFormat="1" ht="20.100000000000001" customHeight="1">
      <c r="A933" s="301"/>
      <c r="B933" s="333"/>
      <c r="C933" s="333"/>
      <c r="D933" s="333"/>
      <c r="E933" s="333"/>
      <c r="F933" s="333"/>
      <c r="G933" s="334"/>
      <c r="H933" s="334"/>
      <c r="I933" s="335"/>
      <c r="J933" s="335"/>
      <c r="K933" s="335"/>
      <c r="L933" s="335"/>
      <c r="M933" s="335"/>
      <c r="N933" s="336" t="str">
        <f t="shared" ca="1" si="56"/>
        <v/>
      </c>
      <c r="O933" s="336" t="s">
        <v>18592</v>
      </c>
      <c r="P933" s="337"/>
      <c r="Q933" s="338" t="str">
        <f t="shared" si="57"/>
        <v/>
      </c>
      <c r="R933" s="338" t="b">
        <f t="shared" si="58"/>
        <v>1</v>
      </c>
      <c r="S933" s="338" t="str">
        <f t="shared" si="59"/>
        <v/>
      </c>
    </row>
    <row r="934" spans="1:19" s="338" customFormat="1" ht="20.100000000000001" customHeight="1">
      <c r="A934" s="301"/>
      <c r="B934" s="333"/>
      <c r="C934" s="333"/>
      <c r="D934" s="333"/>
      <c r="E934" s="333"/>
      <c r="F934" s="333"/>
      <c r="G934" s="334"/>
      <c r="H934" s="334"/>
      <c r="I934" s="335"/>
      <c r="J934" s="335"/>
      <c r="K934" s="335"/>
      <c r="L934" s="335"/>
      <c r="M934" s="335"/>
      <c r="N934" s="336" t="str">
        <f t="shared" ca="1" si="56"/>
        <v/>
      </c>
      <c r="O934" s="336" t="s">
        <v>18592</v>
      </c>
      <c r="P934" s="337"/>
      <c r="Q934" s="338" t="str">
        <f t="shared" si="57"/>
        <v/>
      </c>
      <c r="R934" s="338" t="b">
        <f t="shared" si="58"/>
        <v>1</v>
      </c>
      <c r="S934" s="338" t="str">
        <f t="shared" si="59"/>
        <v/>
      </c>
    </row>
    <row r="935" spans="1:19" s="338" customFormat="1" ht="20.100000000000001" customHeight="1">
      <c r="A935" s="301"/>
      <c r="B935" s="333"/>
      <c r="C935" s="333"/>
      <c r="D935" s="333"/>
      <c r="E935" s="333"/>
      <c r="F935" s="333"/>
      <c r="G935" s="334"/>
      <c r="H935" s="334"/>
      <c r="I935" s="335"/>
      <c r="J935" s="335"/>
      <c r="K935" s="335"/>
      <c r="L935" s="335"/>
      <c r="M935" s="335"/>
      <c r="N935" s="336" t="str">
        <f t="shared" ca="1" si="56"/>
        <v/>
      </c>
      <c r="O935" s="336" t="s">
        <v>18592</v>
      </c>
      <c r="P935" s="337"/>
      <c r="Q935" s="338" t="str">
        <f t="shared" si="57"/>
        <v/>
      </c>
      <c r="R935" s="338" t="b">
        <f t="shared" si="58"/>
        <v>1</v>
      </c>
      <c r="S935" s="338" t="str">
        <f t="shared" si="59"/>
        <v/>
      </c>
    </row>
    <row r="936" spans="1:19" s="338" customFormat="1" ht="20.100000000000001" customHeight="1">
      <c r="A936" s="301"/>
      <c r="B936" s="333"/>
      <c r="C936" s="333"/>
      <c r="D936" s="333"/>
      <c r="E936" s="333"/>
      <c r="F936" s="333"/>
      <c r="G936" s="334"/>
      <c r="H936" s="334"/>
      <c r="I936" s="335"/>
      <c r="J936" s="335"/>
      <c r="K936" s="335"/>
      <c r="L936" s="335"/>
      <c r="M936" s="335"/>
      <c r="N936" s="336" t="str">
        <f t="shared" ca="1" si="56"/>
        <v/>
      </c>
      <c r="O936" s="336" t="s">
        <v>18592</v>
      </c>
      <c r="P936" s="337"/>
      <c r="Q936" s="338" t="str">
        <f t="shared" si="57"/>
        <v/>
      </c>
      <c r="R936" s="338" t="b">
        <f t="shared" si="58"/>
        <v>1</v>
      </c>
      <c r="S936" s="338" t="str">
        <f t="shared" si="59"/>
        <v/>
      </c>
    </row>
    <row r="937" spans="1:19" s="338" customFormat="1" ht="20.100000000000001" customHeight="1">
      <c r="A937" s="301"/>
      <c r="B937" s="333"/>
      <c r="C937" s="333"/>
      <c r="D937" s="333"/>
      <c r="E937" s="333"/>
      <c r="F937" s="333"/>
      <c r="G937" s="334"/>
      <c r="H937" s="334"/>
      <c r="I937" s="335"/>
      <c r="J937" s="335"/>
      <c r="K937" s="335"/>
      <c r="L937" s="335"/>
      <c r="M937" s="335"/>
      <c r="N937" s="336" t="str">
        <f t="shared" ca="1" si="56"/>
        <v/>
      </c>
      <c r="O937" s="336" t="s">
        <v>18592</v>
      </c>
      <c r="P937" s="337"/>
      <c r="Q937" s="338" t="str">
        <f t="shared" si="57"/>
        <v/>
      </c>
      <c r="R937" s="338" t="b">
        <f t="shared" si="58"/>
        <v>1</v>
      </c>
      <c r="S937" s="338" t="str">
        <f t="shared" si="59"/>
        <v/>
      </c>
    </row>
    <row r="938" spans="1:19" s="338" customFormat="1" ht="20.100000000000001" customHeight="1">
      <c r="A938" s="301"/>
      <c r="B938" s="333"/>
      <c r="C938" s="333"/>
      <c r="D938" s="333"/>
      <c r="E938" s="333"/>
      <c r="F938" s="333"/>
      <c r="G938" s="334"/>
      <c r="H938" s="334"/>
      <c r="I938" s="335"/>
      <c r="J938" s="335"/>
      <c r="K938" s="335"/>
      <c r="L938" s="335"/>
      <c r="M938" s="335"/>
      <c r="N938" s="336" t="str">
        <f t="shared" ca="1" si="56"/>
        <v/>
      </c>
      <c r="O938" s="336" t="s">
        <v>18592</v>
      </c>
      <c r="P938" s="337"/>
      <c r="Q938" s="338" t="str">
        <f t="shared" si="57"/>
        <v/>
      </c>
      <c r="R938" s="338" t="b">
        <f t="shared" si="58"/>
        <v>1</v>
      </c>
      <c r="S938" s="338" t="str">
        <f t="shared" si="59"/>
        <v/>
      </c>
    </row>
    <row r="939" spans="1:19" s="338" customFormat="1" ht="20.100000000000001" customHeight="1">
      <c r="A939" s="301"/>
      <c r="B939" s="333"/>
      <c r="C939" s="333"/>
      <c r="D939" s="333"/>
      <c r="E939" s="333"/>
      <c r="F939" s="333"/>
      <c r="G939" s="334"/>
      <c r="H939" s="334"/>
      <c r="I939" s="335"/>
      <c r="J939" s="335"/>
      <c r="K939" s="335"/>
      <c r="L939" s="335"/>
      <c r="M939" s="335"/>
      <c r="N939" s="336" t="str">
        <f t="shared" ca="1" si="56"/>
        <v/>
      </c>
      <c r="O939" s="336" t="s">
        <v>18592</v>
      </c>
      <c r="P939" s="337"/>
      <c r="Q939" s="338" t="str">
        <f t="shared" si="57"/>
        <v/>
      </c>
      <c r="R939" s="338" t="b">
        <f t="shared" si="58"/>
        <v>1</v>
      </c>
      <c r="S939" s="338" t="str">
        <f t="shared" si="59"/>
        <v/>
      </c>
    </row>
    <row r="940" spans="1:19" s="338" customFormat="1" ht="20.100000000000001" customHeight="1">
      <c r="A940" s="301"/>
      <c r="B940" s="333"/>
      <c r="C940" s="333"/>
      <c r="D940" s="333"/>
      <c r="E940" s="333"/>
      <c r="F940" s="333"/>
      <c r="G940" s="334"/>
      <c r="H940" s="334"/>
      <c r="I940" s="335"/>
      <c r="J940" s="335"/>
      <c r="K940" s="335"/>
      <c r="L940" s="335"/>
      <c r="M940" s="335"/>
      <c r="N940" s="336" t="str">
        <f t="shared" ca="1" si="56"/>
        <v/>
      </c>
      <c r="O940" s="336" t="s">
        <v>18592</v>
      </c>
      <c r="P940" s="337"/>
      <c r="Q940" s="338" t="str">
        <f t="shared" si="57"/>
        <v/>
      </c>
      <c r="R940" s="338" t="b">
        <f t="shared" si="58"/>
        <v>1</v>
      </c>
      <c r="S940" s="338" t="str">
        <f t="shared" si="59"/>
        <v/>
      </c>
    </row>
    <row r="941" spans="1:19" s="338" customFormat="1" ht="20.100000000000001" customHeight="1">
      <c r="A941" s="301"/>
      <c r="B941" s="333"/>
      <c r="C941" s="333"/>
      <c r="D941" s="333"/>
      <c r="E941" s="333"/>
      <c r="F941" s="333"/>
      <c r="G941" s="334"/>
      <c r="H941" s="334"/>
      <c r="I941" s="335"/>
      <c r="J941" s="335"/>
      <c r="K941" s="335"/>
      <c r="L941" s="335"/>
      <c r="M941" s="335"/>
      <c r="N941" s="336" t="str">
        <f t="shared" ca="1" si="56"/>
        <v/>
      </c>
      <c r="O941" s="336" t="s">
        <v>18592</v>
      </c>
      <c r="P941" s="337"/>
      <c r="Q941" s="338" t="str">
        <f t="shared" si="57"/>
        <v/>
      </c>
      <c r="R941" s="338" t="b">
        <f t="shared" si="58"/>
        <v>1</v>
      </c>
      <c r="S941" s="338" t="str">
        <f t="shared" si="59"/>
        <v/>
      </c>
    </row>
    <row r="942" spans="1:19" s="338" customFormat="1" ht="20.100000000000001" customHeight="1">
      <c r="A942" s="301"/>
      <c r="B942" s="333"/>
      <c r="C942" s="333"/>
      <c r="D942" s="333"/>
      <c r="E942" s="333"/>
      <c r="F942" s="333"/>
      <c r="G942" s="334"/>
      <c r="H942" s="334"/>
      <c r="I942" s="335"/>
      <c r="J942" s="335"/>
      <c r="K942" s="335"/>
      <c r="L942" s="335"/>
      <c r="M942" s="335"/>
      <c r="N942" s="336" t="str">
        <f t="shared" ca="1" si="56"/>
        <v/>
      </c>
      <c r="O942" s="336" t="s">
        <v>18592</v>
      </c>
      <c r="P942" s="337"/>
      <c r="Q942" s="338" t="str">
        <f t="shared" si="57"/>
        <v/>
      </c>
      <c r="R942" s="338" t="b">
        <f t="shared" si="58"/>
        <v>1</v>
      </c>
      <c r="S942" s="338" t="str">
        <f t="shared" si="59"/>
        <v/>
      </c>
    </row>
    <row r="943" spans="1:19" s="338" customFormat="1" ht="20.100000000000001" customHeight="1">
      <c r="A943" s="301"/>
      <c r="B943" s="333"/>
      <c r="C943" s="333"/>
      <c r="D943" s="333"/>
      <c r="E943" s="333"/>
      <c r="F943" s="333"/>
      <c r="G943" s="334"/>
      <c r="H943" s="334"/>
      <c r="I943" s="335"/>
      <c r="J943" s="335"/>
      <c r="K943" s="335"/>
      <c r="L943" s="335"/>
      <c r="M943" s="335"/>
      <c r="N943" s="336" t="str">
        <f t="shared" ca="1" si="56"/>
        <v/>
      </c>
      <c r="O943" s="336" t="s">
        <v>18592</v>
      </c>
      <c r="P943" s="337"/>
      <c r="Q943" s="338" t="str">
        <f t="shared" si="57"/>
        <v/>
      </c>
      <c r="R943" s="338" t="b">
        <f t="shared" si="58"/>
        <v>1</v>
      </c>
      <c r="S943" s="338" t="str">
        <f t="shared" si="59"/>
        <v/>
      </c>
    </row>
    <row r="944" spans="1:19" s="338" customFormat="1" ht="20.100000000000001" customHeight="1">
      <c r="A944" s="301"/>
      <c r="B944" s="333"/>
      <c r="C944" s="333"/>
      <c r="D944" s="333"/>
      <c r="E944" s="333"/>
      <c r="F944" s="333"/>
      <c r="G944" s="334"/>
      <c r="H944" s="334"/>
      <c r="I944" s="335"/>
      <c r="J944" s="335"/>
      <c r="K944" s="335"/>
      <c r="L944" s="335"/>
      <c r="M944" s="335"/>
      <c r="N944" s="336" t="str">
        <f t="shared" ca="1" si="56"/>
        <v/>
      </c>
      <c r="O944" s="336" t="s">
        <v>18592</v>
      </c>
      <c r="P944" s="337"/>
      <c r="Q944" s="338" t="str">
        <f t="shared" si="57"/>
        <v/>
      </c>
      <c r="R944" s="338" t="b">
        <f t="shared" si="58"/>
        <v>1</v>
      </c>
      <c r="S944" s="338" t="str">
        <f t="shared" si="59"/>
        <v/>
      </c>
    </row>
    <row r="945" spans="1:19" s="338" customFormat="1" ht="20.100000000000001" customHeight="1">
      <c r="A945" s="301"/>
      <c r="B945" s="333"/>
      <c r="C945" s="333"/>
      <c r="D945" s="333"/>
      <c r="E945" s="333"/>
      <c r="F945" s="333"/>
      <c r="G945" s="334"/>
      <c r="H945" s="334"/>
      <c r="I945" s="335"/>
      <c r="J945" s="335"/>
      <c r="K945" s="335"/>
      <c r="L945" s="335"/>
      <c r="M945" s="335"/>
      <c r="N945" s="336" t="str">
        <f t="shared" ca="1" si="56"/>
        <v/>
      </c>
      <c r="O945" s="336" t="s">
        <v>18592</v>
      </c>
      <c r="P945" s="337"/>
      <c r="Q945" s="338" t="str">
        <f t="shared" si="57"/>
        <v/>
      </c>
      <c r="R945" s="338" t="b">
        <f t="shared" si="58"/>
        <v>1</v>
      </c>
      <c r="S945" s="338" t="str">
        <f t="shared" si="59"/>
        <v/>
      </c>
    </row>
    <row r="946" spans="1:19" s="338" customFormat="1" ht="20.100000000000001" customHeight="1">
      <c r="A946" s="301"/>
      <c r="B946" s="333"/>
      <c r="C946" s="333"/>
      <c r="D946" s="333"/>
      <c r="E946" s="333"/>
      <c r="F946" s="333"/>
      <c r="G946" s="334"/>
      <c r="H946" s="334"/>
      <c r="I946" s="335"/>
      <c r="J946" s="335"/>
      <c r="K946" s="335"/>
      <c r="L946" s="335"/>
      <c r="M946" s="335"/>
      <c r="N946" s="336" t="str">
        <f t="shared" ca="1" si="56"/>
        <v/>
      </c>
      <c r="O946" s="336" t="s">
        <v>18592</v>
      </c>
      <c r="P946" s="337"/>
      <c r="Q946" s="338" t="str">
        <f t="shared" si="57"/>
        <v/>
      </c>
      <c r="R946" s="338" t="b">
        <f t="shared" si="58"/>
        <v>1</v>
      </c>
      <c r="S946" s="338" t="str">
        <f t="shared" si="59"/>
        <v/>
      </c>
    </row>
    <row r="947" spans="1:19" s="338" customFormat="1" ht="20.100000000000001" customHeight="1">
      <c r="A947" s="301"/>
      <c r="B947" s="333"/>
      <c r="C947" s="333"/>
      <c r="D947" s="333"/>
      <c r="E947" s="333"/>
      <c r="F947" s="333"/>
      <c r="G947" s="334"/>
      <c r="H947" s="334"/>
      <c r="I947" s="335"/>
      <c r="J947" s="335"/>
      <c r="K947" s="335"/>
      <c r="L947" s="335"/>
      <c r="M947" s="335"/>
      <c r="N947" s="336" t="str">
        <f t="shared" ca="1" si="56"/>
        <v/>
      </c>
      <c r="O947" s="336" t="s">
        <v>18592</v>
      </c>
      <c r="P947" s="337"/>
      <c r="Q947" s="338" t="str">
        <f t="shared" si="57"/>
        <v/>
      </c>
      <c r="R947" s="338" t="b">
        <f t="shared" si="58"/>
        <v>1</v>
      </c>
      <c r="S947" s="338" t="str">
        <f t="shared" si="59"/>
        <v/>
      </c>
    </row>
    <row r="948" spans="1:19" s="338" customFormat="1" ht="20.100000000000001" customHeight="1">
      <c r="A948" s="301"/>
      <c r="B948" s="333"/>
      <c r="C948" s="333"/>
      <c r="D948" s="333"/>
      <c r="E948" s="333"/>
      <c r="F948" s="333"/>
      <c r="G948" s="334"/>
      <c r="H948" s="334"/>
      <c r="I948" s="335"/>
      <c r="J948" s="335"/>
      <c r="K948" s="335"/>
      <c r="L948" s="335"/>
      <c r="M948" s="335"/>
      <c r="N948" s="336" t="str">
        <f t="shared" ca="1" si="56"/>
        <v/>
      </c>
      <c r="O948" s="336" t="s">
        <v>18592</v>
      </c>
      <c r="P948" s="337"/>
      <c r="Q948" s="338" t="str">
        <f t="shared" si="57"/>
        <v/>
      </c>
      <c r="R948" s="338" t="b">
        <f t="shared" si="58"/>
        <v>1</v>
      </c>
      <c r="S948" s="338" t="str">
        <f t="shared" si="59"/>
        <v/>
      </c>
    </row>
    <row r="949" spans="1:19" s="338" customFormat="1" ht="20.100000000000001" customHeight="1">
      <c r="A949" s="301"/>
      <c r="B949" s="333"/>
      <c r="C949" s="333"/>
      <c r="D949" s="333"/>
      <c r="E949" s="333"/>
      <c r="F949" s="333"/>
      <c r="G949" s="334"/>
      <c r="H949" s="334"/>
      <c r="I949" s="335"/>
      <c r="J949" s="335"/>
      <c r="K949" s="335"/>
      <c r="L949" s="335"/>
      <c r="M949" s="335"/>
      <c r="N949" s="336" t="str">
        <f t="shared" ca="1" si="56"/>
        <v/>
      </c>
      <c r="O949" s="336" t="s">
        <v>18592</v>
      </c>
      <c r="P949" s="337"/>
      <c r="Q949" s="338" t="str">
        <f t="shared" si="57"/>
        <v/>
      </c>
      <c r="R949" s="338" t="b">
        <f t="shared" si="58"/>
        <v>1</v>
      </c>
      <c r="S949" s="338" t="str">
        <f t="shared" si="59"/>
        <v/>
      </c>
    </row>
    <row r="950" spans="1:19" s="338" customFormat="1" ht="20.100000000000001" customHeight="1">
      <c r="A950" s="301"/>
      <c r="B950" s="333"/>
      <c r="C950" s="333"/>
      <c r="D950" s="333"/>
      <c r="E950" s="333"/>
      <c r="F950" s="333"/>
      <c r="G950" s="334"/>
      <c r="H950" s="334"/>
      <c r="I950" s="335"/>
      <c r="J950" s="335"/>
      <c r="K950" s="335"/>
      <c r="L950" s="335"/>
      <c r="M950" s="335"/>
      <c r="N950" s="336" t="str">
        <f t="shared" ca="1" si="56"/>
        <v/>
      </c>
      <c r="O950" s="336" t="s">
        <v>18592</v>
      </c>
      <c r="P950" s="337"/>
      <c r="Q950" s="338" t="str">
        <f t="shared" si="57"/>
        <v/>
      </c>
      <c r="R950" s="338" t="b">
        <f t="shared" si="58"/>
        <v>1</v>
      </c>
      <c r="S950" s="338" t="str">
        <f t="shared" si="59"/>
        <v/>
      </c>
    </row>
    <row r="951" spans="1:19" s="338" customFormat="1" ht="20.100000000000001" customHeight="1">
      <c r="A951" s="301"/>
      <c r="B951" s="333"/>
      <c r="C951" s="333"/>
      <c r="D951" s="333"/>
      <c r="E951" s="333"/>
      <c r="F951" s="333"/>
      <c r="G951" s="334"/>
      <c r="H951" s="334"/>
      <c r="I951" s="335"/>
      <c r="J951" s="335"/>
      <c r="K951" s="335"/>
      <c r="L951" s="335"/>
      <c r="M951" s="335"/>
      <c r="N951" s="336" t="str">
        <f t="shared" ca="1" si="56"/>
        <v/>
      </c>
      <c r="O951" s="336" t="s">
        <v>18592</v>
      </c>
      <c r="P951" s="337"/>
      <c r="Q951" s="338" t="str">
        <f t="shared" si="57"/>
        <v/>
      </c>
      <c r="R951" s="338" t="b">
        <f t="shared" si="58"/>
        <v>1</v>
      </c>
      <c r="S951" s="338" t="str">
        <f t="shared" si="59"/>
        <v/>
      </c>
    </row>
    <row r="952" spans="1:19" s="338" customFormat="1" ht="20.100000000000001" customHeight="1">
      <c r="A952" s="301"/>
      <c r="B952" s="333"/>
      <c r="C952" s="333"/>
      <c r="D952" s="333"/>
      <c r="E952" s="333"/>
      <c r="F952" s="333"/>
      <c r="G952" s="334"/>
      <c r="H952" s="334"/>
      <c r="I952" s="335"/>
      <c r="J952" s="335"/>
      <c r="K952" s="335"/>
      <c r="L952" s="335"/>
      <c r="M952" s="335"/>
      <c r="N952" s="336" t="str">
        <f t="shared" ca="1" si="56"/>
        <v/>
      </c>
      <c r="O952" s="336" t="s">
        <v>18592</v>
      </c>
      <c r="P952" s="337"/>
      <c r="Q952" s="338" t="str">
        <f t="shared" si="57"/>
        <v/>
      </c>
      <c r="R952" s="338" t="b">
        <f t="shared" si="58"/>
        <v>1</v>
      </c>
      <c r="S952" s="338" t="str">
        <f t="shared" si="59"/>
        <v/>
      </c>
    </row>
    <row r="953" spans="1:19" s="338" customFormat="1" ht="20.100000000000001" customHeight="1">
      <c r="A953" s="301"/>
      <c r="B953" s="333"/>
      <c r="C953" s="333"/>
      <c r="D953" s="333"/>
      <c r="E953" s="333"/>
      <c r="F953" s="333"/>
      <c r="G953" s="334"/>
      <c r="H953" s="334"/>
      <c r="I953" s="335"/>
      <c r="J953" s="335"/>
      <c r="K953" s="335"/>
      <c r="L953" s="335"/>
      <c r="M953" s="335"/>
      <c r="N953" s="336" t="str">
        <f t="shared" ca="1" si="56"/>
        <v/>
      </c>
      <c r="O953" s="336" t="s">
        <v>18592</v>
      </c>
      <c r="P953" s="337"/>
      <c r="Q953" s="338" t="str">
        <f t="shared" si="57"/>
        <v/>
      </c>
      <c r="R953" s="338" t="b">
        <f t="shared" si="58"/>
        <v>1</v>
      </c>
      <c r="S953" s="338" t="str">
        <f t="shared" si="59"/>
        <v/>
      </c>
    </row>
    <row r="954" spans="1:19" s="338" customFormat="1" ht="20.100000000000001" customHeight="1">
      <c r="A954" s="301"/>
      <c r="B954" s="333"/>
      <c r="C954" s="333"/>
      <c r="D954" s="333"/>
      <c r="E954" s="333"/>
      <c r="F954" s="333"/>
      <c r="G954" s="334"/>
      <c r="H954" s="334"/>
      <c r="I954" s="335"/>
      <c r="J954" s="335"/>
      <c r="K954" s="335"/>
      <c r="L954" s="335"/>
      <c r="M954" s="335"/>
      <c r="N954" s="336" t="str">
        <f t="shared" ca="1" si="56"/>
        <v/>
      </c>
      <c r="O954" s="336" t="s">
        <v>18592</v>
      </c>
      <c r="P954" s="337"/>
      <c r="Q954" s="338" t="str">
        <f t="shared" si="57"/>
        <v/>
      </c>
      <c r="R954" s="338" t="b">
        <f t="shared" si="58"/>
        <v>1</v>
      </c>
      <c r="S954" s="338" t="str">
        <f t="shared" si="59"/>
        <v/>
      </c>
    </row>
    <row r="955" spans="1:19" s="338" customFormat="1" ht="20.100000000000001" customHeight="1">
      <c r="A955" s="301"/>
      <c r="B955" s="333"/>
      <c r="C955" s="333"/>
      <c r="D955" s="333"/>
      <c r="E955" s="333"/>
      <c r="F955" s="333"/>
      <c r="G955" s="334"/>
      <c r="H955" s="334"/>
      <c r="I955" s="335"/>
      <c r="J955" s="335"/>
      <c r="K955" s="335"/>
      <c r="L955" s="335"/>
      <c r="M955" s="335"/>
      <c r="N955" s="336" t="str">
        <f t="shared" ca="1" si="56"/>
        <v/>
      </c>
      <c r="O955" s="336" t="s">
        <v>18592</v>
      </c>
      <c r="P955" s="337"/>
      <c r="Q955" s="338" t="str">
        <f t="shared" si="57"/>
        <v/>
      </c>
      <c r="R955" s="338" t="b">
        <f t="shared" si="58"/>
        <v>1</v>
      </c>
      <c r="S955" s="338" t="str">
        <f t="shared" si="59"/>
        <v/>
      </c>
    </row>
    <row r="956" spans="1:19" s="338" customFormat="1" ht="20.100000000000001" customHeight="1">
      <c r="A956" s="301"/>
      <c r="B956" s="333"/>
      <c r="C956" s="333"/>
      <c r="D956" s="333"/>
      <c r="E956" s="333"/>
      <c r="F956" s="333"/>
      <c r="G956" s="334"/>
      <c r="H956" s="334"/>
      <c r="I956" s="335"/>
      <c r="J956" s="335"/>
      <c r="K956" s="335"/>
      <c r="L956" s="335"/>
      <c r="M956" s="335"/>
      <c r="N956" s="336" t="str">
        <f t="shared" ca="1" si="56"/>
        <v/>
      </c>
      <c r="O956" s="336" t="s">
        <v>18592</v>
      </c>
      <c r="P956" s="337"/>
      <c r="Q956" s="338" t="str">
        <f t="shared" si="57"/>
        <v/>
      </c>
      <c r="R956" s="338" t="b">
        <f t="shared" si="58"/>
        <v>1</v>
      </c>
      <c r="S956" s="338" t="str">
        <f t="shared" si="59"/>
        <v/>
      </c>
    </row>
    <row r="957" spans="1:19" s="338" customFormat="1" ht="20.100000000000001" customHeight="1">
      <c r="A957" s="301"/>
      <c r="B957" s="333"/>
      <c r="C957" s="333"/>
      <c r="D957" s="333"/>
      <c r="E957" s="333"/>
      <c r="F957" s="333"/>
      <c r="G957" s="334"/>
      <c r="H957" s="334"/>
      <c r="I957" s="335"/>
      <c r="J957" s="335"/>
      <c r="K957" s="335"/>
      <c r="L957" s="335"/>
      <c r="M957" s="335"/>
      <c r="N957" s="336" t="str">
        <f t="shared" ca="1" si="56"/>
        <v/>
      </c>
      <c r="O957" s="336" t="s">
        <v>18592</v>
      </c>
      <c r="P957" s="337"/>
      <c r="Q957" s="338" t="str">
        <f t="shared" si="57"/>
        <v/>
      </c>
      <c r="R957" s="338" t="b">
        <f t="shared" si="58"/>
        <v>1</v>
      </c>
      <c r="S957" s="338" t="str">
        <f t="shared" si="59"/>
        <v/>
      </c>
    </row>
    <row r="958" spans="1:19" s="338" customFormat="1" ht="20.100000000000001" customHeight="1">
      <c r="A958" s="301"/>
      <c r="B958" s="333"/>
      <c r="C958" s="333"/>
      <c r="D958" s="333"/>
      <c r="E958" s="333"/>
      <c r="F958" s="333"/>
      <c r="G958" s="334"/>
      <c r="H958" s="334"/>
      <c r="I958" s="335"/>
      <c r="J958" s="335"/>
      <c r="K958" s="335"/>
      <c r="L958" s="335"/>
      <c r="M958" s="335"/>
      <c r="N958" s="336" t="str">
        <f t="shared" ca="1" si="56"/>
        <v/>
      </c>
      <c r="O958" s="336" t="s">
        <v>18592</v>
      </c>
      <c r="P958" s="337"/>
      <c r="Q958" s="338" t="str">
        <f t="shared" si="57"/>
        <v/>
      </c>
      <c r="R958" s="338" t="b">
        <f t="shared" si="58"/>
        <v>1</v>
      </c>
      <c r="S958" s="338" t="str">
        <f t="shared" si="59"/>
        <v/>
      </c>
    </row>
    <row r="959" spans="1:19" s="338" customFormat="1" ht="20.100000000000001" customHeight="1">
      <c r="A959" s="301"/>
      <c r="B959" s="333"/>
      <c r="C959" s="333"/>
      <c r="D959" s="333"/>
      <c r="E959" s="333"/>
      <c r="F959" s="333"/>
      <c r="G959" s="334"/>
      <c r="H959" s="334"/>
      <c r="I959" s="335"/>
      <c r="J959" s="335"/>
      <c r="K959" s="335"/>
      <c r="L959" s="335"/>
      <c r="M959" s="335"/>
      <c r="N959" s="336" t="str">
        <f t="shared" ca="1" si="56"/>
        <v/>
      </c>
      <c r="O959" s="336" t="s">
        <v>18592</v>
      </c>
      <c r="P959" s="337"/>
      <c r="Q959" s="338" t="str">
        <f t="shared" si="57"/>
        <v/>
      </c>
      <c r="R959" s="338" t="b">
        <f t="shared" si="58"/>
        <v>1</v>
      </c>
      <c r="S959" s="338" t="str">
        <f t="shared" si="59"/>
        <v/>
      </c>
    </row>
    <row r="960" spans="1:19" s="338" customFormat="1" ht="20.100000000000001" customHeight="1">
      <c r="A960" s="301"/>
      <c r="B960" s="333"/>
      <c r="C960" s="333"/>
      <c r="D960" s="333"/>
      <c r="E960" s="333"/>
      <c r="F960" s="333"/>
      <c r="G960" s="334"/>
      <c r="H960" s="334"/>
      <c r="I960" s="335"/>
      <c r="J960" s="335"/>
      <c r="K960" s="335"/>
      <c r="L960" s="335"/>
      <c r="M960" s="335"/>
      <c r="N960" s="336" t="str">
        <f t="shared" ca="1" si="56"/>
        <v/>
      </c>
      <c r="O960" s="336" t="s">
        <v>18592</v>
      </c>
      <c r="P960" s="337"/>
      <c r="Q960" s="338" t="str">
        <f t="shared" si="57"/>
        <v/>
      </c>
      <c r="R960" s="338" t="b">
        <f t="shared" si="58"/>
        <v>1</v>
      </c>
      <c r="S960" s="338" t="str">
        <f t="shared" si="59"/>
        <v/>
      </c>
    </row>
    <row r="961" spans="1:19" s="338" customFormat="1" ht="20.100000000000001" customHeight="1">
      <c r="A961" s="301"/>
      <c r="B961" s="333"/>
      <c r="C961" s="333"/>
      <c r="D961" s="333"/>
      <c r="E961" s="333"/>
      <c r="F961" s="333"/>
      <c r="G961" s="334"/>
      <c r="H961" s="334"/>
      <c r="I961" s="335"/>
      <c r="J961" s="335"/>
      <c r="K961" s="335"/>
      <c r="L961" s="335"/>
      <c r="M961" s="335"/>
      <c r="N961" s="336" t="str">
        <f t="shared" ca="1" si="56"/>
        <v/>
      </c>
      <c r="O961" s="336" t="s">
        <v>18592</v>
      </c>
      <c r="P961" s="337"/>
      <c r="Q961" s="338" t="str">
        <f t="shared" si="57"/>
        <v/>
      </c>
      <c r="R961" s="338" t="b">
        <f t="shared" si="58"/>
        <v>1</v>
      </c>
      <c r="S961" s="338" t="str">
        <f t="shared" si="59"/>
        <v/>
      </c>
    </row>
    <row r="962" spans="1:19" s="338" customFormat="1" ht="20.100000000000001" customHeight="1">
      <c r="A962" s="301"/>
      <c r="B962" s="333"/>
      <c r="C962" s="333"/>
      <c r="D962" s="333"/>
      <c r="E962" s="333"/>
      <c r="F962" s="333"/>
      <c r="G962" s="334"/>
      <c r="H962" s="334"/>
      <c r="I962" s="335"/>
      <c r="J962" s="335"/>
      <c r="K962" s="335"/>
      <c r="L962" s="335"/>
      <c r="M962" s="335"/>
      <c r="N962" s="336" t="str">
        <f t="shared" ca="1" si="56"/>
        <v/>
      </c>
      <c r="O962" s="336" t="s">
        <v>18592</v>
      </c>
      <c r="P962" s="337"/>
      <c r="Q962" s="338" t="str">
        <f t="shared" si="57"/>
        <v/>
      </c>
      <c r="R962" s="338" t="b">
        <f t="shared" si="58"/>
        <v>1</v>
      </c>
      <c r="S962" s="338" t="str">
        <f t="shared" si="59"/>
        <v/>
      </c>
    </row>
    <row r="963" spans="1:19" s="338" customFormat="1" ht="20.100000000000001" customHeight="1">
      <c r="A963" s="301"/>
      <c r="B963" s="333"/>
      <c r="C963" s="333"/>
      <c r="D963" s="333"/>
      <c r="E963" s="333"/>
      <c r="F963" s="333"/>
      <c r="G963" s="334"/>
      <c r="H963" s="334"/>
      <c r="I963" s="335"/>
      <c r="J963" s="335"/>
      <c r="K963" s="335"/>
      <c r="L963" s="335"/>
      <c r="M963" s="335"/>
      <c r="N963" s="336" t="str">
        <f t="shared" ca="1" si="56"/>
        <v/>
      </c>
      <c r="O963" s="336" t="s">
        <v>18592</v>
      </c>
      <c r="P963" s="337"/>
      <c r="Q963" s="338" t="str">
        <f t="shared" si="57"/>
        <v/>
      </c>
      <c r="R963" s="338" t="b">
        <f t="shared" si="58"/>
        <v>1</v>
      </c>
      <c r="S963" s="338" t="str">
        <f t="shared" si="59"/>
        <v/>
      </c>
    </row>
    <row r="964" spans="1:19" s="338" customFormat="1" ht="20.100000000000001" customHeight="1">
      <c r="A964" s="301"/>
      <c r="B964" s="333"/>
      <c r="C964" s="333"/>
      <c r="D964" s="333"/>
      <c r="E964" s="333"/>
      <c r="F964" s="333"/>
      <c r="G964" s="334"/>
      <c r="H964" s="334"/>
      <c r="I964" s="335"/>
      <c r="J964" s="335"/>
      <c r="K964" s="335"/>
      <c r="L964" s="335"/>
      <c r="M964" s="335"/>
      <c r="N964" s="336" t="str">
        <f t="shared" ca="1" si="56"/>
        <v/>
      </c>
      <c r="O964" s="336" t="s">
        <v>18592</v>
      </c>
      <c r="P964" s="337"/>
      <c r="Q964" s="338" t="str">
        <f t="shared" si="57"/>
        <v/>
      </c>
      <c r="R964" s="338" t="b">
        <f t="shared" si="58"/>
        <v>1</v>
      </c>
      <c r="S964" s="338" t="str">
        <f t="shared" si="59"/>
        <v/>
      </c>
    </row>
    <row r="965" spans="1:19" s="338" customFormat="1" ht="20.100000000000001" customHeight="1">
      <c r="A965" s="301"/>
      <c r="B965" s="333"/>
      <c r="C965" s="333"/>
      <c r="D965" s="333"/>
      <c r="E965" s="333"/>
      <c r="F965" s="333"/>
      <c r="G965" s="334"/>
      <c r="H965" s="334"/>
      <c r="I965" s="335"/>
      <c r="J965" s="335"/>
      <c r="K965" s="335"/>
      <c r="L965" s="335"/>
      <c r="M965" s="335"/>
      <c r="N965" s="336" t="str">
        <f t="shared" ref="N965:N1028" ca="1" si="60">IF(A965="","",IF(ISERROR(MATCH($F965,CL,0)),"Unknown",INDIRECT("'C'!$A$"&amp;MATCH($F965,CL,0)+1)))</f>
        <v/>
      </c>
      <c r="O965" s="336" t="s">
        <v>18592</v>
      </c>
      <c r="P965" s="337"/>
      <c r="Q965" s="338" t="str">
        <f t="shared" ref="Q965:Q1028" si="61">A965&amp;B965</f>
        <v/>
      </c>
      <c r="R965" s="338" t="b">
        <f t="shared" ref="R965:R1028" si="62">OR(ISBLANK(B965),ISBLANK(C965))</f>
        <v>1</v>
      </c>
      <c r="S965" s="338" t="str">
        <f t="shared" ref="S965:S1028" si="63">IF(R965,"",A965&amp;"+")</f>
        <v/>
      </c>
    </row>
    <row r="966" spans="1:19" s="338" customFormat="1" ht="20.100000000000001" customHeight="1">
      <c r="A966" s="301"/>
      <c r="B966" s="333"/>
      <c r="C966" s="333"/>
      <c r="D966" s="333"/>
      <c r="E966" s="333"/>
      <c r="F966" s="333"/>
      <c r="G966" s="334"/>
      <c r="H966" s="334"/>
      <c r="I966" s="335"/>
      <c r="J966" s="335"/>
      <c r="K966" s="335"/>
      <c r="L966" s="335"/>
      <c r="M966" s="335"/>
      <c r="N966" s="336" t="str">
        <f t="shared" ca="1" si="60"/>
        <v/>
      </c>
      <c r="O966" s="336" t="s">
        <v>18592</v>
      </c>
      <c r="P966" s="337"/>
      <c r="Q966" s="338" t="str">
        <f t="shared" si="61"/>
        <v/>
      </c>
      <c r="R966" s="338" t="b">
        <f t="shared" si="62"/>
        <v>1</v>
      </c>
      <c r="S966" s="338" t="str">
        <f t="shared" si="63"/>
        <v/>
      </c>
    </row>
    <row r="967" spans="1:19" s="338" customFormat="1" ht="20.100000000000001" customHeight="1">
      <c r="A967" s="301"/>
      <c r="B967" s="333"/>
      <c r="C967" s="333"/>
      <c r="D967" s="333"/>
      <c r="E967" s="333"/>
      <c r="F967" s="333"/>
      <c r="G967" s="334"/>
      <c r="H967" s="334"/>
      <c r="I967" s="335"/>
      <c r="J967" s="335"/>
      <c r="K967" s="335"/>
      <c r="L967" s="335"/>
      <c r="M967" s="335"/>
      <c r="N967" s="336" t="str">
        <f t="shared" ca="1" si="60"/>
        <v/>
      </c>
      <c r="O967" s="336" t="s">
        <v>18592</v>
      </c>
      <c r="P967" s="337"/>
      <c r="Q967" s="338" t="str">
        <f t="shared" si="61"/>
        <v/>
      </c>
      <c r="R967" s="338" t="b">
        <f t="shared" si="62"/>
        <v>1</v>
      </c>
      <c r="S967" s="338" t="str">
        <f t="shared" si="63"/>
        <v/>
      </c>
    </row>
    <row r="968" spans="1:19" s="338" customFormat="1" ht="20.100000000000001" customHeight="1">
      <c r="A968" s="301"/>
      <c r="B968" s="333"/>
      <c r="C968" s="333"/>
      <c r="D968" s="333"/>
      <c r="E968" s="333"/>
      <c r="F968" s="333"/>
      <c r="G968" s="334"/>
      <c r="H968" s="334"/>
      <c r="I968" s="335"/>
      <c r="J968" s="335"/>
      <c r="K968" s="335"/>
      <c r="L968" s="335"/>
      <c r="M968" s="335"/>
      <c r="N968" s="336" t="str">
        <f t="shared" ca="1" si="60"/>
        <v/>
      </c>
      <c r="O968" s="336" t="s">
        <v>18592</v>
      </c>
      <c r="P968" s="337"/>
      <c r="Q968" s="338" t="str">
        <f t="shared" si="61"/>
        <v/>
      </c>
      <c r="R968" s="338" t="b">
        <f t="shared" si="62"/>
        <v>1</v>
      </c>
      <c r="S968" s="338" t="str">
        <f t="shared" si="63"/>
        <v/>
      </c>
    </row>
    <row r="969" spans="1:19" s="338" customFormat="1" ht="20.100000000000001" customHeight="1">
      <c r="A969" s="301"/>
      <c r="B969" s="333"/>
      <c r="C969" s="333"/>
      <c r="D969" s="333"/>
      <c r="E969" s="333"/>
      <c r="F969" s="333"/>
      <c r="G969" s="334"/>
      <c r="H969" s="334"/>
      <c r="I969" s="335"/>
      <c r="J969" s="335"/>
      <c r="K969" s="335"/>
      <c r="L969" s="335"/>
      <c r="M969" s="335"/>
      <c r="N969" s="336" t="str">
        <f t="shared" ca="1" si="60"/>
        <v/>
      </c>
      <c r="O969" s="336" t="s">
        <v>18592</v>
      </c>
      <c r="P969" s="337"/>
      <c r="Q969" s="338" t="str">
        <f t="shared" si="61"/>
        <v/>
      </c>
      <c r="R969" s="338" t="b">
        <f t="shared" si="62"/>
        <v>1</v>
      </c>
      <c r="S969" s="338" t="str">
        <f t="shared" si="63"/>
        <v/>
      </c>
    </row>
    <row r="970" spans="1:19" s="338" customFormat="1" ht="20.100000000000001" customHeight="1">
      <c r="A970" s="301"/>
      <c r="B970" s="333"/>
      <c r="C970" s="333"/>
      <c r="D970" s="333"/>
      <c r="E970" s="333"/>
      <c r="F970" s="333"/>
      <c r="G970" s="334"/>
      <c r="H970" s="334"/>
      <c r="I970" s="335"/>
      <c r="J970" s="335"/>
      <c r="K970" s="335"/>
      <c r="L970" s="335"/>
      <c r="M970" s="335"/>
      <c r="N970" s="336" t="str">
        <f t="shared" ca="1" si="60"/>
        <v/>
      </c>
      <c r="O970" s="336" t="s">
        <v>18592</v>
      </c>
      <c r="P970" s="337"/>
      <c r="Q970" s="338" t="str">
        <f t="shared" si="61"/>
        <v/>
      </c>
      <c r="R970" s="338" t="b">
        <f t="shared" si="62"/>
        <v>1</v>
      </c>
      <c r="S970" s="338" t="str">
        <f t="shared" si="63"/>
        <v/>
      </c>
    </row>
    <row r="971" spans="1:19" s="338" customFormat="1" ht="20.100000000000001" customHeight="1">
      <c r="A971" s="301"/>
      <c r="B971" s="333"/>
      <c r="C971" s="333"/>
      <c r="D971" s="333"/>
      <c r="E971" s="333"/>
      <c r="F971" s="333"/>
      <c r="G971" s="334"/>
      <c r="H971" s="334"/>
      <c r="I971" s="335"/>
      <c r="J971" s="335"/>
      <c r="K971" s="335"/>
      <c r="L971" s="335"/>
      <c r="M971" s="335"/>
      <c r="N971" s="336" t="str">
        <f t="shared" ca="1" si="60"/>
        <v/>
      </c>
      <c r="O971" s="336" t="s">
        <v>18592</v>
      </c>
      <c r="P971" s="337"/>
      <c r="Q971" s="338" t="str">
        <f t="shared" si="61"/>
        <v/>
      </c>
      <c r="R971" s="338" t="b">
        <f t="shared" si="62"/>
        <v>1</v>
      </c>
      <c r="S971" s="338" t="str">
        <f t="shared" si="63"/>
        <v/>
      </c>
    </row>
    <row r="972" spans="1:19" s="338" customFormat="1" ht="20.100000000000001" customHeight="1">
      <c r="A972" s="301"/>
      <c r="B972" s="333"/>
      <c r="C972" s="333"/>
      <c r="D972" s="333"/>
      <c r="E972" s="333"/>
      <c r="F972" s="333"/>
      <c r="G972" s="334"/>
      <c r="H972" s="334"/>
      <c r="I972" s="335"/>
      <c r="J972" s="335"/>
      <c r="K972" s="335"/>
      <c r="L972" s="335"/>
      <c r="M972" s="335"/>
      <c r="N972" s="336" t="str">
        <f t="shared" ca="1" si="60"/>
        <v/>
      </c>
      <c r="O972" s="336" t="s">
        <v>18592</v>
      </c>
      <c r="P972" s="337"/>
      <c r="Q972" s="338" t="str">
        <f t="shared" si="61"/>
        <v/>
      </c>
      <c r="R972" s="338" t="b">
        <f t="shared" si="62"/>
        <v>1</v>
      </c>
      <c r="S972" s="338" t="str">
        <f t="shared" si="63"/>
        <v/>
      </c>
    </row>
    <row r="973" spans="1:19" s="338" customFormat="1" ht="20.100000000000001" customHeight="1">
      <c r="A973" s="301"/>
      <c r="B973" s="333"/>
      <c r="C973" s="333"/>
      <c r="D973" s="333"/>
      <c r="E973" s="333"/>
      <c r="F973" s="333"/>
      <c r="G973" s="334"/>
      <c r="H973" s="334"/>
      <c r="I973" s="335"/>
      <c r="J973" s="335"/>
      <c r="K973" s="335"/>
      <c r="L973" s="335"/>
      <c r="M973" s="335"/>
      <c r="N973" s="336" t="str">
        <f t="shared" ca="1" si="60"/>
        <v/>
      </c>
      <c r="O973" s="336" t="s">
        <v>18592</v>
      </c>
      <c r="P973" s="337"/>
      <c r="Q973" s="338" t="str">
        <f t="shared" si="61"/>
        <v/>
      </c>
      <c r="R973" s="338" t="b">
        <f t="shared" si="62"/>
        <v>1</v>
      </c>
      <c r="S973" s="338" t="str">
        <f t="shared" si="63"/>
        <v/>
      </c>
    </row>
    <row r="974" spans="1:19" s="338" customFormat="1" ht="20.100000000000001" customHeight="1">
      <c r="A974" s="301"/>
      <c r="B974" s="333"/>
      <c r="C974" s="333"/>
      <c r="D974" s="333"/>
      <c r="E974" s="333"/>
      <c r="F974" s="333"/>
      <c r="G974" s="334"/>
      <c r="H974" s="334"/>
      <c r="I974" s="335"/>
      <c r="J974" s="335"/>
      <c r="K974" s="335"/>
      <c r="L974" s="335"/>
      <c r="M974" s="335"/>
      <c r="N974" s="336" t="str">
        <f t="shared" ca="1" si="60"/>
        <v/>
      </c>
      <c r="O974" s="336" t="s">
        <v>18592</v>
      </c>
      <c r="P974" s="337"/>
      <c r="Q974" s="338" t="str">
        <f t="shared" si="61"/>
        <v/>
      </c>
      <c r="R974" s="338" t="b">
        <f t="shared" si="62"/>
        <v>1</v>
      </c>
      <c r="S974" s="338" t="str">
        <f t="shared" si="63"/>
        <v/>
      </c>
    </row>
    <row r="975" spans="1:19" s="338" customFormat="1" ht="20.100000000000001" customHeight="1">
      <c r="A975" s="301"/>
      <c r="B975" s="333"/>
      <c r="C975" s="333"/>
      <c r="D975" s="333"/>
      <c r="E975" s="333"/>
      <c r="F975" s="333"/>
      <c r="G975" s="334"/>
      <c r="H975" s="334"/>
      <c r="I975" s="335"/>
      <c r="J975" s="335"/>
      <c r="K975" s="335"/>
      <c r="L975" s="335"/>
      <c r="M975" s="335"/>
      <c r="N975" s="336" t="str">
        <f t="shared" ca="1" si="60"/>
        <v/>
      </c>
      <c r="O975" s="336" t="s">
        <v>18592</v>
      </c>
      <c r="P975" s="337"/>
      <c r="Q975" s="338" t="str">
        <f t="shared" si="61"/>
        <v/>
      </c>
      <c r="R975" s="338" t="b">
        <f t="shared" si="62"/>
        <v>1</v>
      </c>
      <c r="S975" s="338" t="str">
        <f t="shared" si="63"/>
        <v/>
      </c>
    </row>
    <row r="976" spans="1:19" s="338" customFormat="1" ht="20.100000000000001" customHeight="1">
      <c r="A976" s="301"/>
      <c r="B976" s="333"/>
      <c r="C976" s="333"/>
      <c r="D976" s="333"/>
      <c r="E976" s="333"/>
      <c r="F976" s="333"/>
      <c r="G976" s="334"/>
      <c r="H976" s="334"/>
      <c r="I976" s="335"/>
      <c r="J976" s="335"/>
      <c r="K976" s="335"/>
      <c r="L976" s="335"/>
      <c r="M976" s="335"/>
      <c r="N976" s="336" t="str">
        <f t="shared" ca="1" si="60"/>
        <v/>
      </c>
      <c r="O976" s="336" t="s">
        <v>18592</v>
      </c>
      <c r="P976" s="337"/>
      <c r="Q976" s="338" t="str">
        <f t="shared" si="61"/>
        <v/>
      </c>
      <c r="R976" s="338" t="b">
        <f t="shared" si="62"/>
        <v>1</v>
      </c>
      <c r="S976" s="338" t="str">
        <f t="shared" si="63"/>
        <v/>
      </c>
    </row>
    <row r="977" spans="1:19" s="338" customFormat="1" ht="20.100000000000001" customHeight="1">
      <c r="A977" s="301"/>
      <c r="B977" s="333"/>
      <c r="C977" s="333"/>
      <c r="D977" s="333"/>
      <c r="E977" s="333"/>
      <c r="F977" s="333"/>
      <c r="G977" s="334"/>
      <c r="H977" s="334"/>
      <c r="I977" s="335"/>
      <c r="J977" s="335"/>
      <c r="K977" s="335"/>
      <c r="L977" s="335"/>
      <c r="M977" s="335"/>
      <c r="N977" s="336" t="str">
        <f t="shared" ca="1" si="60"/>
        <v/>
      </c>
      <c r="O977" s="336" t="s">
        <v>18592</v>
      </c>
      <c r="P977" s="337"/>
      <c r="Q977" s="338" t="str">
        <f t="shared" si="61"/>
        <v/>
      </c>
      <c r="R977" s="338" t="b">
        <f t="shared" si="62"/>
        <v>1</v>
      </c>
      <c r="S977" s="338" t="str">
        <f t="shared" si="63"/>
        <v/>
      </c>
    </row>
    <row r="978" spans="1:19" s="338" customFormat="1" ht="20.100000000000001" customHeight="1">
      <c r="A978" s="301"/>
      <c r="B978" s="333"/>
      <c r="C978" s="333"/>
      <c r="D978" s="333"/>
      <c r="E978" s="333"/>
      <c r="F978" s="333"/>
      <c r="G978" s="334"/>
      <c r="H978" s="334"/>
      <c r="I978" s="335"/>
      <c r="J978" s="335"/>
      <c r="K978" s="335"/>
      <c r="L978" s="335"/>
      <c r="M978" s="335"/>
      <c r="N978" s="336" t="str">
        <f t="shared" ca="1" si="60"/>
        <v/>
      </c>
      <c r="O978" s="336" t="s">
        <v>18592</v>
      </c>
      <c r="P978" s="337"/>
      <c r="Q978" s="338" t="str">
        <f t="shared" si="61"/>
        <v/>
      </c>
      <c r="R978" s="338" t="b">
        <f t="shared" si="62"/>
        <v>1</v>
      </c>
      <c r="S978" s="338" t="str">
        <f t="shared" si="63"/>
        <v/>
      </c>
    </row>
    <row r="979" spans="1:19" s="338" customFormat="1" ht="20.100000000000001" customHeight="1">
      <c r="A979" s="301"/>
      <c r="B979" s="333"/>
      <c r="C979" s="333"/>
      <c r="D979" s="333"/>
      <c r="E979" s="333"/>
      <c r="F979" s="333"/>
      <c r="G979" s="334"/>
      <c r="H979" s="334"/>
      <c r="I979" s="335"/>
      <c r="J979" s="335"/>
      <c r="K979" s="335"/>
      <c r="L979" s="335"/>
      <c r="M979" s="335"/>
      <c r="N979" s="336" t="str">
        <f t="shared" ca="1" si="60"/>
        <v/>
      </c>
      <c r="O979" s="336" t="s">
        <v>18592</v>
      </c>
      <c r="P979" s="337"/>
      <c r="Q979" s="338" t="str">
        <f t="shared" si="61"/>
        <v/>
      </c>
      <c r="R979" s="338" t="b">
        <f t="shared" si="62"/>
        <v>1</v>
      </c>
      <c r="S979" s="338" t="str">
        <f t="shared" si="63"/>
        <v/>
      </c>
    </row>
    <row r="980" spans="1:19" s="338" customFormat="1" ht="20.100000000000001" customHeight="1">
      <c r="A980" s="301"/>
      <c r="B980" s="333"/>
      <c r="C980" s="333"/>
      <c r="D980" s="333"/>
      <c r="E980" s="333"/>
      <c r="F980" s="333"/>
      <c r="G980" s="334"/>
      <c r="H980" s="334"/>
      <c r="I980" s="335"/>
      <c r="J980" s="335"/>
      <c r="K980" s="335"/>
      <c r="L980" s="335"/>
      <c r="M980" s="335"/>
      <c r="N980" s="336" t="str">
        <f t="shared" ca="1" si="60"/>
        <v/>
      </c>
      <c r="O980" s="336" t="s">
        <v>18592</v>
      </c>
      <c r="P980" s="337"/>
      <c r="Q980" s="338" t="str">
        <f t="shared" si="61"/>
        <v/>
      </c>
      <c r="R980" s="338" t="b">
        <f t="shared" si="62"/>
        <v>1</v>
      </c>
      <c r="S980" s="338" t="str">
        <f t="shared" si="63"/>
        <v/>
      </c>
    </row>
    <row r="981" spans="1:19" s="338" customFormat="1" ht="20.100000000000001" customHeight="1">
      <c r="A981" s="301"/>
      <c r="B981" s="333"/>
      <c r="C981" s="333"/>
      <c r="D981" s="333"/>
      <c r="E981" s="333"/>
      <c r="F981" s="333"/>
      <c r="G981" s="334"/>
      <c r="H981" s="334"/>
      <c r="I981" s="335"/>
      <c r="J981" s="335"/>
      <c r="K981" s="335"/>
      <c r="L981" s="335"/>
      <c r="M981" s="335"/>
      <c r="N981" s="336" t="str">
        <f t="shared" ca="1" si="60"/>
        <v/>
      </c>
      <c r="O981" s="336" t="s">
        <v>18592</v>
      </c>
      <c r="P981" s="337"/>
      <c r="Q981" s="338" t="str">
        <f t="shared" si="61"/>
        <v/>
      </c>
      <c r="R981" s="338" t="b">
        <f t="shared" si="62"/>
        <v>1</v>
      </c>
      <c r="S981" s="338" t="str">
        <f t="shared" si="63"/>
        <v/>
      </c>
    </row>
    <row r="982" spans="1:19" s="338" customFormat="1" ht="20.100000000000001" customHeight="1">
      <c r="A982" s="301"/>
      <c r="B982" s="333"/>
      <c r="C982" s="333"/>
      <c r="D982" s="333"/>
      <c r="E982" s="333"/>
      <c r="F982" s="333"/>
      <c r="G982" s="334"/>
      <c r="H982" s="334"/>
      <c r="I982" s="335"/>
      <c r="J982" s="335"/>
      <c r="K982" s="335"/>
      <c r="L982" s="335"/>
      <c r="M982" s="335"/>
      <c r="N982" s="336" t="str">
        <f t="shared" ca="1" si="60"/>
        <v/>
      </c>
      <c r="O982" s="336" t="s">
        <v>18592</v>
      </c>
      <c r="P982" s="337"/>
      <c r="Q982" s="338" t="str">
        <f t="shared" si="61"/>
        <v/>
      </c>
      <c r="R982" s="338" t="b">
        <f t="shared" si="62"/>
        <v>1</v>
      </c>
      <c r="S982" s="338" t="str">
        <f t="shared" si="63"/>
        <v/>
      </c>
    </row>
    <row r="983" spans="1:19" s="338" customFormat="1" ht="20.100000000000001" customHeight="1">
      <c r="A983" s="301"/>
      <c r="B983" s="333"/>
      <c r="C983" s="333"/>
      <c r="D983" s="333"/>
      <c r="E983" s="333"/>
      <c r="F983" s="333"/>
      <c r="G983" s="334"/>
      <c r="H983" s="334"/>
      <c r="I983" s="335"/>
      <c r="J983" s="335"/>
      <c r="K983" s="335"/>
      <c r="L983" s="335"/>
      <c r="M983" s="335"/>
      <c r="N983" s="336" t="str">
        <f t="shared" ca="1" si="60"/>
        <v/>
      </c>
      <c r="O983" s="336" t="s">
        <v>18592</v>
      </c>
      <c r="P983" s="337"/>
      <c r="Q983" s="338" t="str">
        <f t="shared" si="61"/>
        <v/>
      </c>
      <c r="R983" s="338" t="b">
        <f t="shared" si="62"/>
        <v>1</v>
      </c>
      <c r="S983" s="338" t="str">
        <f t="shared" si="63"/>
        <v/>
      </c>
    </row>
    <row r="984" spans="1:19" s="338" customFormat="1" ht="20.100000000000001" customHeight="1">
      <c r="A984" s="301"/>
      <c r="B984" s="333"/>
      <c r="C984" s="333"/>
      <c r="D984" s="333"/>
      <c r="E984" s="333"/>
      <c r="F984" s="333"/>
      <c r="G984" s="334"/>
      <c r="H984" s="334"/>
      <c r="I984" s="335"/>
      <c r="J984" s="335"/>
      <c r="K984" s="335"/>
      <c r="L984" s="335"/>
      <c r="M984" s="335"/>
      <c r="N984" s="336" t="str">
        <f t="shared" ca="1" si="60"/>
        <v/>
      </c>
      <c r="O984" s="336" t="s">
        <v>18592</v>
      </c>
      <c r="P984" s="337"/>
      <c r="Q984" s="338" t="str">
        <f t="shared" si="61"/>
        <v/>
      </c>
      <c r="R984" s="338" t="b">
        <f t="shared" si="62"/>
        <v>1</v>
      </c>
      <c r="S984" s="338" t="str">
        <f t="shared" si="63"/>
        <v/>
      </c>
    </row>
    <row r="985" spans="1:19" s="338" customFormat="1" ht="20.100000000000001" customHeight="1">
      <c r="A985" s="301"/>
      <c r="B985" s="333"/>
      <c r="C985" s="333"/>
      <c r="D985" s="333"/>
      <c r="E985" s="333"/>
      <c r="F985" s="333"/>
      <c r="G985" s="334"/>
      <c r="H985" s="334"/>
      <c r="I985" s="335"/>
      <c r="J985" s="335"/>
      <c r="K985" s="335"/>
      <c r="L985" s="335"/>
      <c r="M985" s="335"/>
      <c r="N985" s="336" t="str">
        <f t="shared" ca="1" si="60"/>
        <v/>
      </c>
      <c r="O985" s="336" t="s">
        <v>18592</v>
      </c>
      <c r="P985" s="337"/>
      <c r="Q985" s="338" t="str">
        <f t="shared" si="61"/>
        <v/>
      </c>
      <c r="R985" s="338" t="b">
        <f t="shared" si="62"/>
        <v>1</v>
      </c>
      <c r="S985" s="338" t="str">
        <f t="shared" si="63"/>
        <v/>
      </c>
    </row>
    <row r="986" spans="1:19" s="338" customFormat="1" ht="20.100000000000001" customHeight="1">
      <c r="A986" s="301"/>
      <c r="B986" s="333"/>
      <c r="C986" s="333"/>
      <c r="D986" s="333"/>
      <c r="E986" s="333"/>
      <c r="F986" s="333"/>
      <c r="G986" s="334"/>
      <c r="H986" s="334"/>
      <c r="I986" s="335"/>
      <c r="J986" s="335"/>
      <c r="K986" s="335"/>
      <c r="L986" s="335"/>
      <c r="M986" s="335"/>
      <c r="N986" s="336" t="str">
        <f t="shared" ca="1" si="60"/>
        <v/>
      </c>
      <c r="O986" s="336" t="s">
        <v>18592</v>
      </c>
      <c r="P986" s="337"/>
      <c r="Q986" s="338" t="str">
        <f t="shared" si="61"/>
        <v/>
      </c>
      <c r="R986" s="338" t="b">
        <f t="shared" si="62"/>
        <v>1</v>
      </c>
      <c r="S986" s="338" t="str">
        <f t="shared" si="63"/>
        <v/>
      </c>
    </row>
    <row r="987" spans="1:19" s="338" customFormat="1" ht="20.100000000000001" customHeight="1">
      <c r="A987" s="301"/>
      <c r="B987" s="333"/>
      <c r="C987" s="333"/>
      <c r="D987" s="333"/>
      <c r="E987" s="333"/>
      <c r="F987" s="333"/>
      <c r="G987" s="334"/>
      <c r="H987" s="334"/>
      <c r="I987" s="335"/>
      <c r="J987" s="335"/>
      <c r="K987" s="335"/>
      <c r="L987" s="335"/>
      <c r="M987" s="335"/>
      <c r="N987" s="336" t="str">
        <f t="shared" ca="1" si="60"/>
        <v/>
      </c>
      <c r="O987" s="336" t="s">
        <v>18592</v>
      </c>
      <c r="P987" s="337"/>
      <c r="Q987" s="338" t="str">
        <f t="shared" si="61"/>
        <v/>
      </c>
      <c r="R987" s="338" t="b">
        <f t="shared" si="62"/>
        <v>1</v>
      </c>
      <c r="S987" s="338" t="str">
        <f t="shared" si="63"/>
        <v/>
      </c>
    </row>
    <row r="988" spans="1:19" s="338" customFormat="1" ht="20.100000000000001" customHeight="1">
      <c r="A988" s="301"/>
      <c r="B988" s="333"/>
      <c r="C988" s="333"/>
      <c r="D988" s="333"/>
      <c r="E988" s="333"/>
      <c r="F988" s="333"/>
      <c r="G988" s="334"/>
      <c r="H988" s="334"/>
      <c r="I988" s="335"/>
      <c r="J988" s="335"/>
      <c r="K988" s="335"/>
      <c r="L988" s="335"/>
      <c r="M988" s="335"/>
      <c r="N988" s="336" t="str">
        <f t="shared" ca="1" si="60"/>
        <v/>
      </c>
      <c r="O988" s="336" t="s">
        <v>18592</v>
      </c>
      <c r="P988" s="337"/>
      <c r="Q988" s="338" t="str">
        <f t="shared" si="61"/>
        <v/>
      </c>
      <c r="R988" s="338" t="b">
        <f t="shared" si="62"/>
        <v>1</v>
      </c>
      <c r="S988" s="338" t="str">
        <f t="shared" si="63"/>
        <v/>
      </c>
    </row>
    <row r="989" spans="1:19" s="338" customFormat="1" ht="20.100000000000001" customHeight="1">
      <c r="A989" s="301"/>
      <c r="B989" s="333"/>
      <c r="C989" s="333"/>
      <c r="D989" s="333"/>
      <c r="E989" s="333"/>
      <c r="F989" s="333"/>
      <c r="G989" s="334"/>
      <c r="H989" s="334"/>
      <c r="I989" s="335"/>
      <c r="J989" s="335"/>
      <c r="K989" s="335"/>
      <c r="L989" s="335"/>
      <c r="M989" s="335"/>
      <c r="N989" s="336" t="str">
        <f t="shared" ca="1" si="60"/>
        <v/>
      </c>
      <c r="O989" s="336" t="s">
        <v>18592</v>
      </c>
      <c r="P989" s="337"/>
      <c r="Q989" s="338" t="str">
        <f t="shared" si="61"/>
        <v/>
      </c>
      <c r="R989" s="338" t="b">
        <f t="shared" si="62"/>
        <v>1</v>
      </c>
      <c r="S989" s="338" t="str">
        <f t="shared" si="63"/>
        <v/>
      </c>
    </row>
    <row r="990" spans="1:19" s="338" customFormat="1" ht="20.100000000000001" customHeight="1">
      <c r="A990" s="301"/>
      <c r="B990" s="333"/>
      <c r="C990" s="333"/>
      <c r="D990" s="333"/>
      <c r="E990" s="333"/>
      <c r="F990" s="333"/>
      <c r="G990" s="334"/>
      <c r="H990" s="334"/>
      <c r="I990" s="335"/>
      <c r="J990" s="335"/>
      <c r="K990" s="335"/>
      <c r="L990" s="335"/>
      <c r="M990" s="335"/>
      <c r="N990" s="336" t="str">
        <f t="shared" ca="1" si="60"/>
        <v/>
      </c>
      <c r="O990" s="336" t="s">
        <v>18592</v>
      </c>
      <c r="P990" s="337"/>
      <c r="Q990" s="338" t="str">
        <f t="shared" si="61"/>
        <v/>
      </c>
      <c r="R990" s="338" t="b">
        <f t="shared" si="62"/>
        <v>1</v>
      </c>
      <c r="S990" s="338" t="str">
        <f t="shared" si="63"/>
        <v/>
      </c>
    </row>
    <row r="991" spans="1:19" s="338" customFormat="1" ht="20.100000000000001" customHeight="1">
      <c r="A991" s="301"/>
      <c r="B991" s="333"/>
      <c r="C991" s="333"/>
      <c r="D991" s="333"/>
      <c r="E991" s="333"/>
      <c r="F991" s="333"/>
      <c r="G991" s="334"/>
      <c r="H991" s="334"/>
      <c r="I991" s="335"/>
      <c r="J991" s="335"/>
      <c r="K991" s="335"/>
      <c r="L991" s="335"/>
      <c r="M991" s="335"/>
      <c r="N991" s="336" t="str">
        <f t="shared" ca="1" si="60"/>
        <v/>
      </c>
      <c r="O991" s="336" t="s">
        <v>18592</v>
      </c>
      <c r="P991" s="337"/>
      <c r="Q991" s="338" t="str">
        <f t="shared" si="61"/>
        <v/>
      </c>
      <c r="R991" s="338" t="b">
        <f t="shared" si="62"/>
        <v>1</v>
      </c>
      <c r="S991" s="338" t="str">
        <f t="shared" si="63"/>
        <v/>
      </c>
    </row>
    <row r="992" spans="1:19" s="338" customFormat="1" ht="20.100000000000001" customHeight="1">
      <c r="A992" s="301"/>
      <c r="B992" s="333"/>
      <c r="C992" s="333"/>
      <c r="D992" s="333"/>
      <c r="E992" s="333"/>
      <c r="F992" s="333"/>
      <c r="G992" s="334"/>
      <c r="H992" s="334"/>
      <c r="I992" s="335"/>
      <c r="J992" s="335"/>
      <c r="K992" s="335"/>
      <c r="L992" s="335"/>
      <c r="M992" s="335"/>
      <c r="N992" s="336" t="str">
        <f t="shared" ca="1" si="60"/>
        <v/>
      </c>
      <c r="O992" s="336" t="s">
        <v>18592</v>
      </c>
      <c r="P992" s="337"/>
      <c r="Q992" s="338" t="str">
        <f t="shared" si="61"/>
        <v/>
      </c>
      <c r="R992" s="338" t="b">
        <f t="shared" si="62"/>
        <v>1</v>
      </c>
      <c r="S992" s="338" t="str">
        <f t="shared" si="63"/>
        <v/>
      </c>
    </row>
    <row r="993" spans="1:19" s="338" customFormat="1" ht="20.100000000000001" customHeight="1">
      <c r="A993" s="301"/>
      <c r="B993" s="333"/>
      <c r="C993" s="333"/>
      <c r="D993" s="333"/>
      <c r="E993" s="333"/>
      <c r="F993" s="333"/>
      <c r="G993" s="334"/>
      <c r="H993" s="334"/>
      <c r="I993" s="335"/>
      <c r="J993" s="335"/>
      <c r="K993" s="335"/>
      <c r="L993" s="335"/>
      <c r="M993" s="335"/>
      <c r="N993" s="336" t="str">
        <f t="shared" ca="1" si="60"/>
        <v/>
      </c>
      <c r="O993" s="336" t="s">
        <v>18592</v>
      </c>
      <c r="P993" s="337"/>
      <c r="Q993" s="338" t="str">
        <f t="shared" si="61"/>
        <v/>
      </c>
      <c r="R993" s="338" t="b">
        <f t="shared" si="62"/>
        <v>1</v>
      </c>
      <c r="S993" s="338" t="str">
        <f t="shared" si="63"/>
        <v/>
      </c>
    </row>
    <row r="994" spans="1:19" s="338" customFormat="1" ht="20.100000000000001" customHeight="1">
      <c r="A994" s="301"/>
      <c r="B994" s="333"/>
      <c r="C994" s="333"/>
      <c r="D994" s="333"/>
      <c r="E994" s="333"/>
      <c r="F994" s="333"/>
      <c r="G994" s="334"/>
      <c r="H994" s="334"/>
      <c r="I994" s="335"/>
      <c r="J994" s="335"/>
      <c r="K994" s="335"/>
      <c r="L994" s="335"/>
      <c r="M994" s="335"/>
      <c r="N994" s="336" t="str">
        <f t="shared" ca="1" si="60"/>
        <v/>
      </c>
      <c r="O994" s="336" t="s">
        <v>18592</v>
      </c>
      <c r="P994" s="337"/>
      <c r="Q994" s="338" t="str">
        <f t="shared" si="61"/>
        <v/>
      </c>
      <c r="R994" s="338" t="b">
        <f t="shared" si="62"/>
        <v>1</v>
      </c>
      <c r="S994" s="338" t="str">
        <f t="shared" si="63"/>
        <v/>
      </c>
    </row>
    <row r="995" spans="1:19" s="338" customFormat="1" ht="20.100000000000001" customHeight="1">
      <c r="A995" s="301"/>
      <c r="B995" s="333"/>
      <c r="C995" s="333"/>
      <c r="D995" s="333"/>
      <c r="E995" s="333"/>
      <c r="F995" s="333"/>
      <c r="G995" s="334"/>
      <c r="H995" s="334"/>
      <c r="I995" s="335"/>
      <c r="J995" s="335"/>
      <c r="K995" s="335"/>
      <c r="L995" s="335"/>
      <c r="M995" s="335"/>
      <c r="N995" s="336" t="str">
        <f t="shared" ca="1" si="60"/>
        <v/>
      </c>
      <c r="O995" s="336" t="s">
        <v>18592</v>
      </c>
      <c r="P995" s="337"/>
      <c r="Q995" s="338" t="str">
        <f t="shared" si="61"/>
        <v/>
      </c>
      <c r="R995" s="338" t="b">
        <f t="shared" si="62"/>
        <v>1</v>
      </c>
      <c r="S995" s="338" t="str">
        <f t="shared" si="63"/>
        <v/>
      </c>
    </row>
    <row r="996" spans="1:19" s="338" customFormat="1" ht="20.100000000000001" customHeight="1">
      <c r="A996" s="301"/>
      <c r="B996" s="333"/>
      <c r="C996" s="333"/>
      <c r="D996" s="333"/>
      <c r="E996" s="333"/>
      <c r="F996" s="333"/>
      <c r="G996" s="334"/>
      <c r="H996" s="334"/>
      <c r="I996" s="335"/>
      <c r="J996" s="335"/>
      <c r="K996" s="335"/>
      <c r="L996" s="335"/>
      <c r="M996" s="335"/>
      <c r="N996" s="336" t="str">
        <f t="shared" ca="1" si="60"/>
        <v/>
      </c>
      <c r="O996" s="336" t="s">
        <v>18592</v>
      </c>
      <c r="P996" s="337"/>
      <c r="Q996" s="338" t="str">
        <f t="shared" si="61"/>
        <v/>
      </c>
      <c r="R996" s="338" t="b">
        <f t="shared" si="62"/>
        <v>1</v>
      </c>
      <c r="S996" s="338" t="str">
        <f t="shared" si="63"/>
        <v/>
      </c>
    </row>
    <row r="997" spans="1:19" s="338" customFormat="1" ht="20.100000000000001" customHeight="1">
      <c r="A997" s="301"/>
      <c r="B997" s="333"/>
      <c r="C997" s="333"/>
      <c r="D997" s="333"/>
      <c r="E997" s="333"/>
      <c r="F997" s="333"/>
      <c r="G997" s="334"/>
      <c r="H997" s="334"/>
      <c r="I997" s="335"/>
      <c r="J997" s="335"/>
      <c r="K997" s="335"/>
      <c r="L997" s="335"/>
      <c r="M997" s="335"/>
      <c r="N997" s="336" t="str">
        <f t="shared" ca="1" si="60"/>
        <v/>
      </c>
      <c r="O997" s="336" t="s">
        <v>18592</v>
      </c>
      <c r="P997" s="337"/>
      <c r="Q997" s="338" t="str">
        <f t="shared" si="61"/>
        <v/>
      </c>
      <c r="R997" s="338" t="b">
        <f t="shared" si="62"/>
        <v>1</v>
      </c>
      <c r="S997" s="338" t="str">
        <f t="shared" si="63"/>
        <v/>
      </c>
    </row>
    <row r="998" spans="1:19" s="338" customFormat="1" ht="20.100000000000001" customHeight="1">
      <c r="A998" s="301"/>
      <c r="B998" s="333"/>
      <c r="C998" s="333"/>
      <c r="D998" s="333"/>
      <c r="E998" s="333"/>
      <c r="F998" s="333"/>
      <c r="G998" s="334"/>
      <c r="H998" s="334"/>
      <c r="I998" s="335"/>
      <c r="J998" s="335"/>
      <c r="K998" s="335"/>
      <c r="L998" s="335"/>
      <c r="M998" s="335"/>
      <c r="N998" s="336" t="str">
        <f t="shared" ca="1" si="60"/>
        <v/>
      </c>
      <c r="O998" s="336" t="s">
        <v>18592</v>
      </c>
      <c r="P998" s="337"/>
      <c r="Q998" s="338" t="str">
        <f t="shared" si="61"/>
        <v/>
      </c>
      <c r="R998" s="338" t="b">
        <f t="shared" si="62"/>
        <v>1</v>
      </c>
      <c r="S998" s="338" t="str">
        <f t="shared" si="63"/>
        <v/>
      </c>
    </row>
    <row r="999" spans="1:19" s="338" customFormat="1" ht="20.100000000000001" customHeight="1">
      <c r="A999" s="301"/>
      <c r="B999" s="333"/>
      <c r="C999" s="333"/>
      <c r="D999" s="333"/>
      <c r="E999" s="333"/>
      <c r="F999" s="333"/>
      <c r="G999" s="334"/>
      <c r="H999" s="334"/>
      <c r="I999" s="335"/>
      <c r="J999" s="335"/>
      <c r="K999" s="335"/>
      <c r="L999" s="335"/>
      <c r="M999" s="335"/>
      <c r="N999" s="336" t="str">
        <f t="shared" ca="1" si="60"/>
        <v/>
      </c>
      <c r="O999" s="336" t="s">
        <v>18592</v>
      </c>
      <c r="P999" s="337"/>
      <c r="Q999" s="338" t="str">
        <f t="shared" si="61"/>
        <v/>
      </c>
      <c r="R999" s="338" t="b">
        <f t="shared" si="62"/>
        <v>1</v>
      </c>
      <c r="S999" s="338" t="str">
        <f t="shared" si="63"/>
        <v/>
      </c>
    </row>
    <row r="1000" spans="1:19" s="338" customFormat="1" ht="20.100000000000001" customHeight="1">
      <c r="A1000" s="301"/>
      <c r="B1000" s="333"/>
      <c r="C1000" s="333"/>
      <c r="D1000" s="333"/>
      <c r="E1000" s="333"/>
      <c r="F1000" s="333"/>
      <c r="G1000" s="334"/>
      <c r="H1000" s="334"/>
      <c r="I1000" s="335"/>
      <c r="J1000" s="335"/>
      <c r="K1000" s="335"/>
      <c r="L1000" s="335"/>
      <c r="M1000" s="335"/>
      <c r="N1000" s="336" t="str">
        <f t="shared" ca="1" si="60"/>
        <v/>
      </c>
      <c r="O1000" s="336" t="s">
        <v>18592</v>
      </c>
      <c r="P1000" s="337"/>
      <c r="Q1000" s="338" t="str">
        <f t="shared" si="61"/>
        <v/>
      </c>
      <c r="R1000" s="338" t="b">
        <f t="shared" si="62"/>
        <v>1</v>
      </c>
      <c r="S1000" s="338" t="str">
        <f t="shared" si="63"/>
        <v/>
      </c>
    </row>
    <row r="1001" spans="1:19" s="338" customFormat="1" ht="20.100000000000001" customHeight="1">
      <c r="A1001" s="301"/>
      <c r="B1001" s="333"/>
      <c r="C1001" s="333"/>
      <c r="D1001" s="333"/>
      <c r="E1001" s="333"/>
      <c r="F1001" s="333"/>
      <c r="G1001" s="334"/>
      <c r="H1001" s="334"/>
      <c r="I1001" s="335"/>
      <c r="J1001" s="335"/>
      <c r="K1001" s="335"/>
      <c r="L1001" s="335"/>
      <c r="M1001" s="335"/>
      <c r="N1001" s="336" t="str">
        <f t="shared" ca="1" si="60"/>
        <v/>
      </c>
      <c r="O1001" s="336" t="s">
        <v>18592</v>
      </c>
      <c r="P1001" s="337"/>
      <c r="Q1001" s="338" t="str">
        <f t="shared" si="61"/>
        <v/>
      </c>
      <c r="R1001" s="338" t="b">
        <f t="shared" si="62"/>
        <v>1</v>
      </c>
      <c r="S1001" s="338" t="str">
        <f t="shared" si="63"/>
        <v/>
      </c>
    </row>
    <row r="1002" spans="1:19" s="338" customFormat="1" ht="20.100000000000001" customHeight="1">
      <c r="A1002" s="301"/>
      <c r="B1002" s="333"/>
      <c r="C1002" s="333"/>
      <c r="D1002" s="333"/>
      <c r="E1002" s="333"/>
      <c r="F1002" s="333"/>
      <c r="G1002" s="334"/>
      <c r="H1002" s="334"/>
      <c r="I1002" s="335"/>
      <c r="J1002" s="335"/>
      <c r="K1002" s="335"/>
      <c r="L1002" s="335"/>
      <c r="M1002" s="335"/>
      <c r="N1002" s="336" t="str">
        <f t="shared" ca="1" si="60"/>
        <v/>
      </c>
      <c r="O1002" s="336" t="s">
        <v>18592</v>
      </c>
      <c r="P1002" s="337"/>
      <c r="Q1002" s="338" t="str">
        <f t="shared" si="61"/>
        <v/>
      </c>
      <c r="R1002" s="338" t="b">
        <f t="shared" si="62"/>
        <v>1</v>
      </c>
      <c r="S1002" s="338" t="str">
        <f t="shared" si="63"/>
        <v/>
      </c>
    </row>
    <row r="1003" spans="1:19" s="338" customFormat="1" ht="20.100000000000001" customHeight="1">
      <c r="A1003" s="301"/>
      <c r="B1003" s="333"/>
      <c r="C1003" s="333"/>
      <c r="D1003" s="333"/>
      <c r="E1003" s="333"/>
      <c r="F1003" s="333"/>
      <c r="G1003" s="334"/>
      <c r="H1003" s="334"/>
      <c r="I1003" s="335"/>
      <c r="J1003" s="335"/>
      <c r="K1003" s="335"/>
      <c r="L1003" s="335"/>
      <c r="M1003" s="335"/>
      <c r="N1003" s="336" t="str">
        <f t="shared" ca="1" si="60"/>
        <v/>
      </c>
      <c r="O1003" s="336" t="s">
        <v>18592</v>
      </c>
      <c r="P1003" s="337"/>
      <c r="Q1003" s="338" t="str">
        <f t="shared" si="61"/>
        <v/>
      </c>
      <c r="R1003" s="338" t="b">
        <f t="shared" si="62"/>
        <v>1</v>
      </c>
      <c r="S1003" s="338" t="str">
        <f t="shared" si="63"/>
        <v/>
      </c>
    </row>
    <row r="1004" spans="1:19" s="338" customFormat="1" ht="20.100000000000001" customHeight="1">
      <c r="A1004" s="301"/>
      <c r="B1004" s="333"/>
      <c r="C1004" s="333"/>
      <c r="D1004" s="333"/>
      <c r="E1004" s="333"/>
      <c r="F1004" s="333"/>
      <c r="G1004" s="334"/>
      <c r="H1004" s="334"/>
      <c r="I1004" s="335"/>
      <c r="J1004" s="335"/>
      <c r="K1004" s="335"/>
      <c r="L1004" s="335"/>
      <c r="M1004" s="335"/>
      <c r="N1004" s="336" t="str">
        <f t="shared" ca="1" si="60"/>
        <v/>
      </c>
      <c r="O1004" s="336" t="s">
        <v>18592</v>
      </c>
      <c r="P1004" s="337"/>
      <c r="Q1004" s="338" t="str">
        <f t="shared" si="61"/>
        <v/>
      </c>
      <c r="R1004" s="338" t="b">
        <f t="shared" si="62"/>
        <v>1</v>
      </c>
      <c r="S1004" s="338" t="str">
        <f t="shared" si="63"/>
        <v/>
      </c>
    </row>
    <row r="1005" spans="1:19" s="338" customFormat="1" ht="20.100000000000001" customHeight="1">
      <c r="A1005" s="301"/>
      <c r="B1005" s="333"/>
      <c r="C1005" s="333"/>
      <c r="D1005" s="333"/>
      <c r="E1005" s="333"/>
      <c r="F1005" s="333"/>
      <c r="G1005" s="334"/>
      <c r="H1005" s="334"/>
      <c r="I1005" s="335"/>
      <c r="J1005" s="335"/>
      <c r="K1005" s="335"/>
      <c r="L1005" s="335"/>
      <c r="M1005" s="335"/>
      <c r="N1005" s="336" t="str">
        <f t="shared" ca="1" si="60"/>
        <v/>
      </c>
      <c r="O1005" s="336" t="s">
        <v>18592</v>
      </c>
      <c r="P1005" s="337"/>
      <c r="Q1005" s="338" t="str">
        <f t="shared" si="61"/>
        <v/>
      </c>
      <c r="R1005" s="338" t="b">
        <f t="shared" si="62"/>
        <v>1</v>
      </c>
      <c r="S1005" s="338" t="str">
        <f t="shared" si="63"/>
        <v/>
      </c>
    </row>
    <row r="1006" spans="1:19" s="338" customFormat="1" ht="20.100000000000001" customHeight="1">
      <c r="A1006" s="301"/>
      <c r="B1006" s="333"/>
      <c r="C1006" s="333"/>
      <c r="D1006" s="333"/>
      <c r="E1006" s="333"/>
      <c r="F1006" s="333"/>
      <c r="G1006" s="334"/>
      <c r="H1006" s="334"/>
      <c r="I1006" s="335"/>
      <c r="J1006" s="335"/>
      <c r="K1006" s="335"/>
      <c r="L1006" s="335"/>
      <c r="M1006" s="335"/>
      <c r="N1006" s="336" t="str">
        <f t="shared" ca="1" si="60"/>
        <v/>
      </c>
      <c r="O1006" s="336" t="s">
        <v>18592</v>
      </c>
      <c r="P1006" s="337"/>
      <c r="Q1006" s="338" t="str">
        <f t="shared" si="61"/>
        <v/>
      </c>
      <c r="R1006" s="338" t="b">
        <f t="shared" si="62"/>
        <v>1</v>
      </c>
      <c r="S1006" s="338" t="str">
        <f t="shared" si="63"/>
        <v/>
      </c>
    </row>
    <row r="1007" spans="1:19" s="338" customFormat="1" ht="20.100000000000001" customHeight="1">
      <c r="A1007" s="301"/>
      <c r="B1007" s="333"/>
      <c r="C1007" s="333"/>
      <c r="D1007" s="333"/>
      <c r="E1007" s="333"/>
      <c r="F1007" s="333"/>
      <c r="G1007" s="334"/>
      <c r="H1007" s="334"/>
      <c r="I1007" s="335"/>
      <c r="J1007" s="335"/>
      <c r="K1007" s="335"/>
      <c r="L1007" s="335"/>
      <c r="M1007" s="335"/>
      <c r="N1007" s="336" t="str">
        <f t="shared" ca="1" si="60"/>
        <v/>
      </c>
      <c r="O1007" s="336" t="s">
        <v>18592</v>
      </c>
      <c r="P1007" s="337"/>
      <c r="Q1007" s="338" t="str">
        <f t="shared" si="61"/>
        <v/>
      </c>
      <c r="R1007" s="338" t="b">
        <f t="shared" si="62"/>
        <v>1</v>
      </c>
      <c r="S1007" s="338" t="str">
        <f t="shared" si="63"/>
        <v/>
      </c>
    </row>
    <row r="1008" spans="1:19" s="338" customFormat="1" ht="20.100000000000001" customHeight="1">
      <c r="A1008" s="301"/>
      <c r="B1008" s="333"/>
      <c r="C1008" s="333"/>
      <c r="D1008" s="333"/>
      <c r="E1008" s="333"/>
      <c r="F1008" s="333"/>
      <c r="G1008" s="334"/>
      <c r="H1008" s="334"/>
      <c r="I1008" s="335"/>
      <c r="J1008" s="335"/>
      <c r="K1008" s="335"/>
      <c r="L1008" s="335"/>
      <c r="M1008" s="335"/>
      <c r="N1008" s="336" t="str">
        <f t="shared" ca="1" si="60"/>
        <v/>
      </c>
      <c r="O1008" s="336" t="s">
        <v>18592</v>
      </c>
      <c r="P1008" s="337"/>
      <c r="Q1008" s="338" t="str">
        <f t="shared" si="61"/>
        <v/>
      </c>
      <c r="R1008" s="338" t="b">
        <f t="shared" si="62"/>
        <v>1</v>
      </c>
      <c r="S1008" s="338" t="str">
        <f t="shared" si="63"/>
        <v/>
      </c>
    </row>
    <row r="1009" spans="1:19" s="338" customFormat="1" ht="20.100000000000001" customHeight="1">
      <c r="A1009" s="301"/>
      <c r="B1009" s="333"/>
      <c r="C1009" s="333"/>
      <c r="D1009" s="333"/>
      <c r="E1009" s="333"/>
      <c r="F1009" s="333"/>
      <c r="G1009" s="334"/>
      <c r="H1009" s="334"/>
      <c r="I1009" s="335"/>
      <c r="J1009" s="335"/>
      <c r="K1009" s="335"/>
      <c r="L1009" s="335"/>
      <c r="M1009" s="335"/>
      <c r="N1009" s="336" t="str">
        <f t="shared" ca="1" si="60"/>
        <v/>
      </c>
      <c r="O1009" s="336" t="s">
        <v>18592</v>
      </c>
      <c r="P1009" s="337"/>
      <c r="Q1009" s="338" t="str">
        <f t="shared" si="61"/>
        <v/>
      </c>
      <c r="R1009" s="338" t="b">
        <f t="shared" si="62"/>
        <v>1</v>
      </c>
      <c r="S1009" s="338" t="str">
        <f t="shared" si="63"/>
        <v/>
      </c>
    </row>
    <row r="1010" spans="1:19" s="338" customFormat="1" ht="20.100000000000001" customHeight="1">
      <c r="A1010" s="301"/>
      <c r="B1010" s="333"/>
      <c r="C1010" s="333"/>
      <c r="D1010" s="333"/>
      <c r="E1010" s="333"/>
      <c r="F1010" s="333"/>
      <c r="G1010" s="334"/>
      <c r="H1010" s="334"/>
      <c r="I1010" s="335"/>
      <c r="J1010" s="335"/>
      <c r="K1010" s="335"/>
      <c r="L1010" s="335"/>
      <c r="M1010" s="335"/>
      <c r="N1010" s="336" t="str">
        <f t="shared" ca="1" si="60"/>
        <v/>
      </c>
      <c r="O1010" s="336" t="s">
        <v>18592</v>
      </c>
      <c r="P1010" s="337"/>
      <c r="Q1010" s="338" t="str">
        <f t="shared" si="61"/>
        <v/>
      </c>
      <c r="R1010" s="338" t="b">
        <f t="shared" si="62"/>
        <v>1</v>
      </c>
      <c r="S1010" s="338" t="str">
        <f t="shared" si="63"/>
        <v/>
      </c>
    </row>
    <row r="1011" spans="1:19" s="338" customFormat="1" ht="20.100000000000001" customHeight="1">
      <c r="A1011" s="301"/>
      <c r="B1011" s="333"/>
      <c r="C1011" s="333"/>
      <c r="D1011" s="333"/>
      <c r="E1011" s="333"/>
      <c r="F1011" s="333"/>
      <c r="G1011" s="334"/>
      <c r="H1011" s="334"/>
      <c r="I1011" s="335"/>
      <c r="J1011" s="335"/>
      <c r="K1011" s="335"/>
      <c r="L1011" s="335"/>
      <c r="M1011" s="335"/>
      <c r="N1011" s="336" t="str">
        <f t="shared" ca="1" si="60"/>
        <v/>
      </c>
      <c r="O1011" s="336" t="s">
        <v>18592</v>
      </c>
      <c r="P1011" s="337"/>
      <c r="Q1011" s="338" t="str">
        <f t="shared" si="61"/>
        <v/>
      </c>
      <c r="R1011" s="338" t="b">
        <f t="shared" si="62"/>
        <v>1</v>
      </c>
      <c r="S1011" s="338" t="str">
        <f t="shared" si="63"/>
        <v/>
      </c>
    </row>
    <row r="1012" spans="1:19" s="338" customFormat="1" ht="20.100000000000001" customHeight="1">
      <c r="A1012" s="301"/>
      <c r="B1012" s="333"/>
      <c r="C1012" s="333"/>
      <c r="D1012" s="333"/>
      <c r="E1012" s="333"/>
      <c r="F1012" s="333"/>
      <c r="G1012" s="334"/>
      <c r="H1012" s="334"/>
      <c r="I1012" s="335"/>
      <c r="J1012" s="335"/>
      <c r="K1012" s="335"/>
      <c r="L1012" s="335"/>
      <c r="M1012" s="335"/>
      <c r="N1012" s="336" t="str">
        <f t="shared" ca="1" si="60"/>
        <v/>
      </c>
      <c r="O1012" s="336" t="s">
        <v>18592</v>
      </c>
      <c r="P1012" s="337"/>
      <c r="Q1012" s="338" t="str">
        <f t="shared" si="61"/>
        <v/>
      </c>
      <c r="R1012" s="338" t="b">
        <f t="shared" si="62"/>
        <v>1</v>
      </c>
      <c r="S1012" s="338" t="str">
        <f t="shared" si="63"/>
        <v/>
      </c>
    </row>
    <row r="1013" spans="1:19" s="338" customFormat="1" ht="20.100000000000001" customHeight="1">
      <c r="A1013" s="301"/>
      <c r="B1013" s="333"/>
      <c r="C1013" s="333"/>
      <c r="D1013" s="333"/>
      <c r="E1013" s="333"/>
      <c r="F1013" s="333"/>
      <c r="G1013" s="334"/>
      <c r="H1013" s="334"/>
      <c r="I1013" s="335"/>
      <c r="J1013" s="335"/>
      <c r="K1013" s="335"/>
      <c r="L1013" s="335"/>
      <c r="M1013" s="335"/>
      <c r="N1013" s="336" t="str">
        <f t="shared" ca="1" si="60"/>
        <v/>
      </c>
      <c r="O1013" s="336" t="s">
        <v>18592</v>
      </c>
      <c r="P1013" s="337"/>
      <c r="Q1013" s="338" t="str">
        <f t="shared" si="61"/>
        <v/>
      </c>
      <c r="R1013" s="338" t="b">
        <f t="shared" si="62"/>
        <v>1</v>
      </c>
      <c r="S1013" s="338" t="str">
        <f t="shared" si="63"/>
        <v/>
      </c>
    </row>
    <row r="1014" spans="1:19" s="338" customFormat="1" ht="20.100000000000001" customHeight="1">
      <c r="A1014" s="301"/>
      <c r="B1014" s="333"/>
      <c r="C1014" s="333"/>
      <c r="D1014" s="333"/>
      <c r="E1014" s="333"/>
      <c r="F1014" s="333"/>
      <c r="G1014" s="334"/>
      <c r="H1014" s="334"/>
      <c r="I1014" s="335"/>
      <c r="J1014" s="335"/>
      <c r="K1014" s="335"/>
      <c r="L1014" s="335"/>
      <c r="M1014" s="335"/>
      <c r="N1014" s="336" t="str">
        <f t="shared" ca="1" si="60"/>
        <v/>
      </c>
      <c r="O1014" s="336" t="s">
        <v>18592</v>
      </c>
      <c r="P1014" s="337"/>
      <c r="Q1014" s="338" t="str">
        <f t="shared" si="61"/>
        <v/>
      </c>
      <c r="R1014" s="338" t="b">
        <f t="shared" si="62"/>
        <v>1</v>
      </c>
      <c r="S1014" s="338" t="str">
        <f t="shared" si="63"/>
        <v/>
      </c>
    </row>
    <row r="1015" spans="1:19" s="338" customFormat="1" ht="20.100000000000001" customHeight="1">
      <c r="A1015" s="301"/>
      <c r="B1015" s="333"/>
      <c r="C1015" s="333"/>
      <c r="D1015" s="333"/>
      <c r="E1015" s="333"/>
      <c r="F1015" s="333"/>
      <c r="G1015" s="334"/>
      <c r="H1015" s="334"/>
      <c r="I1015" s="335"/>
      <c r="J1015" s="335"/>
      <c r="K1015" s="335"/>
      <c r="L1015" s="335"/>
      <c r="M1015" s="335"/>
      <c r="N1015" s="336" t="str">
        <f t="shared" ca="1" si="60"/>
        <v/>
      </c>
      <c r="O1015" s="336" t="s">
        <v>18592</v>
      </c>
      <c r="P1015" s="337"/>
      <c r="Q1015" s="338" t="str">
        <f t="shared" si="61"/>
        <v/>
      </c>
      <c r="R1015" s="338" t="b">
        <f t="shared" si="62"/>
        <v>1</v>
      </c>
      <c r="S1015" s="338" t="str">
        <f t="shared" si="63"/>
        <v/>
      </c>
    </row>
    <row r="1016" spans="1:19" s="338" customFormat="1" ht="20.100000000000001" customHeight="1">
      <c r="A1016" s="301"/>
      <c r="B1016" s="333"/>
      <c r="C1016" s="333"/>
      <c r="D1016" s="333"/>
      <c r="E1016" s="333"/>
      <c r="F1016" s="333"/>
      <c r="G1016" s="334"/>
      <c r="H1016" s="334"/>
      <c r="I1016" s="335"/>
      <c r="J1016" s="335"/>
      <c r="K1016" s="335"/>
      <c r="L1016" s="335"/>
      <c r="M1016" s="335"/>
      <c r="N1016" s="336" t="str">
        <f t="shared" ca="1" si="60"/>
        <v/>
      </c>
      <c r="O1016" s="336" t="s">
        <v>18592</v>
      </c>
      <c r="P1016" s="337"/>
      <c r="Q1016" s="338" t="str">
        <f t="shared" si="61"/>
        <v/>
      </c>
      <c r="R1016" s="338" t="b">
        <f t="shared" si="62"/>
        <v>1</v>
      </c>
      <c r="S1016" s="338" t="str">
        <f t="shared" si="63"/>
        <v/>
      </c>
    </row>
    <row r="1017" spans="1:19" s="338" customFormat="1" ht="20.100000000000001" customHeight="1">
      <c r="A1017" s="301"/>
      <c r="B1017" s="333"/>
      <c r="C1017" s="333"/>
      <c r="D1017" s="333"/>
      <c r="E1017" s="333"/>
      <c r="F1017" s="333"/>
      <c r="G1017" s="334"/>
      <c r="H1017" s="334"/>
      <c r="I1017" s="335"/>
      <c r="J1017" s="335"/>
      <c r="K1017" s="335"/>
      <c r="L1017" s="335"/>
      <c r="M1017" s="335"/>
      <c r="N1017" s="336" t="str">
        <f t="shared" ca="1" si="60"/>
        <v/>
      </c>
      <c r="O1017" s="336" t="s">
        <v>18592</v>
      </c>
      <c r="P1017" s="337"/>
      <c r="Q1017" s="338" t="str">
        <f t="shared" si="61"/>
        <v/>
      </c>
      <c r="R1017" s="338" t="b">
        <f t="shared" si="62"/>
        <v>1</v>
      </c>
      <c r="S1017" s="338" t="str">
        <f t="shared" si="63"/>
        <v/>
      </c>
    </row>
    <row r="1018" spans="1:19" s="338" customFormat="1" ht="20.100000000000001" customHeight="1">
      <c r="A1018" s="301"/>
      <c r="B1018" s="333"/>
      <c r="C1018" s="333"/>
      <c r="D1018" s="333"/>
      <c r="E1018" s="333"/>
      <c r="F1018" s="333"/>
      <c r="G1018" s="334"/>
      <c r="H1018" s="334"/>
      <c r="I1018" s="335"/>
      <c r="J1018" s="335"/>
      <c r="K1018" s="335"/>
      <c r="L1018" s="335"/>
      <c r="M1018" s="335"/>
      <c r="N1018" s="336" t="str">
        <f t="shared" ca="1" si="60"/>
        <v/>
      </c>
      <c r="O1018" s="336" t="s">
        <v>18592</v>
      </c>
      <c r="P1018" s="337"/>
      <c r="Q1018" s="338" t="str">
        <f t="shared" si="61"/>
        <v/>
      </c>
      <c r="R1018" s="338" t="b">
        <f t="shared" si="62"/>
        <v>1</v>
      </c>
      <c r="S1018" s="338" t="str">
        <f t="shared" si="63"/>
        <v/>
      </c>
    </row>
    <row r="1019" spans="1:19" s="338" customFormat="1" ht="20.100000000000001" customHeight="1">
      <c r="A1019" s="301"/>
      <c r="B1019" s="333"/>
      <c r="C1019" s="333"/>
      <c r="D1019" s="333"/>
      <c r="E1019" s="333"/>
      <c r="F1019" s="333"/>
      <c r="G1019" s="334"/>
      <c r="H1019" s="334"/>
      <c r="I1019" s="335"/>
      <c r="J1019" s="335"/>
      <c r="K1019" s="335"/>
      <c r="L1019" s="335"/>
      <c r="M1019" s="335"/>
      <c r="N1019" s="336" t="str">
        <f t="shared" ca="1" si="60"/>
        <v/>
      </c>
      <c r="O1019" s="336" t="s">
        <v>18592</v>
      </c>
      <c r="P1019" s="337"/>
      <c r="Q1019" s="338" t="str">
        <f t="shared" si="61"/>
        <v/>
      </c>
      <c r="R1019" s="338" t="b">
        <f t="shared" si="62"/>
        <v>1</v>
      </c>
      <c r="S1019" s="338" t="str">
        <f t="shared" si="63"/>
        <v/>
      </c>
    </row>
    <row r="1020" spans="1:19" s="338" customFormat="1" ht="20.100000000000001" customHeight="1">
      <c r="A1020" s="301"/>
      <c r="B1020" s="333"/>
      <c r="C1020" s="333"/>
      <c r="D1020" s="333"/>
      <c r="E1020" s="333"/>
      <c r="F1020" s="333"/>
      <c r="G1020" s="334"/>
      <c r="H1020" s="334"/>
      <c r="I1020" s="335"/>
      <c r="J1020" s="335"/>
      <c r="K1020" s="335"/>
      <c r="L1020" s="335"/>
      <c r="M1020" s="335"/>
      <c r="N1020" s="336" t="str">
        <f t="shared" ca="1" si="60"/>
        <v/>
      </c>
      <c r="O1020" s="336" t="s">
        <v>18592</v>
      </c>
      <c r="P1020" s="337"/>
      <c r="Q1020" s="338" t="str">
        <f t="shared" si="61"/>
        <v/>
      </c>
      <c r="R1020" s="338" t="b">
        <f t="shared" si="62"/>
        <v>1</v>
      </c>
      <c r="S1020" s="338" t="str">
        <f t="shared" si="63"/>
        <v/>
      </c>
    </row>
    <row r="1021" spans="1:19" s="338" customFormat="1" ht="20.100000000000001" customHeight="1">
      <c r="A1021" s="301"/>
      <c r="B1021" s="333"/>
      <c r="C1021" s="333"/>
      <c r="D1021" s="333"/>
      <c r="E1021" s="333"/>
      <c r="F1021" s="333"/>
      <c r="G1021" s="334"/>
      <c r="H1021" s="334"/>
      <c r="I1021" s="335"/>
      <c r="J1021" s="335"/>
      <c r="K1021" s="335"/>
      <c r="L1021" s="335"/>
      <c r="M1021" s="335"/>
      <c r="N1021" s="336" t="str">
        <f t="shared" ca="1" si="60"/>
        <v/>
      </c>
      <c r="O1021" s="336" t="s">
        <v>18592</v>
      </c>
      <c r="P1021" s="337"/>
      <c r="Q1021" s="338" t="str">
        <f t="shared" si="61"/>
        <v/>
      </c>
      <c r="R1021" s="338" t="b">
        <f t="shared" si="62"/>
        <v>1</v>
      </c>
      <c r="S1021" s="338" t="str">
        <f t="shared" si="63"/>
        <v/>
      </c>
    </row>
    <row r="1022" spans="1:19" s="338" customFormat="1" ht="20.100000000000001" customHeight="1">
      <c r="A1022" s="301"/>
      <c r="B1022" s="333"/>
      <c r="C1022" s="333"/>
      <c r="D1022" s="333"/>
      <c r="E1022" s="333"/>
      <c r="F1022" s="333"/>
      <c r="G1022" s="334"/>
      <c r="H1022" s="334"/>
      <c r="I1022" s="335"/>
      <c r="J1022" s="335"/>
      <c r="K1022" s="335"/>
      <c r="L1022" s="335"/>
      <c r="M1022" s="335"/>
      <c r="N1022" s="336" t="str">
        <f t="shared" ca="1" si="60"/>
        <v/>
      </c>
      <c r="O1022" s="336" t="s">
        <v>18592</v>
      </c>
      <c r="P1022" s="337"/>
      <c r="Q1022" s="338" t="str">
        <f t="shared" si="61"/>
        <v/>
      </c>
      <c r="R1022" s="338" t="b">
        <f t="shared" si="62"/>
        <v>1</v>
      </c>
      <c r="S1022" s="338" t="str">
        <f t="shared" si="63"/>
        <v/>
      </c>
    </row>
    <row r="1023" spans="1:19" s="338" customFormat="1" ht="20.100000000000001" customHeight="1">
      <c r="A1023" s="301"/>
      <c r="B1023" s="333"/>
      <c r="C1023" s="333"/>
      <c r="D1023" s="333"/>
      <c r="E1023" s="333"/>
      <c r="F1023" s="333"/>
      <c r="G1023" s="334"/>
      <c r="H1023" s="334"/>
      <c r="I1023" s="335"/>
      <c r="J1023" s="335"/>
      <c r="K1023" s="335"/>
      <c r="L1023" s="335"/>
      <c r="M1023" s="335"/>
      <c r="N1023" s="336" t="str">
        <f t="shared" ca="1" si="60"/>
        <v/>
      </c>
      <c r="O1023" s="336" t="s">
        <v>18592</v>
      </c>
      <c r="P1023" s="337"/>
      <c r="Q1023" s="338" t="str">
        <f t="shared" si="61"/>
        <v/>
      </c>
      <c r="R1023" s="338" t="b">
        <f t="shared" si="62"/>
        <v>1</v>
      </c>
      <c r="S1023" s="338" t="str">
        <f t="shared" si="63"/>
        <v/>
      </c>
    </row>
    <row r="1024" spans="1:19" s="338" customFormat="1" ht="20.100000000000001" customHeight="1">
      <c r="A1024" s="301"/>
      <c r="B1024" s="333"/>
      <c r="C1024" s="333"/>
      <c r="D1024" s="333"/>
      <c r="E1024" s="333"/>
      <c r="F1024" s="333"/>
      <c r="G1024" s="334"/>
      <c r="H1024" s="334"/>
      <c r="I1024" s="335"/>
      <c r="J1024" s="335"/>
      <c r="K1024" s="335"/>
      <c r="L1024" s="335"/>
      <c r="M1024" s="335"/>
      <c r="N1024" s="336" t="str">
        <f t="shared" ca="1" si="60"/>
        <v/>
      </c>
      <c r="O1024" s="336" t="s">
        <v>18592</v>
      </c>
      <c r="P1024" s="337"/>
      <c r="Q1024" s="338" t="str">
        <f t="shared" si="61"/>
        <v/>
      </c>
      <c r="R1024" s="338" t="b">
        <f t="shared" si="62"/>
        <v>1</v>
      </c>
      <c r="S1024" s="338" t="str">
        <f t="shared" si="63"/>
        <v/>
      </c>
    </row>
    <row r="1025" spans="1:19" s="338" customFormat="1" ht="20.100000000000001" customHeight="1">
      <c r="A1025" s="301"/>
      <c r="B1025" s="333"/>
      <c r="C1025" s="333"/>
      <c r="D1025" s="333"/>
      <c r="E1025" s="333"/>
      <c r="F1025" s="333"/>
      <c r="G1025" s="334"/>
      <c r="H1025" s="334"/>
      <c r="I1025" s="335"/>
      <c r="J1025" s="335"/>
      <c r="K1025" s="335"/>
      <c r="L1025" s="335"/>
      <c r="M1025" s="335"/>
      <c r="N1025" s="336" t="str">
        <f t="shared" ca="1" si="60"/>
        <v/>
      </c>
      <c r="O1025" s="336" t="s">
        <v>18592</v>
      </c>
      <c r="P1025" s="337"/>
      <c r="Q1025" s="338" t="str">
        <f t="shared" si="61"/>
        <v/>
      </c>
      <c r="R1025" s="338" t="b">
        <f t="shared" si="62"/>
        <v>1</v>
      </c>
      <c r="S1025" s="338" t="str">
        <f t="shared" si="63"/>
        <v/>
      </c>
    </row>
    <row r="1026" spans="1:19" s="338" customFormat="1" ht="20.100000000000001" customHeight="1">
      <c r="A1026" s="301"/>
      <c r="B1026" s="333"/>
      <c r="C1026" s="333"/>
      <c r="D1026" s="333"/>
      <c r="E1026" s="333"/>
      <c r="F1026" s="333"/>
      <c r="G1026" s="334"/>
      <c r="H1026" s="334"/>
      <c r="I1026" s="335"/>
      <c r="J1026" s="335"/>
      <c r="K1026" s="335"/>
      <c r="L1026" s="335"/>
      <c r="M1026" s="335"/>
      <c r="N1026" s="336" t="str">
        <f t="shared" ca="1" si="60"/>
        <v/>
      </c>
      <c r="O1026" s="336" t="s">
        <v>18592</v>
      </c>
      <c r="P1026" s="337"/>
      <c r="Q1026" s="338" t="str">
        <f t="shared" si="61"/>
        <v/>
      </c>
      <c r="R1026" s="338" t="b">
        <f t="shared" si="62"/>
        <v>1</v>
      </c>
      <c r="S1026" s="338" t="str">
        <f t="shared" si="63"/>
        <v/>
      </c>
    </row>
    <row r="1027" spans="1:19" s="338" customFormat="1" ht="20.100000000000001" customHeight="1">
      <c r="A1027" s="301"/>
      <c r="B1027" s="333"/>
      <c r="C1027" s="333"/>
      <c r="D1027" s="333"/>
      <c r="E1027" s="333"/>
      <c r="F1027" s="333"/>
      <c r="G1027" s="334"/>
      <c r="H1027" s="334"/>
      <c r="I1027" s="335"/>
      <c r="J1027" s="335"/>
      <c r="K1027" s="335"/>
      <c r="L1027" s="335"/>
      <c r="M1027" s="335"/>
      <c r="N1027" s="336" t="str">
        <f t="shared" ca="1" si="60"/>
        <v/>
      </c>
      <c r="O1027" s="336" t="s">
        <v>18592</v>
      </c>
      <c r="P1027" s="337"/>
      <c r="Q1027" s="338" t="str">
        <f t="shared" si="61"/>
        <v/>
      </c>
      <c r="R1027" s="338" t="b">
        <f t="shared" si="62"/>
        <v>1</v>
      </c>
      <c r="S1027" s="338" t="str">
        <f t="shared" si="63"/>
        <v/>
      </c>
    </row>
    <row r="1028" spans="1:19" s="338" customFormat="1" ht="20.100000000000001" customHeight="1">
      <c r="A1028" s="301"/>
      <c r="B1028" s="333"/>
      <c r="C1028" s="333"/>
      <c r="D1028" s="333"/>
      <c r="E1028" s="333"/>
      <c r="F1028" s="333"/>
      <c r="G1028" s="334"/>
      <c r="H1028" s="334"/>
      <c r="I1028" s="335"/>
      <c r="J1028" s="335"/>
      <c r="K1028" s="335"/>
      <c r="L1028" s="335"/>
      <c r="M1028" s="335"/>
      <c r="N1028" s="336" t="str">
        <f t="shared" ca="1" si="60"/>
        <v/>
      </c>
      <c r="O1028" s="336" t="s">
        <v>18592</v>
      </c>
      <c r="P1028" s="337"/>
      <c r="Q1028" s="338" t="str">
        <f t="shared" si="61"/>
        <v/>
      </c>
      <c r="R1028" s="338" t="b">
        <f t="shared" si="62"/>
        <v>1</v>
      </c>
      <c r="S1028" s="338" t="str">
        <f t="shared" si="63"/>
        <v/>
      </c>
    </row>
    <row r="1029" spans="1:19" s="338" customFormat="1" ht="20.100000000000001" customHeight="1">
      <c r="A1029" s="301"/>
      <c r="B1029" s="333"/>
      <c r="C1029" s="333"/>
      <c r="D1029" s="333"/>
      <c r="E1029" s="333"/>
      <c r="F1029" s="333"/>
      <c r="G1029" s="334"/>
      <c r="H1029" s="334"/>
      <c r="I1029" s="335"/>
      <c r="J1029" s="335"/>
      <c r="K1029" s="335"/>
      <c r="L1029" s="335"/>
      <c r="M1029" s="335"/>
      <c r="N1029" s="336" t="str">
        <f t="shared" ref="N1029:N1092" ca="1" si="64">IF(A1029="","",IF(ISERROR(MATCH($F1029,CL,0)),"Unknown",INDIRECT("'C'!$A$"&amp;MATCH($F1029,CL,0)+1)))</f>
        <v/>
      </c>
      <c r="O1029" s="336" t="s">
        <v>18592</v>
      </c>
      <c r="P1029" s="337"/>
      <c r="Q1029" s="338" t="str">
        <f t="shared" ref="Q1029:Q1092" si="65">A1029&amp;B1029</f>
        <v/>
      </c>
      <c r="R1029" s="338" t="b">
        <f t="shared" ref="R1029:R1092" si="66">OR(ISBLANK(B1029),ISBLANK(C1029))</f>
        <v>1</v>
      </c>
      <c r="S1029" s="338" t="str">
        <f t="shared" ref="S1029:S1092" si="67">IF(R1029,"",A1029&amp;"+")</f>
        <v/>
      </c>
    </row>
    <row r="1030" spans="1:19" s="338" customFormat="1" ht="20.100000000000001" customHeight="1">
      <c r="A1030" s="301"/>
      <c r="B1030" s="333"/>
      <c r="C1030" s="333"/>
      <c r="D1030" s="333"/>
      <c r="E1030" s="333"/>
      <c r="F1030" s="333"/>
      <c r="G1030" s="334"/>
      <c r="H1030" s="334"/>
      <c r="I1030" s="335"/>
      <c r="J1030" s="335"/>
      <c r="K1030" s="335"/>
      <c r="L1030" s="335"/>
      <c r="M1030" s="335"/>
      <c r="N1030" s="336" t="str">
        <f t="shared" ca="1" si="64"/>
        <v/>
      </c>
      <c r="O1030" s="336" t="s">
        <v>18592</v>
      </c>
      <c r="P1030" s="337"/>
      <c r="Q1030" s="338" t="str">
        <f t="shared" si="65"/>
        <v/>
      </c>
      <c r="R1030" s="338" t="b">
        <f t="shared" si="66"/>
        <v>1</v>
      </c>
      <c r="S1030" s="338" t="str">
        <f t="shared" si="67"/>
        <v/>
      </c>
    </row>
    <row r="1031" spans="1:19" s="338" customFormat="1" ht="20.100000000000001" customHeight="1">
      <c r="A1031" s="301"/>
      <c r="B1031" s="333"/>
      <c r="C1031" s="333"/>
      <c r="D1031" s="333"/>
      <c r="E1031" s="333"/>
      <c r="F1031" s="333"/>
      <c r="G1031" s="334"/>
      <c r="H1031" s="334"/>
      <c r="I1031" s="335"/>
      <c r="J1031" s="335"/>
      <c r="K1031" s="335"/>
      <c r="L1031" s="335"/>
      <c r="M1031" s="335"/>
      <c r="N1031" s="336" t="str">
        <f t="shared" ca="1" si="64"/>
        <v/>
      </c>
      <c r="O1031" s="336" t="s">
        <v>18592</v>
      </c>
      <c r="P1031" s="337"/>
      <c r="Q1031" s="338" t="str">
        <f t="shared" si="65"/>
        <v/>
      </c>
      <c r="R1031" s="338" t="b">
        <f t="shared" si="66"/>
        <v>1</v>
      </c>
      <c r="S1031" s="338" t="str">
        <f t="shared" si="67"/>
        <v/>
      </c>
    </row>
    <row r="1032" spans="1:19" s="338" customFormat="1" ht="20.100000000000001" customHeight="1">
      <c r="A1032" s="301"/>
      <c r="B1032" s="333"/>
      <c r="C1032" s="333"/>
      <c r="D1032" s="333"/>
      <c r="E1032" s="333"/>
      <c r="F1032" s="333"/>
      <c r="G1032" s="334"/>
      <c r="H1032" s="334"/>
      <c r="I1032" s="335"/>
      <c r="J1032" s="335"/>
      <c r="K1032" s="335"/>
      <c r="L1032" s="335"/>
      <c r="M1032" s="335"/>
      <c r="N1032" s="336" t="str">
        <f t="shared" ca="1" si="64"/>
        <v/>
      </c>
      <c r="O1032" s="336" t="s">
        <v>18592</v>
      </c>
      <c r="P1032" s="337"/>
      <c r="Q1032" s="338" t="str">
        <f t="shared" si="65"/>
        <v/>
      </c>
      <c r="R1032" s="338" t="b">
        <f t="shared" si="66"/>
        <v>1</v>
      </c>
      <c r="S1032" s="338" t="str">
        <f t="shared" si="67"/>
        <v/>
      </c>
    </row>
    <row r="1033" spans="1:19" s="338" customFormat="1" ht="20.100000000000001" customHeight="1">
      <c r="A1033" s="301"/>
      <c r="B1033" s="333"/>
      <c r="C1033" s="333"/>
      <c r="D1033" s="333"/>
      <c r="E1033" s="333"/>
      <c r="F1033" s="333"/>
      <c r="G1033" s="334"/>
      <c r="H1033" s="334"/>
      <c r="I1033" s="335"/>
      <c r="J1033" s="335"/>
      <c r="K1033" s="335"/>
      <c r="L1033" s="335"/>
      <c r="M1033" s="335"/>
      <c r="N1033" s="336" t="str">
        <f t="shared" ca="1" si="64"/>
        <v/>
      </c>
      <c r="O1033" s="336" t="s">
        <v>18592</v>
      </c>
      <c r="P1033" s="337"/>
      <c r="Q1033" s="338" t="str">
        <f t="shared" si="65"/>
        <v/>
      </c>
      <c r="R1033" s="338" t="b">
        <f t="shared" si="66"/>
        <v>1</v>
      </c>
      <c r="S1033" s="338" t="str">
        <f t="shared" si="67"/>
        <v/>
      </c>
    </row>
    <row r="1034" spans="1:19" s="338" customFormat="1" ht="20.100000000000001" customHeight="1">
      <c r="A1034" s="301"/>
      <c r="B1034" s="333"/>
      <c r="C1034" s="333"/>
      <c r="D1034" s="333"/>
      <c r="E1034" s="333"/>
      <c r="F1034" s="333"/>
      <c r="G1034" s="334"/>
      <c r="H1034" s="334"/>
      <c r="I1034" s="335"/>
      <c r="J1034" s="335"/>
      <c r="K1034" s="335"/>
      <c r="L1034" s="335"/>
      <c r="M1034" s="335"/>
      <c r="N1034" s="336" t="str">
        <f t="shared" ca="1" si="64"/>
        <v/>
      </c>
      <c r="O1034" s="336" t="s">
        <v>18592</v>
      </c>
      <c r="P1034" s="337"/>
      <c r="Q1034" s="338" t="str">
        <f t="shared" si="65"/>
        <v/>
      </c>
      <c r="R1034" s="338" t="b">
        <f t="shared" si="66"/>
        <v>1</v>
      </c>
      <c r="S1034" s="338" t="str">
        <f t="shared" si="67"/>
        <v/>
      </c>
    </row>
    <row r="1035" spans="1:19" s="338" customFormat="1" ht="20.100000000000001" customHeight="1">
      <c r="A1035" s="301"/>
      <c r="B1035" s="333"/>
      <c r="C1035" s="333"/>
      <c r="D1035" s="333"/>
      <c r="E1035" s="333"/>
      <c r="F1035" s="333"/>
      <c r="G1035" s="334"/>
      <c r="H1035" s="334"/>
      <c r="I1035" s="335"/>
      <c r="J1035" s="335"/>
      <c r="K1035" s="335"/>
      <c r="L1035" s="335"/>
      <c r="M1035" s="335"/>
      <c r="N1035" s="336" t="str">
        <f t="shared" ca="1" si="64"/>
        <v/>
      </c>
      <c r="O1035" s="336" t="s">
        <v>18592</v>
      </c>
      <c r="P1035" s="337"/>
      <c r="Q1035" s="338" t="str">
        <f t="shared" si="65"/>
        <v/>
      </c>
      <c r="R1035" s="338" t="b">
        <f t="shared" si="66"/>
        <v>1</v>
      </c>
      <c r="S1035" s="338" t="str">
        <f t="shared" si="67"/>
        <v/>
      </c>
    </row>
    <row r="1036" spans="1:19" s="338" customFormat="1" ht="20.100000000000001" customHeight="1">
      <c r="A1036" s="301"/>
      <c r="B1036" s="333"/>
      <c r="C1036" s="333"/>
      <c r="D1036" s="333"/>
      <c r="E1036" s="333"/>
      <c r="F1036" s="333"/>
      <c r="G1036" s="334"/>
      <c r="H1036" s="334"/>
      <c r="I1036" s="335"/>
      <c r="J1036" s="335"/>
      <c r="K1036" s="335"/>
      <c r="L1036" s="335"/>
      <c r="M1036" s="335"/>
      <c r="N1036" s="336" t="str">
        <f t="shared" ca="1" si="64"/>
        <v/>
      </c>
      <c r="O1036" s="336" t="s">
        <v>18592</v>
      </c>
      <c r="P1036" s="337"/>
      <c r="Q1036" s="338" t="str">
        <f t="shared" si="65"/>
        <v/>
      </c>
      <c r="R1036" s="338" t="b">
        <f t="shared" si="66"/>
        <v>1</v>
      </c>
      <c r="S1036" s="338" t="str">
        <f t="shared" si="67"/>
        <v/>
      </c>
    </row>
    <row r="1037" spans="1:19" s="338" customFormat="1" ht="20.100000000000001" customHeight="1">
      <c r="A1037" s="301"/>
      <c r="B1037" s="333"/>
      <c r="C1037" s="333"/>
      <c r="D1037" s="333"/>
      <c r="E1037" s="333"/>
      <c r="F1037" s="333"/>
      <c r="G1037" s="334"/>
      <c r="H1037" s="334"/>
      <c r="I1037" s="335"/>
      <c r="J1037" s="335"/>
      <c r="K1037" s="335"/>
      <c r="L1037" s="335"/>
      <c r="M1037" s="335"/>
      <c r="N1037" s="336" t="str">
        <f t="shared" ca="1" si="64"/>
        <v/>
      </c>
      <c r="O1037" s="336" t="s">
        <v>18592</v>
      </c>
      <c r="P1037" s="337"/>
      <c r="Q1037" s="338" t="str">
        <f t="shared" si="65"/>
        <v/>
      </c>
      <c r="R1037" s="338" t="b">
        <f t="shared" si="66"/>
        <v>1</v>
      </c>
      <c r="S1037" s="338" t="str">
        <f t="shared" si="67"/>
        <v/>
      </c>
    </row>
    <row r="1038" spans="1:19" s="338" customFormat="1" ht="20.100000000000001" customHeight="1">
      <c r="A1038" s="301"/>
      <c r="B1038" s="333"/>
      <c r="C1038" s="333"/>
      <c r="D1038" s="333"/>
      <c r="E1038" s="333"/>
      <c r="F1038" s="333"/>
      <c r="G1038" s="334"/>
      <c r="H1038" s="334"/>
      <c r="I1038" s="335"/>
      <c r="J1038" s="335"/>
      <c r="K1038" s="335"/>
      <c r="L1038" s="335"/>
      <c r="M1038" s="335"/>
      <c r="N1038" s="336" t="str">
        <f t="shared" ca="1" si="64"/>
        <v/>
      </c>
      <c r="O1038" s="336" t="s">
        <v>18592</v>
      </c>
      <c r="P1038" s="337"/>
      <c r="Q1038" s="338" t="str">
        <f t="shared" si="65"/>
        <v/>
      </c>
      <c r="R1038" s="338" t="b">
        <f t="shared" si="66"/>
        <v>1</v>
      </c>
      <c r="S1038" s="338" t="str">
        <f t="shared" si="67"/>
        <v/>
      </c>
    </row>
    <row r="1039" spans="1:19" s="338" customFormat="1" ht="20.100000000000001" customHeight="1">
      <c r="A1039" s="301"/>
      <c r="B1039" s="333"/>
      <c r="C1039" s="333"/>
      <c r="D1039" s="333"/>
      <c r="E1039" s="333"/>
      <c r="F1039" s="333"/>
      <c r="G1039" s="334"/>
      <c r="H1039" s="334"/>
      <c r="I1039" s="335"/>
      <c r="J1039" s="335"/>
      <c r="K1039" s="335"/>
      <c r="L1039" s="335"/>
      <c r="M1039" s="335"/>
      <c r="N1039" s="336" t="str">
        <f t="shared" ca="1" si="64"/>
        <v/>
      </c>
      <c r="O1039" s="336" t="s">
        <v>18592</v>
      </c>
      <c r="P1039" s="337"/>
      <c r="Q1039" s="338" t="str">
        <f t="shared" si="65"/>
        <v/>
      </c>
      <c r="R1039" s="338" t="b">
        <f t="shared" si="66"/>
        <v>1</v>
      </c>
      <c r="S1039" s="338" t="str">
        <f t="shared" si="67"/>
        <v/>
      </c>
    </row>
    <row r="1040" spans="1:19" s="338" customFormat="1" ht="20.100000000000001" customHeight="1">
      <c r="A1040" s="301"/>
      <c r="B1040" s="333"/>
      <c r="C1040" s="333"/>
      <c r="D1040" s="333"/>
      <c r="E1040" s="333"/>
      <c r="F1040" s="333"/>
      <c r="G1040" s="334"/>
      <c r="H1040" s="334"/>
      <c r="I1040" s="335"/>
      <c r="J1040" s="335"/>
      <c r="K1040" s="335"/>
      <c r="L1040" s="335"/>
      <c r="M1040" s="335"/>
      <c r="N1040" s="336" t="str">
        <f t="shared" ca="1" si="64"/>
        <v/>
      </c>
      <c r="O1040" s="336" t="s">
        <v>18592</v>
      </c>
      <c r="P1040" s="337"/>
      <c r="Q1040" s="338" t="str">
        <f t="shared" si="65"/>
        <v/>
      </c>
      <c r="R1040" s="338" t="b">
        <f t="shared" si="66"/>
        <v>1</v>
      </c>
      <c r="S1040" s="338" t="str">
        <f t="shared" si="67"/>
        <v/>
      </c>
    </row>
    <row r="1041" spans="1:19" s="338" customFormat="1" ht="20.100000000000001" customHeight="1">
      <c r="A1041" s="301"/>
      <c r="B1041" s="333"/>
      <c r="C1041" s="333"/>
      <c r="D1041" s="333"/>
      <c r="E1041" s="333"/>
      <c r="F1041" s="333"/>
      <c r="G1041" s="334"/>
      <c r="H1041" s="334"/>
      <c r="I1041" s="335"/>
      <c r="J1041" s="335"/>
      <c r="K1041" s="335"/>
      <c r="L1041" s="335"/>
      <c r="M1041" s="335"/>
      <c r="N1041" s="336" t="str">
        <f t="shared" ca="1" si="64"/>
        <v/>
      </c>
      <c r="O1041" s="336" t="s">
        <v>18592</v>
      </c>
      <c r="P1041" s="337"/>
      <c r="Q1041" s="338" t="str">
        <f t="shared" si="65"/>
        <v/>
      </c>
      <c r="R1041" s="338" t="b">
        <f t="shared" si="66"/>
        <v>1</v>
      </c>
      <c r="S1041" s="338" t="str">
        <f t="shared" si="67"/>
        <v/>
      </c>
    </row>
    <row r="1042" spans="1:19" s="338" customFormat="1" ht="20.100000000000001" customHeight="1">
      <c r="A1042" s="301"/>
      <c r="B1042" s="333"/>
      <c r="C1042" s="333"/>
      <c r="D1042" s="333"/>
      <c r="E1042" s="333"/>
      <c r="F1042" s="333"/>
      <c r="G1042" s="334"/>
      <c r="H1042" s="334"/>
      <c r="I1042" s="335"/>
      <c r="J1042" s="335"/>
      <c r="K1042" s="335"/>
      <c r="L1042" s="335"/>
      <c r="M1042" s="335"/>
      <c r="N1042" s="336" t="str">
        <f t="shared" ca="1" si="64"/>
        <v/>
      </c>
      <c r="O1042" s="336" t="s">
        <v>18592</v>
      </c>
      <c r="P1042" s="337"/>
      <c r="Q1042" s="338" t="str">
        <f t="shared" si="65"/>
        <v/>
      </c>
      <c r="R1042" s="338" t="b">
        <f t="shared" si="66"/>
        <v>1</v>
      </c>
      <c r="S1042" s="338" t="str">
        <f t="shared" si="67"/>
        <v/>
      </c>
    </row>
    <row r="1043" spans="1:19" s="338" customFormat="1" ht="20.100000000000001" customHeight="1">
      <c r="A1043" s="301"/>
      <c r="B1043" s="333"/>
      <c r="C1043" s="333"/>
      <c r="D1043" s="333"/>
      <c r="E1043" s="333"/>
      <c r="F1043" s="333"/>
      <c r="G1043" s="334"/>
      <c r="H1043" s="334"/>
      <c r="I1043" s="335"/>
      <c r="J1043" s="335"/>
      <c r="K1043" s="335"/>
      <c r="L1043" s="335"/>
      <c r="M1043" s="335"/>
      <c r="N1043" s="336" t="str">
        <f t="shared" ca="1" si="64"/>
        <v/>
      </c>
      <c r="O1043" s="336" t="s">
        <v>18592</v>
      </c>
      <c r="P1043" s="337"/>
      <c r="Q1043" s="338" t="str">
        <f t="shared" si="65"/>
        <v/>
      </c>
      <c r="R1043" s="338" t="b">
        <f t="shared" si="66"/>
        <v>1</v>
      </c>
      <c r="S1043" s="338" t="str">
        <f t="shared" si="67"/>
        <v/>
      </c>
    </row>
    <row r="1044" spans="1:19" s="338" customFormat="1" ht="20.100000000000001" customHeight="1">
      <c r="A1044" s="301"/>
      <c r="B1044" s="333"/>
      <c r="C1044" s="333"/>
      <c r="D1044" s="333"/>
      <c r="E1044" s="333"/>
      <c r="F1044" s="333"/>
      <c r="G1044" s="334"/>
      <c r="H1044" s="334"/>
      <c r="I1044" s="335"/>
      <c r="J1044" s="335"/>
      <c r="K1044" s="335"/>
      <c r="L1044" s="335"/>
      <c r="M1044" s="335"/>
      <c r="N1044" s="336" t="str">
        <f t="shared" ca="1" si="64"/>
        <v/>
      </c>
      <c r="O1044" s="336" t="s">
        <v>18592</v>
      </c>
      <c r="P1044" s="337"/>
      <c r="Q1044" s="338" t="str">
        <f t="shared" si="65"/>
        <v/>
      </c>
      <c r="R1044" s="338" t="b">
        <f t="shared" si="66"/>
        <v>1</v>
      </c>
      <c r="S1044" s="338" t="str">
        <f t="shared" si="67"/>
        <v/>
      </c>
    </row>
    <row r="1045" spans="1:19" s="338" customFormat="1" ht="20.100000000000001" customHeight="1">
      <c r="A1045" s="301"/>
      <c r="B1045" s="333"/>
      <c r="C1045" s="333"/>
      <c r="D1045" s="333"/>
      <c r="E1045" s="333"/>
      <c r="F1045" s="333"/>
      <c r="G1045" s="334"/>
      <c r="H1045" s="334"/>
      <c r="I1045" s="335"/>
      <c r="J1045" s="335"/>
      <c r="K1045" s="335"/>
      <c r="L1045" s="335"/>
      <c r="M1045" s="335"/>
      <c r="N1045" s="336" t="str">
        <f t="shared" ca="1" si="64"/>
        <v/>
      </c>
      <c r="O1045" s="336" t="s">
        <v>18592</v>
      </c>
      <c r="P1045" s="337"/>
      <c r="Q1045" s="338" t="str">
        <f t="shared" si="65"/>
        <v/>
      </c>
      <c r="R1045" s="338" t="b">
        <f t="shared" si="66"/>
        <v>1</v>
      </c>
      <c r="S1045" s="338" t="str">
        <f t="shared" si="67"/>
        <v/>
      </c>
    </row>
    <row r="1046" spans="1:19" s="338" customFormat="1" ht="20.100000000000001" customHeight="1">
      <c r="A1046" s="301"/>
      <c r="B1046" s="333"/>
      <c r="C1046" s="333"/>
      <c r="D1046" s="333"/>
      <c r="E1046" s="333"/>
      <c r="F1046" s="333"/>
      <c r="G1046" s="334"/>
      <c r="H1046" s="334"/>
      <c r="I1046" s="335"/>
      <c r="J1046" s="335"/>
      <c r="K1046" s="335"/>
      <c r="L1046" s="335"/>
      <c r="M1046" s="335"/>
      <c r="N1046" s="336" t="str">
        <f t="shared" ca="1" si="64"/>
        <v/>
      </c>
      <c r="O1046" s="336" t="s">
        <v>18592</v>
      </c>
      <c r="P1046" s="337"/>
      <c r="Q1046" s="338" t="str">
        <f t="shared" si="65"/>
        <v/>
      </c>
      <c r="R1046" s="338" t="b">
        <f t="shared" si="66"/>
        <v>1</v>
      </c>
      <c r="S1046" s="338" t="str">
        <f t="shared" si="67"/>
        <v/>
      </c>
    </row>
    <row r="1047" spans="1:19" s="338" customFormat="1" ht="20.100000000000001" customHeight="1">
      <c r="A1047" s="301"/>
      <c r="B1047" s="333"/>
      <c r="C1047" s="333"/>
      <c r="D1047" s="333"/>
      <c r="E1047" s="333"/>
      <c r="F1047" s="333"/>
      <c r="G1047" s="334"/>
      <c r="H1047" s="334"/>
      <c r="I1047" s="335"/>
      <c r="J1047" s="335"/>
      <c r="K1047" s="335"/>
      <c r="L1047" s="335"/>
      <c r="M1047" s="335"/>
      <c r="N1047" s="336" t="str">
        <f t="shared" ca="1" si="64"/>
        <v/>
      </c>
      <c r="O1047" s="336" t="s">
        <v>18592</v>
      </c>
      <c r="P1047" s="337"/>
      <c r="Q1047" s="338" t="str">
        <f t="shared" si="65"/>
        <v/>
      </c>
      <c r="R1047" s="338" t="b">
        <f t="shared" si="66"/>
        <v>1</v>
      </c>
      <c r="S1047" s="338" t="str">
        <f t="shared" si="67"/>
        <v/>
      </c>
    </row>
    <row r="1048" spans="1:19" s="338" customFormat="1" ht="20.100000000000001" customHeight="1">
      <c r="A1048" s="301"/>
      <c r="B1048" s="333"/>
      <c r="C1048" s="333"/>
      <c r="D1048" s="333"/>
      <c r="E1048" s="333"/>
      <c r="F1048" s="333"/>
      <c r="G1048" s="334"/>
      <c r="H1048" s="334"/>
      <c r="I1048" s="335"/>
      <c r="J1048" s="335"/>
      <c r="K1048" s="335"/>
      <c r="L1048" s="335"/>
      <c r="M1048" s="335"/>
      <c r="N1048" s="336" t="str">
        <f t="shared" ca="1" si="64"/>
        <v/>
      </c>
      <c r="O1048" s="336" t="s">
        <v>18592</v>
      </c>
      <c r="P1048" s="337"/>
      <c r="Q1048" s="338" t="str">
        <f t="shared" si="65"/>
        <v/>
      </c>
      <c r="R1048" s="338" t="b">
        <f t="shared" si="66"/>
        <v>1</v>
      </c>
      <c r="S1048" s="338" t="str">
        <f t="shared" si="67"/>
        <v/>
      </c>
    </row>
    <row r="1049" spans="1:19" s="338" customFormat="1" ht="20.100000000000001" customHeight="1">
      <c r="A1049" s="301"/>
      <c r="B1049" s="333"/>
      <c r="C1049" s="333"/>
      <c r="D1049" s="333"/>
      <c r="E1049" s="333"/>
      <c r="F1049" s="333"/>
      <c r="G1049" s="334"/>
      <c r="H1049" s="334"/>
      <c r="I1049" s="335"/>
      <c r="J1049" s="335"/>
      <c r="K1049" s="335"/>
      <c r="L1049" s="335"/>
      <c r="M1049" s="335"/>
      <c r="N1049" s="336" t="str">
        <f t="shared" ca="1" si="64"/>
        <v/>
      </c>
      <c r="O1049" s="336" t="s">
        <v>18592</v>
      </c>
      <c r="P1049" s="337"/>
      <c r="Q1049" s="338" t="str">
        <f t="shared" si="65"/>
        <v/>
      </c>
      <c r="R1049" s="338" t="b">
        <f t="shared" si="66"/>
        <v>1</v>
      </c>
      <c r="S1049" s="338" t="str">
        <f t="shared" si="67"/>
        <v/>
      </c>
    </row>
    <row r="1050" spans="1:19" s="338" customFormat="1" ht="20.100000000000001" customHeight="1">
      <c r="A1050" s="301"/>
      <c r="B1050" s="333"/>
      <c r="C1050" s="333"/>
      <c r="D1050" s="333"/>
      <c r="E1050" s="333"/>
      <c r="F1050" s="333"/>
      <c r="G1050" s="334"/>
      <c r="H1050" s="334"/>
      <c r="I1050" s="335"/>
      <c r="J1050" s="335"/>
      <c r="K1050" s="335"/>
      <c r="L1050" s="335"/>
      <c r="M1050" s="335"/>
      <c r="N1050" s="336" t="str">
        <f t="shared" ca="1" si="64"/>
        <v/>
      </c>
      <c r="O1050" s="336" t="s">
        <v>18592</v>
      </c>
      <c r="P1050" s="337"/>
      <c r="Q1050" s="338" t="str">
        <f t="shared" si="65"/>
        <v/>
      </c>
      <c r="R1050" s="338" t="b">
        <f t="shared" si="66"/>
        <v>1</v>
      </c>
      <c r="S1050" s="338" t="str">
        <f t="shared" si="67"/>
        <v/>
      </c>
    </row>
    <row r="1051" spans="1:19" s="338" customFormat="1" ht="20.100000000000001" customHeight="1">
      <c r="A1051" s="301"/>
      <c r="B1051" s="333"/>
      <c r="C1051" s="333"/>
      <c r="D1051" s="333"/>
      <c r="E1051" s="333"/>
      <c r="F1051" s="333"/>
      <c r="G1051" s="334"/>
      <c r="H1051" s="334"/>
      <c r="I1051" s="335"/>
      <c r="J1051" s="335"/>
      <c r="K1051" s="335"/>
      <c r="L1051" s="335"/>
      <c r="M1051" s="335"/>
      <c r="N1051" s="336" t="str">
        <f t="shared" ca="1" si="64"/>
        <v/>
      </c>
      <c r="O1051" s="336" t="s">
        <v>18592</v>
      </c>
      <c r="P1051" s="337"/>
      <c r="Q1051" s="338" t="str">
        <f t="shared" si="65"/>
        <v/>
      </c>
      <c r="R1051" s="338" t="b">
        <f t="shared" si="66"/>
        <v>1</v>
      </c>
      <c r="S1051" s="338" t="str">
        <f t="shared" si="67"/>
        <v/>
      </c>
    </row>
    <row r="1052" spans="1:19" s="338" customFormat="1" ht="20.100000000000001" customHeight="1">
      <c r="A1052" s="301"/>
      <c r="B1052" s="333"/>
      <c r="C1052" s="333"/>
      <c r="D1052" s="333"/>
      <c r="E1052" s="333"/>
      <c r="F1052" s="333"/>
      <c r="G1052" s="334"/>
      <c r="H1052" s="334"/>
      <c r="I1052" s="335"/>
      <c r="J1052" s="335"/>
      <c r="K1052" s="335"/>
      <c r="L1052" s="335"/>
      <c r="M1052" s="335"/>
      <c r="N1052" s="336" t="str">
        <f t="shared" ca="1" si="64"/>
        <v/>
      </c>
      <c r="O1052" s="336" t="s">
        <v>18592</v>
      </c>
      <c r="P1052" s="337"/>
      <c r="Q1052" s="338" t="str">
        <f t="shared" si="65"/>
        <v/>
      </c>
      <c r="R1052" s="338" t="b">
        <f t="shared" si="66"/>
        <v>1</v>
      </c>
      <c r="S1052" s="338" t="str">
        <f t="shared" si="67"/>
        <v/>
      </c>
    </row>
    <row r="1053" spans="1:19" s="338" customFormat="1" ht="20.100000000000001" customHeight="1">
      <c r="A1053" s="301"/>
      <c r="B1053" s="333"/>
      <c r="C1053" s="333"/>
      <c r="D1053" s="333"/>
      <c r="E1053" s="333"/>
      <c r="F1053" s="333"/>
      <c r="G1053" s="334"/>
      <c r="H1053" s="334"/>
      <c r="I1053" s="335"/>
      <c r="J1053" s="335"/>
      <c r="K1053" s="335"/>
      <c r="L1053" s="335"/>
      <c r="M1053" s="335"/>
      <c r="N1053" s="336" t="str">
        <f t="shared" ca="1" si="64"/>
        <v/>
      </c>
      <c r="O1053" s="336" t="s">
        <v>18592</v>
      </c>
      <c r="P1053" s="337"/>
      <c r="Q1053" s="338" t="str">
        <f t="shared" si="65"/>
        <v/>
      </c>
      <c r="R1053" s="338" t="b">
        <f t="shared" si="66"/>
        <v>1</v>
      </c>
      <c r="S1053" s="338" t="str">
        <f t="shared" si="67"/>
        <v/>
      </c>
    </row>
    <row r="1054" spans="1:19" s="338" customFormat="1" ht="20.100000000000001" customHeight="1">
      <c r="A1054" s="301"/>
      <c r="B1054" s="333"/>
      <c r="C1054" s="333"/>
      <c r="D1054" s="333"/>
      <c r="E1054" s="333"/>
      <c r="F1054" s="333"/>
      <c r="G1054" s="334"/>
      <c r="H1054" s="334"/>
      <c r="I1054" s="335"/>
      <c r="J1054" s="335"/>
      <c r="K1054" s="335"/>
      <c r="L1054" s="335"/>
      <c r="M1054" s="335"/>
      <c r="N1054" s="336" t="str">
        <f t="shared" ca="1" si="64"/>
        <v/>
      </c>
      <c r="O1054" s="336" t="s">
        <v>18592</v>
      </c>
      <c r="P1054" s="337"/>
      <c r="Q1054" s="338" t="str">
        <f t="shared" si="65"/>
        <v/>
      </c>
      <c r="R1054" s="338" t="b">
        <f t="shared" si="66"/>
        <v>1</v>
      </c>
      <c r="S1054" s="338" t="str">
        <f t="shared" si="67"/>
        <v/>
      </c>
    </row>
    <row r="1055" spans="1:19" s="338" customFormat="1" ht="20.100000000000001" customHeight="1">
      <c r="A1055" s="301"/>
      <c r="B1055" s="333"/>
      <c r="C1055" s="333"/>
      <c r="D1055" s="333"/>
      <c r="E1055" s="333"/>
      <c r="F1055" s="333"/>
      <c r="G1055" s="334"/>
      <c r="H1055" s="334"/>
      <c r="I1055" s="335"/>
      <c r="J1055" s="335"/>
      <c r="K1055" s="335"/>
      <c r="L1055" s="335"/>
      <c r="M1055" s="335"/>
      <c r="N1055" s="336" t="str">
        <f t="shared" ca="1" si="64"/>
        <v/>
      </c>
      <c r="O1055" s="336" t="s">
        <v>18592</v>
      </c>
      <c r="P1055" s="337"/>
      <c r="Q1055" s="338" t="str">
        <f t="shared" si="65"/>
        <v/>
      </c>
      <c r="R1055" s="338" t="b">
        <f t="shared" si="66"/>
        <v>1</v>
      </c>
      <c r="S1055" s="338" t="str">
        <f t="shared" si="67"/>
        <v/>
      </c>
    </row>
    <row r="1056" spans="1:19" s="338" customFormat="1" ht="20.100000000000001" customHeight="1">
      <c r="A1056" s="301"/>
      <c r="B1056" s="333"/>
      <c r="C1056" s="333"/>
      <c r="D1056" s="333"/>
      <c r="E1056" s="333"/>
      <c r="F1056" s="333"/>
      <c r="G1056" s="334"/>
      <c r="H1056" s="334"/>
      <c r="I1056" s="335"/>
      <c r="J1056" s="335"/>
      <c r="K1056" s="335"/>
      <c r="L1056" s="335"/>
      <c r="M1056" s="335"/>
      <c r="N1056" s="336" t="str">
        <f t="shared" ca="1" si="64"/>
        <v/>
      </c>
      <c r="O1056" s="336" t="s">
        <v>18592</v>
      </c>
      <c r="P1056" s="337"/>
      <c r="Q1056" s="338" t="str">
        <f t="shared" si="65"/>
        <v/>
      </c>
      <c r="R1056" s="338" t="b">
        <f t="shared" si="66"/>
        <v>1</v>
      </c>
      <c r="S1056" s="338" t="str">
        <f t="shared" si="67"/>
        <v/>
      </c>
    </row>
    <row r="1057" spans="1:19" s="338" customFormat="1" ht="20.100000000000001" customHeight="1">
      <c r="A1057" s="301"/>
      <c r="B1057" s="333"/>
      <c r="C1057" s="333"/>
      <c r="D1057" s="333"/>
      <c r="E1057" s="333"/>
      <c r="F1057" s="333"/>
      <c r="G1057" s="334"/>
      <c r="H1057" s="334"/>
      <c r="I1057" s="335"/>
      <c r="J1057" s="335"/>
      <c r="K1057" s="335"/>
      <c r="L1057" s="335"/>
      <c r="M1057" s="335"/>
      <c r="N1057" s="336" t="str">
        <f t="shared" ca="1" si="64"/>
        <v/>
      </c>
      <c r="O1057" s="336" t="s">
        <v>18592</v>
      </c>
      <c r="P1057" s="337"/>
      <c r="Q1057" s="338" t="str">
        <f t="shared" si="65"/>
        <v/>
      </c>
      <c r="R1057" s="338" t="b">
        <f t="shared" si="66"/>
        <v>1</v>
      </c>
      <c r="S1057" s="338" t="str">
        <f t="shared" si="67"/>
        <v/>
      </c>
    </row>
    <row r="1058" spans="1:19" s="338" customFormat="1" ht="20.100000000000001" customHeight="1">
      <c r="A1058" s="301"/>
      <c r="B1058" s="333"/>
      <c r="C1058" s="333"/>
      <c r="D1058" s="333"/>
      <c r="E1058" s="333"/>
      <c r="F1058" s="333"/>
      <c r="G1058" s="334"/>
      <c r="H1058" s="334"/>
      <c r="I1058" s="335"/>
      <c r="J1058" s="335"/>
      <c r="K1058" s="335"/>
      <c r="L1058" s="335"/>
      <c r="M1058" s="335"/>
      <c r="N1058" s="336" t="str">
        <f t="shared" ca="1" si="64"/>
        <v/>
      </c>
      <c r="O1058" s="336" t="s">
        <v>18592</v>
      </c>
      <c r="P1058" s="337"/>
      <c r="Q1058" s="338" t="str">
        <f t="shared" si="65"/>
        <v/>
      </c>
      <c r="R1058" s="338" t="b">
        <f t="shared" si="66"/>
        <v>1</v>
      </c>
      <c r="S1058" s="338" t="str">
        <f t="shared" si="67"/>
        <v/>
      </c>
    </row>
    <row r="1059" spans="1:19" s="338" customFormat="1" ht="20.100000000000001" customHeight="1">
      <c r="A1059" s="301"/>
      <c r="B1059" s="333"/>
      <c r="C1059" s="333"/>
      <c r="D1059" s="333"/>
      <c r="E1059" s="333"/>
      <c r="F1059" s="333"/>
      <c r="G1059" s="334"/>
      <c r="H1059" s="334"/>
      <c r="I1059" s="335"/>
      <c r="J1059" s="335"/>
      <c r="K1059" s="335"/>
      <c r="L1059" s="335"/>
      <c r="M1059" s="335"/>
      <c r="N1059" s="336" t="str">
        <f t="shared" ca="1" si="64"/>
        <v/>
      </c>
      <c r="O1059" s="336" t="s">
        <v>18592</v>
      </c>
      <c r="P1059" s="337"/>
      <c r="Q1059" s="338" t="str">
        <f t="shared" si="65"/>
        <v/>
      </c>
      <c r="R1059" s="338" t="b">
        <f t="shared" si="66"/>
        <v>1</v>
      </c>
      <c r="S1059" s="338" t="str">
        <f t="shared" si="67"/>
        <v/>
      </c>
    </row>
    <row r="1060" spans="1:19" s="338" customFormat="1" ht="20.100000000000001" customHeight="1">
      <c r="A1060" s="301"/>
      <c r="B1060" s="333"/>
      <c r="C1060" s="333"/>
      <c r="D1060" s="333"/>
      <c r="E1060" s="333"/>
      <c r="F1060" s="333"/>
      <c r="G1060" s="334"/>
      <c r="H1060" s="334"/>
      <c r="I1060" s="335"/>
      <c r="J1060" s="335"/>
      <c r="K1060" s="335"/>
      <c r="L1060" s="335"/>
      <c r="M1060" s="335"/>
      <c r="N1060" s="336" t="str">
        <f t="shared" ca="1" si="64"/>
        <v/>
      </c>
      <c r="O1060" s="336" t="s">
        <v>18592</v>
      </c>
      <c r="P1060" s="337"/>
      <c r="Q1060" s="338" t="str">
        <f t="shared" si="65"/>
        <v/>
      </c>
      <c r="R1060" s="338" t="b">
        <f t="shared" si="66"/>
        <v>1</v>
      </c>
      <c r="S1060" s="338" t="str">
        <f t="shared" si="67"/>
        <v/>
      </c>
    </row>
    <row r="1061" spans="1:19" s="338" customFormat="1" ht="20.100000000000001" customHeight="1">
      <c r="A1061" s="301"/>
      <c r="B1061" s="333"/>
      <c r="C1061" s="333"/>
      <c r="D1061" s="333"/>
      <c r="E1061" s="333"/>
      <c r="F1061" s="333"/>
      <c r="G1061" s="334"/>
      <c r="H1061" s="334"/>
      <c r="I1061" s="335"/>
      <c r="J1061" s="335"/>
      <c r="K1061" s="335"/>
      <c r="L1061" s="335"/>
      <c r="M1061" s="335"/>
      <c r="N1061" s="336" t="str">
        <f t="shared" ca="1" si="64"/>
        <v/>
      </c>
      <c r="O1061" s="336" t="s">
        <v>18592</v>
      </c>
      <c r="P1061" s="337"/>
      <c r="Q1061" s="338" t="str">
        <f t="shared" si="65"/>
        <v/>
      </c>
      <c r="R1061" s="338" t="b">
        <f t="shared" si="66"/>
        <v>1</v>
      </c>
      <c r="S1061" s="338" t="str">
        <f t="shared" si="67"/>
        <v/>
      </c>
    </row>
    <row r="1062" spans="1:19" s="338" customFormat="1" ht="20.100000000000001" customHeight="1">
      <c r="A1062" s="301"/>
      <c r="B1062" s="333"/>
      <c r="C1062" s="333"/>
      <c r="D1062" s="333"/>
      <c r="E1062" s="333"/>
      <c r="F1062" s="333"/>
      <c r="G1062" s="334"/>
      <c r="H1062" s="334"/>
      <c r="I1062" s="335"/>
      <c r="J1062" s="335"/>
      <c r="K1062" s="335"/>
      <c r="L1062" s="335"/>
      <c r="M1062" s="335"/>
      <c r="N1062" s="336" t="str">
        <f t="shared" ca="1" si="64"/>
        <v/>
      </c>
      <c r="O1062" s="336" t="s">
        <v>18592</v>
      </c>
      <c r="P1062" s="337"/>
      <c r="Q1062" s="338" t="str">
        <f t="shared" si="65"/>
        <v/>
      </c>
      <c r="R1062" s="338" t="b">
        <f t="shared" si="66"/>
        <v>1</v>
      </c>
      <c r="S1062" s="338" t="str">
        <f t="shared" si="67"/>
        <v/>
      </c>
    </row>
    <row r="1063" spans="1:19" s="338" customFormat="1" ht="20.100000000000001" customHeight="1">
      <c r="A1063" s="301"/>
      <c r="B1063" s="333"/>
      <c r="C1063" s="333"/>
      <c r="D1063" s="333"/>
      <c r="E1063" s="333"/>
      <c r="F1063" s="333"/>
      <c r="G1063" s="334"/>
      <c r="H1063" s="334"/>
      <c r="I1063" s="335"/>
      <c r="J1063" s="335"/>
      <c r="K1063" s="335"/>
      <c r="L1063" s="335"/>
      <c r="M1063" s="335"/>
      <c r="N1063" s="336" t="str">
        <f t="shared" ca="1" si="64"/>
        <v/>
      </c>
      <c r="O1063" s="336" t="s">
        <v>18592</v>
      </c>
      <c r="P1063" s="337"/>
      <c r="Q1063" s="338" t="str">
        <f t="shared" si="65"/>
        <v/>
      </c>
      <c r="R1063" s="338" t="b">
        <f t="shared" si="66"/>
        <v>1</v>
      </c>
      <c r="S1063" s="338" t="str">
        <f t="shared" si="67"/>
        <v/>
      </c>
    </row>
    <row r="1064" spans="1:19" s="338" customFormat="1" ht="20.100000000000001" customHeight="1">
      <c r="A1064" s="301"/>
      <c r="B1064" s="333"/>
      <c r="C1064" s="333"/>
      <c r="D1064" s="333"/>
      <c r="E1064" s="333"/>
      <c r="F1064" s="333"/>
      <c r="G1064" s="334"/>
      <c r="H1064" s="334"/>
      <c r="I1064" s="335"/>
      <c r="J1064" s="335"/>
      <c r="K1064" s="335"/>
      <c r="L1064" s="335"/>
      <c r="M1064" s="335"/>
      <c r="N1064" s="336" t="str">
        <f t="shared" ca="1" si="64"/>
        <v/>
      </c>
      <c r="O1064" s="336" t="s">
        <v>18592</v>
      </c>
      <c r="P1064" s="337"/>
      <c r="Q1064" s="338" t="str">
        <f t="shared" si="65"/>
        <v/>
      </c>
      <c r="R1064" s="338" t="b">
        <f t="shared" si="66"/>
        <v>1</v>
      </c>
      <c r="S1064" s="338" t="str">
        <f t="shared" si="67"/>
        <v/>
      </c>
    </row>
    <row r="1065" spans="1:19" s="338" customFormat="1" ht="20.100000000000001" customHeight="1">
      <c r="A1065" s="301"/>
      <c r="B1065" s="333"/>
      <c r="C1065" s="333"/>
      <c r="D1065" s="333"/>
      <c r="E1065" s="333"/>
      <c r="F1065" s="333"/>
      <c r="G1065" s="334"/>
      <c r="H1065" s="334"/>
      <c r="I1065" s="335"/>
      <c r="J1065" s="335"/>
      <c r="K1065" s="335"/>
      <c r="L1065" s="335"/>
      <c r="M1065" s="335"/>
      <c r="N1065" s="336" t="str">
        <f t="shared" ca="1" si="64"/>
        <v/>
      </c>
      <c r="O1065" s="336" t="s">
        <v>18592</v>
      </c>
      <c r="P1065" s="337"/>
      <c r="Q1065" s="338" t="str">
        <f t="shared" si="65"/>
        <v/>
      </c>
      <c r="R1065" s="338" t="b">
        <f t="shared" si="66"/>
        <v>1</v>
      </c>
      <c r="S1065" s="338" t="str">
        <f t="shared" si="67"/>
        <v/>
      </c>
    </row>
    <row r="1066" spans="1:19" s="338" customFormat="1" ht="20.100000000000001" customHeight="1">
      <c r="A1066" s="301"/>
      <c r="B1066" s="333"/>
      <c r="C1066" s="333"/>
      <c r="D1066" s="333"/>
      <c r="E1066" s="333"/>
      <c r="F1066" s="333"/>
      <c r="G1066" s="334"/>
      <c r="H1066" s="334"/>
      <c r="I1066" s="335"/>
      <c r="J1066" s="335"/>
      <c r="K1066" s="335"/>
      <c r="L1066" s="335"/>
      <c r="M1066" s="335"/>
      <c r="N1066" s="336" t="str">
        <f t="shared" ca="1" si="64"/>
        <v/>
      </c>
      <c r="O1066" s="336" t="s">
        <v>18592</v>
      </c>
      <c r="P1066" s="337"/>
      <c r="Q1066" s="338" t="str">
        <f t="shared" si="65"/>
        <v/>
      </c>
      <c r="R1066" s="338" t="b">
        <f t="shared" si="66"/>
        <v>1</v>
      </c>
      <c r="S1066" s="338" t="str">
        <f t="shared" si="67"/>
        <v/>
      </c>
    </row>
    <row r="1067" spans="1:19" s="338" customFormat="1" ht="20.100000000000001" customHeight="1">
      <c r="A1067" s="301"/>
      <c r="B1067" s="333"/>
      <c r="C1067" s="333"/>
      <c r="D1067" s="333"/>
      <c r="E1067" s="333"/>
      <c r="F1067" s="333"/>
      <c r="G1067" s="334"/>
      <c r="H1067" s="334"/>
      <c r="I1067" s="335"/>
      <c r="J1067" s="335"/>
      <c r="K1067" s="335"/>
      <c r="L1067" s="335"/>
      <c r="M1067" s="335"/>
      <c r="N1067" s="336" t="str">
        <f t="shared" ca="1" si="64"/>
        <v/>
      </c>
      <c r="O1067" s="336" t="s">
        <v>18592</v>
      </c>
      <c r="P1067" s="337"/>
      <c r="Q1067" s="338" t="str">
        <f t="shared" si="65"/>
        <v/>
      </c>
      <c r="R1067" s="338" t="b">
        <f t="shared" si="66"/>
        <v>1</v>
      </c>
      <c r="S1067" s="338" t="str">
        <f t="shared" si="67"/>
        <v/>
      </c>
    </row>
    <row r="1068" spans="1:19" s="338" customFormat="1" ht="20.100000000000001" customHeight="1">
      <c r="A1068" s="301"/>
      <c r="B1068" s="333"/>
      <c r="C1068" s="333"/>
      <c r="D1068" s="333"/>
      <c r="E1068" s="333"/>
      <c r="F1068" s="333"/>
      <c r="G1068" s="334"/>
      <c r="H1068" s="334"/>
      <c r="I1068" s="335"/>
      <c r="J1068" s="335"/>
      <c r="K1068" s="335"/>
      <c r="L1068" s="335"/>
      <c r="M1068" s="335"/>
      <c r="N1068" s="336" t="str">
        <f t="shared" ca="1" si="64"/>
        <v/>
      </c>
      <c r="O1068" s="336" t="s">
        <v>18592</v>
      </c>
      <c r="P1068" s="337"/>
      <c r="Q1068" s="338" t="str">
        <f t="shared" si="65"/>
        <v/>
      </c>
      <c r="R1068" s="338" t="b">
        <f t="shared" si="66"/>
        <v>1</v>
      </c>
      <c r="S1068" s="338" t="str">
        <f t="shared" si="67"/>
        <v/>
      </c>
    </row>
    <row r="1069" spans="1:19" s="338" customFormat="1" ht="20.100000000000001" customHeight="1">
      <c r="A1069" s="301"/>
      <c r="B1069" s="333"/>
      <c r="C1069" s="333"/>
      <c r="D1069" s="333"/>
      <c r="E1069" s="333"/>
      <c r="F1069" s="333"/>
      <c r="G1069" s="334"/>
      <c r="H1069" s="334"/>
      <c r="I1069" s="335"/>
      <c r="J1069" s="335"/>
      <c r="K1069" s="335"/>
      <c r="L1069" s="335"/>
      <c r="M1069" s="335"/>
      <c r="N1069" s="336" t="str">
        <f t="shared" ca="1" si="64"/>
        <v/>
      </c>
      <c r="O1069" s="336" t="s">
        <v>18592</v>
      </c>
      <c r="P1069" s="337"/>
      <c r="Q1069" s="338" t="str">
        <f t="shared" si="65"/>
        <v/>
      </c>
      <c r="R1069" s="338" t="b">
        <f t="shared" si="66"/>
        <v>1</v>
      </c>
      <c r="S1069" s="338" t="str">
        <f t="shared" si="67"/>
        <v/>
      </c>
    </row>
    <row r="1070" spans="1:19" s="338" customFormat="1" ht="20.100000000000001" customHeight="1">
      <c r="A1070" s="301"/>
      <c r="B1070" s="333"/>
      <c r="C1070" s="333"/>
      <c r="D1070" s="333"/>
      <c r="E1070" s="333"/>
      <c r="F1070" s="333"/>
      <c r="G1070" s="334"/>
      <c r="H1070" s="334"/>
      <c r="I1070" s="335"/>
      <c r="J1070" s="335"/>
      <c r="K1070" s="335"/>
      <c r="L1070" s="335"/>
      <c r="M1070" s="335"/>
      <c r="N1070" s="336" t="str">
        <f t="shared" ca="1" si="64"/>
        <v/>
      </c>
      <c r="O1070" s="336" t="s">
        <v>18592</v>
      </c>
      <c r="P1070" s="337"/>
      <c r="Q1070" s="338" t="str">
        <f t="shared" si="65"/>
        <v/>
      </c>
      <c r="R1070" s="338" t="b">
        <f t="shared" si="66"/>
        <v>1</v>
      </c>
      <c r="S1070" s="338" t="str">
        <f t="shared" si="67"/>
        <v/>
      </c>
    </row>
    <row r="1071" spans="1:19" s="338" customFormat="1" ht="20.100000000000001" customHeight="1">
      <c r="A1071" s="301"/>
      <c r="B1071" s="333"/>
      <c r="C1071" s="333"/>
      <c r="D1071" s="333"/>
      <c r="E1071" s="333"/>
      <c r="F1071" s="333"/>
      <c r="G1071" s="334"/>
      <c r="H1071" s="334"/>
      <c r="I1071" s="335"/>
      <c r="J1071" s="335"/>
      <c r="K1071" s="335"/>
      <c r="L1071" s="335"/>
      <c r="M1071" s="335"/>
      <c r="N1071" s="336" t="str">
        <f t="shared" ca="1" si="64"/>
        <v/>
      </c>
      <c r="O1071" s="336" t="s">
        <v>18592</v>
      </c>
      <c r="P1071" s="337"/>
      <c r="Q1071" s="338" t="str">
        <f t="shared" si="65"/>
        <v/>
      </c>
      <c r="R1071" s="338" t="b">
        <f t="shared" si="66"/>
        <v>1</v>
      </c>
      <c r="S1071" s="338" t="str">
        <f t="shared" si="67"/>
        <v/>
      </c>
    </row>
    <row r="1072" spans="1:19" s="338" customFormat="1" ht="20.100000000000001" customHeight="1">
      <c r="A1072" s="301"/>
      <c r="B1072" s="333"/>
      <c r="C1072" s="333"/>
      <c r="D1072" s="333"/>
      <c r="E1072" s="333"/>
      <c r="F1072" s="333"/>
      <c r="G1072" s="334"/>
      <c r="H1072" s="334"/>
      <c r="I1072" s="335"/>
      <c r="J1072" s="335"/>
      <c r="K1072" s="335"/>
      <c r="L1072" s="335"/>
      <c r="M1072" s="335"/>
      <c r="N1072" s="336" t="str">
        <f t="shared" ca="1" si="64"/>
        <v/>
      </c>
      <c r="O1072" s="336" t="s">
        <v>18592</v>
      </c>
      <c r="P1072" s="337"/>
      <c r="Q1072" s="338" t="str">
        <f t="shared" si="65"/>
        <v/>
      </c>
      <c r="R1072" s="338" t="b">
        <f t="shared" si="66"/>
        <v>1</v>
      </c>
      <c r="S1072" s="338" t="str">
        <f t="shared" si="67"/>
        <v/>
      </c>
    </row>
    <row r="1073" spans="1:19" s="338" customFormat="1" ht="20.100000000000001" customHeight="1">
      <c r="A1073" s="301"/>
      <c r="B1073" s="333"/>
      <c r="C1073" s="333"/>
      <c r="D1073" s="333"/>
      <c r="E1073" s="333"/>
      <c r="F1073" s="333"/>
      <c r="G1073" s="334"/>
      <c r="H1073" s="334"/>
      <c r="I1073" s="335"/>
      <c r="J1073" s="335"/>
      <c r="K1073" s="335"/>
      <c r="L1073" s="335"/>
      <c r="M1073" s="335"/>
      <c r="N1073" s="336" t="str">
        <f t="shared" ca="1" si="64"/>
        <v/>
      </c>
      <c r="O1073" s="336" t="s">
        <v>18592</v>
      </c>
      <c r="P1073" s="337"/>
      <c r="Q1073" s="338" t="str">
        <f t="shared" si="65"/>
        <v/>
      </c>
      <c r="R1073" s="338" t="b">
        <f t="shared" si="66"/>
        <v>1</v>
      </c>
      <c r="S1073" s="338" t="str">
        <f t="shared" si="67"/>
        <v/>
      </c>
    </row>
    <row r="1074" spans="1:19" s="338" customFormat="1" ht="20.100000000000001" customHeight="1">
      <c r="A1074" s="301"/>
      <c r="B1074" s="333"/>
      <c r="C1074" s="333"/>
      <c r="D1074" s="333"/>
      <c r="E1074" s="333"/>
      <c r="F1074" s="333"/>
      <c r="G1074" s="334"/>
      <c r="H1074" s="334"/>
      <c r="I1074" s="335"/>
      <c r="J1074" s="335"/>
      <c r="K1074" s="335"/>
      <c r="L1074" s="335"/>
      <c r="M1074" s="335"/>
      <c r="N1074" s="336" t="str">
        <f t="shared" ca="1" si="64"/>
        <v/>
      </c>
      <c r="O1074" s="336" t="s">
        <v>18592</v>
      </c>
      <c r="P1074" s="337"/>
      <c r="Q1074" s="338" t="str">
        <f t="shared" si="65"/>
        <v/>
      </c>
      <c r="R1074" s="338" t="b">
        <f t="shared" si="66"/>
        <v>1</v>
      </c>
      <c r="S1074" s="338" t="str">
        <f t="shared" si="67"/>
        <v/>
      </c>
    </row>
    <row r="1075" spans="1:19" s="338" customFormat="1" ht="20.100000000000001" customHeight="1">
      <c r="A1075" s="301"/>
      <c r="B1075" s="333"/>
      <c r="C1075" s="333"/>
      <c r="D1075" s="333"/>
      <c r="E1075" s="333"/>
      <c r="F1075" s="333"/>
      <c r="G1075" s="334"/>
      <c r="H1075" s="334"/>
      <c r="I1075" s="335"/>
      <c r="J1075" s="335"/>
      <c r="K1075" s="335"/>
      <c r="L1075" s="335"/>
      <c r="M1075" s="335"/>
      <c r="N1075" s="336" t="str">
        <f t="shared" ca="1" si="64"/>
        <v/>
      </c>
      <c r="O1075" s="336" t="s">
        <v>18592</v>
      </c>
      <c r="P1075" s="337"/>
      <c r="Q1075" s="338" t="str">
        <f t="shared" si="65"/>
        <v/>
      </c>
      <c r="R1075" s="338" t="b">
        <f t="shared" si="66"/>
        <v>1</v>
      </c>
      <c r="S1075" s="338" t="str">
        <f t="shared" si="67"/>
        <v/>
      </c>
    </row>
    <row r="1076" spans="1:19" s="338" customFormat="1" ht="20.100000000000001" customHeight="1">
      <c r="A1076" s="301"/>
      <c r="B1076" s="333"/>
      <c r="C1076" s="333"/>
      <c r="D1076" s="333"/>
      <c r="E1076" s="333"/>
      <c r="F1076" s="333"/>
      <c r="G1076" s="334"/>
      <c r="H1076" s="334"/>
      <c r="I1076" s="335"/>
      <c r="J1076" s="335"/>
      <c r="K1076" s="335"/>
      <c r="L1076" s="335"/>
      <c r="M1076" s="335"/>
      <c r="N1076" s="336" t="str">
        <f t="shared" ca="1" si="64"/>
        <v/>
      </c>
      <c r="O1076" s="336" t="s">
        <v>18592</v>
      </c>
      <c r="P1076" s="337"/>
      <c r="Q1076" s="338" t="str">
        <f t="shared" si="65"/>
        <v/>
      </c>
      <c r="R1076" s="338" t="b">
        <f t="shared" si="66"/>
        <v>1</v>
      </c>
      <c r="S1076" s="338" t="str">
        <f t="shared" si="67"/>
        <v/>
      </c>
    </row>
    <row r="1077" spans="1:19" s="338" customFormat="1" ht="20.100000000000001" customHeight="1">
      <c r="A1077" s="301"/>
      <c r="B1077" s="333"/>
      <c r="C1077" s="333"/>
      <c r="D1077" s="333"/>
      <c r="E1077" s="333"/>
      <c r="F1077" s="333"/>
      <c r="G1077" s="334"/>
      <c r="H1077" s="334"/>
      <c r="I1077" s="335"/>
      <c r="J1077" s="335"/>
      <c r="K1077" s="335"/>
      <c r="L1077" s="335"/>
      <c r="M1077" s="335"/>
      <c r="N1077" s="336" t="str">
        <f t="shared" ca="1" si="64"/>
        <v/>
      </c>
      <c r="O1077" s="336" t="s">
        <v>18592</v>
      </c>
      <c r="P1077" s="337"/>
      <c r="Q1077" s="338" t="str">
        <f t="shared" si="65"/>
        <v/>
      </c>
      <c r="R1077" s="338" t="b">
        <f t="shared" si="66"/>
        <v>1</v>
      </c>
      <c r="S1077" s="338" t="str">
        <f t="shared" si="67"/>
        <v/>
      </c>
    </row>
    <row r="1078" spans="1:19" s="338" customFormat="1" ht="20.100000000000001" customHeight="1">
      <c r="A1078" s="301"/>
      <c r="B1078" s="333"/>
      <c r="C1078" s="333"/>
      <c r="D1078" s="333"/>
      <c r="E1078" s="333"/>
      <c r="F1078" s="333"/>
      <c r="G1078" s="334"/>
      <c r="H1078" s="334"/>
      <c r="I1078" s="335"/>
      <c r="J1078" s="335"/>
      <c r="K1078" s="335"/>
      <c r="L1078" s="335"/>
      <c r="M1078" s="335"/>
      <c r="N1078" s="336" t="str">
        <f t="shared" ca="1" si="64"/>
        <v/>
      </c>
      <c r="O1078" s="336" t="s">
        <v>18592</v>
      </c>
      <c r="P1078" s="337"/>
      <c r="Q1078" s="338" t="str">
        <f t="shared" si="65"/>
        <v/>
      </c>
      <c r="R1078" s="338" t="b">
        <f t="shared" si="66"/>
        <v>1</v>
      </c>
      <c r="S1078" s="338" t="str">
        <f t="shared" si="67"/>
        <v/>
      </c>
    </row>
    <row r="1079" spans="1:19" s="338" customFormat="1" ht="20.100000000000001" customHeight="1">
      <c r="A1079" s="301"/>
      <c r="B1079" s="333"/>
      <c r="C1079" s="333"/>
      <c r="D1079" s="333"/>
      <c r="E1079" s="333"/>
      <c r="F1079" s="333"/>
      <c r="G1079" s="334"/>
      <c r="H1079" s="334"/>
      <c r="I1079" s="335"/>
      <c r="J1079" s="335"/>
      <c r="K1079" s="335"/>
      <c r="L1079" s="335"/>
      <c r="M1079" s="335"/>
      <c r="N1079" s="336" t="str">
        <f t="shared" ca="1" si="64"/>
        <v/>
      </c>
      <c r="O1079" s="336" t="s">
        <v>18592</v>
      </c>
      <c r="P1079" s="337"/>
      <c r="Q1079" s="338" t="str">
        <f t="shared" si="65"/>
        <v/>
      </c>
      <c r="R1079" s="338" t="b">
        <f t="shared" si="66"/>
        <v>1</v>
      </c>
      <c r="S1079" s="338" t="str">
        <f t="shared" si="67"/>
        <v/>
      </c>
    </row>
    <row r="1080" spans="1:19" s="338" customFormat="1" ht="20.100000000000001" customHeight="1">
      <c r="A1080" s="301"/>
      <c r="B1080" s="333"/>
      <c r="C1080" s="333"/>
      <c r="D1080" s="333"/>
      <c r="E1080" s="333"/>
      <c r="F1080" s="333"/>
      <c r="G1080" s="334"/>
      <c r="H1080" s="334"/>
      <c r="I1080" s="335"/>
      <c r="J1080" s="335"/>
      <c r="K1080" s="335"/>
      <c r="L1080" s="335"/>
      <c r="M1080" s="335"/>
      <c r="N1080" s="336" t="str">
        <f t="shared" ca="1" si="64"/>
        <v/>
      </c>
      <c r="O1080" s="336" t="s">
        <v>18592</v>
      </c>
      <c r="P1080" s="337"/>
      <c r="Q1080" s="338" t="str">
        <f t="shared" si="65"/>
        <v/>
      </c>
      <c r="R1080" s="338" t="b">
        <f t="shared" si="66"/>
        <v>1</v>
      </c>
      <c r="S1080" s="338" t="str">
        <f t="shared" si="67"/>
        <v/>
      </c>
    </row>
    <row r="1081" spans="1:19" s="338" customFormat="1" ht="20.100000000000001" customHeight="1">
      <c r="A1081" s="301"/>
      <c r="B1081" s="333"/>
      <c r="C1081" s="333"/>
      <c r="D1081" s="333"/>
      <c r="E1081" s="333"/>
      <c r="F1081" s="333"/>
      <c r="G1081" s="334"/>
      <c r="H1081" s="334"/>
      <c r="I1081" s="335"/>
      <c r="J1081" s="335"/>
      <c r="K1081" s="335"/>
      <c r="L1081" s="335"/>
      <c r="M1081" s="335"/>
      <c r="N1081" s="336" t="str">
        <f t="shared" ca="1" si="64"/>
        <v/>
      </c>
      <c r="O1081" s="336" t="s">
        <v>18592</v>
      </c>
      <c r="P1081" s="337"/>
      <c r="Q1081" s="338" t="str">
        <f t="shared" si="65"/>
        <v/>
      </c>
      <c r="R1081" s="338" t="b">
        <f t="shared" si="66"/>
        <v>1</v>
      </c>
      <c r="S1081" s="338" t="str">
        <f t="shared" si="67"/>
        <v/>
      </c>
    </row>
    <row r="1082" spans="1:19" s="338" customFormat="1" ht="20.100000000000001" customHeight="1">
      <c r="A1082" s="301"/>
      <c r="B1082" s="333"/>
      <c r="C1082" s="333"/>
      <c r="D1082" s="333"/>
      <c r="E1082" s="333"/>
      <c r="F1082" s="333"/>
      <c r="G1082" s="334"/>
      <c r="H1082" s="334"/>
      <c r="I1082" s="335"/>
      <c r="J1082" s="335"/>
      <c r="K1082" s="335"/>
      <c r="L1082" s="335"/>
      <c r="M1082" s="335"/>
      <c r="N1082" s="336" t="str">
        <f t="shared" ca="1" si="64"/>
        <v/>
      </c>
      <c r="O1082" s="336" t="s">
        <v>18592</v>
      </c>
      <c r="P1082" s="337"/>
      <c r="Q1082" s="338" t="str">
        <f t="shared" si="65"/>
        <v/>
      </c>
      <c r="R1082" s="338" t="b">
        <f t="shared" si="66"/>
        <v>1</v>
      </c>
      <c r="S1082" s="338" t="str">
        <f t="shared" si="67"/>
        <v/>
      </c>
    </row>
    <row r="1083" spans="1:19" s="338" customFormat="1" ht="20.100000000000001" customHeight="1">
      <c r="A1083" s="301"/>
      <c r="B1083" s="333"/>
      <c r="C1083" s="333"/>
      <c r="D1083" s="333"/>
      <c r="E1083" s="333"/>
      <c r="F1083" s="333"/>
      <c r="G1083" s="334"/>
      <c r="H1083" s="334"/>
      <c r="I1083" s="335"/>
      <c r="J1083" s="335"/>
      <c r="K1083" s="335"/>
      <c r="L1083" s="335"/>
      <c r="M1083" s="335"/>
      <c r="N1083" s="336" t="str">
        <f t="shared" ca="1" si="64"/>
        <v/>
      </c>
      <c r="O1083" s="336" t="s">
        <v>18592</v>
      </c>
      <c r="P1083" s="337"/>
      <c r="Q1083" s="338" t="str">
        <f t="shared" si="65"/>
        <v/>
      </c>
      <c r="R1083" s="338" t="b">
        <f t="shared" si="66"/>
        <v>1</v>
      </c>
      <c r="S1083" s="338" t="str">
        <f t="shared" si="67"/>
        <v/>
      </c>
    </row>
    <row r="1084" spans="1:19" s="338" customFormat="1" ht="20.100000000000001" customHeight="1">
      <c r="A1084" s="301"/>
      <c r="B1084" s="333"/>
      <c r="C1084" s="333"/>
      <c r="D1084" s="333"/>
      <c r="E1084" s="333"/>
      <c r="F1084" s="333"/>
      <c r="G1084" s="334"/>
      <c r="H1084" s="334"/>
      <c r="I1084" s="335"/>
      <c r="J1084" s="335"/>
      <c r="K1084" s="335"/>
      <c r="L1084" s="335"/>
      <c r="M1084" s="335"/>
      <c r="N1084" s="336" t="str">
        <f t="shared" ca="1" si="64"/>
        <v/>
      </c>
      <c r="O1084" s="336" t="s">
        <v>18592</v>
      </c>
      <c r="P1084" s="337"/>
      <c r="Q1084" s="338" t="str">
        <f t="shared" si="65"/>
        <v/>
      </c>
      <c r="R1084" s="338" t="b">
        <f t="shared" si="66"/>
        <v>1</v>
      </c>
      <c r="S1084" s="338" t="str">
        <f t="shared" si="67"/>
        <v/>
      </c>
    </row>
    <row r="1085" spans="1:19" s="338" customFormat="1" ht="20.100000000000001" customHeight="1">
      <c r="A1085" s="301"/>
      <c r="B1085" s="333"/>
      <c r="C1085" s="333"/>
      <c r="D1085" s="333"/>
      <c r="E1085" s="333"/>
      <c r="F1085" s="333"/>
      <c r="G1085" s="334"/>
      <c r="H1085" s="334"/>
      <c r="I1085" s="335"/>
      <c r="J1085" s="335"/>
      <c r="K1085" s="335"/>
      <c r="L1085" s="335"/>
      <c r="M1085" s="335"/>
      <c r="N1085" s="336" t="str">
        <f t="shared" ca="1" si="64"/>
        <v/>
      </c>
      <c r="O1085" s="336" t="s">
        <v>18592</v>
      </c>
      <c r="P1085" s="337"/>
      <c r="Q1085" s="338" t="str">
        <f t="shared" si="65"/>
        <v/>
      </c>
      <c r="R1085" s="338" t="b">
        <f t="shared" si="66"/>
        <v>1</v>
      </c>
      <c r="S1085" s="338" t="str">
        <f t="shared" si="67"/>
        <v/>
      </c>
    </row>
    <row r="1086" spans="1:19" s="338" customFormat="1" ht="20.100000000000001" customHeight="1">
      <c r="A1086" s="301"/>
      <c r="B1086" s="333"/>
      <c r="C1086" s="333"/>
      <c r="D1086" s="333"/>
      <c r="E1086" s="333"/>
      <c r="F1086" s="333"/>
      <c r="G1086" s="334"/>
      <c r="H1086" s="334"/>
      <c r="I1086" s="335"/>
      <c r="J1086" s="335"/>
      <c r="K1086" s="335"/>
      <c r="L1086" s="335"/>
      <c r="M1086" s="335"/>
      <c r="N1086" s="336" t="str">
        <f t="shared" ca="1" si="64"/>
        <v/>
      </c>
      <c r="O1086" s="336" t="s">
        <v>18592</v>
      </c>
      <c r="P1086" s="337"/>
      <c r="Q1086" s="338" t="str">
        <f t="shared" si="65"/>
        <v/>
      </c>
      <c r="R1086" s="338" t="b">
        <f t="shared" si="66"/>
        <v>1</v>
      </c>
      <c r="S1086" s="338" t="str">
        <f t="shared" si="67"/>
        <v/>
      </c>
    </row>
    <row r="1087" spans="1:19" s="338" customFormat="1" ht="20.100000000000001" customHeight="1">
      <c r="A1087" s="301"/>
      <c r="B1087" s="333"/>
      <c r="C1087" s="333"/>
      <c r="D1087" s="333"/>
      <c r="E1087" s="333"/>
      <c r="F1087" s="333"/>
      <c r="G1087" s="334"/>
      <c r="H1087" s="334"/>
      <c r="I1087" s="335"/>
      <c r="J1087" s="335"/>
      <c r="K1087" s="335"/>
      <c r="L1087" s="335"/>
      <c r="M1087" s="335"/>
      <c r="N1087" s="336" t="str">
        <f t="shared" ca="1" si="64"/>
        <v/>
      </c>
      <c r="O1087" s="336" t="s">
        <v>18592</v>
      </c>
      <c r="P1087" s="337"/>
      <c r="Q1087" s="338" t="str">
        <f t="shared" si="65"/>
        <v/>
      </c>
      <c r="R1087" s="338" t="b">
        <f t="shared" si="66"/>
        <v>1</v>
      </c>
      <c r="S1087" s="338" t="str">
        <f t="shared" si="67"/>
        <v/>
      </c>
    </row>
    <row r="1088" spans="1:19" s="338" customFormat="1" ht="20.100000000000001" customHeight="1">
      <c r="A1088" s="301"/>
      <c r="B1088" s="333"/>
      <c r="C1088" s="333"/>
      <c r="D1088" s="333"/>
      <c r="E1088" s="333"/>
      <c r="F1088" s="333"/>
      <c r="G1088" s="334"/>
      <c r="H1088" s="334"/>
      <c r="I1088" s="335"/>
      <c r="J1088" s="335"/>
      <c r="K1088" s="335"/>
      <c r="L1088" s="335"/>
      <c r="M1088" s="335"/>
      <c r="N1088" s="336" t="str">
        <f t="shared" ca="1" si="64"/>
        <v/>
      </c>
      <c r="O1088" s="336" t="s">
        <v>18592</v>
      </c>
      <c r="P1088" s="337"/>
      <c r="Q1088" s="338" t="str">
        <f t="shared" si="65"/>
        <v/>
      </c>
      <c r="R1088" s="338" t="b">
        <f t="shared" si="66"/>
        <v>1</v>
      </c>
      <c r="S1088" s="338" t="str">
        <f t="shared" si="67"/>
        <v/>
      </c>
    </row>
    <row r="1089" spans="1:19" s="338" customFormat="1" ht="20.100000000000001" customHeight="1">
      <c r="A1089" s="301"/>
      <c r="B1089" s="333"/>
      <c r="C1089" s="333"/>
      <c r="D1089" s="333"/>
      <c r="E1089" s="333"/>
      <c r="F1089" s="333"/>
      <c r="G1089" s="334"/>
      <c r="H1089" s="334"/>
      <c r="I1089" s="335"/>
      <c r="J1089" s="335"/>
      <c r="K1089" s="335"/>
      <c r="L1089" s="335"/>
      <c r="M1089" s="335"/>
      <c r="N1089" s="336" t="str">
        <f t="shared" ca="1" si="64"/>
        <v/>
      </c>
      <c r="O1089" s="336" t="s">
        <v>18592</v>
      </c>
      <c r="P1089" s="337"/>
      <c r="Q1089" s="338" t="str">
        <f t="shared" si="65"/>
        <v/>
      </c>
      <c r="R1089" s="338" t="b">
        <f t="shared" si="66"/>
        <v>1</v>
      </c>
      <c r="S1089" s="338" t="str">
        <f t="shared" si="67"/>
        <v/>
      </c>
    </row>
    <row r="1090" spans="1:19" s="338" customFormat="1" ht="20.100000000000001" customHeight="1">
      <c r="A1090" s="301"/>
      <c r="B1090" s="333"/>
      <c r="C1090" s="333"/>
      <c r="D1090" s="333"/>
      <c r="E1090" s="333"/>
      <c r="F1090" s="333"/>
      <c r="G1090" s="334"/>
      <c r="H1090" s="334"/>
      <c r="I1090" s="335"/>
      <c r="J1090" s="335"/>
      <c r="K1090" s="335"/>
      <c r="L1090" s="335"/>
      <c r="M1090" s="335"/>
      <c r="N1090" s="336" t="str">
        <f t="shared" ca="1" si="64"/>
        <v/>
      </c>
      <c r="O1090" s="336" t="s">
        <v>18592</v>
      </c>
      <c r="P1090" s="337"/>
      <c r="Q1090" s="338" t="str">
        <f t="shared" si="65"/>
        <v/>
      </c>
      <c r="R1090" s="338" t="b">
        <f t="shared" si="66"/>
        <v>1</v>
      </c>
      <c r="S1090" s="338" t="str">
        <f t="shared" si="67"/>
        <v/>
      </c>
    </row>
    <row r="1091" spans="1:19" s="338" customFormat="1" ht="20.100000000000001" customHeight="1">
      <c r="A1091" s="301"/>
      <c r="B1091" s="333"/>
      <c r="C1091" s="333"/>
      <c r="D1091" s="333"/>
      <c r="E1091" s="333"/>
      <c r="F1091" s="333"/>
      <c r="G1091" s="334"/>
      <c r="H1091" s="334"/>
      <c r="I1091" s="335"/>
      <c r="J1091" s="335"/>
      <c r="K1091" s="335"/>
      <c r="L1091" s="335"/>
      <c r="M1091" s="335"/>
      <c r="N1091" s="336" t="str">
        <f t="shared" ca="1" si="64"/>
        <v/>
      </c>
      <c r="O1091" s="336" t="s">
        <v>18592</v>
      </c>
      <c r="P1091" s="337"/>
      <c r="Q1091" s="338" t="str">
        <f t="shared" si="65"/>
        <v/>
      </c>
      <c r="R1091" s="338" t="b">
        <f t="shared" si="66"/>
        <v>1</v>
      </c>
      <c r="S1091" s="338" t="str">
        <f t="shared" si="67"/>
        <v/>
      </c>
    </row>
    <row r="1092" spans="1:19" s="338" customFormat="1" ht="20.100000000000001" customHeight="1">
      <c r="A1092" s="301"/>
      <c r="B1092" s="333"/>
      <c r="C1092" s="333"/>
      <c r="D1092" s="333"/>
      <c r="E1092" s="333"/>
      <c r="F1092" s="333"/>
      <c r="G1092" s="334"/>
      <c r="H1092" s="334"/>
      <c r="I1092" s="335"/>
      <c r="J1092" s="335"/>
      <c r="K1092" s="335"/>
      <c r="L1092" s="335"/>
      <c r="M1092" s="335"/>
      <c r="N1092" s="336" t="str">
        <f t="shared" ca="1" si="64"/>
        <v/>
      </c>
      <c r="O1092" s="336" t="s">
        <v>18592</v>
      </c>
      <c r="P1092" s="337"/>
      <c r="Q1092" s="338" t="str">
        <f t="shared" si="65"/>
        <v/>
      </c>
      <c r="R1092" s="338" t="b">
        <f t="shared" si="66"/>
        <v>1</v>
      </c>
      <c r="S1092" s="338" t="str">
        <f t="shared" si="67"/>
        <v/>
      </c>
    </row>
    <row r="1093" spans="1:19" s="338" customFormat="1" ht="20.100000000000001" customHeight="1">
      <c r="A1093" s="301"/>
      <c r="B1093" s="333"/>
      <c r="C1093" s="333"/>
      <c r="D1093" s="333"/>
      <c r="E1093" s="333"/>
      <c r="F1093" s="333"/>
      <c r="G1093" s="334"/>
      <c r="H1093" s="334"/>
      <c r="I1093" s="335"/>
      <c r="J1093" s="335"/>
      <c r="K1093" s="335"/>
      <c r="L1093" s="335"/>
      <c r="M1093" s="335"/>
      <c r="N1093" s="336" t="str">
        <f t="shared" ref="N1093:N1156" ca="1" si="68">IF(A1093="","",IF(ISERROR(MATCH($F1093,CL,0)),"Unknown",INDIRECT("'C'!$A$"&amp;MATCH($F1093,CL,0)+1)))</f>
        <v/>
      </c>
      <c r="O1093" s="336" t="s">
        <v>18592</v>
      </c>
      <c r="P1093" s="337"/>
      <c r="Q1093" s="338" t="str">
        <f t="shared" ref="Q1093:Q1156" si="69">A1093&amp;B1093</f>
        <v/>
      </c>
      <c r="R1093" s="338" t="b">
        <f t="shared" ref="R1093:R1156" si="70">OR(ISBLANK(B1093),ISBLANK(C1093))</f>
        <v>1</v>
      </c>
      <c r="S1093" s="338" t="str">
        <f t="shared" ref="S1093:S1156" si="71">IF(R1093,"",A1093&amp;"+")</f>
        <v/>
      </c>
    </row>
    <row r="1094" spans="1:19" s="338" customFormat="1" ht="20.100000000000001" customHeight="1">
      <c r="A1094" s="301"/>
      <c r="B1094" s="333"/>
      <c r="C1094" s="333"/>
      <c r="D1094" s="333"/>
      <c r="E1094" s="333"/>
      <c r="F1094" s="333"/>
      <c r="G1094" s="334"/>
      <c r="H1094" s="334"/>
      <c r="I1094" s="335"/>
      <c r="J1094" s="335"/>
      <c r="K1094" s="335"/>
      <c r="L1094" s="335"/>
      <c r="M1094" s="335"/>
      <c r="N1094" s="336" t="str">
        <f t="shared" ca="1" si="68"/>
        <v/>
      </c>
      <c r="O1094" s="336" t="s">
        <v>18592</v>
      </c>
      <c r="P1094" s="337"/>
      <c r="Q1094" s="338" t="str">
        <f t="shared" si="69"/>
        <v/>
      </c>
      <c r="R1094" s="338" t="b">
        <f t="shared" si="70"/>
        <v>1</v>
      </c>
      <c r="S1094" s="338" t="str">
        <f t="shared" si="71"/>
        <v/>
      </c>
    </row>
    <row r="1095" spans="1:19" s="338" customFormat="1" ht="20.100000000000001" customHeight="1">
      <c r="A1095" s="301"/>
      <c r="B1095" s="333"/>
      <c r="C1095" s="333"/>
      <c r="D1095" s="333"/>
      <c r="E1095" s="333"/>
      <c r="F1095" s="333"/>
      <c r="G1095" s="334"/>
      <c r="H1095" s="334"/>
      <c r="I1095" s="335"/>
      <c r="J1095" s="335"/>
      <c r="K1095" s="335"/>
      <c r="L1095" s="335"/>
      <c r="M1095" s="335"/>
      <c r="N1095" s="336" t="str">
        <f t="shared" ca="1" si="68"/>
        <v/>
      </c>
      <c r="O1095" s="336" t="s">
        <v>18592</v>
      </c>
      <c r="P1095" s="337"/>
      <c r="Q1095" s="338" t="str">
        <f t="shared" si="69"/>
        <v/>
      </c>
      <c r="R1095" s="338" t="b">
        <f t="shared" si="70"/>
        <v>1</v>
      </c>
      <c r="S1095" s="338" t="str">
        <f t="shared" si="71"/>
        <v/>
      </c>
    </row>
    <row r="1096" spans="1:19" s="338" customFormat="1" ht="20.100000000000001" customHeight="1">
      <c r="A1096" s="301"/>
      <c r="B1096" s="333"/>
      <c r="C1096" s="333"/>
      <c r="D1096" s="333"/>
      <c r="E1096" s="333"/>
      <c r="F1096" s="333"/>
      <c r="G1096" s="334"/>
      <c r="H1096" s="334"/>
      <c r="I1096" s="335"/>
      <c r="J1096" s="335"/>
      <c r="K1096" s="335"/>
      <c r="L1096" s="335"/>
      <c r="M1096" s="335"/>
      <c r="N1096" s="336" t="str">
        <f t="shared" ca="1" si="68"/>
        <v/>
      </c>
      <c r="O1096" s="336" t="s">
        <v>18592</v>
      </c>
      <c r="P1096" s="337"/>
      <c r="Q1096" s="338" t="str">
        <f t="shared" si="69"/>
        <v/>
      </c>
      <c r="R1096" s="338" t="b">
        <f t="shared" si="70"/>
        <v>1</v>
      </c>
      <c r="S1096" s="338" t="str">
        <f t="shared" si="71"/>
        <v/>
      </c>
    </row>
    <row r="1097" spans="1:19" s="338" customFormat="1" ht="20.100000000000001" customHeight="1">
      <c r="A1097" s="301"/>
      <c r="B1097" s="333"/>
      <c r="C1097" s="333"/>
      <c r="D1097" s="333"/>
      <c r="E1097" s="333"/>
      <c r="F1097" s="333"/>
      <c r="G1097" s="334"/>
      <c r="H1097" s="334"/>
      <c r="I1097" s="335"/>
      <c r="J1097" s="335"/>
      <c r="K1097" s="335"/>
      <c r="L1097" s="335"/>
      <c r="M1097" s="335"/>
      <c r="N1097" s="336" t="str">
        <f t="shared" ca="1" si="68"/>
        <v/>
      </c>
      <c r="O1097" s="336" t="s">
        <v>18592</v>
      </c>
      <c r="P1097" s="337"/>
      <c r="Q1097" s="338" t="str">
        <f t="shared" si="69"/>
        <v/>
      </c>
      <c r="R1097" s="338" t="b">
        <f t="shared" si="70"/>
        <v>1</v>
      </c>
      <c r="S1097" s="338" t="str">
        <f t="shared" si="71"/>
        <v/>
      </c>
    </row>
    <row r="1098" spans="1:19" s="338" customFormat="1" ht="20.100000000000001" customHeight="1">
      <c r="A1098" s="301"/>
      <c r="B1098" s="333"/>
      <c r="C1098" s="333"/>
      <c r="D1098" s="333"/>
      <c r="E1098" s="333"/>
      <c r="F1098" s="333"/>
      <c r="G1098" s="334"/>
      <c r="H1098" s="334"/>
      <c r="I1098" s="335"/>
      <c r="J1098" s="335"/>
      <c r="K1098" s="335"/>
      <c r="L1098" s="335"/>
      <c r="M1098" s="335"/>
      <c r="N1098" s="336" t="str">
        <f t="shared" ca="1" si="68"/>
        <v/>
      </c>
      <c r="O1098" s="336" t="s">
        <v>18592</v>
      </c>
      <c r="P1098" s="337"/>
      <c r="Q1098" s="338" t="str">
        <f t="shared" si="69"/>
        <v/>
      </c>
      <c r="R1098" s="338" t="b">
        <f t="shared" si="70"/>
        <v>1</v>
      </c>
      <c r="S1098" s="338" t="str">
        <f t="shared" si="71"/>
        <v/>
      </c>
    </row>
    <row r="1099" spans="1:19" s="338" customFormat="1" ht="20.100000000000001" customHeight="1">
      <c r="A1099" s="301"/>
      <c r="B1099" s="333"/>
      <c r="C1099" s="333"/>
      <c r="D1099" s="333"/>
      <c r="E1099" s="333"/>
      <c r="F1099" s="333"/>
      <c r="G1099" s="334"/>
      <c r="H1099" s="334"/>
      <c r="I1099" s="335"/>
      <c r="J1099" s="335"/>
      <c r="K1099" s="335"/>
      <c r="L1099" s="335"/>
      <c r="M1099" s="335"/>
      <c r="N1099" s="336" t="str">
        <f t="shared" ca="1" si="68"/>
        <v/>
      </c>
      <c r="O1099" s="336" t="s">
        <v>18592</v>
      </c>
      <c r="P1099" s="337"/>
      <c r="Q1099" s="338" t="str">
        <f t="shared" si="69"/>
        <v/>
      </c>
      <c r="R1099" s="338" t="b">
        <f t="shared" si="70"/>
        <v>1</v>
      </c>
      <c r="S1099" s="338" t="str">
        <f t="shared" si="71"/>
        <v/>
      </c>
    </row>
    <row r="1100" spans="1:19" s="338" customFormat="1" ht="20.100000000000001" customHeight="1">
      <c r="A1100" s="301"/>
      <c r="B1100" s="333"/>
      <c r="C1100" s="333"/>
      <c r="D1100" s="333"/>
      <c r="E1100" s="333"/>
      <c r="F1100" s="333"/>
      <c r="G1100" s="334"/>
      <c r="H1100" s="334"/>
      <c r="I1100" s="335"/>
      <c r="J1100" s="335"/>
      <c r="K1100" s="335"/>
      <c r="L1100" s="335"/>
      <c r="M1100" s="335"/>
      <c r="N1100" s="336" t="str">
        <f t="shared" ca="1" si="68"/>
        <v/>
      </c>
      <c r="O1100" s="336" t="s">
        <v>18592</v>
      </c>
      <c r="P1100" s="337"/>
      <c r="Q1100" s="338" t="str">
        <f t="shared" si="69"/>
        <v/>
      </c>
      <c r="R1100" s="338" t="b">
        <f t="shared" si="70"/>
        <v>1</v>
      </c>
      <c r="S1100" s="338" t="str">
        <f t="shared" si="71"/>
        <v/>
      </c>
    </row>
    <row r="1101" spans="1:19" s="338" customFormat="1" ht="20.100000000000001" customHeight="1">
      <c r="A1101" s="301"/>
      <c r="B1101" s="333"/>
      <c r="C1101" s="333"/>
      <c r="D1101" s="333"/>
      <c r="E1101" s="333"/>
      <c r="F1101" s="333"/>
      <c r="G1101" s="334"/>
      <c r="H1101" s="334"/>
      <c r="I1101" s="335"/>
      <c r="J1101" s="335"/>
      <c r="K1101" s="335"/>
      <c r="L1101" s="335"/>
      <c r="M1101" s="335"/>
      <c r="N1101" s="336" t="str">
        <f t="shared" ca="1" si="68"/>
        <v/>
      </c>
      <c r="O1101" s="336" t="s">
        <v>18592</v>
      </c>
      <c r="P1101" s="337"/>
      <c r="Q1101" s="338" t="str">
        <f t="shared" si="69"/>
        <v/>
      </c>
      <c r="R1101" s="338" t="b">
        <f t="shared" si="70"/>
        <v>1</v>
      </c>
      <c r="S1101" s="338" t="str">
        <f t="shared" si="71"/>
        <v/>
      </c>
    </row>
    <row r="1102" spans="1:19" s="338" customFormat="1" ht="20.100000000000001" customHeight="1">
      <c r="A1102" s="301"/>
      <c r="B1102" s="333"/>
      <c r="C1102" s="333"/>
      <c r="D1102" s="333"/>
      <c r="E1102" s="333"/>
      <c r="F1102" s="333"/>
      <c r="G1102" s="334"/>
      <c r="H1102" s="334"/>
      <c r="I1102" s="335"/>
      <c r="J1102" s="335"/>
      <c r="K1102" s="335"/>
      <c r="L1102" s="335"/>
      <c r="M1102" s="335"/>
      <c r="N1102" s="336" t="str">
        <f t="shared" ca="1" si="68"/>
        <v/>
      </c>
      <c r="O1102" s="336" t="s">
        <v>18592</v>
      </c>
      <c r="P1102" s="337"/>
      <c r="Q1102" s="338" t="str">
        <f t="shared" si="69"/>
        <v/>
      </c>
      <c r="R1102" s="338" t="b">
        <f t="shared" si="70"/>
        <v>1</v>
      </c>
      <c r="S1102" s="338" t="str">
        <f t="shared" si="71"/>
        <v/>
      </c>
    </row>
    <row r="1103" spans="1:19" s="338" customFormat="1" ht="20.100000000000001" customHeight="1">
      <c r="A1103" s="301"/>
      <c r="B1103" s="333"/>
      <c r="C1103" s="333"/>
      <c r="D1103" s="333"/>
      <c r="E1103" s="333"/>
      <c r="F1103" s="333"/>
      <c r="G1103" s="334"/>
      <c r="H1103" s="334"/>
      <c r="I1103" s="335"/>
      <c r="J1103" s="335"/>
      <c r="K1103" s="335"/>
      <c r="L1103" s="335"/>
      <c r="M1103" s="335"/>
      <c r="N1103" s="336" t="str">
        <f t="shared" ca="1" si="68"/>
        <v/>
      </c>
      <c r="O1103" s="336" t="s">
        <v>18592</v>
      </c>
      <c r="P1103" s="337"/>
      <c r="Q1103" s="338" t="str">
        <f t="shared" si="69"/>
        <v/>
      </c>
      <c r="R1103" s="338" t="b">
        <f t="shared" si="70"/>
        <v>1</v>
      </c>
      <c r="S1103" s="338" t="str">
        <f t="shared" si="71"/>
        <v/>
      </c>
    </row>
    <row r="1104" spans="1:19" s="338" customFormat="1" ht="20.100000000000001" customHeight="1">
      <c r="A1104" s="301"/>
      <c r="B1104" s="333"/>
      <c r="C1104" s="333"/>
      <c r="D1104" s="333"/>
      <c r="E1104" s="333"/>
      <c r="F1104" s="333"/>
      <c r="G1104" s="334"/>
      <c r="H1104" s="334"/>
      <c r="I1104" s="335"/>
      <c r="J1104" s="335"/>
      <c r="K1104" s="335"/>
      <c r="L1104" s="335"/>
      <c r="M1104" s="335"/>
      <c r="N1104" s="336" t="str">
        <f t="shared" ca="1" si="68"/>
        <v/>
      </c>
      <c r="O1104" s="336" t="s">
        <v>18592</v>
      </c>
      <c r="P1104" s="337"/>
      <c r="Q1104" s="338" t="str">
        <f t="shared" si="69"/>
        <v/>
      </c>
      <c r="R1104" s="338" t="b">
        <f t="shared" si="70"/>
        <v>1</v>
      </c>
      <c r="S1104" s="338" t="str">
        <f t="shared" si="71"/>
        <v/>
      </c>
    </row>
    <row r="1105" spans="1:19" s="338" customFormat="1" ht="20.100000000000001" customHeight="1">
      <c r="A1105" s="301"/>
      <c r="B1105" s="333"/>
      <c r="C1105" s="333"/>
      <c r="D1105" s="333"/>
      <c r="E1105" s="333"/>
      <c r="F1105" s="333"/>
      <c r="G1105" s="334"/>
      <c r="H1105" s="334"/>
      <c r="I1105" s="335"/>
      <c r="J1105" s="335"/>
      <c r="K1105" s="335"/>
      <c r="L1105" s="335"/>
      <c r="M1105" s="335"/>
      <c r="N1105" s="336" t="str">
        <f t="shared" ca="1" si="68"/>
        <v/>
      </c>
      <c r="O1105" s="336" t="s">
        <v>18592</v>
      </c>
      <c r="P1105" s="337"/>
      <c r="Q1105" s="338" t="str">
        <f t="shared" si="69"/>
        <v/>
      </c>
      <c r="R1105" s="338" t="b">
        <f t="shared" si="70"/>
        <v>1</v>
      </c>
      <c r="S1105" s="338" t="str">
        <f t="shared" si="71"/>
        <v/>
      </c>
    </row>
    <row r="1106" spans="1:19" s="338" customFormat="1" ht="20.100000000000001" customHeight="1">
      <c r="A1106" s="301"/>
      <c r="B1106" s="333"/>
      <c r="C1106" s="333"/>
      <c r="D1106" s="333"/>
      <c r="E1106" s="333"/>
      <c r="F1106" s="333"/>
      <c r="G1106" s="334"/>
      <c r="H1106" s="334"/>
      <c r="I1106" s="335"/>
      <c r="J1106" s="335"/>
      <c r="K1106" s="335"/>
      <c r="L1106" s="335"/>
      <c r="M1106" s="335"/>
      <c r="N1106" s="336" t="str">
        <f t="shared" ca="1" si="68"/>
        <v/>
      </c>
      <c r="O1106" s="336" t="s">
        <v>18592</v>
      </c>
      <c r="P1106" s="337"/>
      <c r="Q1106" s="338" t="str">
        <f t="shared" si="69"/>
        <v/>
      </c>
      <c r="R1106" s="338" t="b">
        <f t="shared" si="70"/>
        <v>1</v>
      </c>
      <c r="S1106" s="338" t="str">
        <f t="shared" si="71"/>
        <v/>
      </c>
    </row>
    <row r="1107" spans="1:19" s="338" customFormat="1" ht="20.100000000000001" customHeight="1">
      <c r="A1107" s="301"/>
      <c r="B1107" s="333"/>
      <c r="C1107" s="333"/>
      <c r="D1107" s="333"/>
      <c r="E1107" s="333"/>
      <c r="F1107" s="333"/>
      <c r="G1107" s="334"/>
      <c r="H1107" s="334"/>
      <c r="I1107" s="335"/>
      <c r="J1107" s="335"/>
      <c r="K1107" s="335"/>
      <c r="L1107" s="335"/>
      <c r="M1107" s="335"/>
      <c r="N1107" s="336" t="str">
        <f t="shared" ca="1" si="68"/>
        <v/>
      </c>
      <c r="O1107" s="336" t="s">
        <v>18592</v>
      </c>
      <c r="P1107" s="337"/>
      <c r="Q1107" s="338" t="str">
        <f t="shared" si="69"/>
        <v/>
      </c>
      <c r="R1107" s="338" t="b">
        <f t="shared" si="70"/>
        <v>1</v>
      </c>
      <c r="S1107" s="338" t="str">
        <f t="shared" si="71"/>
        <v/>
      </c>
    </row>
    <row r="1108" spans="1:19" s="338" customFormat="1" ht="20.100000000000001" customHeight="1">
      <c r="A1108" s="301"/>
      <c r="B1108" s="333"/>
      <c r="C1108" s="333"/>
      <c r="D1108" s="333"/>
      <c r="E1108" s="333"/>
      <c r="F1108" s="333"/>
      <c r="G1108" s="334"/>
      <c r="H1108" s="334"/>
      <c r="I1108" s="335"/>
      <c r="J1108" s="335"/>
      <c r="K1108" s="335"/>
      <c r="L1108" s="335"/>
      <c r="M1108" s="335"/>
      <c r="N1108" s="336" t="str">
        <f t="shared" ca="1" si="68"/>
        <v/>
      </c>
      <c r="O1108" s="336" t="s">
        <v>18592</v>
      </c>
      <c r="P1108" s="337"/>
      <c r="Q1108" s="338" t="str">
        <f t="shared" si="69"/>
        <v/>
      </c>
      <c r="R1108" s="338" t="b">
        <f t="shared" si="70"/>
        <v>1</v>
      </c>
      <c r="S1108" s="338" t="str">
        <f t="shared" si="71"/>
        <v/>
      </c>
    </row>
    <row r="1109" spans="1:19" s="338" customFormat="1" ht="20.100000000000001" customHeight="1">
      <c r="A1109" s="301"/>
      <c r="B1109" s="333"/>
      <c r="C1109" s="333"/>
      <c r="D1109" s="333"/>
      <c r="E1109" s="333"/>
      <c r="F1109" s="333"/>
      <c r="G1109" s="334"/>
      <c r="H1109" s="334"/>
      <c r="I1109" s="335"/>
      <c r="J1109" s="335"/>
      <c r="K1109" s="335"/>
      <c r="L1109" s="335"/>
      <c r="M1109" s="335"/>
      <c r="N1109" s="336" t="str">
        <f t="shared" ca="1" si="68"/>
        <v/>
      </c>
      <c r="O1109" s="336" t="s">
        <v>18592</v>
      </c>
      <c r="P1109" s="337"/>
      <c r="Q1109" s="338" t="str">
        <f t="shared" si="69"/>
        <v/>
      </c>
      <c r="R1109" s="338" t="b">
        <f t="shared" si="70"/>
        <v>1</v>
      </c>
      <c r="S1109" s="338" t="str">
        <f t="shared" si="71"/>
        <v/>
      </c>
    </row>
    <row r="1110" spans="1:19" s="338" customFormat="1" ht="20.100000000000001" customHeight="1">
      <c r="A1110" s="301"/>
      <c r="B1110" s="333"/>
      <c r="C1110" s="333"/>
      <c r="D1110" s="333"/>
      <c r="E1110" s="333"/>
      <c r="F1110" s="333"/>
      <c r="G1110" s="334"/>
      <c r="H1110" s="334"/>
      <c r="I1110" s="335"/>
      <c r="J1110" s="335"/>
      <c r="K1110" s="335"/>
      <c r="L1110" s="335"/>
      <c r="M1110" s="335"/>
      <c r="N1110" s="336" t="str">
        <f t="shared" ca="1" si="68"/>
        <v/>
      </c>
      <c r="O1110" s="336" t="s">
        <v>18592</v>
      </c>
      <c r="P1110" s="337"/>
      <c r="Q1110" s="338" t="str">
        <f t="shared" si="69"/>
        <v/>
      </c>
      <c r="R1110" s="338" t="b">
        <f t="shared" si="70"/>
        <v>1</v>
      </c>
      <c r="S1110" s="338" t="str">
        <f t="shared" si="71"/>
        <v/>
      </c>
    </row>
    <row r="1111" spans="1:19" s="338" customFormat="1" ht="20.100000000000001" customHeight="1">
      <c r="A1111" s="301"/>
      <c r="B1111" s="333"/>
      <c r="C1111" s="333"/>
      <c r="D1111" s="333"/>
      <c r="E1111" s="333"/>
      <c r="F1111" s="333"/>
      <c r="G1111" s="334"/>
      <c r="H1111" s="334"/>
      <c r="I1111" s="335"/>
      <c r="J1111" s="335"/>
      <c r="K1111" s="335"/>
      <c r="L1111" s="335"/>
      <c r="M1111" s="335"/>
      <c r="N1111" s="336" t="str">
        <f t="shared" ca="1" si="68"/>
        <v/>
      </c>
      <c r="O1111" s="336" t="s">
        <v>18592</v>
      </c>
      <c r="P1111" s="337"/>
      <c r="Q1111" s="338" t="str">
        <f t="shared" si="69"/>
        <v/>
      </c>
      <c r="R1111" s="338" t="b">
        <f t="shared" si="70"/>
        <v>1</v>
      </c>
      <c r="S1111" s="338" t="str">
        <f t="shared" si="71"/>
        <v/>
      </c>
    </row>
    <row r="1112" spans="1:19" s="338" customFormat="1" ht="20.100000000000001" customHeight="1">
      <c r="A1112" s="301"/>
      <c r="B1112" s="333"/>
      <c r="C1112" s="333"/>
      <c r="D1112" s="333"/>
      <c r="E1112" s="333"/>
      <c r="F1112" s="333"/>
      <c r="G1112" s="334"/>
      <c r="H1112" s="334"/>
      <c r="I1112" s="335"/>
      <c r="J1112" s="335"/>
      <c r="K1112" s="335"/>
      <c r="L1112" s="335"/>
      <c r="M1112" s="335"/>
      <c r="N1112" s="336" t="str">
        <f t="shared" ca="1" si="68"/>
        <v/>
      </c>
      <c r="O1112" s="336" t="s">
        <v>18592</v>
      </c>
      <c r="P1112" s="337"/>
      <c r="Q1112" s="338" t="str">
        <f t="shared" si="69"/>
        <v/>
      </c>
      <c r="R1112" s="338" t="b">
        <f t="shared" si="70"/>
        <v>1</v>
      </c>
      <c r="S1112" s="338" t="str">
        <f t="shared" si="71"/>
        <v/>
      </c>
    </row>
    <row r="1113" spans="1:19" s="338" customFormat="1" ht="20.100000000000001" customHeight="1">
      <c r="A1113" s="301"/>
      <c r="B1113" s="333"/>
      <c r="C1113" s="333"/>
      <c r="D1113" s="333"/>
      <c r="E1113" s="333"/>
      <c r="F1113" s="333"/>
      <c r="G1113" s="334"/>
      <c r="H1113" s="334"/>
      <c r="I1113" s="335"/>
      <c r="J1113" s="335"/>
      <c r="K1113" s="335"/>
      <c r="L1113" s="335"/>
      <c r="M1113" s="335"/>
      <c r="N1113" s="336" t="str">
        <f t="shared" ca="1" si="68"/>
        <v/>
      </c>
      <c r="O1113" s="336" t="s">
        <v>18592</v>
      </c>
      <c r="P1113" s="337"/>
      <c r="Q1113" s="338" t="str">
        <f t="shared" si="69"/>
        <v/>
      </c>
      <c r="R1113" s="338" t="b">
        <f t="shared" si="70"/>
        <v>1</v>
      </c>
      <c r="S1113" s="338" t="str">
        <f t="shared" si="71"/>
        <v/>
      </c>
    </row>
    <row r="1114" spans="1:19" s="338" customFormat="1" ht="20.100000000000001" customHeight="1">
      <c r="A1114" s="301"/>
      <c r="B1114" s="333"/>
      <c r="C1114" s="333"/>
      <c r="D1114" s="333"/>
      <c r="E1114" s="333"/>
      <c r="F1114" s="333"/>
      <c r="G1114" s="334"/>
      <c r="H1114" s="334"/>
      <c r="I1114" s="335"/>
      <c r="J1114" s="335"/>
      <c r="K1114" s="335"/>
      <c r="L1114" s="335"/>
      <c r="M1114" s="335"/>
      <c r="N1114" s="336" t="str">
        <f t="shared" ca="1" si="68"/>
        <v/>
      </c>
      <c r="O1114" s="336" t="s">
        <v>18592</v>
      </c>
      <c r="P1114" s="337"/>
      <c r="Q1114" s="338" t="str">
        <f t="shared" si="69"/>
        <v/>
      </c>
      <c r="R1114" s="338" t="b">
        <f t="shared" si="70"/>
        <v>1</v>
      </c>
      <c r="S1114" s="338" t="str">
        <f t="shared" si="71"/>
        <v/>
      </c>
    </row>
    <row r="1115" spans="1:19" s="338" customFormat="1" ht="20.100000000000001" customHeight="1">
      <c r="A1115" s="301"/>
      <c r="B1115" s="333"/>
      <c r="C1115" s="333"/>
      <c r="D1115" s="333"/>
      <c r="E1115" s="333"/>
      <c r="F1115" s="333"/>
      <c r="G1115" s="334"/>
      <c r="H1115" s="334"/>
      <c r="I1115" s="335"/>
      <c r="J1115" s="335"/>
      <c r="K1115" s="335"/>
      <c r="L1115" s="335"/>
      <c r="M1115" s="335"/>
      <c r="N1115" s="336" t="str">
        <f t="shared" ca="1" si="68"/>
        <v/>
      </c>
      <c r="O1115" s="336" t="s">
        <v>18592</v>
      </c>
      <c r="P1115" s="337"/>
      <c r="Q1115" s="338" t="str">
        <f t="shared" si="69"/>
        <v/>
      </c>
      <c r="R1115" s="338" t="b">
        <f t="shared" si="70"/>
        <v>1</v>
      </c>
      <c r="S1115" s="338" t="str">
        <f t="shared" si="71"/>
        <v/>
      </c>
    </row>
    <row r="1116" spans="1:19" s="338" customFormat="1" ht="20.100000000000001" customHeight="1">
      <c r="A1116" s="301"/>
      <c r="B1116" s="333"/>
      <c r="C1116" s="333"/>
      <c r="D1116" s="333"/>
      <c r="E1116" s="333"/>
      <c r="F1116" s="333"/>
      <c r="G1116" s="334"/>
      <c r="H1116" s="334"/>
      <c r="I1116" s="335"/>
      <c r="J1116" s="335"/>
      <c r="K1116" s="335"/>
      <c r="L1116" s="335"/>
      <c r="M1116" s="335"/>
      <c r="N1116" s="336" t="str">
        <f t="shared" ca="1" si="68"/>
        <v/>
      </c>
      <c r="O1116" s="336" t="s">
        <v>18592</v>
      </c>
      <c r="P1116" s="337"/>
      <c r="Q1116" s="338" t="str">
        <f t="shared" si="69"/>
        <v/>
      </c>
      <c r="R1116" s="338" t="b">
        <f t="shared" si="70"/>
        <v>1</v>
      </c>
      <c r="S1116" s="338" t="str">
        <f t="shared" si="71"/>
        <v/>
      </c>
    </row>
    <row r="1117" spans="1:19" s="338" customFormat="1" ht="20.100000000000001" customHeight="1">
      <c r="A1117" s="301"/>
      <c r="B1117" s="333"/>
      <c r="C1117" s="333"/>
      <c r="D1117" s="333"/>
      <c r="E1117" s="333"/>
      <c r="F1117" s="333"/>
      <c r="G1117" s="334"/>
      <c r="H1117" s="334"/>
      <c r="I1117" s="335"/>
      <c r="J1117" s="335"/>
      <c r="K1117" s="335"/>
      <c r="L1117" s="335"/>
      <c r="M1117" s="335"/>
      <c r="N1117" s="336" t="str">
        <f t="shared" ca="1" si="68"/>
        <v/>
      </c>
      <c r="O1117" s="336" t="s">
        <v>18592</v>
      </c>
      <c r="P1117" s="337"/>
      <c r="Q1117" s="338" t="str">
        <f t="shared" si="69"/>
        <v/>
      </c>
      <c r="R1117" s="338" t="b">
        <f t="shared" si="70"/>
        <v>1</v>
      </c>
      <c r="S1117" s="338" t="str">
        <f t="shared" si="71"/>
        <v/>
      </c>
    </row>
    <row r="1118" spans="1:19" s="338" customFormat="1" ht="20.100000000000001" customHeight="1">
      <c r="A1118" s="301"/>
      <c r="B1118" s="333"/>
      <c r="C1118" s="333"/>
      <c r="D1118" s="333"/>
      <c r="E1118" s="333"/>
      <c r="F1118" s="333"/>
      <c r="G1118" s="334"/>
      <c r="H1118" s="334"/>
      <c r="I1118" s="335"/>
      <c r="J1118" s="335"/>
      <c r="K1118" s="335"/>
      <c r="L1118" s="335"/>
      <c r="M1118" s="335"/>
      <c r="N1118" s="336" t="str">
        <f t="shared" ca="1" si="68"/>
        <v/>
      </c>
      <c r="O1118" s="336" t="s">
        <v>18592</v>
      </c>
      <c r="P1118" s="337"/>
      <c r="Q1118" s="338" t="str">
        <f t="shared" si="69"/>
        <v/>
      </c>
      <c r="R1118" s="338" t="b">
        <f t="shared" si="70"/>
        <v>1</v>
      </c>
      <c r="S1118" s="338" t="str">
        <f t="shared" si="71"/>
        <v/>
      </c>
    </row>
    <row r="1119" spans="1:19" s="338" customFormat="1" ht="20.100000000000001" customHeight="1">
      <c r="A1119" s="301"/>
      <c r="B1119" s="333"/>
      <c r="C1119" s="333"/>
      <c r="D1119" s="333"/>
      <c r="E1119" s="333"/>
      <c r="F1119" s="333"/>
      <c r="G1119" s="334"/>
      <c r="H1119" s="334"/>
      <c r="I1119" s="335"/>
      <c r="J1119" s="335"/>
      <c r="K1119" s="335"/>
      <c r="L1119" s="335"/>
      <c r="M1119" s="335"/>
      <c r="N1119" s="336" t="str">
        <f t="shared" ca="1" si="68"/>
        <v/>
      </c>
      <c r="O1119" s="336" t="s">
        <v>18592</v>
      </c>
      <c r="P1119" s="337"/>
      <c r="Q1119" s="338" t="str">
        <f t="shared" si="69"/>
        <v/>
      </c>
      <c r="R1119" s="338" t="b">
        <f t="shared" si="70"/>
        <v>1</v>
      </c>
      <c r="S1119" s="338" t="str">
        <f t="shared" si="71"/>
        <v/>
      </c>
    </row>
    <row r="1120" spans="1:19" s="338" customFormat="1" ht="20.100000000000001" customHeight="1">
      <c r="A1120" s="301"/>
      <c r="B1120" s="333"/>
      <c r="C1120" s="333"/>
      <c r="D1120" s="333"/>
      <c r="E1120" s="333"/>
      <c r="F1120" s="333"/>
      <c r="G1120" s="334"/>
      <c r="H1120" s="334"/>
      <c r="I1120" s="335"/>
      <c r="J1120" s="335"/>
      <c r="K1120" s="335"/>
      <c r="L1120" s="335"/>
      <c r="M1120" s="335"/>
      <c r="N1120" s="336" t="str">
        <f t="shared" ca="1" si="68"/>
        <v/>
      </c>
      <c r="O1120" s="336" t="s">
        <v>18592</v>
      </c>
      <c r="P1120" s="337"/>
      <c r="Q1120" s="338" t="str">
        <f t="shared" si="69"/>
        <v/>
      </c>
      <c r="R1120" s="338" t="b">
        <f t="shared" si="70"/>
        <v>1</v>
      </c>
      <c r="S1120" s="338" t="str">
        <f t="shared" si="71"/>
        <v/>
      </c>
    </row>
    <row r="1121" spans="1:19" s="338" customFormat="1" ht="20.100000000000001" customHeight="1">
      <c r="A1121" s="301"/>
      <c r="B1121" s="333"/>
      <c r="C1121" s="333"/>
      <c r="D1121" s="333"/>
      <c r="E1121" s="333"/>
      <c r="F1121" s="333"/>
      <c r="G1121" s="334"/>
      <c r="H1121" s="334"/>
      <c r="I1121" s="335"/>
      <c r="J1121" s="335"/>
      <c r="K1121" s="335"/>
      <c r="L1121" s="335"/>
      <c r="M1121" s="335"/>
      <c r="N1121" s="336" t="str">
        <f t="shared" ca="1" si="68"/>
        <v/>
      </c>
      <c r="O1121" s="336" t="s">
        <v>18592</v>
      </c>
      <c r="P1121" s="337"/>
      <c r="Q1121" s="338" t="str">
        <f t="shared" si="69"/>
        <v/>
      </c>
      <c r="R1121" s="338" t="b">
        <f t="shared" si="70"/>
        <v>1</v>
      </c>
      <c r="S1121" s="338" t="str">
        <f t="shared" si="71"/>
        <v/>
      </c>
    </row>
    <row r="1122" spans="1:19" s="338" customFormat="1" ht="20.100000000000001" customHeight="1">
      <c r="A1122" s="301"/>
      <c r="B1122" s="333"/>
      <c r="C1122" s="333"/>
      <c r="D1122" s="333"/>
      <c r="E1122" s="333"/>
      <c r="F1122" s="333"/>
      <c r="G1122" s="334"/>
      <c r="H1122" s="334"/>
      <c r="I1122" s="335"/>
      <c r="J1122" s="335"/>
      <c r="K1122" s="335"/>
      <c r="L1122" s="335"/>
      <c r="M1122" s="335"/>
      <c r="N1122" s="336" t="str">
        <f t="shared" ca="1" si="68"/>
        <v/>
      </c>
      <c r="O1122" s="336" t="s">
        <v>18592</v>
      </c>
      <c r="P1122" s="337"/>
      <c r="Q1122" s="338" t="str">
        <f t="shared" si="69"/>
        <v/>
      </c>
      <c r="R1122" s="338" t="b">
        <f t="shared" si="70"/>
        <v>1</v>
      </c>
      <c r="S1122" s="338" t="str">
        <f t="shared" si="71"/>
        <v/>
      </c>
    </row>
    <row r="1123" spans="1:19" s="338" customFormat="1" ht="20.100000000000001" customHeight="1">
      <c r="A1123" s="301"/>
      <c r="B1123" s="333"/>
      <c r="C1123" s="333"/>
      <c r="D1123" s="333"/>
      <c r="E1123" s="333"/>
      <c r="F1123" s="333"/>
      <c r="G1123" s="334"/>
      <c r="H1123" s="334"/>
      <c r="I1123" s="335"/>
      <c r="J1123" s="335"/>
      <c r="K1123" s="335"/>
      <c r="L1123" s="335"/>
      <c r="M1123" s="335"/>
      <c r="N1123" s="336" t="str">
        <f t="shared" ca="1" si="68"/>
        <v/>
      </c>
      <c r="O1123" s="336" t="s">
        <v>18592</v>
      </c>
      <c r="P1123" s="337"/>
      <c r="Q1123" s="338" t="str">
        <f t="shared" si="69"/>
        <v/>
      </c>
      <c r="R1123" s="338" t="b">
        <f t="shared" si="70"/>
        <v>1</v>
      </c>
      <c r="S1123" s="338" t="str">
        <f t="shared" si="71"/>
        <v/>
      </c>
    </row>
    <row r="1124" spans="1:19" s="338" customFormat="1" ht="20.100000000000001" customHeight="1">
      <c r="A1124" s="301"/>
      <c r="B1124" s="333"/>
      <c r="C1124" s="333"/>
      <c r="D1124" s="333"/>
      <c r="E1124" s="333"/>
      <c r="F1124" s="333"/>
      <c r="G1124" s="334"/>
      <c r="H1124" s="334"/>
      <c r="I1124" s="335"/>
      <c r="J1124" s="335"/>
      <c r="K1124" s="335"/>
      <c r="L1124" s="335"/>
      <c r="M1124" s="335"/>
      <c r="N1124" s="336" t="str">
        <f t="shared" ca="1" si="68"/>
        <v/>
      </c>
      <c r="O1124" s="336" t="s">
        <v>18592</v>
      </c>
      <c r="P1124" s="337"/>
      <c r="Q1124" s="338" t="str">
        <f t="shared" si="69"/>
        <v/>
      </c>
      <c r="R1124" s="338" t="b">
        <f t="shared" si="70"/>
        <v>1</v>
      </c>
      <c r="S1124" s="338" t="str">
        <f t="shared" si="71"/>
        <v/>
      </c>
    </row>
    <row r="1125" spans="1:19" s="338" customFormat="1" ht="20.100000000000001" customHeight="1">
      <c r="A1125" s="301"/>
      <c r="B1125" s="333"/>
      <c r="C1125" s="333"/>
      <c r="D1125" s="333"/>
      <c r="E1125" s="333"/>
      <c r="F1125" s="333"/>
      <c r="G1125" s="334"/>
      <c r="H1125" s="334"/>
      <c r="I1125" s="335"/>
      <c r="J1125" s="335"/>
      <c r="K1125" s="335"/>
      <c r="L1125" s="335"/>
      <c r="M1125" s="335"/>
      <c r="N1125" s="336" t="str">
        <f t="shared" ca="1" si="68"/>
        <v/>
      </c>
      <c r="O1125" s="336" t="s">
        <v>18592</v>
      </c>
      <c r="P1125" s="337"/>
      <c r="Q1125" s="338" t="str">
        <f t="shared" si="69"/>
        <v/>
      </c>
      <c r="R1125" s="338" t="b">
        <f t="shared" si="70"/>
        <v>1</v>
      </c>
      <c r="S1125" s="338" t="str">
        <f t="shared" si="71"/>
        <v/>
      </c>
    </row>
    <row r="1126" spans="1:19" s="338" customFormat="1" ht="20.100000000000001" customHeight="1">
      <c r="A1126" s="301"/>
      <c r="B1126" s="333"/>
      <c r="C1126" s="333"/>
      <c r="D1126" s="333"/>
      <c r="E1126" s="333"/>
      <c r="F1126" s="333"/>
      <c r="G1126" s="334"/>
      <c r="H1126" s="334"/>
      <c r="I1126" s="335"/>
      <c r="J1126" s="335"/>
      <c r="K1126" s="335"/>
      <c r="L1126" s="335"/>
      <c r="M1126" s="335"/>
      <c r="N1126" s="336" t="str">
        <f t="shared" ca="1" si="68"/>
        <v/>
      </c>
      <c r="O1126" s="336" t="s">
        <v>18592</v>
      </c>
      <c r="P1126" s="337"/>
      <c r="Q1126" s="338" t="str">
        <f t="shared" si="69"/>
        <v/>
      </c>
      <c r="R1126" s="338" t="b">
        <f t="shared" si="70"/>
        <v>1</v>
      </c>
      <c r="S1126" s="338" t="str">
        <f t="shared" si="71"/>
        <v/>
      </c>
    </row>
    <row r="1127" spans="1:19" s="338" customFormat="1" ht="20.100000000000001" customHeight="1">
      <c r="A1127" s="301"/>
      <c r="B1127" s="333"/>
      <c r="C1127" s="333"/>
      <c r="D1127" s="333"/>
      <c r="E1127" s="333"/>
      <c r="F1127" s="333"/>
      <c r="G1127" s="334"/>
      <c r="H1127" s="334"/>
      <c r="I1127" s="335"/>
      <c r="J1127" s="335"/>
      <c r="K1127" s="335"/>
      <c r="L1127" s="335"/>
      <c r="M1127" s="335"/>
      <c r="N1127" s="336" t="str">
        <f t="shared" ca="1" si="68"/>
        <v/>
      </c>
      <c r="O1127" s="336" t="s">
        <v>18592</v>
      </c>
      <c r="P1127" s="337"/>
      <c r="Q1127" s="338" t="str">
        <f t="shared" si="69"/>
        <v/>
      </c>
      <c r="R1127" s="338" t="b">
        <f t="shared" si="70"/>
        <v>1</v>
      </c>
      <c r="S1127" s="338" t="str">
        <f t="shared" si="71"/>
        <v/>
      </c>
    </row>
    <row r="1128" spans="1:19" s="338" customFormat="1" ht="20.100000000000001" customHeight="1">
      <c r="A1128" s="301"/>
      <c r="B1128" s="333"/>
      <c r="C1128" s="333"/>
      <c r="D1128" s="333"/>
      <c r="E1128" s="333"/>
      <c r="F1128" s="333"/>
      <c r="G1128" s="334"/>
      <c r="H1128" s="334"/>
      <c r="I1128" s="335"/>
      <c r="J1128" s="335"/>
      <c r="K1128" s="335"/>
      <c r="L1128" s="335"/>
      <c r="M1128" s="335"/>
      <c r="N1128" s="336" t="str">
        <f t="shared" ca="1" si="68"/>
        <v/>
      </c>
      <c r="O1128" s="336" t="s">
        <v>18592</v>
      </c>
      <c r="P1128" s="337"/>
      <c r="Q1128" s="338" t="str">
        <f t="shared" si="69"/>
        <v/>
      </c>
      <c r="R1128" s="338" t="b">
        <f t="shared" si="70"/>
        <v>1</v>
      </c>
      <c r="S1128" s="338" t="str">
        <f t="shared" si="71"/>
        <v/>
      </c>
    </row>
    <row r="1129" spans="1:19" s="338" customFormat="1" ht="20.100000000000001" customHeight="1">
      <c r="A1129" s="301"/>
      <c r="B1129" s="333"/>
      <c r="C1129" s="333"/>
      <c r="D1129" s="333"/>
      <c r="E1129" s="333"/>
      <c r="F1129" s="333"/>
      <c r="G1129" s="334"/>
      <c r="H1129" s="334"/>
      <c r="I1129" s="335"/>
      <c r="J1129" s="335"/>
      <c r="K1129" s="335"/>
      <c r="L1129" s="335"/>
      <c r="M1129" s="335"/>
      <c r="N1129" s="336" t="str">
        <f t="shared" ca="1" si="68"/>
        <v/>
      </c>
      <c r="O1129" s="336" t="s">
        <v>18592</v>
      </c>
      <c r="P1129" s="337"/>
      <c r="Q1129" s="338" t="str">
        <f t="shared" si="69"/>
        <v/>
      </c>
      <c r="R1129" s="338" t="b">
        <f t="shared" si="70"/>
        <v>1</v>
      </c>
      <c r="S1129" s="338" t="str">
        <f t="shared" si="71"/>
        <v/>
      </c>
    </row>
    <row r="1130" spans="1:19" s="338" customFormat="1" ht="20.100000000000001" customHeight="1">
      <c r="A1130" s="301"/>
      <c r="B1130" s="333"/>
      <c r="C1130" s="333"/>
      <c r="D1130" s="333"/>
      <c r="E1130" s="333"/>
      <c r="F1130" s="333"/>
      <c r="G1130" s="334"/>
      <c r="H1130" s="334"/>
      <c r="I1130" s="335"/>
      <c r="J1130" s="335"/>
      <c r="K1130" s="335"/>
      <c r="L1130" s="335"/>
      <c r="M1130" s="335"/>
      <c r="N1130" s="336" t="str">
        <f t="shared" ca="1" si="68"/>
        <v/>
      </c>
      <c r="O1130" s="336" t="s">
        <v>18592</v>
      </c>
      <c r="P1130" s="337"/>
      <c r="Q1130" s="338" t="str">
        <f t="shared" si="69"/>
        <v/>
      </c>
      <c r="R1130" s="338" t="b">
        <f t="shared" si="70"/>
        <v>1</v>
      </c>
      <c r="S1130" s="338" t="str">
        <f t="shared" si="71"/>
        <v/>
      </c>
    </row>
    <row r="1131" spans="1:19" s="338" customFormat="1" ht="20.100000000000001" customHeight="1">
      <c r="A1131" s="301"/>
      <c r="B1131" s="333"/>
      <c r="C1131" s="333"/>
      <c r="D1131" s="333"/>
      <c r="E1131" s="333"/>
      <c r="F1131" s="333"/>
      <c r="G1131" s="334"/>
      <c r="H1131" s="334"/>
      <c r="I1131" s="335"/>
      <c r="J1131" s="335"/>
      <c r="K1131" s="335"/>
      <c r="L1131" s="335"/>
      <c r="M1131" s="335"/>
      <c r="N1131" s="336" t="str">
        <f t="shared" ca="1" si="68"/>
        <v/>
      </c>
      <c r="O1131" s="336" t="s">
        <v>18592</v>
      </c>
      <c r="P1131" s="337"/>
      <c r="Q1131" s="338" t="str">
        <f t="shared" si="69"/>
        <v/>
      </c>
      <c r="R1131" s="338" t="b">
        <f t="shared" si="70"/>
        <v>1</v>
      </c>
      <c r="S1131" s="338" t="str">
        <f t="shared" si="71"/>
        <v/>
      </c>
    </row>
    <row r="1132" spans="1:19" s="338" customFormat="1" ht="20.100000000000001" customHeight="1">
      <c r="A1132" s="301"/>
      <c r="B1132" s="333"/>
      <c r="C1132" s="333"/>
      <c r="D1132" s="333"/>
      <c r="E1132" s="333"/>
      <c r="F1132" s="333"/>
      <c r="G1132" s="334"/>
      <c r="H1132" s="334"/>
      <c r="I1132" s="335"/>
      <c r="J1132" s="335"/>
      <c r="K1132" s="335"/>
      <c r="L1132" s="335"/>
      <c r="M1132" s="335"/>
      <c r="N1132" s="336" t="str">
        <f t="shared" ca="1" si="68"/>
        <v/>
      </c>
      <c r="O1132" s="336" t="s">
        <v>18592</v>
      </c>
      <c r="P1132" s="337"/>
      <c r="Q1132" s="338" t="str">
        <f t="shared" si="69"/>
        <v/>
      </c>
      <c r="R1132" s="338" t="b">
        <f t="shared" si="70"/>
        <v>1</v>
      </c>
      <c r="S1132" s="338" t="str">
        <f t="shared" si="71"/>
        <v/>
      </c>
    </row>
    <row r="1133" spans="1:19" s="338" customFormat="1" ht="20.100000000000001" customHeight="1">
      <c r="A1133" s="301"/>
      <c r="B1133" s="333"/>
      <c r="C1133" s="333"/>
      <c r="D1133" s="333"/>
      <c r="E1133" s="333"/>
      <c r="F1133" s="333"/>
      <c r="G1133" s="334"/>
      <c r="H1133" s="334"/>
      <c r="I1133" s="335"/>
      <c r="J1133" s="335"/>
      <c r="K1133" s="335"/>
      <c r="L1133" s="335"/>
      <c r="M1133" s="335"/>
      <c r="N1133" s="336" t="str">
        <f t="shared" ca="1" si="68"/>
        <v/>
      </c>
      <c r="O1133" s="336" t="s">
        <v>18592</v>
      </c>
      <c r="P1133" s="337"/>
      <c r="Q1133" s="338" t="str">
        <f t="shared" si="69"/>
        <v/>
      </c>
      <c r="R1133" s="338" t="b">
        <f t="shared" si="70"/>
        <v>1</v>
      </c>
      <c r="S1133" s="338" t="str">
        <f t="shared" si="71"/>
        <v/>
      </c>
    </row>
    <row r="1134" spans="1:19" s="338" customFormat="1" ht="20.100000000000001" customHeight="1">
      <c r="A1134" s="301"/>
      <c r="B1134" s="333"/>
      <c r="C1134" s="333"/>
      <c r="D1134" s="333"/>
      <c r="E1134" s="333"/>
      <c r="F1134" s="333"/>
      <c r="G1134" s="334"/>
      <c r="H1134" s="334"/>
      <c r="I1134" s="335"/>
      <c r="J1134" s="335"/>
      <c r="K1134" s="335"/>
      <c r="L1134" s="335"/>
      <c r="M1134" s="335"/>
      <c r="N1134" s="336" t="str">
        <f t="shared" ca="1" si="68"/>
        <v/>
      </c>
      <c r="O1134" s="336" t="s">
        <v>18592</v>
      </c>
      <c r="P1134" s="337"/>
      <c r="Q1134" s="338" t="str">
        <f t="shared" si="69"/>
        <v/>
      </c>
      <c r="R1134" s="338" t="b">
        <f t="shared" si="70"/>
        <v>1</v>
      </c>
      <c r="S1134" s="338" t="str">
        <f t="shared" si="71"/>
        <v/>
      </c>
    </row>
    <row r="1135" spans="1:19" s="338" customFormat="1" ht="20.100000000000001" customHeight="1">
      <c r="A1135" s="301"/>
      <c r="B1135" s="333"/>
      <c r="C1135" s="333"/>
      <c r="D1135" s="333"/>
      <c r="E1135" s="333"/>
      <c r="F1135" s="333"/>
      <c r="G1135" s="334"/>
      <c r="H1135" s="334"/>
      <c r="I1135" s="335"/>
      <c r="J1135" s="335"/>
      <c r="K1135" s="335"/>
      <c r="L1135" s="335"/>
      <c r="M1135" s="335"/>
      <c r="N1135" s="336" t="str">
        <f t="shared" ca="1" si="68"/>
        <v/>
      </c>
      <c r="O1135" s="336" t="s">
        <v>18592</v>
      </c>
      <c r="P1135" s="337"/>
      <c r="Q1135" s="338" t="str">
        <f t="shared" si="69"/>
        <v/>
      </c>
      <c r="R1135" s="338" t="b">
        <f t="shared" si="70"/>
        <v>1</v>
      </c>
      <c r="S1135" s="338" t="str">
        <f t="shared" si="71"/>
        <v/>
      </c>
    </row>
    <row r="1136" spans="1:19" s="338" customFormat="1" ht="20.100000000000001" customHeight="1">
      <c r="A1136" s="301"/>
      <c r="B1136" s="333"/>
      <c r="C1136" s="333"/>
      <c r="D1136" s="333"/>
      <c r="E1136" s="333"/>
      <c r="F1136" s="333"/>
      <c r="G1136" s="334"/>
      <c r="H1136" s="334"/>
      <c r="I1136" s="335"/>
      <c r="J1136" s="335"/>
      <c r="K1136" s="335"/>
      <c r="L1136" s="335"/>
      <c r="M1136" s="335"/>
      <c r="N1136" s="336" t="str">
        <f t="shared" ca="1" si="68"/>
        <v/>
      </c>
      <c r="O1136" s="336" t="s">
        <v>18592</v>
      </c>
      <c r="P1136" s="337"/>
      <c r="Q1136" s="338" t="str">
        <f t="shared" si="69"/>
        <v/>
      </c>
      <c r="R1136" s="338" t="b">
        <f t="shared" si="70"/>
        <v>1</v>
      </c>
      <c r="S1136" s="338" t="str">
        <f t="shared" si="71"/>
        <v/>
      </c>
    </row>
    <row r="1137" spans="1:19" s="338" customFormat="1" ht="20.100000000000001" customHeight="1">
      <c r="A1137" s="301"/>
      <c r="B1137" s="333"/>
      <c r="C1137" s="333"/>
      <c r="D1137" s="333"/>
      <c r="E1137" s="333"/>
      <c r="F1137" s="333"/>
      <c r="G1137" s="334"/>
      <c r="H1137" s="334"/>
      <c r="I1137" s="335"/>
      <c r="J1137" s="335"/>
      <c r="K1137" s="335"/>
      <c r="L1137" s="335"/>
      <c r="M1137" s="335"/>
      <c r="N1137" s="336" t="str">
        <f t="shared" ca="1" si="68"/>
        <v/>
      </c>
      <c r="O1137" s="336" t="s">
        <v>18592</v>
      </c>
      <c r="P1137" s="337"/>
      <c r="Q1137" s="338" t="str">
        <f t="shared" si="69"/>
        <v/>
      </c>
      <c r="R1137" s="338" t="b">
        <f t="shared" si="70"/>
        <v>1</v>
      </c>
      <c r="S1137" s="338" t="str">
        <f t="shared" si="71"/>
        <v/>
      </c>
    </row>
    <row r="1138" spans="1:19" s="338" customFormat="1" ht="20.100000000000001" customHeight="1">
      <c r="A1138" s="301"/>
      <c r="B1138" s="333"/>
      <c r="C1138" s="333"/>
      <c r="D1138" s="333"/>
      <c r="E1138" s="333"/>
      <c r="F1138" s="333"/>
      <c r="G1138" s="334"/>
      <c r="H1138" s="334"/>
      <c r="I1138" s="335"/>
      <c r="J1138" s="335"/>
      <c r="K1138" s="335"/>
      <c r="L1138" s="335"/>
      <c r="M1138" s="335"/>
      <c r="N1138" s="336" t="str">
        <f t="shared" ca="1" si="68"/>
        <v/>
      </c>
      <c r="O1138" s="336" t="s">
        <v>18592</v>
      </c>
      <c r="P1138" s="337"/>
      <c r="Q1138" s="338" t="str">
        <f t="shared" si="69"/>
        <v/>
      </c>
      <c r="R1138" s="338" t="b">
        <f t="shared" si="70"/>
        <v>1</v>
      </c>
      <c r="S1138" s="338" t="str">
        <f t="shared" si="71"/>
        <v/>
      </c>
    </row>
    <row r="1139" spans="1:19" s="338" customFormat="1" ht="20.100000000000001" customHeight="1">
      <c r="A1139" s="301"/>
      <c r="B1139" s="333"/>
      <c r="C1139" s="333"/>
      <c r="D1139" s="333"/>
      <c r="E1139" s="333"/>
      <c r="F1139" s="333"/>
      <c r="G1139" s="334"/>
      <c r="H1139" s="334"/>
      <c r="I1139" s="335"/>
      <c r="J1139" s="335"/>
      <c r="K1139" s="335"/>
      <c r="L1139" s="335"/>
      <c r="M1139" s="335"/>
      <c r="N1139" s="336" t="str">
        <f t="shared" ca="1" si="68"/>
        <v/>
      </c>
      <c r="O1139" s="336" t="s">
        <v>18592</v>
      </c>
      <c r="P1139" s="337"/>
      <c r="Q1139" s="338" t="str">
        <f t="shared" si="69"/>
        <v/>
      </c>
      <c r="R1139" s="338" t="b">
        <f t="shared" si="70"/>
        <v>1</v>
      </c>
      <c r="S1139" s="338" t="str">
        <f t="shared" si="71"/>
        <v/>
      </c>
    </row>
    <row r="1140" spans="1:19" s="338" customFormat="1" ht="20.100000000000001" customHeight="1">
      <c r="A1140" s="301"/>
      <c r="B1140" s="333"/>
      <c r="C1140" s="333"/>
      <c r="D1140" s="333"/>
      <c r="E1140" s="333"/>
      <c r="F1140" s="333"/>
      <c r="G1140" s="334"/>
      <c r="H1140" s="334"/>
      <c r="I1140" s="335"/>
      <c r="J1140" s="335"/>
      <c r="K1140" s="335"/>
      <c r="L1140" s="335"/>
      <c r="M1140" s="335"/>
      <c r="N1140" s="336" t="str">
        <f t="shared" ca="1" si="68"/>
        <v/>
      </c>
      <c r="O1140" s="336" t="s">
        <v>18592</v>
      </c>
      <c r="P1140" s="337"/>
      <c r="Q1140" s="338" t="str">
        <f t="shared" si="69"/>
        <v/>
      </c>
      <c r="R1140" s="338" t="b">
        <f t="shared" si="70"/>
        <v>1</v>
      </c>
      <c r="S1140" s="338" t="str">
        <f t="shared" si="71"/>
        <v/>
      </c>
    </row>
    <row r="1141" spans="1:19" s="338" customFormat="1" ht="20.100000000000001" customHeight="1">
      <c r="A1141" s="301"/>
      <c r="B1141" s="333"/>
      <c r="C1141" s="333"/>
      <c r="D1141" s="333"/>
      <c r="E1141" s="333"/>
      <c r="F1141" s="333"/>
      <c r="G1141" s="334"/>
      <c r="H1141" s="334"/>
      <c r="I1141" s="335"/>
      <c r="J1141" s="335"/>
      <c r="K1141" s="335"/>
      <c r="L1141" s="335"/>
      <c r="M1141" s="335"/>
      <c r="N1141" s="336" t="str">
        <f t="shared" ca="1" si="68"/>
        <v/>
      </c>
      <c r="O1141" s="336" t="s">
        <v>18592</v>
      </c>
      <c r="P1141" s="337"/>
      <c r="Q1141" s="338" t="str">
        <f t="shared" si="69"/>
        <v/>
      </c>
      <c r="R1141" s="338" t="b">
        <f t="shared" si="70"/>
        <v>1</v>
      </c>
      <c r="S1141" s="338" t="str">
        <f t="shared" si="71"/>
        <v/>
      </c>
    </row>
    <row r="1142" spans="1:19" s="338" customFormat="1" ht="20.100000000000001" customHeight="1">
      <c r="A1142" s="301"/>
      <c r="B1142" s="333"/>
      <c r="C1142" s="333"/>
      <c r="D1142" s="333"/>
      <c r="E1142" s="333"/>
      <c r="F1142" s="333"/>
      <c r="G1142" s="334"/>
      <c r="H1142" s="334"/>
      <c r="I1142" s="335"/>
      <c r="J1142" s="335"/>
      <c r="K1142" s="335"/>
      <c r="L1142" s="335"/>
      <c r="M1142" s="335"/>
      <c r="N1142" s="336" t="str">
        <f t="shared" ca="1" si="68"/>
        <v/>
      </c>
      <c r="O1142" s="336" t="s">
        <v>18592</v>
      </c>
      <c r="P1142" s="337"/>
      <c r="Q1142" s="338" t="str">
        <f t="shared" si="69"/>
        <v/>
      </c>
      <c r="R1142" s="338" t="b">
        <f t="shared" si="70"/>
        <v>1</v>
      </c>
      <c r="S1142" s="338" t="str">
        <f t="shared" si="71"/>
        <v/>
      </c>
    </row>
    <row r="1143" spans="1:19" s="338" customFormat="1" ht="20.100000000000001" customHeight="1">
      <c r="A1143" s="301"/>
      <c r="B1143" s="333"/>
      <c r="C1143" s="333"/>
      <c r="D1143" s="333"/>
      <c r="E1143" s="333"/>
      <c r="F1143" s="333"/>
      <c r="G1143" s="334"/>
      <c r="H1143" s="334"/>
      <c r="I1143" s="335"/>
      <c r="J1143" s="335"/>
      <c r="K1143" s="335"/>
      <c r="L1143" s="335"/>
      <c r="M1143" s="335"/>
      <c r="N1143" s="336" t="str">
        <f t="shared" ca="1" si="68"/>
        <v/>
      </c>
      <c r="O1143" s="336" t="s">
        <v>18592</v>
      </c>
      <c r="P1143" s="337"/>
      <c r="Q1143" s="338" t="str">
        <f t="shared" si="69"/>
        <v/>
      </c>
      <c r="R1143" s="338" t="b">
        <f t="shared" si="70"/>
        <v>1</v>
      </c>
      <c r="S1143" s="338" t="str">
        <f t="shared" si="71"/>
        <v/>
      </c>
    </row>
    <row r="1144" spans="1:19" s="338" customFormat="1" ht="20.100000000000001" customHeight="1">
      <c r="A1144" s="301"/>
      <c r="B1144" s="333"/>
      <c r="C1144" s="333"/>
      <c r="D1144" s="333"/>
      <c r="E1144" s="333"/>
      <c r="F1144" s="333"/>
      <c r="G1144" s="334"/>
      <c r="H1144" s="334"/>
      <c r="I1144" s="335"/>
      <c r="J1144" s="335"/>
      <c r="K1144" s="335"/>
      <c r="L1144" s="335"/>
      <c r="M1144" s="335"/>
      <c r="N1144" s="336" t="str">
        <f t="shared" ca="1" si="68"/>
        <v/>
      </c>
      <c r="O1144" s="336" t="s">
        <v>18592</v>
      </c>
      <c r="P1144" s="337"/>
      <c r="Q1144" s="338" t="str">
        <f t="shared" si="69"/>
        <v/>
      </c>
      <c r="R1144" s="338" t="b">
        <f t="shared" si="70"/>
        <v>1</v>
      </c>
      <c r="S1144" s="338" t="str">
        <f t="shared" si="71"/>
        <v/>
      </c>
    </row>
    <row r="1145" spans="1:19" s="338" customFormat="1" ht="20.100000000000001" customHeight="1">
      <c r="A1145" s="301"/>
      <c r="B1145" s="333"/>
      <c r="C1145" s="333"/>
      <c r="D1145" s="333"/>
      <c r="E1145" s="333"/>
      <c r="F1145" s="333"/>
      <c r="G1145" s="334"/>
      <c r="H1145" s="334"/>
      <c r="I1145" s="335"/>
      <c r="J1145" s="335"/>
      <c r="K1145" s="335"/>
      <c r="L1145" s="335"/>
      <c r="M1145" s="335"/>
      <c r="N1145" s="336" t="str">
        <f t="shared" ca="1" si="68"/>
        <v/>
      </c>
      <c r="O1145" s="336" t="s">
        <v>18592</v>
      </c>
      <c r="P1145" s="337"/>
      <c r="Q1145" s="338" t="str">
        <f t="shared" si="69"/>
        <v/>
      </c>
      <c r="R1145" s="338" t="b">
        <f t="shared" si="70"/>
        <v>1</v>
      </c>
      <c r="S1145" s="338" t="str">
        <f t="shared" si="71"/>
        <v/>
      </c>
    </row>
    <row r="1146" spans="1:19" s="338" customFormat="1" ht="20.100000000000001" customHeight="1">
      <c r="A1146" s="301"/>
      <c r="B1146" s="333"/>
      <c r="C1146" s="333"/>
      <c r="D1146" s="333"/>
      <c r="E1146" s="333"/>
      <c r="F1146" s="333"/>
      <c r="G1146" s="334"/>
      <c r="H1146" s="334"/>
      <c r="I1146" s="335"/>
      <c r="J1146" s="335"/>
      <c r="K1146" s="335"/>
      <c r="L1146" s="335"/>
      <c r="M1146" s="335"/>
      <c r="N1146" s="336" t="str">
        <f t="shared" ca="1" si="68"/>
        <v/>
      </c>
      <c r="O1146" s="336" t="s">
        <v>18592</v>
      </c>
      <c r="P1146" s="337"/>
      <c r="Q1146" s="338" t="str">
        <f t="shared" si="69"/>
        <v/>
      </c>
      <c r="R1146" s="338" t="b">
        <f t="shared" si="70"/>
        <v>1</v>
      </c>
      <c r="S1146" s="338" t="str">
        <f t="shared" si="71"/>
        <v/>
      </c>
    </row>
    <row r="1147" spans="1:19" s="338" customFormat="1" ht="20.100000000000001" customHeight="1">
      <c r="A1147" s="301"/>
      <c r="B1147" s="333"/>
      <c r="C1147" s="333"/>
      <c r="D1147" s="333"/>
      <c r="E1147" s="333"/>
      <c r="F1147" s="333"/>
      <c r="G1147" s="334"/>
      <c r="H1147" s="334"/>
      <c r="I1147" s="335"/>
      <c r="J1147" s="335"/>
      <c r="K1147" s="335"/>
      <c r="L1147" s="335"/>
      <c r="M1147" s="335"/>
      <c r="N1147" s="336" t="str">
        <f t="shared" ca="1" si="68"/>
        <v/>
      </c>
      <c r="O1147" s="336" t="s">
        <v>18592</v>
      </c>
      <c r="P1147" s="337"/>
      <c r="Q1147" s="338" t="str">
        <f t="shared" si="69"/>
        <v/>
      </c>
      <c r="R1147" s="338" t="b">
        <f t="shared" si="70"/>
        <v>1</v>
      </c>
      <c r="S1147" s="338" t="str">
        <f t="shared" si="71"/>
        <v/>
      </c>
    </row>
    <row r="1148" spans="1:19" s="338" customFormat="1" ht="20.100000000000001" customHeight="1">
      <c r="A1148" s="301"/>
      <c r="B1148" s="333"/>
      <c r="C1148" s="333"/>
      <c r="D1148" s="333"/>
      <c r="E1148" s="333"/>
      <c r="F1148" s="333"/>
      <c r="G1148" s="334"/>
      <c r="H1148" s="334"/>
      <c r="I1148" s="335"/>
      <c r="J1148" s="335"/>
      <c r="K1148" s="335"/>
      <c r="L1148" s="335"/>
      <c r="M1148" s="335"/>
      <c r="N1148" s="336" t="str">
        <f t="shared" ca="1" si="68"/>
        <v/>
      </c>
      <c r="O1148" s="336" t="s">
        <v>18592</v>
      </c>
      <c r="P1148" s="337"/>
      <c r="Q1148" s="338" t="str">
        <f t="shared" si="69"/>
        <v/>
      </c>
      <c r="R1148" s="338" t="b">
        <f t="shared" si="70"/>
        <v>1</v>
      </c>
      <c r="S1148" s="338" t="str">
        <f t="shared" si="71"/>
        <v/>
      </c>
    </row>
    <row r="1149" spans="1:19" s="338" customFormat="1" ht="20.100000000000001" customHeight="1">
      <c r="A1149" s="301"/>
      <c r="B1149" s="333"/>
      <c r="C1149" s="333"/>
      <c r="D1149" s="333"/>
      <c r="E1149" s="333"/>
      <c r="F1149" s="333"/>
      <c r="G1149" s="334"/>
      <c r="H1149" s="334"/>
      <c r="I1149" s="335"/>
      <c r="J1149" s="335"/>
      <c r="K1149" s="335"/>
      <c r="L1149" s="335"/>
      <c r="M1149" s="335"/>
      <c r="N1149" s="336" t="str">
        <f t="shared" ca="1" si="68"/>
        <v/>
      </c>
      <c r="O1149" s="336" t="s">
        <v>18592</v>
      </c>
      <c r="P1149" s="337"/>
      <c r="Q1149" s="338" t="str">
        <f t="shared" si="69"/>
        <v/>
      </c>
      <c r="R1149" s="338" t="b">
        <f t="shared" si="70"/>
        <v>1</v>
      </c>
      <c r="S1149" s="338" t="str">
        <f t="shared" si="71"/>
        <v/>
      </c>
    </row>
    <row r="1150" spans="1:19" s="338" customFormat="1" ht="20.100000000000001" customHeight="1">
      <c r="A1150" s="301"/>
      <c r="B1150" s="333"/>
      <c r="C1150" s="333"/>
      <c r="D1150" s="333"/>
      <c r="E1150" s="333"/>
      <c r="F1150" s="333"/>
      <c r="G1150" s="334"/>
      <c r="H1150" s="334"/>
      <c r="I1150" s="335"/>
      <c r="J1150" s="335"/>
      <c r="K1150" s="335"/>
      <c r="L1150" s="335"/>
      <c r="M1150" s="335"/>
      <c r="N1150" s="336" t="str">
        <f t="shared" ca="1" si="68"/>
        <v/>
      </c>
      <c r="O1150" s="336" t="s">
        <v>18592</v>
      </c>
      <c r="P1150" s="337"/>
      <c r="Q1150" s="338" t="str">
        <f t="shared" si="69"/>
        <v/>
      </c>
      <c r="R1150" s="338" t="b">
        <f t="shared" si="70"/>
        <v>1</v>
      </c>
      <c r="S1150" s="338" t="str">
        <f t="shared" si="71"/>
        <v/>
      </c>
    </row>
    <row r="1151" spans="1:19" s="338" customFormat="1" ht="20.100000000000001" customHeight="1">
      <c r="A1151" s="301"/>
      <c r="B1151" s="333"/>
      <c r="C1151" s="333"/>
      <c r="D1151" s="333"/>
      <c r="E1151" s="333"/>
      <c r="F1151" s="333"/>
      <c r="G1151" s="334"/>
      <c r="H1151" s="334"/>
      <c r="I1151" s="335"/>
      <c r="J1151" s="335"/>
      <c r="K1151" s="335"/>
      <c r="L1151" s="335"/>
      <c r="M1151" s="335"/>
      <c r="N1151" s="336" t="str">
        <f t="shared" ca="1" si="68"/>
        <v/>
      </c>
      <c r="O1151" s="336" t="s">
        <v>18592</v>
      </c>
      <c r="P1151" s="337"/>
      <c r="Q1151" s="338" t="str">
        <f t="shared" si="69"/>
        <v/>
      </c>
      <c r="R1151" s="338" t="b">
        <f t="shared" si="70"/>
        <v>1</v>
      </c>
      <c r="S1151" s="338" t="str">
        <f t="shared" si="71"/>
        <v/>
      </c>
    </row>
    <row r="1152" spans="1:19" s="338" customFormat="1" ht="20.100000000000001" customHeight="1">
      <c r="A1152" s="301"/>
      <c r="B1152" s="333"/>
      <c r="C1152" s="333"/>
      <c r="D1152" s="333"/>
      <c r="E1152" s="333"/>
      <c r="F1152" s="333"/>
      <c r="G1152" s="334"/>
      <c r="H1152" s="334"/>
      <c r="I1152" s="335"/>
      <c r="J1152" s="335"/>
      <c r="K1152" s="335"/>
      <c r="L1152" s="335"/>
      <c r="M1152" s="335"/>
      <c r="N1152" s="336" t="str">
        <f t="shared" ca="1" si="68"/>
        <v/>
      </c>
      <c r="O1152" s="336" t="s">
        <v>18592</v>
      </c>
      <c r="P1152" s="337"/>
      <c r="Q1152" s="338" t="str">
        <f t="shared" si="69"/>
        <v/>
      </c>
      <c r="R1152" s="338" t="b">
        <f t="shared" si="70"/>
        <v>1</v>
      </c>
      <c r="S1152" s="338" t="str">
        <f t="shared" si="71"/>
        <v/>
      </c>
    </row>
    <row r="1153" spans="1:19" s="338" customFormat="1" ht="20.100000000000001" customHeight="1">
      <c r="A1153" s="301"/>
      <c r="B1153" s="333"/>
      <c r="C1153" s="333"/>
      <c r="D1153" s="333"/>
      <c r="E1153" s="333"/>
      <c r="F1153" s="333"/>
      <c r="G1153" s="334"/>
      <c r="H1153" s="334"/>
      <c r="I1153" s="335"/>
      <c r="J1153" s="335"/>
      <c r="K1153" s="335"/>
      <c r="L1153" s="335"/>
      <c r="M1153" s="335"/>
      <c r="N1153" s="336" t="str">
        <f t="shared" ca="1" si="68"/>
        <v/>
      </c>
      <c r="O1153" s="336" t="s">
        <v>18592</v>
      </c>
      <c r="P1153" s="337"/>
      <c r="Q1153" s="338" t="str">
        <f t="shared" si="69"/>
        <v/>
      </c>
      <c r="R1153" s="338" t="b">
        <f t="shared" si="70"/>
        <v>1</v>
      </c>
      <c r="S1153" s="338" t="str">
        <f t="shared" si="71"/>
        <v/>
      </c>
    </row>
    <row r="1154" spans="1:19" s="338" customFormat="1" ht="20.100000000000001" customHeight="1">
      <c r="A1154" s="301"/>
      <c r="B1154" s="333"/>
      <c r="C1154" s="333"/>
      <c r="D1154" s="333"/>
      <c r="E1154" s="333"/>
      <c r="F1154" s="333"/>
      <c r="G1154" s="334"/>
      <c r="H1154" s="334"/>
      <c r="I1154" s="335"/>
      <c r="J1154" s="335"/>
      <c r="K1154" s="335"/>
      <c r="L1154" s="335"/>
      <c r="M1154" s="335"/>
      <c r="N1154" s="336" t="str">
        <f t="shared" ca="1" si="68"/>
        <v/>
      </c>
      <c r="O1154" s="336" t="s">
        <v>18592</v>
      </c>
      <c r="P1154" s="337"/>
      <c r="Q1154" s="338" t="str">
        <f t="shared" si="69"/>
        <v/>
      </c>
      <c r="R1154" s="338" t="b">
        <f t="shared" si="70"/>
        <v>1</v>
      </c>
      <c r="S1154" s="338" t="str">
        <f t="shared" si="71"/>
        <v/>
      </c>
    </row>
    <row r="1155" spans="1:19" s="338" customFormat="1" ht="20.100000000000001" customHeight="1">
      <c r="A1155" s="301"/>
      <c r="B1155" s="333"/>
      <c r="C1155" s="333"/>
      <c r="D1155" s="333"/>
      <c r="E1155" s="333"/>
      <c r="F1155" s="333"/>
      <c r="G1155" s="334"/>
      <c r="H1155" s="334"/>
      <c r="I1155" s="335"/>
      <c r="J1155" s="335"/>
      <c r="K1155" s="335"/>
      <c r="L1155" s="335"/>
      <c r="M1155" s="335"/>
      <c r="N1155" s="336" t="str">
        <f t="shared" ca="1" si="68"/>
        <v/>
      </c>
      <c r="O1155" s="336" t="s">
        <v>18592</v>
      </c>
      <c r="P1155" s="337"/>
      <c r="Q1155" s="338" t="str">
        <f t="shared" si="69"/>
        <v/>
      </c>
      <c r="R1155" s="338" t="b">
        <f t="shared" si="70"/>
        <v>1</v>
      </c>
      <c r="S1155" s="338" t="str">
        <f t="shared" si="71"/>
        <v/>
      </c>
    </row>
    <row r="1156" spans="1:19" s="338" customFormat="1" ht="20.100000000000001" customHeight="1">
      <c r="A1156" s="301"/>
      <c r="B1156" s="333"/>
      <c r="C1156" s="333"/>
      <c r="D1156" s="333"/>
      <c r="E1156" s="333"/>
      <c r="F1156" s="333"/>
      <c r="G1156" s="334"/>
      <c r="H1156" s="334"/>
      <c r="I1156" s="335"/>
      <c r="J1156" s="335"/>
      <c r="K1156" s="335"/>
      <c r="L1156" s="335"/>
      <c r="M1156" s="335"/>
      <c r="N1156" s="336" t="str">
        <f t="shared" ca="1" si="68"/>
        <v/>
      </c>
      <c r="O1156" s="336" t="s">
        <v>18592</v>
      </c>
      <c r="P1156" s="337"/>
      <c r="Q1156" s="338" t="str">
        <f t="shared" si="69"/>
        <v/>
      </c>
      <c r="R1156" s="338" t="b">
        <f t="shared" si="70"/>
        <v>1</v>
      </c>
      <c r="S1156" s="338" t="str">
        <f t="shared" si="71"/>
        <v/>
      </c>
    </row>
    <row r="1157" spans="1:19" s="338" customFormat="1" ht="20.100000000000001" customHeight="1">
      <c r="A1157" s="301"/>
      <c r="B1157" s="333"/>
      <c r="C1157" s="333"/>
      <c r="D1157" s="333"/>
      <c r="E1157" s="333"/>
      <c r="F1157" s="333"/>
      <c r="G1157" s="334"/>
      <c r="H1157" s="334"/>
      <c r="I1157" s="335"/>
      <c r="J1157" s="335"/>
      <c r="K1157" s="335"/>
      <c r="L1157" s="335"/>
      <c r="M1157" s="335"/>
      <c r="N1157" s="336" t="str">
        <f t="shared" ref="N1157:N1220" ca="1" si="72">IF(A1157="","",IF(ISERROR(MATCH($F1157,CL,0)),"Unknown",INDIRECT("'C'!$A$"&amp;MATCH($F1157,CL,0)+1)))</f>
        <v/>
      </c>
      <c r="O1157" s="336" t="s">
        <v>18592</v>
      </c>
      <c r="P1157" s="337"/>
      <c r="Q1157" s="338" t="str">
        <f t="shared" ref="Q1157:Q1220" si="73">A1157&amp;B1157</f>
        <v/>
      </c>
      <c r="R1157" s="338" t="b">
        <f t="shared" ref="R1157:R1220" si="74">OR(ISBLANK(B1157),ISBLANK(C1157))</f>
        <v>1</v>
      </c>
      <c r="S1157" s="338" t="str">
        <f t="shared" ref="S1157:S1220" si="75">IF(R1157,"",A1157&amp;"+")</f>
        <v/>
      </c>
    </row>
    <row r="1158" spans="1:19" s="338" customFormat="1" ht="20.100000000000001" customHeight="1">
      <c r="A1158" s="301"/>
      <c r="B1158" s="333"/>
      <c r="C1158" s="333"/>
      <c r="D1158" s="333"/>
      <c r="E1158" s="333"/>
      <c r="F1158" s="333"/>
      <c r="G1158" s="334"/>
      <c r="H1158" s="334"/>
      <c r="I1158" s="335"/>
      <c r="J1158" s="335"/>
      <c r="K1158" s="335"/>
      <c r="L1158" s="335"/>
      <c r="M1158" s="335"/>
      <c r="N1158" s="336" t="str">
        <f t="shared" ca="1" si="72"/>
        <v/>
      </c>
      <c r="O1158" s="336" t="s">
        <v>18592</v>
      </c>
      <c r="P1158" s="337"/>
      <c r="Q1158" s="338" t="str">
        <f t="shared" si="73"/>
        <v/>
      </c>
      <c r="R1158" s="338" t="b">
        <f t="shared" si="74"/>
        <v>1</v>
      </c>
      <c r="S1158" s="338" t="str">
        <f t="shared" si="75"/>
        <v/>
      </c>
    </row>
    <row r="1159" spans="1:19" s="338" customFormat="1" ht="20.100000000000001" customHeight="1">
      <c r="A1159" s="301"/>
      <c r="B1159" s="333"/>
      <c r="C1159" s="333"/>
      <c r="D1159" s="333"/>
      <c r="E1159" s="333"/>
      <c r="F1159" s="333"/>
      <c r="G1159" s="334"/>
      <c r="H1159" s="334"/>
      <c r="I1159" s="335"/>
      <c r="J1159" s="335"/>
      <c r="K1159" s="335"/>
      <c r="L1159" s="335"/>
      <c r="M1159" s="335"/>
      <c r="N1159" s="336" t="str">
        <f t="shared" ca="1" si="72"/>
        <v/>
      </c>
      <c r="O1159" s="336" t="s">
        <v>18592</v>
      </c>
      <c r="P1159" s="337"/>
      <c r="Q1159" s="338" t="str">
        <f t="shared" si="73"/>
        <v/>
      </c>
      <c r="R1159" s="338" t="b">
        <f t="shared" si="74"/>
        <v>1</v>
      </c>
      <c r="S1159" s="338" t="str">
        <f t="shared" si="75"/>
        <v/>
      </c>
    </row>
    <row r="1160" spans="1:19" s="338" customFormat="1" ht="20.100000000000001" customHeight="1">
      <c r="A1160" s="301"/>
      <c r="B1160" s="333"/>
      <c r="C1160" s="333"/>
      <c r="D1160" s="333"/>
      <c r="E1160" s="333"/>
      <c r="F1160" s="333"/>
      <c r="G1160" s="334"/>
      <c r="H1160" s="334"/>
      <c r="I1160" s="335"/>
      <c r="J1160" s="335"/>
      <c r="K1160" s="335"/>
      <c r="L1160" s="335"/>
      <c r="M1160" s="335"/>
      <c r="N1160" s="336" t="str">
        <f t="shared" ca="1" si="72"/>
        <v/>
      </c>
      <c r="O1160" s="336" t="s">
        <v>18592</v>
      </c>
      <c r="P1160" s="337"/>
      <c r="Q1160" s="338" t="str">
        <f t="shared" si="73"/>
        <v/>
      </c>
      <c r="R1160" s="338" t="b">
        <f t="shared" si="74"/>
        <v>1</v>
      </c>
      <c r="S1160" s="338" t="str">
        <f t="shared" si="75"/>
        <v/>
      </c>
    </row>
    <row r="1161" spans="1:19" s="338" customFormat="1" ht="20.100000000000001" customHeight="1">
      <c r="A1161" s="301"/>
      <c r="B1161" s="333"/>
      <c r="C1161" s="333"/>
      <c r="D1161" s="333"/>
      <c r="E1161" s="333"/>
      <c r="F1161" s="333"/>
      <c r="G1161" s="334"/>
      <c r="H1161" s="334"/>
      <c r="I1161" s="335"/>
      <c r="J1161" s="335"/>
      <c r="K1161" s="335"/>
      <c r="L1161" s="335"/>
      <c r="M1161" s="335"/>
      <c r="N1161" s="336" t="str">
        <f t="shared" ca="1" si="72"/>
        <v/>
      </c>
      <c r="O1161" s="336" t="s">
        <v>18592</v>
      </c>
      <c r="P1161" s="337"/>
      <c r="Q1161" s="338" t="str">
        <f t="shared" si="73"/>
        <v/>
      </c>
      <c r="R1161" s="338" t="b">
        <f t="shared" si="74"/>
        <v>1</v>
      </c>
      <c r="S1161" s="338" t="str">
        <f t="shared" si="75"/>
        <v/>
      </c>
    </row>
    <row r="1162" spans="1:19" s="338" customFormat="1" ht="20.100000000000001" customHeight="1">
      <c r="A1162" s="301"/>
      <c r="B1162" s="333"/>
      <c r="C1162" s="333"/>
      <c r="D1162" s="333"/>
      <c r="E1162" s="333"/>
      <c r="F1162" s="333"/>
      <c r="G1162" s="334"/>
      <c r="H1162" s="334"/>
      <c r="I1162" s="335"/>
      <c r="J1162" s="335"/>
      <c r="K1162" s="335"/>
      <c r="L1162" s="335"/>
      <c r="M1162" s="335"/>
      <c r="N1162" s="336" t="str">
        <f t="shared" ca="1" si="72"/>
        <v/>
      </c>
      <c r="O1162" s="336" t="s">
        <v>18592</v>
      </c>
      <c r="P1162" s="337"/>
      <c r="Q1162" s="338" t="str">
        <f t="shared" si="73"/>
        <v/>
      </c>
      <c r="R1162" s="338" t="b">
        <f t="shared" si="74"/>
        <v>1</v>
      </c>
      <c r="S1162" s="338" t="str">
        <f t="shared" si="75"/>
        <v/>
      </c>
    </row>
    <row r="1163" spans="1:19" s="338" customFormat="1" ht="20.100000000000001" customHeight="1">
      <c r="A1163" s="301"/>
      <c r="B1163" s="333"/>
      <c r="C1163" s="333"/>
      <c r="D1163" s="333"/>
      <c r="E1163" s="333"/>
      <c r="F1163" s="333"/>
      <c r="G1163" s="334"/>
      <c r="H1163" s="334"/>
      <c r="I1163" s="335"/>
      <c r="J1163" s="335"/>
      <c r="K1163" s="335"/>
      <c r="L1163" s="335"/>
      <c r="M1163" s="335"/>
      <c r="N1163" s="336" t="str">
        <f t="shared" ca="1" si="72"/>
        <v/>
      </c>
      <c r="O1163" s="336" t="s">
        <v>18592</v>
      </c>
      <c r="P1163" s="337"/>
      <c r="Q1163" s="338" t="str">
        <f t="shared" si="73"/>
        <v/>
      </c>
      <c r="R1163" s="338" t="b">
        <f t="shared" si="74"/>
        <v>1</v>
      </c>
      <c r="S1163" s="338" t="str">
        <f t="shared" si="75"/>
        <v/>
      </c>
    </row>
    <row r="1164" spans="1:19" s="338" customFormat="1" ht="20.100000000000001" customHeight="1">
      <c r="A1164" s="301"/>
      <c r="B1164" s="333"/>
      <c r="C1164" s="333"/>
      <c r="D1164" s="333"/>
      <c r="E1164" s="333"/>
      <c r="F1164" s="333"/>
      <c r="G1164" s="334"/>
      <c r="H1164" s="334"/>
      <c r="I1164" s="335"/>
      <c r="J1164" s="335"/>
      <c r="K1164" s="335"/>
      <c r="L1164" s="335"/>
      <c r="M1164" s="335"/>
      <c r="N1164" s="336" t="str">
        <f t="shared" ca="1" si="72"/>
        <v/>
      </c>
      <c r="O1164" s="336" t="s">
        <v>18592</v>
      </c>
      <c r="P1164" s="337"/>
      <c r="Q1164" s="338" t="str">
        <f t="shared" si="73"/>
        <v/>
      </c>
      <c r="R1164" s="338" t="b">
        <f t="shared" si="74"/>
        <v>1</v>
      </c>
      <c r="S1164" s="338" t="str">
        <f t="shared" si="75"/>
        <v/>
      </c>
    </row>
    <row r="1165" spans="1:19" s="338" customFormat="1" ht="20.100000000000001" customHeight="1">
      <c r="A1165" s="301"/>
      <c r="B1165" s="333"/>
      <c r="C1165" s="333"/>
      <c r="D1165" s="333"/>
      <c r="E1165" s="333"/>
      <c r="F1165" s="333"/>
      <c r="G1165" s="334"/>
      <c r="H1165" s="334"/>
      <c r="I1165" s="335"/>
      <c r="J1165" s="335"/>
      <c r="K1165" s="335"/>
      <c r="L1165" s="335"/>
      <c r="M1165" s="335"/>
      <c r="N1165" s="336" t="str">
        <f t="shared" ca="1" si="72"/>
        <v/>
      </c>
      <c r="O1165" s="336" t="s">
        <v>18592</v>
      </c>
      <c r="P1165" s="337"/>
      <c r="Q1165" s="338" t="str">
        <f t="shared" si="73"/>
        <v/>
      </c>
      <c r="R1165" s="338" t="b">
        <f t="shared" si="74"/>
        <v>1</v>
      </c>
      <c r="S1165" s="338" t="str">
        <f t="shared" si="75"/>
        <v/>
      </c>
    </row>
    <row r="1166" spans="1:19" s="338" customFormat="1" ht="20.100000000000001" customHeight="1">
      <c r="A1166" s="301"/>
      <c r="B1166" s="333"/>
      <c r="C1166" s="333"/>
      <c r="D1166" s="333"/>
      <c r="E1166" s="333"/>
      <c r="F1166" s="333"/>
      <c r="G1166" s="334"/>
      <c r="H1166" s="334"/>
      <c r="I1166" s="335"/>
      <c r="J1166" s="335"/>
      <c r="K1166" s="335"/>
      <c r="L1166" s="335"/>
      <c r="M1166" s="335"/>
      <c r="N1166" s="336" t="str">
        <f t="shared" ca="1" si="72"/>
        <v/>
      </c>
      <c r="O1166" s="336" t="s">
        <v>18592</v>
      </c>
      <c r="P1166" s="337"/>
      <c r="Q1166" s="338" t="str">
        <f t="shared" si="73"/>
        <v/>
      </c>
      <c r="R1166" s="338" t="b">
        <f t="shared" si="74"/>
        <v>1</v>
      </c>
      <c r="S1166" s="338" t="str">
        <f t="shared" si="75"/>
        <v/>
      </c>
    </row>
    <row r="1167" spans="1:19" s="338" customFormat="1" ht="20.100000000000001" customHeight="1">
      <c r="A1167" s="301"/>
      <c r="B1167" s="333"/>
      <c r="C1167" s="333"/>
      <c r="D1167" s="333"/>
      <c r="E1167" s="333"/>
      <c r="F1167" s="333"/>
      <c r="G1167" s="334"/>
      <c r="H1167" s="334"/>
      <c r="I1167" s="335"/>
      <c r="J1167" s="335"/>
      <c r="K1167" s="335"/>
      <c r="L1167" s="335"/>
      <c r="M1167" s="335"/>
      <c r="N1167" s="336" t="str">
        <f t="shared" ca="1" si="72"/>
        <v/>
      </c>
      <c r="O1167" s="336" t="s">
        <v>18592</v>
      </c>
      <c r="P1167" s="337"/>
      <c r="Q1167" s="338" t="str">
        <f t="shared" si="73"/>
        <v/>
      </c>
      <c r="R1167" s="338" t="b">
        <f t="shared" si="74"/>
        <v>1</v>
      </c>
      <c r="S1167" s="338" t="str">
        <f t="shared" si="75"/>
        <v/>
      </c>
    </row>
    <row r="1168" spans="1:19" s="338" customFormat="1" ht="20.100000000000001" customHeight="1">
      <c r="A1168" s="301"/>
      <c r="B1168" s="333"/>
      <c r="C1168" s="333"/>
      <c r="D1168" s="333"/>
      <c r="E1168" s="333"/>
      <c r="F1168" s="333"/>
      <c r="G1168" s="334"/>
      <c r="H1168" s="334"/>
      <c r="I1168" s="335"/>
      <c r="J1168" s="335"/>
      <c r="K1168" s="335"/>
      <c r="L1168" s="335"/>
      <c r="M1168" s="335"/>
      <c r="N1168" s="336" t="str">
        <f t="shared" ca="1" si="72"/>
        <v/>
      </c>
      <c r="O1168" s="336" t="s">
        <v>18592</v>
      </c>
      <c r="P1168" s="337"/>
      <c r="Q1168" s="338" t="str">
        <f t="shared" si="73"/>
        <v/>
      </c>
      <c r="R1168" s="338" t="b">
        <f t="shared" si="74"/>
        <v>1</v>
      </c>
      <c r="S1168" s="338" t="str">
        <f t="shared" si="75"/>
        <v/>
      </c>
    </row>
    <row r="1169" spans="1:19" s="338" customFormat="1" ht="20.100000000000001" customHeight="1">
      <c r="A1169" s="301"/>
      <c r="B1169" s="333"/>
      <c r="C1169" s="333"/>
      <c r="D1169" s="333"/>
      <c r="E1169" s="333"/>
      <c r="F1169" s="333"/>
      <c r="G1169" s="334"/>
      <c r="H1169" s="334"/>
      <c r="I1169" s="335"/>
      <c r="J1169" s="335"/>
      <c r="K1169" s="335"/>
      <c r="L1169" s="335"/>
      <c r="M1169" s="335"/>
      <c r="N1169" s="336" t="str">
        <f t="shared" ca="1" si="72"/>
        <v/>
      </c>
      <c r="O1169" s="336" t="s">
        <v>18592</v>
      </c>
      <c r="P1169" s="337"/>
      <c r="Q1169" s="338" t="str">
        <f t="shared" si="73"/>
        <v/>
      </c>
      <c r="R1169" s="338" t="b">
        <f t="shared" si="74"/>
        <v>1</v>
      </c>
      <c r="S1169" s="338" t="str">
        <f t="shared" si="75"/>
        <v/>
      </c>
    </row>
    <row r="1170" spans="1:19" s="338" customFormat="1" ht="20.100000000000001" customHeight="1">
      <c r="A1170" s="301"/>
      <c r="B1170" s="333"/>
      <c r="C1170" s="333"/>
      <c r="D1170" s="333"/>
      <c r="E1170" s="333"/>
      <c r="F1170" s="333"/>
      <c r="G1170" s="334"/>
      <c r="H1170" s="334"/>
      <c r="I1170" s="335"/>
      <c r="J1170" s="335"/>
      <c r="K1170" s="335"/>
      <c r="L1170" s="335"/>
      <c r="M1170" s="335"/>
      <c r="N1170" s="336" t="str">
        <f t="shared" ca="1" si="72"/>
        <v/>
      </c>
      <c r="O1170" s="336" t="s">
        <v>18592</v>
      </c>
      <c r="P1170" s="337"/>
      <c r="Q1170" s="338" t="str">
        <f t="shared" si="73"/>
        <v/>
      </c>
      <c r="R1170" s="338" t="b">
        <f t="shared" si="74"/>
        <v>1</v>
      </c>
      <c r="S1170" s="338" t="str">
        <f t="shared" si="75"/>
        <v/>
      </c>
    </row>
    <row r="1171" spans="1:19" s="338" customFormat="1" ht="20.100000000000001" customHeight="1">
      <c r="A1171" s="301"/>
      <c r="B1171" s="333"/>
      <c r="C1171" s="333"/>
      <c r="D1171" s="333"/>
      <c r="E1171" s="333"/>
      <c r="F1171" s="333"/>
      <c r="G1171" s="334"/>
      <c r="H1171" s="334"/>
      <c r="I1171" s="335"/>
      <c r="J1171" s="335"/>
      <c r="K1171" s="335"/>
      <c r="L1171" s="335"/>
      <c r="M1171" s="335"/>
      <c r="N1171" s="336" t="str">
        <f t="shared" ca="1" si="72"/>
        <v/>
      </c>
      <c r="O1171" s="336" t="s">
        <v>18592</v>
      </c>
      <c r="P1171" s="337"/>
      <c r="Q1171" s="338" t="str">
        <f t="shared" si="73"/>
        <v/>
      </c>
      <c r="R1171" s="338" t="b">
        <f t="shared" si="74"/>
        <v>1</v>
      </c>
      <c r="S1171" s="338" t="str">
        <f t="shared" si="75"/>
        <v/>
      </c>
    </row>
    <row r="1172" spans="1:19" s="338" customFormat="1" ht="20.100000000000001" customHeight="1">
      <c r="A1172" s="301"/>
      <c r="B1172" s="333"/>
      <c r="C1172" s="333"/>
      <c r="D1172" s="333"/>
      <c r="E1172" s="333"/>
      <c r="F1172" s="333"/>
      <c r="G1172" s="334"/>
      <c r="H1172" s="334"/>
      <c r="I1172" s="335"/>
      <c r="J1172" s="335"/>
      <c r="K1172" s="335"/>
      <c r="L1172" s="335"/>
      <c r="M1172" s="335"/>
      <c r="N1172" s="336" t="str">
        <f t="shared" ca="1" si="72"/>
        <v/>
      </c>
      <c r="O1172" s="336" t="s">
        <v>18592</v>
      </c>
      <c r="P1172" s="337"/>
      <c r="Q1172" s="338" t="str">
        <f t="shared" si="73"/>
        <v/>
      </c>
      <c r="R1172" s="338" t="b">
        <f t="shared" si="74"/>
        <v>1</v>
      </c>
      <c r="S1172" s="338" t="str">
        <f t="shared" si="75"/>
        <v/>
      </c>
    </row>
    <row r="1173" spans="1:19" s="338" customFormat="1" ht="20.100000000000001" customHeight="1">
      <c r="A1173" s="301"/>
      <c r="B1173" s="333"/>
      <c r="C1173" s="333"/>
      <c r="D1173" s="333"/>
      <c r="E1173" s="333"/>
      <c r="F1173" s="333"/>
      <c r="G1173" s="334"/>
      <c r="H1173" s="334"/>
      <c r="I1173" s="335"/>
      <c r="J1173" s="335"/>
      <c r="K1173" s="335"/>
      <c r="L1173" s="335"/>
      <c r="M1173" s="335"/>
      <c r="N1173" s="336" t="str">
        <f t="shared" ca="1" si="72"/>
        <v/>
      </c>
      <c r="O1173" s="336" t="s">
        <v>18592</v>
      </c>
      <c r="P1173" s="337"/>
      <c r="Q1173" s="338" t="str">
        <f t="shared" si="73"/>
        <v/>
      </c>
      <c r="R1173" s="338" t="b">
        <f t="shared" si="74"/>
        <v>1</v>
      </c>
      <c r="S1173" s="338" t="str">
        <f t="shared" si="75"/>
        <v/>
      </c>
    </row>
    <row r="1174" spans="1:19" s="338" customFormat="1" ht="20.100000000000001" customHeight="1">
      <c r="A1174" s="301"/>
      <c r="B1174" s="333"/>
      <c r="C1174" s="333"/>
      <c r="D1174" s="333"/>
      <c r="E1174" s="333"/>
      <c r="F1174" s="333"/>
      <c r="G1174" s="334"/>
      <c r="H1174" s="334"/>
      <c r="I1174" s="335"/>
      <c r="J1174" s="335"/>
      <c r="K1174" s="335"/>
      <c r="L1174" s="335"/>
      <c r="M1174" s="335"/>
      <c r="N1174" s="336" t="str">
        <f t="shared" ca="1" si="72"/>
        <v/>
      </c>
      <c r="O1174" s="336" t="s">
        <v>18592</v>
      </c>
      <c r="P1174" s="337"/>
      <c r="Q1174" s="338" t="str">
        <f t="shared" si="73"/>
        <v/>
      </c>
      <c r="R1174" s="338" t="b">
        <f t="shared" si="74"/>
        <v>1</v>
      </c>
      <c r="S1174" s="338" t="str">
        <f t="shared" si="75"/>
        <v/>
      </c>
    </row>
    <row r="1175" spans="1:19" s="338" customFormat="1" ht="20.100000000000001" customHeight="1">
      <c r="A1175" s="301"/>
      <c r="B1175" s="333"/>
      <c r="C1175" s="333"/>
      <c r="D1175" s="333"/>
      <c r="E1175" s="333"/>
      <c r="F1175" s="333"/>
      <c r="G1175" s="334"/>
      <c r="H1175" s="334"/>
      <c r="I1175" s="335"/>
      <c r="J1175" s="335"/>
      <c r="K1175" s="335"/>
      <c r="L1175" s="335"/>
      <c r="M1175" s="335"/>
      <c r="N1175" s="336" t="str">
        <f t="shared" ca="1" si="72"/>
        <v/>
      </c>
      <c r="O1175" s="336" t="s">
        <v>18592</v>
      </c>
      <c r="P1175" s="337"/>
      <c r="Q1175" s="338" t="str">
        <f t="shared" si="73"/>
        <v/>
      </c>
      <c r="R1175" s="338" t="b">
        <f t="shared" si="74"/>
        <v>1</v>
      </c>
      <c r="S1175" s="338" t="str">
        <f t="shared" si="75"/>
        <v/>
      </c>
    </row>
    <row r="1176" spans="1:19" s="338" customFormat="1" ht="20.100000000000001" customHeight="1">
      <c r="A1176" s="301"/>
      <c r="B1176" s="333"/>
      <c r="C1176" s="333"/>
      <c r="D1176" s="333"/>
      <c r="E1176" s="333"/>
      <c r="F1176" s="333"/>
      <c r="G1176" s="334"/>
      <c r="H1176" s="334"/>
      <c r="I1176" s="335"/>
      <c r="J1176" s="335"/>
      <c r="K1176" s="335"/>
      <c r="L1176" s="335"/>
      <c r="M1176" s="335"/>
      <c r="N1176" s="336" t="str">
        <f t="shared" ca="1" si="72"/>
        <v/>
      </c>
      <c r="O1176" s="336" t="s">
        <v>18592</v>
      </c>
      <c r="P1176" s="337"/>
      <c r="Q1176" s="338" t="str">
        <f t="shared" si="73"/>
        <v/>
      </c>
      <c r="R1176" s="338" t="b">
        <f t="shared" si="74"/>
        <v>1</v>
      </c>
      <c r="S1176" s="338" t="str">
        <f t="shared" si="75"/>
        <v/>
      </c>
    </row>
    <row r="1177" spans="1:19" s="338" customFormat="1" ht="20.100000000000001" customHeight="1">
      <c r="A1177" s="301"/>
      <c r="B1177" s="333"/>
      <c r="C1177" s="333"/>
      <c r="D1177" s="333"/>
      <c r="E1177" s="333"/>
      <c r="F1177" s="333"/>
      <c r="G1177" s="334"/>
      <c r="H1177" s="334"/>
      <c r="I1177" s="335"/>
      <c r="J1177" s="335"/>
      <c r="K1177" s="335"/>
      <c r="L1177" s="335"/>
      <c r="M1177" s="335"/>
      <c r="N1177" s="336" t="str">
        <f t="shared" ca="1" si="72"/>
        <v/>
      </c>
      <c r="O1177" s="336" t="s">
        <v>18592</v>
      </c>
      <c r="P1177" s="337"/>
      <c r="Q1177" s="338" t="str">
        <f t="shared" si="73"/>
        <v/>
      </c>
      <c r="R1177" s="338" t="b">
        <f t="shared" si="74"/>
        <v>1</v>
      </c>
      <c r="S1177" s="338" t="str">
        <f t="shared" si="75"/>
        <v/>
      </c>
    </row>
    <row r="1178" spans="1:19" s="338" customFormat="1" ht="20.100000000000001" customHeight="1">
      <c r="A1178" s="301"/>
      <c r="B1178" s="333"/>
      <c r="C1178" s="333"/>
      <c r="D1178" s="333"/>
      <c r="E1178" s="333"/>
      <c r="F1178" s="333"/>
      <c r="G1178" s="334"/>
      <c r="H1178" s="334"/>
      <c r="I1178" s="335"/>
      <c r="J1178" s="335"/>
      <c r="K1178" s="335"/>
      <c r="L1178" s="335"/>
      <c r="M1178" s="335"/>
      <c r="N1178" s="336" t="str">
        <f t="shared" ca="1" si="72"/>
        <v/>
      </c>
      <c r="O1178" s="336" t="s">
        <v>18592</v>
      </c>
      <c r="P1178" s="337"/>
      <c r="Q1178" s="338" t="str">
        <f t="shared" si="73"/>
        <v/>
      </c>
      <c r="R1178" s="338" t="b">
        <f t="shared" si="74"/>
        <v>1</v>
      </c>
      <c r="S1178" s="338" t="str">
        <f t="shared" si="75"/>
        <v/>
      </c>
    </row>
    <row r="1179" spans="1:19" s="338" customFormat="1" ht="20.100000000000001" customHeight="1">
      <c r="A1179" s="301"/>
      <c r="B1179" s="333"/>
      <c r="C1179" s="333"/>
      <c r="D1179" s="333"/>
      <c r="E1179" s="333"/>
      <c r="F1179" s="333"/>
      <c r="G1179" s="334"/>
      <c r="H1179" s="334"/>
      <c r="I1179" s="335"/>
      <c r="J1179" s="335"/>
      <c r="K1179" s="335"/>
      <c r="L1179" s="335"/>
      <c r="M1179" s="335"/>
      <c r="N1179" s="336" t="str">
        <f t="shared" ca="1" si="72"/>
        <v/>
      </c>
      <c r="O1179" s="336" t="s">
        <v>18592</v>
      </c>
      <c r="P1179" s="337"/>
      <c r="Q1179" s="338" t="str">
        <f t="shared" si="73"/>
        <v/>
      </c>
      <c r="R1179" s="338" t="b">
        <f t="shared" si="74"/>
        <v>1</v>
      </c>
      <c r="S1179" s="338" t="str">
        <f t="shared" si="75"/>
        <v/>
      </c>
    </row>
    <row r="1180" spans="1:19" s="338" customFormat="1" ht="20.100000000000001" customHeight="1">
      <c r="A1180" s="301"/>
      <c r="B1180" s="333"/>
      <c r="C1180" s="333"/>
      <c r="D1180" s="333"/>
      <c r="E1180" s="333"/>
      <c r="F1180" s="333"/>
      <c r="G1180" s="334"/>
      <c r="H1180" s="334"/>
      <c r="I1180" s="335"/>
      <c r="J1180" s="335"/>
      <c r="K1180" s="335"/>
      <c r="L1180" s="335"/>
      <c r="M1180" s="335"/>
      <c r="N1180" s="336" t="str">
        <f t="shared" ca="1" si="72"/>
        <v/>
      </c>
      <c r="O1180" s="336" t="s">
        <v>18592</v>
      </c>
      <c r="P1180" s="337"/>
      <c r="Q1180" s="338" t="str">
        <f t="shared" si="73"/>
        <v/>
      </c>
      <c r="R1180" s="338" t="b">
        <f t="shared" si="74"/>
        <v>1</v>
      </c>
      <c r="S1180" s="338" t="str">
        <f t="shared" si="75"/>
        <v/>
      </c>
    </row>
    <row r="1181" spans="1:19" s="338" customFormat="1" ht="20.100000000000001" customHeight="1">
      <c r="A1181" s="301"/>
      <c r="B1181" s="333"/>
      <c r="C1181" s="333"/>
      <c r="D1181" s="333"/>
      <c r="E1181" s="333"/>
      <c r="F1181" s="333"/>
      <c r="G1181" s="334"/>
      <c r="H1181" s="334"/>
      <c r="I1181" s="335"/>
      <c r="J1181" s="335"/>
      <c r="K1181" s="335"/>
      <c r="L1181" s="335"/>
      <c r="M1181" s="335"/>
      <c r="N1181" s="336" t="str">
        <f t="shared" ca="1" si="72"/>
        <v/>
      </c>
      <c r="O1181" s="336" t="s">
        <v>18592</v>
      </c>
      <c r="P1181" s="337"/>
      <c r="Q1181" s="338" t="str">
        <f t="shared" si="73"/>
        <v/>
      </c>
      <c r="R1181" s="338" t="b">
        <f t="shared" si="74"/>
        <v>1</v>
      </c>
      <c r="S1181" s="338" t="str">
        <f t="shared" si="75"/>
        <v/>
      </c>
    </row>
    <row r="1182" spans="1:19" s="338" customFormat="1" ht="20.100000000000001" customHeight="1">
      <c r="A1182" s="301"/>
      <c r="B1182" s="333"/>
      <c r="C1182" s="333"/>
      <c r="D1182" s="333"/>
      <c r="E1182" s="333"/>
      <c r="F1182" s="333"/>
      <c r="G1182" s="334"/>
      <c r="H1182" s="334"/>
      <c r="I1182" s="335"/>
      <c r="J1182" s="335"/>
      <c r="K1182" s="335"/>
      <c r="L1182" s="335"/>
      <c r="M1182" s="335"/>
      <c r="N1182" s="336" t="str">
        <f t="shared" ca="1" si="72"/>
        <v/>
      </c>
      <c r="O1182" s="336" t="s">
        <v>18592</v>
      </c>
      <c r="P1182" s="337"/>
      <c r="Q1182" s="338" t="str">
        <f t="shared" si="73"/>
        <v/>
      </c>
      <c r="R1182" s="338" t="b">
        <f t="shared" si="74"/>
        <v>1</v>
      </c>
      <c r="S1182" s="338" t="str">
        <f t="shared" si="75"/>
        <v/>
      </c>
    </row>
    <row r="1183" spans="1:19" s="338" customFormat="1" ht="20.100000000000001" customHeight="1">
      <c r="A1183" s="301"/>
      <c r="B1183" s="333"/>
      <c r="C1183" s="333"/>
      <c r="D1183" s="333"/>
      <c r="E1183" s="333"/>
      <c r="F1183" s="333"/>
      <c r="G1183" s="334"/>
      <c r="H1183" s="334"/>
      <c r="I1183" s="335"/>
      <c r="J1183" s="335"/>
      <c r="K1183" s="335"/>
      <c r="L1183" s="335"/>
      <c r="M1183" s="335"/>
      <c r="N1183" s="336" t="str">
        <f t="shared" ca="1" si="72"/>
        <v/>
      </c>
      <c r="O1183" s="336" t="s">
        <v>18592</v>
      </c>
      <c r="P1183" s="337"/>
      <c r="Q1183" s="338" t="str">
        <f t="shared" si="73"/>
        <v/>
      </c>
      <c r="R1183" s="338" t="b">
        <f t="shared" si="74"/>
        <v>1</v>
      </c>
      <c r="S1183" s="338" t="str">
        <f t="shared" si="75"/>
        <v/>
      </c>
    </row>
    <row r="1184" spans="1:19" s="338" customFormat="1" ht="20.100000000000001" customHeight="1">
      <c r="A1184" s="301"/>
      <c r="B1184" s="333"/>
      <c r="C1184" s="333"/>
      <c r="D1184" s="333"/>
      <c r="E1184" s="333"/>
      <c r="F1184" s="333"/>
      <c r="G1184" s="334"/>
      <c r="H1184" s="334"/>
      <c r="I1184" s="335"/>
      <c r="J1184" s="335"/>
      <c r="K1184" s="335"/>
      <c r="L1184" s="335"/>
      <c r="M1184" s="335"/>
      <c r="N1184" s="336" t="str">
        <f t="shared" ca="1" si="72"/>
        <v/>
      </c>
      <c r="O1184" s="336" t="s">
        <v>18592</v>
      </c>
      <c r="P1184" s="337"/>
      <c r="Q1184" s="338" t="str">
        <f t="shared" si="73"/>
        <v/>
      </c>
      <c r="R1184" s="338" t="b">
        <f t="shared" si="74"/>
        <v>1</v>
      </c>
      <c r="S1184" s="338" t="str">
        <f t="shared" si="75"/>
        <v/>
      </c>
    </row>
    <row r="1185" spans="1:19" s="338" customFormat="1" ht="20.100000000000001" customHeight="1">
      <c r="A1185" s="301"/>
      <c r="B1185" s="333"/>
      <c r="C1185" s="333"/>
      <c r="D1185" s="333"/>
      <c r="E1185" s="333"/>
      <c r="F1185" s="333"/>
      <c r="G1185" s="334"/>
      <c r="H1185" s="334"/>
      <c r="I1185" s="335"/>
      <c r="J1185" s="335"/>
      <c r="K1185" s="335"/>
      <c r="L1185" s="335"/>
      <c r="M1185" s="335"/>
      <c r="N1185" s="336" t="str">
        <f t="shared" ca="1" si="72"/>
        <v/>
      </c>
      <c r="O1185" s="336" t="s">
        <v>18592</v>
      </c>
      <c r="P1185" s="337"/>
      <c r="Q1185" s="338" t="str">
        <f t="shared" si="73"/>
        <v/>
      </c>
      <c r="R1185" s="338" t="b">
        <f t="shared" si="74"/>
        <v>1</v>
      </c>
      <c r="S1185" s="338" t="str">
        <f t="shared" si="75"/>
        <v/>
      </c>
    </row>
    <row r="1186" spans="1:19" s="338" customFormat="1" ht="20.100000000000001" customHeight="1">
      <c r="A1186" s="301"/>
      <c r="B1186" s="333"/>
      <c r="C1186" s="333"/>
      <c r="D1186" s="333"/>
      <c r="E1186" s="333"/>
      <c r="F1186" s="333"/>
      <c r="G1186" s="334"/>
      <c r="H1186" s="334"/>
      <c r="I1186" s="335"/>
      <c r="J1186" s="335"/>
      <c r="K1186" s="335"/>
      <c r="L1186" s="335"/>
      <c r="M1186" s="335"/>
      <c r="N1186" s="336" t="str">
        <f t="shared" ca="1" si="72"/>
        <v/>
      </c>
      <c r="O1186" s="336" t="s">
        <v>18592</v>
      </c>
      <c r="P1186" s="337"/>
      <c r="Q1186" s="338" t="str">
        <f t="shared" si="73"/>
        <v/>
      </c>
      <c r="R1186" s="338" t="b">
        <f t="shared" si="74"/>
        <v>1</v>
      </c>
      <c r="S1186" s="338" t="str">
        <f t="shared" si="75"/>
        <v/>
      </c>
    </row>
    <row r="1187" spans="1:19" s="338" customFormat="1" ht="20.100000000000001" customHeight="1">
      <c r="A1187" s="301"/>
      <c r="B1187" s="333"/>
      <c r="C1187" s="333"/>
      <c r="D1187" s="333"/>
      <c r="E1187" s="333"/>
      <c r="F1187" s="333"/>
      <c r="G1187" s="334"/>
      <c r="H1187" s="334"/>
      <c r="I1187" s="335"/>
      <c r="J1187" s="335"/>
      <c r="K1187" s="335"/>
      <c r="L1187" s="335"/>
      <c r="M1187" s="335"/>
      <c r="N1187" s="336" t="str">
        <f t="shared" ca="1" si="72"/>
        <v/>
      </c>
      <c r="O1187" s="336" t="s">
        <v>18592</v>
      </c>
      <c r="P1187" s="337"/>
      <c r="Q1187" s="338" t="str">
        <f t="shared" si="73"/>
        <v/>
      </c>
      <c r="R1187" s="338" t="b">
        <f t="shared" si="74"/>
        <v>1</v>
      </c>
      <c r="S1187" s="338" t="str">
        <f t="shared" si="75"/>
        <v/>
      </c>
    </row>
    <row r="1188" spans="1:19" s="338" customFormat="1" ht="20.100000000000001" customHeight="1">
      <c r="A1188" s="301"/>
      <c r="B1188" s="333"/>
      <c r="C1188" s="333"/>
      <c r="D1188" s="333"/>
      <c r="E1188" s="333"/>
      <c r="F1188" s="333"/>
      <c r="G1188" s="334"/>
      <c r="H1188" s="334"/>
      <c r="I1188" s="335"/>
      <c r="J1188" s="335"/>
      <c r="K1188" s="335"/>
      <c r="L1188" s="335"/>
      <c r="M1188" s="335"/>
      <c r="N1188" s="336" t="str">
        <f t="shared" ca="1" si="72"/>
        <v/>
      </c>
      <c r="O1188" s="336" t="s">
        <v>18592</v>
      </c>
      <c r="P1188" s="337"/>
      <c r="Q1188" s="338" t="str">
        <f t="shared" si="73"/>
        <v/>
      </c>
      <c r="R1188" s="338" t="b">
        <f t="shared" si="74"/>
        <v>1</v>
      </c>
      <c r="S1188" s="338" t="str">
        <f t="shared" si="75"/>
        <v/>
      </c>
    </row>
    <row r="1189" spans="1:19" s="338" customFormat="1" ht="20.100000000000001" customHeight="1">
      <c r="A1189" s="301"/>
      <c r="B1189" s="333"/>
      <c r="C1189" s="333"/>
      <c r="D1189" s="333"/>
      <c r="E1189" s="333"/>
      <c r="F1189" s="333"/>
      <c r="G1189" s="334"/>
      <c r="H1189" s="334"/>
      <c r="I1189" s="335"/>
      <c r="J1189" s="335"/>
      <c r="K1189" s="335"/>
      <c r="L1189" s="335"/>
      <c r="M1189" s="335"/>
      <c r="N1189" s="336" t="str">
        <f t="shared" ca="1" si="72"/>
        <v/>
      </c>
      <c r="O1189" s="336" t="s">
        <v>18592</v>
      </c>
      <c r="P1189" s="337"/>
      <c r="Q1189" s="338" t="str">
        <f t="shared" si="73"/>
        <v/>
      </c>
      <c r="R1189" s="338" t="b">
        <f t="shared" si="74"/>
        <v>1</v>
      </c>
      <c r="S1189" s="338" t="str">
        <f t="shared" si="75"/>
        <v/>
      </c>
    </row>
    <row r="1190" spans="1:19" s="338" customFormat="1" ht="20.100000000000001" customHeight="1">
      <c r="A1190" s="301"/>
      <c r="B1190" s="333"/>
      <c r="C1190" s="333"/>
      <c r="D1190" s="333"/>
      <c r="E1190" s="333"/>
      <c r="F1190" s="333"/>
      <c r="G1190" s="334"/>
      <c r="H1190" s="334"/>
      <c r="I1190" s="335"/>
      <c r="J1190" s="335"/>
      <c r="K1190" s="335"/>
      <c r="L1190" s="335"/>
      <c r="M1190" s="335"/>
      <c r="N1190" s="336" t="str">
        <f t="shared" ca="1" si="72"/>
        <v/>
      </c>
      <c r="O1190" s="336" t="s">
        <v>18592</v>
      </c>
      <c r="P1190" s="337"/>
      <c r="Q1190" s="338" t="str">
        <f t="shared" si="73"/>
        <v/>
      </c>
      <c r="R1190" s="338" t="b">
        <f t="shared" si="74"/>
        <v>1</v>
      </c>
      <c r="S1190" s="338" t="str">
        <f t="shared" si="75"/>
        <v/>
      </c>
    </row>
    <row r="1191" spans="1:19" s="338" customFormat="1" ht="20.100000000000001" customHeight="1">
      <c r="A1191" s="301"/>
      <c r="B1191" s="333"/>
      <c r="C1191" s="333"/>
      <c r="D1191" s="333"/>
      <c r="E1191" s="333"/>
      <c r="F1191" s="333"/>
      <c r="G1191" s="334"/>
      <c r="H1191" s="334"/>
      <c r="I1191" s="335"/>
      <c r="J1191" s="335"/>
      <c r="K1191" s="335"/>
      <c r="L1191" s="335"/>
      <c r="M1191" s="335"/>
      <c r="N1191" s="336" t="str">
        <f t="shared" ca="1" si="72"/>
        <v/>
      </c>
      <c r="O1191" s="336" t="s">
        <v>18592</v>
      </c>
      <c r="P1191" s="337"/>
      <c r="Q1191" s="338" t="str">
        <f t="shared" si="73"/>
        <v/>
      </c>
      <c r="R1191" s="338" t="b">
        <f t="shared" si="74"/>
        <v>1</v>
      </c>
      <c r="S1191" s="338" t="str">
        <f t="shared" si="75"/>
        <v/>
      </c>
    </row>
    <row r="1192" spans="1:19" s="338" customFormat="1" ht="20.100000000000001" customHeight="1">
      <c r="A1192" s="301"/>
      <c r="B1192" s="333"/>
      <c r="C1192" s="333"/>
      <c r="D1192" s="333"/>
      <c r="E1192" s="333"/>
      <c r="F1192" s="333"/>
      <c r="G1192" s="334"/>
      <c r="H1192" s="334"/>
      <c r="I1192" s="335"/>
      <c r="J1192" s="335"/>
      <c r="K1192" s="335"/>
      <c r="L1192" s="335"/>
      <c r="M1192" s="335"/>
      <c r="N1192" s="336" t="str">
        <f t="shared" ca="1" si="72"/>
        <v/>
      </c>
      <c r="O1192" s="336" t="s">
        <v>18592</v>
      </c>
      <c r="P1192" s="337"/>
      <c r="Q1192" s="338" t="str">
        <f t="shared" si="73"/>
        <v/>
      </c>
      <c r="R1192" s="338" t="b">
        <f t="shared" si="74"/>
        <v>1</v>
      </c>
      <c r="S1192" s="338" t="str">
        <f t="shared" si="75"/>
        <v/>
      </c>
    </row>
    <row r="1193" spans="1:19" s="338" customFormat="1" ht="20.100000000000001" customHeight="1">
      <c r="A1193" s="301"/>
      <c r="B1193" s="333"/>
      <c r="C1193" s="333"/>
      <c r="D1193" s="333"/>
      <c r="E1193" s="333"/>
      <c r="F1193" s="333"/>
      <c r="G1193" s="334"/>
      <c r="H1193" s="334"/>
      <c r="I1193" s="335"/>
      <c r="J1193" s="335"/>
      <c r="K1193" s="335"/>
      <c r="L1193" s="335"/>
      <c r="M1193" s="335"/>
      <c r="N1193" s="336" t="str">
        <f t="shared" ca="1" si="72"/>
        <v/>
      </c>
      <c r="O1193" s="336" t="s">
        <v>18592</v>
      </c>
      <c r="P1193" s="337"/>
      <c r="Q1193" s="338" t="str">
        <f t="shared" si="73"/>
        <v/>
      </c>
      <c r="R1193" s="338" t="b">
        <f t="shared" si="74"/>
        <v>1</v>
      </c>
      <c r="S1193" s="338" t="str">
        <f t="shared" si="75"/>
        <v/>
      </c>
    </row>
    <row r="1194" spans="1:19" s="338" customFormat="1" ht="20.100000000000001" customHeight="1">
      <c r="A1194" s="301"/>
      <c r="B1194" s="333"/>
      <c r="C1194" s="333"/>
      <c r="D1194" s="333"/>
      <c r="E1194" s="333"/>
      <c r="F1194" s="333"/>
      <c r="G1194" s="334"/>
      <c r="H1194" s="334"/>
      <c r="I1194" s="335"/>
      <c r="J1194" s="335"/>
      <c r="K1194" s="335"/>
      <c r="L1194" s="335"/>
      <c r="M1194" s="335"/>
      <c r="N1194" s="336" t="str">
        <f t="shared" ca="1" si="72"/>
        <v/>
      </c>
      <c r="O1194" s="336" t="s">
        <v>18592</v>
      </c>
      <c r="P1194" s="337"/>
      <c r="Q1194" s="338" t="str">
        <f t="shared" si="73"/>
        <v/>
      </c>
      <c r="R1194" s="338" t="b">
        <f t="shared" si="74"/>
        <v>1</v>
      </c>
      <c r="S1194" s="338" t="str">
        <f t="shared" si="75"/>
        <v/>
      </c>
    </row>
    <row r="1195" spans="1:19" s="338" customFormat="1" ht="20.100000000000001" customHeight="1">
      <c r="A1195" s="301"/>
      <c r="B1195" s="333"/>
      <c r="C1195" s="333"/>
      <c r="D1195" s="333"/>
      <c r="E1195" s="333"/>
      <c r="F1195" s="333"/>
      <c r="G1195" s="334"/>
      <c r="H1195" s="334"/>
      <c r="I1195" s="335"/>
      <c r="J1195" s="335"/>
      <c r="K1195" s="335"/>
      <c r="L1195" s="335"/>
      <c r="M1195" s="335"/>
      <c r="N1195" s="336" t="str">
        <f t="shared" ca="1" si="72"/>
        <v/>
      </c>
      <c r="O1195" s="336" t="s">
        <v>18592</v>
      </c>
      <c r="P1195" s="337"/>
      <c r="Q1195" s="338" t="str">
        <f t="shared" si="73"/>
        <v/>
      </c>
      <c r="R1195" s="338" t="b">
        <f t="shared" si="74"/>
        <v>1</v>
      </c>
      <c r="S1195" s="338" t="str">
        <f t="shared" si="75"/>
        <v/>
      </c>
    </row>
    <row r="1196" spans="1:19" s="338" customFormat="1" ht="20.100000000000001" customHeight="1">
      <c r="A1196" s="301"/>
      <c r="B1196" s="333"/>
      <c r="C1196" s="333"/>
      <c r="D1196" s="333"/>
      <c r="E1196" s="333"/>
      <c r="F1196" s="333"/>
      <c r="G1196" s="334"/>
      <c r="H1196" s="334"/>
      <c r="I1196" s="335"/>
      <c r="J1196" s="335"/>
      <c r="K1196" s="335"/>
      <c r="L1196" s="335"/>
      <c r="M1196" s="335"/>
      <c r="N1196" s="336" t="str">
        <f t="shared" ca="1" si="72"/>
        <v/>
      </c>
      <c r="O1196" s="336" t="s">
        <v>18592</v>
      </c>
      <c r="P1196" s="337"/>
      <c r="Q1196" s="338" t="str">
        <f t="shared" si="73"/>
        <v/>
      </c>
      <c r="R1196" s="338" t="b">
        <f t="shared" si="74"/>
        <v>1</v>
      </c>
      <c r="S1196" s="338" t="str">
        <f t="shared" si="75"/>
        <v/>
      </c>
    </row>
    <row r="1197" spans="1:19" s="338" customFormat="1" ht="20.100000000000001" customHeight="1">
      <c r="A1197" s="301"/>
      <c r="B1197" s="333"/>
      <c r="C1197" s="333"/>
      <c r="D1197" s="333"/>
      <c r="E1197" s="333"/>
      <c r="F1197" s="333"/>
      <c r="G1197" s="334"/>
      <c r="H1197" s="334"/>
      <c r="I1197" s="335"/>
      <c r="J1197" s="335"/>
      <c r="K1197" s="335"/>
      <c r="L1197" s="335"/>
      <c r="M1197" s="335"/>
      <c r="N1197" s="336" t="str">
        <f t="shared" ca="1" si="72"/>
        <v/>
      </c>
      <c r="O1197" s="336" t="s">
        <v>18592</v>
      </c>
      <c r="P1197" s="337"/>
      <c r="Q1197" s="338" t="str">
        <f t="shared" si="73"/>
        <v/>
      </c>
      <c r="R1197" s="338" t="b">
        <f t="shared" si="74"/>
        <v>1</v>
      </c>
      <c r="S1197" s="338" t="str">
        <f t="shared" si="75"/>
        <v/>
      </c>
    </row>
    <row r="1198" spans="1:19" s="338" customFormat="1" ht="20.100000000000001" customHeight="1">
      <c r="A1198" s="301"/>
      <c r="B1198" s="333"/>
      <c r="C1198" s="333"/>
      <c r="D1198" s="333"/>
      <c r="E1198" s="333"/>
      <c r="F1198" s="333"/>
      <c r="G1198" s="334"/>
      <c r="H1198" s="334"/>
      <c r="I1198" s="335"/>
      <c r="J1198" s="335"/>
      <c r="K1198" s="335"/>
      <c r="L1198" s="335"/>
      <c r="M1198" s="335"/>
      <c r="N1198" s="336" t="str">
        <f t="shared" ca="1" si="72"/>
        <v/>
      </c>
      <c r="O1198" s="336" t="s">
        <v>18592</v>
      </c>
      <c r="P1198" s="337"/>
      <c r="Q1198" s="338" t="str">
        <f t="shared" si="73"/>
        <v/>
      </c>
      <c r="R1198" s="338" t="b">
        <f t="shared" si="74"/>
        <v>1</v>
      </c>
      <c r="S1198" s="338" t="str">
        <f t="shared" si="75"/>
        <v/>
      </c>
    </row>
    <row r="1199" spans="1:19" s="338" customFormat="1" ht="20.100000000000001" customHeight="1">
      <c r="A1199" s="301"/>
      <c r="B1199" s="333"/>
      <c r="C1199" s="333"/>
      <c r="D1199" s="333"/>
      <c r="E1199" s="333"/>
      <c r="F1199" s="333"/>
      <c r="G1199" s="334"/>
      <c r="H1199" s="334"/>
      <c r="I1199" s="335"/>
      <c r="J1199" s="335"/>
      <c r="K1199" s="335"/>
      <c r="L1199" s="335"/>
      <c r="M1199" s="335"/>
      <c r="N1199" s="336" t="str">
        <f t="shared" ca="1" si="72"/>
        <v/>
      </c>
      <c r="O1199" s="336" t="s">
        <v>18592</v>
      </c>
      <c r="P1199" s="337"/>
      <c r="Q1199" s="338" t="str">
        <f t="shared" si="73"/>
        <v/>
      </c>
      <c r="R1199" s="338" t="b">
        <f t="shared" si="74"/>
        <v>1</v>
      </c>
      <c r="S1199" s="338" t="str">
        <f t="shared" si="75"/>
        <v/>
      </c>
    </row>
    <row r="1200" spans="1:19" s="338" customFormat="1" ht="20.100000000000001" customHeight="1">
      <c r="A1200" s="301"/>
      <c r="B1200" s="333"/>
      <c r="C1200" s="333"/>
      <c r="D1200" s="333"/>
      <c r="E1200" s="333"/>
      <c r="F1200" s="333"/>
      <c r="G1200" s="334"/>
      <c r="H1200" s="334"/>
      <c r="I1200" s="335"/>
      <c r="J1200" s="335"/>
      <c r="K1200" s="335"/>
      <c r="L1200" s="335"/>
      <c r="M1200" s="335"/>
      <c r="N1200" s="336" t="str">
        <f t="shared" ca="1" si="72"/>
        <v/>
      </c>
      <c r="O1200" s="336" t="s">
        <v>18592</v>
      </c>
      <c r="P1200" s="337"/>
      <c r="Q1200" s="338" t="str">
        <f t="shared" si="73"/>
        <v/>
      </c>
      <c r="R1200" s="338" t="b">
        <f t="shared" si="74"/>
        <v>1</v>
      </c>
      <c r="S1200" s="338" t="str">
        <f t="shared" si="75"/>
        <v/>
      </c>
    </row>
    <row r="1201" spans="1:19" s="338" customFormat="1" ht="20.100000000000001" customHeight="1">
      <c r="A1201" s="301"/>
      <c r="B1201" s="333"/>
      <c r="C1201" s="333"/>
      <c r="D1201" s="333"/>
      <c r="E1201" s="333"/>
      <c r="F1201" s="333"/>
      <c r="G1201" s="334"/>
      <c r="H1201" s="334"/>
      <c r="I1201" s="335"/>
      <c r="J1201" s="335"/>
      <c r="K1201" s="335"/>
      <c r="L1201" s="335"/>
      <c r="M1201" s="335"/>
      <c r="N1201" s="336" t="str">
        <f t="shared" ca="1" si="72"/>
        <v/>
      </c>
      <c r="O1201" s="336" t="s">
        <v>18592</v>
      </c>
      <c r="P1201" s="337"/>
      <c r="Q1201" s="338" t="str">
        <f t="shared" si="73"/>
        <v/>
      </c>
      <c r="R1201" s="338" t="b">
        <f t="shared" si="74"/>
        <v>1</v>
      </c>
      <c r="S1201" s="338" t="str">
        <f t="shared" si="75"/>
        <v/>
      </c>
    </row>
    <row r="1202" spans="1:19" s="338" customFormat="1" ht="20.100000000000001" customHeight="1">
      <c r="A1202" s="301"/>
      <c r="B1202" s="333"/>
      <c r="C1202" s="333"/>
      <c r="D1202" s="333"/>
      <c r="E1202" s="333"/>
      <c r="F1202" s="333"/>
      <c r="G1202" s="334"/>
      <c r="H1202" s="334"/>
      <c r="I1202" s="335"/>
      <c r="J1202" s="335"/>
      <c r="K1202" s="335"/>
      <c r="L1202" s="335"/>
      <c r="M1202" s="335"/>
      <c r="N1202" s="336" t="str">
        <f t="shared" ca="1" si="72"/>
        <v/>
      </c>
      <c r="O1202" s="336" t="s">
        <v>18592</v>
      </c>
      <c r="P1202" s="337"/>
      <c r="Q1202" s="338" t="str">
        <f t="shared" si="73"/>
        <v/>
      </c>
      <c r="R1202" s="338" t="b">
        <f t="shared" si="74"/>
        <v>1</v>
      </c>
      <c r="S1202" s="338" t="str">
        <f t="shared" si="75"/>
        <v/>
      </c>
    </row>
    <row r="1203" spans="1:19" s="338" customFormat="1" ht="20.100000000000001" customHeight="1">
      <c r="A1203" s="301"/>
      <c r="B1203" s="333"/>
      <c r="C1203" s="333"/>
      <c r="D1203" s="333"/>
      <c r="E1203" s="333"/>
      <c r="F1203" s="333"/>
      <c r="G1203" s="334"/>
      <c r="H1203" s="334"/>
      <c r="I1203" s="335"/>
      <c r="J1203" s="335"/>
      <c r="K1203" s="335"/>
      <c r="L1203" s="335"/>
      <c r="M1203" s="335"/>
      <c r="N1203" s="336" t="str">
        <f t="shared" ca="1" si="72"/>
        <v/>
      </c>
      <c r="O1203" s="336" t="s">
        <v>18592</v>
      </c>
      <c r="P1203" s="337"/>
      <c r="Q1203" s="338" t="str">
        <f t="shared" si="73"/>
        <v/>
      </c>
      <c r="R1203" s="338" t="b">
        <f t="shared" si="74"/>
        <v>1</v>
      </c>
      <c r="S1203" s="338" t="str">
        <f t="shared" si="75"/>
        <v/>
      </c>
    </row>
    <row r="1204" spans="1:19" s="338" customFormat="1" ht="20.100000000000001" customHeight="1">
      <c r="A1204" s="301"/>
      <c r="B1204" s="333"/>
      <c r="C1204" s="333"/>
      <c r="D1204" s="333"/>
      <c r="E1204" s="333"/>
      <c r="F1204" s="333"/>
      <c r="G1204" s="334"/>
      <c r="H1204" s="334"/>
      <c r="I1204" s="335"/>
      <c r="J1204" s="335"/>
      <c r="K1204" s="335"/>
      <c r="L1204" s="335"/>
      <c r="M1204" s="335"/>
      <c r="N1204" s="336" t="str">
        <f t="shared" ca="1" si="72"/>
        <v/>
      </c>
      <c r="O1204" s="336" t="s">
        <v>18592</v>
      </c>
      <c r="P1204" s="337"/>
      <c r="Q1204" s="338" t="str">
        <f t="shared" si="73"/>
        <v/>
      </c>
      <c r="R1204" s="338" t="b">
        <f t="shared" si="74"/>
        <v>1</v>
      </c>
      <c r="S1204" s="338" t="str">
        <f t="shared" si="75"/>
        <v/>
      </c>
    </row>
    <row r="1205" spans="1:19" s="338" customFormat="1" ht="20.100000000000001" customHeight="1">
      <c r="A1205" s="301"/>
      <c r="B1205" s="333"/>
      <c r="C1205" s="333"/>
      <c r="D1205" s="333"/>
      <c r="E1205" s="333"/>
      <c r="F1205" s="333"/>
      <c r="G1205" s="334"/>
      <c r="H1205" s="334"/>
      <c r="I1205" s="335"/>
      <c r="J1205" s="335"/>
      <c r="K1205" s="335"/>
      <c r="L1205" s="335"/>
      <c r="M1205" s="335"/>
      <c r="N1205" s="336" t="str">
        <f t="shared" ca="1" si="72"/>
        <v/>
      </c>
      <c r="O1205" s="336" t="s">
        <v>18592</v>
      </c>
      <c r="P1205" s="337"/>
      <c r="Q1205" s="338" t="str">
        <f t="shared" si="73"/>
        <v/>
      </c>
      <c r="R1205" s="338" t="b">
        <f t="shared" si="74"/>
        <v>1</v>
      </c>
      <c r="S1205" s="338" t="str">
        <f t="shared" si="75"/>
        <v/>
      </c>
    </row>
    <row r="1206" spans="1:19" s="338" customFormat="1" ht="20.100000000000001" customHeight="1">
      <c r="A1206" s="301"/>
      <c r="B1206" s="333"/>
      <c r="C1206" s="333"/>
      <c r="D1206" s="333"/>
      <c r="E1206" s="333"/>
      <c r="F1206" s="333"/>
      <c r="G1206" s="334"/>
      <c r="H1206" s="334"/>
      <c r="I1206" s="335"/>
      <c r="J1206" s="335"/>
      <c r="K1206" s="335"/>
      <c r="L1206" s="335"/>
      <c r="M1206" s="335"/>
      <c r="N1206" s="336" t="str">
        <f t="shared" ca="1" si="72"/>
        <v/>
      </c>
      <c r="O1206" s="336" t="s">
        <v>18592</v>
      </c>
      <c r="P1206" s="337"/>
      <c r="Q1206" s="338" t="str">
        <f t="shared" si="73"/>
        <v/>
      </c>
      <c r="R1206" s="338" t="b">
        <f t="shared" si="74"/>
        <v>1</v>
      </c>
      <c r="S1206" s="338" t="str">
        <f t="shared" si="75"/>
        <v/>
      </c>
    </row>
    <row r="1207" spans="1:19" s="338" customFormat="1" ht="20.100000000000001" customHeight="1">
      <c r="A1207" s="301"/>
      <c r="B1207" s="333"/>
      <c r="C1207" s="333"/>
      <c r="D1207" s="333"/>
      <c r="E1207" s="333"/>
      <c r="F1207" s="333"/>
      <c r="G1207" s="334"/>
      <c r="H1207" s="334"/>
      <c r="I1207" s="335"/>
      <c r="J1207" s="335"/>
      <c r="K1207" s="335"/>
      <c r="L1207" s="335"/>
      <c r="M1207" s="335"/>
      <c r="N1207" s="336" t="str">
        <f t="shared" ca="1" si="72"/>
        <v/>
      </c>
      <c r="O1207" s="336" t="s">
        <v>18592</v>
      </c>
      <c r="P1207" s="337"/>
      <c r="Q1207" s="338" t="str">
        <f t="shared" si="73"/>
        <v/>
      </c>
      <c r="R1207" s="338" t="b">
        <f t="shared" si="74"/>
        <v>1</v>
      </c>
      <c r="S1207" s="338" t="str">
        <f t="shared" si="75"/>
        <v/>
      </c>
    </row>
    <row r="1208" spans="1:19" s="338" customFormat="1" ht="20.100000000000001" customHeight="1">
      <c r="A1208" s="301"/>
      <c r="B1208" s="333"/>
      <c r="C1208" s="333"/>
      <c r="D1208" s="333"/>
      <c r="E1208" s="333"/>
      <c r="F1208" s="333"/>
      <c r="G1208" s="334"/>
      <c r="H1208" s="334"/>
      <c r="I1208" s="335"/>
      <c r="J1208" s="335"/>
      <c r="K1208" s="335"/>
      <c r="L1208" s="335"/>
      <c r="M1208" s="335"/>
      <c r="N1208" s="336" t="str">
        <f t="shared" ca="1" si="72"/>
        <v/>
      </c>
      <c r="O1208" s="336" t="s">
        <v>18592</v>
      </c>
      <c r="P1208" s="337"/>
      <c r="Q1208" s="338" t="str">
        <f t="shared" si="73"/>
        <v/>
      </c>
      <c r="R1208" s="338" t="b">
        <f t="shared" si="74"/>
        <v>1</v>
      </c>
      <c r="S1208" s="338" t="str">
        <f t="shared" si="75"/>
        <v/>
      </c>
    </row>
    <row r="1209" spans="1:19" s="338" customFormat="1" ht="20.100000000000001" customHeight="1">
      <c r="A1209" s="301"/>
      <c r="B1209" s="333"/>
      <c r="C1209" s="333"/>
      <c r="D1209" s="333"/>
      <c r="E1209" s="333"/>
      <c r="F1209" s="333"/>
      <c r="G1209" s="334"/>
      <c r="H1209" s="334"/>
      <c r="I1209" s="335"/>
      <c r="J1209" s="335"/>
      <c r="K1209" s="335"/>
      <c r="L1209" s="335"/>
      <c r="M1209" s="335"/>
      <c r="N1209" s="336" t="str">
        <f t="shared" ca="1" si="72"/>
        <v/>
      </c>
      <c r="O1209" s="336" t="s">
        <v>18592</v>
      </c>
      <c r="P1209" s="337"/>
      <c r="Q1209" s="338" t="str">
        <f t="shared" si="73"/>
        <v/>
      </c>
      <c r="R1209" s="338" t="b">
        <f t="shared" si="74"/>
        <v>1</v>
      </c>
      <c r="S1209" s="338" t="str">
        <f t="shared" si="75"/>
        <v/>
      </c>
    </row>
    <row r="1210" spans="1:19" s="338" customFormat="1" ht="20.100000000000001" customHeight="1">
      <c r="A1210" s="301"/>
      <c r="B1210" s="333"/>
      <c r="C1210" s="333"/>
      <c r="D1210" s="333"/>
      <c r="E1210" s="333"/>
      <c r="F1210" s="333"/>
      <c r="G1210" s="334"/>
      <c r="H1210" s="334"/>
      <c r="I1210" s="335"/>
      <c r="J1210" s="335"/>
      <c r="K1210" s="335"/>
      <c r="L1210" s="335"/>
      <c r="M1210" s="335"/>
      <c r="N1210" s="336" t="str">
        <f t="shared" ca="1" si="72"/>
        <v/>
      </c>
      <c r="O1210" s="336" t="s">
        <v>18592</v>
      </c>
      <c r="P1210" s="337"/>
      <c r="Q1210" s="338" t="str">
        <f t="shared" si="73"/>
        <v/>
      </c>
      <c r="R1210" s="338" t="b">
        <f t="shared" si="74"/>
        <v>1</v>
      </c>
      <c r="S1210" s="338" t="str">
        <f t="shared" si="75"/>
        <v/>
      </c>
    </row>
    <row r="1211" spans="1:19" s="338" customFormat="1" ht="20.100000000000001" customHeight="1">
      <c r="A1211" s="301"/>
      <c r="B1211" s="333"/>
      <c r="C1211" s="333"/>
      <c r="D1211" s="333"/>
      <c r="E1211" s="333"/>
      <c r="F1211" s="333"/>
      <c r="G1211" s="334"/>
      <c r="H1211" s="334"/>
      <c r="I1211" s="335"/>
      <c r="J1211" s="335"/>
      <c r="K1211" s="335"/>
      <c r="L1211" s="335"/>
      <c r="M1211" s="335"/>
      <c r="N1211" s="336" t="str">
        <f t="shared" ca="1" si="72"/>
        <v/>
      </c>
      <c r="O1211" s="336" t="s">
        <v>18592</v>
      </c>
      <c r="P1211" s="337"/>
      <c r="Q1211" s="338" t="str">
        <f t="shared" si="73"/>
        <v/>
      </c>
      <c r="R1211" s="338" t="b">
        <f t="shared" si="74"/>
        <v>1</v>
      </c>
      <c r="S1211" s="338" t="str">
        <f t="shared" si="75"/>
        <v/>
      </c>
    </row>
    <row r="1212" spans="1:19" s="338" customFormat="1" ht="20.100000000000001" customHeight="1">
      <c r="A1212" s="301"/>
      <c r="B1212" s="333"/>
      <c r="C1212" s="333"/>
      <c r="D1212" s="333"/>
      <c r="E1212" s="333"/>
      <c r="F1212" s="333"/>
      <c r="G1212" s="334"/>
      <c r="H1212" s="334"/>
      <c r="I1212" s="335"/>
      <c r="J1212" s="335"/>
      <c r="K1212" s="335"/>
      <c r="L1212" s="335"/>
      <c r="M1212" s="335"/>
      <c r="N1212" s="336" t="str">
        <f t="shared" ca="1" si="72"/>
        <v/>
      </c>
      <c r="O1212" s="336" t="s">
        <v>18592</v>
      </c>
      <c r="P1212" s="337"/>
      <c r="Q1212" s="338" t="str">
        <f t="shared" si="73"/>
        <v/>
      </c>
      <c r="R1212" s="338" t="b">
        <f t="shared" si="74"/>
        <v>1</v>
      </c>
      <c r="S1212" s="338" t="str">
        <f t="shared" si="75"/>
        <v/>
      </c>
    </row>
    <row r="1213" spans="1:19" s="338" customFormat="1" ht="20.100000000000001" customHeight="1">
      <c r="A1213" s="301"/>
      <c r="B1213" s="333"/>
      <c r="C1213" s="333"/>
      <c r="D1213" s="333"/>
      <c r="E1213" s="333"/>
      <c r="F1213" s="333"/>
      <c r="G1213" s="334"/>
      <c r="H1213" s="334"/>
      <c r="I1213" s="335"/>
      <c r="J1213" s="335"/>
      <c r="K1213" s="335"/>
      <c r="L1213" s="335"/>
      <c r="M1213" s="335"/>
      <c r="N1213" s="336" t="str">
        <f t="shared" ca="1" si="72"/>
        <v/>
      </c>
      <c r="O1213" s="336" t="s">
        <v>18592</v>
      </c>
      <c r="P1213" s="337"/>
      <c r="Q1213" s="338" t="str">
        <f t="shared" si="73"/>
        <v/>
      </c>
      <c r="R1213" s="338" t="b">
        <f t="shared" si="74"/>
        <v>1</v>
      </c>
      <c r="S1213" s="338" t="str">
        <f t="shared" si="75"/>
        <v/>
      </c>
    </row>
    <row r="1214" spans="1:19" s="338" customFormat="1" ht="20.100000000000001" customHeight="1">
      <c r="A1214" s="301"/>
      <c r="B1214" s="333"/>
      <c r="C1214" s="333"/>
      <c r="D1214" s="333"/>
      <c r="E1214" s="333"/>
      <c r="F1214" s="333"/>
      <c r="G1214" s="334"/>
      <c r="H1214" s="334"/>
      <c r="I1214" s="335"/>
      <c r="J1214" s="335"/>
      <c r="K1214" s="335"/>
      <c r="L1214" s="335"/>
      <c r="M1214" s="335"/>
      <c r="N1214" s="336" t="str">
        <f t="shared" ca="1" si="72"/>
        <v/>
      </c>
      <c r="O1214" s="336" t="s">
        <v>18592</v>
      </c>
      <c r="P1214" s="337"/>
      <c r="Q1214" s="338" t="str">
        <f t="shared" si="73"/>
        <v/>
      </c>
      <c r="R1214" s="338" t="b">
        <f t="shared" si="74"/>
        <v>1</v>
      </c>
      <c r="S1214" s="338" t="str">
        <f t="shared" si="75"/>
        <v/>
      </c>
    </row>
    <row r="1215" spans="1:19" s="338" customFormat="1" ht="20.100000000000001" customHeight="1">
      <c r="A1215" s="301"/>
      <c r="B1215" s="333"/>
      <c r="C1215" s="333"/>
      <c r="D1215" s="333"/>
      <c r="E1215" s="333"/>
      <c r="F1215" s="333"/>
      <c r="G1215" s="334"/>
      <c r="H1215" s="334"/>
      <c r="I1215" s="335"/>
      <c r="J1215" s="335"/>
      <c r="K1215" s="335"/>
      <c r="L1215" s="335"/>
      <c r="M1215" s="335"/>
      <c r="N1215" s="336" t="str">
        <f t="shared" ca="1" si="72"/>
        <v/>
      </c>
      <c r="O1215" s="336" t="s">
        <v>18592</v>
      </c>
      <c r="P1215" s="337"/>
      <c r="Q1215" s="338" t="str">
        <f t="shared" si="73"/>
        <v/>
      </c>
      <c r="R1215" s="338" t="b">
        <f t="shared" si="74"/>
        <v>1</v>
      </c>
      <c r="S1215" s="338" t="str">
        <f t="shared" si="75"/>
        <v/>
      </c>
    </row>
    <row r="1216" spans="1:19" s="338" customFormat="1" ht="20.100000000000001" customHeight="1">
      <c r="A1216" s="301"/>
      <c r="B1216" s="333"/>
      <c r="C1216" s="333"/>
      <c r="D1216" s="333"/>
      <c r="E1216" s="333"/>
      <c r="F1216" s="333"/>
      <c r="G1216" s="334"/>
      <c r="H1216" s="334"/>
      <c r="I1216" s="335"/>
      <c r="J1216" s="335"/>
      <c r="K1216" s="335"/>
      <c r="L1216" s="335"/>
      <c r="M1216" s="335"/>
      <c r="N1216" s="336" t="str">
        <f t="shared" ca="1" si="72"/>
        <v/>
      </c>
      <c r="O1216" s="336" t="s">
        <v>18592</v>
      </c>
      <c r="P1216" s="337"/>
      <c r="Q1216" s="338" t="str">
        <f t="shared" si="73"/>
        <v/>
      </c>
      <c r="R1216" s="338" t="b">
        <f t="shared" si="74"/>
        <v>1</v>
      </c>
      <c r="S1216" s="338" t="str">
        <f t="shared" si="75"/>
        <v/>
      </c>
    </row>
    <row r="1217" spans="1:19" s="338" customFormat="1" ht="20.100000000000001" customHeight="1">
      <c r="A1217" s="301"/>
      <c r="B1217" s="333"/>
      <c r="C1217" s="333"/>
      <c r="D1217" s="333"/>
      <c r="E1217" s="333"/>
      <c r="F1217" s="333"/>
      <c r="G1217" s="334"/>
      <c r="H1217" s="334"/>
      <c r="I1217" s="335"/>
      <c r="J1217" s="335"/>
      <c r="K1217" s="335"/>
      <c r="L1217" s="335"/>
      <c r="M1217" s="335"/>
      <c r="N1217" s="336" t="str">
        <f t="shared" ca="1" si="72"/>
        <v/>
      </c>
      <c r="O1217" s="336" t="s">
        <v>18592</v>
      </c>
      <c r="P1217" s="337"/>
      <c r="Q1217" s="338" t="str">
        <f t="shared" si="73"/>
        <v/>
      </c>
      <c r="R1217" s="338" t="b">
        <f t="shared" si="74"/>
        <v>1</v>
      </c>
      <c r="S1217" s="338" t="str">
        <f t="shared" si="75"/>
        <v/>
      </c>
    </row>
    <row r="1218" spans="1:19" s="338" customFormat="1" ht="20.100000000000001" customHeight="1">
      <c r="A1218" s="301"/>
      <c r="B1218" s="333"/>
      <c r="C1218" s="333"/>
      <c r="D1218" s="333"/>
      <c r="E1218" s="333"/>
      <c r="F1218" s="333"/>
      <c r="G1218" s="334"/>
      <c r="H1218" s="334"/>
      <c r="I1218" s="335"/>
      <c r="J1218" s="335"/>
      <c r="K1218" s="335"/>
      <c r="L1218" s="335"/>
      <c r="M1218" s="335"/>
      <c r="N1218" s="336" t="str">
        <f t="shared" ca="1" si="72"/>
        <v/>
      </c>
      <c r="O1218" s="336" t="s">
        <v>18592</v>
      </c>
      <c r="P1218" s="337"/>
      <c r="Q1218" s="338" t="str">
        <f t="shared" si="73"/>
        <v/>
      </c>
      <c r="R1218" s="338" t="b">
        <f t="shared" si="74"/>
        <v>1</v>
      </c>
      <c r="S1218" s="338" t="str">
        <f t="shared" si="75"/>
        <v/>
      </c>
    </row>
    <row r="1219" spans="1:19" s="338" customFormat="1" ht="20.100000000000001" customHeight="1">
      <c r="A1219" s="301"/>
      <c r="B1219" s="333"/>
      <c r="C1219" s="333"/>
      <c r="D1219" s="333"/>
      <c r="E1219" s="333"/>
      <c r="F1219" s="333"/>
      <c r="G1219" s="334"/>
      <c r="H1219" s="334"/>
      <c r="I1219" s="335"/>
      <c r="J1219" s="335"/>
      <c r="K1219" s="335"/>
      <c r="L1219" s="335"/>
      <c r="M1219" s="335"/>
      <c r="N1219" s="336" t="str">
        <f t="shared" ca="1" si="72"/>
        <v/>
      </c>
      <c r="O1219" s="336" t="s">
        <v>18592</v>
      </c>
      <c r="P1219" s="337"/>
      <c r="Q1219" s="338" t="str">
        <f t="shared" si="73"/>
        <v/>
      </c>
      <c r="R1219" s="338" t="b">
        <f t="shared" si="74"/>
        <v>1</v>
      </c>
      <c r="S1219" s="338" t="str">
        <f t="shared" si="75"/>
        <v/>
      </c>
    </row>
    <row r="1220" spans="1:19" s="338" customFormat="1" ht="20.100000000000001" customHeight="1">
      <c r="A1220" s="301"/>
      <c r="B1220" s="333"/>
      <c r="C1220" s="333"/>
      <c r="D1220" s="333"/>
      <c r="E1220" s="333"/>
      <c r="F1220" s="333"/>
      <c r="G1220" s="334"/>
      <c r="H1220" s="334"/>
      <c r="I1220" s="335"/>
      <c r="J1220" s="335"/>
      <c r="K1220" s="335"/>
      <c r="L1220" s="335"/>
      <c r="M1220" s="335"/>
      <c r="N1220" s="336" t="str">
        <f t="shared" ca="1" si="72"/>
        <v/>
      </c>
      <c r="O1220" s="336" t="s">
        <v>18592</v>
      </c>
      <c r="P1220" s="337"/>
      <c r="Q1220" s="338" t="str">
        <f t="shared" si="73"/>
        <v/>
      </c>
      <c r="R1220" s="338" t="b">
        <f t="shared" si="74"/>
        <v>1</v>
      </c>
      <c r="S1220" s="338" t="str">
        <f t="shared" si="75"/>
        <v/>
      </c>
    </row>
    <row r="1221" spans="1:19" s="338" customFormat="1" ht="20.100000000000001" customHeight="1">
      <c r="A1221" s="301"/>
      <c r="B1221" s="333"/>
      <c r="C1221" s="333"/>
      <c r="D1221" s="333"/>
      <c r="E1221" s="333"/>
      <c r="F1221" s="333"/>
      <c r="G1221" s="334"/>
      <c r="H1221" s="334"/>
      <c r="I1221" s="335"/>
      <c r="J1221" s="335"/>
      <c r="K1221" s="335"/>
      <c r="L1221" s="335"/>
      <c r="M1221" s="335"/>
      <c r="N1221" s="336" t="str">
        <f t="shared" ref="N1221:N1284" ca="1" si="76">IF(A1221="","",IF(ISERROR(MATCH($F1221,CL,0)),"Unknown",INDIRECT("'C'!$A$"&amp;MATCH($F1221,CL,0)+1)))</f>
        <v/>
      </c>
      <c r="O1221" s="336" t="s">
        <v>18592</v>
      </c>
      <c r="P1221" s="337"/>
      <c r="Q1221" s="338" t="str">
        <f t="shared" ref="Q1221:Q1284" si="77">A1221&amp;B1221</f>
        <v/>
      </c>
      <c r="R1221" s="338" t="b">
        <f t="shared" ref="R1221:R1284" si="78">OR(ISBLANK(B1221),ISBLANK(C1221))</f>
        <v>1</v>
      </c>
      <c r="S1221" s="338" t="str">
        <f t="shared" ref="S1221:S1284" si="79">IF(R1221,"",A1221&amp;"+")</f>
        <v/>
      </c>
    </row>
    <row r="1222" spans="1:19" s="338" customFormat="1" ht="20.100000000000001" customHeight="1">
      <c r="A1222" s="301"/>
      <c r="B1222" s="333"/>
      <c r="C1222" s="333"/>
      <c r="D1222" s="333"/>
      <c r="E1222" s="333"/>
      <c r="F1222" s="333"/>
      <c r="G1222" s="334"/>
      <c r="H1222" s="334"/>
      <c r="I1222" s="335"/>
      <c r="J1222" s="335"/>
      <c r="K1222" s="335"/>
      <c r="L1222" s="335"/>
      <c r="M1222" s="335"/>
      <c r="N1222" s="336" t="str">
        <f t="shared" ca="1" si="76"/>
        <v/>
      </c>
      <c r="O1222" s="336" t="s">
        <v>18592</v>
      </c>
      <c r="P1222" s="337"/>
      <c r="Q1222" s="338" t="str">
        <f t="shared" si="77"/>
        <v/>
      </c>
      <c r="R1222" s="338" t="b">
        <f t="shared" si="78"/>
        <v>1</v>
      </c>
      <c r="S1222" s="338" t="str">
        <f t="shared" si="79"/>
        <v/>
      </c>
    </row>
    <row r="1223" spans="1:19" s="338" customFormat="1" ht="20.100000000000001" customHeight="1">
      <c r="A1223" s="301"/>
      <c r="B1223" s="333"/>
      <c r="C1223" s="333"/>
      <c r="D1223" s="333"/>
      <c r="E1223" s="333"/>
      <c r="F1223" s="333"/>
      <c r="G1223" s="334"/>
      <c r="H1223" s="334"/>
      <c r="I1223" s="335"/>
      <c r="J1223" s="335"/>
      <c r="K1223" s="335"/>
      <c r="L1223" s="335"/>
      <c r="M1223" s="335"/>
      <c r="N1223" s="336" t="str">
        <f t="shared" ca="1" si="76"/>
        <v/>
      </c>
      <c r="O1223" s="336" t="s">
        <v>18592</v>
      </c>
      <c r="P1223" s="337"/>
      <c r="Q1223" s="338" t="str">
        <f t="shared" si="77"/>
        <v/>
      </c>
      <c r="R1223" s="338" t="b">
        <f t="shared" si="78"/>
        <v>1</v>
      </c>
      <c r="S1223" s="338" t="str">
        <f t="shared" si="79"/>
        <v/>
      </c>
    </row>
    <row r="1224" spans="1:19" s="338" customFormat="1" ht="20.100000000000001" customHeight="1">
      <c r="A1224" s="301"/>
      <c r="B1224" s="333"/>
      <c r="C1224" s="333"/>
      <c r="D1224" s="333"/>
      <c r="E1224" s="333"/>
      <c r="F1224" s="333"/>
      <c r="G1224" s="334"/>
      <c r="H1224" s="334"/>
      <c r="I1224" s="335"/>
      <c r="J1224" s="335"/>
      <c r="K1224" s="335"/>
      <c r="L1224" s="335"/>
      <c r="M1224" s="335"/>
      <c r="N1224" s="336" t="str">
        <f t="shared" ca="1" si="76"/>
        <v/>
      </c>
      <c r="O1224" s="336" t="s">
        <v>18592</v>
      </c>
      <c r="P1224" s="337"/>
      <c r="Q1224" s="338" t="str">
        <f t="shared" si="77"/>
        <v/>
      </c>
      <c r="R1224" s="338" t="b">
        <f t="shared" si="78"/>
        <v>1</v>
      </c>
      <c r="S1224" s="338" t="str">
        <f t="shared" si="79"/>
        <v/>
      </c>
    </row>
    <row r="1225" spans="1:19" s="338" customFormat="1" ht="20.100000000000001" customHeight="1">
      <c r="A1225" s="301"/>
      <c r="B1225" s="333"/>
      <c r="C1225" s="333"/>
      <c r="D1225" s="333"/>
      <c r="E1225" s="333"/>
      <c r="F1225" s="333"/>
      <c r="G1225" s="334"/>
      <c r="H1225" s="334"/>
      <c r="I1225" s="335"/>
      <c r="J1225" s="335"/>
      <c r="K1225" s="335"/>
      <c r="L1225" s="335"/>
      <c r="M1225" s="335"/>
      <c r="N1225" s="336" t="str">
        <f t="shared" ca="1" si="76"/>
        <v/>
      </c>
      <c r="O1225" s="336" t="s">
        <v>18592</v>
      </c>
      <c r="P1225" s="337"/>
      <c r="Q1225" s="338" t="str">
        <f t="shared" si="77"/>
        <v/>
      </c>
      <c r="R1225" s="338" t="b">
        <f t="shared" si="78"/>
        <v>1</v>
      </c>
      <c r="S1225" s="338" t="str">
        <f t="shared" si="79"/>
        <v/>
      </c>
    </row>
    <row r="1226" spans="1:19" s="338" customFormat="1" ht="20.100000000000001" customHeight="1">
      <c r="A1226" s="301"/>
      <c r="B1226" s="333"/>
      <c r="C1226" s="333"/>
      <c r="D1226" s="333"/>
      <c r="E1226" s="333"/>
      <c r="F1226" s="333"/>
      <c r="G1226" s="334"/>
      <c r="H1226" s="334"/>
      <c r="I1226" s="335"/>
      <c r="J1226" s="335"/>
      <c r="K1226" s="335"/>
      <c r="L1226" s="335"/>
      <c r="M1226" s="335"/>
      <c r="N1226" s="336" t="str">
        <f t="shared" ca="1" si="76"/>
        <v/>
      </c>
      <c r="O1226" s="336" t="s">
        <v>18592</v>
      </c>
      <c r="P1226" s="337"/>
      <c r="Q1226" s="338" t="str">
        <f t="shared" si="77"/>
        <v/>
      </c>
      <c r="R1226" s="338" t="b">
        <f t="shared" si="78"/>
        <v>1</v>
      </c>
      <c r="S1226" s="338" t="str">
        <f t="shared" si="79"/>
        <v/>
      </c>
    </row>
    <row r="1227" spans="1:19" s="338" customFormat="1" ht="20.100000000000001" customHeight="1">
      <c r="A1227" s="301"/>
      <c r="B1227" s="333"/>
      <c r="C1227" s="333"/>
      <c r="D1227" s="333"/>
      <c r="E1227" s="333"/>
      <c r="F1227" s="333"/>
      <c r="G1227" s="334"/>
      <c r="H1227" s="334"/>
      <c r="I1227" s="335"/>
      <c r="J1227" s="335"/>
      <c r="K1227" s="335"/>
      <c r="L1227" s="335"/>
      <c r="M1227" s="335"/>
      <c r="N1227" s="336" t="str">
        <f t="shared" ca="1" si="76"/>
        <v/>
      </c>
      <c r="O1227" s="336" t="s">
        <v>18592</v>
      </c>
      <c r="P1227" s="337"/>
      <c r="Q1227" s="338" t="str">
        <f t="shared" si="77"/>
        <v/>
      </c>
      <c r="R1227" s="338" t="b">
        <f t="shared" si="78"/>
        <v>1</v>
      </c>
      <c r="S1227" s="338" t="str">
        <f t="shared" si="79"/>
        <v/>
      </c>
    </row>
    <row r="1228" spans="1:19" s="338" customFormat="1" ht="20.100000000000001" customHeight="1">
      <c r="A1228" s="301"/>
      <c r="B1228" s="333"/>
      <c r="C1228" s="333"/>
      <c r="D1228" s="333"/>
      <c r="E1228" s="333"/>
      <c r="F1228" s="333"/>
      <c r="G1228" s="334"/>
      <c r="H1228" s="334"/>
      <c r="I1228" s="335"/>
      <c r="J1228" s="335"/>
      <c r="K1228" s="335"/>
      <c r="L1228" s="335"/>
      <c r="M1228" s="335"/>
      <c r="N1228" s="336" t="str">
        <f t="shared" ca="1" si="76"/>
        <v/>
      </c>
      <c r="O1228" s="336" t="s">
        <v>18592</v>
      </c>
      <c r="P1228" s="337"/>
      <c r="Q1228" s="338" t="str">
        <f t="shared" si="77"/>
        <v/>
      </c>
      <c r="R1228" s="338" t="b">
        <f t="shared" si="78"/>
        <v>1</v>
      </c>
      <c r="S1228" s="338" t="str">
        <f t="shared" si="79"/>
        <v/>
      </c>
    </row>
    <row r="1229" spans="1:19" s="338" customFormat="1" ht="20.100000000000001" customHeight="1">
      <c r="A1229" s="301"/>
      <c r="B1229" s="333"/>
      <c r="C1229" s="333"/>
      <c r="D1229" s="333"/>
      <c r="E1229" s="333"/>
      <c r="F1229" s="333"/>
      <c r="G1229" s="334"/>
      <c r="H1229" s="334"/>
      <c r="I1229" s="335"/>
      <c r="J1229" s="335"/>
      <c r="K1229" s="335"/>
      <c r="L1229" s="335"/>
      <c r="M1229" s="335"/>
      <c r="N1229" s="336" t="str">
        <f t="shared" ca="1" si="76"/>
        <v/>
      </c>
      <c r="O1229" s="336" t="s">
        <v>18592</v>
      </c>
      <c r="P1229" s="337"/>
      <c r="Q1229" s="338" t="str">
        <f t="shared" si="77"/>
        <v/>
      </c>
      <c r="R1229" s="338" t="b">
        <f t="shared" si="78"/>
        <v>1</v>
      </c>
      <c r="S1229" s="338" t="str">
        <f t="shared" si="79"/>
        <v/>
      </c>
    </row>
    <row r="1230" spans="1:19" s="338" customFormat="1" ht="20.100000000000001" customHeight="1">
      <c r="A1230" s="301"/>
      <c r="B1230" s="333"/>
      <c r="C1230" s="333"/>
      <c r="D1230" s="333"/>
      <c r="E1230" s="333"/>
      <c r="F1230" s="333"/>
      <c r="G1230" s="334"/>
      <c r="H1230" s="334"/>
      <c r="I1230" s="335"/>
      <c r="J1230" s="335"/>
      <c r="K1230" s="335"/>
      <c r="L1230" s="335"/>
      <c r="M1230" s="335"/>
      <c r="N1230" s="336" t="str">
        <f t="shared" ca="1" si="76"/>
        <v/>
      </c>
      <c r="O1230" s="336" t="s">
        <v>18592</v>
      </c>
      <c r="P1230" s="337"/>
      <c r="Q1230" s="338" t="str">
        <f t="shared" si="77"/>
        <v/>
      </c>
      <c r="R1230" s="338" t="b">
        <f t="shared" si="78"/>
        <v>1</v>
      </c>
      <c r="S1230" s="338" t="str">
        <f t="shared" si="79"/>
        <v/>
      </c>
    </row>
    <row r="1231" spans="1:19" s="338" customFormat="1" ht="20.100000000000001" customHeight="1">
      <c r="A1231" s="301"/>
      <c r="B1231" s="333"/>
      <c r="C1231" s="333"/>
      <c r="D1231" s="333"/>
      <c r="E1231" s="333"/>
      <c r="F1231" s="333"/>
      <c r="G1231" s="334"/>
      <c r="H1231" s="334"/>
      <c r="I1231" s="335"/>
      <c r="J1231" s="335"/>
      <c r="K1231" s="335"/>
      <c r="L1231" s="335"/>
      <c r="M1231" s="335"/>
      <c r="N1231" s="336" t="str">
        <f t="shared" ca="1" si="76"/>
        <v/>
      </c>
      <c r="O1231" s="336" t="s">
        <v>18592</v>
      </c>
      <c r="P1231" s="337"/>
      <c r="Q1231" s="338" t="str">
        <f t="shared" si="77"/>
        <v/>
      </c>
      <c r="R1231" s="338" t="b">
        <f t="shared" si="78"/>
        <v>1</v>
      </c>
      <c r="S1231" s="338" t="str">
        <f t="shared" si="79"/>
        <v/>
      </c>
    </row>
    <row r="1232" spans="1:19" s="338" customFormat="1" ht="20.100000000000001" customHeight="1">
      <c r="A1232" s="301"/>
      <c r="B1232" s="333"/>
      <c r="C1232" s="333"/>
      <c r="D1232" s="333"/>
      <c r="E1232" s="333"/>
      <c r="F1232" s="333"/>
      <c r="G1232" s="334"/>
      <c r="H1232" s="334"/>
      <c r="I1232" s="335"/>
      <c r="J1232" s="335"/>
      <c r="K1232" s="335"/>
      <c r="L1232" s="335"/>
      <c r="M1232" s="335"/>
      <c r="N1232" s="336" t="str">
        <f t="shared" ca="1" si="76"/>
        <v/>
      </c>
      <c r="O1232" s="336" t="s">
        <v>18592</v>
      </c>
      <c r="P1232" s="337"/>
      <c r="Q1232" s="338" t="str">
        <f t="shared" si="77"/>
        <v/>
      </c>
      <c r="R1232" s="338" t="b">
        <f t="shared" si="78"/>
        <v>1</v>
      </c>
      <c r="S1232" s="338" t="str">
        <f t="shared" si="79"/>
        <v/>
      </c>
    </row>
    <row r="1233" spans="1:19" s="338" customFormat="1" ht="20.100000000000001" customHeight="1">
      <c r="A1233" s="301"/>
      <c r="B1233" s="333"/>
      <c r="C1233" s="333"/>
      <c r="D1233" s="333"/>
      <c r="E1233" s="333"/>
      <c r="F1233" s="333"/>
      <c r="G1233" s="334"/>
      <c r="H1233" s="334"/>
      <c r="I1233" s="335"/>
      <c r="J1233" s="335"/>
      <c r="K1233" s="335"/>
      <c r="L1233" s="335"/>
      <c r="M1233" s="335"/>
      <c r="N1233" s="336" t="str">
        <f t="shared" ca="1" si="76"/>
        <v/>
      </c>
      <c r="O1233" s="336" t="s">
        <v>18592</v>
      </c>
      <c r="P1233" s="337"/>
      <c r="Q1233" s="338" t="str">
        <f t="shared" si="77"/>
        <v/>
      </c>
      <c r="R1233" s="338" t="b">
        <f t="shared" si="78"/>
        <v>1</v>
      </c>
      <c r="S1233" s="338" t="str">
        <f t="shared" si="79"/>
        <v/>
      </c>
    </row>
    <row r="1234" spans="1:19" s="338" customFormat="1" ht="20.100000000000001" customHeight="1">
      <c r="A1234" s="301"/>
      <c r="B1234" s="333"/>
      <c r="C1234" s="333"/>
      <c r="D1234" s="333"/>
      <c r="E1234" s="333"/>
      <c r="F1234" s="333"/>
      <c r="G1234" s="334"/>
      <c r="H1234" s="334"/>
      <c r="I1234" s="335"/>
      <c r="J1234" s="335"/>
      <c r="K1234" s="335"/>
      <c r="L1234" s="335"/>
      <c r="M1234" s="335"/>
      <c r="N1234" s="336" t="str">
        <f t="shared" ca="1" si="76"/>
        <v/>
      </c>
      <c r="O1234" s="336" t="s">
        <v>18592</v>
      </c>
      <c r="P1234" s="337"/>
      <c r="Q1234" s="338" t="str">
        <f t="shared" si="77"/>
        <v/>
      </c>
      <c r="R1234" s="338" t="b">
        <f t="shared" si="78"/>
        <v>1</v>
      </c>
      <c r="S1234" s="338" t="str">
        <f t="shared" si="79"/>
        <v/>
      </c>
    </row>
    <row r="1235" spans="1:19" s="338" customFormat="1" ht="20.100000000000001" customHeight="1">
      <c r="A1235" s="301"/>
      <c r="B1235" s="333"/>
      <c r="C1235" s="333"/>
      <c r="D1235" s="333"/>
      <c r="E1235" s="333"/>
      <c r="F1235" s="333"/>
      <c r="G1235" s="334"/>
      <c r="H1235" s="334"/>
      <c r="I1235" s="335"/>
      <c r="J1235" s="335"/>
      <c r="K1235" s="335"/>
      <c r="L1235" s="335"/>
      <c r="M1235" s="335"/>
      <c r="N1235" s="336" t="str">
        <f t="shared" ca="1" si="76"/>
        <v/>
      </c>
      <c r="O1235" s="336" t="s">
        <v>18592</v>
      </c>
      <c r="P1235" s="337"/>
      <c r="Q1235" s="338" t="str">
        <f t="shared" si="77"/>
        <v/>
      </c>
      <c r="R1235" s="338" t="b">
        <f t="shared" si="78"/>
        <v>1</v>
      </c>
      <c r="S1235" s="338" t="str">
        <f t="shared" si="79"/>
        <v/>
      </c>
    </row>
    <row r="1236" spans="1:19" s="338" customFormat="1" ht="20.100000000000001" customHeight="1">
      <c r="A1236" s="301"/>
      <c r="B1236" s="333"/>
      <c r="C1236" s="333"/>
      <c r="D1236" s="333"/>
      <c r="E1236" s="333"/>
      <c r="F1236" s="333"/>
      <c r="G1236" s="334"/>
      <c r="H1236" s="334"/>
      <c r="I1236" s="335"/>
      <c r="J1236" s="335"/>
      <c r="K1236" s="335"/>
      <c r="L1236" s="335"/>
      <c r="M1236" s="335"/>
      <c r="N1236" s="336" t="str">
        <f t="shared" ca="1" si="76"/>
        <v/>
      </c>
      <c r="O1236" s="336" t="s">
        <v>18592</v>
      </c>
      <c r="P1236" s="337"/>
      <c r="Q1236" s="338" t="str">
        <f t="shared" si="77"/>
        <v/>
      </c>
      <c r="R1236" s="338" t="b">
        <f t="shared" si="78"/>
        <v>1</v>
      </c>
      <c r="S1236" s="338" t="str">
        <f t="shared" si="79"/>
        <v/>
      </c>
    </row>
    <row r="1237" spans="1:19" s="338" customFormat="1" ht="20.100000000000001" customHeight="1">
      <c r="A1237" s="301"/>
      <c r="B1237" s="333"/>
      <c r="C1237" s="333"/>
      <c r="D1237" s="333"/>
      <c r="E1237" s="333"/>
      <c r="F1237" s="333"/>
      <c r="G1237" s="334"/>
      <c r="H1237" s="334"/>
      <c r="I1237" s="335"/>
      <c r="J1237" s="335"/>
      <c r="K1237" s="335"/>
      <c r="L1237" s="335"/>
      <c r="M1237" s="335"/>
      <c r="N1237" s="336" t="str">
        <f t="shared" ca="1" si="76"/>
        <v/>
      </c>
      <c r="O1237" s="336" t="s">
        <v>18592</v>
      </c>
      <c r="P1237" s="337"/>
      <c r="Q1237" s="338" t="str">
        <f t="shared" si="77"/>
        <v/>
      </c>
      <c r="R1237" s="338" t="b">
        <f t="shared" si="78"/>
        <v>1</v>
      </c>
      <c r="S1237" s="338" t="str">
        <f t="shared" si="79"/>
        <v/>
      </c>
    </row>
    <row r="1238" spans="1:19" s="338" customFormat="1" ht="20.100000000000001" customHeight="1">
      <c r="A1238" s="301"/>
      <c r="B1238" s="333"/>
      <c r="C1238" s="333"/>
      <c r="D1238" s="333"/>
      <c r="E1238" s="333"/>
      <c r="F1238" s="333"/>
      <c r="G1238" s="334"/>
      <c r="H1238" s="334"/>
      <c r="I1238" s="335"/>
      <c r="J1238" s="335"/>
      <c r="K1238" s="335"/>
      <c r="L1238" s="335"/>
      <c r="M1238" s="335"/>
      <c r="N1238" s="336" t="str">
        <f t="shared" ca="1" si="76"/>
        <v/>
      </c>
      <c r="O1238" s="336" t="s">
        <v>18592</v>
      </c>
      <c r="P1238" s="337"/>
      <c r="Q1238" s="338" t="str">
        <f t="shared" si="77"/>
        <v/>
      </c>
      <c r="R1238" s="338" t="b">
        <f t="shared" si="78"/>
        <v>1</v>
      </c>
      <c r="S1238" s="338" t="str">
        <f t="shared" si="79"/>
        <v/>
      </c>
    </row>
    <row r="1239" spans="1:19" s="338" customFormat="1" ht="20.100000000000001" customHeight="1">
      <c r="A1239" s="301"/>
      <c r="B1239" s="333"/>
      <c r="C1239" s="333"/>
      <c r="D1239" s="333"/>
      <c r="E1239" s="333"/>
      <c r="F1239" s="333"/>
      <c r="G1239" s="334"/>
      <c r="H1239" s="334"/>
      <c r="I1239" s="335"/>
      <c r="J1239" s="335"/>
      <c r="K1239" s="335"/>
      <c r="L1239" s="335"/>
      <c r="M1239" s="335"/>
      <c r="N1239" s="336" t="str">
        <f t="shared" ca="1" si="76"/>
        <v/>
      </c>
      <c r="O1239" s="336" t="s">
        <v>18592</v>
      </c>
      <c r="P1239" s="337"/>
      <c r="Q1239" s="338" t="str">
        <f t="shared" si="77"/>
        <v/>
      </c>
      <c r="R1239" s="338" t="b">
        <f t="shared" si="78"/>
        <v>1</v>
      </c>
      <c r="S1239" s="338" t="str">
        <f t="shared" si="79"/>
        <v/>
      </c>
    </row>
    <row r="1240" spans="1:19" s="338" customFormat="1" ht="20.100000000000001" customHeight="1">
      <c r="A1240" s="301"/>
      <c r="B1240" s="333"/>
      <c r="C1240" s="333"/>
      <c r="D1240" s="333"/>
      <c r="E1240" s="333"/>
      <c r="F1240" s="333"/>
      <c r="G1240" s="334"/>
      <c r="H1240" s="334"/>
      <c r="I1240" s="335"/>
      <c r="J1240" s="335"/>
      <c r="K1240" s="335"/>
      <c r="L1240" s="335"/>
      <c r="M1240" s="335"/>
      <c r="N1240" s="336" t="str">
        <f t="shared" ca="1" si="76"/>
        <v/>
      </c>
      <c r="O1240" s="336" t="s">
        <v>18592</v>
      </c>
      <c r="P1240" s="337"/>
      <c r="Q1240" s="338" t="str">
        <f t="shared" si="77"/>
        <v/>
      </c>
      <c r="R1240" s="338" t="b">
        <f t="shared" si="78"/>
        <v>1</v>
      </c>
      <c r="S1240" s="338" t="str">
        <f t="shared" si="79"/>
        <v/>
      </c>
    </row>
    <row r="1241" spans="1:19" s="338" customFormat="1" ht="20.100000000000001" customHeight="1">
      <c r="A1241" s="301"/>
      <c r="B1241" s="333"/>
      <c r="C1241" s="333"/>
      <c r="D1241" s="333"/>
      <c r="E1241" s="333"/>
      <c r="F1241" s="333"/>
      <c r="G1241" s="334"/>
      <c r="H1241" s="334"/>
      <c r="I1241" s="335"/>
      <c r="J1241" s="335"/>
      <c r="K1241" s="335"/>
      <c r="L1241" s="335"/>
      <c r="M1241" s="335"/>
      <c r="N1241" s="336" t="str">
        <f t="shared" ca="1" si="76"/>
        <v/>
      </c>
      <c r="O1241" s="336" t="s">
        <v>18592</v>
      </c>
      <c r="P1241" s="337"/>
      <c r="Q1241" s="338" t="str">
        <f t="shared" si="77"/>
        <v/>
      </c>
      <c r="R1241" s="338" t="b">
        <f t="shared" si="78"/>
        <v>1</v>
      </c>
      <c r="S1241" s="338" t="str">
        <f t="shared" si="79"/>
        <v/>
      </c>
    </row>
    <row r="1242" spans="1:19" s="338" customFormat="1" ht="20.100000000000001" customHeight="1">
      <c r="A1242" s="301"/>
      <c r="B1242" s="333"/>
      <c r="C1242" s="333"/>
      <c r="D1242" s="333"/>
      <c r="E1242" s="333"/>
      <c r="F1242" s="333"/>
      <c r="G1242" s="334"/>
      <c r="H1242" s="334"/>
      <c r="I1242" s="335"/>
      <c r="J1242" s="335"/>
      <c r="K1242" s="335"/>
      <c r="L1242" s="335"/>
      <c r="M1242" s="335"/>
      <c r="N1242" s="336" t="str">
        <f t="shared" ca="1" si="76"/>
        <v/>
      </c>
      <c r="O1242" s="336" t="s">
        <v>18592</v>
      </c>
      <c r="P1242" s="337"/>
      <c r="Q1242" s="338" t="str">
        <f t="shared" si="77"/>
        <v/>
      </c>
      <c r="R1242" s="338" t="b">
        <f t="shared" si="78"/>
        <v>1</v>
      </c>
      <c r="S1242" s="338" t="str">
        <f t="shared" si="79"/>
        <v/>
      </c>
    </row>
    <row r="1243" spans="1:19" s="338" customFormat="1" ht="20.100000000000001" customHeight="1">
      <c r="A1243" s="301"/>
      <c r="B1243" s="333"/>
      <c r="C1243" s="333"/>
      <c r="D1243" s="333"/>
      <c r="E1243" s="333"/>
      <c r="F1243" s="333"/>
      <c r="G1243" s="334"/>
      <c r="H1243" s="334"/>
      <c r="I1243" s="335"/>
      <c r="J1243" s="335"/>
      <c r="K1243" s="335"/>
      <c r="L1243" s="335"/>
      <c r="M1243" s="335"/>
      <c r="N1243" s="336" t="str">
        <f t="shared" ca="1" si="76"/>
        <v/>
      </c>
      <c r="O1243" s="336" t="s">
        <v>18592</v>
      </c>
      <c r="P1243" s="337"/>
      <c r="Q1243" s="338" t="str">
        <f t="shared" si="77"/>
        <v/>
      </c>
      <c r="R1243" s="338" t="b">
        <f t="shared" si="78"/>
        <v>1</v>
      </c>
      <c r="S1243" s="338" t="str">
        <f t="shared" si="79"/>
        <v/>
      </c>
    </row>
    <row r="1244" spans="1:19" s="338" customFormat="1" ht="20.100000000000001" customHeight="1">
      <c r="A1244" s="301"/>
      <c r="B1244" s="333"/>
      <c r="C1244" s="333"/>
      <c r="D1244" s="333"/>
      <c r="E1244" s="333"/>
      <c r="F1244" s="333"/>
      <c r="G1244" s="334"/>
      <c r="H1244" s="334"/>
      <c r="I1244" s="335"/>
      <c r="J1244" s="335"/>
      <c r="K1244" s="335"/>
      <c r="L1244" s="335"/>
      <c r="M1244" s="335"/>
      <c r="N1244" s="336" t="str">
        <f t="shared" ca="1" si="76"/>
        <v/>
      </c>
      <c r="O1244" s="336" t="s">
        <v>18592</v>
      </c>
      <c r="P1244" s="337"/>
      <c r="Q1244" s="338" t="str">
        <f t="shared" si="77"/>
        <v/>
      </c>
      <c r="R1244" s="338" t="b">
        <f t="shared" si="78"/>
        <v>1</v>
      </c>
      <c r="S1244" s="338" t="str">
        <f t="shared" si="79"/>
        <v/>
      </c>
    </row>
    <row r="1245" spans="1:19" s="338" customFormat="1" ht="20.100000000000001" customHeight="1">
      <c r="A1245" s="301"/>
      <c r="B1245" s="333"/>
      <c r="C1245" s="333"/>
      <c r="D1245" s="333"/>
      <c r="E1245" s="333"/>
      <c r="F1245" s="333"/>
      <c r="G1245" s="334"/>
      <c r="H1245" s="334"/>
      <c r="I1245" s="335"/>
      <c r="J1245" s="335"/>
      <c r="K1245" s="335"/>
      <c r="L1245" s="335"/>
      <c r="M1245" s="335"/>
      <c r="N1245" s="336" t="str">
        <f t="shared" ca="1" si="76"/>
        <v/>
      </c>
      <c r="O1245" s="336" t="s">
        <v>18592</v>
      </c>
      <c r="P1245" s="337"/>
      <c r="Q1245" s="338" t="str">
        <f t="shared" si="77"/>
        <v/>
      </c>
      <c r="R1245" s="338" t="b">
        <f t="shared" si="78"/>
        <v>1</v>
      </c>
      <c r="S1245" s="338" t="str">
        <f t="shared" si="79"/>
        <v/>
      </c>
    </row>
    <row r="1246" spans="1:19" s="338" customFormat="1" ht="20.100000000000001" customHeight="1">
      <c r="A1246" s="301"/>
      <c r="B1246" s="333"/>
      <c r="C1246" s="333"/>
      <c r="D1246" s="333"/>
      <c r="E1246" s="333"/>
      <c r="F1246" s="333"/>
      <c r="G1246" s="334"/>
      <c r="H1246" s="334"/>
      <c r="I1246" s="335"/>
      <c r="J1246" s="335"/>
      <c r="K1246" s="335"/>
      <c r="L1246" s="335"/>
      <c r="M1246" s="335"/>
      <c r="N1246" s="336" t="str">
        <f t="shared" ca="1" si="76"/>
        <v/>
      </c>
      <c r="O1246" s="336" t="s">
        <v>18592</v>
      </c>
      <c r="P1246" s="337"/>
      <c r="Q1246" s="338" t="str">
        <f t="shared" si="77"/>
        <v/>
      </c>
      <c r="R1246" s="338" t="b">
        <f t="shared" si="78"/>
        <v>1</v>
      </c>
      <c r="S1246" s="338" t="str">
        <f t="shared" si="79"/>
        <v/>
      </c>
    </row>
    <row r="1247" spans="1:19" s="338" customFormat="1" ht="20.100000000000001" customHeight="1">
      <c r="A1247" s="301"/>
      <c r="B1247" s="333"/>
      <c r="C1247" s="333"/>
      <c r="D1247" s="333"/>
      <c r="E1247" s="333"/>
      <c r="F1247" s="333"/>
      <c r="G1247" s="334"/>
      <c r="H1247" s="334"/>
      <c r="I1247" s="335"/>
      <c r="J1247" s="335"/>
      <c r="K1247" s="335"/>
      <c r="L1247" s="335"/>
      <c r="M1247" s="335"/>
      <c r="N1247" s="336" t="str">
        <f t="shared" ca="1" si="76"/>
        <v/>
      </c>
      <c r="O1247" s="336" t="s">
        <v>18592</v>
      </c>
      <c r="P1247" s="337"/>
      <c r="Q1247" s="338" t="str">
        <f t="shared" si="77"/>
        <v/>
      </c>
      <c r="R1247" s="338" t="b">
        <f t="shared" si="78"/>
        <v>1</v>
      </c>
      <c r="S1247" s="338" t="str">
        <f t="shared" si="79"/>
        <v/>
      </c>
    </row>
    <row r="1248" spans="1:19" s="338" customFormat="1" ht="20.100000000000001" customHeight="1">
      <c r="A1248" s="301"/>
      <c r="B1248" s="333"/>
      <c r="C1248" s="333"/>
      <c r="D1248" s="333"/>
      <c r="E1248" s="333"/>
      <c r="F1248" s="333"/>
      <c r="G1248" s="334"/>
      <c r="H1248" s="334"/>
      <c r="I1248" s="335"/>
      <c r="J1248" s="335"/>
      <c r="K1248" s="335"/>
      <c r="L1248" s="335"/>
      <c r="M1248" s="335"/>
      <c r="N1248" s="336" t="str">
        <f t="shared" ca="1" si="76"/>
        <v/>
      </c>
      <c r="O1248" s="336" t="s">
        <v>18592</v>
      </c>
      <c r="P1248" s="337"/>
      <c r="Q1248" s="338" t="str">
        <f t="shared" si="77"/>
        <v/>
      </c>
      <c r="R1248" s="338" t="b">
        <f t="shared" si="78"/>
        <v>1</v>
      </c>
      <c r="S1248" s="338" t="str">
        <f t="shared" si="79"/>
        <v/>
      </c>
    </row>
    <row r="1249" spans="1:19" s="338" customFormat="1" ht="20.100000000000001" customHeight="1">
      <c r="A1249" s="301"/>
      <c r="B1249" s="333"/>
      <c r="C1249" s="333"/>
      <c r="D1249" s="333"/>
      <c r="E1249" s="333"/>
      <c r="F1249" s="333"/>
      <c r="G1249" s="334"/>
      <c r="H1249" s="334"/>
      <c r="I1249" s="335"/>
      <c r="J1249" s="335"/>
      <c r="K1249" s="335"/>
      <c r="L1249" s="335"/>
      <c r="M1249" s="335"/>
      <c r="N1249" s="336" t="str">
        <f t="shared" ca="1" si="76"/>
        <v/>
      </c>
      <c r="O1249" s="336" t="s">
        <v>18592</v>
      </c>
      <c r="P1249" s="337"/>
      <c r="Q1249" s="338" t="str">
        <f t="shared" si="77"/>
        <v/>
      </c>
      <c r="R1249" s="338" t="b">
        <f t="shared" si="78"/>
        <v>1</v>
      </c>
      <c r="S1249" s="338" t="str">
        <f t="shared" si="79"/>
        <v/>
      </c>
    </row>
    <row r="1250" spans="1:19" s="338" customFormat="1" ht="20.100000000000001" customHeight="1">
      <c r="A1250" s="301"/>
      <c r="B1250" s="333"/>
      <c r="C1250" s="333"/>
      <c r="D1250" s="333"/>
      <c r="E1250" s="333"/>
      <c r="F1250" s="333"/>
      <c r="G1250" s="334"/>
      <c r="H1250" s="334"/>
      <c r="I1250" s="335"/>
      <c r="J1250" s="335"/>
      <c r="K1250" s="335"/>
      <c r="L1250" s="335"/>
      <c r="M1250" s="335"/>
      <c r="N1250" s="336" t="str">
        <f t="shared" ca="1" si="76"/>
        <v/>
      </c>
      <c r="O1250" s="336" t="s">
        <v>18592</v>
      </c>
      <c r="P1250" s="337"/>
      <c r="Q1250" s="338" t="str">
        <f t="shared" si="77"/>
        <v/>
      </c>
      <c r="R1250" s="338" t="b">
        <f t="shared" si="78"/>
        <v>1</v>
      </c>
      <c r="S1250" s="338" t="str">
        <f t="shared" si="79"/>
        <v/>
      </c>
    </row>
    <row r="1251" spans="1:19" s="338" customFormat="1" ht="20.100000000000001" customHeight="1">
      <c r="A1251" s="301"/>
      <c r="B1251" s="333"/>
      <c r="C1251" s="333"/>
      <c r="D1251" s="333"/>
      <c r="E1251" s="333"/>
      <c r="F1251" s="333"/>
      <c r="G1251" s="334"/>
      <c r="H1251" s="334"/>
      <c r="I1251" s="335"/>
      <c r="J1251" s="335"/>
      <c r="K1251" s="335"/>
      <c r="L1251" s="335"/>
      <c r="M1251" s="335"/>
      <c r="N1251" s="336" t="str">
        <f t="shared" ca="1" si="76"/>
        <v/>
      </c>
      <c r="O1251" s="336" t="s">
        <v>18592</v>
      </c>
      <c r="P1251" s="337"/>
      <c r="Q1251" s="338" t="str">
        <f t="shared" si="77"/>
        <v/>
      </c>
      <c r="R1251" s="338" t="b">
        <f t="shared" si="78"/>
        <v>1</v>
      </c>
      <c r="S1251" s="338" t="str">
        <f t="shared" si="79"/>
        <v/>
      </c>
    </row>
    <row r="1252" spans="1:19" s="338" customFormat="1" ht="20.100000000000001" customHeight="1">
      <c r="A1252" s="301"/>
      <c r="B1252" s="333"/>
      <c r="C1252" s="333"/>
      <c r="D1252" s="333"/>
      <c r="E1252" s="333"/>
      <c r="F1252" s="333"/>
      <c r="G1252" s="334"/>
      <c r="H1252" s="334"/>
      <c r="I1252" s="335"/>
      <c r="J1252" s="335"/>
      <c r="K1252" s="335"/>
      <c r="L1252" s="335"/>
      <c r="M1252" s="335"/>
      <c r="N1252" s="336" t="str">
        <f t="shared" ca="1" si="76"/>
        <v/>
      </c>
      <c r="O1252" s="336" t="s">
        <v>18592</v>
      </c>
      <c r="P1252" s="337"/>
      <c r="Q1252" s="338" t="str">
        <f t="shared" si="77"/>
        <v/>
      </c>
      <c r="R1252" s="338" t="b">
        <f t="shared" si="78"/>
        <v>1</v>
      </c>
      <c r="S1252" s="338" t="str">
        <f t="shared" si="79"/>
        <v/>
      </c>
    </row>
    <row r="1253" spans="1:19" s="338" customFormat="1" ht="20.100000000000001" customHeight="1">
      <c r="A1253" s="301"/>
      <c r="B1253" s="333"/>
      <c r="C1253" s="333"/>
      <c r="D1253" s="333"/>
      <c r="E1253" s="333"/>
      <c r="F1253" s="333"/>
      <c r="G1253" s="334"/>
      <c r="H1253" s="334"/>
      <c r="I1253" s="335"/>
      <c r="J1253" s="335"/>
      <c r="K1253" s="335"/>
      <c r="L1253" s="335"/>
      <c r="M1253" s="335"/>
      <c r="N1253" s="336" t="str">
        <f t="shared" ca="1" si="76"/>
        <v/>
      </c>
      <c r="O1253" s="336" t="s">
        <v>18592</v>
      </c>
      <c r="P1253" s="337"/>
      <c r="Q1253" s="338" t="str">
        <f t="shared" si="77"/>
        <v/>
      </c>
      <c r="R1253" s="338" t="b">
        <f t="shared" si="78"/>
        <v>1</v>
      </c>
      <c r="S1253" s="338" t="str">
        <f t="shared" si="79"/>
        <v/>
      </c>
    </row>
    <row r="1254" spans="1:19" s="338" customFormat="1" ht="20.100000000000001" customHeight="1">
      <c r="A1254" s="301"/>
      <c r="B1254" s="333"/>
      <c r="C1254" s="333"/>
      <c r="D1254" s="333"/>
      <c r="E1254" s="333"/>
      <c r="F1254" s="333"/>
      <c r="G1254" s="334"/>
      <c r="H1254" s="334"/>
      <c r="I1254" s="335"/>
      <c r="J1254" s="335"/>
      <c r="K1254" s="335"/>
      <c r="L1254" s="335"/>
      <c r="M1254" s="335"/>
      <c r="N1254" s="336" t="str">
        <f t="shared" ca="1" si="76"/>
        <v/>
      </c>
      <c r="O1254" s="336" t="s">
        <v>18592</v>
      </c>
      <c r="P1254" s="337"/>
      <c r="Q1254" s="338" t="str">
        <f t="shared" si="77"/>
        <v/>
      </c>
      <c r="R1254" s="338" t="b">
        <f t="shared" si="78"/>
        <v>1</v>
      </c>
      <c r="S1254" s="338" t="str">
        <f t="shared" si="79"/>
        <v/>
      </c>
    </row>
    <row r="1255" spans="1:19" s="338" customFormat="1" ht="20.100000000000001" customHeight="1">
      <c r="A1255" s="301"/>
      <c r="B1255" s="333"/>
      <c r="C1255" s="333"/>
      <c r="D1255" s="333"/>
      <c r="E1255" s="333"/>
      <c r="F1255" s="333"/>
      <c r="G1255" s="334"/>
      <c r="H1255" s="334"/>
      <c r="I1255" s="335"/>
      <c r="J1255" s="335"/>
      <c r="K1255" s="335"/>
      <c r="L1255" s="335"/>
      <c r="M1255" s="335"/>
      <c r="N1255" s="336" t="str">
        <f t="shared" ca="1" si="76"/>
        <v/>
      </c>
      <c r="O1255" s="336" t="s">
        <v>18592</v>
      </c>
      <c r="P1255" s="337"/>
      <c r="Q1255" s="338" t="str">
        <f t="shared" si="77"/>
        <v/>
      </c>
      <c r="R1255" s="338" t="b">
        <f t="shared" si="78"/>
        <v>1</v>
      </c>
      <c r="S1255" s="338" t="str">
        <f t="shared" si="79"/>
        <v/>
      </c>
    </row>
    <row r="1256" spans="1:19" s="338" customFormat="1" ht="20.100000000000001" customHeight="1">
      <c r="A1256" s="301"/>
      <c r="B1256" s="333"/>
      <c r="C1256" s="333"/>
      <c r="D1256" s="333"/>
      <c r="E1256" s="333"/>
      <c r="F1256" s="333"/>
      <c r="G1256" s="334"/>
      <c r="H1256" s="334"/>
      <c r="I1256" s="335"/>
      <c r="J1256" s="335"/>
      <c r="K1256" s="335"/>
      <c r="L1256" s="335"/>
      <c r="M1256" s="335"/>
      <c r="N1256" s="336" t="str">
        <f t="shared" ca="1" si="76"/>
        <v/>
      </c>
      <c r="O1256" s="336" t="s">
        <v>18592</v>
      </c>
      <c r="P1256" s="337"/>
      <c r="Q1256" s="338" t="str">
        <f t="shared" si="77"/>
        <v/>
      </c>
      <c r="R1256" s="338" t="b">
        <f t="shared" si="78"/>
        <v>1</v>
      </c>
      <c r="S1256" s="338" t="str">
        <f t="shared" si="79"/>
        <v/>
      </c>
    </row>
    <row r="1257" spans="1:19" s="338" customFormat="1" ht="20.100000000000001" customHeight="1">
      <c r="A1257" s="301"/>
      <c r="B1257" s="333"/>
      <c r="C1257" s="333"/>
      <c r="D1257" s="333"/>
      <c r="E1257" s="333"/>
      <c r="F1257" s="333"/>
      <c r="G1257" s="334"/>
      <c r="H1257" s="334"/>
      <c r="I1257" s="335"/>
      <c r="J1257" s="335"/>
      <c r="K1257" s="335"/>
      <c r="L1257" s="335"/>
      <c r="M1257" s="335"/>
      <c r="N1257" s="336" t="str">
        <f t="shared" ca="1" si="76"/>
        <v/>
      </c>
      <c r="O1257" s="336" t="s">
        <v>18592</v>
      </c>
      <c r="P1257" s="337"/>
      <c r="Q1257" s="338" t="str">
        <f t="shared" si="77"/>
        <v/>
      </c>
      <c r="R1257" s="338" t="b">
        <f t="shared" si="78"/>
        <v>1</v>
      </c>
      <c r="S1257" s="338" t="str">
        <f t="shared" si="79"/>
        <v/>
      </c>
    </row>
    <row r="1258" spans="1:19" s="338" customFormat="1" ht="20.100000000000001" customHeight="1">
      <c r="A1258" s="301"/>
      <c r="B1258" s="333"/>
      <c r="C1258" s="333"/>
      <c r="D1258" s="333"/>
      <c r="E1258" s="333"/>
      <c r="F1258" s="333"/>
      <c r="G1258" s="334"/>
      <c r="H1258" s="334"/>
      <c r="I1258" s="335"/>
      <c r="J1258" s="335"/>
      <c r="K1258" s="335"/>
      <c r="L1258" s="335"/>
      <c r="M1258" s="335"/>
      <c r="N1258" s="336" t="str">
        <f t="shared" ca="1" si="76"/>
        <v/>
      </c>
      <c r="O1258" s="336" t="s">
        <v>18592</v>
      </c>
      <c r="P1258" s="337"/>
      <c r="Q1258" s="338" t="str">
        <f t="shared" si="77"/>
        <v/>
      </c>
      <c r="R1258" s="338" t="b">
        <f t="shared" si="78"/>
        <v>1</v>
      </c>
      <c r="S1258" s="338" t="str">
        <f t="shared" si="79"/>
        <v/>
      </c>
    </row>
    <row r="1259" spans="1:19" s="338" customFormat="1" ht="20.100000000000001" customHeight="1">
      <c r="A1259" s="301"/>
      <c r="B1259" s="333"/>
      <c r="C1259" s="333"/>
      <c r="D1259" s="333"/>
      <c r="E1259" s="333"/>
      <c r="F1259" s="333"/>
      <c r="G1259" s="334"/>
      <c r="H1259" s="334"/>
      <c r="I1259" s="335"/>
      <c r="J1259" s="335"/>
      <c r="K1259" s="335"/>
      <c r="L1259" s="335"/>
      <c r="M1259" s="335"/>
      <c r="N1259" s="336" t="str">
        <f t="shared" ca="1" si="76"/>
        <v/>
      </c>
      <c r="O1259" s="336" t="s">
        <v>18592</v>
      </c>
      <c r="P1259" s="337"/>
      <c r="Q1259" s="338" t="str">
        <f t="shared" si="77"/>
        <v/>
      </c>
      <c r="R1259" s="338" t="b">
        <f t="shared" si="78"/>
        <v>1</v>
      </c>
      <c r="S1259" s="338" t="str">
        <f t="shared" si="79"/>
        <v/>
      </c>
    </row>
    <row r="1260" spans="1:19" s="338" customFormat="1" ht="20.100000000000001" customHeight="1">
      <c r="A1260" s="301"/>
      <c r="B1260" s="333"/>
      <c r="C1260" s="333"/>
      <c r="D1260" s="333"/>
      <c r="E1260" s="333"/>
      <c r="F1260" s="333"/>
      <c r="G1260" s="334"/>
      <c r="H1260" s="334"/>
      <c r="I1260" s="335"/>
      <c r="J1260" s="335"/>
      <c r="K1260" s="335"/>
      <c r="L1260" s="335"/>
      <c r="M1260" s="335"/>
      <c r="N1260" s="336" t="str">
        <f t="shared" ca="1" si="76"/>
        <v/>
      </c>
      <c r="O1260" s="336" t="s">
        <v>18592</v>
      </c>
      <c r="P1260" s="337"/>
      <c r="Q1260" s="338" t="str">
        <f t="shared" si="77"/>
        <v/>
      </c>
      <c r="R1260" s="338" t="b">
        <f t="shared" si="78"/>
        <v>1</v>
      </c>
      <c r="S1260" s="338" t="str">
        <f t="shared" si="79"/>
        <v/>
      </c>
    </row>
    <row r="1261" spans="1:19" s="338" customFormat="1" ht="20.100000000000001" customHeight="1">
      <c r="A1261" s="301"/>
      <c r="B1261" s="333"/>
      <c r="C1261" s="333"/>
      <c r="D1261" s="333"/>
      <c r="E1261" s="333"/>
      <c r="F1261" s="333"/>
      <c r="G1261" s="334"/>
      <c r="H1261" s="334"/>
      <c r="I1261" s="335"/>
      <c r="J1261" s="335"/>
      <c r="K1261" s="335"/>
      <c r="L1261" s="335"/>
      <c r="M1261" s="335"/>
      <c r="N1261" s="336" t="str">
        <f t="shared" ca="1" si="76"/>
        <v/>
      </c>
      <c r="O1261" s="336" t="s">
        <v>18592</v>
      </c>
      <c r="P1261" s="337"/>
      <c r="Q1261" s="338" t="str">
        <f t="shared" si="77"/>
        <v/>
      </c>
      <c r="R1261" s="338" t="b">
        <f t="shared" si="78"/>
        <v>1</v>
      </c>
      <c r="S1261" s="338" t="str">
        <f t="shared" si="79"/>
        <v/>
      </c>
    </row>
    <row r="1262" spans="1:19" s="338" customFormat="1" ht="20.100000000000001" customHeight="1">
      <c r="A1262" s="301"/>
      <c r="B1262" s="333"/>
      <c r="C1262" s="333"/>
      <c r="D1262" s="333"/>
      <c r="E1262" s="333"/>
      <c r="F1262" s="333"/>
      <c r="G1262" s="334"/>
      <c r="H1262" s="334"/>
      <c r="I1262" s="335"/>
      <c r="J1262" s="335"/>
      <c r="K1262" s="335"/>
      <c r="L1262" s="335"/>
      <c r="M1262" s="335"/>
      <c r="N1262" s="336" t="str">
        <f t="shared" ca="1" si="76"/>
        <v/>
      </c>
      <c r="O1262" s="336" t="s">
        <v>18592</v>
      </c>
      <c r="P1262" s="337"/>
      <c r="Q1262" s="338" t="str">
        <f t="shared" si="77"/>
        <v/>
      </c>
      <c r="R1262" s="338" t="b">
        <f t="shared" si="78"/>
        <v>1</v>
      </c>
      <c r="S1262" s="338" t="str">
        <f t="shared" si="79"/>
        <v/>
      </c>
    </row>
    <row r="1263" spans="1:19" s="338" customFormat="1" ht="20.100000000000001" customHeight="1">
      <c r="A1263" s="301"/>
      <c r="B1263" s="333"/>
      <c r="C1263" s="333"/>
      <c r="D1263" s="333"/>
      <c r="E1263" s="333"/>
      <c r="F1263" s="333"/>
      <c r="G1263" s="334"/>
      <c r="H1263" s="334"/>
      <c r="I1263" s="335"/>
      <c r="J1263" s="335"/>
      <c r="K1263" s="335"/>
      <c r="L1263" s="335"/>
      <c r="M1263" s="335"/>
      <c r="N1263" s="336" t="str">
        <f t="shared" ca="1" si="76"/>
        <v/>
      </c>
      <c r="O1263" s="336" t="s">
        <v>18592</v>
      </c>
      <c r="P1263" s="337"/>
      <c r="Q1263" s="338" t="str">
        <f t="shared" si="77"/>
        <v/>
      </c>
      <c r="R1263" s="338" t="b">
        <f t="shared" si="78"/>
        <v>1</v>
      </c>
      <c r="S1263" s="338" t="str">
        <f t="shared" si="79"/>
        <v/>
      </c>
    </row>
    <row r="1264" spans="1:19" s="338" customFormat="1" ht="20.100000000000001" customHeight="1">
      <c r="A1264" s="301"/>
      <c r="B1264" s="333"/>
      <c r="C1264" s="333"/>
      <c r="D1264" s="333"/>
      <c r="E1264" s="333"/>
      <c r="F1264" s="333"/>
      <c r="G1264" s="334"/>
      <c r="H1264" s="334"/>
      <c r="I1264" s="335"/>
      <c r="J1264" s="335"/>
      <c r="K1264" s="335"/>
      <c r="L1264" s="335"/>
      <c r="M1264" s="335"/>
      <c r="N1264" s="336" t="str">
        <f t="shared" ca="1" si="76"/>
        <v/>
      </c>
      <c r="O1264" s="336" t="s">
        <v>18592</v>
      </c>
      <c r="P1264" s="337"/>
      <c r="Q1264" s="338" t="str">
        <f t="shared" si="77"/>
        <v/>
      </c>
      <c r="R1264" s="338" t="b">
        <f t="shared" si="78"/>
        <v>1</v>
      </c>
      <c r="S1264" s="338" t="str">
        <f t="shared" si="79"/>
        <v/>
      </c>
    </row>
    <row r="1265" spans="1:19" s="338" customFormat="1" ht="20.100000000000001" customHeight="1">
      <c r="A1265" s="301"/>
      <c r="B1265" s="333"/>
      <c r="C1265" s="333"/>
      <c r="D1265" s="333"/>
      <c r="E1265" s="333"/>
      <c r="F1265" s="333"/>
      <c r="G1265" s="334"/>
      <c r="H1265" s="334"/>
      <c r="I1265" s="335"/>
      <c r="J1265" s="335"/>
      <c r="K1265" s="335"/>
      <c r="L1265" s="335"/>
      <c r="M1265" s="335"/>
      <c r="N1265" s="336" t="str">
        <f t="shared" ca="1" si="76"/>
        <v/>
      </c>
      <c r="O1265" s="336" t="s">
        <v>18592</v>
      </c>
      <c r="P1265" s="337"/>
      <c r="Q1265" s="338" t="str">
        <f t="shared" si="77"/>
        <v/>
      </c>
      <c r="R1265" s="338" t="b">
        <f t="shared" si="78"/>
        <v>1</v>
      </c>
      <c r="S1265" s="338" t="str">
        <f t="shared" si="79"/>
        <v/>
      </c>
    </row>
    <row r="1266" spans="1:19" s="338" customFormat="1" ht="20.100000000000001" customHeight="1">
      <c r="A1266" s="301"/>
      <c r="B1266" s="333"/>
      <c r="C1266" s="333"/>
      <c r="D1266" s="333"/>
      <c r="E1266" s="333"/>
      <c r="F1266" s="333"/>
      <c r="G1266" s="334"/>
      <c r="H1266" s="334"/>
      <c r="I1266" s="335"/>
      <c r="J1266" s="335"/>
      <c r="K1266" s="335"/>
      <c r="L1266" s="335"/>
      <c r="M1266" s="335"/>
      <c r="N1266" s="336" t="str">
        <f t="shared" ca="1" si="76"/>
        <v/>
      </c>
      <c r="O1266" s="336" t="s">
        <v>18592</v>
      </c>
      <c r="P1266" s="337"/>
      <c r="Q1266" s="338" t="str">
        <f t="shared" si="77"/>
        <v/>
      </c>
      <c r="R1266" s="338" t="b">
        <f t="shared" si="78"/>
        <v>1</v>
      </c>
      <c r="S1266" s="338" t="str">
        <f t="shared" si="79"/>
        <v/>
      </c>
    </row>
    <row r="1267" spans="1:19" s="338" customFormat="1" ht="20.100000000000001" customHeight="1">
      <c r="A1267" s="301"/>
      <c r="B1267" s="333"/>
      <c r="C1267" s="333"/>
      <c r="D1267" s="333"/>
      <c r="E1267" s="333"/>
      <c r="F1267" s="333"/>
      <c r="G1267" s="334"/>
      <c r="H1267" s="334"/>
      <c r="I1267" s="335"/>
      <c r="J1267" s="335"/>
      <c r="K1267" s="335"/>
      <c r="L1267" s="335"/>
      <c r="M1267" s="335"/>
      <c r="N1267" s="336" t="str">
        <f t="shared" ca="1" si="76"/>
        <v/>
      </c>
      <c r="O1267" s="336" t="s">
        <v>18592</v>
      </c>
      <c r="P1267" s="337"/>
      <c r="Q1267" s="338" t="str">
        <f t="shared" si="77"/>
        <v/>
      </c>
      <c r="R1267" s="338" t="b">
        <f t="shared" si="78"/>
        <v>1</v>
      </c>
      <c r="S1267" s="338" t="str">
        <f t="shared" si="79"/>
        <v/>
      </c>
    </row>
    <row r="1268" spans="1:19" s="338" customFormat="1" ht="20.100000000000001" customHeight="1">
      <c r="A1268" s="301"/>
      <c r="B1268" s="333"/>
      <c r="C1268" s="333"/>
      <c r="D1268" s="333"/>
      <c r="E1268" s="333"/>
      <c r="F1268" s="333"/>
      <c r="G1268" s="334"/>
      <c r="H1268" s="334"/>
      <c r="I1268" s="335"/>
      <c r="J1268" s="335"/>
      <c r="K1268" s="335"/>
      <c r="L1268" s="335"/>
      <c r="M1268" s="335"/>
      <c r="N1268" s="336" t="str">
        <f t="shared" ca="1" si="76"/>
        <v/>
      </c>
      <c r="O1268" s="336" t="s">
        <v>18592</v>
      </c>
      <c r="P1268" s="337"/>
      <c r="Q1268" s="338" t="str">
        <f t="shared" si="77"/>
        <v/>
      </c>
      <c r="R1268" s="338" t="b">
        <f t="shared" si="78"/>
        <v>1</v>
      </c>
      <c r="S1268" s="338" t="str">
        <f t="shared" si="79"/>
        <v/>
      </c>
    </row>
    <row r="1269" spans="1:19" s="338" customFormat="1" ht="20.100000000000001" customHeight="1">
      <c r="A1269" s="301"/>
      <c r="B1269" s="333"/>
      <c r="C1269" s="333"/>
      <c r="D1269" s="333"/>
      <c r="E1269" s="333"/>
      <c r="F1269" s="333"/>
      <c r="G1269" s="334"/>
      <c r="H1269" s="334"/>
      <c r="I1269" s="335"/>
      <c r="J1269" s="335"/>
      <c r="K1269" s="335"/>
      <c r="L1269" s="335"/>
      <c r="M1269" s="335"/>
      <c r="N1269" s="336" t="str">
        <f t="shared" ca="1" si="76"/>
        <v/>
      </c>
      <c r="O1269" s="336" t="s">
        <v>18592</v>
      </c>
      <c r="P1269" s="337"/>
      <c r="Q1269" s="338" t="str">
        <f t="shared" si="77"/>
        <v/>
      </c>
      <c r="R1269" s="338" t="b">
        <f t="shared" si="78"/>
        <v>1</v>
      </c>
      <c r="S1269" s="338" t="str">
        <f t="shared" si="79"/>
        <v/>
      </c>
    </row>
    <row r="1270" spans="1:19" s="338" customFormat="1" ht="20.100000000000001" customHeight="1">
      <c r="A1270" s="301"/>
      <c r="B1270" s="333"/>
      <c r="C1270" s="333"/>
      <c r="D1270" s="333"/>
      <c r="E1270" s="333"/>
      <c r="F1270" s="333"/>
      <c r="G1270" s="334"/>
      <c r="H1270" s="334"/>
      <c r="I1270" s="335"/>
      <c r="J1270" s="335"/>
      <c r="K1270" s="335"/>
      <c r="L1270" s="335"/>
      <c r="M1270" s="335"/>
      <c r="N1270" s="336" t="str">
        <f t="shared" ca="1" si="76"/>
        <v/>
      </c>
      <c r="O1270" s="336" t="s">
        <v>18592</v>
      </c>
      <c r="P1270" s="337"/>
      <c r="Q1270" s="338" t="str">
        <f t="shared" si="77"/>
        <v/>
      </c>
      <c r="R1270" s="338" t="b">
        <f t="shared" si="78"/>
        <v>1</v>
      </c>
      <c r="S1270" s="338" t="str">
        <f t="shared" si="79"/>
        <v/>
      </c>
    </row>
    <row r="1271" spans="1:19" s="338" customFormat="1" ht="20.100000000000001" customHeight="1">
      <c r="A1271" s="301"/>
      <c r="B1271" s="333"/>
      <c r="C1271" s="333"/>
      <c r="D1271" s="333"/>
      <c r="E1271" s="333"/>
      <c r="F1271" s="333"/>
      <c r="G1271" s="334"/>
      <c r="H1271" s="334"/>
      <c r="I1271" s="335"/>
      <c r="J1271" s="335"/>
      <c r="K1271" s="335"/>
      <c r="L1271" s="335"/>
      <c r="M1271" s="335"/>
      <c r="N1271" s="336" t="str">
        <f t="shared" ca="1" si="76"/>
        <v/>
      </c>
      <c r="O1271" s="336" t="s">
        <v>18592</v>
      </c>
      <c r="P1271" s="337"/>
      <c r="Q1271" s="338" t="str">
        <f t="shared" si="77"/>
        <v/>
      </c>
      <c r="R1271" s="338" t="b">
        <f t="shared" si="78"/>
        <v>1</v>
      </c>
      <c r="S1271" s="338" t="str">
        <f t="shared" si="79"/>
        <v/>
      </c>
    </row>
    <row r="1272" spans="1:19" s="338" customFormat="1" ht="20.100000000000001" customHeight="1">
      <c r="A1272" s="301"/>
      <c r="B1272" s="333"/>
      <c r="C1272" s="333"/>
      <c r="D1272" s="333"/>
      <c r="E1272" s="333"/>
      <c r="F1272" s="333"/>
      <c r="G1272" s="334"/>
      <c r="H1272" s="334"/>
      <c r="I1272" s="335"/>
      <c r="J1272" s="335"/>
      <c r="K1272" s="335"/>
      <c r="L1272" s="335"/>
      <c r="M1272" s="335"/>
      <c r="N1272" s="336" t="str">
        <f t="shared" ca="1" si="76"/>
        <v/>
      </c>
      <c r="O1272" s="336" t="s">
        <v>18592</v>
      </c>
      <c r="P1272" s="337"/>
      <c r="Q1272" s="338" t="str">
        <f t="shared" si="77"/>
        <v/>
      </c>
      <c r="R1272" s="338" t="b">
        <f t="shared" si="78"/>
        <v>1</v>
      </c>
      <c r="S1272" s="338" t="str">
        <f t="shared" si="79"/>
        <v/>
      </c>
    </row>
    <row r="1273" spans="1:19" s="338" customFormat="1" ht="20.100000000000001" customHeight="1">
      <c r="A1273" s="301"/>
      <c r="B1273" s="333"/>
      <c r="C1273" s="333"/>
      <c r="D1273" s="333"/>
      <c r="E1273" s="333"/>
      <c r="F1273" s="333"/>
      <c r="G1273" s="334"/>
      <c r="H1273" s="334"/>
      <c r="I1273" s="335"/>
      <c r="J1273" s="335"/>
      <c r="K1273" s="335"/>
      <c r="L1273" s="335"/>
      <c r="M1273" s="335"/>
      <c r="N1273" s="336" t="str">
        <f t="shared" ca="1" si="76"/>
        <v/>
      </c>
      <c r="O1273" s="336" t="s">
        <v>18592</v>
      </c>
      <c r="P1273" s="337"/>
      <c r="Q1273" s="338" t="str">
        <f t="shared" si="77"/>
        <v/>
      </c>
      <c r="R1273" s="338" t="b">
        <f t="shared" si="78"/>
        <v>1</v>
      </c>
      <c r="S1273" s="338" t="str">
        <f t="shared" si="79"/>
        <v/>
      </c>
    </row>
    <row r="1274" spans="1:19" s="338" customFormat="1" ht="20.100000000000001" customHeight="1">
      <c r="A1274" s="301"/>
      <c r="B1274" s="333"/>
      <c r="C1274" s="333"/>
      <c r="D1274" s="333"/>
      <c r="E1274" s="333"/>
      <c r="F1274" s="333"/>
      <c r="G1274" s="334"/>
      <c r="H1274" s="334"/>
      <c r="I1274" s="335"/>
      <c r="J1274" s="335"/>
      <c r="K1274" s="335"/>
      <c r="L1274" s="335"/>
      <c r="M1274" s="335"/>
      <c r="N1274" s="336" t="str">
        <f t="shared" ca="1" si="76"/>
        <v/>
      </c>
      <c r="O1274" s="336" t="s">
        <v>18592</v>
      </c>
      <c r="P1274" s="337"/>
      <c r="Q1274" s="338" t="str">
        <f t="shared" si="77"/>
        <v/>
      </c>
      <c r="R1274" s="338" t="b">
        <f t="shared" si="78"/>
        <v>1</v>
      </c>
      <c r="S1274" s="338" t="str">
        <f t="shared" si="79"/>
        <v/>
      </c>
    </row>
    <row r="1275" spans="1:19" s="338" customFormat="1" ht="20.100000000000001" customHeight="1">
      <c r="A1275" s="301"/>
      <c r="B1275" s="333"/>
      <c r="C1275" s="333"/>
      <c r="D1275" s="333"/>
      <c r="E1275" s="333"/>
      <c r="F1275" s="333"/>
      <c r="G1275" s="334"/>
      <c r="H1275" s="334"/>
      <c r="I1275" s="335"/>
      <c r="J1275" s="335"/>
      <c r="K1275" s="335"/>
      <c r="L1275" s="335"/>
      <c r="M1275" s="335"/>
      <c r="N1275" s="336" t="str">
        <f t="shared" ca="1" si="76"/>
        <v/>
      </c>
      <c r="O1275" s="336" t="s">
        <v>18592</v>
      </c>
      <c r="P1275" s="337"/>
      <c r="Q1275" s="338" t="str">
        <f t="shared" si="77"/>
        <v/>
      </c>
      <c r="R1275" s="338" t="b">
        <f t="shared" si="78"/>
        <v>1</v>
      </c>
      <c r="S1275" s="338" t="str">
        <f t="shared" si="79"/>
        <v/>
      </c>
    </row>
    <row r="1276" spans="1:19" s="338" customFormat="1" ht="20.100000000000001" customHeight="1">
      <c r="A1276" s="301"/>
      <c r="B1276" s="333"/>
      <c r="C1276" s="333"/>
      <c r="D1276" s="333"/>
      <c r="E1276" s="333"/>
      <c r="F1276" s="333"/>
      <c r="G1276" s="334"/>
      <c r="H1276" s="334"/>
      <c r="I1276" s="335"/>
      <c r="J1276" s="335"/>
      <c r="K1276" s="335"/>
      <c r="L1276" s="335"/>
      <c r="M1276" s="335"/>
      <c r="N1276" s="336" t="str">
        <f t="shared" ca="1" si="76"/>
        <v/>
      </c>
      <c r="O1276" s="336" t="s">
        <v>18592</v>
      </c>
      <c r="P1276" s="337"/>
      <c r="Q1276" s="338" t="str">
        <f t="shared" si="77"/>
        <v/>
      </c>
      <c r="R1276" s="338" t="b">
        <f t="shared" si="78"/>
        <v>1</v>
      </c>
      <c r="S1276" s="338" t="str">
        <f t="shared" si="79"/>
        <v/>
      </c>
    </row>
    <row r="1277" spans="1:19" s="338" customFormat="1" ht="20.100000000000001" customHeight="1">
      <c r="A1277" s="301"/>
      <c r="B1277" s="333"/>
      <c r="C1277" s="333"/>
      <c r="D1277" s="333"/>
      <c r="E1277" s="333"/>
      <c r="F1277" s="333"/>
      <c r="G1277" s="334"/>
      <c r="H1277" s="334"/>
      <c r="I1277" s="335"/>
      <c r="J1277" s="335"/>
      <c r="K1277" s="335"/>
      <c r="L1277" s="335"/>
      <c r="M1277" s="335"/>
      <c r="N1277" s="336" t="str">
        <f t="shared" ca="1" si="76"/>
        <v/>
      </c>
      <c r="O1277" s="336" t="s">
        <v>18592</v>
      </c>
      <c r="P1277" s="337"/>
      <c r="Q1277" s="338" t="str">
        <f t="shared" si="77"/>
        <v/>
      </c>
      <c r="R1277" s="338" t="b">
        <f t="shared" si="78"/>
        <v>1</v>
      </c>
      <c r="S1277" s="338" t="str">
        <f t="shared" si="79"/>
        <v/>
      </c>
    </row>
    <row r="1278" spans="1:19" s="338" customFormat="1" ht="20.100000000000001" customHeight="1">
      <c r="A1278" s="301"/>
      <c r="B1278" s="333"/>
      <c r="C1278" s="333"/>
      <c r="D1278" s="333"/>
      <c r="E1278" s="333"/>
      <c r="F1278" s="333"/>
      <c r="G1278" s="334"/>
      <c r="H1278" s="334"/>
      <c r="I1278" s="335"/>
      <c r="J1278" s="335"/>
      <c r="K1278" s="335"/>
      <c r="L1278" s="335"/>
      <c r="M1278" s="335"/>
      <c r="N1278" s="336" t="str">
        <f t="shared" ca="1" si="76"/>
        <v/>
      </c>
      <c r="O1278" s="336" t="s">
        <v>18592</v>
      </c>
      <c r="P1278" s="337"/>
      <c r="Q1278" s="338" t="str">
        <f t="shared" si="77"/>
        <v/>
      </c>
      <c r="R1278" s="338" t="b">
        <f t="shared" si="78"/>
        <v>1</v>
      </c>
      <c r="S1278" s="338" t="str">
        <f t="shared" si="79"/>
        <v/>
      </c>
    </row>
    <row r="1279" spans="1:19" s="338" customFormat="1" ht="20.100000000000001" customHeight="1">
      <c r="A1279" s="301"/>
      <c r="B1279" s="333"/>
      <c r="C1279" s="333"/>
      <c r="D1279" s="333"/>
      <c r="E1279" s="333"/>
      <c r="F1279" s="333"/>
      <c r="G1279" s="334"/>
      <c r="H1279" s="334"/>
      <c r="I1279" s="335"/>
      <c r="J1279" s="335"/>
      <c r="K1279" s="335"/>
      <c r="L1279" s="335"/>
      <c r="M1279" s="335"/>
      <c r="N1279" s="336" t="str">
        <f t="shared" ca="1" si="76"/>
        <v/>
      </c>
      <c r="O1279" s="336" t="s">
        <v>18592</v>
      </c>
      <c r="P1279" s="337"/>
      <c r="Q1279" s="338" t="str">
        <f t="shared" si="77"/>
        <v/>
      </c>
      <c r="R1279" s="338" t="b">
        <f t="shared" si="78"/>
        <v>1</v>
      </c>
      <c r="S1279" s="338" t="str">
        <f t="shared" si="79"/>
        <v/>
      </c>
    </row>
    <row r="1280" spans="1:19" s="338" customFormat="1" ht="20.100000000000001" customHeight="1">
      <c r="A1280" s="301"/>
      <c r="B1280" s="333"/>
      <c r="C1280" s="333"/>
      <c r="D1280" s="333"/>
      <c r="E1280" s="333"/>
      <c r="F1280" s="333"/>
      <c r="G1280" s="334"/>
      <c r="H1280" s="334"/>
      <c r="I1280" s="335"/>
      <c r="J1280" s="335"/>
      <c r="K1280" s="335"/>
      <c r="L1280" s="335"/>
      <c r="M1280" s="335"/>
      <c r="N1280" s="336" t="str">
        <f t="shared" ca="1" si="76"/>
        <v/>
      </c>
      <c r="O1280" s="336" t="s">
        <v>18592</v>
      </c>
      <c r="P1280" s="337"/>
      <c r="Q1280" s="338" t="str">
        <f t="shared" si="77"/>
        <v/>
      </c>
      <c r="R1280" s="338" t="b">
        <f t="shared" si="78"/>
        <v>1</v>
      </c>
      <c r="S1280" s="338" t="str">
        <f t="shared" si="79"/>
        <v/>
      </c>
    </row>
    <row r="1281" spans="1:19" s="338" customFormat="1" ht="20.100000000000001" customHeight="1">
      <c r="A1281" s="301"/>
      <c r="B1281" s="333"/>
      <c r="C1281" s="333"/>
      <c r="D1281" s="333"/>
      <c r="E1281" s="333"/>
      <c r="F1281" s="333"/>
      <c r="G1281" s="334"/>
      <c r="H1281" s="334"/>
      <c r="I1281" s="335"/>
      <c r="J1281" s="335"/>
      <c r="K1281" s="335"/>
      <c r="L1281" s="335"/>
      <c r="M1281" s="335"/>
      <c r="N1281" s="336" t="str">
        <f t="shared" ca="1" si="76"/>
        <v/>
      </c>
      <c r="O1281" s="336" t="s">
        <v>18592</v>
      </c>
      <c r="P1281" s="337"/>
      <c r="Q1281" s="338" t="str">
        <f t="shared" si="77"/>
        <v/>
      </c>
      <c r="R1281" s="338" t="b">
        <f t="shared" si="78"/>
        <v>1</v>
      </c>
      <c r="S1281" s="338" t="str">
        <f t="shared" si="79"/>
        <v/>
      </c>
    </row>
    <row r="1282" spans="1:19" s="338" customFormat="1" ht="20.100000000000001" customHeight="1">
      <c r="A1282" s="301"/>
      <c r="B1282" s="333"/>
      <c r="C1282" s="333"/>
      <c r="D1282" s="333"/>
      <c r="E1282" s="333"/>
      <c r="F1282" s="333"/>
      <c r="G1282" s="334"/>
      <c r="H1282" s="334"/>
      <c r="I1282" s="335"/>
      <c r="J1282" s="335"/>
      <c r="K1282" s="335"/>
      <c r="L1282" s="335"/>
      <c r="M1282" s="335"/>
      <c r="N1282" s="336" t="str">
        <f t="shared" ca="1" si="76"/>
        <v/>
      </c>
      <c r="O1282" s="336" t="s">
        <v>18592</v>
      </c>
      <c r="P1282" s="337"/>
      <c r="Q1282" s="338" t="str">
        <f t="shared" si="77"/>
        <v/>
      </c>
      <c r="R1282" s="338" t="b">
        <f t="shared" si="78"/>
        <v>1</v>
      </c>
      <c r="S1282" s="338" t="str">
        <f t="shared" si="79"/>
        <v/>
      </c>
    </row>
    <row r="1283" spans="1:19" s="338" customFormat="1" ht="20.100000000000001" customHeight="1">
      <c r="A1283" s="301"/>
      <c r="B1283" s="333"/>
      <c r="C1283" s="333"/>
      <c r="D1283" s="333"/>
      <c r="E1283" s="333"/>
      <c r="F1283" s="333"/>
      <c r="G1283" s="334"/>
      <c r="H1283" s="334"/>
      <c r="I1283" s="335"/>
      <c r="J1283" s="335"/>
      <c r="K1283" s="335"/>
      <c r="L1283" s="335"/>
      <c r="M1283" s="335"/>
      <c r="N1283" s="336" t="str">
        <f t="shared" ca="1" si="76"/>
        <v/>
      </c>
      <c r="O1283" s="336" t="s">
        <v>18592</v>
      </c>
      <c r="P1283" s="337"/>
      <c r="Q1283" s="338" t="str">
        <f t="shared" si="77"/>
        <v/>
      </c>
      <c r="R1283" s="338" t="b">
        <f t="shared" si="78"/>
        <v>1</v>
      </c>
      <c r="S1283" s="338" t="str">
        <f t="shared" si="79"/>
        <v/>
      </c>
    </row>
    <row r="1284" spans="1:19" s="338" customFormat="1" ht="20.100000000000001" customHeight="1">
      <c r="A1284" s="301"/>
      <c r="B1284" s="333"/>
      <c r="C1284" s="333"/>
      <c r="D1284" s="333"/>
      <c r="E1284" s="333"/>
      <c r="F1284" s="333"/>
      <c r="G1284" s="334"/>
      <c r="H1284" s="334"/>
      <c r="I1284" s="335"/>
      <c r="J1284" s="335"/>
      <c r="K1284" s="335"/>
      <c r="L1284" s="335"/>
      <c r="M1284" s="335"/>
      <c r="N1284" s="336" t="str">
        <f t="shared" ca="1" si="76"/>
        <v/>
      </c>
      <c r="O1284" s="336" t="s">
        <v>18592</v>
      </c>
      <c r="P1284" s="337"/>
      <c r="Q1284" s="338" t="str">
        <f t="shared" si="77"/>
        <v/>
      </c>
      <c r="R1284" s="338" t="b">
        <f t="shared" si="78"/>
        <v>1</v>
      </c>
      <c r="S1284" s="338" t="str">
        <f t="shared" si="79"/>
        <v/>
      </c>
    </row>
    <row r="1285" spans="1:19" s="338" customFormat="1" ht="20.100000000000001" customHeight="1">
      <c r="A1285" s="301"/>
      <c r="B1285" s="333"/>
      <c r="C1285" s="333"/>
      <c r="D1285" s="333"/>
      <c r="E1285" s="333"/>
      <c r="F1285" s="333"/>
      <c r="G1285" s="334"/>
      <c r="H1285" s="334"/>
      <c r="I1285" s="335"/>
      <c r="J1285" s="335"/>
      <c r="K1285" s="335"/>
      <c r="L1285" s="335"/>
      <c r="M1285" s="335"/>
      <c r="N1285" s="336" t="str">
        <f t="shared" ref="N1285:N1348" ca="1" si="80">IF(A1285="","",IF(ISERROR(MATCH($F1285,CL,0)),"Unknown",INDIRECT("'C'!$A$"&amp;MATCH($F1285,CL,0)+1)))</f>
        <v/>
      </c>
      <c r="O1285" s="336" t="s">
        <v>18592</v>
      </c>
      <c r="P1285" s="337"/>
      <c r="Q1285" s="338" t="str">
        <f t="shared" ref="Q1285:Q1348" si="81">A1285&amp;B1285</f>
        <v/>
      </c>
      <c r="R1285" s="338" t="b">
        <f t="shared" ref="R1285:R1348" si="82">OR(ISBLANK(B1285),ISBLANK(C1285))</f>
        <v>1</v>
      </c>
      <c r="S1285" s="338" t="str">
        <f t="shared" ref="S1285:S1348" si="83">IF(R1285,"",A1285&amp;"+")</f>
        <v/>
      </c>
    </row>
    <row r="1286" spans="1:19" s="338" customFormat="1" ht="20.100000000000001" customHeight="1">
      <c r="A1286" s="301"/>
      <c r="B1286" s="333"/>
      <c r="C1286" s="333"/>
      <c r="D1286" s="333"/>
      <c r="E1286" s="333"/>
      <c r="F1286" s="333"/>
      <c r="G1286" s="334"/>
      <c r="H1286" s="334"/>
      <c r="I1286" s="335"/>
      <c r="J1286" s="335"/>
      <c r="K1286" s="335"/>
      <c r="L1286" s="335"/>
      <c r="M1286" s="335"/>
      <c r="N1286" s="336" t="str">
        <f t="shared" ca="1" si="80"/>
        <v/>
      </c>
      <c r="O1286" s="336" t="s">
        <v>18592</v>
      </c>
      <c r="P1286" s="337"/>
      <c r="Q1286" s="338" t="str">
        <f t="shared" si="81"/>
        <v/>
      </c>
      <c r="R1286" s="338" t="b">
        <f t="shared" si="82"/>
        <v>1</v>
      </c>
      <c r="S1286" s="338" t="str">
        <f t="shared" si="83"/>
        <v/>
      </c>
    </row>
    <row r="1287" spans="1:19" s="338" customFormat="1" ht="20.100000000000001" customHeight="1">
      <c r="A1287" s="301"/>
      <c r="B1287" s="333"/>
      <c r="C1287" s="333"/>
      <c r="D1287" s="333"/>
      <c r="E1287" s="333"/>
      <c r="F1287" s="333"/>
      <c r="G1287" s="334"/>
      <c r="H1287" s="334"/>
      <c r="I1287" s="335"/>
      <c r="J1287" s="335"/>
      <c r="K1287" s="335"/>
      <c r="L1287" s="335"/>
      <c r="M1287" s="335"/>
      <c r="N1287" s="336" t="str">
        <f t="shared" ca="1" si="80"/>
        <v/>
      </c>
      <c r="O1287" s="336" t="s">
        <v>18592</v>
      </c>
      <c r="P1287" s="337"/>
      <c r="Q1287" s="338" t="str">
        <f t="shared" si="81"/>
        <v/>
      </c>
      <c r="R1287" s="338" t="b">
        <f t="shared" si="82"/>
        <v>1</v>
      </c>
      <c r="S1287" s="338" t="str">
        <f t="shared" si="83"/>
        <v/>
      </c>
    </row>
    <row r="1288" spans="1:19" s="338" customFormat="1" ht="20.100000000000001" customHeight="1">
      <c r="A1288" s="301"/>
      <c r="B1288" s="333"/>
      <c r="C1288" s="333"/>
      <c r="D1288" s="333"/>
      <c r="E1288" s="333"/>
      <c r="F1288" s="333"/>
      <c r="G1288" s="334"/>
      <c r="H1288" s="334"/>
      <c r="I1288" s="335"/>
      <c r="J1288" s="335"/>
      <c r="K1288" s="335"/>
      <c r="L1288" s="335"/>
      <c r="M1288" s="335"/>
      <c r="N1288" s="336" t="str">
        <f t="shared" ca="1" si="80"/>
        <v/>
      </c>
      <c r="O1288" s="336" t="s">
        <v>18592</v>
      </c>
      <c r="P1288" s="337"/>
      <c r="Q1288" s="338" t="str">
        <f t="shared" si="81"/>
        <v/>
      </c>
      <c r="R1288" s="338" t="b">
        <f t="shared" si="82"/>
        <v>1</v>
      </c>
      <c r="S1288" s="338" t="str">
        <f t="shared" si="83"/>
        <v/>
      </c>
    </row>
    <row r="1289" spans="1:19" s="338" customFormat="1" ht="20.100000000000001" customHeight="1">
      <c r="A1289" s="301"/>
      <c r="B1289" s="333"/>
      <c r="C1289" s="333"/>
      <c r="D1289" s="333"/>
      <c r="E1289" s="333"/>
      <c r="F1289" s="333"/>
      <c r="G1289" s="334"/>
      <c r="H1289" s="334"/>
      <c r="I1289" s="335"/>
      <c r="J1289" s="335"/>
      <c r="K1289" s="335"/>
      <c r="L1289" s="335"/>
      <c r="M1289" s="335"/>
      <c r="N1289" s="336" t="str">
        <f t="shared" ca="1" si="80"/>
        <v/>
      </c>
      <c r="O1289" s="336" t="s">
        <v>18592</v>
      </c>
      <c r="P1289" s="337"/>
      <c r="Q1289" s="338" t="str">
        <f t="shared" si="81"/>
        <v/>
      </c>
      <c r="R1289" s="338" t="b">
        <f t="shared" si="82"/>
        <v>1</v>
      </c>
      <c r="S1289" s="338" t="str">
        <f t="shared" si="83"/>
        <v/>
      </c>
    </row>
    <row r="1290" spans="1:19" s="338" customFormat="1" ht="20.100000000000001" customHeight="1">
      <c r="A1290" s="301"/>
      <c r="B1290" s="333"/>
      <c r="C1290" s="333"/>
      <c r="D1290" s="333"/>
      <c r="E1290" s="333"/>
      <c r="F1290" s="333"/>
      <c r="G1290" s="334"/>
      <c r="H1290" s="334"/>
      <c r="I1290" s="335"/>
      <c r="J1290" s="335"/>
      <c r="K1290" s="335"/>
      <c r="L1290" s="335"/>
      <c r="M1290" s="335"/>
      <c r="N1290" s="336" t="str">
        <f t="shared" ca="1" si="80"/>
        <v/>
      </c>
      <c r="O1290" s="336" t="s">
        <v>18592</v>
      </c>
      <c r="P1290" s="337"/>
      <c r="Q1290" s="338" t="str">
        <f t="shared" si="81"/>
        <v/>
      </c>
      <c r="R1290" s="338" t="b">
        <f t="shared" si="82"/>
        <v>1</v>
      </c>
      <c r="S1290" s="338" t="str">
        <f t="shared" si="83"/>
        <v/>
      </c>
    </row>
    <row r="1291" spans="1:19" s="338" customFormat="1" ht="20.100000000000001" customHeight="1">
      <c r="A1291" s="301"/>
      <c r="B1291" s="333"/>
      <c r="C1291" s="333"/>
      <c r="D1291" s="333"/>
      <c r="E1291" s="333"/>
      <c r="F1291" s="333"/>
      <c r="G1291" s="334"/>
      <c r="H1291" s="334"/>
      <c r="I1291" s="335"/>
      <c r="J1291" s="335"/>
      <c r="K1291" s="335"/>
      <c r="L1291" s="335"/>
      <c r="M1291" s="335"/>
      <c r="N1291" s="336" t="str">
        <f t="shared" ca="1" si="80"/>
        <v/>
      </c>
      <c r="O1291" s="336" t="s">
        <v>18592</v>
      </c>
      <c r="P1291" s="337"/>
      <c r="Q1291" s="338" t="str">
        <f t="shared" si="81"/>
        <v/>
      </c>
      <c r="R1291" s="338" t="b">
        <f t="shared" si="82"/>
        <v>1</v>
      </c>
      <c r="S1291" s="338" t="str">
        <f t="shared" si="83"/>
        <v/>
      </c>
    </row>
    <row r="1292" spans="1:19" s="338" customFormat="1" ht="20.100000000000001" customHeight="1">
      <c r="A1292" s="301"/>
      <c r="B1292" s="333"/>
      <c r="C1292" s="333"/>
      <c r="D1292" s="333"/>
      <c r="E1292" s="333"/>
      <c r="F1292" s="333"/>
      <c r="G1292" s="334"/>
      <c r="H1292" s="334"/>
      <c r="I1292" s="335"/>
      <c r="J1292" s="335"/>
      <c r="K1292" s="335"/>
      <c r="L1292" s="335"/>
      <c r="M1292" s="335"/>
      <c r="N1292" s="336" t="str">
        <f t="shared" ca="1" si="80"/>
        <v/>
      </c>
      <c r="O1292" s="336" t="s">
        <v>18592</v>
      </c>
      <c r="P1292" s="337"/>
      <c r="Q1292" s="338" t="str">
        <f t="shared" si="81"/>
        <v/>
      </c>
      <c r="R1292" s="338" t="b">
        <f t="shared" si="82"/>
        <v>1</v>
      </c>
      <c r="S1292" s="338" t="str">
        <f t="shared" si="83"/>
        <v/>
      </c>
    </row>
    <row r="1293" spans="1:19" s="338" customFormat="1" ht="20.100000000000001" customHeight="1">
      <c r="A1293" s="301"/>
      <c r="B1293" s="333"/>
      <c r="C1293" s="333"/>
      <c r="D1293" s="333"/>
      <c r="E1293" s="333"/>
      <c r="F1293" s="333"/>
      <c r="G1293" s="334"/>
      <c r="H1293" s="334"/>
      <c r="I1293" s="335"/>
      <c r="J1293" s="335"/>
      <c r="K1293" s="335"/>
      <c r="L1293" s="335"/>
      <c r="M1293" s="335"/>
      <c r="N1293" s="336" t="str">
        <f t="shared" ca="1" si="80"/>
        <v/>
      </c>
      <c r="O1293" s="336" t="s">
        <v>18592</v>
      </c>
      <c r="P1293" s="337"/>
      <c r="Q1293" s="338" t="str">
        <f t="shared" si="81"/>
        <v/>
      </c>
      <c r="R1293" s="338" t="b">
        <f t="shared" si="82"/>
        <v>1</v>
      </c>
      <c r="S1293" s="338" t="str">
        <f t="shared" si="83"/>
        <v/>
      </c>
    </row>
    <row r="1294" spans="1:19" s="338" customFormat="1" ht="20.100000000000001" customHeight="1">
      <c r="A1294" s="301"/>
      <c r="B1294" s="333"/>
      <c r="C1294" s="333"/>
      <c r="D1294" s="333"/>
      <c r="E1294" s="333"/>
      <c r="F1294" s="333"/>
      <c r="G1294" s="334"/>
      <c r="H1294" s="334"/>
      <c r="I1294" s="335"/>
      <c r="J1294" s="335"/>
      <c r="K1294" s="335"/>
      <c r="L1294" s="335"/>
      <c r="M1294" s="335"/>
      <c r="N1294" s="336" t="str">
        <f t="shared" ca="1" si="80"/>
        <v/>
      </c>
      <c r="O1294" s="336" t="s">
        <v>18592</v>
      </c>
      <c r="P1294" s="337"/>
      <c r="Q1294" s="338" t="str">
        <f t="shared" si="81"/>
        <v/>
      </c>
      <c r="R1294" s="338" t="b">
        <f t="shared" si="82"/>
        <v>1</v>
      </c>
      <c r="S1294" s="338" t="str">
        <f t="shared" si="83"/>
        <v/>
      </c>
    </row>
    <row r="1295" spans="1:19" s="338" customFormat="1" ht="20.100000000000001" customHeight="1">
      <c r="A1295" s="301"/>
      <c r="B1295" s="333"/>
      <c r="C1295" s="333"/>
      <c r="D1295" s="333"/>
      <c r="E1295" s="333"/>
      <c r="F1295" s="333"/>
      <c r="G1295" s="334"/>
      <c r="H1295" s="334"/>
      <c r="I1295" s="335"/>
      <c r="J1295" s="335"/>
      <c r="K1295" s="335"/>
      <c r="L1295" s="335"/>
      <c r="M1295" s="335"/>
      <c r="N1295" s="336" t="str">
        <f t="shared" ca="1" si="80"/>
        <v/>
      </c>
      <c r="O1295" s="336" t="s">
        <v>18592</v>
      </c>
      <c r="P1295" s="337"/>
      <c r="Q1295" s="338" t="str">
        <f t="shared" si="81"/>
        <v/>
      </c>
      <c r="R1295" s="338" t="b">
        <f t="shared" si="82"/>
        <v>1</v>
      </c>
      <c r="S1295" s="338" t="str">
        <f t="shared" si="83"/>
        <v/>
      </c>
    </row>
    <row r="1296" spans="1:19" s="338" customFormat="1" ht="20.100000000000001" customHeight="1">
      <c r="A1296" s="301"/>
      <c r="B1296" s="333"/>
      <c r="C1296" s="333"/>
      <c r="D1296" s="333"/>
      <c r="E1296" s="333"/>
      <c r="F1296" s="333"/>
      <c r="G1296" s="334"/>
      <c r="H1296" s="334"/>
      <c r="I1296" s="335"/>
      <c r="J1296" s="335"/>
      <c r="K1296" s="335"/>
      <c r="L1296" s="335"/>
      <c r="M1296" s="335"/>
      <c r="N1296" s="336" t="str">
        <f t="shared" ca="1" si="80"/>
        <v/>
      </c>
      <c r="O1296" s="336" t="s">
        <v>18592</v>
      </c>
      <c r="P1296" s="337"/>
      <c r="Q1296" s="338" t="str">
        <f t="shared" si="81"/>
        <v/>
      </c>
      <c r="R1296" s="338" t="b">
        <f t="shared" si="82"/>
        <v>1</v>
      </c>
      <c r="S1296" s="338" t="str">
        <f t="shared" si="83"/>
        <v/>
      </c>
    </row>
    <row r="1297" spans="1:19" s="338" customFormat="1" ht="20.100000000000001" customHeight="1">
      <c r="A1297" s="301"/>
      <c r="B1297" s="333"/>
      <c r="C1297" s="333"/>
      <c r="D1297" s="333"/>
      <c r="E1297" s="333"/>
      <c r="F1297" s="333"/>
      <c r="G1297" s="334"/>
      <c r="H1297" s="334"/>
      <c r="I1297" s="335"/>
      <c r="J1297" s="335"/>
      <c r="K1297" s="335"/>
      <c r="L1297" s="335"/>
      <c r="M1297" s="335"/>
      <c r="N1297" s="336" t="str">
        <f t="shared" ca="1" si="80"/>
        <v/>
      </c>
      <c r="O1297" s="336" t="s">
        <v>18592</v>
      </c>
      <c r="P1297" s="337"/>
      <c r="Q1297" s="338" t="str">
        <f t="shared" si="81"/>
        <v/>
      </c>
      <c r="R1297" s="338" t="b">
        <f t="shared" si="82"/>
        <v>1</v>
      </c>
      <c r="S1297" s="338" t="str">
        <f t="shared" si="83"/>
        <v/>
      </c>
    </row>
    <row r="1298" spans="1:19" s="338" customFormat="1" ht="20.100000000000001" customHeight="1">
      <c r="A1298" s="301"/>
      <c r="B1298" s="333"/>
      <c r="C1298" s="333"/>
      <c r="D1298" s="333"/>
      <c r="E1298" s="333"/>
      <c r="F1298" s="333"/>
      <c r="G1298" s="334"/>
      <c r="H1298" s="334"/>
      <c r="I1298" s="335"/>
      <c r="J1298" s="335"/>
      <c r="K1298" s="335"/>
      <c r="L1298" s="335"/>
      <c r="M1298" s="335"/>
      <c r="N1298" s="336" t="str">
        <f t="shared" ca="1" si="80"/>
        <v/>
      </c>
      <c r="O1298" s="336" t="s">
        <v>18592</v>
      </c>
      <c r="P1298" s="337"/>
      <c r="Q1298" s="338" t="str">
        <f t="shared" si="81"/>
        <v/>
      </c>
      <c r="R1298" s="338" t="b">
        <f t="shared" si="82"/>
        <v>1</v>
      </c>
      <c r="S1298" s="338" t="str">
        <f t="shared" si="83"/>
        <v/>
      </c>
    </row>
    <row r="1299" spans="1:19" s="338" customFormat="1" ht="20.100000000000001" customHeight="1">
      <c r="A1299" s="301"/>
      <c r="B1299" s="333"/>
      <c r="C1299" s="333"/>
      <c r="D1299" s="333"/>
      <c r="E1299" s="333"/>
      <c r="F1299" s="333"/>
      <c r="G1299" s="334"/>
      <c r="H1299" s="334"/>
      <c r="I1299" s="335"/>
      <c r="J1299" s="335"/>
      <c r="K1299" s="335"/>
      <c r="L1299" s="335"/>
      <c r="M1299" s="335"/>
      <c r="N1299" s="336" t="str">
        <f t="shared" ca="1" si="80"/>
        <v/>
      </c>
      <c r="O1299" s="336" t="s">
        <v>18592</v>
      </c>
      <c r="P1299" s="337"/>
      <c r="Q1299" s="338" t="str">
        <f t="shared" si="81"/>
        <v/>
      </c>
      <c r="R1299" s="338" t="b">
        <f t="shared" si="82"/>
        <v>1</v>
      </c>
      <c r="S1299" s="338" t="str">
        <f t="shared" si="83"/>
        <v/>
      </c>
    </row>
    <row r="1300" spans="1:19" s="338" customFormat="1" ht="20.100000000000001" customHeight="1">
      <c r="A1300" s="301"/>
      <c r="B1300" s="333"/>
      <c r="C1300" s="333"/>
      <c r="D1300" s="333"/>
      <c r="E1300" s="333"/>
      <c r="F1300" s="333"/>
      <c r="G1300" s="334"/>
      <c r="H1300" s="334"/>
      <c r="I1300" s="335"/>
      <c r="J1300" s="335"/>
      <c r="K1300" s="335"/>
      <c r="L1300" s="335"/>
      <c r="M1300" s="335"/>
      <c r="N1300" s="336" t="str">
        <f t="shared" ca="1" si="80"/>
        <v/>
      </c>
      <c r="O1300" s="336" t="s">
        <v>18592</v>
      </c>
      <c r="P1300" s="337"/>
      <c r="Q1300" s="338" t="str">
        <f t="shared" si="81"/>
        <v/>
      </c>
      <c r="R1300" s="338" t="b">
        <f t="shared" si="82"/>
        <v>1</v>
      </c>
      <c r="S1300" s="338" t="str">
        <f t="shared" si="83"/>
        <v/>
      </c>
    </row>
    <row r="1301" spans="1:19" s="338" customFormat="1" ht="20.100000000000001" customHeight="1">
      <c r="A1301" s="301"/>
      <c r="B1301" s="333"/>
      <c r="C1301" s="333"/>
      <c r="D1301" s="333"/>
      <c r="E1301" s="333"/>
      <c r="F1301" s="333"/>
      <c r="G1301" s="334"/>
      <c r="H1301" s="334"/>
      <c r="I1301" s="335"/>
      <c r="J1301" s="335"/>
      <c r="K1301" s="335"/>
      <c r="L1301" s="335"/>
      <c r="M1301" s="335"/>
      <c r="N1301" s="336" t="str">
        <f t="shared" ca="1" si="80"/>
        <v/>
      </c>
      <c r="O1301" s="336" t="s">
        <v>18592</v>
      </c>
      <c r="P1301" s="337"/>
      <c r="Q1301" s="338" t="str">
        <f t="shared" si="81"/>
        <v/>
      </c>
      <c r="R1301" s="338" t="b">
        <f t="shared" si="82"/>
        <v>1</v>
      </c>
      <c r="S1301" s="338" t="str">
        <f t="shared" si="83"/>
        <v/>
      </c>
    </row>
    <row r="1302" spans="1:19" s="338" customFormat="1" ht="20.100000000000001" customHeight="1">
      <c r="A1302" s="301"/>
      <c r="B1302" s="333"/>
      <c r="C1302" s="333"/>
      <c r="D1302" s="333"/>
      <c r="E1302" s="333"/>
      <c r="F1302" s="333"/>
      <c r="G1302" s="334"/>
      <c r="H1302" s="334"/>
      <c r="I1302" s="335"/>
      <c r="J1302" s="335"/>
      <c r="K1302" s="335"/>
      <c r="L1302" s="335"/>
      <c r="M1302" s="335"/>
      <c r="N1302" s="336" t="str">
        <f t="shared" ca="1" si="80"/>
        <v/>
      </c>
      <c r="O1302" s="336" t="s">
        <v>18592</v>
      </c>
      <c r="P1302" s="337"/>
      <c r="Q1302" s="338" t="str">
        <f t="shared" si="81"/>
        <v/>
      </c>
      <c r="R1302" s="338" t="b">
        <f t="shared" si="82"/>
        <v>1</v>
      </c>
      <c r="S1302" s="338" t="str">
        <f t="shared" si="83"/>
        <v/>
      </c>
    </row>
    <row r="1303" spans="1:19" s="338" customFormat="1" ht="20.100000000000001" customHeight="1">
      <c r="A1303" s="301"/>
      <c r="B1303" s="333"/>
      <c r="C1303" s="333"/>
      <c r="D1303" s="333"/>
      <c r="E1303" s="333"/>
      <c r="F1303" s="333"/>
      <c r="G1303" s="334"/>
      <c r="H1303" s="334"/>
      <c r="I1303" s="335"/>
      <c r="J1303" s="335"/>
      <c r="K1303" s="335"/>
      <c r="L1303" s="335"/>
      <c r="M1303" s="335"/>
      <c r="N1303" s="336" t="str">
        <f t="shared" ca="1" si="80"/>
        <v/>
      </c>
      <c r="O1303" s="336" t="s">
        <v>18592</v>
      </c>
      <c r="P1303" s="337"/>
      <c r="Q1303" s="338" t="str">
        <f t="shared" si="81"/>
        <v/>
      </c>
      <c r="R1303" s="338" t="b">
        <f t="shared" si="82"/>
        <v>1</v>
      </c>
      <c r="S1303" s="338" t="str">
        <f t="shared" si="83"/>
        <v/>
      </c>
    </row>
    <row r="1304" spans="1:19" s="338" customFormat="1" ht="20.100000000000001" customHeight="1">
      <c r="A1304" s="301"/>
      <c r="B1304" s="333"/>
      <c r="C1304" s="333"/>
      <c r="D1304" s="333"/>
      <c r="E1304" s="333"/>
      <c r="F1304" s="333"/>
      <c r="G1304" s="334"/>
      <c r="H1304" s="334"/>
      <c r="I1304" s="335"/>
      <c r="J1304" s="335"/>
      <c r="K1304" s="335"/>
      <c r="L1304" s="335"/>
      <c r="M1304" s="335"/>
      <c r="N1304" s="336" t="str">
        <f t="shared" ca="1" si="80"/>
        <v/>
      </c>
      <c r="O1304" s="336" t="s">
        <v>18592</v>
      </c>
      <c r="P1304" s="337"/>
      <c r="Q1304" s="338" t="str">
        <f t="shared" si="81"/>
        <v/>
      </c>
      <c r="R1304" s="338" t="b">
        <f t="shared" si="82"/>
        <v>1</v>
      </c>
      <c r="S1304" s="338" t="str">
        <f t="shared" si="83"/>
        <v/>
      </c>
    </row>
    <row r="1305" spans="1:19" s="338" customFormat="1" ht="20.100000000000001" customHeight="1">
      <c r="A1305" s="301"/>
      <c r="B1305" s="333"/>
      <c r="C1305" s="333"/>
      <c r="D1305" s="333"/>
      <c r="E1305" s="333"/>
      <c r="F1305" s="333"/>
      <c r="G1305" s="334"/>
      <c r="H1305" s="334"/>
      <c r="I1305" s="335"/>
      <c r="J1305" s="335"/>
      <c r="K1305" s="335"/>
      <c r="L1305" s="335"/>
      <c r="M1305" s="335"/>
      <c r="N1305" s="336" t="str">
        <f t="shared" ca="1" si="80"/>
        <v/>
      </c>
      <c r="O1305" s="336" t="s">
        <v>18592</v>
      </c>
      <c r="P1305" s="337"/>
      <c r="Q1305" s="338" t="str">
        <f t="shared" si="81"/>
        <v/>
      </c>
      <c r="R1305" s="338" t="b">
        <f t="shared" si="82"/>
        <v>1</v>
      </c>
      <c r="S1305" s="338" t="str">
        <f t="shared" si="83"/>
        <v/>
      </c>
    </row>
    <row r="1306" spans="1:19" s="338" customFormat="1" ht="20.100000000000001" customHeight="1">
      <c r="A1306" s="301"/>
      <c r="B1306" s="333"/>
      <c r="C1306" s="333"/>
      <c r="D1306" s="333"/>
      <c r="E1306" s="333"/>
      <c r="F1306" s="333"/>
      <c r="G1306" s="334"/>
      <c r="H1306" s="334"/>
      <c r="I1306" s="335"/>
      <c r="J1306" s="335"/>
      <c r="K1306" s="335"/>
      <c r="L1306" s="335"/>
      <c r="M1306" s="335"/>
      <c r="N1306" s="336" t="str">
        <f t="shared" ca="1" si="80"/>
        <v/>
      </c>
      <c r="O1306" s="336" t="s">
        <v>18592</v>
      </c>
      <c r="P1306" s="337"/>
      <c r="Q1306" s="338" t="str">
        <f t="shared" si="81"/>
        <v/>
      </c>
      <c r="R1306" s="338" t="b">
        <f t="shared" si="82"/>
        <v>1</v>
      </c>
      <c r="S1306" s="338" t="str">
        <f t="shared" si="83"/>
        <v/>
      </c>
    </row>
    <row r="1307" spans="1:19" s="338" customFormat="1" ht="20.100000000000001" customHeight="1">
      <c r="A1307" s="301"/>
      <c r="B1307" s="333"/>
      <c r="C1307" s="333"/>
      <c r="D1307" s="333"/>
      <c r="E1307" s="333"/>
      <c r="F1307" s="333"/>
      <c r="G1307" s="334"/>
      <c r="H1307" s="334"/>
      <c r="I1307" s="335"/>
      <c r="J1307" s="335"/>
      <c r="K1307" s="335"/>
      <c r="L1307" s="335"/>
      <c r="M1307" s="335"/>
      <c r="N1307" s="336" t="str">
        <f t="shared" ca="1" si="80"/>
        <v/>
      </c>
      <c r="O1307" s="336" t="s">
        <v>18592</v>
      </c>
      <c r="P1307" s="337"/>
      <c r="Q1307" s="338" t="str">
        <f t="shared" si="81"/>
        <v/>
      </c>
      <c r="R1307" s="338" t="b">
        <f t="shared" si="82"/>
        <v>1</v>
      </c>
      <c r="S1307" s="338" t="str">
        <f t="shared" si="83"/>
        <v/>
      </c>
    </row>
    <row r="1308" spans="1:19" s="338" customFormat="1" ht="20.100000000000001" customHeight="1">
      <c r="A1308" s="301"/>
      <c r="B1308" s="333"/>
      <c r="C1308" s="333"/>
      <c r="D1308" s="333"/>
      <c r="E1308" s="333"/>
      <c r="F1308" s="333"/>
      <c r="G1308" s="334"/>
      <c r="H1308" s="334"/>
      <c r="I1308" s="335"/>
      <c r="J1308" s="335"/>
      <c r="K1308" s="335"/>
      <c r="L1308" s="335"/>
      <c r="M1308" s="335"/>
      <c r="N1308" s="336" t="str">
        <f t="shared" ca="1" si="80"/>
        <v/>
      </c>
      <c r="O1308" s="336" t="s">
        <v>18592</v>
      </c>
      <c r="P1308" s="337"/>
      <c r="Q1308" s="338" t="str">
        <f t="shared" si="81"/>
        <v/>
      </c>
      <c r="R1308" s="338" t="b">
        <f t="shared" si="82"/>
        <v>1</v>
      </c>
      <c r="S1308" s="338" t="str">
        <f t="shared" si="83"/>
        <v/>
      </c>
    </row>
    <row r="1309" spans="1:19" s="338" customFormat="1" ht="20.100000000000001" customHeight="1">
      <c r="A1309" s="301"/>
      <c r="B1309" s="333"/>
      <c r="C1309" s="333"/>
      <c r="D1309" s="333"/>
      <c r="E1309" s="333"/>
      <c r="F1309" s="333"/>
      <c r="G1309" s="334"/>
      <c r="H1309" s="334"/>
      <c r="I1309" s="335"/>
      <c r="J1309" s="335"/>
      <c r="K1309" s="335"/>
      <c r="L1309" s="335"/>
      <c r="M1309" s="335"/>
      <c r="N1309" s="336" t="str">
        <f t="shared" ca="1" si="80"/>
        <v/>
      </c>
      <c r="O1309" s="336" t="s">
        <v>18592</v>
      </c>
      <c r="P1309" s="337"/>
      <c r="Q1309" s="338" t="str">
        <f t="shared" si="81"/>
        <v/>
      </c>
      <c r="R1309" s="338" t="b">
        <f t="shared" si="82"/>
        <v>1</v>
      </c>
      <c r="S1309" s="338" t="str">
        <f t="shared" si="83"/>
        <v/>
      </c>
    </row>
    <row r="1310" spans="1:19" s="338" customFormat="1" ht="20.100000000000001" customHeight="1">
      <c r="A1310" s="301"/>
      <c r="B1310" s="333"/>
      <c r="C1310" s="333"/>
      <c r="D1310" s="333"/>
      <c r="E1310" s="333"/>
      <c r="F1310" s="333"/>
      <c r="G1310" s="334"/>
      <c r="H1310" s="334"/>
      <c r="I1310" s="335"/>
      <c r="J1310" s="335"/>
      <c r="K1310" s="335"/>
      <c r="L1310" s="335"/>
      <c r="M1310" s="335"/>
      <c r="N1310" s="336" t="str">
        <f t="shared" ca="1" si="80"/>
        <v/>
      </c>
      <c r="O1310" s="336" t="s">
        <v>18592</v>
      </c>
      <c r="P1310" s="337"/>
      <c r="Q1310" s="338" t="str">
        <f t="shared" si="81"/>
        <v/>
      </c>
      <c r="R1310" s="338" t="b">
        <f t="shared" si="82"/>
        <v>1</v>
      </c>
      <c r="S1310" s="338" t="str">
        <f t="shared" si="83"/>
        <v/>
      </c>
    </row>
    <row r="1311" spans="1:19" s="338" customFormat="1" ht="20.100000000000001" customHeight="1">
      <c r="A1311" s="301"/>
      <c r="B1311" s="333"/>
      <c r="C1311" s="333"/>
      <c r="D1311" s="333"/>
      <c r="E1311" s="333"/>
      <c r="F1311" s="333"/>
      <c r="G1311" s="334"/>
      <c r="H1311" s="334"/>
      <c r="I1311" s="335"/>
      <c r="J1311" s="335"/>
      <c r="K1311" s="335"/>
      <c r="L1311" s="335"/>
      <c r="M1311" s="335"/>
      <c r="N1311" s="336" t="str">
        <f t="shared" ca="1" si="80"/>
        <v/>
      </c>
      <c r="O1311" s="336" t="s">
        <v>18592</v>
      </c>
      <c r="P1311" s="337"/>
      <c r="Q1311" s="338" t="str">
        <f t="shared" si="81"/>
        <v/>
      </c>
      <c r="R1311" s="338" t="b">
        <f t="shared" si="82"/>
        <v>1</v>
      </c>
      <c r="S1311" s="338" t="str">
        <f t="shared" si="83"/>
        <v/>
      </c>
    </row>
    <row r="1312" spans="1:19" s="338" customFormat="1" ht="20.100000000000001" customHeight="1">
      <c r="A1312" s="301"/>
      <c r="B1312" s="333"/>
      <c r="C1312" s="333"/>
      <c r="D1312" s="333"/>
      <c r="E1312" s="333"/>
      <c r="F1312" s="333"/>
      <c r="G1312" s="334"/>
      <c r="H1312" s="334"/>
      <c r="I1312" s="335"/>
      <c r="J1312" s="335"/>
      <c r="K1312" s="335"/>
      <c r="L1312" s="335"/>
      <c r="M1312" s="335"/>
      <c r="N1312" s="336" t="str">
        <f t="shared" ca="1" si="80"/>
        <v/>
      </c>
      <c r="O1312" s="336" t="s">
        <v>18592</v>
      </c>
      <c r="P1312" s="337"/>
      <c r="Q1312" s="338" t="str">
        <f t="shared" si="81"/>
        <v/>
      </c>
      <c r="R1312" s="338" t="b">
        <f t="shared" si="82"/>
        <v>1</v>
      </c>
      <c r="S1312" s="338" t="str">
        <f t="shared" si="83"/>
        <v/>
      </c>
    </row>
    <row r="1313" spans="1:19" s="338" customFormat="1" ht="20.100000000000001" customHeight="1">
      <c r="A1313" s="301"/>
      <c r="B1313" s="333"/>
      <c r="C1313" s="333"/>
      <c r="D1313" s="333"/>
      <c r="E1313" s="333"/>
      <c r="F1313" s="333"/>
      <c r="G1313" s="334"/>
      <c r="H1313" s="334"/>
      <c r="I1313" s="335"/>
      <c r="J1313" s="335"/>
      <c r="K1313" s="335"/>
      <c r="L1313" s="335"/>
      <c r="M1313" s="335"/>
      <c r="N1313" s="336" t="str">
        <f t="shared" ca="1" si="80"/>
        <v/>
      </c>
      <c r="O1313" s="336" t="s">
        <v>18592</v>
      </c>
      <c r="P1313" s="337"/>
      <c r="Q1313" s="338" t="str">
        <f t="shared" si="81"/>
        <v/>
      </c>
      <c r="R1313" s="338" t="b">
        <f t="shared" si="82"/>
        <v>1</v>
      </c>
      <c r="S1313" s="338" t="str">
        <f t="shared" si="83"/>
        <v/>
      </c>
    </row>
    <row r="1314" spans="1:19" s="338" customFormat="1" ht="20.100000000000001" customHeight="1">
      <c r="A1314" s="301"/>
      <c r="B1314" s="333"/>
      <c r="C1314" s="333"/>
      <c r="D1314" s="333"/>
      <c r="E1314" s="333"/>
      <c r="F1314" s="333"/>
      <c r="G1314" s="334"/>
      <c r="H1314" s="334"/>
      <c r="I1314" s="335"/>
      <c r="J1314" s="335"/>
      <c r="K1314" s="335"/>
      <c r="L1314" s="335"/>
      <c r="M1314" s="335"/>
      <c r="N1314" s="336" t="str">
        <f t="shared" ca="1" si="80"/>
        <v/>
      </c>
      <c r="O1314" s="336" t="s">
        <v>18592</v>
      </c>
      <c r="P1314" s="337"/>
      <c r="Q1314" s="338" t="str">
        <f t="shared" si="81"/>
        <v/>
      </c>
      <c r="R1314" s="338" t="b">
        <f t="shared" si="82"/>
        <v>1</v>
      </c>
      <c r="S1314" s="338" t="str">
        <f t="shared" si="83"/>
        <v/>
      </c>
    </row>
    <row r="1315" spans="1:19" s="338" customFormat="1" ht="20.100000000000001" customHeight="1">
      <c r="A1315" s="301"/>
      <c r="B1315" s="333"/>
      <c r="C1315" s="333"/>
      <c r="D1315" s="333"/>
      <c r="E1315" s="333"/>
      <c r="F1315" s="333"/>
      <c r="G1315" s="334"/>
      <c r="H1315" s="334"/>
      <c r="I1315" s="335"/>
      <c r="J1315" s="335"/>
      <c r="K1315" s="335"/>
      <c r="L1315" s="335"/>
      <c r="M1315" s="335"/>
      <c r="N1315" s="336" t="str">
        <f t="shared" ca="1" si="80"/>
        <v/>
      </c>
      <c r="O1315" s="336" t="s">
        <v>18592</v>
      </c>
      <c r="P1315" s="337"/>
      <c r="Q1315" s="338" t="str">
        <f t="shared" si="81"/>
        <v/>
      </c>
      <c r="R1315" s="338" t="b">
        <f t="shared" si="82"/>
        <v>1</v>
      </c>
      <c r="S1315" s="338" t="str">
        <f t="shared" si="83"/>
        <v/>
      </c>
    </row>
    <row r="1316" spans="1:19" s="338" customFormat="1" ht="20.100000000000001" customHeight="1">
      <c r="A1316" s="301"/>
      <c r="B1316" s="333"/>
      <c r="C1316" s="333"/>
      <c r="D1316" s="333"/>
      <c r="E1316" s="333"/>
      <c r="F1316" s="333"/>
      <c r="G1316" s="334"/>
      <c r="H1316" s="334"/>
      <c r="I1316" s="335"/>
      <c r="J1316" s="335"/>
      <c r="K1316" s="335"/>
      <c r="L1316" s="335"/>
      <c r="M1316" s="335"/>
      <c r="N1316" s="336" t="str">
        <f t="shared" ca="1" si="80"/>
        <v/>
      </c>
      <c r="O1316" s="336" t="s">
        <v>18592</v>
      </c>
      <c r="P1316" s="337"/>
      <c r="Q1316" s="338" t="str">
        <f t="shared" si="81"/>
        <v/>
      </c>
      <c r="R1316" s="338" t="b">
        <f t="shared" si="82"/>
        <v>1</v>
      </c>
      <c r="S1316" s="338" t="str">
        <f t="shared" si="83"/>
        <v/>
      </c>
    </row>
    <row r="1317" spans="1:19" s="338" customFormat="1" ht="20.100000000000001" customHeight="1">
      <c r="A1317" s="301"/>
      <c r="B1317" s="333"/>
      <c r="C1317" s="333"/>
      <c r="D1317" s="333"/>
      <c r="E1317" s="333"/>
      <c r="F1317" s="333"/>
      <c r="G1317" s="334"/>
      <c r="H1317" s="334"/>
      <c r="I1317" s="335"/>
      <c r="J1317" s="335"/>
      <c r="K1317" s="335"/>
      <c r="L1317" s="335"/>
      <c r="M1317" s="335"/>
      <c r="N1317" s="336" t="str">
        <f t="shared" ca="1" si="80"/>
        <v/>
      </c>
      <c r="O1317" s="336" t="s">
        <v>18592</v>
      </c>
      <c r="P1317" s="337"/>
      <c r="Q1317" s="338" t="str">
        <f t="shared" si="81"/>
        <v/>
      </c>
      <c r="R1317" s="338" t="b">
        <f t="shared" si="82"/>
        <v>1</v>
      </c>
      <c r="S1317" s="338" t="str">
        <f t="shared" si="83"/>
        <v/>
      </c>
    </row>
    <row r="1318" spans="1:19" s="338" customFormat="1" ht="20.100000000000001" customHeight="1">
      <c r="A1318" s="301"/>
      <c r="B1318" s="333"/>
      <c r="C1318" s="333"/>
      <c r="D1318" s="333"/>
      <c r="E1318" s="333"/>
      <c r="F1318" s="333"/>
      <c r="G1318" s="334"/>
      <c r="H1318" s="334"/>
      <c r="I1318" s="335"/>
      <c r="J1318" s="335"/>
      <c r="K1318" s="335"/>
      <c r="L1318" s="335"/>
      <c r="M1318" s="335"/>
      <c r="N1318" s="336" t="str">
        <f t="shared" ca="1" si="80"/>
        <v/>
      </c>
      <c r="O1318" s="336" t="s">
        <v>18592</v>
      </c>
      <c r="P1318" s="337"/>
      <c r="Q1318" s="338" t="str">
        <f t="shared" si="81"/>
        <v/>
      </c>
      <c r="R1318" s="338" t="b">
        <f t="shared" si="82"/>
        <v>1</v>
      </c>
      <c r="S1318" s="338" t="str">
        <f t="shared" si="83"/>
        <v/>
      </c>
    </row>
    <row r="1319" spans="1:19" s="338" customFormat="1" ht="20.100000000000001" customHeight="1">
      <c r="A1319" s="301"/>
      <c r="B1319" s="333"/>
      <c r="C1319" s="333"/>
      <c r="D1319" s="333"/>
      <c r="E1319" s="333"/>
      <c r="F1319" s="333"/>
      <c r="G1319" s="334"/>
      <c r="H1319" s="334"/>
      <c r="I1319" s="335"/>
      <c r="J1319" s="335"/>
      <c r="K1319" s="335"/>
      <c r="L1319" s="335"/>
      <c r="M1319" s="335"/>
      <c r="N1319" s="336" t="str">
        <f t="shared" ca="1" si="80"/>
        <v/>
      </c>
      <c r="O1319" s="336" t="s">
        <v>18592</v>
      </c>
      <c r="P1319" s="337"/>
      <c r="Q1319" s="338" t="str">
        <f t="shared" si="81"/>
        <v/>
      </c>
      <c r="R1319" s="338" t="b">
        <f t="shared" si="82"/>
        <v>1</v>
      </c>
      <c r="S1319" s="338" t="str">
        <f t="shared" si="83"/>
        <v/>
      </c>
    </row>
    <row r="1320" spans="1:19" s="338" customFormat="1" ht="20.100000000000001" customHeight="1">
      <c r="A1320" s="301"/>
      <c r="B1320" s="333"/>
      <c r="C1320" s="333"/>
      <c r="D1320" s="333"/>
      <c r="E1320" s="333"/>
      <c r="F1320" s="333"/>
      <c r="G1320" s="334"/>
      <c r="H1320" s="334"/>
      <c r="I1320" s="335"/>
      <c r="J1320" s="335"/>
      <c r="K1320" s="335"/>
      <c r="L1320" s="335"/>
      <c r="M1320" s="335"/>
      <c r="N1320" s="336" t="str">
        <f t="shared" ca="1" si="80"/>
        <v/>
      </c>
      <c r="O1320" s="336" t="s">
        <v>18592</v>
      </c>
      <c r="P1320" s="337"/>
      <c r="Q1320" s="338" t="str">
        <f t="shared" si="81"/>
        <v/>
      </c>
      <c r="R1320" s="338" t="b">
        <f t="shared" si="82"/>
        <v>1</v>
      </c>
      <c r="S1320" s="338" t="str">
        <f t="shared" si="83"/>
        <v/>
      </c>
    </row>
    <row r="1321" spans="1:19" s="338" customFormat="1" ht="20.100000000000001" customHeight="1">
      <c r="A1321" s="301"/>
      <c r="B1321" s="333"/>
      <c r="C1321" s="333"/>
      <c r="D1321" s="333"/>
      <c r="E1321" s="333"/>
      <c r="F1321" s="333"/>
      <c r="G1321" s="334"/>
      <c r="H1321" s="334"/>
      <c r="I1321" s="335"/>
      <c r="J1321" s="335"/>
      <c r="K1321" s="335"/>
      <c r="L1321" s="335"/>
      <c r="M1321" s="335"/>
      <c r="N1321" s="336" t="str">
        <f t="shared" ca="1" si="80"/>
        <v/>
      </c>
      <c r="O1321" s="336" t="s">
        <v>18592</v>
      </c>
      <c r="P1321" s="337"/>
      <c r="Q1321" s="338" t="str">
        <f t="shared" si="81"/>
        <v/>
      </c>
      <c r="R1321" s="338" t="b">
        <f t="shared" si="82"/>
        <v>1</v>
      </c>
      <c r="S1321" s="338" t="str">
        <f t="shared" si="83"/>
        <v/>
      </c>
    </row>
    <row r="1322" spans="1:19" s="338" customFormat="1" ht="20.100000000000001" customHeight="1">
      <c r="A1322" s="301"/>
      <c r="B1322" s="333"/>
      <c r="C1322" s="333"/>
      <c r="D1322" s="333"/>
      <c r="E1322" s="333"/>
      <c r="F1322" s="333"/>
      <c r="G1322" s="334"/>
      <c r="H1322" s="334"/>
      <c r="I1322" s="335"/>
      <c r="J1322" s="335"/>
      <c r="K1322" s="335"/>
      <c r="L1322" s="335"/>
      <c r="M1322" s="335"/>
      <c r="N1322" s="336" t="str">
        <f t="shared" ca="1" si="80"/>
        <v/>
      </c>
      <c r="O1322" s="336" t="s">
        <v>18592</v>
      </c>
      <c r="P1322" s="337"/>
      <c r="Q1322" s="338" t="str">
        <f t="shared" si="81"/>
        <v/>
      </c>
      <c r="R1322" s="338" t="b">
        <f t="shared" si="82"/>
        <v>1</v>
      </c>
      <c r="S1322" s="338" t="str">
        <f t="shared" si="83"/>
        <v/>
      </c>
    </row>
    <row r="1323" spans="1:19" s="338" customFormat="1" ht="20.100000000000001" customHeight="1">
      <c r="A1323" s="301"/>
      <c r="B1323" s="333"/>
      <c r="C1323" s="333"/>
      <c r="D1323" s="333"/>
      <c r="E1323" s="333"/>
      <c r="F1323" s="333"/>
      <c r="G1323" s="334"/>
      <c r="H1323" s="334"/>
      <c r="I1323" s="335"/>
      <c r="J1323" s="335"/>
      <c r="K1323" s="335"/>
      <c r="L1323" s="335"/>
      <c r="M1323" s="335"/>
      <c r="N1323" s="336" t="str">
        <f t="shared" ca="1" si="80"/>
        <v/>
      </c>
      <c r="O1323" s="336" t="s">
        <v>18592</v>
      </c>
      <c r="P1323" s="337"/>
      <c r="Q1323" s="338" t="str">
        <f t="shared" si="81"/>
        <v/>
      </c>
      <c r="R1323" s="338" t="b">
        <f t="shared" si="82"/>
        <v>1</v>
      </c>
      <c r="S1323" s="338" t="str">
        <f t="shared" si="83"/>
        <v/>
      </c>
    </row>
    <row r="1324" spans="1:19" s="338" customFormat="1" ht="20.100000000000001" customHeight="1">
      <c r="A1324" s="301"/>
      <c r="B1324" s="333"/>
      <c r="C1324" s="333"/>
      <c r="D1324" s="333"/>
      <c r="E1324" s="333"/>
      <c r="F1324" s="333"/>
      <c r="G1324" s="334"/>
      <c r="H1324" s="334"/>
      <c r="I1324" s="335"/>
      <c r="J1324" s="335"/>
      <c r="K1324" s="335"/>
      <c r="L1324" s="335"/>
      <c r="M1324" s="335"/>
      <c r="N1324" s="336" t="str">
        <f t="shared" ca="1" si="80"/>
        <v/>
      </c>
      <c r="O1324" s="336" t="s">
        <v>18592</v>
      </c>
      <c r="P1324" s="337"/>
      <c r="Q1324" s="338" t="str">
        <f t="shared" si="81"/>
        <v/>
      </c>
      <c r="R1324" s="338" t="b">
        <f t="shared" si="82"/>
        <v>1</v>
      </c>
      <c r="S1324" s="338" t="str">
        <f t="shared" si="83"/>
        <v/>
      </c>
    </row>
    <row r="1325" spans="1:19" s="338" customFormat="1" ht="20.100000000000001" customHeight="1">
      <c r="A1325" s="301"/>
      <c r="B1325" s="333"/>
      <c r="C1325" s="333"/>
      <c r="D1325" s="333"/>
      <c r="E1325" s="333"/>
      <c r="F1325" s="333"/>
      <c r="G1325" s="334"/>
      <c r="H1325" s="334"/>
      <c r="I1325" s="335"/>
      <c r="J1325" s="335"/>
      <c r="K1325" s="335"/>
      <c r="L1325" s="335"/>
      <c r="M1325" s="335"/>
      <c r="N1325" s="336" t="str">
        <f t="shared" ca="1" si="80"/>
        <v/>
      </c>
      <c r="O1325" s="336" t="s">
        <v>18592</v>
      </c>
      <c r="P1325" s="337"/>
      <c r="Q1325" s="338" t="str">
        <f t="shared" si="81"/>
        <v/>
      </c>
      <c r="R1325" s="338" t="b">
        <f t="shared" si="82"/>
        <v>1</v>
      </c>
      <c r="S1325" s="338" t="str">
        <f t="shared" si="83"/>
        <v/>
      </c>
    </row>
    <row r="1326" spans="1:19" s="338" customFormat="1" ht="20.100000000000001" customHeight="1">
      <c r="A1326" s="301"/>
      <c r="B1326" s="333"/>
      <c r="C1326" s="333"/>
      <c r="D1326" s="333"/>
      <c r="E1326" s="333"/>
      <c r="F1326" s="333"/>
      <c r="G1326" s="334"/>
      <c r="H1326" s="334"/>
      <c r="I1326" s="335"/>
      <c r="J1326" s="335"/>
      <c r="K1326" s="335"/>
      <c r="L1326" s="335"/>
      <c r="M1326" s="335"/>
      <c r="N1326" s="336" t="str">
        <f t="shared" ca="1" si="80"/>
        <v/>
      </c>
      <c r="O1326" s="336" t="s">
        <v>18592</v>
      </c>
      <c r="P1326" s="337"/>
      <c r="Q1326" s="338" t="str">
        <f t="shared" si="81"/>
        <v/>
      </c>
      <c r="R1326" s="338" t="b">
        <f t="shared" si="82"/>
        <v>1</v>
      </c>
      <c r="S1326" s="338" t="str">
        <f t="shared" si="83"/>
        <v/>
      </c>
    </row>
    <row r="1327" spans="1:19" s="338" customFormat="1" ht="20.100000000000001" customHeight="1">
      <c r="A1327" s="301"/>
      <c r="B1327" s="333"/>
      <c r="C1327" s="333"/>
      <c r="D1327" s="333"/>
      <c r="E1327" s="333"/>
      <c r="F1327" s="333"/>
      <c r="G1327" s="334"/>
      <c r="H1327" s="334"/>
      <c r="I1327" s="335"/>
      <c r="J1327" s="335"/>
      <c r="K1327" s="335"/>
      <c r="L1327" s="335"/>
      <c r="M1327" s="335"/>
      <c r="N1327" s="336" t="str">
        <f t="shared" ca="1" si="80"/>
        <v/>
      </c>
      <c r="O1327" s="336" t="s">
        <v>18592</v>
      </c>
      <c r="P1327" s="337"/>
      <c r="Q1327" s="338" t="str">
        <f t="shared" si="81"/>
        <v/>
      </c>
      <c r="R1327" s="338" t="b">
        <f t="shared" si="82"/>
        <v>1</v>
      </c>
      <c r="S1327" s="338" t="str">
        <f t="shared" si="83"/>
        <v/>
      </c>
    </row>
    <row r="1328" spans="1:19" s="338" customFormat="1" ht="20.100000000000001" customHeight="1">
      <c r="A1328" s="301"/>
      <c r="B1328" s="333"/>
      <c r="C1328" s="333"/>
      <c r="D1328" s="333"/>
      <c r="E1328" s="333"/>
      <c r="F1328" s="333"/>
      <c r="G1328" s="334"/>
      <c r="H1328" s="334"/>
      <c r="I1328" s="335"/>
      <c r="J1328" s="335"/>
      <c r="K1328" s="335"/>
      <c r="L1328" s="335"/>
      <c r="M1328" s="335"/>
      <c r="N1328" s="336" t="str">
        <f t="shared" ca="1" si="80"/>
        <v/>
      </c>
      <c r="O1328" s="336" t="s">
        <v>18592</v>
      </c>
      <c r="P1328" s="337"/>
      <c r="Q1328" s="338" t="str">
        <f t="shared" si="81"/>
        <v/>
      </c>
      <c r="R1328" s="338" t="b">
        <f t="shared" si="82"/>
        <v>1</v>
      </c>
      <c r="S1328" s="338" t="str">
        <f t="shared" si="83"/>
        <v/>
      </c>
    </row>
    <row r="1329" spans="1:19" s="338" customFormat="1" ht="20.100000000000001" customHeight="1">
      <c r="A1329" s="301"/>
      <c r="B1329" s="333"/>
      <c r="C1329" s="333"/>
      <c r="D1329" s="333"/>
      <c r="E1329" s="333"/>
      <c r="F1329" s="333"/>
      <c r="G1329" s="334"/>
      <c r="H1329" s="334"/>
      <c r="I1329" s="335"/>
      <c r="J1329" s="335"/>
      <c r="K1329" s="335"/>
      <c r="L1329" s="335"/>
      <c r="M1329" s="335"/>
      <c r="N1329" s="336" t="str">
        <f t="shared" ca="1" si="80"/>
        <v/>
      </c>
      <c r="O1329" s="336" t="s">
        <v>18592</v>
      </c>
      <c r="P1329" s="337"/>
      <c r="Q1329" s="338" t="str">
        <f t="shared" si="81"/>
        <v/>
      </c>
      <c r="R1329" s="338" t="b">
        <f t="shared" si="82"/>
        <v>1</v>
      </c>
      <c r="S1329" s="338" t="str">
        <f t="shared" si="83"/>
        <v/>
      </c>
    </row>
    <row r="1330" spans="1:19" s="338" customFormat="1" ht="20.100000000000001" customHeight="1">
      <c r="A1330" s="301"/>
      <c r="B1330" s="333"/>
      <c r="C1330" s="333"/>
      <c r="D1330" s="333"/>
      <c r="E1330" s="333"/>
      <c r="F1330" s="333"/>
      <c r="G1330" s="334"/>
      <c r="H1330" s="334"/>
      <c r="I1330" s="335"/>
      <c r="J1330" s="335"/>
      <c r="K1330" s="335"/>
      <c r="L1330" s="335"/>
      <c r="M1330" s="335"/>
      <c r="N1330" s="336" t="str">
        <f t="shared" ca="1" si="80"/>
        <v/>
      </c>
      <c r="O1330" s="336" t="s">
        <v>18592</v>
      </c>
      <c r="P1330" s="337"/>
      <c r="Q1330" s="338" t="str">
        <f t="shared" si="81"/>
        <v/>
      </c>
      <c r="R1330" s="338" t="b">
        <f t="shared" si="82"/>
        <v>1</v>
      </c>
      <c r="S1330" s="338" t="str">
        <f t="shared" si="83"/>
        <v/>
      </c>
    </row>
    <row r="1331" spans="1:19" s="338" customFormat="1" ht="20.100000000000001" customHeight="1">
      <c r="A1331" s="301"/>
      <c r="B1331" s="333"/>
      <c r="C1331" s="333"/>
      <c r="D1331" s="333"/>
      <c r="E1331" s="333"/>
      <c r="F1331" s="333"/>
      <c r="G1331" s="334"/>
      <c r="H1331" s="334"/>
      <c r="I1331" s="335"/>
      <c r="J1331" s="335"/>
      <c r="K1331" s="335"/>
      <c r="L1331" s="335"/>
      <c r="M1331" s="335"/>
      <c r="N1331" s="336" t="str">
        <f t="shared" ca="1" si="80"/>
        <v/>
      </c>
      <c r="O1331" s="336" t="s">
        <v>18592</v>
      </c>
      <c r="P1331" s="337"/>
      <c r="Q1331" s="338" t="str">
        <f t="shared" si="81"/>
        <v/>
      </c>
      <c r="R1331" s="338" t="b">
        <f t="shared" si="82"/>
        <v>1</v>
      </c>
      <c r="S1331" s="338" t="str">
        <f t="shared" si="83"/>
        <v/>
      </c>
    </row>
    <row r="1332" spans="1:19" s="338" customFormat="1" ht="20.100000000000001" customHeight="1">
      <c r="A1332" s="301"/>
      <c r="B1332" s="333"/>
      <c r="C1332" s="333"/>
      <c r="D1332" s="333"/>
      <c r="E1332" s="333"/>
      <c r="F1332" s="333"/>
      <c r="G1332" s="334"/>
      <c r="H1332" s="334"/>
      <c r="I1332" s="335"/>
      <c r="J1332" s="335"/>
      <c r="K1332" s="335"/>
      <c r="L1332" s="335"/>
      <c r="M1332" s="335"/>
      <c r="N1332" s="336" t="str">
        <f t="shared" ca="1" si="80"/>
        <v/>
      </c>
      <c r="O1332" s="336" t="s">
        <v>18592</v>
      </c>
      <c r="P1332" s="337"/>
      <c r="Q1332" s="338" t="str">
        <f t="shared" si="81"/>
        <v/>
      </c>
      <c r="R1332" s="338" t="b">
        <f t="shared" si="82"/>
        <v>1</v>
      </c>
      <c r="S1332" s="338" t="str">
        <f t="shared" si="83"/>
        <v/>
      </c>
    </row>
    <row r="1333" spans="1:19" s="338" customFormat="1" ht="20.100000000000001" customHeight="1">
      <c r="A1333" s="301"/>
      <c r="B1333" s="333"/>
      <c r="C1333" s="333"/>
      <c r="D1333" s="333"/>
      <c r="E1333" s="333"/>
      <c r="F1333" s="333"/>
      <c r="G1333" s="334"/>
      <c r="H1333" s="334"/>
      <c r="I1333" s="335"/>
      <c r="J1333" s="335"/>
      <c r="K1333" s="335"/>
      <c r="L1333" s="335"/>
      <c r="M1333" s="335"/>
      <c r="N1333" s="336" t="str">
        <f t="shared" ca="1" si="80"/>
        <v/>
      </c>
      <c r="O1333" s="336" t="s">
        <v>18592</v>
      </c>
      <c r="P1333" s="337"/>
      <c r="Q1333" s="338" t="str">
        <f t="shared" si="81"/>
        <v/>
      </c>
      <c r="R1333" s="338" t="b">
        <f t="shared" si="82"/>
        <v>1</v>
      </c>
      <c r="S1333" s="338" t="str">
        <f t="shared" si="83"/>
        <v/>
      </c>
    </row>
    <row r="1334" spans="1:19" s="338" customFormat="1" ht="20.100000000000001" customHeight="1">
      <c r="A1334" s="301"/>
      <c r="B1334" s="333"/>
      <c r="C1334" s="333"/>
      <c r="D1334" s="333"/>
      <c r="E1334" s="333"/>
      <c r="F1334" s="333"/>
      <c r="G1334" s="334"/>
      <c r="H1334" s="334"/>
      <c r="I1334" s="335"/>
      <c r="J1334" s="335"/>
      <c r="K1334" s="335"/>
      <c r="L1334" s="335"/>
      <c r="M1334" s="335"/>
      <c r="N1334" s="336" t="str">
        <f t="shared" ca="1" si="80"/>
        <v/>
      </c>
      <c r="O1334" s="336" t="s">
        <v>18592</v>
      </c>
      <c r="P1334" s="337"/>
      <c r="Q1334" s="338" t="str">
        <f t="shared" si="81"/>
        <v/>
      </c>
      <c r="R1334" s="338" t="b">
        <f t="shared" si="82"/>
        <v>1</v>
      </c>
      <c r="S1334" s="338" t="str">
        <f t="shared" si="83"/>
        <v/>
      </c>
    </row>
    <row r="1335" spans="1:19" s="338" customFormat="1" ht="20.100000000000001" customHeight="1">
      <c r="A1335" s="301"/>
      <c r="B1335" s="333"/>
      <c r="C1335" s="333"/>
      <c r="D1335" s="333"/>
      <c r="E1335" s="333"/>
      <c r="F1335" s="333"/>
      <c r="G1335" s="334"/>
      <c r="H1335" s="334"/>
      <c r="I1335" s="335"/>
      <c r="J1335" s="335"/>
      <c r="K1335" s="335"/>
      <c r="L1335" s="335"/>
      <c r="M1335" s="335"/>
      <c r="N1335" s="336" t="str">
        <f t="shared" ca="1" si="80"/>
        <v/>
      </c>
      <c r="O1335" s="336" t="s">
        <v>18592</v>
      </c>
      <c r="P1335" s="337"/>
      <c r="Q1335" s="338" t="str">
        <f t="shared" si="81"/>
        <v/>
      </c>
      <c r="R1335" s="338" t="b">
        <f t="shared" si="82"/>
        <v>1</v>
      </c>
      <c r="S1335" s="338" t="str">
        <f t="shared" si="83"/>
        <v/>
      </c>
    </row>
    <row r="1336" spans="1:19" s="338" customFormat="1" ht="20.100000000000001" customHeight="1">
      <c r="A1336" s="301"/>
      <c r="B1336" s="333"/>
      <c r="C1336" s="333"/>
      <c r="D1336" s="333"/>
      <c r="E1336" s="333"/>
      <c r="F1336" s="333"/>
      <c r="G1336" s="334"/>
      <c r="H1336" s="334"/>
      <c r="I1336" s="335"/>
      <c r="J1336" s="335"/>
      <c r="K1336" s="335"/>
      <c r="L1336" s="335"/>
      <c r="M1336" s="335"/>
      <c r="N1336" s="336" t="str">
        <f t="shared" ca="1" si="80"/>
        <v/>
      </c>
      <c r="O1336" s="336" t="s">
        <v>18592</v>
      </c>
      <c r="P1336" s="337"/>
      <c r="Q1336" s="338" t="str">
        <f t="shared" si="81"/>
        <v/>
      </c>
      <c r="R1336" s="338" t="b">
        <f t="shared" si="82"/>
        <v>1</v>
      </c>
      <c r="S1336" s="338" t="str">
        <f t="shared" si="83"/>
        <v/>
      </c>
    </row>
    <row r="1337" spans="1:19" s="338" customFormat="1" ht="20.100000000000001" customHeight="1">
      <c r="A1337" s="301"/>
      <c r="B1337" s="333"/>
      <c r="C1337" s="333"/>
      <c r="D1337" s="333"/>
      <c r="E1337" s="333"/>
      <c r="F1337" s="333"/>
      <c r="G1337" s="334"/>
      <c r="H1337" s="334"/>
      <c r="I1337" s="335"/>
      <c r="J1337" s="335"/>
      <c r="K1337" s="335"/>
      <c r="L1337" s="335"/>
      <c r="M1337" s="335"/>
      <c r="N1337" s="336" t="str">
        <f t="shared" ca="1" si="80"/>
        <v/>
      </c>
      <c r="O1337" s="336" t="s">
        <v>18592</v>
      </c>
      <c r="P1337" s="337"/>
      <c r="Q1337" s="338" t="str">
        <f t="shared" si="81"/>
        <v/>
      </c>
      <c r="R1337" s="338" t="b">
        <f t="shared" si="82"/>
        <v>1</v>
      </c>
      <c r="S1337" s="338" t="str">
        <f t="shared" si="83"/>
        <v/>
      </c>
    </row>
    <row r="1338" spans="1:19" s="338" customFormat="1" ht="20.100000000000001" customHeight="1">
      <c r="A1338" s="301"/>
      <c r="B1338" s="333"/>
      <c r="C1338" s="333"/>
      <c r="D1338" s="333"/>
      <c r="E1338" s="333"/>
      <c r="F1338" s="333"/>
      <c r="G1338" s="334"/>
      <c r="H1338" s="334"/>
      <c r="I1338" s="335"/>
      <c r="J1338" s="335"/>
      <c r="K1338" s="335"/>
      <c r="L1338" s="335"/>
      <c r="M1338" s="335"/>
      <c r="N1338" s="336" t="str">
        <f t="shared" ca="1" si="80"/>
        <v/>
      </c>
      <c r="O1338" s="336" t="s">
        <v>18592</v>
      </c>
      <c r="P1338" s="337"/>
      <c r="Q1338" s="338" t="str">
        <f t="shared" si="81"/>
        <v/>
      </c>
      <c r="R1338" s="338" t="b">
        <f t="shared" si="82"/>
        <v>1</v>
      </c>
      <c r="S1338" s="338" t="str">
        <f t="shared" si="83"/>
        <v/>
      </c>
    </row>
    <row r="1339" spans="1:19" s="338" customFormat="1" ht="20.100000000000001" customHeight="1">
      <c r="A1339" s="301"/>
      <c r="B1339" s="333"/>
      <c r="C1339" s="333"/>
      <c r="D1339" s="333"/>
      <c r="E1339" s="333"/>
      <c r="F1339" s="333"/>
      <c r="G1339" s="334"/>
      <c r="H1339" s="334"/>
      <c r="I1339" s="335"/>
      <c r="J1339" s="335"/>
      <c r="K1339" s="335"/>
      <c r="L1339" s="335"/>
      <c r="M1339" s="335"/>
      <c r="N1339" s="336" t="str">
        <f t="shared" ca="1" si="80"/>
        <v/>
      </c>
      <c r="O1339" s="336" t="s">
        <v>18592</v>
      </c>
      <c r="P1339" s="337"/>
      <c r="Q1339" s="338" t="str">
        <f t="shared" si="81"/>
        <v/>
      </c>
      <c r="R1339" s="338" t="b">
        <f t="shared" si="82"/>
        <v>1</v>
      </c>
      <c r="S1339" s="338" t="str">
        <f t="shared" si="83"/>
        <v/>
      </c>
    </row>
    <row r="1340" spans="1:19" s="338" customFormat="1" ht="20.100000000000001" customHeight="1">
      <c r="A1340" s="301"/>
      <c r="B1340" s="333"/>
      <c r="C1340" s="333"/>
      <c r="D1340" s="333"/>
      <c r="E1340" s="333"/>
      <c r="F1340" s="333"/>
      <c r="G1340" s="334"/>
      <c r="H1340" s="334"/>
      <c r="I1340" s="335"/>
      <c r="J1340" s="335"/>
      <c r="K1340" s="335"/>
      <c r="L1340" s="335"/>
      <c r="M1340" s="335"/>
      <c r="N1340" s="336" t="str">
        <f t="shared" ca="1" si="80"/>
        <v/>
      </c>
      <c r="O1340" s="336" t="s">
        <v>18592</v>
      </c>
      <c r="P1340" s="337"/>
      <c r="Q1340" s="338" t="str">
        <f t="shared" si="81"/>
        <v/>
      </c>
      <c r="R1340" s="338" t="b">
        <f t="shared" si="82"/>
        <v>1</v>
      </c>
      <c r="S1340" s="338" t="str">
        <f t="shared" si="83"/>
        <v/>
      </c>
    </row>
    <row r="1341" spans="1:19" s="338" customFormat="1" ht="20.100000000000001" customHeight="1">
      <c r="A1341" s="301"/>
      <c r="B1341" s="333"/>
      <c r="C1341" s="333"/>
      <c r="D1341" s="333"/>
      <c r="E1341" s="333"/>
      <c r="F1341" s="333"/>
      <c r="G1341" s="334"/>
      <c r="H1341" s="334"/>
      <c r="I1341" s="335"/>
      <c r="J1341" s="335"/>
      <c r="K1341" s="335"/>
      <c r="L1341" s="335"/>
      <c r="M1341" s="335"/>
      <c r="N1341" s="336" t="str">
        <f t="shared" ca="1" si="80"/>
        <v/>
      </c>
      <c r="O1341" s="336" t="s">
        <v>18592</v>
      </c>
      <c r="P1341" s="337"/>
      <c r="Q1341" s="338" t="str">
        <f t="shared" si="81"/>
        <v/>
      </c>
      <c r="R1341" s="338" t="b">
        <f t="shared" si="82"/>
        <v>1</v>
      </c>
      <c r="S1341" s="338" t="str">
        <f t="shared" si="83"/>
        <v/>
      </c>
    </row>
    <row r="1342" spans="1:19" s="338" customFormat="1" ht="20.100000000000001" customHeight="1">
      <c r="A1342" s="301"/>
      <c r="B1342" s="333"/>
      <c r="C1342" s="333"/>
      <c r="D1342" s="333"/>
      <c r="E1342" s="333"/>
      <c r="F1342" s="333"/>
      <c r="G1342" s="334"/>
      <c r="H1342" s="334"/>
      <c r="I1342" s="335"/>
      <c r="J1342" s="335"/>
      <c r="K1342" s="335"/>
      <c r="L1342" s="335"/>
      <c r="M1342" s="335"/>
      <c r="N1342" s="336" t="str">
        <f t="shared" ca="1" si="80"/>
        <v/>
      </c>
      <c r="O1342" s="336" t="s">
        <v>18592</v>
      </c>
      <c r="P1342" s="337"/>
      <c r="Q1342" s="338" t="str">
        <f t="shared" si="81"/>
        <v/>
      </c>
      <c r="R1342" s="338" t="b">
        <f t="shared" si="82"/>
        <v>1</v>
      </c>
      <c r="S1342" s="338" t="str">
        <f t="shared" si="83"/>
        <v/>
      </c>
    </row>
    <row r="1343" spans="1:19" s="338" customFormat="1" ht="20.100000000000001" customHeight="1">
      <c r="A1343" s="301"/>
      <c r="B1343" s="333"/>
      <c r="C1343" s="333"/>
      <c r="D1343" s="333"/>
      <c r="E1343" s="333"/>
      <c r="F1343" s="333"/>
      <c r="G1343" s="334"/>
      <c r="H1343" s="334"/>
      <c r="I1343" s="335"/>
      <c r="J1343" s="335"/>
      <c r="K1343" s="335"/>
      <c r="L1343" s="335"/>
      <c r="M1343" s="335"/>
      <c r="N1343" s="336" t="str">
        <f t="shared" ca="1" si="80"/>
        <v/>
      </c>
      <c r="O1343" s="336" t="s">
        <v>18592</v>
      </c>
      <c r="P1343" s="337"/>
      <c r="Q1343" s="338" t="str">
        <f t="shared" si="81"/>
        <v/>
      </c>
      <c r="R1343" s="338" t="b">
        <f t="shared" si="82"/>
        <v>1</v>
      </c>
      <c r="S1343" s="338" t="str">
        <f t="shared" si="83"/>
        <v/>
      </c>
    </row>
    <row r="1344" spans="1:19" s="338" customFormat="1" ht="20.100000000000001" customHeight="1">
      <c r="A1344" s="301"/>
      <c r="B1344" s="333"/>
      <c r="C1344" s="333"/>
      <c r="D1344" s="333"/>
      <c r="E1344" s="333"/>
      <c r="F1344" s="333"/>
      <c r="G1344" s="334"/>
      <c r="H1344" s="334"/>
      <c r="I1344" s="335"/>
      <c r="J1344" s="335"/>
      <c r="K1344" s="335"/>
      <c r="L1344" s="335"/>
      <c r="M1344" s="335"/>
      <c r="N1344" s="336" t="str">
        <f t="shared" ca="1" si="80"/>
        <v/>
      </c>
      <c r="O1344" s="336" t="s">
        <v>18592</v>
      </c>
      <c r="P1344" s="337"/>
      <c r="Q1344" s="338" t="str">
        <f t="shared" si="81"/>
        <v/>
      </c>
      <c r="R1344" s="338" t="b">
        <f t="shared" si="82"/>
        <v>1</v>
      </c>
      <c r="S1344" s="338" t="str">
        <f t="shared" si="83"/>
        <v/>
      </c>
    </row>
    <row r="1345" spans="1:19" s="338" customFormat="1" ht="20.100000000000001" customHeight="1">
      <c r="A1345" s="301"/>
      <c r="B1345" s="333"/>
      <c r="C1345" s="333"/>
      <c r="D1345" s="333"/>
      <c r="E1345" s="333"/>
      <c r="F1345" s="333"/>
      <c r="G1345" s="334"/>
      <c r="H1345" s="334"/>
      <c r="I1345" s="335"/>
      <c r="J1345" s="335"/>
      <c r="K1345" s="335"/>
      <c r="L1345" s="335"/>
      <c r="M1345" s="335"/>
      <c r="N1345" s="336" t="str">
        <f t="shared" ca="1" si="80"/>
        <v/>
      </c>
      <c r="O1345" s="336" t="s">
        <v>18592</v>
      </c>
      <c r="P1345" s="337"/>
      <c r="Q1345" s="338" t="str">
        <f t="shared" si="81"/>
        <v/>
      </c>
      <c r="R1345" s="338" t="b">
        <f t="shared" si="82"/>
        <v>1</v>
      </c>
      <c r="S1345" s="338" t="str">
        <f t="shared" si="83"/>
        <v/>
      </c>
    </row>
    <row r="1346" spans="1:19" s="338" customFormat="1" ht="20.100000000000001" customHeight="1">
      <c r="A1346" s="301"/>
      <c r="B1346" s="333"/>
      <c r="C1346" s="333"/>
      <c r="D1346" s="333"/>
      <c r="E1346" s="333"/>
      <c r="F1346" s="333"/>
      <c r="G1346" s="334"/>
      <c r="H1346" s="334"/>
      <c r="I1346" s="335"/>
      <c r="J1346" s="335"/>
      <c r="K1346" s="335"/>
      <c r="L1346" s="335"/>
      <c r="M1346" s="335"/>
      <c r="N1346" s="336" t="str">
        <f t="shared" ca="1" si="80"/>
        <v/>
      </c>
      <c r="O1346" s="336" t="s">
        <v>18592</v>
      </c>
      <c r="P1346" s="337"/>
      <c r="Q1346" s="338" t="str">
        <f t="shared" si="81"/>
        <v/>
      </c>
      <c r="R1346" s="338" t="b">
        <f t="shared" si="82"/>
        <v>1</v>
      </c>
      <c r="S1346" s="338" t="str">
        <f t="shared" si="83"/>
        <v/>
      </c>
    </row>
    <row r="1347" spans="1:19" s="338" customFormat="1" ht="20.100000000000001" customHeight="1">
      <c r="A1347" s="301"/>
      <c r="B1347" s="333"/>
      <c r="C1347" s="333"/>
      <c r="D1347" s="333"/>
      <c r="E1347" s="333"/>
      <c r="F1347" s="333"/>
      <c r="G1347" s="334"/>
      <c r="H1347" s="334"/>
      <c r="I1347" s="335"/>
      <c r="J1347" s="335"/>
      <c r="K1347" s="335"/>
      <c r="L1347" s="335"/>
      <c r="M1347" s="335"/>
      <c r="N1347" s="336" t="str">
        <f t="shared" ca="1" si="80"/>
        <v/>
      </c>
      <c r="O1347" s="336" t="s">
        <v>18592</v>
      </c>
      <c r="P1347" s="337"/>
      <c r="Q1347" s="338" t="str">
        <f t="shared" si="81"/>
        <v/>
      </c>
      <c r="R1347" s="338" t="b">
        <f t="shared" si="82"/>
        <v>1</v>
      </c>
      <c r="S1347" s="338" t="str">
        <f t="shared" si="83"/>
        <v/>
      </c>
    </row>
    <row r="1348" spans="1:19" s="338" customFormat="1" ht="20.100000000000001" customHeight="1">
      <c r="A1348" s="301"/>
      <c r="B1348" s="333"/>
      <c r="C1348" s="333"/>
      <c r="D1348" s="333"/>
      <c r="E1348" s="333"/>
      <c r="F1348" s="333"/>
      <c r="G1348" s="334"/>
      <c r="H1348" s="334"/>
      <c r="I1348" s="335"/>
      <c r="J1348" s="335"/>
      <c r="K1348" s="335"/>
      <c r="L1348" s="335"/>
      <c r="M1348" s="335"/>
      <c r="N1348" s="336" t="str">
        <f t="shared" ca="1" si="80"/>
        <v/>
      </c>
      <c r="O1348" s="336" t="s">
        <v>18592</v>
      </c>
      <c r="P1348" s="337"/>
      <c r="Q1348" s="338" t="str">
        <f t="shared" si="81"/>
        <v/>
      </c>
      <c r="R1348" s="338" t="b">
        <f t="shared" si="82"/>
        <v>1</v>
      </c>
      <c r="S1348" s="338" t="str">
        <f t="shared" si="83"/>
        <v/>
      </c>
    </row>
    <row r="1349" spans="1:19" s="338" customFormat="1" ht="20.100000000000001" customHeight="1">
      <c r="A1349" s="301"/>
      <c r="B1349" s="333"/>
      <c r="C1349" s="333"/>
      <c r="D1349" s="333"/>
      <c r="E1349" s="333"/>
      <c r="F1349" s="333"/>
      <c r="G1349" s="334"/>
      <c r="H1349" s="334"/>
      <c r="I1349" s="335"/>
      <c r="J1349" s="335"/>
      <c r="K1349" s="335"/>
      <c r="L1349" s="335"/>
      <c r="M1349" s="335"/>
      <c r="N1349" s="336" t="str">
        <f t="shared" ref="N1349:N1412" ca="1" si="84">IF(A1349="","",IF(ISERROR(MATCH($F1349,CL,0)),"Unknown",INDIRECT("'C'!$A$"&amp;MATCH($F1349,CL,0)+1)))</f>
        <v/>
      </c>
      <c r="O1349" s="336" t="s">
        <v>18592</v>
      </c>
      <c r="P1349" s="337"/>
      <c r="Q1349" s="338" t="str">
        <f t="shared" ref="Q1349:Q1412" si="85">A1349&amp;B1349</f>
        <v/>
      </c>
      <c r="R1349" s="338" t="b">
        <f t="shared" ref="R1349:R1412" si="86">OR(ISBLANK(B1349),ISBLANK(C1349))</f>
        <v>1</v>
      </c>
      <c r="S1349" s="338" t="str">
        <f t="shared" ref="S1349:S1412" si="87">IF(R1349,"",A1349&amp;"+")</f>
        <v/>
      </c>
    </row>
    <row r="1350" spans="1:19" s="338" customFormat="1" ht="20.100000000000001" customHeight="1">
      <c r="A1350" s="301"/>
      <c r="B1350" s="333"/>
      <c r="C1350" s="333"/>
      <c r="D1350" s="333"/>
      <c r="E1350" s="333"/>
      <c r="F1350" s="333"/>
      <c r="G1350" s="334"/>
      <c r="H1350" s="334"/>
      <c r="I1350" s="335"/>
      <c r="J1350" s="335"/>
      <c r="K1350" s="335"/>
      <c r="L1350" s="335"/>
      <c r="M1350" s="335"/>
      <c r="N1350" s="336" t="str">
        <f t="shared" ca="1" si="84"/>
        <v/>
      </c>
      <c r="O1350" s="336" t="s">
        <v>18592</v>
      </c>
      <c r="P1350" s="337"/>
      <c r="Q1350" s="338" t="str">
        <f t="shared" si="85"/>
        <v/>
      </c>
      <c r="R1350" s="338" t="b">
        <f t="shared" si="86"/>
        <v>1</v>
      </c>
      <c r="S1350" s="338" t="str">
        <f t="shared" si="87"/>
        <v/>
      </c>
    </row>
    <row r="1351" spans="1:19" s="338" customFormat="1" ht="20.100000000000001" customHeight="1">
      <c r="A1351" s="301"/>
      <c r="B1351" s="333"/>
      <c r="C1351" s="333"/>
      <c r="D1351" s="333"/>
      <c r="E1351" s="333"/>
      <c r="F1351" s="333"/>
      <c r="G1351" s="334"/>
      <c r="H1351" s="334"/>
      <c r="I1351" s="335"/>
      <c r="J1351" s="335"/>
      <c r="K1351" s="335"/>
      <c r="L1351" s="335"/>
      <c r="M1351" s="335"/>
      <c r="N1351" s="336" t="str">
        <f t="shared" ca="1" si="84"/>
        <v/>
      </c>
      <c r="O1351" s="336" t="s">
        <v>18592</v>
      </c>
      <c r="P1351" s="337"/>
      <c r="Q1351" s="338" t="str">
        <f t="shared" si="85"/>
        <v/>
      </c>
      <c r="R1351" s="338" t="b">
        <f t="shared" si="86"/>
        <v>1</v>
      </c>
      <c r="S1351" s="338" t="str">
        <f t="shared" si="87"/>
        <v/>
      </c>
    </row>
    <row r="1352" spans="1:19" s="338" customFormat="1" ht="20.100000000000001" customHeight="1">
      <c r="A1352" s="301"/>
      <c r="B1352" s="333"/>
      <c r="C1352" s="333"/>
      <c r="D1352" s="333"/>
      <c r="E1352" s="333"/>
      <c r="F1352" s="333"/>
      <c r="G1352" s="334"/>
      <c r="H1352" s="334"/>
      <c r="I1352" s="335"/>
      <c r="J1352" s="335"/>
      <c r="K1352" s="335"/>
      <c r="L1352" s="335"/>
      <c r="M1352" s="335"/>
      <c r="N1352" s="336" t="str">
        <f t="shared" ca="1" si="84"/>
        <v/>
      </c>
      <c r="O1352" s="336" t="s">
        <v>18592</v>
      </c>
      <c r="P1352" s="337"/>
      <c r="Q1352" s="338" t="str">
        <f t="shared" si="85"/>
        <v/>
      </c>
      <c r="R1352" s="338" t="b">
        <f t="shared" si="86"/>
        <v>1</v>
      </c>
      <c r="S1352" s="338" t="str">
        <f t="shared" si="87"/>
        <v/>
      </c>
    </row>
    <row r="1353" spans="1:19" s="338" customFormat="1" ht="20.100000000000001" customHeight="1">
      <c r="A1353" s="301"/>
      <c r="B1353" s="333"/>
      <c r="C1353" s="333"/>
      <c r="D1353" s="333"/>
      <c r="E1353" s="333"/>
      <c r="F1353" s="333"/>
      <c r="G1353" s="334"/>
      <c r="H1353" s="334"/>
      <c r="I1353" s="335"/>
      <c r="J1353" s="335"/>
      <c r="K1353" s="335"/>
      <c r="L1353" s="335"/>
      <c r="M1353" s="335"/>
      <c r="N1353" s="336" t="str">
        <f t="shared" ca="1" si="84"/>
        <v/>
      </c>
      <c r="O1353" s="336" t="s">
        <v>18592</v>
      </c>
      <c r="P1353" s="337"/>
      <c r="Q1353" s="338" t="str">
        <f t="shared" si="85"/>
        <v/>
      </c>
      <c r="R1353" s="338" t="b">
        <f t="shared" si="86"/>
        <v>1</v>
      </c>
      <c r="S1353" s="338" t="str">
        <f t="shared" si="87"/>
        <v/>
      </c>
    </row>
    <row r="1354" spans="1:19" s="338" customFormat="1" ht="20.100000000000001" customHeight="1">
      <c r="A1354" s="301"/>
      <c r="B1354" s="333"/>
      <c r="C1354" s="333"/>
      <c r="D1354" s="333"/>
      <c r="E1354" s="333"/>
      <c r="F1354" s="333"/>
      <c r="G1354" s="334"/>
      <c r="H1354" s="334"/>
      <c r="I1354" s="335"/>
      <c r="J1354" s="335"/>
      <c r="K1354" s="335"/>
      <c r="L1354" s="335"/>
      <c r="M1354" s="335"/>
      <c r="N1354" s="336" t="str">
        <f t="shared" ca="1" si="84"/>
        <v/>
      </c>
      <c r="O1354" s="336" t="s">
        <v>18592</v>
      </c>
      <c r="P1354" s="337"/>
      <c r="Q1354" s="338" t="str">
        <f t="shared" si="85"/>
        <v/>
      </c>
      <c r="R1354" s="338" t="b">
        <f t="shared" si="86"/>
        <v>1</v>
      </c>
      <c r="S1354" s="338" t="str">
        <f t="shared" si="87"/>
        <v/>
      </c>
    </row>
    <row r="1355" spans="1:19" s="338" customFormat="1" ht="20.100000000000001" customHeight="1">
      <c r="A1355" s="301"/>
      <c r="B1355" s="333"/>
      <c r="C1355" s="333"/>
      <c r="D1355" s="333"/>
      <c r="E1355" s="333"/>
      <c r="F1355" s="333"/>
      <c r="G1355" s="334"/>
      <c r="H1355" s="334"/>
      <c r="I1355" s="335"/>
      <c r="J1355" s="335"/>
      <c r="K1355" s="335"/>
      <c r="L1355" s="335"/>
      <c r="M1355" s="335"/>
      <c r="N1355" s="336" t="str">
        <f t="shared" ca="1" si="84"/>
        <v/>
      </c>
      <c r="O1355" s="336" t="s">
        <v>18592</v>
      </c>
      <c r="P1355" s="337"/>
      <c r="Q1355" s="338" t="str">
        <f t="shared" si="85"/>
        <v/>
      </c>
      <c r="R1355" s="338" t="b">
        <f t="shared" si="86"/>
        <v>1</v>
      </c>
      <c r="S1355" s="338" t="str">
        <f t="shared" si="87"/>
        <v/>
      </c>
    </row>
    <row r="1356" spans="1:19" s="338" customFormat="1" ht="20.100000000000001" customHeight="1">
      <c r="A1356" s="301"/>
      <c r="B1356" s="333"/>
      <c r="C1356" s="333"/>
      <c r="D1356" s="333"/>
      <c r="E1356" s="333"/>
      <c r="F1356" s="333"/>
      <c r="G1356" s="334"/>
      <c r="H1356" s="334"/>
      <c r="I1356" s="335"/>
      <c r="J1356" s="335"/>
      <c r="K1356" s="335"/>
      <c r="L1356" s="335"/>
      <c r="M1356" s="335"/>
      <c r="N1356" s="336" t="str">
        <f t="shared" ca="1" si="84"/>
        <v/>
      </c>
      <c r="O1356" s="336" t="s">
        <v>18592</v>
      </c>
      <c r="P1356" s="337"/>
      <c r="Q1356" s="338" t="str">
        <f t="shared" si="85"/>
        <v/>
      </c>
      <c r="R1356" s="338" t="b">
        <f t="shared" si="86"/>
        <v>1</v>
      </c>
      <c r="S1356" s="338" t="str">
        <f t="shared" si="87"/>
        <v/>
      </c>
    </row>
    <row r="1357" spans="1:19" s="338" customFormat="1" ht="20.100000000000001" customHeight="1">
      <c r="A1357" s="301"/>
      <c r="B1357" s="333"/>
      <c r="C1357" s="333"/>
      <c r="D1357" s="333"/>
      <c r="E1357" s="333"/>
      <c r="F1357" s="333"/>
      <c r="G1357" s="334"/>
      <c r="H1357" s="334"/>
      <c r="I1357" s="335"/>
      <c r="J1357" s="335"/>
      <c r="K1357" s="335"/>
      <c r="L1357" s="335"/>
      <c r="M1357" s="335"/>
      <c r="N1357" s="336" t="str">
        <f t="shared" ca="1" si="84"/>
        <v/>
      </c>
      <c r="O1357" s="336" t="s">
        <v>18592</v>
      </c>
      <c r="P1357" s="337"/>
      <c r="Q1357" s="338" t="str">
        <f t="shared" si="85"/>
        <v/>
      </c>
      <c r="R1357" s="338" t="b">
        <f t="shared" si="86"/>
        <v>1</v>
      </c>
      <c r="S1357" s="338" t="str">
        <f t="shared" si="87"/>
        <v/>
      </c>
    </row>
    <row r="1358" spans="1:19" s="338" customFormat="1" ht="20.100000000000001" customHeight="1">
      <c r="A1358" s="301"/>
      <c r="B1358" s="333"/>
      <c r="C1358" s="333"/>
      <c r="D1358" s="333"/>
      <c r="E1358" s="333"/>
      <c r="F1358" s="333"/>
      <c r="G1358" s="334"/>
      <c r="H1358" s="334"/>
      <c r="I1358" s="335"/>
      <c r="J1358" s="335"/>
      <c r="K1358" s="335"/>
      <c r="L1358" s="335"/>
      <c r="M1358" s="335"/>
      <c r="N1358" s="336" t="str">
        <f t="shared" ca="1" si="84"/>
        <v/>
      </c>
      <c r="O1358" s="336" t="s">
        <v>18592</v>
      </c>
      <c r="P1358" s="337"/>
      <c r="Q1358" s="338" t="str">
        <f t="shared" si="85"/>
        <v/>
      </c>
      <c r="R1358" s="338" t="b">
        <f t="shared" si="86"/>
        <v>1</v>
      </c>
      <c r="S1358" s="338" t="str">
        <f t="shared" si="87"/>
        <v/>
      </c>
    </row>
    <row r="1359" spans="1:19" s="338" customFormat="1" ht="20.100000000000001" customHeight="1">
      <c r="A1359" s="301"/>
      <c r="B1359" s="333"/>
      <c r="C1359" s="333"/>
      <c r="D1359" s="333"/>
      <c r="E1359" s="333"/>
      <c r="F1359" s="333"/>
      <c r="G1359" s="334"/>
      <c r="H1359" s="334"/>
      <c r="I1359" s="335"/>
      <c r="J1359" s="335"/>
      <c r="K1359" s="335"/>
      <c r="L1359" s="335"/>
      <c r="M1359" s="335"/>
      <c r="N1359" s="336" t="str">
        <f t="shared" ca="1" si="84"/>
        <v/>
      </c>
      <c r="O1359" s="336" t="s">
        <v>18592</v>
      </c>
      <c r="P1359" s="337"/>
      <c r="Q1359" s="338" t="str">
        <f t="shared" si="85"/>
        <v/>
      </c>
      <c r="R1359" s="338" t="b">
        <f t="shared" si="86"/>
        <v>1</v>
      </c>
      <c r="S1359" s="338" t="str">
        <f t="shared" si="87"/>
        <v/>
      </c>
    </row>
    <row r="1360" spans="1:19" s="338" customFormat="1" ht="20.100000000000001" customHeight="1">
      <c r="A1360" s="301"/>
      <c r="B1360" s="333"/>
      <c r="C1360" s="333"/>
      <c r="D1360" s="333"/>
      <c r="E1360" s="333"/>
      <c r="F1360" s="333"/>
      <c r="G1360" s="334"/>
      <c r="H1360" s="334"/>
      <c r="I1360" s="335"/>
      <c r="J1360" s="335"/>
      <c r="K1360" s="335"/>
      <c r="L1360" s="335"/>
      <c r="M1360" s="335"/>
      <c r="N1360" s="336" t="str">
        <f t="shared" ca="1" si="84"/>
        <v/>
      </c>
      <c r="O1360" s="336" t="s">
        <v>18592</v>
      </c>
      <c r="P1360" s="337"/>
      <c r="Q1360" s="338" t="str">
        <f t="shared" si="85"/>
        <v/>
      </c>
      <c r="R1360" s="338" t="b">
        <f t="shared" si="86"/>
        <v>1</v>
      </c>
      <c r="S1360" s="338" t="str">
        <f t="shared" si="87"/>
        <v/>
      </c>
    </row>
    <row r="1361" spans="1:19" s="338" customFormat="1" ht="20.100000000000001" customHeight="1">
      <c r="A1361" s="301"/>
      <c r="B1361" s="333"/>
      <c r="C1361" s="333"/>
      <c r="D1361" s="333"/>
      <c r="E1361" s="333"/>
      <c r="F1361" s="333"/>
      <c r="G1361" s="334"/>
      <c r="H1361" s="334"/>
      <c r="I1361" s="335"/>
      <c r="J1361" s="335"/>
      <c r="K1361" s="335"/>
      <c r="L1361" s="335"/>
      <c r="M1361" s="335"/>
      <c r="N1361" s="336" t="str">
        <f t="shared" ca="1" si="84"/>
        <v/>
      </c>
      <c r="O1361" s="336" t="s">
        <v>18592</v>
      </c>
      <c r="P1361" s="337"/>
      <c r="Q1361" s="338" t="str">
        <f t="shared" si="85"/>
        <v/>
      </c>
      <c r="R1361" s="338" t="b">
        <f t="shared" si="86"/>
        <v>1</v>
      </c>
      <c r="S1361" s="338" t="str">
        <f t="shared" si="87"/>
        <v/>
      </c>
    </row>
    <row r="1362" spans="1:19" s="338" customFormat="1" ht="20.100000000000001" customHeight="1">
      <c r="A1362" s="301"/>
      <c r="B1362" s="333"/>
      <c r="C1362" s="333"/>
      <c r="D1362" s="333"/>
      <c r="E1362" s="333"/>
      <c r="F1362" s="333"/>
      <c r="G1362" s="334"/>
      <c r="H1362" s="334"/>
      <c r="I1362" s="335"/>
      <c r="J1362" s="335"/>
      <c r="K1362" s="335"/>
      <c r="L1362" s="335"/>
      <c r="M1362" s="335"/>
      <c r="N1362" s="336" t="str">
        <f t="shared" ca="1" si="84"/>
        <v/>
      </c>
      <c r="O1362" s="336" t="s">
        <v>18592</v>
      </c>
      <c r="P1362" s="337"/>
      <c r="Q1362" s="338" t="str">
        <f t="shared" si="85"/>
        <v/>
      </c>
      <c r="R1362" s="338" t="b">
        <f t="shared" si="86"/>
        <v>1</v>
      </c>
      <c r="S1362" s="338" t="str">
        <f t="shared" si="87"/>
        <v/>
      </c>
    </row>
    <row r="1363" spans="1:19" s="338" customFormat="1" ht="20.100000000000001" customHeight="1">
      <c r="A1363" s="301"/>
      <c r="B1363" s="333"/>
      <c r="C1363" s="333"/>
      <c r="D1363" s="333"/>
      <c r="E1363" s="333"/>
      <c r="F1363" s="333"/>
      <c r="G1363" s="334"/>
      <c r="H1363" s="334"/>
      <c r="I1363" s="335"/>
      <c r="J1363" s="335"/>
      <c r="K1363" s="335"/>
      <c r="L1363" s="335"/>
      <c r="M1363" s="335"/>
      <c r="N1363" s="336" t="str">
        <f t="shared" ca="1" si="84"/>
        <v/>
      </c>
      <c r="O1363" s="336" t="s">
        <v>18592</v>
      </c>
      <c r="P1363" s="337"/>
      <c r="Q1363" s="338" t="str">
        <f t="shared" si="85"/>
        <v/>
      </c>
      <c r="R1363" s="338" t="b">
        <f t="shared" si="86"/>
        <v>1</v>
      </c>
      <c r="S1363" s="338" t="str">
        <f t="shared" si="87"/>
        <v/>
      </c>
    </row>
    <row r="1364" spans="1:19" s="338" customFormat="1" ht="20.100000000000001" customHeight="1">
      <c r="A1364" s="301"/>
      <c r="B1364" s="333"/>
      <c r="C1364" s="333"/>
      <c r="D1364" s="333"/>
      <c r="E1364" s="333"/>
      <c r="F1364" s="333"/>
      <c r="G1364" s="334"/>
      <c r="H1364" s="334"/>
      <c r="I1364" s="335"/>
      <c r="J1364" s="335"/>
      <c r="K1364" s="335"/>
      <c r="L1364" s="335"/>
      <c r="M1364" s="335"/>
      <c r="N1364" s="336" t="str">
        <f t="shared" ca="1" si="84"/>
        <v/>
      </c>
      <c r="O1364" s="336" t="s">
        <v>18592</v>
      </c>
      <c r="P1364" s="337"/>
      <c r="Q1364" s="338" t="str">
        <f t="shared" si="85"/>
        <v/>
      </c>
      <c r="R1364" s="338" t="b">
        <f t="shared" si="86"/>
        <v>1</v>
      </c>
      <c r="S1364" s="338" t="str">
        <f t="shared" si="87"/>
        <v/>
      </c>
    </row>
    <row r="1365" spans="1:19" s="338" customFormat="1" ht="20.100000000000001" customHeight="1">
      <c r="A1365" s="301"/>
      <c r="B1365" s="333"/>
      <c r="C1365" s="333"/>
      <c r="D1365" s="333"/>
      <c r="E1365" s="333"/>
      <c r="F1365" s="333"/>
      <c r="G1365" s="334"/>
      <c r="H1365" s="334"/>
      <c r="I1365" s="335"/>
      <c r="J1365" s="335"/>
      <c r="K1365" s="335"/>
      <c r="L1365" s="335"/>
      <c r="M1365" s="335"/>
      <c r="N1365" s="336" t="str">
        <f t="shared" ca="1" si="84"/>
        <v/>
      </c>
      <c r="O1365" s="336" t="s">
        <v>18592</v>
      </c>
      <c r="P1365" s="337"/>
      <c r="Q1365" s="338" t="str">
        <f t="shared" si="85"/>
        <v/>
      </c>
      <c r="R1365" s="338" t="b">
        <f t="shared" si="86"/>
        <v>1</v>
      </c>
      <c r="S1365" s="338" t="str">
        <f t="shared" si="87"/>
        <v/>
      </c>
    </row>
    <row r="1366" spans="1:19" s="338" customFormat="1" ht="20.100000000000001" customHeight="1">
      <c r="A1366" s="301"/>
      <c r="B1366" s="333"/>
      <c r="C1366" s="333"/>
      <c r="D1366" s="333"/>
      <c r="E1366" s="333"/>
      <c r="F1366" s="333"/>
      <c r="G1366" s="334"/>
      <c r="H1366" s="334"/>
      <c r="I1366" s="335"/>
      <c r="J1366" s="335"/>
      <c r="K1366" s="335"/>
      <c r="L1366" s="335"/>
      <c r="M1366" s="335"/>
      <c r="N1366" s="336" t="str">
        <f t="shared" ca="1" si="84"/>
        <v/>
      </c>
      <c r="O1366" s="336" t="s">
        <v>18592</v>
      </c>
      <c r="P1366" s="337"/>
      <c r="Q1366" s="338" t="str">
        <f t="shared" si="85"/>
        <v/>
      </c>
      <c r="R1366" s="338" t="b">
        <f t="shared" si="86"/>
        <v>1</v>
      </c>
      <c r="S1366" s="338" t="str">
        <f t="shared" si="87"/>
        <v/>
      </c>
    </row>
    <row r="1367" spans="1:19" s="338" customFormat="1" ht="20.100000000000001" customHeight="1">
      <c r="A1367" s="301"/>
      <c r="B1367" s="333"/>
      <c r="C1367" s="333"/>
      <c r="D1367" s="333"/>
      <c r="E1367" s="333"/>
      <c r="F1367" s="333"/>
      <c r="G1367" s="334"/>
      <c r="H1367" s="334"/>
      <c r="I1367" s="335"/>
      <c r="J1367" s="335"/>
      <c r="K1367" s="335"/>
      <c r="L1367" s="335"/>
      <c r="M1367" s="335"/>
      <c r="N1367" s="336" t="str">
        <f t="shared" ca="1" si="84"/>
        <v/>
      </c>
      <c r="O1367" s="336" t="s">
        <v>18592</v>
      </c>
      <c r="P1367" s="337"/>
      <c r="Q1367" s="338" t="str">
        <f t="shared" si="85"/>
        <v/>
      </c>
      <c r="R1367" s="338" t="b">
        <f t="shared" si="86"/>
        <v>1</v>
      </c>
      <c r="S1367" s="338" t="str">
        <f t="shared" si="87"/>
        <v/>
      </c>
    </row>
    <row r="1368" spans="1:19" s="338" customFormat="1" ht="20.100000000000001" customHeight="1">
      <c r="A1368" s="301"/>
      <c r="B1368" s="333"/>
      <c r="C1368" s="333"/>
      <c r="D1368" s="333"/>
      <c r="E1368" s="333"/>
      <c r="F1368" s="333"/>
      <c r="G1368" s="334"/>
      <c r="H1368" s="334"/>
      <c r="I1368" s="335"/>
      <c r="J1368" s="335"/>
      <c r="K1368" s="335"/>
      <c r="L1368" s="335"/>
      <c r="M1368" s="335"/>
      <c r="N1368" s="336" t="str">
        <f t="shared" ca="1" si="84"/>
        <v/>
      </c>
      <c r="O1368" s="336" t="s">
        <v>18592</v>
      </c>
      <c r="P1368" s="337"/>
      <c r="Q1368" s="338" t="str">
        <f t="shared" si="85"/>
        <v/>
      </c>
      <c r="R1368" s="338" t="b">
        <f t="shared" si="86"/>
        <v>1</v>
      </c>
      <c r="S1368" s="338" t="str">
        <f t="shared" si="87"/>
        <v/>
      </c>
    </row>
    <row r="1369" spans="1:19" s="338" customFormat="1" ht="20.100000000000001" customHeight="1">
      <c r="A1369" s="301"/>
      <c r="B1369" s="333"/>
      <c r="C1369" s="333"/>
      <c r="D1369" s="333"/>
      <c r="E1369" s="333"/>
      <c r="F1369" s="333"/>
      <c r="G1369" s="334"/>
      <c r="H1369" s="334"/>
      <c r="I1369" s="335"/>
      <c r="J1369" s="335"/>
      <c r="K1369" s="335"/>
      <c r="L1369" s="335"/>
      <c r="M1369" s="335"/>
      <c r="N1369" s="336" t="str">
        <f t="shared" ca="1" si="84"/>
        <v/>
      </c>
      <c r="O1369" s="336" t="s">
        <v>18592</v>
      </c>
      <c r="P1369" s="337"/>
      <c r="Q1369" s="338" t="str">
        <f t="shared" si="85"/>
        <v/>
      </c>
      <c r="R1369" s="338" t="b">
        <f t="shared" si="86"/>
        <v>1</v>
      </c>
      <c r="S1369" s="338" t="str">
        <f t="shared" si="87"/>
        <v/>
      </c>
    </row>
    <row r="1370" spans="1:19" s="338" customFormat="1" ht="20.100000000000001" customHeight="1">
      <c r="A1370" s="301"/>
      <c r="B1370" s="333"/>
      <c r="C1370" s="333"/>
      <c r="D1370" s="333"/>
      <c r="E1370" s="333"/>
      <c r="F1370" s="333"/>
      <c r="G1370" s="334"/>
      <c r="H1370" s="334"/>
      <c r="I1370" s="335"/>
      <c r="J1370" s="335"/>
      <c r="K1370" s="335"/>
      <c r="L1370" s="335"/>
      <c r="M1370" s="335"/>
      <c r="N1370" s="336" t="str">
        <f t="shared" ca="1" si="84"/>
        <v/>
      </c>
      <c r="O1370" s="336" t="s">
        <v>18592</v>
      </c>
      <c r="P1370" s="337"/>
      <c r="Q1370" s="338" t="str">
        <f t="shared" si="85"/>
        <v/>
      </c>
      <c r="R1370" s="338" t="b">
        <f t="shared" si="86"/>
        <v>1</v>
      </c>
      <c r="S1370" s="338" t="str">
        <f t="shared" si="87"/>
        <v/>
      </c>
    </row>
    <row r="1371" spans="1:19" s="338" customFormat="1" ht="20.100000000000001" customHeight="1">
      <c r="A1371" s="301"/>
      <c r="B1371" s="333"/>
      <c r="C1371" s="333"/>
      <c r="D1371" s="333"/>
      <c r="E1371" s="333"/>
      <c r="F1371" s="333"/>
      <c r="G1371" s="334"/>
      <c r="H1371" s="334"/>
      <c r="I1371" s="335"/>
      <c r="J1371" s="335"/>
      <c r="K1371" s="335"/>
      <c r="L1371" s="335"/>
      <c r="M1371" s="335"/>
      <c r="N1371" s="336" t="str">
        <f t="shared" ca="1" si="84"/>
        <v/>
      </c>
      <c r="O1371" s="336" t="s">
        <v>18592</v>
      </c>
      <c r="P1371" s="337"/>
      <c r="Q1371" s="338" t="str">
        <f t="shared" si="85"/>
        <v/>
      </c>
      <c r="R1371" s="338" t="b">
        <f t="shared" si="86"/>
        <v>1</v>
      </c>
      <c r="S1371" s="338" t="str">
        <f t="shared" si="87"/>
        <v/>
      </c>
    </row>
    <row r="1372" spans="1:19" s="338" customFormat="1" ht="20.100000000000001" customHeight="1">
      <c r="A1372" s="301"/>
      <c r="B1372" s="333"/>
      <c r="C1372" s="333"/>
      <c r="D1372" s="333"/>
      <c r="E1372" s="333"/>
      <c r="F1372" s="333"/>
      <c r="G1372" s="334"/>
      <c r="H1372" s="334"/>
      <c r="I1372" s="335"/>
      <c r="J1372" s="335"/>
      <c r="K1372" s="335"/>
      <c r="L1372" s="335"/>
      <c r="M1372" s="335"/>
      <c r="N1372" s="336" t="str">
        <f t="shared" ca="1" si="84"/>
        <v/>
      </c>
      <c r="O1372" s="336" t="s">
        <v>18592</v>
      </c>
      <c r="P1372" s="337"/>
      <c r="Q1372" s="338" t="str">
        <f t="shared" si="85"/>
        <v/>
      </c>
      <c r="R1372" s="338" t="b">
        <f t="shared" si="86"/>
        <v>1</v>
      </c>
      <c r="S1372" s="338" t="str">
        <f t="shared" si="87"/>
        <v/>
      </c>
    </row>
    <row r="1373" spans="1:19" s="338" customFormat="1" ht="20.100000000000001" customHeight="1">
      <c r="A1373" s="301"/>
      <c r="B1373" s="333"/>
      <c r="C1373" s="333"/>
      <c r="D1373" s="333"/>
      <c r="E1373" s="333"/>
      <c r="F1373" s="333"/>
      <c r="G1373" s="334"/>
      <c r="H1373" s="334"/>
      <c r="I1373" s="335"/>
      <c r="J1373" s="335"/>
      <c r="K1373" s="335"/>
      <c r="L1373" s="335"/>
      <c r="M1373" s="335"/>
      <c r="N1373" s="336" t="str">
        <f t="shared" ca="1" si="84"/>
        <v/>
      </c>
      <c r="O1373" s="336" t="s">
        <v>18592</v>
      </c>
      <c r="P1373" s="337"/>
      <c r="Q1373" s="338" t="str">
        <f t="shared" si="85"/>
        <v/>
      </c>
      <c r="R1373" s="338" t="b">
        <f t="shared" si="86"/>
        <v>1</v>
      </c>
      <c r="S1373" s="338" t="str">
        <f t="shared" si="87"/>
        <v/>
      </c>
    </row>
    <row r="1374" spans="1:19" s="338" customFormat="1" ht="20.100000000000001" customHeight="1">
      <c r="A1374" s="301"/>
      <c r="B1374" s="333"/>
      <c r="C1374" s="333"/>
      <c r="D1374" s="333"/>
      <c r="E1374" s="333"/>
      <c r="F1374" s="333"/>
      <c r="G1374" s="334"/>
      <c r="H1374" s="334"/>
      <c r="I1374" s="335"/>
      <c r="J1374" s="335"/>
      <c r="K1374" s="335"/>
      <c r="L1374" s="335"/>
      <c r="M1374" s="335"/>
      <c r="N1374" s="336" t="str">
        <f t="shared" ca="1" si="84"/>
        <v/>
      </c>
      <c r="O1374" s="336" t="s">
        <v>18592</v>
      </c>
      <c r="P1374" s="337"/>
      <c r="Q1374" s="338" t="str">
        <f t="shared" si="85"/>
        <v/>
      </c>
      <c r="R1374" s="338" t="b">
        <f t="shared" si="86"/>
        <v>1</v>
      </c>
      <c r="S1374" s="338" t="str">
        <f t="shared" si="87"/>
        <v/>
      </c>
    </row>
    <row r="1375" spans="1:19" s="338" customFormat="1" ht="20.100000000000001" customHeight="1">
      <c r="A1375" s="301"/>
      <c r="B1375" s="333"/>
      <c r="C1375" s="333"/>
      <c r="D1375" s="333"/>
      <c r="E1375" s="333"/>
      <c r="F1375" s="333"/>
      <c r="G1375" s="334"/>
      <c r="H1375" s="334"/>
      <c r="I1375" s="335"/>
      <c r="J1375" s="335"/>
      <c r="K1375" s="335"/>
      <c r="L1375" s="335"/>
      <c r="M1375" s="335"/>
      <c r="N1375" s="336" t="str">
        <f t="shared" ca="1" si="84"/>
        <v/>
      </c>
      <c r="O1375" s="336" t="s">
        <v>18592</v>
      </c>
      <c r="P1375" s="337"/>
      <c r="Q1375" s="338" t="str">
        <f t="shared" si="85"/>
        <v/>
      </c>
      <c r="R1375" s="338" t="b">
        <f t="shared" si="86"/>
        <v>1</v>
      </c>
      <c r="S1375" s="338" t="str">
        <f t="shared" si="87"/>
        <v/>
      </c>
    </row>
    <row r="1376" spans="1:19" s="338" customFormat="1" ht="20.100000000000001" customHeight="1">
      <c r="A1376" s="301"/>
      <c r="B1376" s="333"/>
      <c r="C1376" s="333"/>
      <c r="D1376" s="333"/>
      <c r="E1376" s="333"/>
      <c r="F1376" s="333"/>
      <c r="G1376" s="334"/>
      <c r="H1376" s="334"/>
      <c r="I1376" s="335"/>
      <c r="J1376" s="335"/>
      <c r="K1376" s="335"/>
      <c r="L1376" s="335"/>
      <c r="M1376" s="335"/>
      <c r="N1376" s="336" t="str">
        <f t="shared" ca="1" si="84"/>
        <v/>
      </c>
      <c r="O1376" s="336" t="s">
        <v>18592</v>
      </c>
      <c r="P1376" s="337"/>
      <c r="Q1376" s="338" t="str">
        <f t="shared" si="85"/>
        <v/>
      </c>
      <c r="R1376" s="338" t="b">
        <f t="shared" si="86"/>
        <v>1</v>
      </c>
      <c r="S1376" s="338" t="str">
        <f t="shared" si="87"/>
        <v/>
      </c>
    </row>
    <row r="1377" spans="1:19" s="338" customFormat="1" ht="20.100000000000001" customHeight="1">
      <c r="A1377" s="301"/>
      <c r="B1377" s="333"/>
      <c r="C1377" s="333"/>
      <c r="D1377" s="333"/>
      <c r="E1377" s="333"/>
      <c r="F1377" s="333"/>
      <c r="G1377" s="334"/>
      <c r="H1377" s="334"/>
      <c r="I1377" s="335"/>
      <c r="J1377" s="335"/>
      <c r="K1377" s="335"/>
      <c r="L1377" s="335"/>
      <c r="M1377" s="335"/>
      <c r="N1377" s="336" t="str">
        <f t="shared" ca="1" si="84"/>
        <v/>
      </c>
      <c r="O1377" s="336" t="s">
        <v>18592</v>
      </c>
      <c r="P1377" s="337"/>
      <c r="Q1377" s="338" t="str">
        <f t="shared" si="85"/>
        <v/>
      </c>
      <c r="R1377" s="338" t="b">
        <f t="shared" si="86"/>
        <v>1</v>
      </c>
      <c r="S1377" s="338" t="str">
        <f t="shared" si="87"/>
        <v/>
      </c>
    </row>
    <row r="1378" spans="1:19" s="338" customFormat="1" ht="20.100000000000001" customHeight="1">
      <c r="A1378" s="301"/>
      <c r="B1378" s="333"/>
      <c r="C1378" s="333"/>
      <c r="D1378" s="333"/>
      <c r="E1378" s="333"/>
      <c r="F1378" s="333"/>
      <c r="G1378" s="334"/>
      <c r="H1378" s="334"/>
      <c r="I1378" s="335"/>
      <c r="J1378" s="335"/>
      <c r="K1378" s="335"/>
      <c r="L1378" s="335"/>
      <c r="M1378" s="335"/>
      <c r="N1378" s="336" t="str">
        <f t="shared" ca="1" si="84"/>
        <v/>
      </c>
      <c r="O1378" s="336" t="s">
        <v>18592</v>
      </c>
      <c r="P1378" s="337"/>
      <c r="Q1378" s="338" t="str">
        <f t="shared" si="85"/>
        <v/>
      </c>
      <c r="R1378" s="338" t="b">
        <f t="shared" si="86"/>
        <v>1</v>
      </c>
      <c r="S1378" s="338" t="str">
        <f t="shared" si="87"/>
        <v/>
      </c>
    </row>
    <row r="1379" spans="1:19" s="338" customFormat="1" ht="20.100000000000001" customHeight="1">
      <c r="A1379" s="301"/>
      <c r="B1379" s="333"/>
      <c r="C1379" s="333"/>
      <c r="D1379" s="333"/>
      <c r="E1379" s="333"/>
      <c r="F1379" s="333"/>
      <c r="G1379" s="334"/>
      <c r="H1379" s="334"/>
      <c r="I1379" s="335"/>
      <c r="J1379" s="335"/>
      <c r="K1379" s="335"/>
      <c r="L1379" s="335"/>
      <c r="M1379" s="335"/>
      <c r="N1379" s="336" t="str">
        <f t="shared" ca="1" si="84"/>
        <v/>
      </c>
      <c r="O1379" s="336" t="s">
        <v>18592</v>
      </c>
      <c r="P1379" s="337"/>
      <c r="Q1379" s="338" t="str">
        <f t="shared" si="85"/>
        <v/>
      </c>
      <c r="R1379" s="338" t="b">
        <f t="shared" si="86"/>
        <v>1</v>
      </c>
      <c r="S1379" s="338" t="str">
        <f t="shared" si="87"/>
        <v/>
      </c>
    </row>
    <row r="1380" spans="1:19" s="338" customFormat="1" ht="20.100000000000001" customHeight="1">
      <c r="A1380" s="301"/>
      <c r="B1380" s="333"/>
      <c r="C1380" s="333"/>
      <c r="D1380" s="333"/>
      <c r="E1380" s="333"/>
      <c r="F1380" s="333"/>
      <c r="G1380" s="334"/>
      <c r="H1380" s="334"/>
      <c r="I1380" s="335"/>
      <c r="J1380" s="335"/>
      <c r="K1380" s="335"/>
      <c r="L1380" s="335"/>
      <c r="M1380" s="335"/>
      <c r="N1380" s="336" t="str">
        <f t="shared" ca="1" si="84"/>
        <v/>
      </c>
      <c r="O1380" s="336" t="s">
        <v>18592</v>
      </c>
      <c r="P1380" s="337"/>
      <c r="Q1380" s="338" t="str">
        <f t="shared" si="85"/>
        <v/>
      </c>
      <c r="R1380" s="338" t="b">
        <f t="shared" si="86"/>
        <v>1</v>
      </c>
      <c r="S1380" s="338" t="str">
        <f t="shared" si="87"/>
        <v/>
      </c>
    </row>
    <row r="1381" spans="1:19" s="338" customFormat="1" ht="20.100000000000001" customHeight="1">
      <c r="A1381" s="301"/>
      <c r="B1381" s="333"/>
      <c r="C1381" s="333"/>
      <c r="D1381" s="333"/>
      <c r="E1381" s="333"/>
      <c r="F1381" s="333"/>
      <c r="G1381" s="334"/>
      <c r="H1381" s="334"/>
      <c r="I1381" s="335"/>
      <c r="J1381" s="335"/>
      <c r="K1381" s="335"/>
      <c r="L1381" s="335"/>
      <c r="M1381" s="335"/>
      <c r="N1381" s="336" t="str">
        <f t="shared" ca="1" si="84"/>
        <v/>
      </c>
      <c r="O1381" s="336" t="s">
        <v>18592</v>
      </c>
      <c r="P1381" s="337"/>
      <c r="Q1381" s="338" t="str">
        <f t="shared" si="85"/>
        <v/>
      </c>
      <c r="R1381" s="338" t="b">
        <f t="shared" si="86"/>
        <v>1</v>
      </c>
      <c r="S1381" s="338" t="str">
        <f t="shared" si="87"/>
        <v/>
      </c>
    </row>
    <row r="1382" spans="1:19" s="338" customFormat="1" ht="20.100000000000001" customHeight="1">
      <c r="A1382" s="301"/>
      <c r="B1382" s="333"/>
      <c r="C1382" s="333"/>
      <c r="D1382" s="333"/>
      <c r="E1382" s="333"/>
      <c r="F1382" s="333"/>
      <c r="G1382" s="334"/>
      <c r="H1382" s="334"/>
      <c r="I1382" s="335"/>
      <c r="J1382" s="335"/>
      <c r="K1382" s="335"/>
      <c r="L1382" s="335"/>
      <c r="M1382" s="335"/>
      <c r="N1382" s="336" t="str">
        <f t="shared" ca="1" si="84"/>
        <v/>
      </c>
      <c r="O1382" s="336" t="s">
        <v>18592</v>
      </c>
      <c r="P1382" s="337"/>
      <c r="Q1382" s="338" t="str">
        <f t="shared" si="85"/>
        <v/>
      </c>
      <c r="R1382" s="338" t="b">
        <f t="shared" si="86"/>
        <v>1</v>
      </c>
      <c r="S1382" s="338" t="str">
        <f t="shared" si="87"/>
        <v/>
      </c>
    </row>
    <row r="1383" spans="1:19" s="338" customFormat="1" ht="20.100000000000001" customHeight="1">
      <c r="A1383" s="301"/>
      <c r="B1383" s="333"/>
      <c r="C1383" s="333"/>
      <c r="D1383" s="333"/>
      <c r="E1383" s="333"/>
      <c r="F1383" s="333"/>
      <c r="G1383" s="334"/>
      <c r="H1383" s="334"/>
      <c r="I1383" s="335"/>
      <c r="J1383" s="335"/>
      <c r="K1383" s="335"/>
      <c r="L1383" s="335"/>
      <c r="M1383" s="335"/>
      <c r="N1383" s="336" t="str">
        <f t="shared" ca="1" si="84"/>
        <v/>
      </c>
      <c r="O1383" s="336" t="s">
        <v>18592</v>
      </c>
      <c r="P1383" s="337"/>
      <c r="Q1383" s="338" t="str">
        <f t="shared" si="85"/>
        <v/>
      </c>
      <c r="R1383" s="338" t="b">
        <f t="shared" si="86"/>
        <v>1</v>
      </c>
      <c r="S1383" s="338" t="str">
        <f t="shared" si="87"/>
        <v/>
      </c>
    </row>
    <row r="1384" spans="1:19" s="338" customFormat="1" ht="20.100000000000001" customHeight="1">
      <c r="A1384" s="301"/>
      <c r="B1384" s="333"/>
      <c r="C1384" s="333"/>
      <c r="D1384" s="333"/>
      <c r="E1384" s="333"/>
      <c r="F1384" s="333"/>
      <c r="G1384" s="334"/>
      <c r="H1384" s="334"/>
      <c r="I1384" s="335"/>
      <c r="J1384" s="335"/>
      <c r="K1384" s="335"/>
      <c r="L1384" s="335"/>
      <c r="M1384" s="335"/>
      <c r="N1384" s="336" t="str">
        <f t="shared" ca="1" si="84"/>
        <v/>
      </c>
      <c r="O1384" s="336" t="s">
        <v>18592</v>
      </c>
      <c r="P1384" s="337"/>
      <c r="Q1384" s="338" t="str">
        <f t="shared" si="85"/>
        <v/>
      </c>
      <c r="R1384" s="338" t="b">
        <f t="shared" si="86"/>
        <v>1</v>
      </c>
      <c r="S1384" s="338" t="str">
        <f t="shared" si="87"/>
        <v/>
      </c>
    </row>
    <row r="1385" spans="1:19" s="338" customFormat="1" ht="20.100000000000001" customHeight="1">
      <c r="A1385" s="301"/>
      <c r="B1385" s="333"/>
      <c r="C1385" s="333"/>
      <c r="D1385" s="333"/>
      <c r="E1385" s="333"/>
      <c r="F1385" s="333"/>
      <c r="G1385" s="334"/>
      <c r="H1385" s="334"/>
      <c r="I1385" s="335"/>
      <c r="J1385" s="335"/>
      <c r="K1385" s="335"/>
      <c r="L1385" s="335"/>
      <c r="M1385" s="335"/>
      <c r="N1385" s="336" t="str">
        <f t="shared" ca="1" si="84"/>
        <v/>
      </c>
      <c r="O1385" s="336" t="s">
        <v>18592</v>
      </c>
      <c r="P1385" s="337"/>
      <c r="Q1385" s="338" t="str">
        <f t="shared" si="85"/>
        <v/>
      </c>
      <c r="R1385" s="338" t="b">
        <f t="shared" si="86"/>
        <v>1</v>
      </c>
      <c r="S1385" s="338" t="str">
        <f t="shared" si="87"/>
        <v/>
      </c>
    </row>
    <row r="1386" spans="1:19" s="338" customFormat="1" ht="20.100000000000001" customHeight="1">
      <c r="A1386" s="301"/>
      <c r="B1386" s="333"/>
      <c r="C1386" s="333"/>
      <c r="D1386" s="333"/>
      <c r="E1386" s="333"/>
      <c r="F1386" s="333"/>
      <c r="G1386" s="334"/>
      <c r="H1386" s="334"/>
      <c r="I1386" s="335"/>
      <c r="J1386" s="335"/>
      <c r="K1386" s="335"/>
      <c r="L1386" s="335"/>
      <c r="M1386" s="335"/>
      <c r="N1386" s="336" t="str">
        <f t="shared" ca="1" si="84"/>
        <v/>
      </c>
      <c r="O1386" s="336" t="s">
        <v>18592</v>
      </c>
      <c r="P1386" s="337"/>
      <c r="Q1386" s="338" t="str">
        <f t="shared" si="85"/>
        <v/>
      </c>
      <c r="R1386" s="338" t="b">
        <f t="shared" si="86"/>
        <v>1</v>
      </c>
      <c r="S1386" s="338" t="str">
        <f t="shared" si="87"/>
        <v/>
      </c>
    </row>
    <row r="1387" spans="1:19" s="338" customFormat="1" ht="20.100000000000001" customHeight="1">
      <c r="A1387" s="301"/>
      <c r="B1387" s="333"/>
      <c r="C1387" s="333"/>
      <c r="D1387" s="333"/>
      <c r="E1387" s="333"/>
      <c r="F1387" s="333"/>
      <c r="G1387" s="334"/>
      <c r="H1387" s="334"/>
      <c r="I1387" s="335"/>
      <c r="J1387" s="335"/>
      <c r="K1387" s="335"/>
      <c r="L1387" s="335"/>
      <c r="M1387" s="335"/>
      <c r="N1387" s="336" t="str">
        <f t="shared" ca="1" si="84"/>
        <v/>
      </c>
      <c r="O1387" s="336" t="s">
        <v>18592</v>
      </c>
      <c r="P1387" s="337"/>
      <c r="Q1387" s="338" t="str">
        <f t="shared" si="85"/>
        <v/>
      </c>
      <c r="R1387" s="338" t="b">
        <f t="shared" si="86"/>
        <v>1</v>
      </c>
      <c r="S1387" s="338" t="str">
        <f t="shared" si="87"/>
        <v/>
      </c>
    </row>
    <row r="1388" spans="1:19" s="338" customFormat="1" ht="20.100000000000001" customHeight="1">
      <c r="A1388" s="301"/>
      <c r="B1388" s="333"/>
      <c r="C1388" s="333"/>
      <c r="D1388" s="333"/>
      <c r="E1388" s="333"/>
      <c r="F1388" s="333"/>
      <c r="G1388" s="334"/>
      <c r="H1388" s="334"/>
      <c r="I1388" s="335"/>
      <c r="J1388" s="335"/>
      <c r="K1388" s="335"/>
      <c r="L1388" s="335"/>
      <c r="M1388" s="335"/>
      <c r="N1388" s="336" t="str">
        <f t="shared" ca="1" si="84"/>
        <v/>
      </c>
      <c r="O1388" s="336" t="s">
        <v>18592</v>
      </c>
      <c r="P1388" s="337"/>
      <c r="Q1388" s="338" t="str">
        <f t="shared" si="85"/>
        <v/>
      </c>
      <c r="R1388" s="338" t="b">
        <f t="shared" si="86"/>
        <v>1</v>
      </c>
      <c r="S1388" s="338" t="str">
        <f t="shared" si="87"/>
        <v/>
      </c>
    </row>
    <row r="1389" spans="1:19" s="338" customFormat="1" ht="20.100000000000001" customHeight="1">
      <c r="A1389" s="301"/>
      <c r="B1389" s="333"/>
      <c r="C1389" s="333"/>
      <c r="D1389" s="333"/>
      <c r="E1389" s="333"/>
      <c r="F1389" s="333"/>
      <c r="G1389" s="334"/>
      <c r="H1389" s="334"/>
      <c r="I1389" s="335"/>
      <c r="J1389" s="335"/>
      <c r="K1389" s="335"/>
      <c r="L1389" s="335"/>
      <c r="M1389" s="335"/>
      <c r="N1389" s="336" t="str">
        <f t="shared" ca="1" si="84"/>
        <v/>
      </c>
      <c r="O1389" s="336" t="s">
        <v>18592</v>
      </c>
      <c r="P1389" s="337"/>
      <c r="Q1389" s="338" t="str">
        <f t="shared" si="85"/>
        <v/>
      </c>
      <c r="R1389" s="338" t="b">
        <f t="shared" si="86"/>
        <v>1</v>
      </c>
      <c r="S1389" s="338" t="str">
        <f t="shared" si="87"/>
        <v/>
      </c>
    </row>
    <row r="1390" spans="1:19" s="338" customFormat="1" ht="20.100000000000001" customHeight="1">
      <c r="A1390" s="301"/>
      <c r="B1390" s="333"/>
      <c r="C1390" s="333"/>
      <c r="D1390" s="333"/>
      <c r="E1390" s="333"/>
      <c r="F1390" s="333"/>
      <c r="G1390" s="334"/>
      <c r="H1390" s="334"/>
      <c r="I1390" s="335"/>
      <c r="J1390" s="335"/>
      <c r="K1390" s="335"/>
      <c r="L1390" s="335"/>
      <c r="M1390" s="335"/>
      <c r="N1390" s="336" t="str">
        <f t="shared" ca="1" si="84"/>
        <v/>
      </c>
      <c r="O1390" s="336" t="s">
        <v>18592</v>
      </c>
      <c r="P1390" s="337"/>
      <c r="Q1390" s="338" t="str">
        <f t="shared" si="85"/>
        <v/>
      </c>
      <c r="R1390" s="338" t="b">
        <f t="shared" si="86"/>
        <v>1</v>
      </c>
      <c r="S1390" s="338" t="str">
        <f t="shared" si="87"/>
        <v/>
      </c>
    </row>
    <row r="1391" spans="1:19" s="338" customFormat="1" ht="20.100000000000001" customHeight="1">
      <c r="A1391" s="301"/>
      <c r="B1391" s="333"/>
      <c r="C1391" s="333"/>
      <c r="D1391" s="333"/>
      <c r="E1391" s="333"/>
      <c r="F1391" s="333"/>
      <c r="G1391" s="334"/>
      <c r="H1391" s="334"/>
      <c r="I1391" s="335"/>
      <c r="J1391" s="335"/>
      <c r="K1391" s="335"/>
      <c r="L1391" s="335"/>
      <c r="M1391" s="335"/>
      <c r="N1391" s="336" t="str">
        <f t="shared" ca="1" si="84"/>
        <v/>
      </c>
      <c r="O1391" s="336" t="s">
        <v>18592</v>
      </c>
      <c r="P1391" s="337"/>
      <c r="Q1391" s="338" t="str">
        <f t="shared" si="85"/>
        <v/>
      </c>
      <c r="R1391" s="338" t="b">
        <f t="shared" si="86"/>
        <v>1</v>
      </c>
      <c r="S1391" s="338" t="str">
        <f t="shared" si="87"/>
        <v/>
      </c>
    </row>
    <row r="1392" spans="1:19" s="338" customFormat="1" ht="20.100000000000001" customHeight="1">
      <c r="A1392" s="301"/>
      <c r="B1392" s="333"/>
      <c r="C1392" s="333"/>
      <c r="D1392" s="333"/>
      <c r="E1392" s="333"/>
      <c r="F1392" s="333"/>
      <c r="G1392" s="334"/>
      <c r="H1392" s="334"/>
      <c r="I1392" s="335"/>
      <c r="J1392" s="335"/>
      <c r="K1392" s="335"/>
      <c r="L1392" s="335"/>
      <c r="M1392" s="335"/>
      <c r="N1392" s="336" t="str">
        <f t="shared" ca="1" si="84"/>
        <v/>
      </c>
      <c r="O1392" s="336" t="s">
        <v>18592</v>
      </c>
      <c r="P1392" s="337"/>
      <c r="Q1392" s="338" t="str">
        <f t="shared" si="85"/>
        <v/>
      </c>
      <c r="R1392" s="338" t="b">
        <f t="shared" si="86"/>
        <v>1</v>
      </c>
      <c r="S1392" s="338" t="str">
        <f t="shared" si="87"/>
        <v/>
      </c>
    </row>
    <row r="1393" spans="1:19" s="338" customFormat="1" ht="20.100000000000001" customHeight="1">
      <c r="A1393" s="301"/>
      <c r="B1393" s="333"/>
      <c r="C1393" s="333"/>
      <c r="D1393" s="333"/>
      <c r="E1393" s="333"/>
      <c r="F1393" s="333"/>
      <c r="G1393" s="334"/>
      <c r="H1393" s="334"/>
      <c r="I1393" s="335"/>
      <c r="J1393" s="335"/>
      <c r="K1393" s="335"/>
      <c r="L1393" s="335"/>
      <c r="M1393" s="335"/>
      <c r="N1393" s="336" t="str">
        <f t="shared" ca="1" si="84"/>
        <v/>
      </c>
      <c r="O1393" s="336" t="s">
        <v>18592</v>
      </c>
      <c r="P1393" s="337"/>
      <c r="Q1393" s="338" t="str">
        <f t="shared" si="85"/>
        <v/>
      </c>
      <c r="R1393" s="338" t="b">
        <f t="shared" si="86"/>
        <v>1</v>
      </c>
      <c r="S1393" s="338" t="str">
        <f t="shared" si="87"/>
        <v/>
      </c>
    </row>
    <row r="1394" spans="1:19" s="338" customFormat="1" ht="20.100000000000001" customHeight="1">
      <c r="A1394" s="301"/>
      <c r="B1394" s="333"/>
      <c r="C1394" s="333"/>
      <c r="D1394" s="333"/>
      <c r="E1394" s="333"/>
      <c r="F1394" s="333"/>
      <c r="G1394" s="334"/>
      <c r="H1394" s="334"/>
      <c r="I1394" s="335"/>
      <c r="J1394" s="335"/>
      <c r="K1394" s="335"/>
      <c r="L1394" s="335"/>
      <c r="M1394" s="335"/>
      <c r="N1394" s="336" t="str">
        <f t="shared" ca="1" si="84"/>
        <v/>
      </c>
      <c r="O1394" s="336" t="s">
        <v>18592</v>
      </c>
      <c r="P1394" s="337"/>
      <c r="Q1394" s="338" t="str">
        <f t="shared" si="85"/>
        <v/>
      </c>
      <c r="R1394" s="338" t="b">
        <f t="shared" si="86"/>
        <v>1</v>
      </c>
      <c r="S1394" s="338" t="str">
        <f t="shared" si="87"/>
        <v/>
      </c>
    </row>
    <row r="1395" spans="1:19" s="338" customFormat="1" ht="20.100000000000001" customHeight="1">
      <c r="A1395" s="301"/>
      <c r="B1395" s="333"/>
      <c r="C1395" s="333"/>
      <c r="D1395" s="333"/>
      <c r="E1395" s="333"/>
      <c r="F1395" s="333"/>
      <c r="G1395" s="334"/>
      <c r="H1395" s="334"/>
      <c r="I1395" s="335"/>
      <c r="J1395" s="335"/>
      <c r="K1395" s="335"/>
      <c r="L1395" s="335"/>
      <c r="M1395" s="335"/>
      <c r="N1395" s="336" t="str">
        <f t="shared" ca="1" si="84"/>
        <v/>
      </c>
      <c r="O1395" s="336" t="s">
        <v>18592</v>
      </c>
      <c r="P1395" s="337"/>
      <c r="Q1395" s="338" t="str">
        <f t="shared" si="85"/>
        <v/>
      </c>
      <c r="R1395" s="338" t="b">
        <f t="shared" si="86"/>
        <v>1</v>
      </c>
      <c r="S1395" s="338" t="str">
        <f t="shared" si="87"/>
        <v/>
      </c>
    </row>
    <row r="1396" spans="1:19" s="338" customFormat="1" ht="20.100000000000001" customHeight="1">
      <c r="A1396" s="301"/>
      <c r="B1396" s="333"/>
      <c r="C1396" s="333"/>
      <c r="D1396" s="333"/>
      <c r="E1396" s="333"/>
      <c r="F1396" s="333"/>
      <c r="G1396" s="334"/>
      <c r="H1396" s="334"/>
      <c r="I1396" s="335"/>
      <c r="J1396" s="335"/>
      <c r="K1396" s="335"/>
      <c r="L1396" s="335"/>
      <c r="M1396" s="335"/>
      <c r="N1396" s="336" t="str">
        <f t="shared" ca="1" si="84"/>
        <v/>
      </c>
      <c r="O1396" s="336" t="s">
        <v>18592</v>
      </c>
      <c r="P1396" s="337"/>
      <c r="Q1396" s="338" t="str">
        <f t="shared" si="85"/>
        <v/>
      </c>
      <c r="R1396" s="338" t="b">
        <f t="shared" si="86"/>
        <v>1</v>
      </c>
      <c r="S1396" s="338" t="str">
        <f t="shared" si="87"/>
        <v/>
      </c>
    </row>
    <row r="1397" spans="1:19" s="338" customFormat="1" ht="20.100000000000001" customHeight="1">
      <c r="A1397" s="301"/>
      <c r="B1397" s="333"/>
      <c r="C1397" s="333"/>
      <c r="D1397" s="333"/>
      <c r="E1397" s="333"/>
      <c r="F1397" s="333"/>
      <c r="G1397" s="334"/>
      <c r="H1397" s="334"/>
      <c r="I1397" s="335"/>
      <c r="J1397" s="335"/>
      <c r="K1397" s="335"/>
      <c r="L1397" s="335"/>
      <c r="M1397" s="335"/>
      <c r="N1397" s="336" t="str">
        <f t="shared" ca="1" si="84"/>
        <v/>
      </c>
      <c r="O1397" s="336" t="s">
        <v>18592</v>
      </c>
      <c r="P1397" s="337"/>
      <c r="Q1397" s="338" t="str">
        <f t="shared" si="85"/>
        <v/>
      </c>
      <c r="R1397" s="338" t="b">
        <f t="shared" si="86"/>
        <v>1</v>
      </c>
      <c r="S1397" s="338" t="str">
        <f t="shared" si="87"/>
        <v/>
      </c>
    </row>
    <row r="1398" spans="1:19" s="338" customFormat="1" ht="20.100000000000001" customHeight="1">
      <c r="A1398" s="301"/>
      <c r="B1398" s="333"/>
      <c r="C1398" s="333"/>
      <c r="D1398" s="333"/>
      <c r="E1398" s="333"/>
      <c r="F1398" s="333"/>
      <c r="G1398" s="334"/>
      <c r="H1398" s="334"/>
      <c r="I1398" s="335"/>
      <c r="J1398" s="335"/>
      <c r="K1398" s="335"/>
      <c r="L1398" s="335"/>
      <c r="M1398" s="335"/>
      <c r="N1398" s="336" t="str">
        <f t="shared" ca="1" si="84"/>
        <v/>
      </c>
      <c r="O1398" s="336" t="s">
        <v>18592</v>
      </c>
      <c r="P1398" s="337"/>
      <c r="Q1398" s="338" t="str">
        <f t="shared" si="85"/>
        <v/>
      </c>
      <c r="R1398" s="338" t="b">
        <f t="shared" si="86"/>
        <v>1</v>
      </c>
      <c r="S1398" s="338" t="str">
        <f t="shared" si="87"/>
        <v/>
      </c>
    </row>
    <row r="1399" spans="1:19" s="338" customFormat="1" ht="20.100000000000001" customHeight="1">
      <c r="A1399" s="301"/>
      <c r="B1399" s="333"/>
      <c r="C1399" s="333"/>
      <c r="D1399" s="333"/>
      <c r="E1399" s="333"/>
      <c r="F1399" s="333"/>
      <c r="G1399" s="334"/>
      <c r="H1399" s="334"/>
      <c r="I1399" s="335"/>
      <c r="J1399" s="335"/>
      <c r="K1399" s="335"/>
      <c r="L1399" s="335"/>
      <c r="M1399" s="335"/>
      <c r="N1399" s="336" t="str">
        <f t="shared" ca="1" si="84"/>
        <v/>
      </c>
      <c r="O1399" s="336" t="s">
        <v>18592</v>
      </c>
      <c r="P1399" s="337"/>
      <c r="Q1399" s="338" t="str">
        <f t="shared" si="85"/>
        <v/>
      </c>
      <c r="R1399" s="338" t="b">
        <f t="shared" si="86"/>
        <v>1</v>
      </c>
      <c r="S1399" s="338" t="str">
        <f t="shared" si="87"/>
        <v/>
      </c>
    </row>
    <row r="1400" spans="1:19" s="338" customFormat="1" ht="20.100000000000001" customHeight="1">
      <c r="A1400" s="301"/>
      <c r="B1400" s="333"/>
      <c r="C1400" s="333"/>
      <c r="D1400" s="333"/>
      <c r="E1400" s="333"/>
      <c r="F1400" s="333"/>
      <c r="G1400" s="334"/>
      <c r="H1400" s="334"/>
      <c r="I1400" s="335"/>
      <c r="J1400" s="335"/>
      <c r="K1400" s="335"/>
      <c r="L1400" s="335"/>
      <c r="M1400" s="335"/>
      <c r="N1400" s="336" t="str">
        <f t="shared" ca="1" si="84"/>
        <v/>
      </c>
      <c r="O1400" s="336" t="s">
        <v>18592</v>
      </c>
      <c r="P1400" s="337"/>
      <c r="Q1400" s="338" t="str">
        <f t="shared" si="85"/>
        <v/>
      </c>
      <c r="R1400" s="338" t="b">
        <f t="shared" si="86"/>
        <v>1</v>
      </c>
      <c r="S1400" s="338" t="str">
        <f t="shared" si="87"/>
        <v/>
      </c>
    </row>
    <row r="1401" spans="1:19" s="338" customFormat="1" ht="20.100000000000001" customHeight="1">
      <c r="A1401" s="301"/>
      <c r="B1401" s="333"/>
      <c r="C1401" s="333"/>
      <c r="D1401" s="333"/>
      <c r="E1401" s="333"/>
      <c r="F1401" s="333"/>
      <c r="G1401" s="334"/>
      <c r="H1401" s="334"/>
      <c r="I1401" s="335"/>
      <c r="J1401" s="335"/>
      <c r="K1401" s="335"/>
      <c r="L1401" s="335"/>
      <c r="M1401" s="335"/>
      <c r="N1401" s="336" t="str">
        <f t="shared" ca="1" si="84"/>
        <v/>
      </c>
      <c r="O1401" s="336" t="s">
        <v>18592</v>
      </c>
      <c r="P1401" s="337"/>
      <c r="Q1401" s="338" t="str">
        <f t="shared" si="85"/>
        <v/>
      </c>
      <c r="R1401" s="338" t="b">
        <f t="shared" si="86"/>
        <v>1</v>
      </c>
      <c r="S1401" s="338" t="str">
        <f t="shared" si="87"/>
        <v/>
      </c>
    </row>
    <row r="1402" spans="1:19" s="338" customFormat="1" ht="20.100000000000001" customHeight="1">
      <c r="A1402" s="301"/>
      <c r="B1402" s="333"/>
      <c r="C1402" s="333"/>
      <c r="D1402" s="333"/>
      <c r="E1402" s="333"/>
      <c r="F1402" s="333"/>
      <c r="G1402" s="334"/>
      <c r="H1402" s="334"/>
      <c r="I1402" s="335"/>
      <c r="J1402" s="335"/>
      <c r="K1402" s="335"/>
      <c r="L1402" s="335"/>
      <c r="M1402" s="335"/>
      <c r="N1402" s="336" t="str">
        <f t="shared" ca="1" si="84"/>
        <v/>
      </c>
      <c r="O1402" s="336" t="s">
        <v>18592</v>
      </c>
      <c r="P1402" s="337"/>
      <c r="Q1402" s="338" t="str">
        <f t="shared" si="85"/>
        <v/>
      </c>
      <c r="R1402" s="338" t="b">
        <f t="shared" si="86"/>
        <v>1</v>
      </c>
      <c r="S1402" s="338" t="str">
        <f t="shared" si="87"/>
        <v/>
      </c>
    </row>
    <row r="1403" spans="1:19" s="338" customFormat="1" ht="20.100000000000001" customHeight="1">
      <c r="A1403" s="301"/>
      <c r="B1403" s="333"/>
      <c r="C1403" s="333"/>
      <c r="D1403" s="333"/>
      <c r="E1403" s="333"/>
      <c r="F1403" s="333"/>
      <c r="G1403" s="334"/>
      <c r="H1403" s="334"/>
      <c r="I1403" s="335"/>
      <c r="J1403" s="335"/>
      <c r="K1403" s="335"/>
      <c r="L1403" s="335"/>
      <c r="M1403" s="335"/>
      <c r="N1403" s="336" t="str">
        <f t="shared" ca="1" si="84"/>
        <v/>
      </c>
      <c r="O1403" s="336" t="s">
        <v>18592</v>
      </c>
      <c r="P1403" s="337"/>
      <c r="Q1403" s="338" t="str">
        <f t="shared" si="85"/>
        <v/>
      </c>
      <c r="R1403" s="338" t="b">
        <f t="shared" si="86"/>
        <v>1</v>
      </c>
      <c r="S1403" s="338" t="str">
        <f t="shared" si="87"/>
        <v/>
      </c>
    </row>
    <row r="1404" spans="1:19" s="338" customFormat="1" ht="20.100000000000001" customHeight="1">
      <c r="A1404" s="301"/>
      <c r="B1404" s="333"/>
      <c r="C1404" s="333"/>
      <c r="D1404" s="333"/>
      <c r="E1404" s="333"/>
      <c r="F1404" s="333"/>
      <c r="G1404" s="334"/>
      <c r="H1404" s="334"/>
      <c r="I1404" s="335"/>
      <c r="J1404" s="335"/>
      <c r="K1404" s="335"/>
      <c r="L1404" s="335"/>
      <c r="M1404" s="335"/>
      <c r="N1404" s="336" t="str">
        <f t="shared" ca="1" si="84"/>
        <v/>
      </c>
      <c r="O1404" s="336" t="s">
        <v>18592</v>
      </c>
      <c r="P1404" s="337"/>
      <c r="Q1404" s="338" t="str">
        <f t="shared" si="85"/>
        <v/>
      </c>
      <c r="R1404" s="338" t="b">
        <f t="shared" si="86"/>
        <v>1</v>
      </c>
      <c r="S1404" s="338" t="str">
        <f t="shared" si="87"/>
        <v/>
      </c>
    </row>
    <row r="1405" spans="1:19" s="338" customFormat="1" ht="20.100000000000001" customHeight="1">
      <c r="A1405" s="301"/>
      <c r="B1405" s="333"/>
      <c r="C1405" s="333"/>
      <c r="D1405" s="333"/>
      <c r="E1405" s="333"/>
      <c r="F1405" s="333"/>
      <c r="G1405" s="334"/>
      <c r="H1405" s="334"/>
      <c r="I1405" s="335"/>
      <c r="J1405" s="335"/>
      <c r="K1405" s="335"/>
      <c r="L1405" s="335"/>
      <c r="M1405" s="335"/>
      <c r="N1405" s="336" t="str">
        <f t="shared" ca="1" si="84"/>
        <v/>
      </c>
      <c r="O1405" s="336" t="s">
        <v>18592</v>
      </c>
      <c r="P1405" s="337"/>
      <c r="Q1405" s="338" t="str">
        <f t="shared" si="85"/>
        <v/>
      </c>
      <c r="R1405" s="338" t="b">
        <f t="shared" si="86"/>
        <v>1</v>
      </c>
      <c r="S1405" s="338" t="str">
        <f t="shared" si="87"/>
        <v/>
      </c>
    </row>
    <row r="1406" spans="1:19" s="338" customFormat="1" ht="20.100000000000001" customHeight="1">
      <c r="A1406" s="301"/>
      <c r="B1406" s="333"/>
      <c r="C1406" s="333"/>
      <c r="D1406" s="333"/>
      <c r="E1406" s="333"/>
      <c r="F1406" s="333"/>
      <c r="G1406" s="334"/>
      <c r="H1406" s="334"/>
      <c r="I1406" s="335"/>
      <c r="J1406" s="335"/>
      <c r="K1406" s="335"/>
      <c r="L1406" s="335"/>
      <c r="M1406" s="335"/>
      <c r="N1406" s="336" t="str">
        <f t="shared" ca="1" si="84"/>
        <v/>
      </c>
      <c r="O1406" s="336" t="s">
        <v>18592</v>
      </c>
      <c r="P1406" s="337"/>
      <c r="Q1406" s="338" t="str">
        <f t="shared" si="85"/>
        <v/>
      </c>
      <c r="R1406" s="338" t="b">
        <f t="shared" si="86"/>
        <v>1</v>
      </c>
      <c r="S1406" s="338" t="str">
        <f t="shared" si="87"/>
        <v/>
      </c>
    </row>
    <row r="1407" spans="1:19" s="338" customFormat="1" ht="20.100000000000001" customHeight="1">
      <c r="A1407" s="301"/>
      <c r="B1407" s="333"/>
      <c r="C1407" s="333"/>
      <c r="D1407" s="333"/>
      <c r="E1407" s="333"/>
      <c r="F1407" s="333"/>
      <c r="G1407" s="334"/>
      <c r="H1407" s="334"/>
      <c r="I1407" s="335"/>
      <c r="J1407" s="335"/>
      <c r="K1407" s="335"/>
      <c r="L1407" s="335"/>
      <c r="M1407" s="335"/>
      <c r="N1407" s="336" t="str">
        <f t="shared" ca="1" si="84"/>
        <v/>
      </c>
      <c r="O1407" s="336" t="s">
        <v>18592</v>
      </c>
      <c r="P1407" s="337"/>
      <c r="Q1407" s="338" t="str">
        <f t="shared" si="85"/>
        <v/>
      </c>
      <c r="R1407" s="338" t="b">
        <f t="shared" si="86"/>
        <v>1</v>
      </c>
      <c r="S1407" s="338" t="str">
        <f t="shared" si="87"/>
        <v/>
      </c>
    </row>
    <row r="1408" spans="1:19" s="338" customFormat="1" ht="20.100000000000001" customHeight="1">
      <c r="A1408" s="301"/>
      <c r="B1408" s="333"/>
      <c r="C1408" s="333"/>
      <c r="D1408" s="333"/>
      <c r="E1408" s="333"/>
      <c r="F1408" s="333"/>
      <c r="G1408" s="334"/>
      <c r="H1408" s="334"/>
      <c r="I1408" s="335"/>
      <c r="J1408" s="335"/>
      <c r="K1408" s="335"/>
      <c r="L1408" s="335"/>
      <c r="M1408" s="335"/>
      <c r="N1408" s="336" t="str">
        <f t="shared" ca="1" si="84"/>
        <v/>
      </c>
      <c r="O1408" s="336" t="s">
        <v>18592</v>
      </c>
      <c r="P1408" s="337"/>
      <c r="Q1408" s="338" t="str">
        <f t="shared" si="85"/>
        <v/>
      </c>
      <c r="R1408" s="338" t="b">
        <f t="shared" si="86"/>
        <v>1</v>
      </c>
      <c r="S1408" s="338" t="str">
        <f t="shared" si="87"/>
        <v/>
      </c>
    </row>
    <row r="1409" spans="1:19" s="338" customFormat="1" ht="20.100000000000001" customHeight="1">
      <c r="A1409" s="301"/>
      <c r="B1409" s="333"/>
      <c r="C1409" s="333"/>
      <c r="D1409" s="333"/>
      <c r="E1409" s="333"/>
      <c r="F1409" s="333"/>
      <c r="G1409" s="334"/>
      <c r="H1409" s="334"/>
      <c r="I1409" s="335"/>
      <c r="J1409" s="335"/>
      <c r="K1409" s="335"/>
      <c r="L1409" s="335"/>
      <c r="M1409" s="335"/>
      <c r="N1409" s="336" t="str">
        <f t="shared" ca="1" si="84"/>
        <v/>
      </c>
      <c r="O1409" s="336" t="s">
        <v>18592</v>
      </c>
      <c r="P1409" s="337"/>
      <c r="Q1409" s="338" t="str">
        <f t="shared" si="85"/>
        <v/>
      </c>
      <c r="R1409" s="338" t="b">
        <f t="shared" si="86"/>
        <v>1</v>
      </c>
      <c r="S1409" s="338" t="str">
        <f t="shared" si="87"/>
        <v/>
      </c>
    </row>
    <row r="1410" spans="1:19" s="338" customFormat="1" ht="20.100000000000001" customHeight="1">
      <c r="A1410" s="301"/>
      <c r="B1410" s="333"/>
      <c r="C1410" s="333"/>
      <c r="D1410" s="333"/>
      <c r="E1410" s="333"/>
      <c r="F1410" s="333"/>
      <c r="G1410" s="334"/>
      <c r="H1410" s="334"/>
      <c r="I1410" s="335"/>
      <c r="J1410" s="335"/>
      <c r="K1410" s="335"/>
      <c r="L1410" s="335"/>
      <c r="M1410" s="335"/>
      <c r="N1410" s="336" t="str">
        <f t="shared" ca="1" si="84"/>
        <v/>
      </c>
      <c r="O1410" s="336" t="s">
        <v>18592</v>
      </c>
      <c r="P1410" s="337"/>
      <c r="Q1410" s="338" t="str">
        <f t="shared" si="85"/>
        <v/>
      </c>
      <c r="R1410" s="338" t="b">
        <f t="shared" si="86"/>
        <v>1</v>
      </c>
      <c r="S1410" s="338" t="str">
        <f t="shared" si="87"/>
        <v/>
      </c>
    </row>
    <row r="1411" spans="1:19" s="338" customFormat="1" ht="20.100000000000001" customHeight="1">
      <c r="A1411" s="301"/>
      <c r="B1411" s="333"/>
      <c r="C1411" s="333"/>
      <c r="D1411" s="333"/>
      <c r="E1411" s="333"/>
      <c r="F1411" s="333"/>
      <c r="G1411" s="334"/>
      <c r="H1411" s="334"/>
      <c r="I1411" s="335"/>
      <c r="J1411" s="335"/>
      <c r="K1411" s="335"/>
      <c r="L1411" s="335"/>
      <c r="M1411" s="335"/>
      <c r="N1411" s="336" t="str">
        <f t="shared" ca="1" si="84"/>
        <v/>
      </c>
      <c r="O1411" s="336" t="s">
        <v>18592</v>
      </c>
      <c r="P1411" s="337"/>
      <c r="Q1411" s="338" t="str">
        <f t="shared" si="85"/>
        <v/>
      </c>
      <c r="R1411" s="338" t="b">
        <f t="shared" si="86"/>
        <v>1</v>
      </c>
      <c r="S1411" s="338" t="str">
        <f t="shared" si="87"/>
        <v/>
      </c>
    </row>
    <row r="1412" spans="1:19" s="338" customFormat="1" ht="20.100000000000001" customHeight="1">
      <c r="A1412" s="301"/>
      <c r="B1412" s="333"/>
      <c r="C1412" s="333"/>
      <c r="D1412" s="333"/>
      <c r="E1412" s="333"/>
      <c r="F1412" s="333"/>
      <c r="G1412" s="334"/>
      <c r="H1412" s="334"/>
      <c r="I1412" s="335"/>
      <c r="J1412" s="335"/>
      <c r="K1412" s="335"/>
      <c r="L1412" s="335"/>
      <c r="M1412" s="335"/>
      <c r="N1412" s="336" t="str">
        <f t="shared" ca="1" si="84"/>
        <v/>
      </c>
      <c r="O1412" s="336" t="s">
        <v>18592</v>
      </c>
      <c r="P1412" s="337"/>
      <c r="Q1412" s="338" t="str">
        <f t="shared" si="85"/>
        <v/>
      </c>
      <c r="R1412" s="338" t="b">
        <f t="shared" si="86"/>
        <v>1</v>
      </c>
      <c r="S1412" s="338" t="str">
        <f t="shared" si="87"/>
        <v/>
      </c>
    </row>
    <row r="1413" spans="1:19" s="338" customFormat="1" ht="20.100000000000001" customHeight="1">
      <c r="A1413" s="301"/>
      <c r="B1413" s="333"/>
      <c r="C1413" s="333"/>
      <c r="D1413" s="333"/>
      <c r="E1413" s="333"/>
      <c r="F1413" s="333"/>
      <c r="G1413" s="334"/>
      <c r="H1413" s="334"/>
      <c r="I1413" s="335"/>
      <c r="J1413" s="335"/>
      <c r="K1413" s="335"/>
      <c r="L1413" s="335"/>
      <c r="M1413" s="335"/>
      <c r="N1413" s="336" t="str">
        <f t="shared" ref="N1413:N1476" ca="1" si="88">IF(A1413="","",IF(ISERROR(MATCH($F1413,CL,0)),"Unknown",INDIRECT("'C'!$A$"&amp;MATCH($F1413,CL,0)+1)))</f>
        <v/>
      </c>
      <c r="O1413" s="336" t="s">
        <v>18592</v>
      </c>
      <c r="P1413" s="337"/>
      <c r="Q1413" s="338" t="str">
        <f t="shared" ref="Q1413:Q1476" si="89">A1413&amp;B1413</f>
        <v/>
      </c>
      <c r="R1413" s="338" t="b">
        <f t="shared" ref="R1413:R1476" si="90">OR(ISBLANK(B1413),ISBLANK(C1413))</f>
        <v>1</v>
      </c>
      <c r="S1413" s="338" t="str">
        <f t="shared" ref="S1413:S1476" si="91">IF(R1413,"",A1413&amp;"+")</f>
        <v/>
      </c>
    </row>
    <row r="1414" spans="1:19" s="338" customFormat="1" ht="20.100000000000001" customHeight="1">
      <c r="A1414" s="301"/>
      <c r="B1414" s="333"/>
      <c r="C1414" s="333"/>
      <c r="D1414" s="333"/>
      <c r="E1414" s="333"/>
      <c r="F1414" s="333"/>
      <c r="G1414" s="334"/>
      <c r="H1414" s="334"/>
      <c r="I1414" s="335"/>
      <c r="J1414" s="335"/>
      <c r="K1414" s="335"/>
      <c r="L1414" s="335"/>
      <c r="M1414" s="335"/>
      <c r="N1414" s="336" t="str">
        <f t="shared" ca="1" si="88"/>
        <v/>
      </c>
      <c r="O1414" s="336" t="s">
        <v>18592</v>
      </c>
      <c r="P1414" s="337"/>
      <c r="Q1414" s="338" t="str">
        <f t="shared" si="89"/>
        <v/>
      </c>
      <c r="R1414" s="338" t="b">
        <f t="shared" si="90"/>
        <v>1</v>
      </c>
      <c r="S1414" s="338" t="str">
        <f t="shared" si="91"/>
        <v/>
      </c>
    </row>
    <row r="1415" spans="1:19" s="338" customFormat="1" ht="20.100000000000001" customHeight="1">
      <c r="A1415" s="301"/>
      <c r="B1415" s="333"/>
      <c r="C1415" s="333"/>
      <c r="D1415" s="333"/>
      <c r="E1415" s="333"/>
      <c r="F1415" s="333"/>
      <c r="G1415" s="334"/>
      <c r="H1415" s="334"/>
      <c r="I1415" s="335"/>
      <c r="J1415" s="335"/>
      <c r="K1415" s="335"/>
      <c r="L1415" s="335"/>
      <c r="M1415" s="335"/>
      <c r="N1415" s="336" t="str">
        <f t="shared" ca="1" si="88"/>
        <v/>
      </c>
      <c r="O1415" s="336" t="s">
        <v>18592</v>
      </c>
      <c r="P1415" s="337"/>
      <c r="Q1415" s="338" t="str">
        <f t="shared" si="89"/>
        <v/>
      </c>
      <c r="R1415" s="338" t="b">
        <f t="shared" si="90"/>
        <v>1</v>
      </c>
      <c r="S1415" s="338" t="str">
        <f t="shared" si="91"/>
        <v/>
      </c>
    </row>
    <row r="1416" spans="1:19" s="338" customFormat="1" ht="20.100000000000001" customHeight="1">
      <c r="A1416" s="301"/>
      <c r="B1416" s="333"/>
      <c r="C1416" s="333"/>
      <c r="D1416" s="333"/>
      <c r="E1416" s="333"/>
      <c r="F1416" s="333"/>
      <c r="G1416" s="334"/>
      <c r="H1416" s="334"/>
      <c r="I1416" s="335"/>
      <c r="J1416" s="335"/>
      <c r="K1416" s="335"/>
      <c r="L1416" s="335"/>
      <c r="M1416" s="335"/>
      <c r="N1416" s="336" t="str">
        <f t="shared" ca="1" si="88"/>
        <v/>
      </c>
      <c r="O1416" s="336" t="s">
        <v>18592</v>
      </c>
      <c r="P1416" s="337"/>
      <c r="Q1416" s="338" t="str">
        <f t="shared" si="89"/>
        <v/>
      </c>
      <c r="R1416" s="338" t="b">
        <f t="shared" si="90"/>
        <v>1</v>
      </c>
      <c r="S1416" s="338" t="str">
        <f t="shared" si="91"/>
        <v/>
      </c>
    </row>
    <row r="1417" spans="1:19" s="338" customFormat="1" ht="20.100000000000001" customHeight="1">
      <c r="A1417" s="301"/>
      <c r="B1417" s="333"/>
      <c r="C1417" s="333"/>
      <c r="D1417" s="333"/>
      <c r="E1417" s="333"/>
      <c r="F1417" s="333"/>
      <c r="G1417" s="334"/>
      <c r="H1417" s="334"/>
      <c r="I1417" s="335"/>
      <c r="J1417" s="335"/>
      <c r="K1417" s="335"/>
      <c r="L1417" s="335"/>
      <c r="M1417" s="335"/>
      <c r="N1417" s="336" t="str">
        <f t="shared" ca="1" si="88"/>
        <v/>
      </c>
      <c r="O1417" s="336" t="s">
        <v>18592</v>
      </c>
      <c r="P1417" s="337"/>
      <c r="Q1417" s="338" t="str">
        <f t="shared" si="89"/>
        <v/>
      </c>
      <c r="R1417" s="338" t="b">
        <f t="shared" si="90"/>
        <v>1</v>
      </c>
      <c r="S1417" s="338" t="str">
        <f t="shared" si="91"/>
        <v/>
      </c>
    </row>
    <row r="1418" spans="1:19" s="338" customFormat="1" ht="20.100000000000001" customHeight="1">
      <c r="A1418" s="301"/>
      <c r="B1418" s="333"/>
      <c r="C1418" s="333"/>
      <c r="D1418" s="333"/>
      <c r="E1418" s="333"/>
      <c r="F1418" s="333"/>
      <c r="G1418" s="334"/>
      <c r="H1418" s="334"/>
      <c r="I1418" s="335"/>
      <c r="J1418" s="335"/>
      <c r="K1418" s="335"/>
      <c r="L1418" s="335"/>
      <c r="M1418" s="335"/>
      <c r="N1418" s="336" t="str">
        <f t="shared" ca="1" si="88"/>
        <v/>
      </c>
      <c r="O1418" s="336" t="s">
        <v>18592</v>
      </c>
      <c r="P1418" s="337"/>
      <c r="Q1418" s="338" t="str">
        <f t="shared" si="89"/>
        <v/>
      </c>
      <c r="R1418" s="338" t="b">
        <f t="shared" si="90"/>
        <v>1</v>
      </c>
      <c r="S1418" s="338" t="str">
        <f t="shared" si="91"/>
        <v/>
      </c>
    </row>
    <row r="1419" spans="1:19" s="338" customFormat="1" ht="20.100000000000001" customHeight="1">
      <c r="A1419" s="301"/>
      <c r="B1419" s="333"/>
      <c r="C1419" s="333"/>
      <c r="D1419" s="333"/>
      <c r="E1419" s="333"/>
      <c r="F1419" s="333"/>
      <c r="G1419" s="334"/>
      <c r="H1419" s="334"/>
      <c r="I1419" s="335"/>
      <c r="J1419" s="335"/>
      <c r="K1419" s="335"/>
      <c r="L1419" s="335"/>
      <c r="M1419" s="335"/>
      <c r="N1419" s="336" t="str">
        <f t="shared" ca="1" si="88"/>
        <v/>
      </c>
      <c r="O1419" s="336" t="s">
        <v>18592</v>
      </c>
      <c r="P1419" s="337"/>
      <c r="Q1419" s="338" t="str">
        <f t="shared" si="89"/>
        <v/>
      </c>
      <c r="R1419" s="338" t="b">
        <f t="shared" si="90"/>
        <v>1</v>
      </c>
      <c r="S1419" s="338" t="str">
        <f t="shared" si="91"/>
        <v/>
      </c>
    </row>
    <row r="1420" spans="1:19" s="338" customFormat="1" ht="20.100000000000001" customHeight="1">
      <c r="A1420" s="301"/>
      <c r="B1420" s="333"/>
      <c r="C1420" s="333"/>
      <c r="D1420" s="333"/>
      <c r="E1420" s="333"/>
      <c r="F1420" s="333"/>
      <c r="G1420" s="334"/>
      <c r="H1420" s="334"/>
      <c r="I1420" s="335"/>
      <c r="J1420" s="335"/>
      <c r="K1420" s="335"/>
      <c r="L1420" s="335"/>
      <c r="M1420" s="335"/>
      <c r="N1420" s="336" t="str">
        <f t="shared" ca="1" si="88"/>
        <v/>
      </c>
      <c r="O1420" s="336" t="s">
        <v>18592</v>
      </c>
      <c r="P1420" s="337"/>
      <c r="Q1420" s="338" t="str">
        <f t="shared" si="89"/>
        <v/>
      </c>
      <c r="R1420" s="338" t="b">
        <f t="shared" si="90"/>
        <v>1</v>
      </c>
      <c r="S1420" s="338" t="str">
        <f t="shared" si="91"/>
        <v/>
      </c>
    </row>
    <row r="1421" spans="1:19" s="338" customFormat="1" ht="20.100000000000001" customHeight="1">
      <c r="A1421" s="301"/>
      <c r="B1421" s="333"/>
      <c r="C1421" s="333"/>
      <c r="D1421" s="333"/>
      <c r="E1421" s="333"/>
      <c r="F1421" s="333"/>
      <c r="G1421" s="334"/>
      <c r="H1421" s="334"/>
      <c r="I1421" s="335"/>
      <c r="J1421" s="335"/>
      <c r="K1421" s="335"/>
      <c r="L1421" s="335"/>
      <c r="M1421" s="335"/>
      <c r="N1421" s="336" t="str">
        <f t="shared" ca="1" si="88"/>
        <v/>
      </c>
      <c r="O1421" s="336" t="s">
        <v>18592</v>
      </c>
      <c r="P1421" s="337"/>
      <c r="Q1421" s="338" t="str">
        <f t="shared" si="89"/>
        <v/>
      </c>
      <c r="R1421" s="338" t="b">
        <f t="shared" si="90"/>
        <v>1</v>
      </c>
      <c r="S1421" s="338" t="str">
        <f t="shared" si="91"/>
        <v/>
      </c>
    </row>
    <row r="1422" spans="1:19" s="338" customFormat="1" ht="20.100000000000001" customHeight="1">
      <c r="A1422" s="301"/>
      <c r="B1422" s="333"/>
      <c r="C1422" s="333"/>
      <c r="D1422" s="333"/>
      <c r="E1422" s="333"/>
      <c r="F1422" s="333"/>
      <c r="G1422" s="334"/>
      <c r="H1422" s="334"/>
      <c r="I1422" s="335"/>
      <c r="J1422" s="335"/>
      <c r="K1422" s="335"/>
      <c r="L1422" s="335"/>
      <c r="M1422" s="335"/>
      <c r="N1422" s="336" t="str">
        <f t="shared" ca="1" si="88"/>
        <v/>
      </c>
      <c r="O1422" s="336" t="s">
        <v>18592</v>
      </c>
      <c r="P1422" s="337"/>
      <c r="Q1422" s="338" t="str">
        <f t="shared" si="89"/>
        <v/>
      </c>
      <c r="R1422" s="338" t="b">
        <f t="shared" si="90"/>
        <v>1</v>
      </c>
      <c r="S1422" s="338" t="str">
        <f t="shared" si="91"/>
        <v/>
      </c>
    </row>
    <row r="1423" spans="1:19" s="338" customFormat="1" ht="20.100000000000001" customHeight="1">
      <c r="A1423" s="301"/>
      <c r="B1423" s="333"/>
      <c r="C1423" s="333"/>
      <c r="D1423" s="333"/>
      <c r="E1423" s="333"/>
      <c r="F1423" s="333"/>
      <c r="G1423" s="334"/>
      <c r="H1423" s="334"/>
      <c r="I1423" s="335"/>
      <c r="J1423" s="335"/>
      <c r="K1423" s="335"/>
      <c r="L1423" s="335"/>
      <c r="M1423" s="335"/>
      <c r="N1423" s="336" t="str">
        <f t="shared" ca="1" si="88"/>
        <v/>
      </c>
      <c r="O1423" s="336" t="s">
        <v>18592</v>
      </c>
      <c r="P1423" s="337"/>
      <c r="Q1423" s="338" t="str">
        <f t="shared" si="89"/>
        <v/>
      </c>
      <c r="R1423" s="338" t="b">
        <f t="shared" si="90"/>
        <v>1</v>
      </c>
      <c r="S1423" s="338" t="str">
        <f t="shared" si="91"/>
        <v/>
      </c>
    </row>
    <row r="1424" spans="1:19" s="338" customFormat="1" ht="20.100000000000001" customHeight="1">
      <c r="A1424" s="301"/>
      <c r="B1424" s="333"/>
      <c r="C1424" s="333"/>
      <c r="D1424" s="333"/>
      <c r="E1424" s="333"/>
      <c r="F1424" s="333"/>
      <c r="G1424" s="334"/>
      <c r="H1424" s="334"/>
      <c r="I1424" s="335"/>
      <c r="J1424" s="335"/>
      <c r="K1424" s="335"/>
      <c r="L1424" s="335"/>
      <c r="M1424" s="335"/>
      <c r="N1424" s="336" t="str">
        <f t="shared" ca="1" si="88"/>
        <v/>
      </c>
      <c r="O1424" s="336" t="s">
        <v>18592</v>
      </c>
      <c r="P1424" s="337"/>
      <c r="Q1424" s="338" t="str">
        <f t="shared" si="89"/>
        <v/>
      </c>
      <c r="R1424" s="338" t="b">
        <f t="shared" si="90"/>
        <v>1</v>
      </c>
      <c r="S1424" s="338" t="str">
        <f t="shared" si="91"/>
        <v/>
      </c>
    </row>
    <row r="1425" spans="1:19" s="338" customFormat="1" ht="20.100000000000001" customHeight="1">
      <c r="A1425" s="301"/>
      <c r="B1425" s="333"/>
      <c r="C1425" s="333"/>
      <c r="D1425" s="333"/>
      <c r="E1425" s="333"/>
      <c r="F1425" s="333"/>
      <c r="G1425" s="334"/>
      <c r="H1425" s="334"/>
      <c r="I1425" s="335"/>
      <c r="J1425" s="335"/>
      <c r="K1425" s="335"/>
      <c r="L1425" s="335"/>
      <c r="M1425" s="335"/>
      <c r="N1425" s="336" t="str">
        <f t="shared" ca="1" si="88"/>
        <v/>
      </c>
      <c r="O1425" s="336" t="s">
        <v>18592</v>
      </c>
      <c r="P1425" s="337"/>
      <c r="Q1425" s="338" t="str">
        <f t="shared" si="89"/>
        <v/>
      </c>
      <c r="R1425" s="338" t="b">
        <f t="shared" si="90"/>
        <v>1</v>
      </c>
      <c r="S1425" s="338" t="str">
        <f t="shared" si="91"/>
        <v/>
      </c>
    </row>
    <row r="1426" spans="1:19" s="338" customFormat="1" ht="20.100000000000001" customHeight="1">
      <c r="A1426" s="301"/>
      <c r="B1426" s="333"/>
      <c r="C1426" s="333"/>
      <c r="D1426" s="333"/>
      <c r="E1426" s="333"/>
      <c r="F1426" s="333"/>
      <c r="G1426" s="334"/>
      <c r="H1426" s="334"/>
      <c r="I1426" s="335"/>
      <c r="J1426" s="335"/>
      <c r="K1426" s="335"/>
      <c r="L1426" s="335"/>
      <c r="M1426" s="335"/>
      <c r="N1426" s="336" t="str">
        <f t="shared" ca="1" si="88"/>
        <v/>
      </c>
      <c r="O1426" s="336" t="s">
        <v>18592</v>
      </c>
      <c r="P1426" s="337"/>
      <c r="Q1426" s="338" t="str">
        <f t="shared" si="89"/>
        <v/>
      </c>
      <c r="R1426" s="338" t="b">
        <f t="shared" si="90"/>
        <v>1</v>
      </c>
      <c r="S1426" s="338" t="str">
        <f t="shared" si="91"/>
        <v/>
      </c>
    </row>
    <row r="1427" spans="1:19" s="338" customFormat="1" ht="20.100000000000001" customHeight="1">
      <c r="A1427" s="301"/>
      <c r="B1427" s="333"/>
      <c r="C1427" s="333"/>
      <c r="D1427" s="333"/>
      <c r="E1427" s="333"/>
      <c r="F1427" s="333"/>
      <c r="G1427" s="334"/>
      <c r="H1427" s="334"/>
      <c r="I1427" s="335"/>
      <c r="J1427" s="335"/>
      <c r="K1427" s="335"/>
      <c r="L1427" s="335"/>
      <c r="M1427" s="335"/>
      <c r="N1427" s="336" t="str">
        <f t="shared" ca="1" si="88"/>
        <v/>
      </c>
      <c r="O1427" s="336" t="s">
        <v>18592</v>
      </c>
      <c r="P1427" s="337"/>
      <c r="Q1427" s="338" t="str">
        <f t="shared" si="89"/>
        <v/>
      </c>
      <c r="R1427" s="338" t="b">
        <f t="shared" si="90"/>
        <v>1</v>
      </c>
      <c r="S1427" s="338" t="str">
        <f t="shared" si="91"/>
        <v/>
      </c>
    </row>
    <row r="1428" spans="1:19" s="338" customFormat="1" ht="20.100000000000001" customHeight="1">
      <c r="A1428" s="301"/>
      <c r="B1428" s="333"/>
      <c r="C1428" s="333"/>
      <c r="D1428" s="333"/>
      <c r="E1428" s="333"/>
      <c r="F1428" s="333"/>
      <c r="G1428" s="334"/>
      <c r="H1428" s="334"/>
      <c r="I1428" s="335"/>
      <c r="J1428" s="335"/>
      <c r="K1428" s="335"/>
      <c r="L1428" s="335"/>
      <c r="M1428" s="335"/>
      <c r="N1428" s="336" t="str">
        <f t="shared" ca="1" si="88"/>
        <v/>
      </c>
      <c r="O1428" s="336" t="s">
        <v>18592</v>
      </c>
      <c r="P1428" s="337"/>
      <c r="Q1428" s="338" t="str">
        <f t="shared" si="89"/>
        <v/>
      </c>
      <c r="R1428" s="338" t="b">
        <f t="shared" si="90"/>
        <v>1</v>
      </c>
      <c r="S1428" s="338" t="str">
        <f t="shared" si="91"/>
        <v/>
      </c>
    </row>
    <row r="1429" spans="1:19" s="338" customFormat="1" ht="20.100000000000001" customHeight="1">
      <c r="A1429" s="301"/>
      <c r="B1429" s="333"/>
      <c r="C1429" s="333"/>
      <c r="D1429" s="333"/>
      <c r="E1429" s="333"/>
      <c r="F1429" s="333"/>
      <c r="G1429" s="334"/>
      <c r="H1429" s="334"/>
      <c r="I1429" s="335"/>
      <c r="J1429" s="335"/>
      <c r="K1429" s="335"/>
      <c r="L1429" s="335"/>
      <c r="M1429" s="335"/>
      <c r="N1429" s="336" t="str">
        <f t="shared" ca="1" si="88"/>
        <v/>
      </c>
      <c r="O1429" s="336" t="s">
        <v>18592</v>
      </c>
      <c r="P1429" s="337"/>
      <c r="Q1429" s="338" t="str">
        <f t="shared" si="89"/>
        <v/>
      </c>
      <c r="R1429" s="338" t="b">
        <f t="shared" si="90"/>
        <v>1</v>
      </c>
      <c r="S1429" s="338" t="str">
        <f t="shared" si="91"/>
        <v/>
      </c>
    </row>
    <row r="1430" spans="1:19" s="338" customFormat="1" ht="20.100000000000001" customHeight="1">
      <c r="A1430" s="301"/>
      <c r="B1430" s="333"/>
      <c r="C1430" s="333"/>
      <c r="D1430" s="333"/>
      <c r="E1430" s="333"/>
      <c r="F1430" s="333"/>
      <c r="G1430" s="334"/>
      <c r="H1430" s="334"/>
      <c r="I1430" s="335"/>
      <c r="J1430" s="335"/>
      <c r="K1430" s="335"/>
      <c r="L1430" s="335"/>
      <c r="M1430" s="335"/>
      <c r="N1430" s="336" t="str">
        <f t="shared" ca="1" si="88"/>
        <v/>
      </c>
      <c r="O1430" s="336" t="s">
        <v>18592</v>
      </c>
      <c r="P1430" s="337"/>
      <c r="Q1430" s="338" t="str">
        <f t="shared" si="89"/>
        <v/>
      </c>
      <c r="R1430" s="338" t="b">
        <f t="shared" si="90"/>
        <v>1</v>
      </c>
      <c r="S1430" s="338" t="str">
        <f t="shared" si="91"/>
        <v/>
      </c>
    </row>
    <row r="1431" spans="1:19" s="338" customFormat="1" ht="20.100000000000001" customHeight="1">
      <c r="A1431" s="301"/>
      <c r="B1431" s="333"/>
      <c r="C1431" s="333"/>
      <c r="D1431" s="333"/>
      <c r="E1431" s="333"/>
      <c r="F1431" s="333"/>
      <c r="G1431" s="334"/>
      <c r="H1431" s="334"/>
      <c r="I1431" s="335"/>
      <c r="J1431" s="335"/>
      <c r="K1431" s="335"/>
      <c r="L1431" s="335"/>
      <c r="M1431" s="335"/>
      <c r="N1431" s="336" t="str">
        <f t="shared" ca="1" si="88"/>
        <v/>
      </c>
      <c r="O1431" s="336" t="s">
        <v>18592</v>
      </c>
      <c r="P1431" s="337"/>
      <c r="Q1431" s="338" t="str">
        <f t="shared" si="89"/>
        <v/>
      </c>
      <c r="R1431" s="338" t="b">
        <f t="shared" si="90"/>
        <v>1</v>
      </c>
      <c r="S1431" s="338" t="str">
        <f t="shared" si="91"/>
        <v/>
      </c>
    </row>
    <row r="1432" spans="1:19" s="338" customFormat="1" ht="20.100000000000001" customHeight="1">
      <c r="A1432" s="301"/>
      <c r="B1432" s="333"/>
      <c r="C1432" s="333"/>
      <c r="D1432" s="333"/>
      <c r="E1432" s="333"/>
      <c r="F1432" s="333"/>
      <c r="G1432" s="334"/>
      <c r="H1432" s="334"/>
      <c r="I1432" s="335"/>
      <c r="J1432" s="335"/>
      <c r="K1432" s="335"/>
      <c r="L1432" s="335"/>
      <c r="M1432" s="335"/>
      <c r="N1432" s="336" t="str">
        <f t="shared" ca="1" si="88"/>
        <v/>
      </c>
      <c r="O1432" s="336" t="s">
        <v>18592</v>
      </c>
      <c r="P1432" s="337"/>
      <c r="Q1432" s="338" t="str">
        <f t="shared" si="89"/>
        <v/>
      </c>
      <c r="R1432" s="338" t="b">
        <f t="shared" si="90"/>
        <v>1</v>
      </c>
      <c r="S1432" s="338" t="str">
        <f t="shared" si="91"/>
        <v/>
      </c>
    </row>
    <row r="1433" spans="1:19" s="338" customFormat="1" ht="20.100000000000001" customHeight="1">
      <c r="A1433" s="301"/>
      <c r="B1433" s="333"/>
      <c r="C1433" s="333"/>
      <c r="D1433" s="333"/>
      <c r="E1433" s="333"/>
      <c r="F1433" s="333"/>
      <c r="G1433" s="334"/>
      <c r="H1433" s="334"/>
      <c r="I1433" s="335"/>
      <c r="J1433" s="335"/>
      <c r="K1433" s="335"/>
      <c r="L1433" s="335"/>
      <c r="M1433" s="335"/>
      <c r="N1433" s="336" t="str">
        <f t="shared" ca="1" si="88"/>
        <v/>
      </c>
      <c r="O1433" s="336" t="s">
        <v>18592</v>
      </c>
      <c r="P1433" s="337"/>
      <c r="Q1433" s="338" t="str">
        <f t="shared" si="89"/>
        <v/>
      </c>
      <c r="R1433" s="338" t="b">
        <f t="shared" si="90"/>
        <v>1</v>
      </c>
      <c r="S1433" s="338" t="str">
        <f t="shared" si="91"/>
        <v/>
      </c>
    </row>
    <row r="1434" spans="1:19" s="338" customFormat="1" ht="20.100000000000001" customHeight="1">
      <c r="A1434" s="301"/>
      <c r="B1434" s="333"/>
      <c r="C1434" s="333"/>
      <c r="D1434" s="333"/>
      <c r="E1434" s="333"/>
      <c r="F1434" s="333"/>
      <c r="G1434" s="334"/>
      <c r="H1434" s="334"/>
      <c r="I1434" s="335"/>
      <c r="J1434" s="335"/>
      <c r="K1434" s="335"/>
      <c r="L1434" s="335"/>
      <c r="M1434" s="335"/>
      <c r="N1434" s="336" t="str">
        <f t="shared" ca="1" si="88"/>
        <v/>
      </c>
      <c r="O1434" s="336" t="s">
        <v>18592</v>
      </c>
      <c r="P1434" s="337"/>
      <c r="Q1434" s="338" t="str">
        <f t="shared" si="89"/>
        <v/>
      </c>
      <c r="R1434" s="338" t="b">
        <f t="shared" si="90"/>
        <v>1</v>
      </c>
      <c r="S1434" s="338" t="str">
        <f t="shared" si="91"/>
        <v/>
      </c>
    </row>
    <row r="1435" spans="1:19" s="338" customFormat="1" ht="20.100000000000001" customHeight="1">
      <c r="A1435" s="301"/>
      <c r="B1435" s="333"/>
      <c r="C1435" s="333"/>
      <c r="D1435" s="333"/>
      <c r="E1435" s="333"/>
      <c r="F1435" s="333"/>
      <c r="G1435" s="334"/>
      <c r="H1435" s="334"/>
      <c r="I1435" s="335"/>
      <c r="J1435" s="335"/>
      <c r="K1435" s="335"/>
      <c r="L1435" s="335"/>
      <c r="M1435" s="335"/>
      <c r="N1435" s="336" t="str">
        <f t="shared" ca="1" si="88"/>
        <v/>
      </c>
      <c r="O1435" s="336" t="s">
        <v>18592</v>
      </c>
      <c r="P1435" s="337"/>
      <c r="Q1435" s="338" t="str">
        <f t="shared" si="89"/>
        <v/>
      </c>
      <c r="R1435" s="338" t="b">
        <f t="shared" si="90"/>
        <v>1</v>
      </c>
      <c r="S1435" s="338" t="str">
        <f t="shared" si="91"/>
        <v/>
      </c>
    </row>
    <row r="1436" spans="1:19" s="338" customFormat="1" ht="20.100000000000001" customHeight="1">
      <c r="A1436" s="301"/>
      <c r="B1436" s="333"/>
      <c r="C1436" s="333"/>
      <c r="D1436" s="333"/>
      <c r="E1436" s="333"/>
      <c r="F1436" s="333"/>
      <c r="G1436" s="334"/>
      <c r="H1436" s="334"/>
      <c r="I1436" s="335"/>
      <c r="J1436" s="335"/>
      <c r="K1436" s="335"/>
      <c r="L1436" s="335"/>
      <c r="M1436" s="335"/>
      <c r="N1436" s="336" t="str">
        <f t="shared" ca="1" si="88"/>
        <v/>
      </c>
      <c r="O1436" s="336" t="s">
        <v>18592</v>
      </c>
      <c r="P1436" s="337"/>
      <c r="Q1436" s="338" t="str">
        <f t="shared" si="89"/>
        <v/>
      </c>
      <c r="R1436" s="338" t="b">
        <f t="shared" si="90"/>
        <v>1</v>
      </c>
      <c r="S1436" s="338" t="str">
        <f t="shared" si="91"/>
        <v/>
      </c>
    </row>
    <row r="1437" spans="1:19" s="338" customFormat="1" ht="20.100000000000001" customHeight="1">
      <c r="A1437" s="301"/>
      <c r="B1437" s="333"/>
      <c r="C1437" s="333"/>
      <c r="D1437" s="333"/>
      <c r="E1437" s="333"/>
      <c r="F1437" s="333"/>
      <c r="G1437" s="334"/>
      <c r="H1437" s="334"/>
      <c r="I1437" s="335"/>
      <c r="J1437" s="335"/>
      <c r="K1437" s="335"/>
      <c r="L1437" s="335"/>
      <c r="M1437" s="335"/>
      <c r="N1437" s="336" t="str">
        <f t="shared" ca="1" si="88"/>
        <v/>
      </c>
      <c r="O1437" s="336" t="s">
        <v>18592</v>
      </c>
      <c r="P1437" s="337"/>
      <c r="Q1437" s="338" t="str">
        <f t="shared" si="89"/>
        <v/>
      </c>
      <c r="R1437" s="338" t="b">
        <f t="shared" si="90"/>
        <v>1</v>
      </c>
      <c r="S1437" s="338" t="str">
        <f t="shared" si="91"/>
        <v/>
      </c>
    </row>
    <row r="1438" spans="1:19" s="338" customFormat="1" ht="20.100000000000001" customHeight="1">
      <c r="A1438" s="301"/>
      <c r="B1438" s="333"/>
      <c r="C1438" s="333"/>
      <c r="D1438" s="333"/>
      <c r="E1438" s="333"/>
      <c r="F1438" s="333"/>
      <c r="G1438" s="334"/>
      <c r="H1438" s="334"/>
      <c r="I1438" s="335"/>
      <c r="J1438" s="335"/>
      <c r="K1438" s="335"/>
      <c r="L1438" s="335"/>
      <c r="M1438" s="335"/>
      <c r="N1438" s="336" t="str">
        <f t="shared" ca="1" si="88"/>
        <v/>
      </c>
      <c r="O1438" s="336" t="s">
        <v>18592</v>
      </c>
      <c r="P1438" s="337"/>
      <c r="Q1438" s="338" t="str">
        <f t="shared" si="89"/>
        <v/>
      </c>
      <c r="R1438" s="338" t="b">
        <f t="shared" si="90"/>
        <v>1</v>
      </c>
      <c r="S1438" s="338" t="str">
        <f t="shared" si="91"/>
        <v/>
      </c>
    </row>
    <row r="1439" spans="1:19" s="338" customFormat="1" ht="20.100000000000001" customHeight="1">
      <c r="A1439" s="301"/>
      <c r="B1439" s="333"/>
      <c r="C1439" s="333"/>
      <c r="D1439" s="333"/>
      <c r="E1439" s="333"/>
      <c r="F1439" s="333"/>
      <c r="G1439" s="334"/>
      <c r="H1439" s="334"/>
      <c r="I1439" s="335"/>
      <c r="J1439" s="335"/>
      <c r="K1439" s="335"/>
      <c r="L1439" s="335"/>
      <c r="M1439" s="335"/>
      <c r="N1439" s="336" t="str">
        <f t="shared" ca="1" si="88"/>
        <v/>
      </c>
      <c r="O1439" s="336" t="s">
        <v>18592</v>
      </c>
      <c r="P1439" s="337"/>
      <c r="Q1439" s="338" t="str">
        <f t="shared" si="89"/>
        <v/>
      </c>
      <c r="R1439" s="338" t="b">
        <f t="shared" si="90"/>
        <v>1</v>
      </c>
      <c r="S1439" s="338" t="str">
        <f t="shared" si="91"/>
        <v/>
      </c>
    </row>
    <row r="1440" spans="1:19" s="338" customFormat="1" ht="20.100000000000001" customHeight="1">
      <c r="A1440" s="301"/>
      <c r="B1440" s="333"/>
      <c r="C1440" s="333"/>
      <c r="D1440" s="333"/>
      <c r="E1440" s="333"/>
      <c r="F1440" s="333"/>
      <c r="G1440" s="334"/>
      <c r="H1440" s="334"/>
      <c r="I1440" s="335"/>
      <c r="J1440" s="335"/>
      <c r="K1440" s="335"/>
      <c r="L1440" s="335"/>
      <c r="M1440" s="335"/>
      <c r="N1440" s="336" t="str">
        <f t="shared" ca="1" si="88"/>
        <v/>
      </c>
      <c r="O1440" s="336" t="s">
        <v>18592</v>
      </c>
      <c r="P1440" s="337"/>
      <c r="Q1440" s="338" t="str">
        <f t="shared" si="89"/>
        <v/>
      </c>
      <c r="R1440" s="338" t="b">
        <f t="shared" si="90"/>
        <v>1</v>
      </c>
      <c r="S1440" s="338" t="str">
        <f t="shared" si="91"/>
        <v/>
      </c>
    </row>
    <row r="1441" spans="1:19" s="338" customFormat="1" ht="20.100000000000001" customHeight="1">
      <c r="A1441" s="301"/>
      <c r="B1441" s="333"/>
      <c r="C1441" s="333"/>
      <c r="D1441" s="333"/>
      <c r="E1441" s="333"/>
      <c r="F1441" s="333"/>
      <c r="G1441" s="334"/>
      <c r="H1441" s="334"/>
      <c r="I1441" s="335"/>
      <c r="J1441" s="335"/>
      <c r="K1441" s="335"/>
      <c r="L1441" s="335"/>
      <c r="M1441" s="335"/>
      <c r="N1441" s="336" t="str">
        <f t="shared" ca="1" si="88"/>
        <v/>
      </c>
      <c r="O1441" s="336" t="s">
        <v>18592</v>
      </c>
      <c r="P1441" s="337"/>
      <c r="Q1441" s="338" t="str">
        <f t="shared" si="89"/>
        <v/>
      </c>
      <c r="R1441" s="338" t="b">
        <f t="shared" si="90"/>
        <v>1</v>
      </c>
      <c r="S1441" s="338" t="str">
        <f t="shared" si="91"/>
        <v/>
      </c>
    </row>
    <row r="1442" spans="1:19" s="338" customFormat="1" ht="20.100000000000001" customHeight="1">
      <c r="A1442" s="301"/>
      <c r="B1442" s="333"/>
      <c r="C1442" s="333"/>
      <c r="D1442" s="333"/>
      <c r="E1442" s="333"/>
      <c r="F1442" s="333"/>
      <c r="G1442" s="334"/>
      <c r="H1442" s="334"/>
      <c r="I1442" s="335"/>
      <c r="J1442" s="335"/>
      <c r="K1442" s="335"/>
      <c r="L1442" s="335"/>
      <c r="M1442" s="335"/>
      <c r="N1442" s="336" t="str">
        <f t="shared" ca="1" si="88"/>
        <v/>
      </c>
      <c r="O1442" s="336" t="s">
        <v>18592</v>
      </c>
      <c r="P1442" s="337"/>
      <c r="Q1442" s="338" t="str">
        <f t="shared" si="89"/>
        <v/>
      </c>
      <c r="R1442" s="338" t="b">
        <f t="shared" si="90"/>
        <v>1</v>
      </c>
      <c r="S1442" s="338" t="str">
        <f t="shared" si="91"/>
        <v/>
      </c>
    </row>
    <row r="1443" spans="1:19" s="338" customFormat="1" ht="20.100000000000001" customHeight="1">
      <c r="A1443" s="301"/>
      <c r="B1443" s="333"/>
      <c r="C1443" s="333"/>
      <c r="D1443" s="333"/>
      <c r="E1443" s="333"/>
      <c r="F1443" s="333"/>
      <c r="G1443" s="334"/>
      <c r="H1443" s="334"/>
      <c r="I1443" s="335"/>
      <c r="J1443" s="335"/>
      <c r="K1443" s="335"/>
      <c r="L1443" s="335"/>
      <c r="M1443" s="335"/>
      <c r="N1443" s="336" t="str">
        <f t="shared" ca="1" si="88"/>
        <v/>
      </c>
      <c r="O1443" s="336" t="s">
        <v>18592</v>
      </c>
      <c r="P1443" s="337"/>
      <c r="Q1443" s="338" t="str">
        <f t="shared" si="89"/>
        <v/>
      </c>
      <c r="R1443" s="338" t="b">
        <f t="shared" si="90"/>
        <v>1</v>
      </c>
      <c r="S1443" s="338" t="str">
        <f t="shared" si="91"/>
        <v/>
      </c>
    </row>
    <row r="1444" spans="1:19" s="338" customFormat="1" ht="20.100000000000001" customHeight="1">
      <c r="A1444" s="301"/>
      <c r="B1444" s="333"/>
      <c r="C1444" s="333"/>
      <c r="D1444" s="333"/>
      <c r="E1444" s="333"/>
      <c r="F1444" s="333"/>
      <c r="G1444" s="334"/>
      <c r="H1444" s="334"/>
      <c r="I1444" s="335"/>
      <c r="J1444" s="335"/>
      <c r="K1444" s="335"/>
      <c r="L1444" s="335"/>
      <c r="M1444" s="335"/>
      <c r="N1444" s="336" t="str">
        <f t="shared" ca="1" si="88"/>
        <v/>
      </c>
      <c r="O1444" s="336" t="s">
        <v>18592</v>
      </c>
      <c r="P1444" s="337"/>
      <c r="Q1444" s="338" t="str">
        <f t="shared" si="89"/>
        <v/>
      </c>
      <c r="R1444" s="338" t="b">
        <f t="shared" si="90"/>
        <v>1</v>
      </c>
      <c r="S1444" s="338" t="str">
        <f t="shared" si="91"/>
        <v/>
      </c>
    </row>
    <row r="1445" spans="1:19" s="338" customFormat="1" ht="20.100000000000001" customHeight="1">
      <c r="A1445" s="301"/>
      <c r="B1445" s="333"/>
      <c r="C1445" s="333"/>
      <c r="D1445" s="333"/>
      <c r="E1445" s="333"/>
      <c r="F1445" s="333"/>
      <c r="G1445" s="334"/>
      <c r="H1445" s="334"/>
      <c r="I1445" s="335"/>
      <c r="J1445" s="335"/>
      <c r="K1445" s="335"/>
      <c r="L1445" s="335"/>
      <c r="M1445" s="335"/>
      <c r="N1445" s="336" t="str">
        <f t="shared" ca="1" si="88"/>
        <v/>
      </c>
      <c r="O1445" s="336" t="s">
        <v>18592</v>
      </c>
      <c r="P1445" s="337"/>
      <c r="Q1445" s="338" t="str">
        <f t="shared" si="89"/>
        <v/>
      </c>
      <c r="R1445" s="338" t="b">
        <f t="shared" si="90"/>
        <v>1</v>
      </c>
      <c r="S1445" s="338" t="str">
        <f t="shared" si="91"/>
        <v/>
      </c>
    </row>
    <row r="1446" spans="1:19" s="338" customFormat="1" ht="20.100000000000001" customHeight="1">
      <c r="A1446" s="301"/>
      <c r="B1446" s="333"/>
      <c r="C1446" s="333"/>
      <c r="D1446" s="333"/>
      <c r="E1446" s="333"/>
      <c r="F1446" s="333"/>
      <c r="G1446" s="334"/>
      <c r="H1446" s="334"/>
      <c r="I1446" s="335"/>
      <c r="J1446" s="335"/>
      <c r="K1446" s="335"/>
      <c r="L1446" s="335"/>
      <c r="M1446" s="335"/>
      <c r="N1446" s="336" t="str">
        <f t="shared" ca="1" si="88"/>
        <v/>
      </c>
      <c r="O1446" s="336" t="s">
        <v>18592</v>
      </c>
      <c r="P1446" s="337"/>
      <c r="Q1446" s="338" t="str">
        <f t="shared" si="89"/>
        <v/>
      </c>
      <c r="R1446" s="338" t="b">
        <f t="shared" si="90"/>
        <v>1</v>
      </c>
      <c r="S1446" s="338" t="str">
        <f t="shared" si="91"/>
        <v/>
      </c>
    </row>
    <row r="1447" spans="1:19" s="338" customFormat="1" ht="20.100000000000001" customHeight="1">
      <c r="A1447" s="301"/>
      <c r="B1447" s="333"/>
      <c r="C1447" s="333"/>
      <c r="D1447" s="333"/>
      <c r="E1447" s="333"/>
      <c r="F1447" s="333"/>
      <c r="G1447" s="334"/>
      <c r="H1447" s="334"/>
      <c r="I1447" s="335"/>
      <c r="J1447" s="335"/>
      <c r="K1447" s="335"/>
      <c r="L1447" s="335"/>
      <c r="M1447" s="335"/>
      <c r="N1447" s="336" t="str">
        <f t="shared" ca="1" si="88"/>
        <v/>
      </c>
      <c r="O1447" s="336" t="s">
        <v>18592</v>
      </c>
      <c r="P1447" s="337"/>
      <c r="Q1447" s="338" t="str">
        <f t="shared" si="89"/>
        <v/>
      </c>
      <c r="R1447" s="338" t="b">
        <f t="shared" si="90"/>
        <v>1</v>
      </c>
      <c r="S1447" s="338" t="str">
        <f t="shared" si="91"/>
        <v/>
      </c>
    </row>
    <row r="1448" spans="1:19" s="338" customFormat="1" ht="20.100000000000001" customHeight="1">
      <c r="A1448" s="301"/>
      <c r="B1448" s="333"/>
      <c r="C1448" s="333"/>
      <c r="D1448" s="333"/>
      <c r="E1448" s="333"/>
      <c r="F1448" s="333"/>
      <c r="G1448" s="334"/>
      <c r="H1448" s="334"/>
      <c r="I1448" s="335"/>
      <c r="J1448" s="335"/>
      <c r="K1448" s="335"/>
      <c r="L1448" s="335"/>
      <c r="M1448" s="335"/>
      <c r="N1448" s="336" t="str">
        <f t="shared" ca="1" si="88"/>
        <v/>
      </c>
      <c r="O1448" s="336" t="s">
        <v>18592</v>
      </c>
      <c r="P1448" s="337"/>
      <c r="Q1448" s="338" t="str">
        <f t="shared" si="89"/>
        <v/>
      </c>
      <c r="R1448" s="338" t="b">
        <f t="shared" si="90"/>
        <v>1</v>
      </c>
      <c r="S1448" s="338" t="str">
        <f t="shared" si="91"/>
        <v/>
      </c>
    </row>
    <row r="1449" spans="1:19" s="338" customFormat="1" ht="20.100000000000001" customHeight="1">
      <c r="A1449" s="301"/>
      <c r="B1449" s="333"/>
      <c r="C1449" s="333"/>
      <c r="D1449" s="333"/>
      <c r="E1449" s="333"/>
      <c r="F1449" s="333"/>
      <c r="G1449" s="334"/>
      <c r="H1449" s="334"/>
      <c r="I1449" s="335"/>
      <c r="J1449" s="335"/>
      <c r="K1449" s="335"/>
      <c r="L1449" s="335"/>
      <c r="M1449" s="335"/>
      <c r="N1449" s="336" t="str">
        <f t="shared" ca="1" si="88"/>
        <v/>
      </c>
      <c r="O1449" s="336" t="s">
        <v>18592</v>
      </c>
      <c r="P1449" s="337"/>
      <c r="Q1449" s="338" t="str">
        <f t="shared" si="89"/>
        <v/>
      </c>
      <c r="R1449" s="338" t="b">
        <f t="shared" si="90"/>
        <v>1</v>
      </c>
      <c r="S1449" s="338" t="str">
        <f t="shared" si="91"/>
        <v/>
      </c>
    </row>
    <row r="1450" spans="1:19" s="338" customFormat="1" ht="20.100000000000001" customHeight="1">
      <c r="A1450" s="301"/>
      <c r="B1450" s="333"/>
      <c r="C1450" s="333"/>
      <c r="D1450" s="333"/>
      <c r="E1450" s="333"/>
      <c r="F1450" s="333"/>
      <c r="G1450" s="334"/>
      <c r="H1450" s="334"/>
      <c r="I1450" s="335"/>
      <c r="J1450" s="335"/>
      <c r="K1450" s="335"/>
      <c r="L1450" s="335"/>
      <c r="M1450" s="335"/>
      <c r="N1450" s="336" t="str">
        <f t="shared" ca="1" si="88"/>
        <v/>
      </c>
      <c r="O1450" s="336" t="s">
        <v>18592</v>
      </c>
      <c r="P1450" s="337"/>
      <c r="Q1450" s="338" t="str">
        <f t="shared" si="89"/>
        <v/>
      </c>
      <c r="R1450" s="338" t="b">
        <f t="shared" si="90"/>
        <v>1</v>
      </c>
      <c r="S1450" s="338" t="str">
        <f t="shared" si="91"/>
        <v/>
      </c>
    </row>
    <row r="1451" spans="1:19" s="338" customFormat="1" ht="20.100000000000001" customHeight="1">
      <c r="A1451" s="301"/>
      <c r="B1451" s="333"/>
      <c r="C1451" s="333"/>
      <c r="D1451" s="333"/>
      <c r="E1451" s="333"/>
      <c r="F1451" s="333"/>
      <c r="G1451" s="334"/>
      <c r="H1451" s="334"/>
      <c r="I1451" s="335"/>
      <c r="J1451" s="335"/>
      <c r="K1451" s="335"/>
      <c r="L1451" s="335"/>
      <c r="M1451" s="335"/>
      <c r="N1451" s="336" t="str">
        <f t="shared" ca="1" si="88"/>
        <v/>
      </c>
      <c r="O1451" s="336" t="s">
        <v>18592</v>
      </c>
      <c r="P1451" s="337"/>
      <c r="Q1451" s="338" t="str">
        <f t="shared" si="89"/>
        <v/>
      </c>
      <c r="R1451" s="338" t="b">
        <f t="shared" si="90"/>
        <v>1</v>
      </c>
      <c r="S1451" s="338" t="str">
        <f t="shared" si="91"/>
        <v/>
      </c>
    </row>
    <row r="1452" spans="1:19" s="338" customFormat="1" ht="20.100000000000001" customHeight="1">
      <c r="A1452" s="301"/>
      <c r="B1452" s="333"/>
      <c r="C1452" s="333"/>
      <c r="D1452" s="333"/>
      <c r="E1452" s="333"/>
      <c r="F1452" s="333"/>
      <c r="G1452" s="334"/>
      <c r="H1452" s="334"/>
      <c r="I1452" s="335"/>
      <c r="J1452" s="335"/>
      <c r="K1452" s="335"/>
      <c r="L1452" s="335"/>
      <c r="M1452" s="335"/>
      <c r="N1452" s="336" t="str">
        <f t="shared" ca="1" si="88"/>
        <v/>
      </c>
      <c r="O1452" s="336" t="s">
        <v>18592</v>
      </c>
      <c r="P1452" s="337"/>
      <c r="Q1452" s="338" t="str">
        <f t="shared" si="89"/>
        <v/>
      </c>
      <c r="R1452" s="338" t="b">
        <f t="shared" si="90"/>
        <v>1</v>
      </c>
      <c r="S1452" s="338" t="str">
        <f t="shared" si="91"/>
        <v/>
      </c>
    </row>
    <row r="1453" spans="1:19" s="338" customFormat="1" ht="20.100000000000001" customHeight="1">
      <c r="A1453" s="301"/>
      <c r="B1453" s="333"/>
      <c r="C1453" s="333"/>
      <c r="D1453" s="333"/>
      <c r="E1453" s="333"/>
      <c r="F1453" s="333"/>
      <c r="G1453" s="334"/>
      <c r="H1453" s="334"/>
      <c r="I1453" s="335"/>
      <c r="J1453" s="335"/>
      <c r="K1453" s="335"/>
      <c r="L1453" s="335"/>
      <c r="M1453" s="335"/>
      <c r="N1453" s="336" t="str">
        <f t="shared" ca="1" si="88"/>
        <v/>
      </c>
      <c r="O1453" s="336" t="s">
        <v>18592</v>
      </c>
      <c r="P1453" s="337"/>
      <c r="Q1453" s="338" t="str">
        <f t="shared" si="89"/>
        <v/>
      </c>
      <c r="R1453" s="338" t="b">
        <f t="shared" si="90"/>
        <v>1</v>
      </c>
      <c r="S1453" s="338" t="str">
        <f t="shared" si="91"/>
        <v/>
      </c>
    </row>
    <row r="1454" spans="1:19" s="338" customFormat="1" ht="20.100000000000001" customHeight="1">
      <c r="A1454" s="301"/>
      <c r="B1454" s="333"/>
      <c r="C1454" s="333"/>
      <c r="D1454" s="333"/>
      <c r="E1454" s="333"/>
      <c r="F1454" s="333"/>
      <c r="G1454" s="334"/>
      <c r="H1454" s="334"/>
      <c r="I1454" s="335"/>
      <c r="J1454" s="335"/>
      <c r="K1454" s="335"/>
      <c r="L1454" s="335"/>
      <c r="M1454" s="335"/>
      <c r="N1454" s="336" t="str">
        <f t="shared" ca="1" si="88"/>
        <v/>
      </c>
      <c r="O1454" s="336" t="s">
        <v>18592</v>
      </c>
      <c r="P1454" s="337"/>
      <c r="Q1454" s="338" t="str">
        <f t="shared" si="89"/>
        <v/>
      </c>
      <c r="R1454" s="338" t="b">
        <f t="shared" si="90"/>
        <v>1</v>
      </c>
      <c r="S1454" s="338" t="str">
        <f t="shared" si="91"/>
        <v/>
      </c>
    </row>
    <row r="1455" spans="1:19" s="338" customFormat="1" ht="20.100000000000001" customHeight="1">
      <c r="A1455" s="301"/>
      <c r="B1455" s="333"/>
      <c r="C1455" s="333"/>
      <c r="D1455" s="333"/>
      <c r="E1455" s="333"/>
      <c r="F1455" s="333"/>
      <c r="G1455" s="334"/>
      <c r="H1455" s="334"/>
      <c r="I1455" s="335"/>
      <c r="J1455" s="335"/>
      <c r="K1455" s="335"/>
      <c r="L1455" s="335"/>
      <c r="M1455" s="335"/>
      <c r="N1455" s="336" t="str">
        <f t="shared" ca="1" si="88"/>
        <v/>
      </c>
      <c r="O1455" s="336" t="s">
        <v>18592</v>
      </c>
      <c r="P1455" s="337"/>
      <c r="Q1455" s="338" t="str">
        <f t="shared" si="89"/>
        <v/>
      </c>
      <c r="R1455" s="338" t="b">
        <f t="shared" si="90"/>
        <v>1</v>
      </c>
      <c r="S1455" s="338" t="str">
        <f t="shared" si="91"/>
        <v/>
      </c>
    </row>
    <row r="1456" spans="1:19" s="338" customFormat="1" ht="20.100000000000001" customHeight="1">
      <c r="A1456" s="301"/>
      <c r="B1456" s="333"/>
      <c r="C1456" s="333"/>
      <c r="D1456" s="333"/>
      <c r="E1456" s="333"/>
      <c r="F1456" s="333"/>
      <c r="G1456" s="334"/>
      <c r="H1456" s="334"/>
      <c r="I1456" s="335"/>
      <c r="J1456" s="335"/>
      <c r="K1456" s="335"/>
      <c r="L1456" s="335"/>
      <c r="M1456" s="335"/>
      <c r="N1456" s="336" t="str">
        <f t="shared" ca="1" si="88"/>
        <v/>
      </c>
      <c r="O1456" s="336" t="s">
        <v>18592</v>
      </c>
      <c r="P1456" s="337"/>
      <c r="Q1456" s="338" t="str">
        <f t="shared" si="89"/>
        <v/>
      </c>
      <c r="R1456" s="338" t="b">
        <f t="shared" si="90"/>
        <v>1</v>
      </c>
      <c r="S1456" s="338" t="str">
        <f t="shared" si="91"/>
        <v/>
      </c>
    </row>
    <row r="1457" spans="1:19" s="338" customFormat="1" ht="20.100000000000001" customHeight="1">
      <c r="A1457" s="301"/>
      <c r="B1457" s="333"/>
      <c r="C1457" s="333"/>
      <c r="D1457" s="333"/>
      <c r="E1457" s="333"/>
      <c r="F1457" s="333"/>
      <c r="G1457" s="334"/>
      <c r="H1457" s="334"/>
      <c r="I1457" s="335"/>
      <c r="J1457" s="335"/>
      <c r="K1457" s="335"/>
      <c r="L1457" s="335"/>
      <c r="M1457" s="335"/>
      <c r="N1457" s="336" t="str">
        <f t="shared" ca="1" si="88"/>
        <v/>
      </c>
      <c r="O1457" s="336" t="s">
        <v>18592</v>
      </c>
      <c r="P1457" s="337"/>
      <c r="Q1457" s="338" t="str">
        <f t="shared" si="89"/>
        <v/>
      </c>
      <c r="R1457" s="338" t="b">
        <f t="shared" si="90"/>
        <v>1</v>
      </c>
      <c r="S1457" s="338" t="str">
        <f t="shared" si="91"/>
        <v/>
      </c>
    </row>
    <row r="1458" spans="1:19" s="338" customFormat="1" ht="20.100000000000001" customHeight="1">
      <c r="A1458" s="301"/>
      <c r="B1458" s="333"/>
      <c r="C1458" s="333"/>
      <c r="D1458" s="333"/>
      <c r="E1458" s="333"/>
      <c r="F1458" s="333"/>
      <c r="G1458" s="334"/>
      <c r="H1458" s="334"/>
      <c r="I1458" s="335"/>
      <c r="J1458" s="335"/>
      <c r="K1458" s="335"/>
      <c r="L1458" s="335"/>
      <c r="M1458" s="335"/>
      <c r="N1458" s="336" t="str">
        <f t="shared" ca="1" si="88"/>
        <v/>
      </c>
      <c r="O1458" s="336" t="s">
        <v>18592</v>
      </c>
      <c r="P1458" s="337"/>
      <c r="Q1458" s="338" t="str">
        <f t="shared" si="89"/>
        <v/>
      </c>
      <c r="R1458" s="338" t="b">
        <f t="shared" si="90"/>
        <v>1</v>
      </c>
      <c r="S1458" s="338" t="str">
        <f t="shared" si="91"/>
        <v/>
      </c>
    </row>
    <row r="1459" spans="1:19" s="338" customFormat="1" ht="20.100000000000001" customHeight="1">
      <c r="A1459" s="301"/>
      <c r="B1459" s="333"/>
      <c r="C1459" s="333"/>
      <c r="D1459" s="333"/>
      <c r="E1459" s="333"/>
      <c r="F1459" s="333"/>
      <c r="G1459" s="334"/>
      <c r="H1459" s="334"/>
      <c r="I1459" s="335"/>
      <c r="J1459" s="335"/>
      <c r="K1459" s="335"/>
      <c r="L1459" s="335"/>
      <c r="M1459" s="335"/>
      <c r="N1459" s="336" t="str">
        <f t="shared" ca="1" si="88"/>
        <v/>
      </c>
      <c r="O1459" s="336" t="s">
        <v>18592</v>
      </c>
      <c r="P1459" s="337"/>
      <c r="Q1459" s="338" t="str">
        <f t="shared" si="89"/>
        <v/>
      </c>
      <c r="R1459" s="338" t="b">
        <f t="shared" si="90"/>
        <v>1</v>
      </c>
      <c r="S1459" s="338" t="str">
        <f t="shared" si="91"/>
        <v/>
      </c>
    </row>
    <row r="1460" spans="1:19" s="338" customFormat="1" ht="20.100000000000001" customHeight="1">
      <c r="A1460" s="301"/>
      <c r="B1460" s="333"/>
      <c r="C1460" s="333"/>
      <c r="D1460" s="333"/>
      <c r="E1460" s="333"/>
      <c r="F1460" s="333"/>
      <c r="G1460" s="334"/>
      <c r="H1460" s="334"/>
      <c r="I1460" s="335"/>
      <c r="J1460" s="335"/>
      <c r="K1460" s="335"/>
      <c r="L1460" s="335"/>
      <c r="M1460" s="335"/>
      <c r="N1460" s="336" t="str">
        <f t="shared" ca="1" si="88"/>
        <v/>
      </c>
      <c r="O1460" s="336" t="s">
        <v>18592</v>
      </c>
      <c r="P1460" s="337"/>
      <c r="Q1460" s="338" t="str">
        <f t="shared" si="89"/>
        <v/>
      </c>
      <c r="R1460" s="338" t="b">
        <f t="shared" si="90"/>
        <v>1</v>
      </c>
      <c r="S1460" s="338" t="str">
        <f t="shared" si="91"/>
        <v/>
      </c>
    </row>
    <row r="1461" spans="1:19" s="338" customFormat="1" ht="20.100000000000001" customHeight="1">
      <c r="A1461" s="301"/>
      <c r="B1461" s="333"/>
      <c r="C1461" s="333"/>
      <c r="D1461" s="333"/>
      <c r="E1461" s="333"/>
      <c r="F1461" s="333"/>
      <c r="G1461" s="334"/>
      <c r="H1461" s="334"/>
      <c r="I1461" s="335"/>
      <c r="J1461" s="335"/>
      <c r="K1461" s="335"/>
      <c r="L1461" s="335"/>
      <c r="M1461" s="335"/>
      <c r="N1461" s="336" t="str">
        <f t="shared" ca="1" si="88"/>
        <v/>
      </c>
      <c r="O1461" s="336" t="s">
        <v>18592</v>
      </c>
      <c r="P1461" s="337"/>
      <c r="Q1461" s="338" t="str">
        <f t="shared" si="89"/>
        <v/>
      </c>
      <c r="R1461" s="338" t="b">
        <f t="shared" si="90"/>
        <v>1</v>
      </c>
      <c r="S1461" s="338" t="str">
        <f t="shared" si="91"/>
        <v/>
      </c>
    </row>
    <row r="1462" spans="1:19" s="338" customFormat="1" ht="20.100000000000001" customHeight="1">
      <c r="A1462" s="301"/>
      <c r="B1462" s="333"/>
      <c r="C1462" s="333"/>
      <c r="D1462" s="333"/>
      <c r="E1462" s="333"/>
      <c r="F1462" s="333"/>
      <c r="G1462" s="334"/>
      <c r="H1462" s="334"/>
      <c r="I1462" s="335"/>
      <c r="J1462" s="335"/>
      <c r="K1462" s="335"/>
      <c r="L1462" s="335"/>
      <c r="M1462" s="335"/>
      <c r="N1462" s="336" t="str">
        <f t="shared" ca="1" si="88"/>
        <v/>
      </c>
      <c r="O1462" s="336" t="s">
        <v>18592</v>
      </c>
      <c r="P1462" s="337"/>
      <c r="Q1462" s="338" t="str">
        <f t="shared" si="89"/>
        <v/>
      </c>
      <c r="R1462" s="338" t="b">
        <f t="shared" si="90"/>
        <v>1</v>
      </c>
      <c r="S1462" s="338" t="str">
        <f t="shared" si="91"/>
        <v/>
      </c>
    </row>
    <row r="1463" spans="1:19" s="338" customFormat="1" ht="20.100000000000001" customHeight="1">
      <c r="A1463" s="301"/>
      <c r="B1463" s="333"/>
      <c r="C1463" s="333"/>
      <c r="D1463" s="333"/>
      <c r="E1463" s="333"/>
      <c r="F1463" s="333"/>
      <c r="G1463" s="334"/>
      <c r="H1463" s="334"/>
      <c r="I1463" s="335"/>
      <c r="J1463" s="335"/>
      <c r="K1463" s="335"/>
      <c r="L1463" s="335"/>
      <c r="M1463" s="335"/>
      <c r="N1463" s="336" t="str">
        <f t="shared" ca="1" si="88"/>
        <v/>
      </c>
      <c r="O1463" s="336" t="s">
        <v>18592</v>
      </c>
      <c r="P1463" s="337"/>
      <c r="Q1463" s="338" t="str">
        <f t="shared" si="89"/>
        <v/>
      </c>
      <c r="R1463" s="338" t="b">
        <f t="shared" si="90"/>
        <v>1</v>
      </c>
      <c r="S1463" s="338" t="str">
        <f t="shared" si="91"/>
        <v/>
      </c>
    </row>
    <row r="1464" spans="1:19" s="338" customFormat="1" ht="20.100000000000001" customHeight="1">
      <c r="A1464" s="301"/>
      <c r="B1464" s="333"/>
      <c r="C1464" s="333"/>
      <c r="D1464" s="333"/>
      <c r="E1464" s="333"/>
      <c r="F1464" s="333"/>
      <c r="G1464" s="334"/>
      <c r="H1464" s="334"/>
      <c r="I1464" s="335"/>
      <c r="J1464" s="335"/>
      <c r="K1464" s="335"/>
      <c r="L1464" s="335"/>
      <c r="M1464" s="335"/>
      <c r="N1464" s="336" t="str">
        <f t="shared" ca="1" si="88"/>
        <v/>
      </c>
      <c r="O1464" s="336" t="s">
        <v>18592</v>
      </c>
      <c r="P1464" s="337"/>
      <c r="Q1464" s="338" t="str">
        <f t="shared" si="89"/>
        <v/>
      </c>
      <c r="R1464" s="338" t="b">
        <f t="shared" si="90"/>
        <v>1</v>
      </c>
      <c r="S1464" s="338" t="str">
        <f t="shared" si="91"/>
        <v/>
      </c>
    </row>
    <row r="1465" spans="1:19" s="338" customFormat="1" ht="20.100000000000001" customHeight="1">
      <c r="A1465" s="301"/>
      <c r="B1465" s="333"/>
      <c r="C1465" s="333"/>
      <c r="D1465" s="333"/>
      <c r="E1465" s="333"/>
      <c r="F1465" s="333"/>
      <c r="G1465" s="334"/>
      <c r="H1465" s="334"/>
      <c r="I1465" s="335"/>
      <c r="J1465" s="335"/>
      <c r="K1465" s="335"/>
      <c r="L1465" s="335"/>
      <c r="M1465" s="335"/>
      <c r="N1465" s="336" t="str">
        <f t="shared" ca="1" si="88"/>
        <v/>
      </c>
      <c r="O1465" s="336" t="s">
        <v>18592</v>
      </c>
      <c r="P1465" s="337"/>
      <c r="Q1465" s="338" t="str">
        <f t="shared" si="89"/>
        <v/>
      </c>
      <c r="R1465" s="338" t="b">
        <f t="shared" si="90"/>
        <v>1</v>
      </c>
      <c r="S1465" s="338" t="str">
        <f t="shared" si="91"/>
        <v/>
      </c>
    </row>
    <row r="1466" spans="1:19" s="338" customFormat="1" ht="20.100000000000001" customHeight="1">
      <c r="A1466" s="301"/>
      <c r="B1466" s="333"/>
      <c r="C1466" s="333"/>
      <c r="D1466" s="333"/>
      <c r="E1466" s="333"/>
      <c r="F1466" s="333"/>
      <c r="G1466" s="334"/>
      <c r="H1466" s="334"/>
      <c r="I1466" s="335"/>
      <c r="J1466" s="335"/>
      <c r="K1466" s="335"/>
      <c r="L1466" s="335"/>
      <c r="M1466" s="335"/>
      <c r="N1466" s="336" t="str">
        <f t="shared" ca="1" si="88"/>
        <v/>
      </c>
      <c r="O1466" s="336" t="s">
        <v>18592</v>
      </c>
      <c r="P1466" s="337"/>
      <c r="Q1466" s="338" t="str">
        <f t="shared" si="89"/>
        <v/>
      </c>
      <c r="R1466" s="338" t="b">
        <f t="shared" si="90"/>
        <v>1</v>
      </c>
      <c r="S1466" s="338" t="str">
        <f t="shared" si="91"/>
        <v/>
      </c>
    </row>
    <row r="1467" spans="1:19" s="338" customFormat="1" ht="20.100000000000001" customHeight="1">
      <c r="A1467" s="301"/>
      <c r="B1467" s="333"/>
      <c r="C1467" s="333"/>
      <c r="D1467" s="333"/>
      <c r="E1467" s="333"/>
      <c r="F1467" s="333"/>
      <c r="G1467" s="334"/>
      <c r="H1467" s="334"/>
      <c r="I1467" s="335"/>
      <c r="J1467" s="335"/>
      <c r="K1467" s="335"/>
      <c r="L1467" s="335"/>
      <c r="M1467" s="335"/>
      <c r="N1467" s="336" t="str">
        <f t="shared" ca="1" si="88"/>
        <v/>
      </c>
      <c r="O1467" s="336" t="s">
        <v>18592</v>
      </c>
      <c r="P1467" s="337"/>
      <c r="Q1467" s="338" t="str">
        <f t="shared" si="89"/>
        <v/>
      </c>
      <c r="R1467" s="338" t="b">
        <f t="shared" si="90"/>
        <v>1</v>
      </c>
      <c r="S1467" s="338" t="str">
        <f t="shared" si="91"/>
        <v/>
      </c>
    </row>
    <row r="1468" spans="1:19" s="338" customFormat="1" ht="20.100000000000001" customHeight="1">
      <c r="A1468" s="301"/>
      <c r="B1468" s="333"/>
      <c r="C1468" s="333"/>
      <c r="D1468" s="333"/>
      <c r="E1468" s="333"/>
      <c r="F1468" s="333"/>
      <c r="G1468" s="334"/>
      <c r="H1468" s="334"/>
      <c r="I1468" s="335"/>
      <c r="J1468" s="335"/>
      <c r="K1468" s="335"/>
      <c r="L1468" s="335"/>
      <c r="M1468" s="335"/>
      <c r="N1468" s="336" t="str">
        <f t="shared" ca="1" si="88"/>
        <v/>
      </c>
      <c r="O1468" s="336" t="s">
        <v>18592</v>
      </c>
      <c r="P1468" s="337"/>
      <c r="Q1468" s="338" t="str">
        <f t="shared" si="89"/>
        <v/>
      </c>
      <c r="R1468" s="338" t="b">
        <f t="shared" si="90"/>
        <v>1</v>
      </c>
      <c r="S1468" s="338" t="str">
        <f t="shared" si="91"/>
        <v/>
      </c>
    </row>
    <row r="1469" spans="1:19" s="338" customFormat="1" ht="20.100000000000001" customHeight="1">
      <c r="A1469" s="301"/>
      <c r="B1469" s="333"/>
      <c r="C1469" s="333"/>
      <c r="D1469" s="333"/>
      <c r="E1469" s="333"/>
      <c r="F1469" s="333"/>
      <c r="G1469" s="334"/>
      <c r="H1469" s="334"/>
      <c r="I1469" s="335"/>
      <c r="J1469" s="335"/>
      <c r="K1469" s="335"/>
      <c r="L1469" s="335"/>
      <c r="M1469" s="335"/>
      <c r="N1469" s="336" t="str">
        <f t="shared" ca="1" si="88"/>
        <v/>
      </c>
      <c r="O1469" s="336" t="s">
        <v>18592</v>
      </c>
      <c r="P1469" s="337"/>
      <c r="Q1469" s="338" t="str">
        <f t="shared" si="89"/>
        <v/>
      </c>
      <c r="R1469" s="338" t="b">
        <f t="shared" si="90"/>
        <v>1</v>
      </c>
      <c r="S1469" s="338" t="str">
        <f t="shared" si="91"/>
        <v/>
      </c>
    </row>
    <row r="1470" spans="1:19" s="338" customFormat="1" ht="20.100000000000001" customHeight="1">
      <c r="A1470" s="301"/>
      <c r="B1470" s="333"/>
      <c r="C1470" s="333"/>
      <c r="D1470" s="333"/>
      <c r="E1470" s="333"/>
      <c r="F1470" s="333"/>
      <c r="G1470" s="334"/>
      <c r="H1470" s="334"/>
      <c r="I1470" s="335"/>
      <c r="J1470" s="335"/>
      <c r="K1470" s="335"/>
      <c r="L1470" s="335"/>
      <c r="M1470" s="335"/>
      <c r="N1470" s="336" t="str">
        <f t="shared" ca="1" si="88"/>
        <v/>
      </c>
      <c r="O1470" s="336" t="s">
        <v>18592</v>
      </c>
      <c r="P1470" s="337"/>
      <c r="Q1470" s="338" t="str">
        <f t="shared" si="89"/>
        <v/>
      </c>
      <c r="R1470" s="338" t="b">
        <f t="shared" si="90"/>
        <v>1</v>
      </c>
      <c r="S1470" s="338" t="str">
        <f t="shared" si="91"/>
        <v/>
      </c>
    </row>
    <row r="1471" spans="1:19" s="338" customFormat="1" ht="20.100000000000001" customHeight="1">
      <c r="A1471" s="301"/>
      <c r="B1471" s="333"/>
      <c r="C1471" s="333"/>
      <c r="D1471" s="333"/>
      <c r="E1471" s="333"/>
      <c r="F1471" s="333"/>
      <c r="G1471" s="334"/>
      <c r="H1471" s="334"/>
      <c r="I1471" s="335"/>
      <c r="J1471" s="335"/>
      <c r="K1471" s="335"/>
      <c r="L1471" s="335"/>
      <c r="M1471" s="335"/>
      <c r="N1471" s="336" t="str">
        <f t="shared" ca="1" si="88"/>
        <v/>
      </c>
      <c r="O1471" s="336" t="s">
        <v>18592</v>
      </c>
      <c r="P1471" s="337"/>
      <c r="Q1471" s="338" t="str">
        <f t="shared" si="89"/>
        <v/>
      </c>
      <c r="R1471" s="338" t="b">
        <f t="shared" si="90"/>
        <v>1</v>
      </c>
      <c r="S1471" s="338" t="str">
        <f t="shared" si="91"/>
        <v/>
      </c>
    </row>
    <row r="1472" spans="1:19" s="338" customFormat="1" ht="20.100000000000001" customHeight="1">
      <c r="A1472" s="301"/>
      <c r="B1472" s="333"/>
      <c r="C1472" s="333"/>
      <c r="D1472" s="333"/>
      <c r="E1472" s="333"/>
      <c r="F1472" s="333"/>
      <c r="G1472" s="334"/>
      <c r="H1472" s="334"/>
      <c r="I1472" s="335"/>
      <c r="J1472" s="335"/>
      <c r="K1472" s="335"/>
      <c r="L1472" s="335"/>
      <c r="M1472" s="335"/>
      <c r="N1472" s="336" t="str">
        <f t="shared" ca="1" si="88"/>
        <v/>
      </c>
      <c r="O1472" s="336" t="s">
        <v>18592</v>
      </c>
      <c r="P1472" s="337"/>
      <c r="Q1472" s="338" t="str">
        <f t="shared" si="89"/>
        <v/>
      </c>
      <c r="R1472" s="338" t="b">
        <f t="shared" si="90"/>
        <v>1</v>
      </c>
      <c r="S1472" s="338" t="str">
        <f t="shared" si="91"/>
        <v/>
      </c>
    </row>
    <row r="1473" spans="1:19" s="338" customFormat="1" ht="20.100000000000001" customHeight="1">
      <c r="A1473" s="301"/>
      <c r="B1473" s="333"/>
      <c r="C1473" s="333"/>
      <c r="D1473" s="333"/>
      <c r="E1473" s="333"/>
      <c r="F1473" s="333"/>
      <c r="G1473" s="334"/>
      <c r="H1473" s="334"/>
      <c r="I1473" s="335"/>
      <c r="J1473" s="335"/>
      <c r="K1473" s="335"/>
      <c r="L1473" s="335"/>
      <c r="M1473" s="335"/>
      <c r="N1473" s="336" t="str">
        <f t="shared" ca="1" si="88"/>
        <v/>
      </c>
      <c r="O1473" s="336" t="s">
        <v>18592</v>
      </c>
      <c r="P1473" s="337"/>
      <c r="Q1473" s="338" t="str">
        <f t="shared" si="89"/>
        <v/>
      </c>
      <c r="R1473" s="338" t="b">
        <f t="shared" si="90"/>
        <v>1</v>
      </c>
      <c r="S1473" s="338" t="str">
        <f t="shared" si="91"/>
        <v/>
      </c>
    </row>
    <row r="1474" spans="1:19" s="338" customFormat="1" ht="20.100000000000001" customHeight="1">
      <c r="A1474" s="301"/>
      <c r="B1474" s="333"/>
      <c r="C1474" s="333"/>
      <c r="D1474" s="333"/>
      <c r="E1474" s="333"/>
      <c r="F1474" s="333"/>
      <c r="G1474" s="334"/>
      <c r="H1474" s="334"/>
      <c r="I1474" s="335"/>
      <c r="J1474" s="335"/>
      <c r="K1474" s="335"/>
      <c r="L1474" s="335"/>
      <c r="M1474" s="335"/>
      <c r="N1474" s="336" t="str">
        <f t="shared" ca="1" si="88"/>
        <v/>
      </c>
      <c r="O1474" s="336" t="s">
        <v>18592</v>
      </c>
      <c r="P1474" s="337"/>
      <c r="Q1474" s="338" t="str">
        <f t="shared" si="89"/>
        <v/>
      </c>
      <c r="R1474" s="338" t="b">
        <f t="shared" si="90"/>
        <v>1</v>
      </c>
      <c r="S1474" s="338" t="str">
        <f t="shared" si="91"/>
        <v/>
      </c>
    </row>
    <row r="1475" spans="1:19" s="338" customFormat="1" ht="20.100000000000001" customHeight="1">
      <c r="A1475" s="301"/>
      <c r="B1475" s="333"/>
      <c r="C1475" s="333"/>
      <c r="D1475" s="333"/>
      <c r="E1475" s="333"/>
      <c r="F1475" s="333"/>
      <c r="G1475" s="334"/>
      <c r="H1475" s="334"/>
      <c r="I1475" s="335"/>
      <c r="J1475" s="335"/>
      <c r="K1475" s="335"/>
      <c r="L1475" s="335"/>
      <c r="M1475" s="335"/>
      <c r="N1475" s="336" t="str">
        <f t="shared" ca="1" si="88"/>
        <v/>
      </c>
      <c r="O1475" s="336" t="s">
        <v>18592</v>
      </c>
      <c r="P1475" s="337"/>
      <c r="Q1475" s="338" t="str">
        <f t="shared" si="89"/>
        <v/>
      </c>
      <c r="R1475" s="338" t="b">
        <f t="shared" si="90"/>
        <v>1</v>
      </c>
      <c r="S1475" s="338" t="str">
        <f t="shared" si="91"/>
        <v/>
      </c>
    </row>
    <row r="1476" spans="1:19" s="338" customFormat="1" ht="20.100000000000001" customHeight="1">
      <c r="A1476" s="301"/>
      <c r="B1476" s="333"/>
      <c r="C1476" s="333"/>
      <c r="D1476" s="333"/>
      <c r="E1476" s="333"/>
      <c r="F1476" s="333"/>
      <c r="G1476" s="334"/>
      <c r="H1476" s="334"/>
      <c r="I1476" s="335"/>
      <c r="J1476" s="335"/>
      <c r="K1476" s="335"/>
      <c r="L1476" s="335"/>
      <c r="M1476" s="335"/>
      <c r="N1476" s="336" t="str">
        <f t="shared" ca="1" si="88"/>
        <v/>
      </c>
      <c r="O1476" s="336" t="s">
        <v>18592</v>
      </c>
      <c r="P1476" s="337"/>
      <c r="Q1476" s="338" t="str">
        <f t="shared" si="89"/>
        <v/>
      </c>
      <c r="R1476" s="338" t="b">
        <f t="shared" si="90"/>
        <v>1</v>
      </c>
      <c r="S1476" s="338" t="str">
        <f t="shared" si="91"/>
        <v/>
      </c>
    </row>
    <row r="1477" spans="1:19" s="338" customFormat="1" ht="20.100000000000001" customHeight="1">
      <c r="A1477" s="301"/>
      <c r="B1477" s="333"/>
      <c r="C1477" s="333"/>
      <c r="D1477" s="333"/>
      <c r="E1477" s="333"/>
      <c r="F1477" s="333"/>
      <c r="G1477" s="334"/>
      <c r="H1477" s="334"/>
      <c r="I1477" s="335"/>
      <c r="J1477" s="335"/>
      <c r="K1477" s="335"/>
      <c r="L1477" s="335"/>
      <c r="M1477" s="335"/>
      <c r="N1477" s="336" t="str">
        <f t="shared" ref="N1477:N1540" ca="1" si="92">IF(A1477="","",IF(ISERROR(MATCH($F1477,CL,0)),"Unknown",INDIRECT("'C'!$A$"&amp;MATCH($F1477,CL,0)+1)))</f>
        <v/>
      </c>
      <c r="O1477" s="336" t="s">
        <v>18592</v>
      </c>
      <c r="P1477" s="337"/>
      <c r="Q1477" s="338" t="str">
        <f t="shared" ref="Q1477:Q1540" si="93">A1477&amp;B1477</f>
        <v/>
      </c>
      <c r="R1477" s="338" t="b">
        <f t="shared" ref="R1477:R1540" si="94">OR(ISBLANK(B1477),ISBLANK(C1477))</f>
        <v>1</v>
      </c>
      <c r="S1477" s="338" t="str">
        <f t="shared" ref="S1477:S1540" si="95">IF(R1477,"",A1477&amp;"+")</f>
        <v/>
      </c>
    </row>
    <row r="1478" spans="1:19" s="338" customFormat="1" ht="20.100000000000001" customHeight="1">
      <c r="A1478" s="301"/>
      <c r="B1478" s="333"/>
      <c r="C1478" s="333"/>
      <c r="D1478" s="333"/>
      <c r="E1478" s="333"/>
      <c r="F1478" s="333"/>
      <c r="G1478" s="334"/>
      <c r="H1478" s="334"/>
      <c r="I1478" s="335"/>
      <c r="J1478" s="335"/>
      <c r="K1478" s="335"/>
      <c r="L1478" s="335"/>
      <c r="M1478" s="335"/>
      <c r="N1478" s="336" t="str">
        <f t="shared" ca="1" si="92"/>
        <v/>
      </c>
      <c r="O1478" s="336" t="s">
        <v>18592</v>
      </c>
      <c r="P1478" s="337"/>
      <c r="Q1478" s="338" t="str">
        <f t="shared" si="93"/>
        <v/>
      </c>
      <c r="R1478" s="338" t="b">
        <f t="shared" si="94"/>
        <v>1</v>
      </c>
      <c r="S1478" s="338" t="str">
        <f t="shared" si="95"/>
        <v/>
      </c>
    </row>
    <row r="1479" spans="1:19" s="338" customFormat="1" ht="20.100000000000001" customHeight="1">
      <c r="A1479" s="301"/>
      <c r="B1479" s="333"/>
      <c r="C1479" s="333"/>
      <c r="D1479" s="333"/>
      <c r="E1479" s="333"/>
      <c r="F1479" s="333"/>
      <c r="G1479" s="334"/>
      <c r="H1479" s="334"/>
      <c r="I1479" s="335"/>
      <c r="J1479" s="335"/>
      <c r="K1479" s="335"/>
      <c r="L1479" s="335"/>
      <c r="M1479" s="335"/>
      <c r="N1479" s="336" t="str">
        <f t="shared" ca="1" si="92"/>
        <v/>
      </c>
      <c r="O1479" s="336" t="s">
        <v>18592</v>
      </c>
      <c r="P1479" s="337"/>
      <c r="Q1479" s="338" t="str">
        <f t="shared" si="93"/>
        <v/>
      </c>
      <c r="R1479" s="338" t="b">
        <f t="shared" si="94"/>
        <v>1</v>
      </c>
      <c r="S1479" s="338" t="str">
        <f t="shared" si="95"/>
        <v/>
      </c>
    </row>
    <row r="1480" spans="1:19" s="338" customFormat="1" ht="20.100000000000001" customHeight="1">
      <c r="A1480" s="301"/>
      <c r="B1480" s="333"/>
      <c r="C1480" s="333"/>
      <c r="D1480" s="333"/>
      <c r="E1480" s="333"/>
      <c r="F1480" s="333"/>
      <c r="G1480" s="334"/>
      <c r="H1480" s="334"/>
      <c r="I1480" s="335"/>
      <c r="J1480" s="335"/>
      <c r="K1480" s="335"/>
      <c r="L1480" s="335"/>
      <c r="M1480" s="335"/>
      <c r="N1480" s="336" t="str">
        <f t="shared" ca="1" si="92"/>
        <v/>
      </c>
      <c r="O1480" s="336" t="s">
        <v>18592</v>
      </c>
      <c r="P1480" s="337"/>
      <c r="Q1480" s="338" t="str">
        <f t="shared" si="93"/>
        <v/>
      </c>
      <c r="R1480" s="338" t="b">
        <f t="shared" si="94"/>
        <v>1</v>
      </c>
      <c r="S1480" s="338" t="str">
        <f t="shared" si="95"/>
        <v/>
      </c>
    </row>
    <row r="1481" spans="1:19" s="338" customFormat="1" ht="20.100000000000001" customHeight="1">
      <c r="A1481" s="301"/>
      <c r="B1481" s="333"/>
      <c r="C1481" s="333"/>
      <c r="D1481" s="333"/>
      <c r="E1481" s="333"/>
      <c r="F1481" s="333"/>
      <c r="G1481" s="334"/>
      <c r="H1481" s="334"/>
      <c r="I1481" s="335"/>
      <c r="J1481" s="335"/>
      <c r="K1481" s="335"/>
      <c r="L1481" s="335"/>
      <c r="M1481" s="335"/>
      <c r="N1481" s="336" t="str">
        <f t="shared" ca="1" si="92"/>
        <v/>
      </c>
      <c r="O1481" s="336" t="s">
        <v>18592</v>
      </c>
      <c r="P1481" s="337"/>
      <c r="Q1481" s="338" t="str">
        <f t="shared" si="93"/>
        <v/>
      </c>
      <c r="R1481" s="338" t="b">
        <f t="shared" si="94"/>
        <v>1</v>
      </c>
      <c r="S1481" s="338" t="str">
        <f t="shared" si="95"/>
        <v/>
      </c>
    </row>
    <row r="1482" spans="1:19" s="338" customFormat="1" ht="20.100000000000001" customHeight="1">
      <c r="A1482" s="301"/>
      <c r="B1482" s="333"/>
      <c r="C1482" s="333"/>
      <c r="D1482" s="333"/>
      <c r="E1482" s="333"/>
      <c r="F1482" s="333"/>
      <c r="G1482" s="334"/>
      <c r="H1482" s="334"/>
      <c r="I1482" s="335"/>
      <c r="J1482" s="335"/>
      <c r="K1482" s="335"/>
      <c r="L1482" s="335"/>
      <c r="M1482" s="335"/>
      <c r="N1482" s="336" t="str">
        <f t="shared" ca="1" si="92"/>
        <v/>
      </c>
      <c r="O1482" s="336" t="s">
        <v>18592</v>
      </c>
      <c r="P1482" s="337"/>
      <c r="Q1482" s="338" t="str">
        <f t="shared" si="93"/>
        <v/>
      </c>
      <c r="R1482" s="338" t="b">
        <f t="shared" si="94"/>
        <v>1</v>
      </c>
      <c r="S1482" s="338" t="str">
        <f t="shared" si="95"/>
        <v/>
      </c>
    </row>
    <row r="1483" spans="1:19" s="338" customFormat="1" ht="20.100000000000001" customHeight="1">
      <c r="A1483" s="301"/>
      <c r="B1483" s="333"/>
      <c r="C1483" s="333"/>
      <c r="D1483" s="333"/>
      <c r="E1483" s="333"/>
      <c r="F1483" s="333"/>
      <c r="G1483" s="334"/>
      <c r="H1483" s="334"/>
      <c r="I1483" s="335"/>
      <c r="J1483" s="335"/>
      <c r="K1483" s="335"/>
      <c r="L1483" s="335"/>
      <c r="M1483" s="335"/>
      <c r="N1483" s="336" t="str">
        <f t="shared" ca="1" si="92"/>
        <v/>
      </c>
      <c r="O1483" s="336" t="s">
        <v>18592</v>
      </c>
      <c r="P1483" s="337"/>
      <c r="Q1483" s="338" t="str">
        <f t="shared" si="93"/>
        <v/>
      </c>
      <c r="R1483" s="338" t="b">
        <f t="shared" si="94"/>
        <v>1</v>
      </c>
      <c r="S1483" s="338" t="str">
        <f t="shared" si="95"/>
        <v/>
      </c>
    </row>
    <row r="1484" spans="1:19" s="338" customFormat="1" ht="20.100000000000001" customHeight="1">
      <c r="A1484" s="301"/>
      <c r="B1484" s="333"/>
      <c r="C1484" s="333"/>
      <c r="D1484" s="333"/>
      <c r="E1484" s="333"/>
      <c r="F1484" s="333"/>
      <c r="G1484" s="334"/>
      <c r="H1484" s="334"/>
      <c r="I1484" s="335"/>
      <c r="J1484" s="335"/>
      <c r="K1484" s="335"/>
      <c r="L1484" s="335"/>
      <c r="M1484" s="335"/>
      <c r="N1484" s="336" t="str">
        <f t="shared" ca="1" si="92"/>
        <v/>
      </c>
      <c r="O1484" s="336" t="s">
        <v>18592</v>
      </c>
      <c r="P1484" s="337"/>
      <c r="Q1484" s="338" t="str">
        <f t="shared" si="93"/>
        <v/>
      </c>
      <c r="R1484" s="338" t="b">
        <f t="shared" si="94"/>
        <v>1</v>
      </c>
      <c r="S1484" s="338" t="str">
        <f t="shared" si="95"/>
        <v/>
      </c>
    </row>
    <row r="1485" spans="1:19" s="338" customFormat="1" ht="20.100000000000001" customHeight="1">
      <c r="A1485" s="301"/>
      <c r="B1485" s="333"/>
      <c r="C1485" s="333"/>
      <c r="D1485" s="333"/>
      <c r="E1485" s="333"/>
      <c r="F1485" s="333"/>
      <c r="G1485" s="334"/>
      <c r="H1485" s="334"/>
      <c r="I1485" s="335"/>
      <c r="J1485" s="335"/>
      <c r="K1485" s="335"/>
      <c r="L1485" s="335"/>
      <c r="M1485" s="335"/>
      <c r="N1485" s="336" t="str">
        <f t="shared" ca="1" si="92"/>
        <v/>
      </c>
      <c r="O1485" s="336" t="s">
        <v>18592</v>
      </c>
      <c r="P1485" s="337"/>
      <c r="Q1485" s="338" t="str">
        <f t="shared" si="93"/>
        <v/>
      </c>
      <c r="R1485" s="338" t="b">
        <f t="shared" si="94"/>
        <v>1</v>
      </c>
      <c r="S1485" s="338" t="str">
        <f t="shared" si="95"/>
        <v/>
      </c>
    </row>
    <row r="1486" spans="1:19" s="338" customFormat="1" ht="20.100000000000001" customHeight="1">
      <c r="A1486" s="301"/>
      <c r="B1486" s="333"/>
      <c r="C1486" s="333"/>
      <c r="D1486" s="333"/>
      <c r="E1486" s="333"/>
      <c r="F1486" s="333"/>
      <c r="G1486" s="334"/>
      <c r="H1486" s="334"/>
      <c r="I1486" s="335"/>
      <c r="J1486" s="335"/>
      <c r="K1486" s="335"/>
      <c r="L1486" s="335"/>
      <c r="M1486" s="335"/>
      <c r="N1486" s="336" t="str">
        <f t="shared" ca="1" si="92"/>
        <v/>
      </c>
      <c r="O1486" s="336" t="s">
        <v>18592</v>
      </c>
      <c r="P1486" s="337"/>
      <c r="Q1486" s="338" t="str">
        <f t="shared" si="93"/>
        <v/>
      </c>
      <c r="R1486" s="338" t="b">
        <f t="shared" si="94"/>
        <v>1</v>
      </c>
      <c r="S1486" s="338" t="str">
        <f t="shared" si="95"/>
        <v/>
      </c>
    </row>
    <row r="1487" spans="1:19" s="338" customFormat="1" ht="20.100000000000001" customHeight="1">
      <c r="A1487" s="301"/>
      <c r="B1487" s="333"/>
      <c r="C1487" s="333"/>
      <c r="D1487" s="333"/>
      <c r="E1487" s="333"/>
      <c r="F1487" s="333"/>
      <c r="G1487" s="334"/>
      <c r="H1487" s="334"/>
      <c r="I1487" s="335"/>
      <c r="J1487" s="335"/>
      <c r="K1487" s="335"/>
      <c r="L1487" s="335"/>
      <c r="M1487" s="335"/>
      <c r="N1487" s="336" t="str">
        <f t="shared" ca="1" si="92"/>
        <v/>
      </c>
      <c r="O1487" s="336" t="s">
        <v>18592</v>
      </c>
      <c r="P1487" s="337"/>
      <c r="Q1487" s="338" t="str">
        <f t="shared" si="93"/>
        <v/>
      </c>
      <c r="R1487" s="338" t="b">
        <f t="shared" si="94"/>
        <v>1</v>
      </c>
      <c r="S1487" s="338" t="str">
        <f t="shared" si="95"/>
        <v/>
      </c>
    </row>
    <row r="1488" spans="1:19" s="338" customFormat="1" ht="20.100000000000001" customHeight="1">
      <c r="A1488" s="301"/>
      <c r="B1488" s="333"/>
      <c r="C1488" s="333"/>
      <c r="D1488" s="333"/>
      <c r="E1488" s="333"/>
      <c r="F1488" s="333"/>
      <c r="G1488" s="334"/>
      <c r="H1488" s="334"/>
      <c r="I1488" s="335"/>
      <c r="J1488" s="335"/>
      <c r="K1488" s="335"/>
      <c r="L1488" s="335"/>
      <c r="M1488" s="335"/>
      <c r="N1488" s="336" t="str">
        <f t="shared" ca="1" si="92"/>
        <v/>
      </c>
      <c r="O1488" s="336" t="s">
        <v>18592</v>
      </c>
      <c r="P1488" s="337"/>
      <c r="Q1488" s="338" t="str">
        <f t="shared" si="93"/>
        <v/>
      </c>
      <c r="R1488" s="338" t="b">
        <f t="shared" si="94"/>
        <v>1</v>
      </c>
      <c r="S1488" s="338" t="str">
        <f t="shared" si="95"/>
        <v/>
      </c>
    </row>
    <row r="1489" spans="1:19" s="338" customFormat="1" ht="20.100000000000001" customHeight="1">
      <c r="A1489" s="301"/>
      <c r="B1489" s="333"/>
      <c r="C1489" s="333"/>
      <c r="D1489" s="333"/>
      <c r="E1489" s="333"/>
      <c r="F1489" s="333"/>
      <c r="G1489" s="334"/>
      <c r="H1489" s="334"/>
      <c r="I1489" s="335"/>
      <c r="J1489" s="335"/>
      <c r="K1489" s="335"/>
      <c r="L1489" s="335"/>
      <c r="M1489" s="335"/>
      <c r="N1489" s="336" t="str">
        <f t="shared" ca="1" si="92"/>
        <v/>
      </c>
      <c r="O1489" s="336" t="s">
        <v>18592</v>
      </c>
      <c r="P1489" s="337"/>
      <c r="Q1489" s="338" t="str">
        <f t="shared" si="93"/>
        <v/>
      </c>
      <c r="R1489" s="338" t="b">
        <f t="shared" si="94"/>
        <v>1</v>
      </c>
      <c r="S1489" s="338" t="str">
        <f t="shared" si="95"/>
        <v/>
      </c>
    </row>
    <row r="1490" spans="1:19" s="338" customFormat="1" ht="20.100000000000001" customHeight="1">
      <c r="A1490" s="301"/>
      <c r="B1490" s="333"/>
      <c r="C1490" s="333"/>
      <c r="D1490" s="333"/>
      <c r="E1490" s="333"/>
      <c r="F1490" s="333"/>
      <c r="G1490" s="334"/>
      <c r="H1490" s="334"/>
      <c r="I1490" s="335"/>
      <c r="J1490" s="335"/>
      <c r="K1490" s="335"/>
      <c r="L1490" s="335"/>
      <c r="M1490" s="335"/>
      <c r="N1490" s="336" t="str">
        <f t="shared" ca="1" si="92"/>
        <v/>
      </c>
      <c r="O1490" s="336" t="s">
        <v>18592</v>
      </c>
      <c r="P1490" s="337"/>
      <c r="Q1490" s="338" t="str">
        <f t="shared" si="93"/>
        <v/>
      </c>
      <c r="R1490" s="338" t="b">
        <f t="shared" si="94"/>
        <v>1</v>
      </c>
      <c r="S1490" s="338" t="str">
        <f t="shared" si="95"/>
        <v/>
      </c>
    </row>
    <row r="1491" spans="1:19" s="338" customFormat="1" ht="20.100000000000001" customHeight="1">
      <c r="A1491" s="301"/>
      <c r="B1491" s="333"/>
      <c r="C1491" s="333"/>
      <c r="D1491" s="333"/>
      <c r="E1491" s="333"/>
      <c r="F1491" s="333"/>
      <c r="G1491" s="334"/>
      <c r="H1491" s="334"/>
      <c r="I1491" s="335"/>
      <c r="J1491" s="335"/>
      <c r="K1491" s="335"/>
      <c r="L1491" s="335"/>
      <c r="M1491" s="335"/>
      <c r="N1491" s="336" t="str">
        <f t="shared" ca="1" si="92"/>
        <v/>
      </c>
      <c r="O1491" s="336" t="s">
        <v>18592</v>
      </c>
      <c r="P1491" s="337"/>
      <c r="Q1491" s="338" t="str">
        <f t="shared" si="93"/>
        <v/>
      </c>
      <c r="R1491" s="338" t="b">
        <f t="shared" si="94"/>
        <v>1</v>
      </c>
      <c r="S1491" s="338" t="str">
        <f t="shared" si="95"/>
        <v/>
      </c>
    </row>
    <row r="1492" spans="1:19" s="338" customFormat="1" ht="20.100000000000001" customHeight="1">
      <c r="A1492" s="301"/>
      <c r="B1492" s="333"/>
      <c r="C1492" s="333"/>
      <c r="D1492" s="333"/>
      <c r="E1492" s="333"/>
      <c r="F1492" s="333"/>
      <c r="G1492" s="334"/>
      <c r="H1492" s="334"/>
      <c r="I1492" s="335"/>
      <c r="J1492" s="335"/>
      <c r="K1492" s="335"/>
      <c r="L1492" s="335"/>
      <c r="M1492" s="335"/>
      <c r="N1492" s="336" t="str">
        <f t="shared" ca="1" si="92"/>
        <v/>
      </c>
      <c r="O1492" s="336" t="s">
        <v>18592</v>
      </c>
      <c r="P1492" s="337"/>
      <c r="Q1492" s="338" t="str">
        <f t="shared" si="93"/>
        <v/>
      </c>
      <c r="R1492" s="338" t="b">
        <f t="shared" si="94"/>
        <v>1</v>
      </c>
      <c r="S1492" s="338" t="str">
        <f t="shared" si="95"/>
        <v/>
      </c>
    </row>
    <row r="1493" spans="1:19" s="338" customFormat="1" ht="20.100000000000001" customHeight="1">
      <c r="A1493" s="301"/>
      <c r="B1493" s="333"/>
      <c r="C1493" s="333"/>
      <c r="D1493" s="333"/>
      <c r="E1493" s="333"/>
      <c r="F1493" s="333"/>
      <c r="G1493" s="334"/>
      <c r="H1493" s="334"/>
      <c r="I1493" s="335"/>
      <c r="J1493" s="335"/>
      <c r="K1493" s="335"/>
      <c r="L1493" s="335"/>
      <c r="M1493" s="335"/>
      <c r="N1493" s="336" t="str">
        <f t="shared" ca="1" si="92"/>
        <v/>
      </c>
      <c r="O1493" s="336" t="s">
        <v>18592</v>
      </c>
      <c r="P1493" s="337"/>
      <c r="Q1493" s="338" t="str">
        <f t="shared" si="93"/>
        <v/>
      </c>
      <c r="R1493" s="338" t="b">
        <f t="shared" si="94"/>
        <v>1</v>
      </c>
      <c r="S1493" s="338" t="str">
        <f t="shared" si="95"/>
        <v/>
      </c>
    </row>
    <row r="1494" spans="1:19" s="338" customFormat="1" ht="20.100000000000001" customHeight="1">
      <c r="A1494" s="301"/>
      <c r="B1494" s="333"/>
      <c r="C1494" s="333"/>
      <c r="D1494" s="333"/>
      <c r="E1494" s="333"/>
      <c r="F1494" s="333"/>
      <c r="G1494" s="334"/>
      <c r="H1494" s="334"/>
      <c r="I1494" s="335"/>
      <c r="J1494" s="335"/>
      <c r="K1494" s="335"/>
      <c r="L1494" s="335"/>
      <c r="M1494" s="335"/>
      <c r="N1494" s="336" t="str">
        <f t="shared" ca="1" si="92"/>
        <v/>
      </c>
      <c r="O1494" s="336" t="s">
        <v>18592</v>
      </c>
      <c r="P1494" s="337"/>
      <c r="Q1494" s="338" t="str">
        <f t="shared" si="93"/>
        <v/>
      </c>
      <c r="R1494" s="338" t="b">
        <f t="shared" si="94"/>
        <v>1</v>
      </c>
      <c r="S1494" s="338" t="str">
        <f t="shared" si="95"/>
        <v/>
      </c>
    </row>
    <row r="1495" spans="1:19" s="338" customFormat="1" ht="20.100000000000001" customHeight="1">
      <c r="A1495" s="301"/>
      <c r="B1495" s="333"/>
      <c r="C1495" s="333"/>
      <c r="D1495" s="333"/>
      <c r="E1495" s="333"/>
      <c r="F1495" s="333"/>
      <c r="G1495" s="334"/>
      <c r="H1495" s="334"/>
      <c r="I1495" s="335"/>
      <c r="J1495" s="335"/>
      <c r="K1495" s="335"/>
      <c r="L1495" s="335"/>
      <c r="M1495" s="335"/>
      <c r="N1495" s="336" t="str">
        <f t="shared" ca="1" si="92"/>
        <v/>
      </c>
      <c r="O1495" s="336" t="s">
        <v>18592</v>
      </c>
      <c r="P1495" s="337"/>
      <c r="Q1495" s="338" t="str">
        <f t="shared" si="93"/>
        <v/>
      </c>
      <c r="R1495" s="338" t="b">
        <f t="shared" si="94"/>
        <v>1</v>
      </c>
      <c r="S1495" s="338" t="str">
        <f t="shared" si="95"/>
        <v/>
      </c>
    </row>
    <row r="1496" spans="1:19" s="338" customFormat="1" ht="20.100000000000001" customHeight="1">
      <c r="A1496" s="301"/>
      <c r="B1496" s="333"/>
      <c r="C1496" s="333"/>
      <c r="D1496" s="333"/>
      <c r="E1496" s="333"/>
      <c r="F1496" s="333"/>
      <c r="G1496" s="334"/>
      <c r="H1496" s="334"/>
      <c r="I1496" s="335"/>
      <c r="J1496" s="335"/>
      <c r="K1496" s="335"/>
      <c r="L1496" s="335"/>
      <c r="M1496" s="335"/>
      <c r="N1496" s="336" t="str">
        <f t="shared" ca="1" si="92"/>
        <v/>
      </c>
      <c r="O1496" s="336" t="s">
        <v>18592</v>
      </c>
      <c r="P1496" s="337"/>
      <c r="Q1496" s="338" t="str">
        <f t="shared" si="93"/>
        <v/>
      </c>
      <c r="R1496" s="338" t="b">
        <f t="shared" si="94"/>
        <v>1</v>
      </c>
      <c r="S1496" s="338" t="str">
        <f t="shared" si="95"/>
        <v/>
      </c>
    </row>
    <row r="1497" spans="1:19" s="338" customFormat="1" ht="20.100000000000001" customHeight="1">
      <c r="A1497" s="301"/>
      <c r="B1497" s="333"/>
      <c r="C1497" s="333"/>
      <c r="D1497" s="333"/>
      <c r="E1497" s="333"/>
      <c r="F1497" s="333"/>
      <c r="G1497" s="334"/>
      <c r="H1497" s="334"/>
      <c r="I1497" s="335"/>
      <c r="J1497" s="335"/>
      <c r="K1497" s="335"/>
      <c r="L1497" s="335"/>
      <c r="M1497" s="335"/>
      <c r="N1497" s="336" t="str">
        <f t="shared" ca="1" si="92"/>
        <v/>
      </c>
      <c r="O1497" s="336" t="s">
        <v>18592</v>
      </c>
      <c r="P1497" s="337"/>
      <c r="Q1497" s="338" t="str">
        <f t="shared" si="93"/>
        <v/>
      </c>
      <c r="R1497" s="338" t="b">
        <f t="shared" si="94"/>
        <v>1</v>
      </c>
      <c r="S1497" s="338" t="str">
        <f t="shared" si="95"/>
        <v/>
      </c>
    </row>
    <row r="1498" spans="1:19" s="338" customFormat="1" ht="20.100000000000001" customHeight="1">
      <c r="A1498" s="301"/>
      <c r="B1498" s="333"/>
      <c r="C1498" s="333"/>
      <c r="D1498" s="333"/>
      <c r="E1498" s="333"/>
      <c r="F1498" s="333"/>
      <c r="G1498" s="334"/>
      <c r="H1498" s="334"/>
      <c r="I1498" s="335"/>
      <c r="J1498" s="335"/>
      <c r="K1498" s="335"/>
      <c r="L1498" s="335"/>
      <c r="M1498" s="335"/>
      <c r="N1498" s="336" t="str">
        <f t="shared" ca="1" si="92"/>
        <v/>
      </c>
      <c r="O1498" s="336" t="s">
        <v>18592</v>
      </c>
      <c r="P1498" s="337"/>
      <c r="Q1498" s="338" t="str">
        <f t="shared" si="93"/>
        <v/>
      </c>
      <c r="R1498" s="338" t="b">
        <f t="shared" si="94"/>
        <v>1</v>
      </c>
      <c r="S1498" s="338" t="str">
        <f t="shared" si="95"/>
        <v/>
      </c>
    </row>
    <row r="1499" spans="1:19" s="338" customFormat="1" ht="20.100000000000001" customHeight="1">
      <c r="A1499" s="301"/>
      <c r="B1499" s="333"/>
      <c r="C1499" s="333"/>
      <c r="D1499" s="333"/>
      <c r="E1499" s="333"/>
      <c r="F1499" s="333"/>
      <c r="G1499" s="334"/>
      <c r="H1499" s="334"/>
      <c r="I1499" s="335"/>
      <c r="J1499" s="335"/>
      <c r="K1499" s="335"/>
      <c r="L1499" s="335"/>
      <c r="M1499" s="335"/>
      <c r="N1499" s="336" t="str">
        <f t="shared" ca="1" si="92"/>
        <v/>
      </c>
      <c r="O1499" s="336" t="s">
        <v>18592</v>
      </c>
      <c r="P1499" s="337"/>
      <c r="Q1499" s="338" t="str">
        <f t="shared" si="93"/>
        <v/>
      </c>
      <c r="R1499" s="338" t="b">
        <f t="shared" si="94"/>
        <v>1</v>
      </c>
      <c r="S1499" s="338" t="str">
        <f t="shared" si="95"/>
        <v/>
      </c>
    </row>
    <row r="1500" spans="1:19" s="338" customFormat="1" ht="20.100000000000001" customHeight="1">
      <c r="A1500" s="301"/>
      <c r="B1500" s="333"/>
      <c r="C1500" s="333"/>
      <c r="D1500" s="333"/>
      <c r="E1500" s="333"/>
      <c r="F1500" s="333"/>
      <c r="G1500" s="334"/>
      <c r="H1500" s="334"/>
      <c r="I1500" s="335"/>
      <c r="J1500" s="335"/>
      <c r="K1500" s="335"/>
      <c r="L1500" s="335"/>
      <c r="M1500" s="335"/>
      <c r="N1500" s="336" t="str">
        <f t="shared" ca="1" si="92"/>
        <v/>
      </c>
      <c r="O1500" s="336" t="s">
        <v>18592</v>
      </c>
      <c r="P1500" s="337"/>
      <c r="Q1500" s="338" t="str">
        <f t="shared" si="93"/>
        <v/>
      </c>
      <c r="R1500" s="338" t="b">
        <f t="shared" si="94"/>
        <v>1</v>
      </c>
      <c r="S1500" s="338" t="str">
        <f t="shared" si="95"/>
        <v/>
      </c>
    </row>
    <row r="1501" spans="1:19" s="338" customFormat="1" ht="20.100000000000001" customHeight="1">
      <c r="A1501" s="301"/>
      <c r="B1501" s="333"/>
      <c r="C1501" s="333"/>
      <c r="D1501" s="333"/>
      <c r="E1501" s="333"/>
      <c r="F1501" s="333"/>
      <c r="G1501" s="334"/>
      <c r="H1501" s="334"/>
      <c r="I1501" s="335"/>
      <c r="J1501" s="335"/>
      <c r="K1501" s="335"/>
      <c r="L1501" s="335"/>
      <c r="M1501" s="335"/>
      <c r="N1501" s="336" t="str">
        <f t="shared" ca="1" si="92"/>
        <v/>
      </c>
      <c r="O1501" s="336" t="s">
        <v>18592</v>
      </c>
      <c r="P1501" s="337"/>
      <c r="Q1501" s="338" t="str">
        <f t="shared" si="93"/>
        <v/>
      </c>
      <c r="R1501" s="338" t="b">
        <f t="shared" si="94"/>
        <v>1</v>
      </c>
      <c r="S1501" s="338" t="str">
        <f t="shared" si="95"/>
        <v/>
      </c>
    </row>
    <row r="1502" spans="1:19" s="338" customFormat="1" ht="20.100000000000001" customHeight="1">
      <c r="A1502" s="301"/>
      <c r="B1502" s="333"/>
      <c r="C1502" s="333"/>
      <c r="D1502" s="333"/>
      <c r="E1502" s="333"/>
      <c r="F1502" s="333"/>
      <c r="G1502" s="334"/>
      <c r="H1502" s="334"/>
      <c r="I1502" s="335"/>
      <c r="J1502" s="335"/>
      <c r="K1502" s="335"/>
      <c r="L1502" s="335"/>
      <c r="M1502" s="335"/>
      <c r="N1502" s="336" t="str">
        <f t="shared" ca="1" si="92"/>
        <v/>
      </c>
      <c r="O1502" s="336" t="s">
        <v>18592</v>
      </c>
      <c r="P1502" s="337"/>
      <c r="Q1502" s="338" t="str">
        <f t="shared" si="93"/>
        <v/>
      </c>
      <c r="R1502" s="338" t="b">
        <f t="shared" si="94"/>
        <v>1</v>
      </c>
      <c r="S1502" s="338" t="str">
        <f t="shared" si="95"/>
        <v/>
      </c>
    </row>
    <row r="1503" spans="1:19" s="338" customFormat="1" ht="20.100000000000001" customHeight="1">
      <c r="A1503" s="301"/>
      <c r="B1503" s="333"/>
      <c r="C1503" s="333"/>
      <c r="D1503" s="333"/>
      <c r="E1503" s="333"/>
      <c r="F1503" s="333"/>
      <c r="G1503" s="334"/>
      <c r="H1503" s="334"/>
      <c r="I1503" s="335"/>
      <c r="J1503" s="335"/>
      <c r="K1503" s="335"/>
      <c r="L1503" s="335"/>
      <c r="M1503" s="335"/>
      <c r="N1503" s="336" t="str">
        <f t="shared" ca="1" si="92"/>
        <v/>
      </c>
      <c r="O1503" s="336" t="s">
        <v>18592</v>
      </c>
      <c r="P1503" s="337"/>
      <c r="Q1503" s="338" t="str">
        <f t="shared" si="93"/>
        <v/>
      </c>
      <c r="R1503" s="338" t="b">
        <f t="shared" si="94"/>
        <v>1</v>
      </c>
      <c r="S1503" s="338" t="str">
        <f t="shared" si="95"/>
        <v/>
      </c>
    </row>
    <row r="1504" spans="1:19" s="338" customFormat="1" ht="20.100000000000001" customHeight="1">
      <c r="A1504" s="301"/>
      <c r="B1504" s="333"/>
      <c r="C1504" s="333"/>
      <c r="D1504" s="333"/>
      <c r="E1504" s="333"/>
      <c r="F1504" s="333"/>
      <c r="G1504" s="334"/>
      <c r="H1504" s="334"/>
      <c r="I1504" s="335"/>
      <c r="J1504" s="335"/>
      <c r="K1504" s="335"/>
      <c r="L1504" s="335"/>
      <c r="M1504" s="335"/>
      <c r="N1504" s="336" t="str">
        <f t="shared" ca="1" si="92"/>
        <v/>
      </c>
      <c r="O1504" s="336" t="s">
        <v>18592</v>
      </c>
      <c r="P1504" s="337"/>
      <c r="Q1504" s="338" t="str">
        <f t="shared" si="93"/>
        <v/>
      </c>
      <c r="R1504" s="338" t="b">
        <f t="shared" si="94"/>
        <v>1</v>
      </c>
      <c r="S1504" s="338" t="str">
        <f t="shared" si="95"/>
        <v/>
      </c>
    </row>
    <row r="1505" spans="1:19" s="338" customFormat="1" ht="20.100000000000001" customHeight="1">
      <c r="A1505" s="301"/>
      <c r="B1505" s="333"/>
      <c r="C1505" s="333"/>
      <c r="D1505" s="333"/>
      <c r="E1505" s="333"/>
      <c r="F1505" s="333"/>
      <c r="G1505" s="334"/>
      <c r="H1505" s="334"/>
      <c r="I1505" s="335"/>
      <c r="J1505" s="335"/>
      <c r="K1505" s="335"/>
      <c r="L1505" s="335"/>
      <c r="M1505" s="335"/>
      <c r="N1505" s="336" t="str">
        <f t="shared" ca="1" si="92"/>
        <v/>
      </c>
      <c r="O1505" s="336" t="s">
        <v>18592</v>
      </c>
      <c r="P1505" s="337"/>
      <c r="Q1505" s="338" t="str">
        <f t="shared" si="93"/>
        <v/>
      </c>
      <c r="R1505" s="338" t="b">
        <f t="shared" si="94"/>
        <v>1</v>
      </c>
      <c r="S1505" s="338" t="str">
        <f t="shared" si="95"/>
        <v/>
      </c>
    </row>
    <row r="1506" spans="1:19" s="338" customFormat="1" ht="20.100000000000001" customHeight="1">
      <c r="A1506" s="301"/>
      <c r="B1506" s="333"/>
      <c r="C1506" s="333"/>
      <c r="D1506" s="333"/>
      <c r="E1506" s="333"/>
      <c r="F1506" s="333"/>
      <c r="G1506" s="334"/>
      <c r="H1506" s="334"/>
      <c r="I1506" s="335"/>
      <c r="J1506" s="335"/>
      <c r="K1506" s="335"/>
      <c r="L1506" s="335"/>
      <c r="M1506" s="335"/>
      <c r="N1506" s="336" t="str">
        <f t="shared" ca="1" si="92"/>
        <v/>
      </c>
      <c r="O1506" s="336" t="s">
        <v>18592</v>
      </c>
      <c r="P1506" s="337"/>
      <c r="Q1506" s="338" t="str">
        <f t="shared" si="93"/>
        <v/>
      </c>
      <c r="R1506" s="338" t="b">
        <f t="shared" si="94"/>
        <v>1</v>
      </c>
      <c r="S1506" s="338" t="str">
        <f t="shared" si="95"/>
        <v/>
      </c>
    </row>
    <row r="1507" spans="1:19" s="338" customFormat="1" ht="20.100000000000001" customHeight="1">
      <c r="A1507" s="301"/>
      <c r="B1507" s="333"/>
      <c r="C1507" s="333"/>
      <c r="D1507" s="333"/>
      <c r="E1507" s="333"/>
      <c r="F1507" s="333"/>
      <c r="G1507" s="334"/>
      <c r="H1507" s="334"/>
      <c r="I1507" s="335"/>
      <c r="J1507" s="335"/>
      <c r="K1507" s="335"/>
      <c r="L1507" s="335"/>
      <c r="M1507" s="335"/>
      <c r="N1507" s="336" t="str">
        <f t="shared" ca="1" si="92"/>
        <v/>
      </c>
      <c r="O1507" s="336" t="s">
        <v>18592</v>
      </c>
      <c r="P1507" s="337"/>
      <c r="Q1507" s="338" t="str">
        <f t="shared" si="93"/>
        <v/>
      </c>
      <c r="R1507" s="338" t="b">
        <f t="shared" si="94"/>
        <v>1</v>
      </c>
      <c r="S1507" s="338" t="str">
        <f t="shared" si="95"/>
        <v/>
      </c>
    </row>
    <row r="1508" spans="1:19" s="338" customFormat="1" ht="20.100000000000001" customHeight="1">
      <c r="A1508" s="301"/>
      <c r="B1508" s="333"/>
      <c r="C1508" s="333"/>
      <c r="D1508" s="333"/>
      <c r="E1508" s="333"/>
      <c r="F1508" s="333"/>
      <c r="G1508" s="334"/>
      <c r="H1508" s="334"/>
      <c r="I1508" s="335"/>
      <c r="J1508" s="335"/>
      <c r="K1508" s="335"/>
      <c r="L1508" s="335"/>
      <c r="M1508" s="335"/>
      <c r="N1508" s="336" t="str">
        <f t="shared" ca="1" si="92"/>
        <v/>
      </c>
      <c r="O1508" s="336" t="s">
        <v>18592</v>
      </c>
      <c r="P1508" s="337"/>
      <c r="Q1508" s="338" t="str">
        <f t="shared" si="93"/>
        <v/>
      </c>
      <c r="R1508" s="338" t="b">
        <f t="shared" si="94"/>
        <v>1</v>
      </c>
      <c r="S1508" s="338" t="str">
        <f t="shared" si="95"/>
        <v/>
      </c>
    </row>
    <row r="1509" spans="1:19" s="338" customFormat="1" ht="20.100000000000001" customHeight="1">
      <c r="A1509" s="301"/>
      <c r="B1509" s="333"/>
      <c r="C1509" s="333"/>
      <c r="D1509" s="333"/>
      <c r="E1509" s="333"/>
      <c r="F1509" s="333"/>
      <c r="G1509" s="334"/>
      <c r="H1509" s="334"/>
      <c r="I1509" s="335"/>
      <c r="J1509" s="335"/>
      <c r="K1509" s="335"/>
      <c r="L1509" s="335"/>
      <c r="M1509" s="335"/>
      <c r="N1509" s="336" t="str">
        <f t="shared" ca="1" si="92"/>
        <v/>
      </c>
      <c r="O1509" s="336" t="s">
        <v>18592</v>
      </c>
      <c r="P1509" s="337"/>
      <c r="Q1509" s="338" t="str">
        <f t="shared" si="93"/>
        <v/>
      </c>
      <c r="R1509" s="338" t="b">
        <f t="shared" si="94"/>
        <v>1</v>
      </c>
      <c r="S1509" s="338" t="str">
        <f t="shared" si="95"/>
        <v/>
      </c>
    </row>
    <row r="1510" spans="1:19" s="338" customFormat="1" ht="20.100000000000001" customHeight="1">
      <c r="A1510" s="301"/>
      <c r="B1510" s="333"/>
      <c r="C1510" s="333"/>
      <c r="D1510" s="333"/>
      <c r="E1510" s="333"/>
      <c r="F1510" s="333"/>
      <c r="G1510" s="334"/>
      <c r="H1510" s="334"/>
      <c r="I1510" s="335"/>
      <c r="J1510" s="335"/>
      <c r="K1510" s="335"/>
      <c r="L1510" s="335"/>
      <c r="M1510" s="335"/>
      <c r="N1510" s="336" t="str">
        <f t="shared" ca="1" si="92"/>
        <v/>
      </c>
      <c r="O1510" s="336" t="s">
        <v>18592</v>
      </c>
      <c r="P1510" s="337"/>
      <c r="Q1510" s="338" t="str">
        <f t="shared" si="93"/>
        <v/>
      </c>
      <c r="R1510" s="338" t="b">
        <f t="shared" si="94"/>
        <v>1</v>
      </c>
      <c r="S1510" s="338" t="str">
        <f t="shared" si="95"/>
        <v/>
      </c>
    </row>
    <row r="1511" spans="1:19" s="338" customFormat="1" ht="20.100000000000001" customHeight="1">
      <c r="A1511" s="301"/>
      <c r="B1511" s="333"/>
      <c r="C1511" s="333"/>
      <c r="D1511" s="333"/>
      <c r="E1511" s="333"/>
      <c r="F1511" s="333"/>
      <c r="G1511" s="334"/>
      <c r="H1511" s="334"/>
      <c r="I1511" s="335"/>
      <c r="J1511" s="335"/>
      <c r="K1511" s="335"/>
      <c r="L1511" s="335"/>
      <c r="M1511" s="335"/>
      <c r="N1511" s="336" t="str">
        <f t="shared" ca="1" si="92"/>
        <v/>
      </c>
      <c r="O1511" s="336" t="s">
        <v>18592</v>
      </c>
      <c r="P1511" s="337"/>
      <c r="Q1511" s="338" t="str">
        <f t="shared" si="93"/>
        <v/>
      </c>
      <c r="R1511" s="338" t="b">
        <f t="shared" si="94"/>
        <v>1</v>
      </c>
      <c r="S1511" s="338" t="str">
        <f t="shared" si="95"/>
        <v/>
      </c>
    </row>
    <row r="1512" spans="1:19" s="338" customFormat="1" ht="20.100000000000001" customHeight="1">
      <c r="A1512" s="301"/>
      <c r="B1512" s="333"/>
      <c r="C1512" s="333"/>
      <c r="D1512" s="333"/>
      <c r="E1512" s="333"/>
      <c r="F1512" s="333"/>
      <c r="G1512" s="334"/>
      <c r="H1512" s="334"/>
      <c r="I1512" s="335"/>
      <c r="J1512" s="335"/>
      <c r="K1512" s="335"/>
      <c r="L1512" s="335"/>
      <c r="M1512" s="335"/>
      <c r="N1512" s="336" t="str">
        <f t="shared" ca="1" si="92"/>
        <v/>
      </c>
      <c r="O1512" s="336" t="s">
        <v>18592</v>
      </c>
      <c r="P1512" s="337"/>
      <c r="Q1512" s="338" t="str">
        <f t="shared" si="93"/>
        <v/>
      </c>
      <c r="R1512" s="338" t="b">
        <f t="shared" si="94"/>
        <v>1</v>
      </c>
      <c r="S1512" s="338" t="str">
        <f t="shared" si="95"/>
        <v/>
      </c>
    </row>
    <row r="1513" spans="1:19" s="338" customFormat="1" ht="20.100000000000001" customHeight="1">
      <c r="A1513" s="301"/>
      <c r="B1513" s="333"/>
      <c r="C1513" s="333"/>
      <c r="D1513" s="333"/>
      <c r="E1513" s="333"/>
      <c r="F1513" s="333"/>
      <c r="G1513" s="334"/>
      <c r="H1513" s="334"/>
      <c r="I1513" s="335"/>
      <c r="J1513" s="335"/>
      <c r="K1513" s="335"/>
      <c r="L1513" s="335"/>
      <c r="M1513" s="335"/>
      <c r="N1513" s="336" t="str">
        <f t="shared" ca="1" si="92"/>
        <v/>
      </c>
      <c r="O1513" s="336" t="s">
        <v>18592</v>
      </c>
      <c r="P1513" s="337"/>
      <c r="Q1513" s="338" t="str">
        <f t="shared" si="93"/>
        <v/>
      </c>
      <c r="R1513" s="338" t="b">
        <f t="shared" si="94"/>
        <v>1</v>
      </c>
      <c r="S1513" s="338" t="str">
        <f t="shared" si="95"/>
        <v/>
      </c>
    </row>
    <row r="1514" spans="1:19" s="338" customFormat="1" ht="20.100000000000001" customHeight="1">
      <c r="A1514" s="301"/>
      <c r="B1514" s="333"/>
      <c r="C1514" s="333"/>
      <c r="D1514" s="333"/>
      <c r="E1514" s="333"/>
      <c r="F1514" s="333"/>
      <c r="G1514" s="334"/>
      <c r="H1514" s="334"/>
      <c r="I1514" s="335"/>
      <c r="J1514" s="335"/>
      <c r="K1514" s="335"/>
      <c r="L1514" s="335"/>
      <c r="M1514" s="335"/>
      <c r="N1514" s="336" t="str">
        <f t="shared" ca="1" si="92"/>
        <v/>
      </c>
      <c r="O1514" s="336" t="s">
        <v>18592</v>
      </c>
      <c r="P1514" s="337"/>
      <c r="Q1514" s="338" t="str">
        <f t="shared" si="93"/>
        <v/>
      </c>
      <c r="R1514" s="338" t="b">
        <f t="shared" si="94"/>
        <v>1</v>
      </c>
      <c r="S1514" s="338" t="str">
        <f t="shared" si="95"/>
        <v/>
      </c>
    </row>
    <row r="1515" spans="1:19" s="338" customFormat="1" ht="20.100000000000001" customHeight="1">
      <c r="A1515" s="301"/>
      <c r="B1515" s="333"/>
      <c r="C1515" s="333"/>
      <c r="D1515" s="333"/>
      <c r="E1515" s="333"/>
      <c r="F1515" s="333"/>
      <c r="G1515" s="334"/>
      <c r="H1515" s="334"/>
      <c r="I1515" s="335"/>
      <c r="J1515" s="335"/>
      <c r="K1515" s="335"/>
      <c r="L1515" s="335"/>
      <c r="M1515" s="335"/>
      <c r="N1515" s="336" t="str">
        <f t="shared" ca="1" si="92"/>
        <v/>
      </c>
      <c r="O1515" s="336" t="s">
        <v>18592</v>
      </c>
      <c r="P1515" s="337"/>
      <c r="Q1515" s="338" t="str">
        <f t="shared" si="93"/>
        <v/>
      </c>
      <c r="R1515" s="338" t="b">
        <f t="shared" si="94"/>
        <v>1</v>
      </c>
      <c r="S1515" s="338" t="str">
        <f t="shared" si="95"/>
        <v/>
      </c>
    </row>
    <row r="1516" spans="1:19" s="338" customFormat="1" ht="20.100000000000001" customHeight="1">
      <c r="A1516" s="301"/>
      <c r="B1516" s="333"/>
      <c r="C1516" s="333"/>
      <c r="D1516" s="333"/>
      <c r="E1516" s="333"/>
      <c r="F1516" s="333"/>
      <c r="G1516" s="334"/>
      <c r="H1516" s="334"/>
      <c r="I1516" s="335"/>
      <c r="J1516" s="335"/>
      <c r="K1516" s="335"/>
      <c r="L1516" s="335"/>
      <c r="M1516" s="335"/>
      <c r="N1516" s="336" t="str">
        <f t="shared" ca="1" si="92"/>
        <v/>
      </c>
      <c r="O1516" s="336" t="s">
        <v>18592</v>
      </c>
      <c r="P1516" s="337"/>
      <c r="Q1516" s="338" t="str">
        <f t="shared" si="93"/>
        <v/>
      </c>
      <c r="R1516" s="338" t="b">
        <f t="shared" si="94"/>
        <v>1</v>
      </c>
      <c r="S1516" s="338" t="str">
        <f t="shared" si="95"/>
        <v/>
      </c>
    </row>
    <row r="1517" spans="1:19" s="338" customFormat="1" ht="20.100000000000001" customHeight="1">
      <c r="A1517" s="301"/>
      <c r="B1517" s="333"/>
      <c r="C1517" s="333"/>
      <c r="D1517" s="333"/>
      <c r="E1517" s="333"/>
      <c r="F1517" s="333"/>
      <c r="G1517" s="334"/>
      <c r="H1517" s="334"/>
      <c r="I1517" s="335"/>
      <c r="J1517" s="335"/>
      <c r="K1517" s="335"/>
      <c r="L1517" s="335"/>
      <c r="M1517" s="335"/>
      <c r="N1517" s="336" t="str">
        <f t="shared" ca="1" si="92"/>
        <v/>
      </c>
      <c r="O1517" s="336" t="s">
        <v>18592</v>
      </c>
      <c r="P1517" s="337"/>
      <c r="Q1517" s="338" t="str">
        <f t="shared" si="93"/>
        <v/>
      </c>
      <c r="R1517" s="338" t="b">
        <f t="shared" si="94"/>
        <v>1</v>
      </c>
      <c r="S1517" s="338" t="str">
        <f t="shared" si="95"/>
        <v/>
      </c>
    </row>
    <row r="1518" spans="1:19" s="338" customFormat="1" ht="20.100000000000001" customHeight="1">
      <c r="A1518" s="301"/>
      <c r="B1518" s="333"/>
      <c r="C1518" s="333"/>
      <c r="D1518" s="333"/>
      <c r="E1518" s="333"/>
      <c r="F1518" s="333"/>
      <c r="G1518" s="334"/>
      <c r="H1518" s="334"/>
      <c r="I1518" s="335"/>
      <c r="J1518" s="335"/>
      <c r="K1518" s="335"/>
      <c r="L1518" s="335"/>
      <c r="M1518" s="335"/>
      <c r="N1518" s="336" t="str">
        <f t="shared" ca="1" si="92"/>
        <v/>
      </c>
      <c r="O1518" s="336" t="s">
        <v>18592</v>
      </c>
      <c r="P1518" s="337"/>
      <c r="Q1518" s="338" t="str">
        <f t="shared" si="93"/>
        <v/>
      </c>
      <c r="R1518" s="338" t="b">
        <f t="shared" si="94"/>
        <v>1</v>
      </c>
      <c r="S1518" s="338" t="str">
        <f t="shared" si="95"/>
        <v/>
      </c>
    </row>
    <row r="1519" spans="1:19" s="338" customFormat="1" ht="20.100000000000001" customHeight="1">
      <c r="A1519" s="301"/>
      <c r="B1519" s="333"/>
      <c r="C1519" s="333"/>
      <c r="D1519" s="333"/>
      <c r="E1519" s="333"/>
      <c r="F1519" s="333"/>
      <c r="G1519" s="334"/>
      <c r="H1519" s="334"/>
      <c r="I1519" s="335"/>
      <c r="J1519" s="335"/>
      <c r="K1519" s="335"/>
      <c r="L1519" s="335"/>
      <c r="M1519" s="335"/>
      <c r="N1519" s="336" t="str">
        <f t="shared" ca="1" si="92"/>
        <v/>
      </c>
      <c r="O1519" s="336" t="s">
        <v>18592</v>
      </c>
      <c r="P1519" s="337"/>
      <c r="Q1519" s="338" t="str">
        <f t="shared" si="93"/>
        <v/>
      </c>
      <c r="R1519" s="338" t="b">
        <f t="shared" si="94"/>
        <v>1</v>
      </c>
      <c r="S1519" s="338" t="str">
        <f t="shared" si="95"/>
        <v/>
      </c>
    </row>
    <row r="1520" spans="1:19" s="338" customFormat="1" ht="20.100000000000001" customHeight="1">
      <c r="A1520" s="301"/>
      <c r="B1520" s="333"/>
      <c r="C1520" s="333"/>
      <c r="D1520" s="333"/>
      <c r="E1520" s="333"/>
      <c r="F1520" s="333"/>
      <c r="G1520" s="334"/>
      <c r="H1520" s="334"/>
      <c r="I1520" s="335"/>
      <c r="J1520" s="335"/>
      <c r="K1520" s="335"/>
      <c r="L1520" s="335"/>
      <c r="M1520" s="335"/>
      <c r="N1520" s="336" t="str">
        <f t="shared" ca="1" si="92"/>
        <v/>
      </c>
      <c r="O1520" s="336" t="s">
        <v>18592</v>
      </c>
      <c r="P1520" s="337"/>
      <c r="Q1520" s="338" t="str">
        <f t="shared" si="93"/>
        <v/>
      </c>
      <c r="R1520" s="338" t="b">
        <f t="shared" si="94"/>
        <v>1</v>
      </c>
      <c r="S1520" s="338" t="str">
        <f t="shared" si="95"/>
        <v/>
      </c>
    </row>
    <row r="1521" spans="1:19" s="338" customFormat="1" ht="20.100000000000001" customHeight="1">
      <c r="A1521" s="301"/>
      <c r="B1521" s="333"/>
      <c r="C1521" s="333"/>
      <c r="D1521" s="333"/>
      <c r="E1521" s="333"/>
      <c r="F1521" s="333"/>
      <c r="G1521" s="334"/>
      <c r="H1521" s="334"/>
      <c r="I1521" s="335"/>
      <c r="J1521" s="335"/>
      <c r="K1521" s="335"/>
      <c r="L1521" s="335"/>
      <c r="M1521" s="335"/>
      <c r="N1521" s="336" t="str">
        <f t="shared" ca="1" si="92"/>
        <v/>
      </c>
      <c r="O1521" s="336" t="s">
        <v>18592</v>
      </c>
      <c r="P1521" s="337"/>
      <c r="Q1521" s="338" t="str">
        <f t="shared" si="93"/>
        <v/>
      </c>
      <c r="R1521" s="338" t="b">
        <f t="shared" si="94"/>
        <v>1</v>
      </c>
      <c r="S1521" s="338" t="str">
        <f t="shared" si="95"/>
        <v/>
      </c>
    </row>
    <row r="1522" spans="1:19" s="338" customFormat="1" ht="20.100000000000001" customHeight="1">
      <c r="A1522" s="301"/>
      <c r="B1522" s="333"/>
      <c r="C1522" s="333"/>
      <c r="D1522" s="333"/>
      <c r="E1522" s="333"/>
      <c r="F1522" s="333"/>
      <c r="G1522" s="334"/>
      <c r="H1522" s="334"/>
      <c r="I1522" s="335"/>
      <c r="J1522" s="335"/>
      <c r="K1522" s="335"/>
      <c r="L1522" s="335"/>
      <c r="M1522" s="335"/>
      <c r="N1522" s="336" t="str">
        <f t="shared" ca="1" si="92"/>
        <v/>
      </c>
      <c r="O1522" s="336" t="s">
        <v>18592</v>
      </c>
      <c r="P1522" s="337"/>
      <c r="Q1522" s="338" t="str">
        <f t="shared" si="93"/>
        <v/>
      </c>
      <c r="R1522" s="338" t="b">
        <f t="shared" si="94"/>
        <v>1</v>
      </c>
      <c r="S1522" s="338" t="str">
        <f t="shared" si="95"/>
        <v/>
      </c>
    </row>
    <row r="1523" spans="1:19" s="338" customFormat="1" ht="20.100000000000001" customHeight="1">
      <c r="A1523" s="301"/>
      <c r="B1523" s="333"/>
      <c r="C1523" s="333"/>
      <c r="D1523" s="333"/>
      <c r="E1523" s="333"/>
      <c r="F1523" s="333"/>
      <c r="G1523" s="334"/>
      <c r="H1523" s="334"/>
      <c r="I1523" s="335"/>
      <c r="J1523" s="335"/>
      <c r="K1523" s="335"/>
      <c r="L1523" s="335"/>
      <c r="M1523" s="335"/>
      <c r="N1523" s="336" t="str">
        <f t="shared" ca="1" si="92"/>
        <v/>
      </c>
      <c r="O1523" s="336" t="s">
        <v>18592</v>
      </c>
      <c r="P1523" s="337"/>
      <c r="Q1523" s="338" t="str">
        <f t="shared" si="93"/>
        <v/>
      </c>
      <c r="R1523" s="338" t="b">
        <f t="shared" si="94"/>
        <v>1</v>
      </c>
      <c r="S1523" s="338" t="str">
        <f t="shared" si="95"/>
        <v/>
      </c>
    </row>
    <row r="1524" spans="1:19" s="338" customFormat="1" ht="20.100000000000001" customHeight="1">
      <c r="A1524" s="301"/>
      <c r="B1524" s="333"/>
      <c r="C1524" s="333"/>
      <c r="D1524" s="333"/>
      <c r="E1524" s="333"/>
      <c r="F1524" s="333"/>
      <c r="G1524" s="334"/>
      <c r="H1524" s="334"/>
      <c r="I1524" s="335"/>
      <c r="J1524" s="335"/>
      <c r="K1524" s="335"/>
      <c r="L1524" s="335"/>
      <c r="M1524" s="335"/>
      <c r="N1524" s="336" t="str">
        <f t="shared" ca="1" si="92"/>
        <v/>
      </c>
      <c r="O1524" s="336" t="s">
        <v>18592</v>
      </c>
      <c r="P1524" s="337"/>
      <c r="Q1524" s="338" t="str">
        <f t="shared" si="93"/>
        <v/>
      </c>
      <c r="R1524" s="338" t="b">
        <f t="shared" si="94"/>
        <v>1</v>
      </c>
      <c r="S1524" s="338" t="str">
        <f t="shared" si="95"/>
        <v/>
      </c>
    </row>
    <row r="1525" spans="1:19" s="338" customFormat="1" ht="20.100000000000001" customHeight="1">
      <c r="A1525" s="301"/>
      <c r="B1525" s="333"/>
      <c r="C1525" s="333"/>
      <c r="D1525" s="333"/>
      <c r="E1525" s="333"/>
      <c r="F1525" s="333"/>
      <c r="G1525" s="334"/>
      <c r="H1525" s="334"/>
      <c r="I1525" s="335"/>
      <c r="J1525" s="335"/>
      <c r="K1525" s="335"/>
      <c r="L1525" s="335"/>
      <c r="M1525" s="335"/>
      <c r="N1525" s="336" t="str">
        <f t="shared" ca="1" si="92"/>
        <v/>
      </c>
      <c r="O1525" s="336" t="s">
        <v>18592</v>
      </c>
      <c r="P1525" s="337"/>
      <c r="Q1525" s="338" t="str">
        <f t="shared" si="93"/>
        <v/>
      </c>
      <c r="R1525" s="338" t="b">
        <f t="shared" si="94"/>
        <v>1</v>
      </c>
      <c r="S1525" s="338" t="str">
        <f t="shared" si="95"/>
        <v/>
      </c>
    </row>
    <row r="1526" spans="1:19" s="338" customFormat="1" ht="20.100000000000001" customHeight="1">
      <c r="A1526" s="301"/>
      <c r="B1526" s="333"/>
      <c r="C1526" s="333"/>
      <c r="D1526" s="333"/>
      <c r="E1526" s="333"/>
      <c r="F1526" s="333"/>
      <c r="G1526" s="334"/>
      <c r="H1526" s="334"/>
      <c r="I1526" s="335"/>
      <c r="J1526" s="335"/>
      <c r="K1526" s="335"/>
      <c r="L1526" s="335"/>
      <c r="M1526" s="335"/>
      <c r="N1526" s="336" t="str">
        <f t="shared" ca="1" si="92"/>
        <v/>
      </c>
      <c r="O1526" s="336" t="s">
        <v>18592</v>
      </c>
      <c r="P1526" s="337"/>
      <c r="Q1526" s="338" t="str">
        <f t="shared" si="93"/>
        <v/>
      </c>
      <c r="R1526" s="338" t="b">
        <f t="shared" si="94"/>
        <v>1</v>
      </c>
      <c r="S1526" s="338" t="str">
        <f t="shared" si="95"/>
        <v/>
      </c>
    </row>
    <row r="1527" spans="1:19" s="338" customFormat="1" ht="20.100000000000001" customHeight="1">
      <c r="A1527" s="301"/>
      <c r="B1527" s="333"/>
      <c r="C1527" s="333"/>
      <c r="D1527" s="333"/>
      <c r="E1527" s="333"/>
      <c r="F1527" s="333"/>
      <c r="G1527" s="334"/>
      <c r="H1527" s="334"/>
      <c r="I1527" s="335"/>
      <c r="J1527" s="335"/>
      <c r="K1527" s="335"/>
      <c r="L1527" s="335"/>
      <c r="M1527" s="335"/>
      <c r="N1527" s="336" t="str">
        <f t="shared" ca="1" si="92"/>
        <v/>
      </c>
      <c r="O1527" s="336" t="s">
        <v>18592</v>
      </c>
      <c r="P1527" s="337"/>
      <c r="Q1527" s="338" t="str">
        <f t="shared" si="93"/>
        <v/>
      </c>
      <c r="R1527" s="338" t="b">
        <f t="shared" si="94"/>
        <v>1</v>
      </c>
      <c r="S1527" s="338" t="str">
        <f t="shared" si="95"/>
        <v/>
      </c>
    </row>
    <row r="1528" spans="1:19" s="338" customFormat="1" ht="20.100000000000001" customHeight="1">
      <c r="A1528" s="301"/>
      <c r="B1528" s="333"/>
      <c r="C1528" s="333"/>
      <c r="D1528" s="333"/>
      <c r="E1528" s="333"/>
      <c r="F1528" s="333"/>
      <c r="G1528" s="334"/>
      <c r="H1528" s="334"/>
      <c r="I1528" s="335"/>
      <c r="J1528" s="335"/>
      <c r="K1528" s="335"/>
      <c r="L1528" s="335"/>
      <c r="M1528" s="335"/>
      <c r="N1528" s="336" t="str">
        <f t="shared" ca="1" si="92"/>
        <v/>
      </c>
      <c r="O1528" s="336" t="s">
        <v>18592</v>
      </c>
      <c r="P1528" s="337"/>
      <c r="Q1528" s="338" t="str">
        <f t="shared" si="93"/>
        <v/>
      </c>
      <c r="R1528" s="338" t="b">
        <f t="shared" si="94"/>
        <v>1</v>
      </c>
      <c r="S1528" s="338" t="str">
        <f t="shared" si="95"/>
        <v/>
      </c>
    </row>
    <row r="1529" spans="1:19" s="338" customFormat="1" ht="20.100000000000001" customHeight="1">
      <c r="A1529" s="301"/>
      <c r="B1529" s="333"/>
      <c r="C1529" s="333"/>
      <c r="D1529" s="333"/>
      <c r="E1529" s="333"/>
      <c r="F1529" s="333"/>
      <c r="G1529" s="334"/>
      <c r="H1529" s="334"/>
      <c r="I1529" s="335"/>
      <c r="J1529" s="335"/>
      <c r="K1529" s="335"/>
      <c r="L1529" s="335"/>
      <c r="M1529" s="335"/>
      <c r="N1529" s="336" t="str">
        <f t="shared" ca="1" si="92"/>
        <v/>
      </c>
      <c r="O1529" s="336" t="s">
        <v>18592</v>
      </c>
      <c r="P1529" s="337"/>
      <c r="Q1529" s="338" t="str">
        <f t="shared" si="93"/>
        <v/>
      </c>
      <c r="R1529" s="338" t="b">
        <f t="shared" si="94"/>
        <v>1</v>
      </c>
      <c r="S1529" s="338" t="str">
        <f t="shared" si="95"/>
        <v/>
      </c>
    </row>
    <row r="1530" spans="1:19" s="338" customFormat="1" ht="20.100000000000001" customHeight="1">
      <c r="A1530" s="301"/>
      <c r="B1530" s="333"/>
      <c r="C1530" s="333"/>
      <c r="D1530" s="333"/>
      <c r="E1530" s="333"/>
      <c r="F1530" s="333"/>
      <c r="G1530" s="334"/>
      <c r="H1530" s="334"/>
      <c r="I1530" s="335"/>
      <c r="J1530" s="335"/>
      <c r="K1530" s="335"/>
      <c r="L1530" s="335"/>
      <c r="M1530" s="335"/>
      <c r="N1530" s="336" t="str">
        <f t="shared" ca="1" si="92"/>
        <v/>
      </c>
      <c r="O1530" s="336" t="s">
        <v>18592</v>
      </c>
      <c r="P1530" s="337"/>
      <c r="Q1530" s="338" t="str">
        <f t="shared" si="93"/>
        <v/>
      </c>
      <c r="R1530" s="338" t="b">
        <f t="shared" si="94"/>
        <v>1</v>
      </c>
      <c r="S1530" s="338" t="str">
        <f t="shared" si="95"/>
        <v/>
      </c>
    </row>
    <row r="1531" spans="1:19" s="338" customFormat="1" ht="20.100000000000001" customHeight="1">
      <c r="A1531" s="301"/>
      <c r="B1531" s="333"/>
      <c r="C1531" s="333"/>
      <c r="D1531" s="333"/>
      <c r="E1531" s="333"/>
      <c r="F1531" s="333"/>
      <c r="G1531" s="334"/>
      <c r="H1531" s="334"/>
      <c r="I1531" s="335"/>
      <c r="J1531" s="335"/>
      <c r="K1531" s="335"/>
      <c r="L1531" s="335"/>
      <c r="M1531" s="335"/>
      <c r="N1531" s="336" t="str">
        <f t="shared" ca="1" si="92"/>
        <v/>
      </c>
      <c r="O1531" s="336" t="s">
        <v>18592</v>
      </c>
      <c r="P1531" s="337"/>
      <c r="Q1531" s="338" t="str">
        <f t="shared" si="93"/>
        <v/>
      </c>
      <c r="R1531" s="338" t="b">
        <f t="shared" si="94"/>
        <v>1</v>
      </c>
      <c r="S1531" s="338" t="str">
        <f t="shared" si="95"/>
        <v/>
      </c>
    </row>
    <row r="1532" spans="1:19" s="338" customFormat="1" ht="20.100000000000001" customHeight="1">
      <c r="A1532" s="301"/>
      <c r="B1532" s="333"/>
      <c r="C1532" s="333"/>
      <c r="D1532" s="333"/>
      <c r="E1532" s="333"/>
      <c r="F1532" s="333"/>
      <c r="G1532" s="334"/>
      <c r="H1532" s="334"/>
      <c r="I1532" s="335"/>
      <c r="J1532" s="335"/>
      <c r="K1532" s="335"/>
      <c r="L1532" s="335"/>
      <c r="M1532" s="335"/>
      <c r="N1532" s="336" t="str">
        <f t="shared" ca="1" si="92"/>
        <v/>
      </c>
      <c r="O1532" s="336" t="s">
        <v>18592</v>
      </c>
      <c r="P1532" s="337"/>
      <c r="Q1532" s="338" t="str">
        <f t="shared" si="93"/>
        <v/>
      </c>
      <c r="R1532" s="338" t="b">
        <f t="shared" si="94"/>
        <v>1</v>
      </c>
      <c r="S1532" s="338" t="str">
        <f t="shared" si="95"/>
        <v/>
      </c>
    </row>
    <row r="1533" spans="1:19" s="338" customFormat="1" ht="20.100000000000001" customHeight="1">
      <c r="A1533" s="301"/>
      <c r="B1533" s="333"/>
      <c r="C1533" s="333"/>
      <c r="D1533" s="333"/>
      <c r="E1533" s="333"/>
      <c r="F1533" s="333"/>
      <c r="G1533" s="334"/>
      <c r="H1533" s="334"/>
      <c r="I1533" s="335"/>
      <c r="J1533" s="335"/>
      <c r="K1533" s="335"/>
      <c r="L1533" s="335"/>
      <c r="M1533" s="335"/>
      <c r="N1533" s="336" t="str">
        <f t="shared" ca="1" si="92"/>
        <v/>
      </c>
      <c r="O1533" s="336" t="s">
        <v>18592</v>
      </c>
      <c r="P1533" s="337"/>
      <c r="Q1533" s="338" t="str">
        <f t="shared" si="93"/>
        <v/>
      </c>
      <c r="R1533" s="338" t="b">
        <f t="shared" si="94"/>
        <v>1</v>
      </c>
      <c r="S1533" s="338" t="str">
        <f t="shared" si="95"/>
        <v/>
      </c>
    </row>
    <row r="1534" spans="1:19" s="338" customFormat="1" ht="20.100000000000001" customHeight="1">
      <c r="A1534" s="301"/>
      <c r="B1534" s="333"/>
      <c r="C1534" s="333"/>
      <c r="D1534" s="333"/>
      <c r="E1534" s="333"/>
      <c r="F1534" s="333"/>
      <c r="G1534" s="334"/>
      <c r="H1534" s="334"/>
      <c r="I1534" s="335"/>
      <c r="J1534" s="335"/>
      <c r="K1534" s="335"/>
      <c r="L1534" s="335"/>
      <c r="M1534" s="335"/>
      <c r="N1534" s="336" t="str">
        <f t="shared" ca="1" si="92"/>
        <v/>
      </c>
      <c r="O1534" s="336" t="s">
        <v>18592</v>
      </c>
      <c r="P1534" s="337"/>
      <c r="Q1534" s="338" t="str">
        <f t="shared" si="93"/>
        <v/>
      </c>
      <c r="R1534" s="338" t="b">
        <f t="shared" si="94"/>
        <v>1</v>
      </c>
      <c r="S1534" s="338" t="str">
        <f t="shared" si="95"/>
        <v/>
      </c>
    </row>
    <row r="1535" spans="1:19" s="338" customFormat="1" ht="20.100000000000001" customHeight="1">
      <c r="A1535" s="301"/>
      <c r="B1535" s="333"/>
      <c r="C1535" s="333"/>
      <c r="D1535" s="333"/>
      <c r="E1535" s="333"/>
      <c r="F1535" s="333"/>
      <c r="G1535" s="334"/>
      <c r="H1535" s="334"/>
      <c r="I1535" s="335"/>
      <c r="J1535" s="335"/>
      <c r="K1535" s="335"/>
      <c r="L1535" s="335"/>
      <c r="M1535" s="335"/>
      <c r="N1535" s="336" t="str">
        <f t="shared" ca="1" si="92"/>
        <v/>
      </c>
      <c r="O1535" s="336" t="s">
        <v>18592</v>
      </c>
      <c r="P1535" s="337"/>
      <c r="Q1535" s="338" t="str">
        <f t="shared" si="93"/>
        <v/>
      </c>
      <c r="R1535" s="338" t="b">
        <f t="shared" si="94"/>
        <v>1</v>
      </c>
      <c r="S1535" s="338" t="str">
        <f t="shared" si="95"/>
        <v/>
      </c>
    </row>
    <row r="1536" spans="1:19" s="338" customFormat="1" ht="20.100000000000001" customHeight="1">
      <c r="A1536" s="301"/>
      <c r="B1536" s="333"/>
      <c r="C1536" s="333"/>
      <c r="D1536" s="333"/>
      <c r="E1536" s="333"/>
      <c r="F1536" s="333"/>
      <c r="G1536" s="334"/>
      <c r="H1536" s="334"/>
      <c r="I1536" s="335"/>
      <c r="J1536" s="335"/>
      <c r="K1536" s="335"/>
      <c r="L1536" s="335"/>
      <c r="M1536" s="335"/>
      <c r="N1536" s="336" t="str">
        <f t="shared" ca="1" si="92"/>
        <v/>
      </c>
      <c r="O1536" s="336" t="s">
        <v>18592</v>
      </c>
      <c r="P1536" s="337"/>
      <c r="Q1536" s="338" t="str">
        <f t="shared" si="93"/>
        <v/>
      </c>
      <c r="R1536" s="338" t="b">
        <f t="shared" si="94"/>
        <v>1</v>
      </c>
      <c r="S1536" s="338" t="str">
        <f t="shared" si="95"/>
        <v/>
      </c>
    </row>
    <row r="1537" spans="1:19" s="338" customFormat="1" ht="20.100000000000001" customHeight="1">
      <c r="A1537" s="301"/>
      <c r="B1537" s="333"/>
      <c r="C1537" s="333"/>
      <c r="D1537" s="333"/>
      <c r="E1537" s="333"/>
      <c r="F1537" s="333"/>
      <c r="G1537" s="334"/>
      <c r="H1537" s="334"/>
      <c r="I1537" s="335"/>
      <c r="J1537" s="335"/>
      <c r="K1537" s="335"/>
      <c r="L1537" s="335"/>
      <c r="M1537" s="335"/>
      <c r="N1537" s="336" t="str">
        <f t="shared" ca="1" si="92"/>
        <v/>
      </c>
      <c r="O1537" s="336" t="s">
        <v>18592</v>
      </c>
      <c r="P1537" s="337"/>
      <c r="Q1537" s="338" t="str">
        <f t="shared" si="93"/>
        <v/>
      </c>
      <c r="R1537" s="338" t="b">
        <f t="shared" si="94"/>
        <v>1</v>
      </c>
      <c r="S1537" s="338" t="str">
        <f t="shared" si="95"/>
        <v/>
      </c>
    </row>
    <row r="1538" spans="1:19" s="338" customFormat="1" ht="20.100000000000001" customHeight="1">
      <c r="A1538" s="301"/>
      <c r="B1538" s="333"/>
      <c r="C1538" s="333"/>
      <c r="D1538" s="333"/>
      <c r="E1538" s="333"/>
      <c r="F1538" s="333"/>
      <c r="G1538" s="334"/>
      <c r="H1538" s="334"/>
      <c r="I1538" s="335"/>
      <c r="J1538" s="335"/>
      <c r="K1538" s="335"/>
      <c r="L1538" s="335"/>
      <c r="M1538" s="335"/>
      <c r="N1538" s="336" t="str">
        <f t="shared" ca="1" si="92"/>
        <v/>
      </c>
      <c r="O1538" s="336" t="s">
        <v>18592</v>
      </c>
      <c r="P1538" s="337"/>
      <c r="Q1538" s="338" t="str">
        <f t="shared" si="93"/>
        <v/>
      </c>
      <c r="R1538" s="338" t="b">
        <f t="shared" si="94"/>
        <v>1</v>
      </c>
      <c r="S1538" s="338" t="str">
        <f t="shared" si="95"/>
        <v/>
      </c>
    </row>
    <row r="1539" spans="1:19" s="338" customFormat="1" ht="20.100000000000001" customHeight="1">
      <c r="A1539" s="301"/>
      <c r="B1539" s="333"/>
      <c r="C1539" s="333"/>
      <c r="D1539" s="333"/>
      <c r="E1539" s="333"/>
      <c r="F1539" s="333"/>
      <c r="G1539" s="334"/>
      <c r="H1539" s="334"/>
      <c r="I1539" s="335"/>
      <c r="J1539" s="335"/>
      <c r="K1539" s="335"/>
      <c r="L1539" s="335"/>
      <c r="M1539" s="335"/>
      <c r="N1539" s="336" t="str">
        <f t="shared" ca="1" si="92"/>
        <v/>
      </c>
      <c r="O1539" s="336" t="s">
        <v>18592</v>
      </c>
      <c r="P1539" s="337"/>
      <c r="Q1539" s="338" t="str">
        <f t="shared" si="93"/>
        <v/>
      </c>
      <c r="R1539" s="338" t="b">
        <f t="shared" si="94"/>
        <v>1</v>
      </c>
      <c r="S1539" s="338" t="str">
        <f t="shared" si="95"/>
        <v/>
      </c>
    </row>
    <row r="1540" spans="1:19" s="338" customFormat="1" ht="20.100000000000001" customHeight="1">
      <c r="A1540" s="301"/>
      <c r="B1540" s="333"/>
      <c r="C1540" s="333"/>
      <c r="D1540" s="333"/>
      <c r="E1540" s="333"/>
      <c r="F1540" s="333"/>
      <c r="G1540" s="334"/>
      <c r="H1540" s="334"/>
      <c r="I1540" s="335"/>
      <c r="J1540" s="335"/>
      <c r="K1540" s="335"/>
      <c r="L1540" s="335"/>
      <c r="M1540" s="335"/>
      <c r="N1540" s="336" t="str">
        <f t="shared" ca="1" si="92"/>
        <v/>
      </c>
      <c r="O1540" s="336" t="s">
        <v>18592</v>
      </c>
      <c r="P1540" s="337"/>
      <c r="Q1540" s="338" t="str">
        <f t="shared" si="93"/>
        <v/>
      </c>
      <c r="R1540" s="338" t="b">
        <f t="shared" si="94"/>
        <v>1</v>
      </c>
      <c r="S1540" s="338" t="str">
        <f t="shared" si="95"/>
        <v/>
      </c>
    </row>
    <row r="1541" spans="1:19" s="338" customFormat="1" ht="20.100000000000001" customHeight="1">
      <c r="A1541" s="301"/>
      <c r="B1541" s="333"/>
      <c r="C1541" s="333"/>
      <c r="D1541" s="333"/>
      <c r="E1541" s="333"/>
      <c r="F1541" s="333"/>
      <c r="G1541" s="334"/>
      <c r="H1541" s="334"/>
      <c r="I1541" s="335"/>
      <c r="J1541" s="335"/>
      <c r="K1541" s="335"/>
      <c r="L1541" s="335"/>
      <c r="M1541" s="335"/>
      <c r="N1541" s="336" t="str">
        <f t="shared" ref="N1541:N1604" ca="1" si="96">IF(A1541="","",IF(ISERROR(MATCH($F1541,CL,0)),"Unknown",INDIRECT("'C'!$A$"&amp;MATCH($F1541,CL,0)+1)))</f>
        <v/>
      </c>
      <c r="O1541" s="336" t="s">
        <v>18592</v>
      </c>
      <c r="P1541" s="337"/>
      <c r="Q1541" s="338" t="str">
        <f t="shared" ref="Q1541:Q1604" si="97">A1541&amp;B1541</f>
        <v/>
      </c>
      <c r="R1541" s="338" t="b">
        <f t="shared" ref="R1541:R1604" si="98">OR(ISBLANK(B1541),ISBLANK(C1541))</f>
        <v>1</v>
      </c>
      <c r="S1541" s="338" t="str">
        <f t="shared" ref="S1541:S1604" si="99">IF(R1541,"",A1541&amp;"+")</f>
        <v/>
      </c>
    </row>
    <row r="1542" spans="1:19" s="338" customFormat="1" ht="20.100000000000001" customHeight="1">
      <c r="A1542" s="301"/>
      <c r="B1542" s="333"/>
      <c r="C1542" s="333"/>
      <c r="D1542" s="333"/>
      <c r="E1542" s="333"/>
      <c r="F1542" s="333"/>
      <c r="G1542" s="334"/>
      <c r="H1542" s="334"/>
      <c r="I1542" s="335"/>
      <c r="J1542" s="335"/>
      <c r="K1542" s="335"/>
      <c r="L1542" s="335"/>
      <c r="M1542" s="335"/>
      <c r="N1542" s="336" t="str">
        <f t="shared" ca="1" si="96"/>
        <v/>
      </c>
      <c r="O1542" s="336" t="s">
        <v>18592</v>
      </c>
      <c r="P1542" s="337"/>
      <c r="Q1542" s="338" t="str">
        <f t="shared" si="97"/>
        <v/>
      </c>
      <c r="R1542" s="338" t="b">
        <f t="shared" si="98"/>
        <v>1</v>
      </c>
      <c r="S1542" s="338" t="str">
        <f t="shared" si="99"/>
        <v/>
      </c>
    </row>
    <row r="1543" spans="1:19" s="338" customFormat="1" ht="20.100000000000001" customHeight="1">
      <c r="A1543" s="301"/>
      <c r="B1543" s="333"/>
      <c r="C1543" s="333"/>
      <c r="D1543" s="333"/>
      <c r="E1543" s="333"/>
      <c r="F1543" s="333"/>
      <c r="G1543" s="334"/>
      <c r="H1543" s="334"/>
      <c r="I1543" s="335"/>
      <c r="J1543" s="335"/>
      <c r="K1543" s="335"/>
      <c r="L1543" s="335"/>
      <c r="M1543" s="335"/>
      <c r="N1543" s="336" t="str">
        <f t="shared" ca="1" si="96"/>
        <v/>
      </c>
      <c r="O1543" s="336" t="s">
        <v>18592</v>
      </c>
      <c r="P1543" s="337"/>
      <c r="Q1543" s="338" t="str">
        <f t="shared" si="97"/>
        <v/>
      </c>
      <c r="R1543" s="338" t="b">
        <f t="shared" si="98"/>
        <v>1</v>
      </c>
      <c r="S1543" s="338" t="str">
        <f t="shared" si="99"/>
        <v/>
      </c>
    </row>
    <row r="1544" spans="1:19" s="338" customFormat="1" ht="20.100000000000001" customHeight="1">
      <c r="A1544" s="301"/>
      <c r="B1544" s="333"/>
      <c r="C1544" s="333"/>
      <c r="D1544" s="333"/>
      <c r="E1544" s="333"/>
      <c r="F1544" s="333"/>
      <c r="G1544" s="334"/>
      <c r="H1544" s="334"/>
      <c r="I1544" s="335"/>
      <c r="J1544" s="335"/>
      <c r="K1544" s="335"/>
      <c r="L1544" s="335"/>
      <c r="M1544" s="335"/>
      <c r="N1544" s="336" t="str">
        <f t="shared" ca="1" si="96"/>
        <v/>
      </c>
      <c r="O1544" s="336" t="s">
        <v>18592</v>
      </c>
      <c r="P1544" s="337"/>
      <c r="Q1544" s="338" t="str">
        <f t="shared" si="97"/>
        <v/>
      </c>
      <c r="R1544" s="338" t="b">
        <f t="shared" si="98"/>
        <v>1</v>
      </c>
      <c r="S1544" s="338" t="str">
        <f t="shared" si="99"/>
        <v/>
      </c>
    </row>
    <row r="1545" spans="1:19" s="338" customFormat="1" ht="20.100000000000001" customHeight="1">
      <c r="A1545" s="301"/>
      <c r="B1545" s="333"/>
      <c r="C1545" s="333"/>
      <c r="D1545" s="333"/>
      <c r="E1545" s="333"/>
      <c r="F1545" s="333"/>
      <c r="G1545" s="334"/>
      <c r="H1545" s="334"/>
      <c r="I1545" s="335"/>
      <c r="J1545" s="335"/>
      <c r="K1545" s="335"/>
      <c r="L1545" s="335"/>
      <c r="M1545" s="335"/>
      <c r="N1545" s="336" t="str">
        <f t="shared" ca="1" si="96"/>
        <v/>
      </c>
      <c r="O1545" s="336" t="s">
        <v>18592</v>
      </c>
      <c r="P1545" s="337"/>
      <c r="Q1545" s="338" t="str">
        <f t="shared" si="97"/>
        <v/>
      </c>
      <c r="R1545" s="338" t="b">
        <f t="shared" si="98"/>
        <v>1</v>
      </c>
      <c r="S1545" s="338" t="str">
        <f t="shared" si="99"/>
        <v/>
      </c>
    </row>
    <row r="1546" spans="1:19" s="338" customFormat="1" ht="20.100000000000001" customHeight="1">
      <c r="A1546" s="301"/>
      <c r="B1546" s="333"/>
      <c r="C1546" s="333"/>
      <c r="D1546" s="333"/>
      <c r="E1546" s="333"/>
      <c r="F1546" s="333"/>
      <c r="G1546" s="334"/>
      <c r="H1546" s="334"/>
      <c r="I1546" s="335"/>
      <c r="J1546" s="335"/>
      <c r="K1546" s="335"/>
      <c r="L1546" s="335"/>
      <c r="M1546" s="335"/>
      <c r="N1546" s="336" t="str">
        <f t="shared" ca="1" si="96"/>
        <v/>
      </c>
      <c r="O1546" s="336" t="s">
        <v>18592</v>
      </c>
      <c r="P1546" s="337"/>
      <c r="Q1546" s="338" t="str">
        <f t="shared" si="97"/>
        <v/>
      </c>
      <c r="R1546" s="338" t="b">
        <f t="shared" si="98"/>
        <v>1</v>
      </c>
      <c r="S1546" s="338" t="str">
        <f t="shared" si="99"/>
        <v/>
      </c>
    </row>
    <row r="1547" spans="1:19" s="338" customFormat="1" ht="20.100000000000001" customHeight="1">
      <c r="A1547" s="301"/>
      <c r="B1547" s="333"/>
      <c r="C1547" s="333"/>
      <c r="D1547" s="333"/>
      <c r="E1547" s="333"/>
      <c r="F1547" s="333"/>
      <c r="G1547" s="334"/>
      <c r="H1547" s="334"/>
      <c r="I1547" s="335"/>
      <c r="J1547" s="335"/>
      <c r="K1547" s="335"/>
      <c r="L1547" s="335"/>
      <c r="M1547" s="335"/>
      <c r="N1547" s="336" t="str">
        <f t="shared" ca="1" si="96"/>
        <v/>
      </c>
      <c r="O1547" s="336" t="s">
        <v>18592</v>
      </c>
      <c r="P1547" s="337"/>
      <c r="Q1547" s="338" t="str">
        <f t="shared" si="97"/>
        <v/>
      </c>
      <c r="R1547" s="338" t="b">
        <f t="shared" si="98"/>
        <v>1</v>
      </c>
      <c r="S1547" s="338" t="str">
        <f t="shared" si="99"/>
        <v/>
      </c>
    </row>
    <row r="1548" spans="1:19" s="338" customFormat="1" ht="20.100000000000001" customHeight="1">
      <c r="A1548" s="301"/>
      <c r="B1548" s="333"/>
      <c r="C1548" s="333"/>
      <c r="D1548" s="333"/>
      <c r="E1548" s="333"/>
      <c r="F1548" s="333"/>
      <c r="G1548" s="334"/>
      <c r="H1548" s="334"/>
      <c r="I1548" s="335"/>
      <c r="J1548" s="335"/>
      <c r="K1548" s="335"/>
      <c r="L1548" s="335"/>
      <c r="M1548" s="335"/>
      <c r="N1548" s="336" t="str">
        <f t="shared" ca="1" si="96"/>
        <v/>
      </c>
      <c r="O1548" s="336" t="s">
        <v>18592</v>
      </c>
      <c r="P1548" s="337"/>
      <c r="Q1548" s="338" t="str">
        <f t="shared" si="97"/>
        <v/>
      </c>
      <c r="R1548" s="338" t="b">
        <f t="shared" si="98"/>
        <v>1</v>
      </c>
      <c r="S1548" s="338" t="str">
        <f t="shared" si="99"/>
        <v/>
      </c>
    </row>
    <row r="1549" spans="1:19" s="338" customFormat="1" ht="20.100000000000001" customHeight="1">
      <c r="A1549" s="301"/>
      <c r="B1549" s="333"/>
      <c r="C1549" s="333"/>
      <c r="D1549" s="333"/>
      <c r="E1549" s="333"/>
      <c r="F1549" s="333"/>
      <c r="G1549" s="334"/>
      <c r="H1549" s="334"/>
      <c r="I1549" s="335"/>
      <c r="J1549" s="335"/>
      <c r="K1549" s="335"/>
      <c r="L1549" s="335"/>
      <c r="M1549" s="335"/>
      <c r="N1549" s="336" t="str">
        <f t="shared" ca="1" si="96"/>
        <v/>
      </c>
      <c r="O1549" s="336" t="s">
        <v>18592</v>
      </c>
      <c r="P1549" s="337"/>
      <c r="Q1549" s="338" t="str">
        <f t="shared" si="97"/>
        <v/>
      </c>
      <c r="R1549" s="338" t="b">
        <f t="shared" si="98"/>
        <v>1</v>
      </c>
      <c r="S1549" s="338" t="str">
        <f t="shared" si="99"/>
        <v/>
      </c>
    </row>
    <row r="1550" spans="1:19" s="338" customFormat="1" ht="20.100000000000001" customHeight="1">
      <c r="A1550" s="301"/>
      <c r="B1550" s="333"/>
      <c r="C1550" s="333"/>
      <c r="D1550" s="333"/>
      <c r="E1550" s="333"/>
      <c r="F1550" s="333"/>
      <c r="G1550" s="334"/>
      <c r="H1550" s="334"/>
      <c r="I1550" s="335"/>
      <c r="J1550" s="335"/>
      <c r="K1550" s="335"/>
      <c r="L1550" s="335"/>
      <c r="M1550" s="335"/>
      <c r="N1550" s="336" t="str">
        <f t="shared" ca="1" si="96"/>
        <v/>
      </c>
      <c r="O1550" s="336" t="s">
        <v>18592</v>
      </c>
      <c r="P1550" s="337"/>
      <c r="Q1550" s="338" t="str">
        <f t="shared" si="97"/>
        <v/>
      </c>
      <c r="R1550" s="338" t="b">
        <f t="shared" si="98"/>
        <v>1</v>
      </c>
      <c r="S1550" s="338" t="str">
        <f t="shared" si="99"/>
        <v/>
      </c>
    </row>
    <row r="1551" spans="1:19" s="338" customFormat="1" ht="20.100000000000001" customHeight="1">
      <c r="A1551" s="301"/>
      <c r="B1551" s="333"/>
      <c r="C1551" s="333"/>
      <c r="D1551" s="333"/>
      <c r="E1551" s="333"/>
      <c r="F1551" s="333"/>
      <c r="G1551" s="334"/>
      <c r="H1551" s="334"/>
      <c r="I1551" s="335"/>
      <c r="J1551" s="335"/>
      <c r="K1551" s="335"/>
      <c r="L1551" s="335"/>
      <c r="M1551" s="335"/>
      <c r="N1551" s="336" t="str">
        <f t="shared" ca="1" si="96"/>
        <v/>
      </c>
      <c r="O1551" s="336" t="s">
        <v>18592</v>
      </c>
      <c r="P1551" s="337"/>
      <c r="Q1551" s="338" t="str">
        <f t="shared" si="97"/>
        <v/>
      </c>
      <c r="R1551" s="338" t="b">
        <f t="shared" si="98"/>
        <v>1</v>
      </c>
      <c r="S1551" s="338" t="str">
        <f t="shared" si="99"/>
        <v/>
      </c>
    </row>
    <row r="1552" spans="1:19" s="338" customFormat="1" ht="20.100000000000001" customHeight="1">
      <c r="A1552" s="301"/>
      <c r="B1552" s="333"/>
      <c r="C1552" s="333"/>
      <c r="D1552" s="333"/>
      <c r="E1552" s="333"/>
      <c r="F1552" s="333"/>
      <c r="G1552" s="334"/>
      <c r="H1552" s="334"/>
      <c r="I1552" s="335"/>
      <c r="J1552" s="335"/>
      <c r="K1552" s="335"/>
      <c r="L1552" s="335"/>
      <c r="M1552" s="335"/>
      <c r="N1552" s="336" t="str">
        <f t="shared" ca="1" si="96"/>
        <v/>
      </c>
      <c r="O1552" s="336" t="s">
        <v>18592</v>
      </c>
      <c r="P1552" s="337"/>
      <c r="Q1552" s="338" t="str">
        <f t="shared" si="97"/>
        <v/>
      </c>
      <c r="R1552" s="338" t="b">
        <f t="shared" si="98"/>
        <v>1</v>
      </c>
      <c r="S1552" s="338" t="str">
        <f t="shared" si="99"/>
        <v/>
      </c>
    </row>
    <row r="1553" spans="1:19" s="338" customFormat="1" ht="20.100000000000001" customHeight="1">
      <c r="A1553" s="301"/>
      <c r="B1553" s="333"/>
      <c r="C1553" s="333"/>
      <c r="D1553" s="333"/>
      <c r="E1553" s="333"/>
      <c r="F1553" s="333"/>
      <c r="G1553" s="334"/>
      <c r="H1553" s="334"/>
      <c r="I1553" s="335"/>
      <c r="J1553" s="335"/>
      <c r="K1553" s="335"/>
      <c r="L1553" s="335"/>
      <c r="M1553" s="335"/>
      <c r="N1553" s="336" t="str">
        <f t="shared" ca="1" si="96"/>
        <v/>
      </c>
      <c r="O1553" s="336" t="s">
        <v>18592</v>
      </c>
      <c r="P1553" s="337"/>
      <c r="Q1553" s="338" t="str">
        <f t="shared" si="97"/>
        <v/>
      </c>
      <c r="R1553" s="338" t="b">
        <f t="shared" si="98"/>
        <v>1</v>
      </c>
      <c r="S1553" s="338" t="str">
        <f t="shared" si="99"/>
        <v/>
      </c>
    </row>
    <row r="1554" spans="1:19" s="338" customFormat="1" ht="20.100000000000001" customHeight="1">
      <c r="A1554" s="301"/>
      <c r="B1554" s="333"/>
      <c r="C1554" s="333"/>
      <c r="D1554" s="333"/>
      <c r="E1554" s="333"/>
      <c r="F1554" s="333"/>
      <c r="G1554" s="334"/>
      <c r="H1554" s="334"/>
      <c r="I1554" s="335"/>
      <c r="J1554" s="335"/>
      <c r="K1554" s="335"/>
      <c r="L1554" s="335"/>
      <c r="M1554" s="335"/>
      <c r="N1554" s="336" t="str">
        <f t="shared" ca="1" si="96"/>
        <v/>
      </c>
      <c r="O1554" s="336" t="s">
        <v>18592</v>
      </c>
      <c r="P1554" s="337"/>
      <c r="Q1554" s="338" t="str">
        <f t="shared" si="97"/>
        <v/>
      </c>
      <c r="R1554" s="338" t="b">
        <f t="shared" si="98"/>
        <v>1</v>
      </c>
      <c r="S1554" s="338" t="str">
        <f t="shared" si="99"/>
        <v/>
      </c>
    </row>
    <row r="1555" spans="1:19" s="338" customFormat="1" ht="20.100000000000001" customHeight="1">
      <c r="A1555" s="301"/>
      <c r="B1555" s="333"/>
      <c r="C1555" s="333"/>
      <c r="D1555" s="333"/>
      <c r="E1555" s="333"/>
      <c r="F1555" s="333"/>
      <c r="G1555" s="334"/>
      <c r="H1555" s="334"/>
      <c r="I1555" s="335"/>
      <c r="J1555" s="335"/>
      <c r="K1555" s="335"/>
      <c r="L1555" s="335"/>
      <c r="M1555" s="335"/>
      <c r="N1555" s="336" t="str">
        <f t="shared" ca="1" si="96"/>
        <v/>
      </c>
      <c r="O1555" s="336" t="s">
        <v>18592</v>
      </c>
      <c r="P1555" s="337"/>
      <c r="Q1555" s="338" t="str">
        <f t="shared" si="97"/>
        <v/>
      </c>
      <c r="R1555" s="338" t="b">
        <f t="shared" si="98"/>
        <v>1</v>
      </c>
      <c r="S1555" s="338" t="str">
        <f t="shared" si="99"/>
        <v/>
      </c>
    </row>
    <row r="1556" spans="1:19" s="338" customFormat="1" ht="20.100000000000001" customHeight="1">
      <c r="A1556" s="301"/>
      <c r="B1556" s="333"/>
      <c r="C1556" s="333"/>
      <c r="D1556" s="333"/>
      <c r="E1556" s="333"/>
      <c r="F1556" s="333"/>
      <c r="G1556" s="334"/>
      <c r="H1556" s="334"/>
      <c r="I1556" s="335"/>
      <c r="J1556" s="335"/>
      <c r="K1556" s="335"/>
      <c r="L1556" s="335"/>
      <c r="M1556" s="335"/>
      <c r="N1556" s="336" t="str">
        <f t="shared" ca="1" si="96"/>
        <v/>
      </c>
      <c r="O1556" s="336" t="s">
        <v>18592</v>
      </c>
      <c r="P1556" s="337"/>
      <c r="Q1556" s="338" t="str">
        <f t="shared" si="97"/>
        <v/>
      </c>
      <c r="R1556" s="338" t="b">
        <f t="shared" si="98"/>
        <v>1</v>
      </c>
      <c r="S1556" s="338" t="str">
        <f t="shared" si="99"/>
        <v/>
      </c>
    </row>
    <row r="1557" spans="1:19" s="338" customFormat="1" ht="20.100000000000001" customHeight="1">
      <c r="A1557" s="301"/>
      <c r="B1557" s="333"/>
      <c r="C1557" s="333"/>
      <c r="D1557" s="333"/>
      <c r="E1557" s="333"/>
      <c r="F1557" s="333"/>
      <c r="G1557" s="334"/>
      <c r="H1557" s="334"/>
      <c r="I1557" s="335"/>
      <c r="J1557" s="335"/>
      <c r="K1557" s="335"/>
      <c r="L1557" s="335"/>
      <c r="M1557" s="335"/>
      <c r="N1557" s="336" t="str">
        <f t="shared" ca="1" si="96"/>
        <v/>
      </c>
      <c r="O1557" s="336" t="s">
        <v>18592</v>
      </c>
      <c r="P1557" s="337"/>
      <c r="Q1557" s="338" t="str">
        <f t="shared" si="97"/>
        <v/>
      </c>
      <c r="R1557" s="338" t="b">
        <f t="shared" si="98"/>
        <v>1</v>
      </c>
      <c r="S1557" s="338" t="str">
        <f t="shared" si="99"/>
        <v/>
      </c>
    </row>
    <row r="1558" spans="1:19" s="338" customFormat="1" ht="20.100000000000001" customHeight="1">
      <c r="A1558" s="301"/>
      <c r="B1558" s="333"/>
      <c r="C1558" s="333"/>
      <c r="D1558" s="333"/>
      <c r="E1558" s="333"/>
      <c r="F1558" s="333"/>
      <c r="G1558" s="334"/>
      <c r="H1558" s="334"/>
      <c r="I1558" s="335"/>
      <c r="J1558" s="335"/>
      <c r="K1558" s="335"/>
      <c r="L1558" s="335"/>
      <c r="M1558" s="335"/>
      <c r="N1558" s="336" t="str">
        <f t="shared" ca="1" si="96"/>
        <v/>
      </c>
      <c r="O1558" s="336" t="s">
        <v>18592</v>
      </c>
      <c r="P1558" s="337"/>
      <c r="Q1558" s="338" t="str">
        <f t="shared" si="97"/>
        <v/>
      </c>
      <c r="R1558" s="338" t="b">
        <f t="shared" si="98"/>
        <v>1</v>
      </c>
      <c r="S1558" s="338" t="str">
        <f t="shared" si="99"/>
        <v/>
      </c>
    </row>
    <row r="1559" spans="1:19" s="338" customFormat="1" ht="20.100000000000001" customHeight="1">
      <c r="A1559" s="301"/>
      <c r="B1559" s="333"/>
      <c r="C1559" s="333"/>
      <c r="D1559" s="333"/>
      <c r="E1559" s="333"/>
      <c r="F1559" s="333"/>
      <c r="G1559" s="334"/>
      <c r="H1559" s="334"/>
      <c r="I1559" s="335"/>
      <c r="J1559" s="335"/>
      <c r="K1559" s="335"/>
      <c r="L1559" s="335"/>
      <c r="M1559" s="335"/>
      <c r="N1559" s="336" t="str">
        <f t="shared" ca="1" si="96"/>
        <v/>
      </c>
      <c r="O1559" s="336" t="s">
        <v>18592</v>
      </c>
      <c r="P1559" s="337"/>
      <c r="Q1559" s="338" t="str">
        <f t="shared" si="97"/>
        <v/>
      </c>
      <c r="R1559" s="338" t="b">
        <f t="shared" si="98"/>
        <v>1</v>
      </c>
      <c r="S1559" s="338" t="str">
        <f t="shared" si="99"/>
        <v/>
      </c>
    </row>
    <row r="1560" spans="1:19" s="338" customFormat="1" ht="20.100000000000001" customHeight="1">
      <c r="A1560" s="301"/>
      <c r="B1560" s="333"/>
      <c r="C1560" s="333"/>
      <c r="D1560" s="333"/>
      <c r="E1560" s="333"/>
      <c r="F1560" s="333"/>
      <c r="G1560" s="334"/>
      <c r="H1560" s="334"/>
      <c r="I1560" s="335"/>
      <c r="J1560" s="335"/>
      <c r="K1560" s="335"/>
      <c r="L1560" s="335"/>
      <c r="M1560" s="335"/>
      <c r="N1560" s="336" t="str">
        <f t="shared" ca="1" si="96"/>
        <v/>
      </c>
      <c r="O1560" s="336" t="s">
        <v>18592</v>
      </c>
      <c r="P1560" s="337"/>
      <c r="Q1560" s="338" t="str">
        <f t="shared" si="97"/>
        <v/>
      </c>
      <c r="R1560" s="338" t="b">
        <f t="shared" si="98"/>
        <v>1</v>
      </c>
      <c r="S1560" s="338" t="str">
        <f t="shared" si="99"/>
        <v/>
      </c>
    </row>
    <row r="1561" spans="1:19" s="338" customFormat="1" ht="20.100000000000001" customHeight="1">
      <c r="A1561" s="301"/>
      <c r="B1561" s="333"/>
      <c r="C1561" s="333"/>
      <c r="D1561" s="333"/>
      <c r="E1561" s="333"/>
      <c r="F1561" s="333"/>
      <c r="G1561" s="334"/>
      <c r="H1561" s="334"/>
      <c r="I1561" s="335"/>
      <c r="J1561" s="335"/>
      <c r="K1561" s="335"/>
      <c r="L1561" s="335"/>
      <c r="M1561" s="335"/>
      <c r="N1561" s="336" t="str">
        <f t="shared" ca="1" si="96"/>
        <v/>
      </c>
      <c r="O1561" s="336" t="s">
        <v>18592</v>
      </c>
      <c r="P1561" s="337"/>
      <c r="Q1561" s="338" t="str">
        <f t="shared" si="97"/>
        <v/>
      </c>
      <c r="R1561" s="338" t="b">
        <f t="shared" si="98"/>
        <v>1</v>
      </c>
      <c r="S1561" s="338" t="str">
        <f t="shared" si="99"/>
        <v/>
      </c>
    </row>
    <row r="1562" spans="1:19" s="338" customFormat="1" ht="20.100000000000001" customHeight="1">
      <c r="A1562" s="301"/>
      <c r="B1562" s="333"/>
      <c r="C1562" s="333"/>
      <c r="D1562" s="333"/>
      <c r="E1562" s="333"/>
      <c r="F1562" s="333"/>
      <c r="G1562" s="334"/>
      <c r="H1562" s="334"/>
      <c r="I1562" s="335"/>
      <c r="J1562" s="335"/>
      <c r="K1562" s="335"/>
      <c r="L1562" s="335"/>
      <c r="M1562" s="335"/>
      <c r="N1562" s="336" t="str">
        <f t="shared" ca="1" si="96"/>
        <v/>
      </c>
      <c r="O1562" s="336" t="s">
        <v>18592</v>
      </c>
      <c r="P1562" s="337"/>
      <c r="Q1562" s="338" t="str">
        <f t="shared" si="97"/>
        <v/>
      </c>
      <c r="R1562" s="338" t="b">
        <f t="shared" si="98"/>
        <v>1</v>
      </c>
      <c r="S1562" s="338" t="str">
        <f t="shared" si="99"/>
        <v/>
      </c>
    </row>
    <row r="1563" spans="1:19" s="338" customFormat="1" ht="20.100000000000001" customHeight="1">
      <c r="A1563" s="301"/>
      <c r="B1563" s="333"/>
      <c r="C1563" s="333"/>
      <c r="D1563" s="333"/>
      <c r="E1563" s="333"/>
      <c r="F1563" s="333"/>
      <c r="G1563" s="334"/>
      <c r="H1563" s="334"/>
      <c r="I1563" s="335"/>
      <c r="J1563" s="335"/>
      <c r="K1563" s="335"/>
      <c r="L1563" s="335"/>
      <c r="M1563" s="335"/>
      <c r="N1563" s="336" t="str">
        <f t="shared" ca="1" si="96"/>
        <v/>
      </c>
      <c r="O1563" s="336" t="s">
        <v>18592</v>
      </c>
      <c r="P1563" s="337"/>
      <c r="Q1563" s="338" t="str">
        <f t="shared" si="97"/>
        <v/>
      </c>
      <c r="R1563" s="338" t="b">
        <f t="shared" si="98"/>
        <v>1</v>
      </c>
      <c r="S1563" s="338" t="str">
        <f t="shared" si="99"/>
        <v/>
      </c>
    </row>
    <row r="1564" spans="1:19" s="338" customFormat="1" ht="20.100000000000001" customHeight="1">
      <c r="A1564" s="301"/>
      <c r="B1564" s="333"/>
      <c r="C1564" s="333"/>
      <c r="D1564" s="333"/>
      <c r="E1564" s="333"/>
      <c r="F1564" s="333"/>
      <c r="G1564" s="334"/>
      <c r="H1564" s="334"/>
      <c r="I1564" s="335"/>
      <c r="J1564" s="335"/>
      <c r="K1564" s="335"/>
      <c r="L1564" s="335"/>
      <c r="M1564" s="335"/>
      <c r="N1564" s="336" t="str">
        <f t="shared" ca="1" si="96"/>
        <v/>
      </c>
      <c r="O1564" s="336" t="s">
        <v>18592</v>
      </c>
      <c r="P1564" s="337"/>
      <c r="Q1564" s="338" t="str">
        <f t="shared" si="97"/>
        <v/>
      </c>
      <c r="R1564" s="338" t="b">
        <f t="shared" si="98"/>
        <v>1</v>
      </c>
      <c r="S1564" s="338" t="str">
        <f t="shared" si="99"/>
        <v/>
      </c>
    </row>
    <row r="1565" spans="1:19" s="338" customFormat="1" ht="20.100000000000001" customHeight="1">
      <c r="A1565" s="301"/>
      <c r="B1565" s="333"/>
      <c r="C1565" s="333"/>
      <c r="D1565" s="333"/>
      <c r="E1565" s="333"/>
      <c r="F1565" s="333"/>
      <c r="G1565" s="334"/>
      <c r="H1565" s="334"/>
      <c r="I1565" s="335"/>
      <c r="J1565" s="335"/>
      <c r="K1565" s="335"/>
      <c r="L1565" s="335"/>
      <c r="M1565" s="335"/>
      <c r="N1565" s="336" t="str">
        <f t="shared" ca="1" si="96"/>
        <v/>
      </c>
      <c r="O1565" s="336" t="s">
        <v>18592</v>
      </c>
      <c r="P1565" s="337"/>
      <c r="Q1565" s="338" t="str">
        <f t="shared" si="97"/>
        <v/>
      </c>
      <c r="R1565" s="338" t="b">
        <f t="shared" si="98"/>
        <v>1</v>
      </c>
      <c r="S1565" s="338" t="str">
        <f t="shared" si="99"/>
        <v/>
      </c>
    </row>
    <row r="1566" spans="1:19" s="338" customFormat="1" ht="20.100000000000001" customHeight="1">
      <c r="A1566" s="301"/>
      <c r="B1566" s="333"/>
      <c r="C1566" s="333"/>
      <c r="D1566" s="333"/>
      <c r="E1566" s="333"/>
      <c r="F1566" s="333"/>
      <c r="G1566" s="334"/>
      <c r="H1566" s="334"/>
      <c r="I1566" s="335"/>
      <c r="J1566" s="335"/>
      <c r="K1566" s="335"/>
      <c r="L1566" s="335"/>
      <c r="M1566" s="335"/>
      <c r="N1566" s="336" t="str">
        <f t="shared" ca="1" si="96"/>
        <v/>
      </c>
      <c r="O1566" s="336" t="s">
        <v>18592</v>
      </c>
      <c r="P1566" s="337"/>
      <c r="Q1566" s="338" t="str">
        <f t="shared" si="97"/>
        <v/>
      </c>
      <c r="R1566" s="338" t="b">
        <f t="shared" si="98"/>
        <v>1</v>
      </c>
      <c r="S1566" s="338" t="str">
        <f t="shared" si="99"/>
        <v/>
      </c>
    </row>
    <row r="1567" spans="1:19" s="338" customFormat="1" ht="20.100000000000001" customHeight="1">
      <c r="A1567" s="301"/>
      <c r="B1567" s="333"/>
      <c r="C1567" s="333"/>
      <c r="D1567" s="333"/>
      <c r="E1567" s="333"/>
      <c r="F1567" s="333"/>
      <c r="G1567" s="334"/>
      <c r="H1567" s="334"/>
      <c r="I1567" s="335"/>
      <c r="J1567" s="335"/>
      <c r="K1567" s="335"/>
      <c r="L1567" s="335"/>
      <c r="M1567" s="335"/>
      <c r="N1567" s="336" t="str">
        <f t="shared" ca="1" si="96"/>
        <v/>
      </c>
      <c r="O1567" s="336" t="s">
        <v>18592</v>
      </c>
      <c r="P1567" s="337"/>
      <c r="Q1567" s="338" t="str">
        <f t="shared" si="97"/>
        <v/>
      </c>
      <c r="R1567" s="338" t="b">
        <f t="shared" si="98"/>
        <v>1</v>
      </c>
      <c r="S1567" s="338" t="str">
        <f t="shared" si="99"/>
        <v/>
      </c>
    </row>
    <row r="1568" spans="1:19" s="338" customFormat="1" ht="20.100000000000001" customHeight="1">
      <c r="A1568" s="301"/>
      <c r="B1568" s="333"/>
      <c r="C1568" s="333"/>
      <c r="D1568" s="333"/>
      <c r="E1568" s="333"/>
      <c r="F1568" s="333"/>
      <c r="G1568" s="334"/>
      <c r="H1568" s="334"/>
      <c r="I1568" s="335"/>
      <c r="J1568" s="335"/>
      <c r="K1568" s="335"/>
      <c r="L1568" s="335"/>
      <c r="M1568" s="335"/>
      <c r="N1568" s="336" t="str">
        <f t="shared" ca="1" si="96"/>
        <v/>
      </c>
      <c r="O1568" s="336" t="s">
        <v>18592</v>
      </c>
      <c r="P1568" s="337"/>
      <c r="Q1568" s="338" t="str">
        <f t="shared" si="97"/>
        <v/>
      </c>
      <c r="R1568" s="338" t="b">
        <f t="shared" si="98"/>
        <v>1</v>
      </c>
      <c r="S1568" s="338" t="str">
        <f t="shared" si="99"/>
        <v/>
      </c>
    </row>
    <row r="1569" spans="1:19" s="338" customFormat="1" ht="20.100000000000001" customHeight="1">
      <c r="A1569" s="301"/>
      <c r="B1569" s="333"/>
      <c r="C1569" s="333"/>
      <c r="D1569" s="333"/>
      <c r="E1569" s="333"/>
      <c r="F1569" s="333"/>
      <c r="G1569" s="334"/>
      <c r="H1569" s="334"/>
      <c r="I1569" s="335"/>
      <c r="J1569" s="335"/>
      <c r="K1569" s="335"/>
      <c r="L1569" s="335"/>
      <c r="M1569" s="335"/>
      <c r="N1569" s="336" t="str">
        <f t="shared" ca="1" si="96"/>
        <v/>
      </c>
      <c r="O1569" s="336" t="s">
        <v>18592</v>
      </c>
      <c r="P1569" s="337"/>
      <c r="Q1569" s="338" t="str">
        <f t="shared" si="97"/>
        <v/>
      </c>
      <c r="R1569" s="338" t="b">
        <f t="shared" si="98"/>
        <v>1</v>
      </c>
      <c r="S1569" s="338" t="str">
        <f t="shared" si="99"/>
        <v/>
      </c>
    </row>
    <row r="1570" spans="1:19" s="338" customFormat="1" ht="20.100000000000001" customHeight="1">
      <c r="A1570" s="301"/>
      <c r="B1570" s="333"/>
      <c r="C1570" s="333"/>
      <c r="D1570" s="333"/>
      <c r="E1570" s="333"/>
      <c r="F1570" s="333"/>
      <c r="G1570" s="334"/>
      <c r="H1570" s="334"/>
      <c r="I1570" s="335"/>
      <c r="J1570" s="335"/>
      <c r="K1570" s="335"/>
      <c r="L1570" s="335"/>
      <c r="M1570" s="335"/>
      <c r="N1570" s="336" t="str">
        <f t="shared" ca="1" si="96"/>
        <v/>
      </c>
      <c r="O1570" s="336" t="s">
        <v>18592</v>
      </c>
      <c r="P1570" s="337"/>
      <c r="Q1570" s="338" t="str">
        <f t="shared" si="97"/>
        <v/>
      </c>
      <c r="R1570" s="338" t="b">
        <f t="shared" si="98"/>
        <v>1</v>
      </c>
      <c r="S1570" s="338" t="str">
        <f t="shared" si="99"/>
        <v/>
      </c>
    </row>
    <row r="1571" spans="1:19" s="338" customFormat="1" ht="20.100000000000001" customHeight="1">
      <c r="A1571" s="301"/>
      <c r="B1571" s="333"/>
      <c r="C1571" s="333"/>
      <c r="D1571" s="333"/>
      <c r="E1571" s="333"/>
      <c r="F1571" s="333"/>
      <c r="G1571" s="334"/>
      <c r="H1571" s="334"/>
      <c r="I1571" s="335"/>
      <c r="J1571" s="335"/>
      <c r="K1571" s="335"/>
      <c r="L1571" s="335"/>
      <c r="M1571" s="335"/>
      <c r="N1571" s="336" t="str">
        <f t="shared" ca="1" si="96"/>
        <v/>
      </c>
      <c r="O1571" s="336" t="s">
        <v>18592</v>
      </c>
      <c r="P1571" s="337"/>
      <c r="Q1571" s="338" t="str">
        <f t="shared" si="97"/>
        <v/>
      </c>
      <c r="R1571" s="338" t="b">
        <f t="shared" si="98"/>
        <v>1</v>
      </c>
      <c r="S1571" s="338" t="str">
        <f t="shared" si="99"/>
        <v/>
      </c>
    </row>
    <row r="1572" spans="1:19" s="338" customFormat="1" ht="20.100000000000001" customHeight="1">
      <c r="A1572" s="301"/>
      <c r="B1572" s="333"/>
      <c r="C1572" s="333"/>
      <c r="D1572" s="333"/>
      <c r="E1572" s="333"/>
      <c r="F1572" s="333"/>
      <c r="G1572" s="334"/>
      <c r="H1572" s="334"/>
      <c r="I1572" s="335"/>
      <c r="J1572" s="335"/>
      <c r="K1572" s="335"/>
      <c r="L1572" s="335"/>
      <c r="M1572" s="335"/>
      <c r="N1572" s="336" t="str">
        <f t="shared" ca="1" si="96"/>
        <v/>
      </c>
      <c r="O1572" s="336" t="s">
        <v>18592</v>
      </c>
      <c r="P1572" s="337"/>
      <c r="Q1572" s="338" t="str">
        <f t="shared" si="97"/>
        <v/>
      </c>
      <c r="R1572" s="338" t="b">
        <f t="shared" si="98"/>
        <v>1</v>
      </c>
      <c r="S1572" s="338" t="str">
        <f t="shared" si="99"/>
        <v/>
      </c>
    </row>
    <row r="1573" spans="1:19" s="338" customFormat="1" ht="20.100000000000001" customHeight="1">
      <c r="A1573" s="301"/>
      <c r="B1573" s="333"/>
      <c r="C1573" s="333"/>
      <c r="D1573" s="333"/>
      <c r="E1573" s="333"/>
      <c r="F1573" s="333"/>
      <c r="G1573" s="334"/>
      <c r="H1573" s="334"/>
      <c r="I1573" s="335"/>
      <c r="J1573" s="335"/>
      <c r="K1573" s="335"/>
      <c r="L1573" s="335"/>
      <c r="M1573" s="335"/>
      <c r="N1573" s="336" t="str">
        <f t="shared" ca="1" si="96"/>
        <v/>
      </c>
      <c r="O1573" s="336" t="s">
        <v>18592</v>
      </c>
      <c r="P1573" s="337"/>
      <c r="Q1573" s="338" t="str">
        <f t="shared" si="97"/>
        <v/>
      </c>
      <c r="R1573" s="338" t="b">
        <f t="shared" si="98"/>
        <v>1</v>
      </c>
      <c r="S1573" s="338" t="str">
        <f t="shared" si="99"/>
        <v/>
      </c>
    </row>
    <row r="1574" spans="1:19" s="338" customFormat="1" ht="20.100000000000001" customHeight="1">
      <c r="A1574" s="301"/>
      <c r="B1574" s="333"/>
      <c r="C1574" s="333"/>
      <c r="D1574" s="333"/>
      <c r="E1574" s="333"/>
      <c r="F1574" s="333"/>
      <c r="G1574" s="334"/>
      <c r="H1574" s="334"/>
      <c r="I1574" s="335"/>
      <c r="J1574" s="335"/>
      <c r="K1574" s="335"/>
      <c r="L1574" s="335"/>
      <c r="M1574" s="335"/>
      <c r="N1574" s="336" t="str">
        <f t="shared" ca="1" si="96"/>
        <v/>
      </c>
      <c r="O1574" s="336" t="s">
        <v>18592</v>
      </c>
      <c r="P1574" s="337"/>
      <c r="Q1574" s="338" t="str">
        <f t="shared" si="97"/>
        <v/>
      </c>
      <c r="R1574" s="338" t="b">
        <f t="shared" si="98"/>
        <v>1</v>
      </c>
      <c r="S1574" s="338" t="str">
        <f t="shared" si="99"/>
        <v/>
      </c>
    </row>
    <row r="1575" spans="1:19" s="338" customFormat="1" ht="20.100000000000001" customHeight="1">
      <c r="A1575" s="301"/>
      <c r="B1575" s="333"/>
      <c r="C1575" s="333"/>
      <c r="D1575" s="333"/>
      <c r="E1575" s="333"/>
      <c r="F1575" s="333"/>
      <c r="G1575" s="334"/>
      <c r="H1575" s="334"/>
      <c r="I1575" s="335"/>
      <c r="J1575" s="335"/>
      <c r="K1575" s="335"/>
      <c r="L1575" s="335"/>
      <c r="M1575" s="335"/>
      <c r="N1575" s="336" t="str">
        <f t="shared" ca="1" si="96"/>
        <v/>
      </c>
      <c r="O1575" s="336" t="s">
        <v>18592</v>
      </c>
      <c r="P1575" s="337"/>
      <c r="Q1575" s="338" t="str">
        <f t="shared" si="97"/>
        <v/>
      </c>
      <c r="R1575" s="338" t="b">
        <f t="shared" si="98"/>
        <v>1</v>
      </c>
      <c r="S1575" s="338" t="str">
        <f t="shared" si="99"/>
        <v/>
      </c>
    </row>
    <row r="1576" spans="1:19" s="338" customFormat="1" ht="20.100000000000001" customHeight="1">
      <c r="A1576" s="301"/>
      <c r="B1576" s="333"/>
      <c r="C1576" s="333"/>
      <c r="D1576" s="333"/>
      <c r="E1576" s="333"/>
      <c r="F1576" s="333"/>
      <c r="G1576" s="334"/>
      <c r="H1576" s="334"/>
      <c r="I1576" s="335"/>
      <c r="J1576" s="335"/>
      <c r="K1576" s="335"/>
      <c r="L1576" s="335"/>
      <c r="M1576" s="335"/>
      <c r="N1576" s="336" t="str">
        <f t="shared" ca="1" si="96"/>
        <v/>
      </c>
      <c r="O1576" s="336" t="s">
        <v>18592</v>
      </c>
      <c r="P1576" s="337"/>
      <c r="Q1576" s="338" t="str">
        <f t="shared" si="97"/>
        <v/>
      </c>
      <c r="R1576" s="338" t="b">
        <f t="shared" si="98"/>
        <v>1</v>
      </c>
      <c r="S1576" s="338" t="str">
        <f t="shared" si="99"/>
        <v/>
      </c>
    </row>
    <row r="1577" spans="1:19" s="338" customFormat="1" ht="20.100000000000001" customHeight="1">
      <c r="A1577" s="301"/>
      <c r="B1577" s="333"/>
      <c r="C1577" s="333"/>
      <c r="D1577" s="333"/>
      <c r="E1577" s="333"/>
      <c r="F1577" s="333"/>
      <c r="G1577" s="334"/>
      <c r="H1577" s="334"/>
      <c r="I1577" s="335"/>
      <c r="J1577" s="335"/>
      <c r="K1577" s="335"/>
      <c r="L1577" s="335"/>
      <c r="M1577" s="335"/>
      <c r="N1577" s="336" t="str">
        <f t="shared" ca="1" si="96"/>
        <v/>
      </c>
      <c r="O1577" s="336" t="s">
        <v>18592</v>
      </c>
      <c r="P1577" s="337"/>
      <c r="Q1577" s="338" t="str">
        <f t="shared" si="97"/>
        <v/>
      </c>
      <c r="R1577" s="338" t="b">
        <f t="shared" si="98"/>
        <v>1</v>
      </c>
      <c r="S1577" s="338" t="str">
        <f t="shared" si="99"/>
        <v/>
      </c>
    </row>
    <row r="1578" spans="1:19" s="338" customFormat="1" ht="20.100000000000001" customHeight="1">
      <c r="A1578" s="301"/>
      <c r="B1578" s="333"/>
      <c r="C1578" s="333"/>
      <c r="D1578" s="333"/>
      <c r="E1578" s="333"/>
      <c r="F1578" s="333"/>
      <c r="G1578" s="334"/>
      <c r="H1578" s="334"/>
      <c r="I1578" s="335"/>
      <c r="J1578" s="335"/>
      <c r="K1578" s="335"/>
      <c r="L1578" s="335"/>
      <c r="M1578" s="335"/>
      <c r="N1578" s="336" t="str">
        <f t="shared" ca="1" si="96"/>
        <v/>
      </c>
      <c r="O1578" s="336" t="s">
        <v>18592</v>
      </c>
      <c r="P1578" s="337"/>
      <c r="Q1578" s="338" t="str">
        <f t="shared" si="97"/>
        <v/>
      </c>
      <c r="R1578" s="338" t="b">
        <f t="shared" si="98"/>
        <v>1</v>
      </c>
      <c r="S1578" s="338" t="str">
        <f t="shared" si="99"/>
        <v/>
      </c>
    </row>
    <row r="1579" spans="1:19" s="338" customFormat="1" ht="20.100000000000001" customHeight="1">
      <c r="A1579" s="301"/>
      <c r="B1579" s="333"/>
      <c r="C1579" s="333"/>
      <c r="D1579" s="333"/>
      <c r="E1579" s="333"/>
      <c r="F1579" s="333"/>
      <c r="G1579" s="334"/>
      <c r="H1579" s="334"/>
      <c r="I1579" s="335"/>
      <c r="J1579" s="335"/>
      <c r="K1579" s="335"/>
      <c r="L1579" s="335"/>
      <c r="M1579" s="335"/>
      <c r="N1579" s="336" t="str">
        <f t="shared" ca="1" si="96"/>
        <v/>
      </c>
      <c r="O1579" s="336" t="s">
        <v>18592</v>
      </c>
      <c r="P1579" s="337"/>
      <c r="Q1579" s="338" t="str">
        <f t="shared" si="97"/>
        <v/>
      </c>
      <c r="R1579" s="338" t="b">
        <f t="shared" si="98"/>
        <v>1</v>
      </c>
      <c r="S1579" s="338" t="str">
        <f t="shared" si="99"/>
        <v/>
      </c>
    </row>
    <row r="1580" spans="1:19" s="338" customFormat="1" ht="20.100000000000001" customHeight="1">
      <c r="A1580" s="301"/>
      <c r="B1580" s="333"/>
      <c r="C1580" s="333"/>
      <c r="D1580" s="333"/>
      <c r="E1580" s="333"/>
      <c r="F1580" s="333"/>
      <c r="G1580" s="334"/>
      <c r="H1580" s="334"/>
      <c r="I1580" s="335"/>
      <c r="J1580" s="335"/>
      <c r="K1580" s="335"/>
      <c r="L1580" s="335"/>
      <c r="M1580" s="335"/>
      <c r="N1580" s="336" t="str">
        <f t="shared" ca="1" si="96"/>
        <v/>
      </c>
      <c r="O1580" s="336" t="s">
        <v>18592</v>
      </c>
      <c r="P1580" s="337"/>
      <c r="Q1580" s="338" t="str">
        <f t="shared" si="97"/>
        <v/>
      </c>
      <c r="R1580" s="338" t="b">
        <f t="shared" si="98"/>
        <v>1</v>
      </c>
      <c r="S1580" s="338" t="str">
        <f t="shared" si="99"/>
        <v/>
      </c>
    </row>
    <row r="1581" spans="1:19" s="338" customFormat="1" ht="20.100000000000001" customHeight="1">
      <c r="A1581" s="301"/>
      <c r="B1581" s="333"/>
      <c r="C1581" s="333"/>
      <c r="D1581" s="333"/>
      <c r="E1581" s="333"/>
      <c r="F1581" s="333"/>
      <c r="G1581" s="334"/>
      <c r="H1581" s="334"/>
      <c r="I1581" s="335"/>
      <c r="J1581" s="335"/>
      <c r="K1581" s="335"/>
      <c r="L1581" s="335"/>
      <c r="M1581" s="335"/>
      <c r="N1581" s="336" t="str">
        <f t="shared" ca="1" si="96"/>
        <v/>
      </c>
      <c r="O1581" s="336" t="s">
        <v>18592</v>
      </c>
      <c r="P1581" s="337"/>
      <c r="Q1581" s="338" t="str">
        <f t="shared" si="97"/>
        <v/>
      </c>
      <c r="R1581" s="338" t="b">
        <f t="shared" si="98"/>
        <v>1</v>
      </c>
      <c r="S1581" s="338" t="str">
        <f t="shared" si="99"/>
        <v/>
      </c>
    </row>
    <row r="1582" spans="1:19" s="338" customFormat="1" ht="20.100000000000001" customHeight="1">
      <c r="A1582" s="301"/>
      <c r="B1582" s="333"/>
      <c r="C1582" s="333"/>
      <c r="D1582" s="333"/>
      <c r="E1582" s="333"/>
      <c r="F1582" s="333"/>
      <c r="G1582" s="334"/>
      <c r="H1582" s="334"/>
      <c r="I1582" s="335"/>
      <c r="J1582" s="335"/>
      <c r="K1582" s="335"/>
      <c r="L1582" s="335"/>
      <c r="M1582" s="335"/>
      <c r="N1582" s="336" t="str">
        <f t="shared" ca="1" si="96"/>
        <v/>
      </c>
      <c r="O1582" s="336" t="s">
        <v>18592</v>
      </c>
      <c r="P1582" s="337"/>
      <c r="Q1582" s="338" t="str">
        <f t="shared" si="97"/>
        <v/>
      </c>
      <c r="R1582" s="338" t="b">
        <f t="shared" si="98"/>
        <v>1</v>
      </c>
      <c r="S1582" s="338" t="str">
        <f t="shared" si="99"/>
        <v/>
      </c>
    </row>
    <row r="1583" spans="1:19" s="338" customFormat="1" ht="20.100000000000001" customHeight="1">
      <c r="A1583" s="301"/>
      <c r="B1583" s="333"/>
      <c r="C1583" s="333"/>
      <c r="D1583" s="333"/>
      <c r="E1583" s="333"/>
      <c r="F1583" s="333"/>
      <c r="G1583" s="334"/>
      <c r="H1583" s="334"/>
      <c r="I1583" s="335"/>
      <c r="J1583" s="335"/>
      <c r="K1583" s="335"/>
      <c r="L1583" s="335"/>
      <c r="M1583" s="335"/>
      <c r="N1583" s="336" t="str">
        <f t="shared" ca="1" si="96"/>
        <v/>
      </c>
      <c r="O1583" s="336" t="s">
        <v>18592</v>
      </c>
      <c r="P1583" s="337"/>
      <c r="Q1583" s="338" t="str">
        <f t="shared" si="97"/>
        <v/>
      </c>
      <c r="R1583" s="338" t="b">
        <f t="shared" si="98"/>
        <v>1</v>
      </c>
      <c r="S1583" s="338" t="str">
        <f t="shared" si="99"/>
        <v/>
      </c>
    </row>
    <row r="1584" spans="1:19" s="338" customFormat="1" ht="20.100000000000001" customHeight="1">
      <c r="A1584" s="301"/>
      <c r="B1584" s="333"/>
      <c r="C1584" s="333"/>
      <c r="D1584" s="333"/>
      <c r="E1584" s="333"/>
      <c r="F1584" s="333"/>
      <c r="G1584" s="334"/>
      <c r="H1584" s="334"/>
      <c r="I1584" s="335"/>
      <c r="J1584" s="335"/>
      <c r="K1584" s="335"/>
      <c r="L1584" s="335"/>
      <c r="M1584" s="335"/>
      <c r="N1584" s="336" t="str">
        <f t="shared" ca="1" si="96"/>
        <v/>
      </c>
      <c r="O1584" s="336" t="s">
        <v>18592</v>
      </c>
      <c r="P1584" s="337"/>
      <c r="Q1584" s="338" t="str">
        <f t="shared" si="97"/>
        <v/>
      </c>
      <c r="R1584" s="338" t="b">
        <f t="shared" si="98"/>
        <v>1</v>
      </c>
      <c r="S1584" s="338" t="str">
        <f t="shared" si="99"/>
        <v/>
      </c>
    </row>
    <row r="1585" spans="1:19" s="338" customFormat="1" ht="20.100000000000001" customHeight="1">
      <c r="A1585" s="301"/>
      <c r="B1585" s="333"/>
      <c r="C1585" s="333"/>
      <c r="D1585" s="333"/>
      <c r="E1585" s="333"/>
      <c r="F1585" s="333"/>
      <c r="G1585" s="334"/>
      <c r="H1585" s="334"/>
      <c r="I1585" s="335"/>
      <c r="J1585" s="335"/>
      <c r="K1585" s="335"/>
      <c r="L1585" s="335"/>
      <c r="M1585" s="335"/>
      <c r="N1585" s="336" t="str">
        <f t="shared" ca="1" si="96"/>
        <v/>
      </c>
      <c r="O1585" s="336" t="s">
        <v>18592</v>
      </c>
      <c r="P1585" s="337"/>
      <c r="Q1585" s="338" t="str">
        <f t="shared" si="97"/>
        <v/>
      </c>
      <c r="R1585" s="338" t="b">
        <f t="shared" si="98"/>
        <v>1</v>
      </c>
      <c r="S1585" s="338" t="str">
        <f t="shared" si="99"/>
        <v/>
      </c>
    </row>
    <row r="1586" spans="1:19" s="338" customFormat="1" ht="20.100000000000001" customHeight="1">
      <c r="A1586" s="301"/>
      <c r="B1586" s="333"/>
      <c r="C1586" s="333"/>
      <c r="D1586" s="333"/>
      <c r="E1586" s="333"/>
      <c r="F1586" s="333"/>
      <c r="G1586" s="334"/>
      <c r="H1586" s="334"/>
      <c r="I1586" s="335"/>
      <c r="J1586" s="335"/>
      <c r="K1586" s="335"/>
      <c r="L1586" s="335"/>
      <c r="M1586" s="335"/>
      <c r="N1586" s="336" t="str">
        <f t="shared" ca="1" si="96"/>
        <v/>
      </c>
      <c r="O1586" s="336" t="s">
        <v>18592</v>
      </c>
      <c r="P1586" s="337"/>
      <c r="Q1586" s="338" t="str">
        <f t="shared" si="97"/>
        <v/>
      </c>
      <c r="R1586" s="338" t="b">
        <f t="shared" si="98"/>
        <v>1</v>
      </c>
      <c r="S1586" s="338" t="str">
        <f t="shared" si="99"/>
        <v/>
      </c>
    </row>
    <row r="1587" spans="1:19" s="338" customFormat="1" ht="20.100000000000001" customHeight="1">
      <c r="A1587" s="301"/>
      <c r="B1587" s="333"/>
      <c r="C1587" s="333"/>
      <c r="D1587" s="333"/>
      <c r="E1587" s="333"/>
      <c r="F1587" s="333"/>
      <c r="G1587" s="334"/>
      <c r="H1587" s="334"/>
      <c r="I1587" s="335"/>
      <c r="J1587" s="335"/>
      <c r="K1587" s="335"/>
      <c r="L1587" s="335"/>
      <c r="M1587" s="335"/>
      <c r="N1587" s="336" t="str">
        <f t="shared" ca="1" si="96"/>
        <v/>
      </c>
      <c r="O1587" s="336" t="s">
        <v>18592</v>
      </c>
      <c r="P1587" s="337"/>
      <c r="Q1587" s="338" t="str">
        <f t="shared" si="97"/>
        <v/>
      </c>
      <c r="R1587" s="338" t="b">
        <f t="shared" si="98"/>
        <v>1</v>
      </c>
      <c r="S1587" s="338" t="str">
        <f t="shared" si="99"/>
        <v/>
      </c>
    </row>
    <row r="1588" spans="1:19" s="338" customFormat="1" ht="20.100000000000001" customHeight="1">
      <c r="A1588" s="301"/>
      <c r="B1588" s="333"/>
      <c r="C1588" s="333"/>
      <c r="D1588" s="333"/>
      <c r="E1588" s="333"/>
      <c r="F1588" s="333"/>
      <c r="G1588" s="334"/>
      <c r="H1588" s="334"/>
      <c r="I1588" s="335"/>
      <c r="J1588" s="335"/>
      <c r="K1588" s="335"/>
      <c r="L1588" s="335"/>
      <c r="M1588" s="335"/>
      <c r="N1588" s="336" t="str">
        <f t="shared" ca="1" si="96"/>
        <v/>
      </c>
      <c r="O1588" s="336" t="s">
        <v>18592</v>
      </c>
      <c r="P1588" s="337"/>
      <c r="Q1588" s="338" t="str">
        <f t="shared" si="97"/>
        <v/>
      </c>
      <c r="R1588" s="338" t="b">
        <f t="shared" si="98"/>
        <v>1</v>
      </c>
      <c r="S1588" s="338" t="str">
        <f t="shared" si="99"/>
        <v/>
      </c>
    </row>
    <row r="1589" spans="1:19" s="338" customFormat="1" ht="20.100000000000001" customHeight="1">
      <c r="A1589" s="301"/>
      <c r="B1589" s="333"/>
      <c r="C1589" s="333"/>
      <c r="D1589" s="333"/>
      <c r="E1589" s="333"/>
      <c r="F1589" s="333"/>
      <c r="G1589" s="334"/>
      <c r="H1589" s="334"/>
      <c r="I1589" s="335"/>
      <c r="J1589" s="335"/>
      <c r="K1589" s="335"/>
      <c r="L1589" s="335"/>
      <c r="M1589" s="335"/>
      <c r="N1589" s="336" t="str">
        <f t="shared" ca="1" si="96"/>
        <v/>
      </c>
      <c r="O1589" s="336" t="s">
        <v>18592</v>
      </c>
      <c r="P1589" s="337"/>
      <c r="Q1589" s="338" t="str">
        <f t="shared" si="97"/>
        <v/>
      </c>
      <c r="R1589" s="338" t="b">
        <f t="shared" si="98"/>
        <v>1</v>
      </c>
      <c r="S1589" s="338" t="str">
        <f t="shared" si="99"/>
        <v/>
      </c>
    </row>
    <row r="1590" spans="1:19" s="338" customFormat="1" ht="20.100000000000001" customHeight="1">
      <c r="A1590" s="301"/>
      <c r="B1590" s="333"/>
      <c r="C1590" s="333"/>
      <c r="D1590" s="333"/>
      <c r="E1590" s="333"/>
      <c r="F1590" s="333"/>
      <c r="G1590" s="334"/>
      <c r="H1590" s="334"/>
      <c r="I1590" s="335"/>
      <c r="J1590" s="335"/>
      <c r="K1590" s="335"/>
      <c r="L1590" s="335"/>
      <c r="M1590" s="335"/>
      <c r="N1590" s="336" t="str">
        <f t="shared" ca="1" si="96"/>
        <v/>
      </c>
      <c r="O1590" s="336" t="s">
        <v>18592</v>
      </c>
      <c r="P1590" s="337"/>
      <c r="Q1590" s="338" t="str">
        <f t="shared" si="97"/>
        <v/>
      </c>
      <c r="R1590" s="338" t="b">
        <f t="shared" si="98"/>
        <v>1</v>
      </c>
      <c r="S1590" s="338" t="str">
        <f t="shared" si="99"/>
        <v/>
      </c>
    </row>
    <row r="1591" spans="1:19" s="338" customFormat="1" ht="20.100000000000001" customHeight="1">
      <c r="A1591" s="301"/>
      <c r="B1591" s="333"/>
      <c r="C1591" s="333"/>
      <c r="D1591" s="333"/>
      <c r="E1591" s="333"/>
      <c r="F1591" s="333"/>
      <c r="G1591" s="334"/>
      <c r="H1591" s="334"/>
      <c r="I1591" s="335"/>
      <c r="J1591" s="335"/>
      <c r="K1591" s="335"/>
      <c r="L1591" s="335"/>
      <c r="M1591" s="335"/>
      <c r="N1591" s="336" t="str">
        <f t="shared" ca="1" si="96"/>
        <v/>
      </c>
      <c r="O1591" s="336" t="s">
        <v>18592</v>
      </c>
      <c r="P1591" s="337"/>
      <c r="Q1591" s="338" t="str">
        <f t="shared" si="97"/>
        <v/>
      </c>
      <c r="R1591" s="338" t="b">
        <f t="shared" si="98"/>
        <v>1</v>
      </c>
      <c r="S1591" s="338" t="str">
        <f t="shared" si="99"/>
        <v/>
      </c>
    </row>
    <row r="1592" spans="1:19" s="338" customFormat="1" ht="20.100000000000001" customHeight="1">
      <c r="A1592" s="301"/>
      <c r="B1592" s="333"/>
      <c r="C1592" s="333"/>
      <c r="D1592" s="333"/>
      <c r="E1592" s="333"/>
      <c r="F1592" s="333"/>
      <c r="G1592" s="334"/>
      <c r="H1592" s="334"/>
      <c r="I1592" s="335"/>
      <c r="J1592" s="335"/>
      <c r="K1592" s="335"/>
      <c r="L1592" s="335"/>
      <c r="M1592" s="335"/>
      <c r="N1592" s="336" t="str">
        <f t="shared" ca="1" si="96"/>
        <v/>
      </c>
      <c r="O1592" s="336" t="s">
        <v>18592</v>
      </c>
      <c r="P1592" s="337"/>
      <c r="Q1592" s="338" t="str">
        <f t="shared" si="97"/>
        <v/>
      </c>
      <c r="R1592" s="338" t="b">
        <f t="shared" si="98"/>
        <v>1</v>
      </c>
      <c r="S1592" s="338" t="str">
        <f t="shared" si="99"/>
        <v/>
      </c>
    </row>
    <row r="1593" spans="1:19" s="338" customFormat="1" ht="20.100000000000001" customHeight="1">
      <c r="A1593" s="301"/>
      <c r="B1593" s="333"/>
      <c r="C1593" s="333"/>
      <c r="D1593" s="333"/>
      <c r="E1593" s="333"/>
      <c r="F1593" s="333"/>
      <c r="G1593" s="334"/>
      <c r="H1593" s="334"/>
      <c r="I1593" s="335"/>
      <c r="J1593" s="335"/>
      <c r="K1593" s="335"/>
      <c r="L1593" s="335"/>
      <c r="M1593" s="335"/>
      <c r="N1593" s="336" t="str">
        <f t="shared" ca="1" si="96"/>
        <v/>
      </c>
      <c r="O1593" s="336" t="s">
        <v>18592</v>
      </c>
      <c r="P1593" s="337"/>
      <c r="Q1593" s="338" t="str">
        <f t="shared" si="97"/>
        <v/>
      </c>
      <c r="R1593" s="338" t="b">
        <f t="shared" si="98"/>
        <v>1</v>
      </c>
      <c r="S1593" s="338" t="str">
        <f t="shared" si="99"/>
        <v/>
      </c>
    </row>
    <row r="1594" spans="1:19" s="338" customFormat="1" ht="20.100000000000001" customHeight="1">
      <c r="A1594" s="301"/>
      <c r="B1594" s="333"/>
      <c r="C1594" s="333"/>
      <c r="D1594" s="333"/>
      <c r="E1594" s="333"/>
      <c r="F1594" s="333"/>
      <c r="G1594" s="334"/>
      <c r="H1594" s="334"/>
      <c r="I1594" s="335"/>
      <c r="J1594" s="335"/>
      <c r="K1594" s="335"/>
      <c r="L1594" s="335"/>
      <c r="M1594" s="335"/>
      <c r="N1594" s="336" t="str">
        <f t="shared" ca="1" si="96"/>
        <v/>
      </c>
      <c r="O1594" s="336" t="s">
        <v>18592</v>
      </c>
      <c r="P1594" s="337"/>
      <c r="Q1594" s="338" t="str">
        <f t="shared" si="97"/>
        <v/>
      </c>
      <c r="R1594" s="338" t="b">
        <f t="shared" si="98"/>
        <v>1</v>
      </c>
      <c r="S1594" s="338" t="str">
        <f t="shared" si="99"/>
        <v/>
      </c>
    </row>
    <row r="1595" spans="1:19" s="338" customFormat="1" ht="20.100000000000001" customHeight="1">
      <c r="A1595" s="301"/>
      <c r="B1595" s="333"/>
      <c r="C1595" s="333"/>
      <c r="D1595" s="333"/>
      <c r="E1595" s="333"/>
      <c r="F1595" s="333"/>
      <c r="G1595" s="334"/>
      <c r="H1595" s="334"/>
      <c r="I1595" s="335"/>
      <c r="J1595" s="335"/>
      <c r="K1595" s="335"/>
      <c r="L1595" s="335"/>
      <c r="M1595" s="335"/>
      <c r="N1595" s="336" t="str">
        <f t="shared" ca="1" si="96"/>
        <v/>
      </c>
      <c r="O1595" s="336" t="s">
        <v>18592</v>
      </c>
      <c r="P1595" s="337"/>
      <c r="Q1595" s="338" t="str">
        <f t="shared" si="97"/>
        <v/>
      </c>
      <c r="R1595" s="338" t="b">
        <f t="shared" si="98"/>
        <v>1</v>
      </c>
      <c r="S1595" s="338" t="str">
        <f t="shared" si="99"/>
        <v/>
      </c>
    </row>
    <row r="1596" spans="1:19" s="338" customFormat="1" ht="20.100000000000001" customHeight="1">
      <c r="A1596" s="301"/>
      <c r="B1596" s="333"/>
      <c r="C1596" s="333"/>
      <c r="D1596" s="333"/>
      <c r="E1596" s="333"/>
      <c r="F1596" s="333"/>
      <c r="G1596" s="334"/>
      <c r="H1596" s="334"/>
      <c r="I1596" s="335"/>
      <c r="J1596" s="335"/>
      <c r="K1596" s="335"/>
      <c r="L1596" s="335"/>
      <c r="M1596" s="335"/>
      <c r="N1596" s="336" t="str">
        <f t="shared" ca="1" si="96"/>
        <v/>
      </c>
      <c r="O1596" s="336" t="s">
        <v>18592</v>
      </c>
      <c r="P1596" s="337"/>
      <c r="Q1596" s="338" t="str">
        <f t="shared" si="97"/>
        <v/>
      </c>
      <c r="R1596" s="338" t="b">
        <f t="shared" si="98"/>
        <v>1</v>
      </c>
      <c r="S1596" s="338" t="str">
        <f t="shared" si="99"/>
        <v/>
      </c>
    </row>
    <row r="1597" spans="1:19" s="338" customFormat="1" ht="20.100000000000001" customHeight="1">
      <c r="A1597" s="301"/>
      <c r="B1597" s="333"/>
      <c r="C1597" s="333"/>
      <c r="D1597" s="333"/>
      <c r="E1597" s="333"/>
      <c r="F1597" s="333"/>
      <c r="G1597" s="334"/>
      <c r="H1597" s="334"/>
      <c r="I1597" s="335"/>
      <c r="J1597" s="335"/>
      <c r="K1597" s="335"/>
      <c r="L1597" s="335"/>
      <c r="M1597" s="335"/>
      <c r="N1597" s="336" t="str">
        <f t="shared" ca="1" si="96"/>
        <v/>
      </c>
      <c r="O1597" s="336" t="s">
        <v>18592</v>
      </c>
      <c r="P1597" s="337"/>
      <c r="Q1597" s="338" t="str">
        <f t="shared" si="97"/>
        <v/>
      </c>
      <c r="R1597" s="338" t="b">
        <f t="shared" si="98"/>
        <v>1</v>
      </c>
      <c r="S1597" s="338" t="str">
        <f t="shared" si="99"/>
        <v/>
      </c>
    </row>
    <row r="1598" spans="1:19" s="338" customFormat="1" ht="20.100000000000001" customHeight="1">
      <c r="A1598" s="301"/>
      <c r="B1598" s="333"/>
      <c r="C1598" s="333"/>
      <c r="D1598" s="333"/>
      <c r="E1598" s="333"/>
      <c r="F1598" s="333"/>
      <c r="G1598" s="334"/>
      <c r="H1598" s="334"/>
      <c r="I1598" s="335"/>
      <c r="J1598" s="335"/>
      <c r="K1598" s="335"/>
      <c r="L1598" s="335"/>
      <c r="M1598" s="335"/>
      <c r="N1598" s="336" t="str">
        <f t="shared" ca="1" si="96"/>
        <v/>
      </c>
      <c r="O1598" s="336" t="s">
        <v>18592</v>
      </c>
      <c r="P1598" s="337"/>
      <c r="Q1598" s="338" t="str">
        <f t="shared" si="97"/>
        <v/>
      </c>
      <c r="R1598" s="338" t="b">
        <f t="shared" si="98"/>
        <v>1</v>
      </c>
      <c r="S1598" s="338" t="str">
        <f t="shared" si="99"/>
        <v/>
      </c>
    </row>
    <row r="1599" spans="1:19" s="338" customFormat="1" ht="20.100000000000001" customHeight="1">
      <c r="A1599" s="301"/>
      <c r="B1599" s="333"/>
      <c r="C1599" s="333"/>
      <c r="D1599" s="333"/>
      <c r="E1599" s="333"/>
      <c r="F1599" s="333"/>
      <c r="G1599" s="334"/>
      <c r="H1599" s="334"/>
      <c r="I1599" s="335"/>
      <c r="J1599" s="335"/>
      <c r="K1599" s="335"/>
      <c r="L1599" s="335"/>
      <c r="M1599" s="335"/>
      <c r="N1599" s="336" t="str">
        <f t="shared" ca="1" si="96"/>
        <v/>
      </c>
      <c r="O1599" s="336" t="s">
        <v>18592</v>
      </c>
      <c r="P1599" s="337"/>
      <c r="Q1599" s="338" t="str">
        <f t="shared" si="97"/>
        <v/>
      </c>
      <c r="R1599" s="338" t="b">
        <f t="shared" si="98"/>
        <v>1</v>
      </c>
      <c r="S1599" s="338" t="str">
        <f t="shared" si="99"/>
        <v/>
      </c>
    </row>
    <row r="1600" spans="1:19" s="338" customFormat="1" ht="20.100000000000001" customHeight="1">
      <c r="A1600" s="301"/>
      <c r="B1600" s="333"/>
      <c r="C1600" s="333"/>
      <c r="D1600" s="333"/>
      <c r="E1600" s="333"/>
      <c r="F1600" s="333"/>
      <c r="G1600" s="334"/>
      <c r="H1600" s="334"/>
      <c r="I1600" s="335"/>
      <c r="J1600" s="335"/>
      <c r="K1600" s="335"/>
      <c r="L1600" s="335"/>
      <c r="M1600" s="335"/>
      <c r="N1600" s="336" t="str">
        <f t="shared" ca="1" si="96"/>
        <v/>
      </c>
      <c r="O1600" s="336" t="s">
        <v>18592</v>
      </c>
      <c r="P1600" s="337"/>
      <c r="Q1600" s="338" t="str">
        <f t="shared" si="97"/>
        <v/>
      </c>
      <c r="R1600" s="338" t="b">
        <f t="shared" si="98"/>
        <v>1</v>
      </c>
      <c r="S1600" s="338" t="str">
        <f t="shared" si="99"/>
        <v/>
      </c>
    </row>
    <row r="1601" spans="1:19" s="338" customFormat="1" ht="20.100000000000001" customHeight="1">
      <c r="A1601" s="301"/>
      <c r="B1601" s="333"/>
      <c r="C1601" s="333"/>
      <c r="D1601" s="333"/>
      <c r="E1601" s="333"/>
      <c r="F1601" s="333"/>
      <c r="G1601" s="334"/>
      <c r="H1601" s="334"/>
      <c r="I1601" s="335"/>
      <c r="J1601" s="335"/>
      <c r="K1601" s="335"/>
      <c r="L1601" s="335"/>
      <c r="M1601" s="335"/>
      <c r="N1601" s="336" t="str">
        <f t="shared" ca="1" si="96"/>
        <v/>
      </c>
      <c r="O1601" s="336" t="s">
        <v>18592</v>
      </c>
      <c r="P1601" s="337"/>
      <c r="Q1601" s="338" t="str">
        <f t="shared" si="97"/>
        <v/>
      </c>
      <c r="R1601" s="338" t="b">
        <f t="shared" si="98"/>
        <v>1</v>
      </c>
      <c r="S1601" s="338" t="str">
        <f t="shared" si="99"/>
        <v/>
      </c>
    </row>
    <row r="1602" spans="1:19" s="338" customFormat="1" ht="20.100000000000001" customHeight="1">
      <c r="A1602" s="301"/>
      <c r="B1602" s="333"/>
      <c r="C1602" s="333"/>
      <c r="D1602" s="333"/>
      <c r="E1602" s="333"/>
      <c r="F1602" s="333"/>
      <c r="G1602" s="334"/>
      <c r="H1602" s="334"/>
      <c r="I1602" s="335"/>
      <c r="J1602" s="335"/>
      <c r="K1602" s="335"/>
      <c r="L1602" s="335"/>
      <c r="M1602" s="335"/>
      <c r="N1602" s="336" t="str">
        <f t="shared" ca="1" si="96"/>
        <v/>
      </c>
      <c r="O1602" s="336" t="s">
        <v>18592</v>
      </c>
      <c r="P1602" s="337"/>
      <c r="Q1602" s="338" t="str">
        <f t="shared" si="97"/>
        <v/>
      </c>
      <c r="R1602" s="338" t="b">
        <f t="shared" si="98"/>
        <v>1</v>
      </c>
      <c r="S1602" s="338" t="str">
        <f t="shared" si="99"/>
        <v/>
      </c>
    </row>
    <row r="1603" spans="1:19" s="338" customFormat="1" ht="20.100000000000001" customHeight="1">
      <c r="A1603" s="301"/>
      <c r="B1603" s="333"/>
      <c r="C1603" s="333"/>
      <c r="D1603" s="333"/>
      <c r="E1603" s="333"/>
      <c r="F1603" s="333"/>
      <c r="G1603" s="334"/>
      <c r="H1603" s="334"/>
      <c r="I1603" s="335"/>
      <c r="J1603" s="335"/>
      <c r="K1603" s="335"/>
      <c r="L1603" s="335"/>
      <c r="M1603" s="335"/>
      <c r="N1603" s="336" t="str">
        <f t="shared" ca="1" si="96"/>
        <v/>
      </c>
      <c r="O1603" s="336" t="s">
        <v>18592</v>
      </c>
      <c r="P1603" s="337"/>
      <c r="Q1603" s="338" t="str">
        <f t="shared" si="97"/>
        <v/>
      </c>
      <c r="R1603" s="338" t="b">
        <f t="shared" si="98"/>
        <v>1</v>
      </c>
      <c r="S1603" s="338" t="str">
        <f t="shared" si="99"/>
        <v/>
      </c>
    </row>
    <row r="1604" spans="1:19" s="338" customFormat="1" ht="20.100000000000001" customHeight="1">
      <c r="A1604" s="301"/>
      <c r="B1604" s="333"/>
      <c r="C1604" s="333"/>
      <c r="D1604" s="333"/>
      <c r="E1604" s="333"/>
      <c r="F1604" s="333"/>
      <c r="G1604" s="334"/>
      <c r="H1604" s="334"/>
      <c r="I1604" s="335"/>
      <c r="J1604" s="335"/>
      <c r="K1604" s="335"/>
      <c r="L1604" s="335"/>
      <c r="M1604" s="335"/>
      <c r="N1604" s="336" t="str">
        <f t="shared" ca="1" si="96"/>
        <v/>
      </c>
      <c r="O1604" s="336" t="s">
        <v>18592</v>
      </c>
      <c r="P1604" s="337"/>
      <c r="Q1604" s="338" t="str">
        <f t="shared" si="97"/>
        <v/>
      </c>
      <c r="R1604" s="338" t="b">
        <f t="shared" si="98"/>
        <v>1</v>
      </c>
      <c r="S1604" s="338" t="str">
        <f t="shared" si="99"/>
        <v/>
      </c>
    </row>
    <row r="1605" spans="1:19" s="338" customFormat="1" ht="20.100000000000001" customHeight="1">
      <c r="A1605" s="301"/>
      <c r="B1605" s="333"/>
      <c r="C1605" s="333"/>
      <c r="D1605" s="333"/>
      <c r="E1605" s="333"/>
      <c r="F1605" s="333"/>
      <c r="G1605" s="334"/>
      <c r="H1605" s="334"/>
      <c r="I1605" s="335"/>
      <c r="J1605" s="335"/>
      <c r="K1605" s="335"/>
      <c r="L1605" s="335"/>
      <c r="M1605" s="335"/>
      <c r="N1605" s="336" t="str">
        <f t="shared" ref="N1605:N1668" ca="1" si="100">IF(A1605="","",IF(ISERROR(MATCH($F1605,CL,0)),"Unknown",INDIRECT("'C'!$A$"&amp;MATCH($F1605,CL,0)+1)))</f>
        <v/>
      </c>
      <c r="O1605" s="336" t="s">
        <v>18592</v>
      </c>
      <c r="P1605" s="337"/>
      <c r="Q1605" s="338" t="str">
        <f t="shared" ref="Q1605:Q1668" si="101">A1605&amp;B1605</f>
        <v/>
      </c>
      <c r="R1605" s="338" t="b">
        <f t="shared" ref="R1605:R1668" si="102">OR(ISBLANK(B1605),ISBLANK(C1605))</f>
        <v>1</v>
      </c>
      <c r="S1605" s="338" t="str">
        <f t="shared" ref="S1605:S1668" si="103">IF(R1605,"",A1605&amp;"+")</f>
        <v/>
      </c>
    </row>
    <row r="1606" spans="1:19" s="338" customFormat="1" ht="20.100000000000001" customHeight="1">
      <c r="A1606" s="301"/>
      <c r="B1606" s="333"/>
      <c r="C1606" s="333"/>
      <c r="D1606" s="333"/>
      <c r="E1606" s="333"/>
      <c r="F1606" s="333"/>
      <c r="G1606" s="334"/>
      <c r="H1606" s="334"/>
      <c r="I1606" s="335"/>
      <c r="J1606" s="335"/>
      <c r="K1606" s="335"/>
      <c r="L1606" s="335"/>
      <c r="M1606" s="335"/>
      <c r="N1606" s="336" t="str">
        <f t="shared" ca="1" si="100"/>
        <v/>
      </c>
      <c r="O1606" s="336" t="s">
        <v>18592</v>
      </c>
      <c r="P1606" s="337"/>
      <c r="Q1606" s="338" t="str">
        <f t="shared" si="101"/>
        <v/>
      </c>
      <c r="R1606" s="338" t="b">
        <f t="shared" si="102"/>
        <v>1</v>
      </c>
      <c r="S1606" s="338" t="str">
        <f t="shared" si="103"/>
        <v/>
      </c>
    </row>
    <row r="1607" spans="1:19" s="338" customFormat="1" ht="20.100000000000001" customHeight="1">
      <c r="A1607" s="301"/>
      <c r="B1607" s="333"/>
      <c r="C1607" s="333"/>
      <c r="D1607" s="333"/>
      <c r="E1607" s="333"/>
      <c r="F1607" s="333"/>
      <c r="G1607" s="334"/>
      <c r="H1607" s="334"/>
      <c r="I1607" s="335"/>
      <c r="J1607" s="335"/>
      <c r="K1607" s="335"/>
      <c r="L1607" s="335"/>
      <c r="M1607" s="335"/>
      <c r="N1607" s="336" t="str">
        <f t="shared" ca="1" si="100"/>
        <v/>
      </c>
      <c r="O1607" s="336" t="s">
        <v>18592</v>
      </c>
      <c r="P1607" s="337"/>
      <c r="Q1607" s="338" t="str">
        <f t="shared" si="101"/>
        <v/>
      </c>
      <c r="R1607" s="338" t="b">
        <f t="shared" si="102"/>
        <v>1</v>
      </c>
      <c r="S1607" s="338" t="str">
        <f t="shared" si="103"/>
        <v/>
      </c>
    </row>
    <row r="1608" spans="1:19" s="338" customFormat="1" ht="20.100000000000001" customHeight="1">
      <c r="A1608" s="301"/>
      <c r="B1608" s="333"/>
      <c r="C1608" s="333"/>
      <c r="D1608" s="333"/>
      <c r="E1608" s="333"/>
      <c r="F1608" s="333"/>
      <c r="G1608" s="334"/>
      <c r="H1608" s="334"/>
      <c r="I1608" s="335"/>
      <c r="J1608" s="335"/>
      <c r="K1608" s="335"/>
      <c r="L1608" s="335"/>
      <c r="M1608" s="335"/>
      <c r="N1608" s="336" t="str">
        <f t="shared" ca="1" si="100"/>
        <v/>
      </c>
      <c r="O1608" s="336" t="s">
        <v>18592</v>
      </c>
      <c r="P1608" s="337"/>
      <c r="Q1608" s="338" t="str">
        <f t="shared" si="101"/>
        <v/>
      </c>
      <c r="R1608" s="338" t="b">
        <f t="shared" si="102"/>
        <v>1</v>
      </c>
      <c r="S1608" s="338" t="str">
        <f t="shared" si="103"/>
        <v/>
      </c>
    </row>
    <row r="1609" spans="1:19" s="338" customFormat="1" ht="20.100000000000001" customHeight="1">
      <c r="A1609" s="301"/>
      <c r="B1609" s="333"/>
      <c r="C1609" s="333"/>
      <c r="D1609" s="333"/>
      <c r="E1609" s="333"/>
      <c r="F1609" s="333"/>
      <c r="G1609" s="334"/>
      <c r="H1609" s="334"/>
      <c r="I1609" s="335"/>
      <c r="J1609" s="335"/>
      <c r="K1609" s="335"/>
      <c r="L1609" s="335"/>
      <c r="M1609" s="335"/>
      <c r="N1609" s="336" t="str">
        <f t="shared" ca="1" si="100"/>
        <v/>
      </c>
      <c r="O1609" s="336" t="s">
        <v>18592</v>
      </c>
      <c r="P1609" s="337"/>
      <c r="Q1609" s="338" t="str">
        <f t="shared" si="101"/>
        <v/>
      </c>
      <c r="R1609" s="338" t="b">
        <f t="shared" si="102"/>
        <v>1</v>
      </c>
      <c r="S1609" s="338" t="str">
        <f t="shared" si="103"/>
        <v/>
      </c>
    </row>
    <row r="1610" spans="1:19" s="338" customFormat="1" ht="20.100000000000001" customHeight="1">
      <c r="A1610" s="301"/>
      <c r="B1610" s="333"/>
      <c r="C1610" s="333"/>
      <c r="D1610" s="333"/>
      <c r="E1610" s="333"/>
      <c r="F1610" s="333"/>
      <c r="G1610" s="334"/>
      <c r="H1610" s="334"/>
      <c r="I1610" s="335"/>
      <c r="J1610" s="335"/>
      <c r="K1610" s="335"/>
      <c r="L1610" s="335"/>
      <c r="M1610" s="335"/>
      <c r="N1610" s="336" t="str">
        <f t="shared" ca="1" si="100"/>
        <v/>
      </c>
      <c r="O1610" s="336" t="s">
        <v>18592</v>
      </c>
      <c r="P1610" s="337"/>
      <c r="Q1610" s="338" t="str">
        <f t="shared" si="101"/>
        <v/>
      </c>
      <c r="R1610" s="338" t="b">
        <f t="shared" si="102"/>
        <v>1</v>
      </c>
      <c r="S1610" s="338" t="str">
        <f t="shared" si="103"/>
        <v/>
      </c>
    </row>
    <row r="1611" spans="1:19" s="338" customFormat="1" ht="20.100000000000001" customHeight="1">
      <c r="A1611" s="301"/>
      <c r="B1611" s="333"/>
      <c r="C1611" s="333"/>
      <c r="D1611" s="333"/>
      <c r="E1611" s="333"/>
      <c r="F1611" s="333"/>
      <c r="G1611" s="334"/>
      <c r="H1611" s="334"/>
      <c r="I1611" s="335"/>
      <c r="J1611" s="335"/>
      <c r="K1611" s="335"/>
      <c r="L1611" s="335"/>
      <c r="M1611" s="335"/>
      <c r="N1611" s="336" t="str">
        <f t="shared" ca="1" si="100"/>
        <v/>
      </c>
      <c r="O1611" s="336" t="s">
        <v>18592</v>
      </c>
      <c r="P1611" s="337"/>
      <c r="Q1611" s="338" t="str">
        <f t="shared" si="101"/>
        <v/>
      </c>
      <c r="R1611" s="338" t="b">
        <f t="shared" si="102"/>
        <v>1</v>
      </c>
      <c r="S1611" s="338" t="str">
        <f t="shared" si="103"/>
        <v/>
      </c>
    </row>
    <row r="1612" spans="1:19" s="338" customFormat="1" ht="20.100000000000001" customHeight="1">
      <c r="A1612" s="301"/>
      <c r="B1612" s="333"/>
      <c r="C1612" s="333"/>
      <c r="D1612" s="333"/>
      <c r="E1612" s="333"/>
      <c r="F1612" s="333"/>
      <c r="G1612" s="334"/>
      <c r="H1612" s="334"/>
      <c r="I1612" s="335"/>
      <c r="J1612" s="335"/>
      <c r="K1612" s="335"/>
      <c r="L1612" s="335"/>
      <c r="M1612" s="335"/>
      <c r="N1612" s="336" t="str">
        <f t="shared" ca="1" si="100"/>
        <v/>
      </c>
      <c r="O1612" s="336" t="s">
        <v>18592</v>
      </c>
      <c r="P1612" s="337"/>
      <c r="Q1612" s="338" t="str">
        <f t="shared" si="101"/>
        <v/>
      </c>
      <c r="R1612" s="338" t="b">
        <f t="shared" si="102"/>
        <v>1</v>
      </c>
      <c r="S1612" s="338" t="str">
        <f t="shared" si="103"/>
        <v/>
      </c>
    </row>
    <row r="1613" spans="1:19" s="338" customFormat="1" ht="20.100000000000001" customHeight="1">
      <c r="A1613" s="301"/>
      <c r="B1613" s="333"/>
      <c r="C1613" s="333"/>
      <c r="D1613" s="333"/>
      <c r="E1613" s="333"/>
      <c r="F1613" s="333"/>
      <c r="G1613" s="334"/>
      <c r="H1613" s="334"/>
      <c r="I1613" s="335"/>
      <c r="J1613" s="335"/>
      <c r="K1613" s="335"/>
      <c r="L1613" s="335"/>
      <c r="M1613" s="335"/>
      <c r="N1613" s="336" t="str">
        <f t="shared" ca="1" si="100"/>
        <v/>
      </c>
      <c r="O1613" s="336" t="s">
        <v>18592</v>
      </c>
      <c r="P1613" s="337"/>
      <c r="Q1613" s="338" t="str">
        <f t="shared" si="101"/>
        <v/>
      </c>
      <c r="R1613" s="338" t="b">
        <f t="shared" si="102"/>
        <v>1</v>
      </c>
      <c r="S1613" s="338" t="str">
        <f t="shared" si="103"/>
        <v/>
      </c>
    </row>
    <row r="1614" spans="1:19" s="338" customFormat="1" ht="20.100000000000001" customHeight="1">
      <c r="A1614" s="301"/>
      <c r="B1614" s="333"/>
      <c r="C1614" s="333"/>
      <c r="D1614" s="333"/>
      <c r="E1614" s="333"/>
      <c r="F1614" s="333"/>
      <c r="G1614" s="334"/>
      <c r="H1614" s="334"/>
      <c r="I1614" s="335"/>
      <c r="J1614" s="335"/>
      <c r="K1614" s="335"/>
      <c r="L1614" s="335"/>
      <c r="M1614" s="335"/>
      <c r="N1614" s="336" t="str">
        <f t="shared" ca="1" si="100"/>
        <v/>
      </c>
      <c r="O1614" s="336" t="s">
        <v>18592</v>
      </c>
      <c r="P1614" s="337"/>
      <c r="Q1614" s="338" t="str">
        <f t="shared" si="101"/>
        <v/>
      </c>
      <c r="R1614" s="338" t="b">
        <f t="shared" si="102"/>
        <v>1</v>
      </c>
      <c r="S1614" s="338" t="str">
        <f t="shared" si="103"/>
        <v/>
      </c>
    </row>
    <row r="1615" spans="1:19" s="338" customFormat="1" ht="20.100000000000001" customHeight="1">
      <c r="A1615" s="301"/>
      <c r="B1615" s="333"/>
      <c r="C1615" s="333"/>
      <c r="D1615" s="333"/>
      <c r="E1615" s="333"/>
      <c r="F1615" s="333"/>
      <c r="G1615" s="334"/>
      <c r="H1615" s="334"/>
      <c r="I1615" s="335"/>
      <c r="J1615" s="335"/>
      <c r="K1615" s="335"/>
      <c r="L1615" s="335"/>
      <c r="M1615" s="335"/>
      <c r="N1615" s="336" t="str">
        <f t="shared" ca="1" si="100"/>
        <v/>
      </c>
      <c r="O1615" s="336" t="s">
        <v>18592</v>
      </c>
      <c r="P1615" s="337"/>
      <c r="Q1615" s="338" t="str">
        <f t="shared" si="101"/>
        <v/>
      </c>
      <c r="R1615" s="338" t="b">
        <f t="shared" si="102"/>
        <v>1</v>
      </c>
      <c r="S1615" s="338" t="str">
        <f t="shared" si="103"/>
        <v/>
      </c>
    </row>
    <row r="1616" spans="1:19" s="338" customFormat="1" ht="20.100000000000001" customHeight="1">
      <c r="A1616" s="301"/>
      <c r="B1616" s="333"/>
      <c r="C1616" s="333"/>
      <c r="D1616" s="333"/>
      <c r="E1616" s="333"/>
      <c r="F1616" s="333"/>
      <c r="G1616" s="334"/>
      <c r="H1616" s="334"/>
      <c r="I1616" s="335"/>
      <c r="J1616" s="335"/>
      <c r="K1616" s="335"/>
      <c r="L1616" s="335"/>
      <c r="M1616" s="335"/>
      <c r="N1616" s="336" t="str">
        <f t="shared" ca="1" si="100"/>
        <v/>
      </c>
      <c r="O1616" s="336" t="s">
        <v>18592</v>
      </c>
      <c r="P1616" s="337"/>
      <c r="Q1616" s="338" t="str">
        <f t="shared" si="101"/>
        <v/>
      </c>
      <c r="R1616" s="338" t="b">
        <f t="shared" si="102"/>
        <v>1</v>
      </c>
      <c r="S1616" s="338" t="str">
        <f t="shared" si="103"/>
        <v/>
      </c>
    </row>
    <row r="1617" spans="1:19" s="338" customFormat="1" ht="20.100000000000001" customHeight="1">
      <c r="A1617" s="301"/>
      <c r="B1617" s="333"/>
      <c r="C1617" s="333"/>
      <c r="D1617" s="333"/>
      <c r="E1617" s="333"/>
      <c r="F1617" s="333"/>
      <c r="G1617" s="334"/>
      <c r="H1617" s="334"/>
      <c r="I1617" s="335"/>
      <c r="J1617" s="335"/>
      <c r="K1617" s="335"/>
      <c r="L1617" s="335"/>
      <c r="M1617" s="335"/>
      <c r="N1617" s="336" t="str">
        <f t="shared" ca="1" si="100"/>
        <v/>
      </c>
      <c r="O1617" s="336" t="s">
        <v>18592</v>
      </c>
      <c r="P1617" s="337"/>
      <c r="Q1617" s="338" t="str">
        <f t="shared" si="101"/>
        <v/>
      </c>
      <c r="R1617" s="338" t="b">
        <f t="shared" si="102"/>
        <v>1</v>
      </c>
      <c r="S1617" s="338" t="str">
        <f t="shared" si="103"/>
        <v/>
      </c>
    </row>
    <row r="1618" spans="1:19" s="338" customFormat="1" ht="20.100000000000001" customHeight="1">
      <c r="A1618" s="301"/>
      <c r="B1618" s="333"/>
      <c r="C1618" s="333"/>
      <c r="D1618" s="333"/>
      <c r="E1618" s="333"/>
      <c r="F1618" s="333"/>
      <c r="G1618" s="334"/>
      <c r="H1618" s="334"/>
      <c r="I1618" s="335"/>
      <c r="J1618" s="335"/>
      <c r="K1618" s="335"/>
      <c r="L1618" s="335"/>
      <c r="M1618" s="335"/>
      <c r="N1618" s="336" t="str">
        <f t="shared" ca="1" si="100"/>
        <v/>
      </c>
      <c r="O1618" s="336" t="s">
        <v>18592</v>
      </c>
      <c r="P1618" s="337"/>
      <c r="Q1618" s="338" t="str">
        <f t="shared" si="101"/>
        <v/>
      </c>
      <c r="R1618" s="338" t="b">
        <f t="shared" si="102"/>
        <v>1</v>
      </c>
      <c r="S1618" s="338" t="str">
        <f t="shared" si="103"/>
        <v/>
      </c>
    </row>
    <row r="1619" spans="1:19" s="338" customFormat="1" ht="20.100000000000001" customHeight="1">
      <c r="A1619" s="301"/>
      <c r="B1619" s="333"/>
      <c r="C1619" s="333"/>
      <c r="D1619" s="333"/>
      <c r="E1619" s="333"/>
      <c r="F1619" s="333"/>
      <c r="G1619" s="334"/>
      <c r="H1619" s="334"/>
      <c r="I1619" s="335"/>
      <c r="J1619" s="335"/>
      <c r="K1619" s="335"/>
      <c r="L1619" s="335"/>
      <c r="M1619" s="335"/>
      <c r="N1619" s="336" t="str">
        <f t="shared" ca="1" si="100"/>
        <v/>
      </c>
      <c r="O1619" s="336" t="s">
        <v>18592</v>
      </c>
      <c r="P1619" s="337"/>
      <c r="Q1619" s="338" t="str">
        <f t="shared" si="101"/>
        <v/>
      </c>
      <c r="R1619" s="338" t="b">
        <f t="shared" si="102"/>
        <v>1</v>
      </c>
      <c r="S1619" s="338" t="str">
        <f t="shared" si="103"/>
        <v/>
      </c>
    </row>
    <row r="1620" spans="1:19" s="338" customFormat="1" ht="20.100000000000001" customHeight="1">
      <c r="A1620" s="301"/>
      <c r="B1620" s="333"/>
      <c r="C1620" s="333"/>
      <c r="D1620" s="333"/>
      <c r="E1620" s="333"/>
      <c r="F1620" s="333"/>
      <c r="G1620" s="334"/>
      <c r="H1620" s="334"/>
      <c r="I1620" s="335"/>
      <c r="J1620" s="335"/>
      <c r="K1620" s="335"/>
      <c r="L1620" s="335"/>
      <c r="M1620" s="335"/>
      <c r="N1620" s="336" t="str">
        <f t="shared" ca="1" si="100"/>
        <v/>
      </c>
      <c r="O1620" s="336" t="s">
        <v>18592</v>
      </c>
      <c r="P1620" s="337"/>
      <c r="Q1620" s="338" t="str">
        <f t="shared" si="101"/>
        <v/>
      </c>
      <c r="R1620" s="338" t="b">
        <f t="shared" si="102"/>
        <v>1</v>
      </c>
      <c r="S1620" s="338" t="str">
        <f t="shared" si="103"/>
        <v/>
      </c>
    </row>
    <row r="1621" spans="1:19" s="338" customFormat="1" ht="20.100000000000001" customHeight="1">
      <c r="A1621" s="301"/>
      <c r="B1621" s="333"/>
      <c r="C1621" s="333"/>
      <c r="D1621" s="333"/>
      <c r="E1621" s="333"/>
      <c r="F1621" s="333"/>
      <c r="G1621" s="334"/>
      <c r="H1621" s="334"/>
      <c r="I1621" s="335"/>
      <c r="J1621" s="335"/>
      <c r="K1621" s="335"/>
      <c r="L1621" s="335"/>
      <c r="M1621" s="335"/>
      <c r="N1621" s="336" t="str">
        <f t="shared" ca="1" si="100"/>
        <v/>
      </c>
      <c r="O1621" s="336" t="s">
        <v>18592</v>
      </c>
      <c r="P1621" s="337"/>
      <c r="Q1621" s="338" t="str">
        <f t="shared" si="101"/>
        <v/>
      </c>
      <c r="R1621" s="338" t="b">
        <f t="shared" si="102"/>
        <v>1</v>
      </c>
      <c r="S1621" s="338" t="str">
        <f t="shared" si="103"/>
        <v/>
      </c>
    </row>
    <row r="1622" spans="1:19" s="338" customFormat="1" ht="20.100000000000001" customHeight="1">
      <c r="A1622" s="301"/>
      <c r="B1622" s="333"/>
      <c r="C1622" s="333"/>
      <c r="D1622" s="333"/>
      <c r="E1622" s="333"/>
      <c r="F1622" s="333"/>
      <c r="G1622" s="334"/>
      <c r="H1622" s="334"/>
      <c r="I1622" s="335"/>
      <c r="J1622" s="335"/>
      <c r="K1622" s="335"/>
      <c r="L1622" s="335"/>
      <c r="M1622" s="335"/>
      <c r="N1622" s="336" t="str">
        <f t="shared" ca="1" si="100"/>
        <v/>
      </c>
      <c r="O1622" s="336" t="s">
        <v>18592</v>
      </c>
      <c r="P1622" s="337"/>
      <c r="Q1622" s="338" t="str">
        <f t="shared" si="101"/>
        <v/>
      </c>
      <c r="R1622" s="338" t="b">
        <f t="shared" si="102"/>
        <v>1</v>
      </c>
      <c r="S1622" s="338" t="str">
        <f t="shared" si="103"/>
        <v/>
      </c>
    </row>
    <row r="1623" spans="1:19" s="338" customFormat="1" ht="20.100000000000001" customHeight="1">
      <c r="A1623" s="301"/>
      <c r="B1623" s="333"/>
      <c r="C1623" s="333"/>
      <c r="D1623" s="333"/>
      <c r="E1623" s="333"/>
      <c r="F1623" s="333"/>
      <c r="G1623" s="334"/>
      <c r="H1623" s="334"/>
      <c r="I1623" s="335"/>
      <c r="J1623" s="335"/>
      <c r="K1623" s="335"/>
      <c r="L1623" s="335"/>
      <c r="M1623" s="335"/>
      <c r="N1623" s="336" t="str">
        <f t="shared" ca="1" si="100"/>
        <v/>
      </c>
      <c r="O1623" s="336" t="s">
        <v>18592</v>
      </c>
      <c r="P1623" s="337"/>
      <c r="Q1623" s="338" t="str">
        <f t="shared" si="101"/>
        <v/>
      </c>
      <c r="R1623" s="338" t="b">
        <f t="shared" si="102"/>
        <v>1</v>
      </c>
      <c r="S1623" s="338" t="str">
        <f t="shared" si="103"/>
        <v/>
      </c>
    </row>
    <row r="1624" spans="1:19" s="338" customFormat="1" ht="20.100000000000001" customHeight="1">
      <c r="A1624" s="301"/>
      <c r="B1624" s="333"/>
      <c r="C1624" s="333"/>
      <c r="D1624" s="333"/>
      <c r="E1624" s="333"/>
      <c r="F1624" s="333"/>
      <c r="G1624" s="334"/>
      <c r="H1624" s="334"/>
      <c r="I1624" s="335"/>
      <c r="J1624" s="335"/>
      <c r="K1624" s="335"/>
      <c r="L1624" s="335"/>
      <c r="M1624" s="335"/>
      <c r="N1624" s="336" t="str">
        <f t="shared" ca="1" si="100"/>
        <v/>
      </c>
      <c r="O1624" s="336" t="s">
        <v>18592</v>
      </c>
      <c r="P1624" s="337"/>
      <c r="Q1624" s="338" t="str">
        <f t="shared" si="101"/>
        <v/>
      </c>
      <c r="R1624" s="338" t="b">
        <f t="shared" si="102"/>
        <v>1</v>
      </c>
      <c r="S1624" s="338" t="str">
        <f t="shared" si="103"/>
        <v/>
      </c>
    </row>
    <row r="1625" spans="1:19" s="338" customFormat="1" ht="20.100000000000001" customHeight="1">
      <c r="A1625" s="301"/>
      <c r="B1625" s="333"/>
      <c r="C1625" s="333"/>
      <c r="D1625" s="333"/>
      <c r="E1625" s="333"/>
      <c r="F1625" s="333"/>
      <c r="G1625" s="334"/>
      <c r="H1625" s="334"/>
      <c r="I1625" s="335"/>
      <c r="J1625" s="335"/>
      <c r="K1625" s="335"/>
      <c r="L1625" s="335"/>
      <c r="M1625" s="335"/>
      <c r="N1625" s="336" t="str">
        <f t="shared" ca="1" si="100"/>
        <v/>
      </c>
      <c r="O1625" s="336" t="s">
        <v>18592</v>
      </c>
      <c r="P1625" s="337"/>
      <c r="Q1625" s="338" t="str">
        <f t="shared" si="101"/>
        <v/>
      </c>
      <c r="R1625" s="338" t="b">
        <f t="shared" si="102"/>
        <v>1</v>
      </c>
      <c r="S1625" s="338" t="str">
        <f t="shared" si="103"/>
        <v/>
      </c>
    </row>
    <row r="1626" spans="1:19" s="338" customFormat="1" ht="20.100000000000001" customHeight="1">
      <c r="A1626" s="301"/>
      <c r="B1626" s="333"/>
      <c r="C1626" s="333"/>
      <c r="D1626" s="333"/>
      <c r="E1626" s="333"/>
      <c r="F1626" s="333"/>
      <c r="G1626" s="334"/>
      <c r="H1626" s="334"/>
      <c r="I1626" s="335"/>
      <c r="J1626" s="335"/>
      <c r="K1626" s="335"/>
      <c r="L1626" s="335"/>
      <c r="M1626" s="335"/>
      <c r="N1626" s="336" t="str">
        <f t="shared" ca="1" si="100"/>
        <v/>
      </c>
      <c r="O1626" s="336" t="s">
        <v>18592</v>
      </c>
      <c r="P1626" s="337"/>
      <c r="Q1626" s="338" t="str">
        <f t="shared" si="101"/>
        <v/>
      </c>
      <c r="R1626" s="338" t="b">
        <f t="shared" si="102"/>
        <v>1</v>
      </c>
      <c r="S1626" s="338" t="str">
        <f t="shared" si="103"/>
        <v/>
      </c>
    </row>
    <row r="1627" spans="1:19" s="338" customFormat="1" ht="20.100000000000001" customHeight="1">
      <c r="A1627" s="301"/>
      <c r="B1627" s="333"/>
      <c r="C1627" s="333"/>
      <c r="D1627" s="333"/>
      <c r="E1627" s="333"/>
      <c r="F1627" s="333"/>
      <c r="G1627" s="334"/>
      <c r="H1627" s="334"/>
      <c r="I1627" s="335"/>
      <c r="J1627" s="335"/>
      <c r="K1627" s="335"/>
      <c r="L1627" s="335"/>
      <c r="M1627" s="335"/>
      <c r="N1627" s="336" t="str">
        <f t="shared" ca="1" si="100"/>
        <v/>
      </c>
      <c r="O1627" s="336" t="s">
        <v>18592</v>
      </c>
      <c r="P1627" s="337"/>
      <c r="Q1627" s="338" t="str">
        <f t="shared" si="101"/>
        <v/>
      </c>
      <c r="R1627" s="338" t="b">
        <f t="shared" si="102"/>
        <v>1</v>
      </c>
      <c r="S1627" s="338" t="str">
        <f t="shared" si="103"/>
        <v/>
      </c>
    </row>
    <row r="1628" spans="1:19" s="338" customFormat="1" ht="20.100000000000001" customHeight="1">
      <c r="A1628" s="301"/>
      <c r="B1628" s="333"/>
      <c r="C1628" s="333"/>
      <c r="D1628" s="333"/>
      <c r="E1628" s="333"/>
      <c r="F1628" s="333"/>
      <c r="G1628" s="334"/>
      <c r="H1628" s="334"/>
      <c r="I1628" s="335"/>
      <c r="J1628" s="335"/>
      <c r="K1628" s="335"/>
      <c r="L1628" s="335"/>
      <c r="M1628" s="335"/>
      <c r="N1628" s="336" t="str">
        <f t="shared" ca="1" si="100"/>
        <v/>
      </c>
      <c r="O1628" s="336" t="s">
        <v>18592</v>
      </c>
      <c r="P1628" s="337"/>
      <c r="Q1628" s="338" t="str">
        <f t="shared" si="101"/>
        <v/>
      </c>
      <c r="R1628" s="338" t="b">
        <f t="shared" si="102"/>
        <v>1</v>
      </c>
      <c r="S1628" s="338" t="str">
        <f t="shared" si="103"/>
        <v/>
      </c>
    </row>
    <row r="1629" spans="1:19" s="338" customFormat="1" ht="20.100000000000001" customHeight="1">
      <c r="A1629" s="301"/>
      <c r="B1629" s="333"/>
      <c r="C1629" s="333"/>
      <c r="D1629" s="333"/>
      <c r="E1629" s="333"/>
      <c r="F1629" s="333"/>
      <c r="G1629" s="334"/>
      <c r="H1629" s="334"/>
      <c r="I1629" s="335"/>
      <c r="J1629" s="335"/>
      <c r="K1629" s="335"/>
      <c r="L1629" s="335"/>
      <c r="M1629" s="335"/>
      <c r="N1629" s="336" t="str">
        <f t="shared" ca="1" si="100"/>
        <v/>
      </c>
      <c r="O1629" s="336" t="s">
        <v>18592</v>
      </c>
      <c r="P1629" s="337"/>
      <c r="Q1629" s="338" t="str">
        <f t="shared" si="101"/>
        <v/>
      </c>
      <c r="R1629" s="338" t="b">
        <f t="shared" si="102"/>
        <v>1</v>
      </c>
      <c r="S1629" s="338" t="str">
        <f t="shared" si="103"/>
        <v/>
      </c>
    </row>
    <row r="1630" spans="1:19" s="338" customFormat="1" ht="20.100000000000001" customHeight="1">
      <c r="A1630" s="301"/>
      <c r="B1630" s="333"/>
      <c r="C1630" s="333"/>
      <c r="D1630" s="333"/>
      <c r="E1630" s="333"/>
      <c r="F1630" s="333"/>
      <c r="G1630" s="334"/>
      <c r="H1630" s="334"/>
      <c r="I1630" s="335"/>
      <c r="J1630" s="335"/>
      <c r="K1630" s="335"/>
      <c r="L1630" s="335"/>
      <c r="M1630" s="335"/>
      <c r="N1630" s="336" t="str">
        <f t="shared" ca="1" si="100"/>
        <v/>
      </c>
      <c r="O1630" s="336" t="s">
        <v>18592</v>
      </c>
      <c r="P1630" s="337"/>
      <c r="Q1630" s="338" t="str">
        <f t="shared" si="101"/>
        <v/>
      </c>
      <c r="R1630" s="338" t="b">
        <f t="shared" si="102"/>
        <v>1</v>
      </c>
      <c r="S1630" s="338" t="str">
        <f t="shared" si="103"/>
        <v/>
      </c>
    </row>
    <row r="1631" spans="1:19" s="338" customFormat="1" ht="20.100000000000001" customHeight="1">
      <c r="A1631" s="301"/>
      <c r="B1631" s="333"/>
      <c r="C1631" s="333"/>
      <c r="D1631" s="333"/>
      <c r="E1631" s="333"/>
      <c r="F1631" s="333"/>
      <c r="G1631" s="334"/>
      <c r="H1631" s="334"/>
      <c r="I1631" s="335"/>
      <c r="J1631" s="335"/>
      <c r="K1631" s="335"/>
      <c r="L1631" s="335"/>
      <c r="M1631" s="335"/>
      <c r="N1631" s="336" t="str">
        <f t="shared" ca="1" si="100"/>
        <v/>
      </c>
      <c r="O1631" s="336" t="s">
        <v>18592</v>
      </c>
      <c r="P1631" s="337"/>
      <c r="Q1631" s="338" t="str">
        <f t="shared" si="101"/>
        <v/>
      </c>
      <c r="R1631" s="338" t="b">
        <f t="shared" si="102"/>
        <v>1</v>
      </c>
      <c r="S1631" s="338" t="str">
        <f t="shared" si="103"/>
        <v/>
      </c>
    </row>
    <row r="1632" spans="1:19" s="338" customFormat="1" ht="20.100000000000001" customHeight="1">
      <c r="A1632" s="301"/>
      <c r="B1632" s="333"/>
      <c r="C1632" s="333"/>
      <c r="D1632" s="333"/>
      <c r="E1632" s="333"/>
      <c r="F1632" s="333"/>
      <c r="G1632" s="334"/>
      <c r="H1632" s="334"/>
      <c r="I1632" s="335"/>
      <c r="J1632" s="335"/>
      <c r="K1632" s="335"/>
      <c r="L1632" s="335"/>
      <c r="M1632" s="335"/>
      <c r="N1632" s="336" t="str">
        <f t="shared" ca="1" si="100"/>
        <v/>
      </c>
      <c r="O1632" s="336" t="s">
        <v>18592</v>
      </c>
      <c r="P1632" s="337"/>
      <c r="Q1632" s="338" t="str">
        <f t="shared" si="101"/>
        <v/>
      </c>
      <c r="R1632" s="338" t="b">
        <f t="shared" si="102"/>
        <v>1</v>
      </c>
      <c r="S1632" s="338" t="str">
        <f t="shared" si="103"/>
        <v/>
      </c>
    </row>
    <row r="1633" spans="1:19" s="338" customFormat="1" ht="20.100000000000001" customHeight="1">
      <c r="A1633" s="301"/>
      <c r="B1633" s="333"/>
      <c r="C1633" s="333"/>
      <c r="D1633" s="333"/>
      <c r="E1633" s="333"/>
      <c r="F1633" s="333"/>
      <c r="G1633" s="334"/>
      <c r="H1633" s="334"/>
      <c r="I1633" s="335"/>
      <c r="J1633" s="335"/>
      <c r="K1633" s="335"/>
      <c r="L1633" s="335"/>
      <c r="M1633" s="335"/>
      <c r="N1633" s="336" t="str">
        <f t="shared" ca="1" si="100"/>
        <v/>
      </c>
      <c r="O1633" s="336" t="s">
        <v>18592</v>
      </c>
      <c r="P1633" s="337"/>
      <c r="Q1633" s="338" t="str">
        <f t="shared" si="101"/>
        <v/>
      </c>
      <c r="R1633" s="338" t="b">
        <f t="shared" si="102"/>
        <v>1</v>
      </c>
      <c r="S1633" s="338" t="str">
        <f t="shared" si="103"/>
        <v/>
      </c>
    </row>
    <row r="1634" spans="1:19" s="338" customFormat="1" ht="20.100000000000001" customHeight="1">
      <c r="A1634" s="301"/>
      <c r="B1634" s="333"/>
      <c r="C1634" s="333"/>
      <c r="D1634" s="333"/>
      <c r="E1634" s="333"/>
      <c r="F1634" s="333"/>
      <c r="G1634" s="334"/>
      <c r="H1634" s="334"/>
      <c r="I1634" s="335"/>
      <c r="J1634" s="335"/>
      <c r="K1634" s="335"/>
      <c r="L1634" s="335"/>
      <c r="M1634" s="335"/>
      <c r="N1634" s="336" t="str">
        <f t="shared" ca="1" si="100"/>
        <v/>
      </c>
      <c r="O1634" s="336" t="s">
        <v>18592</v>
      </c>
      <c r="P1634" s="337"/>
      <c r="Q1634" s="338" t="str">
        <f t="shared" si="101"/>
        <v/>
      </c>
      <c r="R1634" s="338" t="b">
        <f t="shared" si="102"/>
        <v>1</v>
      </c>
      <c r="S1634" s="338" t="str">
        <f t="shared" si="103"/>
        <v/>
      </c>
    </row>
    <row r="1635" spans="1:19" s="338" customFormat="1" ht="20.100000000000001" customHeight="1">
      <c r="A1635" s="301"/>
      <c r="B1635" s="333"/>
      <c r="C1635" s="333"/>
      <c r="D1635" s="333"/>
      <c r="E1635" s="333"/>
      <c r="F1635" s="333"/>
      <c r="G1635" s="334"/>
      <c r="H1635" s="334"/>
      <c r="I1635" s="335"/>
      <c r="J1635" s="335"/>
      <c r="K1635" s="335"/>
      <c r="L1635" s="335"/>
      <c r="M1635" s="335"/>
      <c r="N1635" s="336" t="str">
        <f t="shared" ca="1" si="100"/>
        <v/>
      </c>
      <c r="O1635" s="336" t="s">
        <v>18592</v>
      </c>
      <c r="P1635" s="337"/>
      <c r="Q1635" s="338" t="str">
        <f t="shared" si="101"/>
        <v/>
      </c>
      <c r="R1635" s="338" t="b">
        <f t="shared" si="102"/>
        <v>1</v>
      </c>
      <c r="S1635" s="338" t="str">
        <f t="shared" si="103"/>
        <v/>
      </c>
    </row>
    <row r="1636" spans="1:19" s="338" customFormat="1" ht="20.100000000000001" customHeight="1">
      <c r="A1636" s="301"/>
      <c r="B1636" s="333"/>
      <c r="C1636" s="333"/>
      <c r="D1636" s="333"/>
      <c r="E1636" s="333"/>
      <c r="F1636" s="333"/>
      <c r="G1636" s="334"/>
      <c r="H1636" s="334"/>
      <c r="I1636" s="335"/>
      <c r="J1636" s="335"/>
      <c r="K1636" s="335"/>
      <c r="L1636" s="335"/>
      <c r="M1636" s="335"/>
      <c r="N1636" s="336" t="str">
        <f t="shared" ca="1" si="100"/>
        <v/>
      </c>
      <c r="O1636" s="336" t="s">
        <v>18592</v>
      </c>
      <c r="P1636" s="337"/>
      <c r="Q1636" s="338" t="str">
        <f t="shared" si="101"/>
        <v/>
      </c>
      <c r="R1636" s="338" t="b">
        <f t="shared" si="102"/>
        <v>1</v>
      </c>
      <c r="S1636" s="338" t="str">
        <f t="shared" si="103"/>
        <v/>
      </c>
    </row>
    <row r="1637" spans="1:19" s="338" customFormat="1" ht="20.100000000000001" customHeight="1">
      <c r="A1637" s="301"/>
      <c r="B1637" s="333"/>
      <c r="C1637" s="333"/>
      <c r="D1637" s="333"/>
      <c r="E1637" s="333"/>
      <c r="F1637" s="333"/>
      <c r="G1637" s="334"/>
      <c r="H1637" s="334"/>
      <c r="I1637" s="335"/>
      <c r="J1637" s="335"/>
      <c r="K1637" s="335"/>
      <c r="L1637" s="335"/>
      <c r="M1637" s="335"/>
      <c r="N1637" s="336" t="str">
        <f t="shared" ca="1" si="100"/>
        <v/>
      </c>
      <c r="O1637" s="336" t="s">
        <v>18592</v>
      </c>
      <c r="P1637" s="337"/>
      <c r="Q1637" s="338" t="str">
        <f t="shared" si="101"/>
        <v/>
      </c>
      <c r="R1637" s="338" t="b">
        <f t="shared" si="102"/>
        <v>1</v>
      </c>
      <c r="S1637" s="338" t="str">
        <f t="shared" si="103"/>
        <v/>
      </c>
    </row>
    <row r="1638" spans="1:19" s="338" customFormat="1" ht="20.100000000000001" customHeight="1">
      <c r="A1638" s="301"/>
      <c r="B1638" s="333"/>
      <c r="C1638" s="333"/>
      <c r="D1638" s="333"/>
      <c r="E1638" s="333"/>
      <c r="F1638" s="333"/>
      <c r="G1638" s="334"/>
      <c r="H1638" s="334"/>
      <c r="I1638" s="335"/>
      <c r="J1638" s="335"/>
      <c r="K1638" s="335"/>
      <c r="L1638" s="335"/>
      <c r="M1638" s="335"/>
      <c r="N1638" s="336" t="str">
        <f t="shared" ca="1" si="100"/>
        <v/>
      </c>
      <c r="O1638" s="336" t="s">
        <v>18592</v>
      </c>
      <c r="P1638" s="337"/>
      <c r="Q1638" s="338" t="str">
        <f t="shared" si="101"/>
        <v/>
      </c>
      <c r="R1638" s="338" t="b">
        <f t="shared" si="102"/>
        <v>1</v>
      </c>
      <c r="S1638" s="338" t="str">
        <f t="shared" si="103"/>
        <v/>
      </c>
    </row>
    <row r="1639" spans="1:19" s="338" customFormat="1" ht="20.100000000000001" customHeight="1">
      <c r="A1639" s="301"/>
      <c r="B1639" s="333"/>
      <c r="C1639" s="333"/>
      <c r="D1639" s="333"/>
      <c r="E1639" s="333"/>
      <c r="F1639" s="333"/>
      <c r="G1639" s="334"/>
      <c r="H1639" s="334"/>
      <c r="I1639" s="335"/>
      <c r="J1639" s="335"/>
      <c r="K1639" s="335"/>
      <c r="L1639" s="335"/>
      <c r="M1639" s="335"/>
      <c r="N1639" s="336" t="str">
        <f t="shared" ca="1" si="100"/>
        <v/>
      </c>
      <c r="O1639" s="336" t="s">
        <v>18592</v>
      </c>
      <c r="P1639" s="337"/>
      <c r="Q1639" s="338" t="str">
        <f t="shared" si="101"/>
        <v/>
      </c>
      <c r="R1639" s="338" t="b">
        <f t="shared" si="102"/>
        <v>1</v>
      </c>
      <c r="S1639" s="338" t="str">
        <f t="shared" si="103"/>
        <v/>
      </c>
    </row>
    <row r="1640" spans="1:19" s="338" customFormat="1" ht="20.100000000000001" customHeight="1">
      <c r="A1640" s="301"/>
      <c r="B1640" s="333"/>
      <c r="C1640" s="333"/>
      <c r="D1640" s="333"/>
      <c r="E1640" s="333"/>
      <c r="F1640" s="333"/>
      <c r="G1640" s="334"/>
      <c r="H1640" s="334"/>
      <c r="I1640" s="335"/>
      <c r="J1640" s="335"/>
      <c r="K1640" s="335"/>
      <c r="L1640" s="335"/>
      <c r="M1640" s="335"/>
      <c r="N1640" s="336" t="str">
        <f t="shared" ca="1" si="100"/>
        <v/>
      </c>
      <c r="O1640" s="336" t="s">
        <v>18592</v>
      </c>
      <c r="P1640" s="337"/>
      <c r="Q1640" s="338" t="str">
        <f t="shared" si="101"/>
        <v/>
      </c>
      <c r="R1640" s="338" t="b">
        <f t="shared" si="102"/>
        <v>1</v>
      </c>
      <c r="S1640" s="338" t="str">
        <f t="shared" si="103"/>
        <v/>
      </c>
    </row>
    <row r="1641" spans="1:19" s="338" customFormat="1" ht="20.100000000000001" customHeight="1">
      <c r="A1641" s="301"/>
      <c r="B1641" s="333"/>
      <c r="C1641" s="333"/>
      <c r="D1641" s="333"/>
      <c r="E1641" s="333"/>
      <c r="F1641" s="333"/>
      <c r="G1641" s="334"/>
      <c r="H1641" s="334"/>
      <c r="I1641" s="335"/>
      <c r="J1641" s="335"/>
      <c r="K1641" s="335"/>
      <c r="L1641" s="335"/>
      <c r="M1641" s="335"/>
      <c r="N1641" s="336" t="str">
        <f t="shared" ca="1" si="100"/>
        <v/>
      </c>
      <c r="O1641" s="336" t="s">
        <v>18592</v>
      </c>
      <c r="P1641" s="337"/>
      <c r="Q1641" s="338" t="str">
        <f t="shared" si="101"/>
        <v/>
      </c>
      <c r="R1641" s="338" t="b">
        <f t="shared" si="102"/>
        <v>1</v>
      </c>
      <c r="S1641" s="338" t="str">
        <f t="shared" si="103"/>
        <v/>
      </c>
    </row>
    <row r="1642" spans="1:19" s="338" customFormat="1" ht="20.100000000000001" customHeight="1">
      <c r="A1642" s="301"/>
      <c r="B1642" s="333"/>
      <c r="C1642" s="333"/>
      <c r="D1642" s="333"/>
      <c r="E1642" s="333"/>
      <c r="F1642" s="333"/>
      <c r="G1642" s="334"/>
      <c r="H1642" s="334"/>
      <c r="I1642" s="335"/>
      <c r="J1642" s="335"/>
      <c r="K1642" s="335"/>
      <c r="L1642" s="335"/>
      <c r="M1642" s="335"/>
      <c r="N1642" s="336" t="str">
        <f t="shared" ca="1" si="100"/>
        <v/>
      </c>
      <c r="O1642" s="336" t="s">
        <v>18592</v>
      </c>
      <c r="P1642" s="337"/>
      <c r="Q1642" s="338" t="str">
        <f t="shared" si="101"/>
        <v/>
      </c>
      <c r="R1642" s="338" t="b">
        <f t="shared" si="102"/>
        <v>1</v>
      </c>
      <c r="S1642" s="338" t="str">
        <f t="shared" si="103"/>
        <v/>
      </c>
    </row>
    <row r="1643" spans="1:19" s="338" customFormat="1" ht="20.100000000000001" customHeight="1">
      <c r="A1643" s="301"/>
      <c r="B1643" s="333"/>
      <c r="C1643" s="333"/>
      <c r="D1643" s="333"/>
      <c r="E1643" s="333"/>
      <c r="F1643" s="333"/>
      <c r="G1643" s="334"/>
      <c r="H1643" s="334"/>
      <c r="I1643" s="335"/>
      <c r="J1643" s="335"/>
      <c r="K1643" s="335"/>
      <c r="L1643" s="335"/>
      <c r="M1643" s="335"/>
      <c r="N1643" s="336" t="str">
        <f t="shared" ca="1" si="100"/>
        <v/>
      </c>
      <c r="O1643" s="336" t="s">
        <v>18592</v>
      </c>
      <c r="P1643" s="337"/>
      <c r="Q1643" s="338" t="str">
        <f t="shared" si="101"/>
        <v/>
      </c>
      <c r="R1643" s="338" t="b">
        <f t="shared" si="102"/>
        <v>1</v>
      </c>
      <c r="S1643" s="338" t="str">
        <f t="shared" si="103"/>
        <v/>
      </c>
    </row>
    <row r="1644" spans="1:19" s="338" customFormat="1" ht="20.100000000000001" customHeight="1">
      <c r="A1644" s="301"/>
      <c r="B1644" s="333"/>
      <c r="C1644" s="333"/>
      <c r="D1644" s="333"/>
      <c r="E1644" s="333"/>
      <c r="F1644" s="333"/>
      <c r="G1644" s="334"/>
      <c r="H1644" s="334"/>
      <c r="I1644" s="335"/>
      <c r="J1644" s="335"/>
      <c r="K1644" s="335"/>
      <c r="L1644" s="335"/>
      <c r="M1644" s="335"/>
      <c r="N1644" s="336" t="str">
        <f t="shared" ca="1" si="100"/>
        <v/>
      </c>
      <c r="O1644" s="336" t="s">
        <v>18592</v>
      </c>
      <c r="P1644" s="337"/>
      <c r="Q1644" s="338" t="str">
        <f t="shared" si="101"/>
        <v/>
      </c>
      <c r="R1644" s="338" t="b">
        <f t="shared" si="102"/>
        <v>1</v>
      </c>
      <c r="S1644" s="338" t="str">
        <f t="shared" si="103"/>
        <v/>
      </c>
    </row>
    <row r="1645" spans="1:19" s="338" customFormat="1" ht="20.100000000000001" customHeight="1">
      <c r="A1645" s="301"/>
      <c r="B1645" s="333"/>
      <c r="C1645" s="333"/>
      <c r="D1645" s="333"/>
      <c r="E1645" s="333"/>
      <c r="F1645" s="333"/>
      <c r="G1645" s="334"/>
      <c r="H1645" s="334"/>
      <c r="I1645" s="335"/>
      <c r="J1645" s="335"/>
      <c r="K1645" s="335"/>
      <c r="L1645" s="335"/>
      <c r="M1645" s="335"/>
      <c r="N1645" s="336" t="str">
        <f t="shared" ca="1" si="100"/>
        <v/>
      </c>
      <c r="O1645" s="336" t="s">
        <v>18592</v>
      </c>
      <c r="P1645" s="337"/>
      <c r="Q1645" s="338" t="str">
        <f t="shared" si="101"/>
        <v/>
      </c>
      <c r="R1645" s="338" t="b">
        <f t="shared" si="102"/>
        <v>1</v>
      </c>
      <c r="S1645" s="338" t="str">
        <f t="shared" si="103"/>
        <v/>
      </c>
    </row>
    <row r="1646" spans="1:19" s="338" customFormat="1" ht="20.100000000000001" customHeight="1">
      <c r="A1646" s="301"/>
      <c r="B1646" s="333"/>
      <c r="C1646" s="333"/>
      <c r="D1646" s="333"/>
      <c r="E1646" s="333"/>
      <c r="F1646" s="333"/>
      <c r="G1646" s="334"/>
      <c r="H1646" s="334"/>
      <c r="I1646" s="335"/>
      <c r="J1646" s="335"/>
      <c r="K1646" s="335"/>
      <c r="L1646" s="335"/>
      <c r="M1646" s="335"/>
      <c r="N1646" s="336" t="str">
        <f t="shared" ca="1" si="100"/>
        <v/>
      </c>
      <c r="O1646" s="336" t="s">
        <v>18592</v>
      </c>
      <c r="P1646" s="337"/>
      <c r="Q1646" s="338" t="str">
        <f t="shared" si="101"/>
        <v/>
      </c>
      <c r="R1646" s="338" t="b">
        <f t="shared" si="102"/>
        <v>1</v>
      </c>
      <c r="S1646" s="338" t="str">
        <f t="shared" si="103"/>
        <v/>
      </c>
    </row>
    <row r="1647" spans="1:19" s="338" customFormat="1" ht="20.100000000000001" customHeight="1">
      <c r="A1647" s="301"/>
      <c r="B1647" s="333"/>
      <c r="C1647" s="333"/>
      <c r="D1647" s="333"/>
      <c r="E1647" s="333"/>
      <c r="F1647" s="333"/>
      <c r="G1647" s="334"/>
      <c r="H1647" s="334"/>
      <c r="I1647" s="335"/>
      <c r="J1647" s="335"/>
      <c r="K1647" s="335"/>
      <c r="L1647" s="335"/>
      <c r="M1647" s="335"/>
      <c r="N1647" s="336" t="str">
        <f t="shared" ca="1" si="100"/>
        <v/>
      </c>
      <c r="O1647" s="336" t="s">
        <v>18592</v>
      </c>
      <c r="P1647" s="337"/>
      <c r="Q1647" s="338" t="str">
        <f t="shared" si="101"/>
        <v/>
      </c>
      <c r="R1647" s="338" t="b">
        <f t="shared" si="102"/>
        <v>1</v>
      </c>
      <c r="S1647" s="338" t="str">
        <f t="shared" si="103"/>
        <v/>
      </c>
    </row>
    <row r="1648" spans="1:19" s="338" customFormat="1" ht="20.100000000000001" customHeight="1">
      <c r="A1648" s="301"/>
      <c r="B1648" s="333"/>
      <c r="C1648" s="333"/>
      <c r="D1648" s="333"/>
      <c r="E1648" s="333"/>
      <c r="F1648" s="333"/>
      <c r="G1648" s="334"/>
      <c r="H1648" s="334"/>
      <c r="I1648" s="335"/>
      <c r="J1648" s="335"/>
      <c r="K1648" s="335"/>
      <c r="L1648" s="335"/>
      <c r="M1648" s="335"/>
      <c r="N1648" s="336" t="str">
        <f t="shared" ca="1" si="100"/>
        <v/>
      </c>
      <c r="O1648" s="336" t="s">
        <v>18592</v>
      </c>
      <c r="P1648" s="337"/>
      <c r="Q1648" s="338" t="str">
        <f t="shared" si="101"/>
        <v/>
      </c>
      <c r="R1648" s="338" t="b">
        <f t="shared" si="102"/>
        <v>1</v>
      </c>
      <c r="S1648" s="338" t="str">
        <f t="shared" si="103"/>
        <v/>
      </c>
    </row>
    <row r="1649" spans="1:19" s="338" customFormat="1" ht="20.100000000000001" customHeight="1">
      <c r="A1649" s="301"/>
      <c r="B1649" s="333"/>
      <c r="C1649" s="333"/>
      <c r="D1649" s="333"/>
      <c r="E1649" s="333"/>
      <c r="F1649" s="333"/>
      <c r="G1649" s="334"/>
      <c r="H1649" s="334"/>
      <c r="I1649" s="335"/>
      <c r="J1649" s="335"/>
      <c r="K1649" s="335"/>
      <c r="L1649" s="335"/>
      <c r="M1649" s="335"/>
      <c r="N1649" s="336" t="str">
        <f t="shared" ca="1" si="100"/>
        <v/>
      </c>
      <c r="O1649" s="336" t="s">
        <v>18592</v>
      </c>
      <c r="P1649" s="337"/>
      <c r="Q1649" s="338" t="str">
        <f t="shared" si="101"/>
        <v/>
      </c>
      <c r="R1649" s="338" t="b">
        <f t="shared" si="102"/>
        <v>1</v>
      </c>
      <c r="S1649" s="338" t="str">
        <f t="shared" si="103"/>
        <v/>
      </c>
    </row>
    <row r="1650" spans="1:19" s="338" customFormat="1" ht="20.100000000000001" customHeight="1">
      <c r="A1650" s="301"/>
      <c r="B1650" s="333"/>
      <c r="C1650" s="333"/>
      <c r="D1650" s="333"/>
      <c r="E1650" s="333"/>
      <c r="F1650" s="333"/>
      <c r="G1650" s="334"/>
      <c r="H1650" s="334"/>
      <c r="I1650" s="335"/>
      <c r="J1650" s="335"/>
      <c r="K1650" s="335"/>
      <c r="L1650" s="335"/>
      <c r="M1650" s="335"/>
      <c r="N1650" s="336" t="str">
        <f t="shared" ca="1" si="100"/>
        <v/>
      </c>
      <c r="O1650" s="336" t="s">
        <v>18592</v>
      </c>
      <c r="P1650" s="337"/>
      <c r="Q1650" s="338" t="str">
        <f t="shared" si="101"/>
        <v/>
      </c>
      <c r="R1650" s="338" t="b">
        <f t="shared" si="102"/>
        <v>1</v>
      </c>
      <c r="S1650" s="338" t="str">
        <f t="shared" si="103"/>
        <v/>
      </c>
    </row>
    <row r="1651" spans="1:19" s="338" customFormat="1" ht="20.100000000000001" customHeight="1">
      <c r="A1651" s="301"/>
      <c r="B1651" s="333"/>
      <c r="C1651" s="333"/>
      <c r="D1651" s="333"/>
      <c r="E1651" s="333"/>
      <c r="F1651" s="333"/>
      <c r="G1651" s="334"/>
      <c r="H1651" s="334"/>
      <c r="I1651" s="335"/>
      <c r="J1651" s="335"/>
      <c r="K1651" s="335"/>
      <c r="L1651" s="335"/>
      <c r="M1651" s="335"/>
      <c r="N1651" s="336" t="str">
        <f t="shared" ca="1" si="100"/>
        <v/>
      </c>
      <c r="O1651" s="336" t="s">
        <v>18592</v>
      </c>
      <c r="P1651" s="337"/>
      <c r="Q1651" s="338" t="str">
        <f t="shared" si="101"/>
        <v/>
      </c>
      <c r="R1651" s="338" t="b">
        <f t="shared" si="102"/>
        <v>1</v>
      </c>
      <c r="S1651" s="338" t="str">
        <f t="shared" si="103"/>
        <v/>
      </c>
    </row>
    <row r="1652" spans="1:19" s="338" customFormat="1" ht="20.100000000000001" customHeight="1">
      <c r="A1652" s="301"/>
      <c r="B1652" s="333"/>
      <c r="C1652" s="333"/>
      <c r="D1652" s="333"/>
      <c r="E1652" s="333"/>
      <c r="F1652" s="333"/>
      <c r="G1652" s="334"/>
      <c r="H1652" s="334"/>
      <c r="I1652" s="335"/>
      <c r="J1652" s="335"/>
      <c r="K1652" s="335"/>
      <c r="L1652" s="335"/>
      <c r="M1652" s="335"/>
      <c r="N1652" s="336" t="str">
        <f t="shared" ca="1" si="100"/>
        <v/>
      </c>
      <c r="O1652" s="336" t="s">
        <v>18592</v>
      </c>
      <c r="P1652" s="337"/>
      <c r="Q1652" s="338" t="str">
        <f t="shared" si="101"/>
        <v/>
      </c>
      <c r="R1652" s="338" t="b">
        <f t="shared" si="102"/>
        <v>1</v>
      </c>
      <c r="S1652" s="338" t="str">
        <f t="shared" si="103"/>
        <v/>
      </c>
    </row>
    <row r="1653" spans="1:19" s="338" customFormat="1" ht="20.100000000000001" customHeight="1">
      <c r="A1653" s="301"/>
      <c r="B1653" s="333"/>
      <c r="C1653" s="333"/>
      <c r="D1653" s="333"/>
      <c r="E1653" s="333"/>
      <c r="F1653" s="333"/>
      <c r="G1653" s="334"/>
      <c r="H1653" s="334"/>
      <c r="I1653" s="335"/>
      <c r="J1653" s="335"/>
      <c r="K1653" s="335"/>
      <c r="L1653" s="335"/>
      <c r="M1653" s="335"/>
      <c r="N1653" s="336" t="str">
        <f t="shared" ca="1" si="100"/>
        <v/>
      </c>
      <c r="O1653" s="336" t="s">
        <v>18592</v>
      </c>
      <c r="P1653" s="337"/>
      <c r="Q1653" s="338" t="str">
        <f t="shared" si="101"/>
        <v/>
      </c>
      <c r="R1653" s="338" t="b">
        <f t="shared" si="102"/>
        <v>1</v>
      </c>
      <c r="S1653" s="338" t="str">
        <f t="shared" si="103"/>
        <v/>
      </c>
    </row>
    <row r="1654" spans="1:19" s="338" customFormat="1" ht="20.100000000000001" customHeight="1">
      <c r="A1654" s="301"/>
      <c r="B1654" s="333"/>
      <c r="C1654" s="333"/>
      <c r="D1654" s="333"/>
      <c r="E1654" s="333"/>
      <c r="F1654" s="333"/>
      <c r="G1654" s="334"/>
      <c r="H1654" s="334"/>
      <c r="I1654" s="335"/>
      <c r="J1654" s="335"/>
      <c r="K1654" s="335"/>
      <c r="L1654" s="335"/>
      <c r="M1654" s="335"/>
      <c r="N1654" s="336" t="str">
        <f t="shared" ca="1" si="100"/>
        <v/>
      </c>
      <c r="O1654" s="336" t="s">
        <v>18592</v>
      </c>
      <c r="P1654" s="337"/>
      <c r="Q1654" s="338" t="str">
        <f t="shared" si="101"/>
        <v/>
      </c>
      <c r="R1654" s="338" t="b">
        <f t="shared" si="102"/>
        <v>1</v>
      </c>
      <c r="S1654" s="338" t="str">
        <f t="shared" si="103"/>
        <v/>
      </c>
    </row>
    <row r="1655" spans="1:19" s="338" customFormat="1" ht="20.100000000000001" customHeight="1">
      <c r="A1655" s="301"/>
      <c r="B1655" s="333"/>
      <c r="C1655" s="333"/>
      <c r="D1655" s="333"/>
      <c r="E1655" s="333"/>
      <c r="F1655" s="333"/>
      <c r="G1655" s="334"/>
      <c r="H1655" s="334"/>
      <c r="I1655" s="335"/>
      <c r="J1655" s="335"/>
      <c r="K1655" s="335"/>
      <c r="L1655" s="335"/>
      <c r="M1655" s="335"/>
      <c r="N1655" s="336" t="str">
        <f t="shared" ca="1" si="100"/>
        <v/>
      </c>
      <c r="O1655" s="336" t="s">
        <v>18592</v>
      </c>
      <c r="P1655" s="337"/>
      <c r="Q1655" s="338" t="str">
        <f t="shared" si="101"/>
        <v/>
      </c>
      <c r="R1655" s="338" t="b">
        <f t="shared" si="102"/>
        <v>1</v>
      </c>
      <c r="S1655" s="338" t="str">
        <f t="shared" si="103"/>
        <v/>
      </c>
    </row>
    <row r="1656" spans="1:19" s="338" customFormat="1" ht="20.100000000000001" customHeight="1">
      <c r="A1656" s="301"/>
      <c r="B1656" s="333"/>
      <c r="C1656" s="333"/>
      <c r="D1656" s="333"/>
      <c r="E1656" s="333"/>
      <c r="F1656" s="333"/>
      <c r="G1656" s="334"/>
      <c r="H1656" s="334"/>
      <c r="I1656" s="335"/>
      <c r="J1656" s="335"/>
      <c r="K1656" s="335"/>
      <c r="L1656" s="335"/>
      <c r="M1656" s="335"/>
      <c r="N1656" s="336" t="str">
        <f t="shared" ca="1" si="100"/>
        <v/>
      </c>
      <c r="O1656" s="336" t="s">
        <v>18592</v>
      </c>
      <c r="P1656" s="337"/>
      <c r="Q1656" s="338" t="str">
        <f t="shared" si="101"/>
        <v/>
      </c>
      <c r="R1656" s="338" t="b">
        <f t="shared" si="102"/>
        <v>1</v>
      </c>
      <c r="S1656" s="338" t="str">
        <f t="shared" si="103"/>
        <v/>
      </c>
    </row>
    <row r="1657" spans="1:19" s="338" customFormat="1" ht="20.100000000000001" customHeight="1">
      <c r="A1657" s="301"/>
      <c r="B1657" s="333"/>
      <c r="C1657" s="333"/>
      <c r="D1657" s="333"/>
      <c r="E1657" s="333"/>
      <c r="F1657" s="333"/>
      <c r="G1657" s="334"/>
      <c r="H1657" s="334"/>
      <c r="I1657" s="335"/>
      <c r="J1657" s="335"/>
      <c r="K1657" s="335"/>
      <c r="L1657" s="335"/>
      <c r="M1657" s="335"/>
      <c r="N1657" s="336" t="str">
        <f t="shared" ca="1" si="100"/>
        <v/>
      </c>
      <c r="O1657" s="336" t="s">
        <v>18592</v>
      </c>
      <c r="P1657" s="337"/>
      <c r="Q1657" s="338" t="str">
        <f t="shared" si="101"/>
        <v/>
      </c>
      <c r="R1657" s="338" t="b">
        <f t="shared" si="102"/>
        <v>1</v>
      </c>
      <c r="S1657" s="338" t="str">
        <f t="shared" si="103"/>
        <v/>
      </c>
    </row>
    <row r="1658" spans="1:19" s="338" customFormat="1" ht="20.100000000000001" customHeight="1">
      <c r="A1658" s="301"/>
      <c r="B1658" s="333"/>
      <c r="C1658" s="333"/>
      <c r="D1658" s="333"/>
      <c r="E1658" s="333"/>
      <c r="F1658" s="333"/>
      <c r="G1658" s="334"/>
      <c r="H1658" s="334"/>
      <c r="I1658" s="335"/>
      <c r="J1658" s="335"/>
      <c r="K1658" s="335"/>
      <c r="L1658" s="335"/>
      <c r="M1658" s="335"/>
      <c r="N1658" s="336" t="str">
        <f t="shared" ca="1" si="100"/>
        <v/>
      </c>
      <c r="O1658" s="336" t="s">
        <v>18592</v>
      </c>
      <c r="P1658" s="337"/>
      <c r="Q1658" s="338" t="str">
        <f t="shared" si="101"/>
        <v/>
      </c>
      <c r="R1658" s="338" t="b">
        <f t="shared" si="102"/>
        <v>1</v>
      </c>
      <c r="S1658" s="338" t="str">
        <f t="shared" si="103"/>
        <v/>
      </c>
    </row>
    <row r="1659" spans="1:19" s="338" customFormat="1" ht="20.100000000000001" customHeight="1">
      <c r="A1659" s="301"/>
      <c r="B1659" s="333"/>
      <c r="C1659" s="333"/>
      <c r="D1659" s="333"/>
      <c r="E1659" s="333"/>
      <c r="F1659" s="333"/>
      <c r="G1659" s="334"/>
      <c r="H1659" s="334"/>
      <c r="I1659" s="335"/>
      <c r="J1659" s="335"/>
      <c r="K1659" s="335"/>
      <c r="L1659" s="335"/>
      <c r="M1659" s="335"/>
      <c r="N1659" s="336" t="str">
        <f t="shared" ca="1" si="100"/>
        <v/>
      </c>
      <c r="O1659" s="336" t="s">
        <v>18592</v>
      </c>
      <c r="P1659" s="337"/>
      <c r="Q1659" s="338" t="str">
        <f t="shared" si="101"/>
        <v/>
      </c>
      <c r="R1659" s="338" t="b">
        <f t="shared" si="102"/>
        <v>1</v>
      </c>
      <c r="S1659" s="338" t="str">
        <f t="shared" si="103"/>
        <v/>
      </c>
    </row>
    <row r="1660" spans="1:19" s="338" customFormat="1" ht="20.100000000000001" customHeight="1">
      <c r="A1660" s="301"/>
      <c r="B1660" s="333"/>
      <c r="C1660" s="333"/>
      <c r="D1660" s="333"/>
      <c r="E1660" s="333"/>
      <c r="F1660" s="333"/>
      <c r="G1660" s="334"/>
      <c r="H1660" s="334"/>
      <c r="I1660" s="335"/>
      <c r="J1660" s="335"/>
      <c r="K1660" s="335"/>
      <c r="L1660" s="335"/>
      <c r="M1660" s="335"/>
      <c r="N1660" s="336" t="str">
        <f t="shared" ca="1" si="100"/>
        <v/>
      </c>
      <c r="O1660" s="336" t="s">
        <v>18592</v>
      </c>
      <c r="P1660" s="337"/>
      <c r="Q1660" s="338" t="str">
        <f t="shared" si="101"/>
        <v/>
      </c>
      <c r="R1660" s="338" t="b">
        <f t="shared" si="102"/>
        <v>1</v>
      </c>
      <c r="S1660" s="338" t="str">
        <f t="shared" si="103"/>
        <v/>
      </c>
    </row>
    <row r="1661" spans="1:19" s="338" customFormat="1" ht="20.100000000000001" customHeight="1">
      <c r="A1661" s="301"/>
      <c r="B1661" s="333"/>
      <c r="C1661" s="333"/>
      <c r="D1661" s="333"/>
      <c r="E1661" s="333"/>
      <c r="F1661" s="333"/>
      <c r="G1661" s="334"/>
      <c r="H1661" s="334"/>
      <c r="I1661" s="335"/>
      <c r="J1661" s="335"/>
      <c r="K1661" s="335"/>
      <c r="L1661" s="335"/>
      <c r="M1661" s="335"/>
      <c r="N1661" s="336" t="str">
        <f t="shared" ca="1" si="100"/>
        <v/>
      </c>
      <c r="O1661" s="336" t="s">
        <v>18592</v>
      </c>
      <c r="P1661" s="337"/>
      <c r="Q1661" s="338" t="str">
        <f t="shared" si="101"/>
        <v/>
      </c>
      <c r="R1661" s="338" t="b">
        <f t="shared" si="102"/>
        <v>1</v>
      </c>
      <c r="S1661" s="338" t="str">
        <f t="shared" si="103"/>
        <v/>
      </c>
    </row>
    <row r="1662" spans="1:19" s="338" customFormat="1" ht="20.100000000000001" customHeight="1">
      <c r="A1662" s="301"/>
      <c r="B1662" s="333"/>
      <c r="C1662" s="333"/>
      <c r="D1662" s="333"/>
      <c r="E1662" s="333"/>
      <c r="F1662" s="333"/>
      <c r="G1662" s="334"/>
      <c r="H1662" s="334"/>
      <c r="I1662" s="335"/>
      <c r="J1662" s="335"/>
      <c r="K1662" s="335"/>
      <c r="L1662" s="335"/>
      <c r="M1662" s="335"/>
      <c r="N1662" s="336" t="str">
        <f t="shared" ca="1" si="100"/>
        <v/>
      </c>
      <c r="O1662" s="336" t="s">
        <v>18592</v>
      </c>
      <c r="P1662" s="337"/>
      <c r="Q1662" s="338" t="str">
        <f t="shared" si="101"/>
        <v/>
      </c>
      <c r="R1662" s="338" t="b">
        <f t="shared" si="102"/>
        <v>1</v>
      </c>
      <c r="S1662" s="338" t="str">
        <f t="shared" si="103"/>
        <v/>
      </c>
    </row>
    <row r="1663" spans="1:19" s="338" customFormat="1" ht="20.100000000000001" customHeight="1">
      <c r="A1663" s="301"/>
      <c r="B1663" s="333"/>
      <c r="C1663" s="333"/>
      <c r="D1663" s="333"/>
      <c r="E1663" s="333"/>
      <c r="F1663" s="333"/>
      <c r="G1663" s="334"/>
      <c r="H1663" s="334"/>
      <c r="I1663" s="335"/>
      <c r="J1663" s="335"/>
      <c r="K1663" s="335"/>
      <c r="L1663" s="335"/>
      <c r="M1663" s="335"/>
      <c r="N1663" s="336" t="str">
        <f t="shared" ca="1" si="100"/>
        <v/>
      </c>
      <c r="O1663" s="336" t="s">
        <v>18592</v>
      </c>
      <c r="P1663" s="337"/>
      <c r="Q1663" s="338" t="str">
        <f t="shared" si="101"/>
        <v/>
      </c>
      <c r="R1663" s="338" t="b">
        <f t="shared" si="102"/>
        <v>1</v>
      </c>
      <c r="S1663" s="338" t="str">
        <f t="shared" si="103"/>
        <v/>
      </c>
    </row>
    <row r="1664" spans="1:19" s="338" customFormat="1" ht="20.100000000000001" customHeight="1">
      <c r="A1664" s="301"/>
      <c r="B1664" s="333"/>
      <c r="C1664" s="333"/>
      <c r="D1664" s="333"/>
      <c r="E1664" s="333"/>
      <c r="F1664" s="333"/>
      <c r="G1664" s="334"/>
      <c r="H1664" s="334"/>
      <c r="I1664" s="335"/>
      <c r="J1664" s="335"/>
      <c r="K1664" s="335"/>
      <c r="L1664" s="335"/>
      <c r="M1664" s="335"/>
      <c r="N1664" s="336" t="str">
        <f t="shared" ca="1" si="100"/>
        <v/>
      </c>
      <c r="O1664" s="336" t="s">
        <v>18592</v>
      </c>
      <c r="P1664" s="337"/>
      <c r="Q1664" s="338" t="str">
        <f t="shared" si="101"/>
        <v/>
      </c>
      <c r="R1664" s="338" t="b">
        <f t="shared" si="102"/>
        <v>1</v>
      </c>
      <c r="S1664" s="338" t="str">
        <f t="shared" si="103"/>
        <v/>
      </c>
    </row>
    <row r="1665" spans="1:19" s="338" customFormat="1" ht="20.100000000000001" customHeight="1">
      <c r="A1665" s="301"/>
      <c r="B1665" s="333"/>
      <c r="C1665" s="333"/>
      <c r="D1665" s="333"/>
      <c r="E1665" s="333"/>
      <c r="F1665" s="333"/>
      <c r="G1665" s="334"/>
      <c r="H1665" s="334"/>
      <c r="I1665" s="335"/>
      <c r="J1665" s="335"/>
      <c r="K1665" s="335"/>
      <c r="L1665" s="335"/>
      <c r="M1665" s="335"/>
      <c r="N1665" s="336" t="str">
        <f t="shared" ca="1" si="100"/>
        <v/>
      </c>
      <c r="O1665" s="336" t="s">
        <v>18592</v>
      </c>
      <c r="P1665" s="337"/>
      <c r="Q1665" s="338" t="str">
        <f t="shared" si="101"/>
        <v/>
      </c>
      <c r="R1665" s="338" t="b">
        <f t="shared" si="102"/>
        <v>1</v>
      </c>
      <c r="S1665" s="338" t="str">
        <f t="shared" si="103"/>
        <v/>
      </c>
    </row>
    <row r="1666" spans="1:19" s="338" customFormat="1" ht="20.100000000000001" customHeight="1">
      <c r="A1666" s="301"/>
      <c r="B1666" s="333"/>
      <c r="C1666" s="333"/>
      <c r="D1666" s="333"/>
      <c r="E1666" s="333"/>
      <c r="F1666" s="333"/>
      <c r="G1666" s="334"/>
      <c r="H1666" s="334"/>
      <c r="I1666" s="335"/>
      <c r="J1666" s="335"/>
      <c r="K1666" s="335"/>
      <c r="L1666" s="335"/>
      <c r="M1666" s="335"/>
      <c r="N1666" s="336" t="str">
        <f t="shared" ca="1" si="100"/>
        <v/>
      </c>
      <c r="O1666" s="336" t="s">
        <v>18592</v>
      </c>
      <c r="P1666" s="337"/>
      <c r="Q1666" s="338" t="str">
        <f t="shared" si="101"/>
        <v/>
      </c>
      <c r="R1666" s="338" t="b">
        <f t="shared" si="102"/>
        <v>1</v>
      </c>
      <c r="S1666" s="338" t="str">
        <f t="shared" si="103"/>
        <v/>
      </c>
    </row>
    <row r="1667" spans="1:19" s="338" customFormat="1" ht="20.100000000000001" customHeight="1">
      <c r="A1667" s="301"/>
      <c r="B1667" s="333"/>
      <c r="C1667" s="333"/>
      <c r="D1667" s="333"/>
      <c r="E1667" s="333"/>
      <c r="F1667" s="333"/>
      <c r="G1667" s="334"/>
      <c r="H1667" s="334"/>
      <c r="I1667" s="335"/>
      <c r="J1667" s="335"/>
      <c r="K1667" s="335"/>
      <c r="L1667" s="335"/>
      <c r="M1667" s="335"/>
      <c r="N1667" s="336" t="str">
        <f t="shared" ca="1" si="100"/>
        <v/>
      </c>
      <c r="O1667" s="336" t="s">
        <v>18592</v>
      </c>
      <c r="P1667" s="337"/>
      <c r="Q1667" s="338" t="str">
        <f t="shared" si="101"/>
        <v/>
      </c>
      <c r="R1667" s="338" t="b">
        <f t="shared" si="102"/>
        <v>1</v>
      </c>
      <c r="S1667" s="338" t="str">
        <f t="shared" si="103"/>
        <v/>
      </c>
    </row>
    <row r="1668" spans="1:19" s="338" customFormat="1" ht="20.100000000000001" customHeight="1">
      <c r="A1668" s="301"/>
      <c r="B1668" s="333"/>
      <c r="C1668" s="333"/>
      <c r="D1668" s="333"/>
      <c r="E1668" s="333"/>
      <c r="F1668" s="333"/>
      <c r="G1668" s="334"/>
      <c r="H1668" s="334"/>
      <c r="I1668" s="335"/>
      <c r="J1668" s="335"/>
      <c r="K1668" s="335"/>
      <c r="L1668" s="335"/>
      <c r="M1668" s="335"/>
      <c r="N1668" s="336" t="str">
        <f t="shared" ca="1" si="100"/>
        <v/>
      </c>
      <c r="O1668" s="336" t="s">
        <v>18592</v>
      </c>
      <c r="P1668" s="337"/>
      <c r="Q1668" s="338" t="str">
        <f t="shared" si="101"/>
        <v/>
      </c>
      <c r="R1668" s="338" t="b">
        <f t="shared" si="102"/>
        <v>1</v>
      </c>
      <c r="S1668" s="338" t="str">
        <f t="shared" si="103"/>
        <v/>
      </c>
    </row>
    <row r="1669" spans="1:19" s="338" customFormat="1" ht="20.100000000000001" customHeight="1">
      <c r="A1669" s="301"/>
      <c r="B1669" s="333"/>
      <c r="C1669" s="333"/>
      <c r="D1669" s="333"/>
      <c r="E1669" s="333"/>
      <c r="F1669" s="333"/>
      <c r="G1669" s="334"/>
      <c r="H1669" s="334"/>
      <c r="I1669" s="335"/>
      <c r="J1669" s="335"/>
      <c r="K1669" s="335"/>
      <c r="L1669" s="335"/>
      <c r="M1669" s="335"/>
      <c r="N1669" s="336" t="str">
        <f t="shared" ref="N1669:N1732" ca="1" si="104">IF(A1669="","",IF(ISERROR(MATCH($F1669,CL,0)),"Unknown",INDIRECT("'C'!$A$"&amp;MATCH($F1669,CL,0)+1)))</f>
        <v/>
      </c>
      <c r="O1669" s="336" t="s">
        <v>18592</v>
      </c>
      <c r="P1669" s="337"/>
      <c r="Q1669" s="338" t="str">
        <f t="shared" ref="Q1669:Q1732" si="105">A1669&amp;B1669</f>
        <v/>
      </c>
      <c r="R1669" s="338" t="b">
        <f t="shared" ref="R1669:R1732" si="106">OR(ISBLANK(B1669),ISBLANK(C1669))</f>
        <v>1</v>
      </c>
      <c r="S1669" s="338" t="str">
        <f t="shared" ref="S1669:S1732" si="107">IF(R1669,"",A1669&amp;"+")</f>
        <v/>
      </c>
    </row>
    <row r="1670" spans="1:19" s="338" customFormat="1" ht="20.100000000000001" customHeight="1">
      <c r="A1670" s="301"/>
      <c r="B1670" s="333"/>
      <c r="C1670" s="333"/>
      <c r="D1670" s="333"/>
      <c r="E1670" s="333"/>
      <c r="F1670" s="333"/>
      <c r="G1670" s="334"/>
      <c r="H1670" s="334"/>
      <c r="I1670" s="335"/>
      <c r="J1670" s="335"/>
      <c r="K1670" s="335"/>
      <c r="L1670" s="335"/>
      <c r="M1670" s="335"/>
      <c r="N1670" s="336" t="str">
        <f t="shared" ca="1" si="104"/>
        <v/>
      </c>
      <c r="O1670" s="336" t="s">
        <v>18592</v>
      </c>
      <c r="P1670" s="337"/>
      <c r="Q1670" s="338" t="str">
        <f t="shared" si="105"/>
        <v/>
      </c>
      <c r="R1670" s="338" t="b">
        <f t="shared" si="106"/>
        <v>1</v>
      </c>
      <c r="S1670" s="338" t="str">
        <f t="shared" si="107"/>
        <v/>
      </c>
    </row>
    <row r="1671" spans="1:19" s="338" customFormat="1" ht="20.100000000000001" customHeight="1">
      <c r="A1671" s="301"/>
      <c r="B1671" s="333"/>
      <c r="C1671" s="333"/>
      <c r="D1671" s="333"/>
      <c r="E1671" s="333"/>
      <c r="F1671" s="333"/>
      <c r="G1671" s="334"/>
      <c r="H1671" s="334"/>
      <c r="I1671" s="335"/>
      <c r="J1671" s="335"/>
      <c r="K1671" s="335"/>
      <c r="L1671" s="335"/>
      <c r="M1671" s="335"/>
      <c r="N1671" s="336" t="str">
        <f t="shared" ca="1" si="104"/>
        <v/>
      </c>
      <c r="O1671" s="336" t="s">
        <v>18592</v>
      </c>
      <c r="P1671" s="337"/>
      <c r="Q1671" s="338" t="str">
        <f t="shared" si="105"/>
        <v/>
      </c>
      <c r="R1671" s="338" t="b">
        <f t="shared" si="106"/>
        <v>1</v>
      </c>
      <c r="S1671" s="338" t="str">
        <f t="shared" si="107"/>
        <v/>
      </c>
    </row>
    <row r="1672" spans="1:19" s="338" customFormat="1" ht="20.100000000000001" customHeight="1">
      <c r="A1672" s="301"/>
      <c r="B1672" s="333"/>
      <c r="C1672" s="333"/>
      <c r="D1672" s="333"/>
      <c r="E1672" s="333"/>
      <c r="F1672" s="333"/>
      <c r="G1672" s="334"/>
      <c r="H1672" s="334"/>
      <c r="I1672" s="335"/>
      <c r="J1672" s="335"/>
      <c r="K1672" s="335"/>
      <c r="L1672" s="335"/>
      <c r="M1672" s="335"/>
      <c r="N1672" s="336" t="str">
        <f t="shared" ca="1" si="104"/>
        <v/>
      </c>
      <c r="O1672" s="336" t="s">
        <v>18592</v>
      </c>
      <c r="P1672" s="337"/>
      <c r="Q1672" s="338" t="str">
        <f t="shared" si="105"/>
        <v/>
      </c>
      <c r="R1672" s="338" t="b">
        <f t="shared" si="106"/>
        <v>1</v>
      </c>
      <c r="S1672" s="338" t="str">
        <f t="shared" si="107"/>
        <v/>
      </c>
    </row>
    <row r="1673" spans="1:19" s="338" customFormat="1" ht="20.100000000000001" customHeight="1">
      <c r="A1673" s="301"/>
      <c r="B1673" s="333"/>
      <c r="C1673" s="333"/>
      <c r="D1673" s="333"/>
      <c r="E1673" s="333"/>
      <c r="F1673" s="333"/>
      <c r="G1673" s="334"/>
      <c r="H1673" s="334"/>
      <c r="I1673" s="335"/>
      <c r="J1673" s="335"/>
      <c r="K1673" s="335"/>
      <c r="L1673" s="335"/>
      <c r="M1673" s="335"/>
      <c r="N1673" s="336" t="str">
        <f t="shared" ca="1" si="104"/>
        <v/>
      </c>
      <c r="O1673" s="336" t="s">
        <v>18592</v>
      </c>
      <c r="P1673" s="337"/>
      <c r="Q1673" s="338" t="str">
        <f t="shared" si="105"/>
        <v/>
      </c>
      <c r="R1673" s="338" t="b">
        <f t="shared" si="106"/>
        <v>1</v>
      </c>
      <c r="S1673" s="338" t="str">
        <f t="shared" si="107"/>
        <v/>
      </c>
    </row>
    <row r="1674" spans="1:19" s="338" customFormat="1" ht="20.100000000000001" customHeight="1">
      <c r="A1674" s="301"/>
      <c r="B1674" s="333"/>
      <c r="C1674" s="333"/>
      <c r="D1674" s="333"/>
      <c r="E1674" s="333"/>
      <c r="F1674" s="333"/>
      <c r="G1674" s="334"/>
      <c r="H1674" s="334"/>
      <c r="I1674" s="335"/>
      <c r="J1674" s="335"/>
      <c r="K1674" s="335"/>
      <c r="L1674" s="335"/>
      <c r="M1674" s="335"/>
      <c r="N1674" s="336" t="str">
        <f t="shared" ca="1" si="104"/>
        <v/>
      </c>
      <c r="O1674" s="336" t="s">
        <v>18592</v>
      </c>
      <c r="P1674" s="337"/>
      <c r="Q1674" s="338" t="str">
        <f t="shared" si="105"/>
        <v/>
      </c>
      <c r="R1674" s="338" t="b">
        <f t="shared" si="106"/>
        <v>1</v>
      </c>
      <c r="S1674" s="338" t="str">
        <f t="shared" si="107"/>
        <v/>
      </c>
    </row>
    <row r="1675" spans="1:19" s="338" customFormat="1" ht="20.100000000000001" customHeight="1">
      <c r="A1675" s="301"/>
      <c r="B1675" s="333"/>
      <c r="C1675" s="333"/>
      <c r="D1675" s="333"/>
      <c r="E1675" s="333"/>
      <c r="F1675" s="333"/>
      <c r="G1675" s="334"/>
      <c r="H1675" s="334"/>
      <c r="I1675" s="335"/>
      <c r="J1675" s="335"/>
      <c r="K1675" s="335"/>
      <c r="L1675" s="335"/>
      <c r="M1675" s="335"/>
      <c r="N1675" s="336" t="str">
        <f t="shared" ca="1" si="104"/>
        <v/>
      </c>
      <c r="O1675" s="336" t="s">
        <v>18592</v>
      </c>
      <c r="P1675" s="337"/>
      <c r="Q1675" s="338" t="str">
        <f t="shared" si="105"/>
        <v/>
      </c>
      <c r="R1675" s="338" t="b">
        <f t="shared" si="106"/>
        <v>1</v>
      </c>
      <c r="S1675" s="338" t="str">
        <f t="shared" si="107"/>
        <v/>
      </c>
    </row>
    <row r="1676" spans="1:19" s="338" customFormat="1" ht="20.100000000000001" customHeight="1">
      <c r="A1676" s="301"/>
      <c r="B1676" s="333"/>
      <c r="C1676" s="333"/>
      <c r="D1676" s="333"/>
      <c r="E1676" s="333"/>
      <c r="F1676" s="333"/>
      <c r="G1676" s="334"/>
      <c r="H1676" s="334"/>
      <c r="I1676" s="335"/>
      <c r="J1676" s="335"/>
      <c r="K1676" s="335"/>
      <c r="L1676" s="335"/>
      <c r="M1676" s="335"/>
      <c r="N1676" s="336" t="str">
        <f t="shared" ca="1" si="104"/>
        <v/>
      </c>
      <c r="O1676" s="336" t="s">
        <v>18592</v>
      </c>
      <c r="P1676" s="337"/>
      <c r="Q1676" s="338" t="str">
        <f t="shared" si="105"/>
        <v/>
      </c>
      <c r="R1676" s="338" t="b">
        <f t="shared" si="106"/>
        <v>1</v>
      </c>
      <c r="S1676" s="338" t="str">
        <f t="shared" si="107"/>
        <v/>
      </c>
    </row>
    <row r="1677" spans="1:19" s="338" customFormat="1" ht="20.100000000000001" customHeight="1">
      <c r="A1677" s="301"/>
      <c r="B1677" s="333"/>
      <c r="C1677" s="333"/>
      <c r="D1677" s="333"/>
      <c r="E1677" s="333"/>
      <c r="F1677" s="333"/>
      <c r="G1677" s="334"/>
      <c r="H1677" s="334"/>
      <c r="I1677" s="335"/>
      <c r="J1677" s="335"/>
      <c r="K1677" s="335"/>
      <c r="L1677" s="335"/>
      <c r="M1677" s="335"/>
      <c r="N1677" s="336" t="str">
        <f t="shared" ca="1" si="104"/>
        <v/>
      </c>
      <c r="O1677" s="336" t="s">
        <v>18592</v>
      </c>
      <c r="P1677" s="337"/>
      <c r="Q1677" s="338" t="str">
        <f t="shared" si="105"/>
        <v/>
      </c>
      <c r="R1677" s="338" t="b">
        <f t="shared" si="106"/>
        <v>1</v>
      </c>
      <c r="S1677" s="338" t="str">
        <f t="shared" si="107"/>
        <v/>
      </c>
    </row>
    <row r="1678" spans="1:19" s="338" customFormat="1" ht="20.100000000000001" customHeight="1">
      <c r="A1678" s="301"/>
      <c r="B1678" s="333"/>
      <c r="C1678" s="333"/>
      <c r="D1678" s="333"/>
      <c r="E1678" s="333"/>
      <c r="F1678" s="333"/>
      <c r="G1678" s="334"/>
      <c r="H1678" s="334"/>
      <c r="I1678" s="335"/>
      <c r="J1678" s="335"/>
      <c r="K1678" s="335"/>
      <c r="L1678" s="335"/>
      <c r="M1678" s="335"/>
      <c r="N1678" s="336" t="str">
        <f t="shared" ca="1" si="104"/>
        <v/>
      </c>
      <c r="O1678" s="336" t="s">
        <v>18592</v>
      </c>
      <c r="P1678" s="337"/>
      <c r="Q1678" s="338" t="str">
        <f t="shared" si="105"/>
        <v/>
      </c>
      <c r="R1678" s="338" t="b">
        <f t="shared" si="106"/>
        <v>1</v>
      </c>
      <c r="S1678" s="338" t="str">
        <f t="shared" si="107"/>
        <v/>
      </c>
    </row>
    <row r="1679" spans="1:19" s="338" customFormat="1" ht="20.100000000000001" customHeight="1">
      <c r="A1679" s="301"/>
      <c r="B1679" s="333"/>
      <c r="C1679" s="333"/>
      <c r="D1679" s="333"/>
      <c r="E1679" s="333"/>
      <c r="F1679" s="333"/>
      <c r="G1679" s="334"/>
      <c r="H1679" s="334"/>
      <c r="I1679" s="335"/>
      <c r="J1679" s="335"/>
      <c r="K1679" s="335"/>
      <c r="L1679" s="335"/>
      <c r="M1679" s="335"/>
      <c r="N1679" s="336" t="str">
        <f t="shared" ca="1" si="104"/>
        <v/>
      </c>
      <c r="O1679" s="336" t="s">
        <v>18592</v>
      </c>
      <c r="P1679" s="337"/>
      <c r="Q1679" s="338" t="str">
        <f t="shared" si="105"/>
        <v/>
      </c>
      <c r="R1679" s="338" t="b">
        <f t="shared" si="106"/>
        <v>1</v>
      </c>
      <c r="S1679" s="338" t="str">
        <f t="shared" si="107"/>
        <v/>
      </c>
    </row>
    <row r="1680" spans="1:19" s="338" customFormat="1" ht="20.100000000000001" customHeight="1">
      <c r="A1680" s="301"/>
      <c r="B1680" s="333"/>
      <c r="C1680" s="333"/>
      <c r="D1680" s="333"/>
      <c r="E1680" s="333"/>
      <c r="F1680" s="333"/>
      <c r="G1680" s="334"/>
      <c r="H1680" s="334"/>
      <c r="I1680" s="335"/>
      <c r="J1680" s="335"/>
      <c r="K1680" s="335"/>
      <c r="L1680" s="335"/>
      <c r="M1680" s="335"/>
      <c r="N1680" s="336" t="str">
        <f t="shared" ca="1" si="104"/>
        <v/>
      </c>
      <c r="O1680" s="336" t="s">
        <v>18592</v>
      </c>
      <c r="P1680" s="337"/>
      <c r="Q1680" s="338" t="str">
        <f t="shared" si="105"/>
        <v/>
      </c>
      <c r="R1680" s="338" t="b">
        <f t="shared" si="106"/>
        <v>1</v>
      </c>
      <c r="S1680" s="338" t="str">
        <f t="shared" si="107"/>
        <v/>
      </c>
    </row>
    <row r="1681" spans="1:19" s="338" customFormat="1" ht="20.100000000000001" customHeight="1">
      <c r="A1681" s="301"/>
      <c r="B1681" s="333"/>
      <c r="C1681" s="333"/>
      <c r="D1681" s="333"/>
      <c r="E1681" s="333"/>
      <c r="F1681" s="333"/>
      <c r="G1681" s="334"/>
      <c r="H1681" s="334"/>
      <c r="I1681" s="335"/>
      <c r="J1681" s="335"/>
      <c r="K1681" s="335"/>
      <c r="L1681" s="335"/>
      <c r="M1681" s="335"/>
      <c r="N1681" s="336" t="str">
        <f t="shared" ca="1" si="104"/>
        <v/>
      </c>
      <c r="O1681" s="336" t="s">
        <v>18592</v>
      </c>
      <c r="P1681" s="337"/>
      <c r="Q1681" s="338" t="str">
        <f t="shared" si="105"/>
        <v/>
      </c>
      <c r="R1681" s="338" t="b">
        <f t="shared" si="106"/>
        <v>1</v>
      </c>
      <c r="S1681" s="338" t="str">
        <f t="shared" si="107"/>
        <v/>
      </c>
    </row>
    <row r="1682" spans="1:19" s="338" customFormat="1" ht="20.100000000000001" customHeight="1">
      <c r="A1682" s="301"/>
      <c r="B1682" s="333"/>
      <c r="C1682" s="333"/>
      <c r="D1682" s="333"/>
      <c r="E1682" s="333"/>
      <c r="F1682" s="333"/>
      <c r="G1682" s="334"/>
      <c r="H1682" s="334"/>
      <c r="I1682" s="335"/>
      <c r="J1682" s="335"/>
      <c r="K1682" s="335"/>
      <c r="L1682" s="335"/>
      <c r="M1682" s="335"/>
      <c r="N1682" s="336" t="str">
        <f t="shared" ca="1" si="104"/>
        <v/>
      </c>
      <c r="O1682" s="336" t="s">
        <v>18592</v>
      </c>
      <c r="P1682" s="337"/>
      <c r="Q1682" s="338" t="str">
        <f t="shared" si="105"/>
        <v/>
      </c>
      <c r="R1682" s="338" t="b">
        <f t="shared" si="106"/>
        <v>1</v>
      </c>
      <c r="S1682" s="338" t="str">
        <f t="shared" si="107"/>
        <v/>
      </c>
    </row>
    <row r="1683" spans="1:19" s="338" customFormat="1" ht="20.100000000000001" customHeight="1">
      <c r="A1683" s="301"/>
      <c r="B1683" s="333"/>
      <c r="C1683" s="333"/>
      <c r="D1683" s="333"/>
      <c r="E1683" s="333"/>
      <c r="F1683" s="333"/>
      <c r="G1683" s="334"/>
      <c r="H1683" s="334"/>
      <c r="I1683" s="335"/>
      <c r="J1683" s="335"/>
      <c r="K1683" s="335"/>
      <c r="L1683" s="335"/>
      <c r="M1683" s="335"/>
      <c r="N1683" s="336" t="str">
        <f t="shared" ca="1" si="104"/>
        <v/>
      </c>
      <c r="O1683" s="336" t="s">
        <v>18592</v>
      </c>
      <c r="P1683" s="337"/>
      <c r="Q1683" s="338" t="str">
        <f t="shared" si="105"/>
        <v/>
      </c>
      <c r="R1683" s="338" t="b">
        <f t="shared" si="106"/>
        <v>1</v>
      </c>
      <c r="S1683" s="338" t="str">
        <f t="shared" si="107"/>
        <v/>
      </c>
    </row>
    <row r="1684" spans="1:19" s="338" customFormat="1" ht="20.100000000000001" customHeight="1">
      <c r="A1684" s="301"/>
      <c r="B1684" s="333"/>
      <c r="C1684" s="333"/>
      <c r="D1684" s="333"/>
      <c r="E1684" s="333"/>
      <c r="F1684" s="333"/>
      <c r="G1684" s="334"/>
      <c r="H1684" s="334"/>
      <c r="I1684" s="335"/>
      <c r="J1684" s="335"/>
      <c r="K1684" s="335"/>
      <c r="L1684" s="335"/>
      <c r="M1684" s="335"/>
      <c r="N1684" s="336" t="str">
        <f t="shared" ca="1" si="104"/>
        <v/>
      </c>
      <c r="O1684" s="336" t="s">
        <v>18592</v>
      </c>
      <c r="P1684" s="337"/>
      <c r="Q1684" s="338" t="str">
        <f t="shared" si="105"/>
        <v/>
      </c>
      <c r="R1684" s="338" t="b">
        <f t="shared" si="106"/>
        <v>1</v>
      </c>
      <c r="S1684" s="338" t="str">
        <f t="shared" si="107"/>
        <v/>
      </c>
    </row>
    <row r="1685" spans="1:19" s="338" customFormat="1" ht="20.100000000000001" customHeight="1">
      <c r="A1685" s="301"/>
      <c r="B1685" s="333"/>
      <c r="C1685" s="333"/>
      <c r="D1685" s="333"/>
      <c r="E1685" s="333"/>
      <c r="F1685" s="333"/>
      <c r="G1685" s="334"/>
      <c r="H1685" s="334"/>
      <c r="I1685" s="335"/>
      <c r="J1685" s="335"/>
      <c r="K1685" s="335"/>
      <c r="L1685" s="335"/>
      <c r="M1685" s="335"/>
      <c r="N1685" s="336" t="str">
        <f t="shared" ca="1" si="104"/>
        <v/>
      </c>
      <c r="O1685" s="336" t="s">
        <v>18592</v>
      </c>
      <c r="P1685" s="337"/>
      <c r="Q1685" s="338" t="str">
        <f t="shared" si="105"/>
        <v/>
      </c>
      <c r="R1685" s="338" t="b">
        <f t="shared" si="106"/>
        <v>1</v>
      </c>
      <c r="S1685" s="338" t="str">
        <f t="shared" si="107"/>
        <v/>
      </c>
    </row>
    <row r="1686" spans="1:19" s="338" customFormat="1" ht="20.100000000000001" customHeight="1">
      <c r="A1686" s="301"/>
      <c r="B1686" s="333"/>
      <c r="C1686" s="333"/>
      <c r="D1686" s="333"/>
      <c r="E1686" s="333"/>
      <c r="F1686" s="333"/>
      <c r="G1686" s="334"/>
      <c r="H1686" s="334"/>
      <c r="I1686" s="335"/>
      <c r="J1686" s="335"/>
      <c r="K1686" s="335"/>
      <c r="L1686" s="335"/>
      <c r="M1686" s="335"/>
      <c r="N1686" s="336" t="str">
        <f t="shared" ca="1" si="104"/>
        <v/>
      </c>
      <c r="O1686" s="336" t="s">
        <v>18592</v>
      </c>
      <c r="P1686" s="337"/>
      <c r="Q1686" s="338" t="str">
        <f t="shared" si="105"/>
        <v/>
      </c>
      <c r="R1686" s="338" t="b">
        <f t="shared" si="106"/>
        <v>1</v>
      </c>
      <c r="S1686" s="338" t="str">
        <f t="shared" si="107"/>
        <v/>
      </c>
    </row>
    <row r="1687" spans="1:19" s="338" customFormat="1" ht="20.100000000000001" customHeight="1">
      <c r="A1687" s="301"/>
      <c r="B1687" s="333"/>
      <c r="C1687" s="333"/>
      <c r="D1687" s="333"/>
      <c r="E1687" s="333"/>
      <c r="F1687" s="333"/>
      <c r="G1687" s="334"/>
      <c r="H1687" s="334"/>
      <c r="I1687" s="335"/>
      <c r="J1687" s="335"/>
      <c r="K1687" s="335"/>
      <c r="L1687" s="335"/>
      <c r="M1687" s="335"/>
      <c r="N1687" s="336" t="str">
        <f t="shared" ca="1" si="104"/>
        <v/>
      </c>
      <c r="O1687" s="336" t="s">
        <v>18592</v>
      </c>
      <c r="P1687" s="337"/>
      <c r="Q1687" s="338" t="str">
        <f t="shared" si="105"/>
        <v/>
      </c>
      <c r="R1687" s="338" t="b">
        <f t="shared" si="106"/>
        <v>1</v>
      </c>
      <c r="S1687" s="338" t="str">
        <f t="shared" si="107"/>
        <v/>
      </c>
    </row>
    <row r="1688" spans="1:19" s="338" customFormat="1" ht="20.100000000000001" customHeight="1">
      <c r="A1688" s="301"/>
      <c r="B1688" s="333"/>
      <c r="C1688" s="333"/>
      <c r="D1688" s="333"/>
      <c r="E1688" s="333"/>
      <c r="F1688" s="333"/>
      <c r="G1688" s="334"/>
      <c r="H1688" s="334"/>
      <c r="I1688" s="335"/>
      <c r="J1688" s="335"/>
      <c r="K1688" s="335"/>
      <c r="L1688" s="335"/>
      <c r="M1688" s="335"/>
      <c r="N1688" s="336" t="str">
        <f t="shared" ca="1" si="104"/>
        <v/>
      </c>
      <c r="O1688" s="336" t="s">
        <v>18592</v>
      </c>
      <c r="P1688" s="337"/>
      <c r="Q1688" s="338" t="str">
        <f t="shared" si="105"/>
        <v/>
      </c>
      <c r="R1688" s="338" t="b">
        <f t="shared" si="106"/>
        <v>1</v>
      </c>
      <c r="S1688" s="338" t="str">
        <f t="shared" si="107"/>
        <v/>
      </c>
    </row>
    <row r="1689" spans="1:19" s="338" customFormat="1" ht="20.100000000000001" customHeight="1">
      <c r="A1689" s="301"/>
      <c r="B1689" s="333"/>
      <c r="C1689" s="333"/>
      <c r="D1689" s="333"/>
      <c r="E1689" s="333"/>
      <c r="F1689" s="333"/>
      <c r="G1689" s="334"/>
      <c r="H1689" s="334"/>
      <c r="I1689" s="335"/>
      <c r="J1689" s="335"/>
      <c r="K1689" s="335"/>
      <c r="L1689" s="335"/>
      <c r="M1689" s="335"/>
      <c r="N1689" s="336" t="str">
        <f t="shared" ca="1" si="104"/>
        <v/>
      </c>
      <c r="O1689" s="336" t="s">
        <v>18592</v>
      </c>
      <c r="P1689" s="337"/>
      <c r="Q1689" s="338" t="str">
        <f t="shared" si="105"/>
        <v/>
      </c>
      <c r="R1689" s="338" t="b">
        <f t="shared" si="106"/>
        <v>1</v>
      </c>
      <c r="S1689" s="338" t="str">
        <f t="shared" si="107"/>
        <v/>
      </c>
    </row>
    <row r="1690" spans="1:19" s="338" customFormat="1" ht="20.100000000000001" customHeight="1">
      <c r="A1690" s="301"/>
      <c r="B1690" s="333"/>
      <c r="C1690" s="333"/>
      <c r="D1690" s="333"/>
      <c r="E1690" s="333"/>
      <c r="F1690" s="333"/>
      <c r="G1690" s="334"/>
      <c r="H1690" s="334"/>
      <c r="I1690" s="335"/>
      <c r="J1690" s="335"/>
      <c r="K1690" s="335"/>
      <c r="L1690" s="335"/>
      <c r="M1690" s="335"/>
      <c r="N1690" s="336" t="str">
        <f t="shared" ca="1" si="104"/>
        <v/>
      </c>
      <c r="O1690" s="336" t="s">
        <v>18592</v>
      </c>
      <c r="P1690" s="337"/>
      <c r="Q1690" s="338" t="str">
        <f t="shared" si="105"/>
        <v/>
      </c>
      <c r="R1690" s="338" t="b">
        <f t="shared" si="106"/>
        <v>1</v>
      </c>
      <c r="S1690" s="338" t="str">
        <f t="shared" si="107"/>
        <v/>
      </c>
    </row>
    <row r="1691" spans="1:19" s="338" customFormat="1" ht="20.100000000000001" customHeight="1">
      <c r="A1691" s="301"/>
      <c r="B1691" s="333"/>
      <c r="C1691" s="333"/>
      <c r="D1691" s="333"/>
      <c r="E1691" s="333"/>
      <c r="F1691" s="333"/>
      <c r="G1691" s="334"/>
      <c r="H1691" s="334"/>
      <c r="I1691" s="335"/>
      <c r="J1691" s="335"/>
      <c r="K1691" s="335"/>
      <c r="L1691" s="335"/>
      <c r="M1691" s="335"/>
      <c r="N1691" s="336" t="str">
        <f t="shared" ca="1" si="104"/>
        <v/>
      </c>
      <c r="O1691" s="336" t="s">
        <v>18592</v>
      </c>
      <c r="P1691" s="337"/>
      <c r="Q1691" s="338" t="str">
        <f t="shared" si="105"/>
        <v/>
      </c>
      <c r="R1691" s="338" t="b">
        <f t="shared" si="106"/>
        <v>1</v>
      </c>
      <c r="S1691" s="338" t="str">
        <f t="shared" si="107"/>
        <v/>
      </c>
    </row>
    <row r="1692" spans="1:19" s="338" customFormat="1" ht="20.100000000000001" customHeight="1">
      <c r="A1692" s="301"/>
      <c r="B1692" s="333"/>
      <c r="C1692" s="333"/>
      <c r="D1692" s="333"/>
      <c r="E1692" s="333"/>
      <c r="F1692" s="333"/>
      <c r="G1692" s="334"/>
      <c r="H1692" s="334"/>
      <c r="I1692" s="335"/>
      <c r="J1692" s="335"/>
      <c r="K1692" s="335"/>
      <c r="L1692" s="335"/>
      <c r="M1692" s="335"/>
      <c r="N1692" s="336" t="str">
        <f t="shared" ca="1" si="104"/>
        <v/>
      </c>
      <c r="O1692" s="336" t="s">
        <v>18592</v>
      </c>
      <c r="P1692" s="337"/>
      <c r="Q1692" s="338" t="str">
        <f t="shared" si="105"/>
        <v/>
      </c>
      <c r="R1692" s="338" t="b">
        <f t="shared" si="106"/>
        <v>1</v>
      </c>
      <c r="S1692" s="338" t="str">
        <f t="shared" si="107"/>
        <v/>
      </c>
    </row>
    <row r="1693" spans="1:19" s="338" customFormat="1" ht="20.100000000000001" customHeight="1">
      <c r="A1693" s="301"/>
      <c r="B1693" s="333"/>
      <c r="C1693" s="333"/>
      <c r="D1693" s="333"/>
      <c r="E1693" s="333"/>
      <c r="F1693" s="333"/>
      <c r="G1693" s="334"/>
      <c r="H1693" s="334"/>
      <c r="I1693" s="335"/>
      <c r="J1693" s="335"/>
      <c r="K1693" s="335"/>
      <c r="L1693" s="335"/>
      <c r="M1693" s="335"/>
      <c r="N1693" s="336" t="str">
        <f t="shared" ca="1" si="104"/>
        <v/>
      </c>
      <c r="O1693" s="336" t="s">
        <v>18592</v>
      </c>
      <c r="P1693" s="337"/>
      <c r="Q1693" s="338" t="str">
        <f t="shared" si="105"/>
        <v/>
      </c>
      <c r="R1693" s="338" t="b">
        <f t="shared" si="106"/>
        <v>1</v>
      </c>
      <c r="S1693" s="338" t="str">
        <f t="shared" si="107"/>
        <v/>
      </c>
    </row>
    <row r="1694" spans="1:19" s="338" customFormat="1" ht="20.100000000000001" customHeight="1">
      <c r="A1694" s="301"/>
      <c r="B1694" s="333"/>
      <c r="C1694" s="333"/>
      <c r="D1694" s="333"/>
      <c r="E1694" s="333"/>
      <c r="F1694" s="333"/>
      <c r="G1694" s="334"/>
      <c r="H1694" s="334"/>
      <c r="I1694" s="335"/>
      <c r="J1694" s="335"/>
      <c r="K1694" s="335"/>
      <c r="L1694" s="335"/>
      <c r="M1694" s="335"/>
      <c r="N1694" s="336" t="str">
        <f t="shared" ca="1" si="104"/>
        <v/>
      </c>
      <c r="O1694" s="336" t="s">
        <v>18592</v>
      </c>
      <c r="P1694" s="337"/>
      <c r="Q1694" s="338" t="str">
        <f t="shared" si="105"/>
        <v/>
      </c>
      <c r="R1694" s="338" t="b">
        <f t="shared" si="106"/>
        <v>1</v>
      </c>
      <c r="S1694" s="338" t="str">
        <f t="shared" si="107"/>
        <v/>
      </c>
    </row>
    <row r="1695" spans="1:19" s="338" customFormat="1" ht="20.100000000000001" customHeight="1">
      <c r="A1695" s="301"/>
      <c r="B1695" s="333"/>
      <c r="C1695" s="333"/>
      <c r="D1695" s="333"/>
      <c r="E1695" s="333"/>
      <c r="F1695" s="333"/>
      <c r="G1695" s="334"/>
      <c r="H1695" s="334"/>
      <c r="I1695" s="335"/>
      <c r="J1695" s="335"/>
      <c r="K1695" s="335"/>
      <c r="L1695" s="335"/>
      <c r="M1695" s="335"/>
      <c r="N1695" s="336" t="str">
        <f t="shared" ca="1" si="104"/>
        <v/>
      </c>
      <c r="O1695" s="336" t="s">
        <v>18592</v>
      </c>
      <c r="P1695" s="337"/>
      <c r="Q1695" s="338" t="str">
        <f t="shared" si="105"/>
        <v/>
      </c>
      <c r="R1695" s="338" t="b">
        <f t="shared" si="106"/>
        <v>1</v>
      </c>
      <c r="S1695" s="338" t="str">
        <f t="shared" si="107"/>
        <v/>
      </c>
    </row>
    <row r="1696" spans="1:19" s="338" customFormat="1" ht="20.100000000000001" customHeight="1">
      <c r="A1696" s="301"/>
      <c r="B1696" s="333"/>
      <c r="C1696" s="333"/>
      <c r="D1696" s="333"/>
      <c r="E1696" s="333"/>
      <c r="F1696" s="333"/>
      <c r="G1696" s="334"/>
      <c r="H1696" s="334"/>
      <c r="I1696" s="335"/>
      <c r="J1696" s="335"/>
      <c r="K1696" s="335"/>
      <c r="L1696" s="335"/>
      <c r="M1696" s="335"/>
      <c r="N1696" s="336" t="str">
        <f t="shared" ca="1" si="104"/>
        <v/>
      </c>
      <c r="O1696" s="336" t="s">
        <v>18592</v>
      </c>
      <c r="P1696" s="337"/>
      <c r="Q1696" s="338" t="str">
        <f t="shared" si="105"/>
        <v/>
      </c>
      <c r="R1696" s="338" t="b">
        <f t="shared" si="106"/>
        <v>1</v>
      </c>
      <c r="S1696" s="338" t="str">
        <f t="shared" si="107"/>
        <v/>
      </c>
    </row>
    <row r="1697" spans="1:19" s="338" customFormat="1" ht="20.100000000000001" customHeight="1">
      <c r="A1697" s="301"/>
      <c r="B1697" s="333"/>
      <c r="C1697" s="333"/>
      <c r="D1697" s="333"/>
      <c r="E1697" s="333"/>
      <c r="F1697" s="333"/>
      <c r="G1697" s="334"/>
      <c r="H1697" s="334"/>
      <c r="I1697" s="335"/>
      <c r="J1697" s="335"/>
      <c r="K1697" s="335"/>
      <c r="L1697" s="335"/>
      <c r="M1697" s="335"/>
      <c r="N1697" s="336" t="str">
        <f t="shared" ca="1" si="104"/>
        <v/>
      </c>
      <c r="O1697" s="336" t="s">
        <v>18592</v>
      </c>
      <c r="P1697" s="337"/>
      <c r="Q1697" s="338" t="str">
        <f t="shared" si="105"/>
        <v/>
      </c>
      <c r="R1697" s="338" t="b">
        <f t="shared" si="106"/>
        <v>1</v>
      </c>
      <c r="S1697" s="338" t="str">
        <f t="shared" si="107"/>
        <v/>
      </c>
    </row>
    <row r="1698" spans="1:19" s="338" customFormat="1" ht="20.100000000000001" customHeight="1">
      <c r="A1698" s="301"/>
      <c r="B1698" s="333"/>
      <c r="C1698" s="333"/>
      <c r="D1698" s="333"/>
      <c r="E1698" s="333"/>
      <c r="F1698" s="333"/>
      <c r="G1698" s="334"/>
      <c r="H1698" s="334"/>
      <c r="I1698" s="335"/>
      <c r="J1698" s="335"/>
      <c r="K1698" s="335"/>
      <c r="L1698" s="335"/>
      <c r="M1698" s="335"/>
      <c r="N1698" s="336" t="str">
        <f t="shared" ca="1" si="104"/>
        <v/>
      </c>
      <c r="O1698" s="336" t="s">
        <v>18592</v>
      </c>
      <c r="P1698" s="337"/>
      <c r="Q1698" s="338" t="str">
        <f t="shared" si="105"/>
        <v/>
      </c>
      <c r="R1698" s="338" t="b">
        <f t="shared" si="106"/>
        <v>1</v>
      </c>
      <c r="S1698" s="338" t="str">
        <f t="shared" si="107"/>
        <v/>
      </c>
    </row>
    <row r="1699" spans="1:19" s="338" customFormat="1" ht="20.100000000000001" customHeight="1">
      <c r="A1699" s="301"/>
      <c r="B1699" s="333"/>
      <c r="C1699" s="333"/>
      <c r="D1699" s="333"/>
      <c r="E1699" s="333"/>
      <c r="F1699" s="333"/>
      <c r="G1699" s="334"/>
      <c r="H1699" s="334"/>
      <c r="I1699" s="335"/>
      <c r="J1699" s="335"/>
      <c r="K1699" s="335"/>
      <c r="L1699" s="335"/>
      <c r="M1699" s="335"/>
      <c r="N1699" s="336" t="str">
        <f t="shared" ca="1" si="104"/>
        <v/>
      </c>
      <c r="O1699" s="336" t="s">
        <v>18592</v>
      </c>
      <c r="P1699" s="337"/>
      <c r="Q1699" s="338" t="str">
        <f t="shared" si="105"/>
        <v/>
      </c>
      <c r="R1699" s="338" t="b">
        <f t="shared" si="106"/>
        <v>1</v>
      </c>
      <c r="S1699" s="338" t="str">
        <f t="shared" si="107"/>
        <v/>
      </c>
    </row>
    <row r="1700" spans="1:19" s="338" customFormat="1" ht="20.100000000000001" customHeight="1">
      <c r="A1700" s="301"/>
      <c r="B1700" s="333"/>
      <c r="C1700" s="333"/>
      <c r="D1700" s="333"/>
      <c r="E1700" s="333"/>
      <c r="F1700" s="333"/>
      <c r="G1700" s="334"/>
      <c r="H1700" s="334"/>
      <c r="I1700" s="335"/>
      <c r="J1700" s="335"/>
      <c r="K1700" s="335"/>
      <c r="L1700" s="335"/>
      <c r="M1700" s="335"/>
      <c r="N1700" s="336" t="str">
        <f t="shared" ca="1" si="104"/>
        <v/>
      </c>
      <c r="O1700" s="336" t="s">
        <v>18592</v>
      </c>
      <c r="P1700" s="337"/>
      <c r="Q1700" s="338" t="str">
        <f t="shared" si="105"/>
        <v/>
      </c>
      <c r="R1700" s="338" t="b">
        <f t="shared" si="106"/>
        <v>1</v>
      </c>
      <c r="S1700" s="338" t="str">
        <f t="shared" si="107"/>
        <v/>
      </c>
    </row>
    <row r="1701" spans="1:19" s="338" customFormat="1" ht="20.100000000000001" customHeight="1">
      <c r="A1701" s="301"/>
      <c r="B1701" s="333"/>
      <c r="C1701" s="333"/>
      <c r="D1701" s="333"/>
      <c r="E1701" s="333"/>
      <c r="F1701" s="333"/>
      <c r="G1701" s="334"/>
      <c r="H1701" s="334"/>
      <c r="I1701" s="335"/>
      <c r="J1701" s="335"/>
      <c r="K1701" s="335"/>
      <c r="L1701" s="335"/>
      <c r="M1701" s="335"/>
      <c r="N1701" s="336" t="str">
        <f t="shared" ca="1" si="104"/>
        <v/>
      </c>
      <c r="O1701" s="336" t="s">
        <v>18592</v>
      </c>
      <c r="P1701" s="337"/>
      <c r="Q1701" s="338" t="str">
        <f t="shared" si="105"/>
        <v/>
      </c>
      <c r="R1701" s="338" t="b">
        <f t="shared" si="106"/>
        <v>1</v>
      </c>
      <c r="S1701" s="338" t="str">
        <f t="shared" si="107"/>
        <v/>
      </c>
    </row>
    <row r="1702" spans="1:19" s="338" customFormat="1" ht="20.100000000000001" customHeight="1">
      <c r="A1702" s="301"/>
      <c r="B1702" s="333"/>
      <c r="C1702" s="333"/>
      <c r="D1702" s="333"/>
      <c r="E1702" s="333"/>
      <c r="F1702" s="333"/>
      <c r="G1702" s="334"/>
      <c r="H1702" s="334"/>
      <c r="I1702" s="335"/>
      <c r="J1702" s="335"/>
      <c r="K1702" s="335"/>
      <c r="L1702" s="335"/>
      <c r="M1702" s="335"/>
      <c r="N1702" s="336" t="str">
        <f t="shared" ca="1" si="104"/>
        <v/>
      </c>
      <c r="O1702" s="336" t="s">
        <v>18592</v>
      </c>
      <c r="P1702" s="337"/>
      <c r="Q1702" s="338" t="str">
        <f t="shared" si="105"/>
        <v/>
      </c>
      <c r="R1702" s="338" t="b">
        <f t="shared" si="106"/>
        <v>1</v>
      </c>
      <c r="S1702" s="338" t="str">
        <f t="shared" si="107"/>
        <v/>
      </c>
    </row>
    <row r="1703" spans="1:19" s="338" customFormat="1" ht="20.100000000000001" customHeight="1">
      <c r="A1703" s="301"/>
      <c r="B1703" s="333"/>
      <c r="C1703" s="333"/>
      <c r="D1703" s="333"/>
      <c r="E1703" s="333"/>
      <c r="F1703" s="333"/>
      <c r="G1703" s="334"/>
      <c r="H1703" s="334"/>
      <c r="I1703" s="335"/>
      <c r="J1703" s="335"/>
      <c r="K1703" s="335"/>
      <c r="L1703" s="335"/>
      <c r="M1703" s="335"/>
      <c r="N1703" s="336" t="str">
        <f t="shared" ca="1" si="104"/>
        <v/>
      </c>
      <c r="O1703" s="336" t="s">
        <v>18592</v>
      </c>
      <c r="P1703" s="337"/>
      <c r="Q1703" s="338" t="str">
        <f t="shared" si="105"/>
        <v/>
      </c>
      <c r="R1703" s="338" t="b">
        <f t="shared" si="106"/>
        <v>1</v>
      </c>
      <c r="S1703" s="338" t="str">
        <f t="shared" si="107"/>
        <v/>
      </c>
    </row>
    <row r="1704" spans="1:19" s="338" customFormat="1" ht="20.100000000000001" customHeight="1">
      <c r="A1704" s="301"/>
      <c r="B1704" s="333"/>
      <c r="C1704" s="333"/>
      <c r="D1704" s="333"/>
      <c r="E1704" s="333"/>
      <c r="F1704" s="333"/>
      <c r="G1704" s="334"/>
      <c r="H1704" s="334"/>
      <c r="I1704" s="335"/>
      <c r="J1704" s="335"/>
      <c r="K1704" s="335"/>
      <c r="L1704" s="335"/>
      <c r="M1704" s="335"/>
      <c r="N1704" s="336" t="str">
        <f t="shared" ca="1" si="104"/>
        <v/>
      </c>
      <c r="O1704" s="336" t="s">
        <v>18592</v>
      </c>
      <c r="P1704" s="337"/>
      <c r="Q1704" s="338" t="str">
        <f t="shared" si="105"/>
        <v/>
      </c>
      <c r="R1704" s="338" t="b">
        <f t="shared" si="106"/>
        <v>1</v>
      </c>
      <c r="S1704" s="338" t="str">
        <f t="shared" si="107"/>
        <v/>
      </c>
    </row>
    <row r="1705" spans="1:19" s="338" customFormat="1" ht="20.100000000000001" customHeight="1">
      <c r="A1705" s="301"/>
      <c r="B1705" s="333"/>
      <c r="C1705" s="333"/>
      <c r="D1705" s="333"/>
      <c r="E1705" s="333"/>
      <c r="F1705" s="333"/>
      <c r="G1705" s="334"/>
      <c r="H1705" s="334"/>
      <c r="I1705" s="335"/>
      <c r="J1705" s="335"/>
      <c r="K1705" s="335"/>
      <c r="L1705" s="335"/>
      <c r="M1705" s="335"/>
      <c r="N1705" s="336" t="str">
        <f t="shared" ca="1" si="104"/>
        <v/>
      </c>
      <c r="O1705" s="336" t="s">
        <v>18592</v>
      </c>
      <c r="P1705" s="337"/>
      <c r="Q1705" s="338" t="str">
        <f t="shared" si="105"/>
        <v/>
      </c>
      <c r="R1705" s="338" t="b">
        <f t="shared" si="106"/>
        <v>1</v>
      </c>
      <c r="S1705" s="338" t="str">
        <f t="shared" si="107"/>
        <v/>
      </c>
    </row>
    <row r="1706" spans="1:19" s="338" customFormat="1" ht="20.100000000000001" customHeight="1">
      <c r="A1706" s="301"/>
      <c r="B1706" s="333"/>
      <c r="C1706" s="333"/>
      <c r="D1706" s="333"/>
      <c r="E1706" s="333"/>
      <c r="F1706" s="333"/>
      <c r="G1706" s="334"/>
      <c r="H1706" s="334"/>
      <c r="I1706" s="335"/>
      <c r="J1706" s="335"/>
      <c r="K1706" s="335"/>
      <c r="L1706" s="335"/>
      <c r="M1706" s="335"/>
      <c r="N1706" s="336" t="str">
        <f t="shared" ca="1" si="104"/>
        <v/>
      </c>
      <c r="O1706" s="336" t="s">
        <v>18592</v>
      </c>
      <c r="P1706" s="337"/>
      <c r="Q1706" s="338" t="str">
        <f t="shared" si="105"/>
        <v/>
      </c>
      <c r="R1706" s="338" t="b">
        <f t="shared" si="106"/>
        <v>1</v>
      </c>
      <c r="S1706" s="338" t="str">
        <f t="shared" si="107"/>
        <v/>
      </c>
    </row>
    <row r="1707" spans="1:19" s="338" customFormat="1" ht="20.100000000000001" customHeight="1">
      <c r="A1707" s="301"/>
      <c r="B1707" s="333"/>
      <c r="C1707" s="333"/>
      <c r="D1707" s="333"/>
      <c r="E1707" s="333"/>
      <c r="F1707" s="333"/>
      <c r="G1707" s="334"/>
      <c r="H1707" s="334"/>
      <c r="I1707" s="335"/>
      <c r="J1707" s="335"/>
      <c r="K1707" s="335"/>
      <c r="L1707" s="335"/>
      <c r="M1707" s="335"/>
      <c r="N1707" s="336" t="str">
        <f t="shared" ca="1" si="104"/>
        <v/>
      </c>
      <c r="O1707" s="336" t="s">
        <v>18592</v>
      </c>
      <c r="P1707" s="337"/>
      <c r="Q1707" s="338" t="str">
        <f t="shared" si="105"/>
        <v/>
      </c>
      <c r="R1707" s="338" t="b">
        <f t="shared" si="106"/>
        <v>1</v>
      </c>
      <c r="S1707" s="338" t="str">
        <f t="shared" si="107"/>
        <v/>
      </c>
    </row>
    <row r="1708" spans="1:19" s="338" customFormat="1" ht="20.100000000000001" customHeight="1">
      <c r="A1708" s="301"/>
      <c r="B1708" s="333"/>
      <c r="C1708" s="333"/>
      <c r="D1708" s="333"/>
      <c r="E1708" s="333"/>
      <c r="F1708" s="333"/>
      <c r="G1708" s="334"/>
      <c r="H1708" s="334"/>
      <c r="I1708" s="335"/>
      <c r="J1708" s="335"/>
      <c r="K1708" s="335"/>
      <c r="L1708" s="335"/>
      <c r="M1708" s="335"/>
      <c r="N1708" s="336" t="str">
        <f t="shared" ca="1" si="104"/>
        <v/>
      </c>
      <c r="O1708" s="336" t="s">
        <v>18592</v>
      </c>
      <c r="P1708" s="337"/>
      <c r="Q1708" s="338" t="str">
        <f t="shared" si="105"/>
        <v/>
      </c>
      <c r="R1708" s="338" t="b">
        <f t="shared" si="106"/>
        <v>1</v>
      </c>
      <c r="S1708" s="338" t="str">
        <f t="shared" si="107"/>
        <v/>
      </c>
    </row>
    <row r="1709" spans="1:19" s="338" customFormat="1" ht="20.100000000000001" customHeight="1">
      <c r="A1709" s="301"/>
      <c r="B1709" s="333"/>
      <c r="C1709" s="333"/>
      <c r="D1709" s="333"/>
      <c r="E1709" s="333"/>
      <c r="F1709" s="333"/>
      <c r="G1709" s="334"/>
      <c r="H1709" s="334"/>
      <c r="I1709" s="335"/>
      <c r="J1709" s="335"/>
      <c r="K1709" s="335"/>
      <c r="L1709" s="335"/>
      <c r="M1709" s="335"/>
      <c r="N1709" s="336" t="str">
        <f t="shared" ca="1" si="104"/>
        <v/>
      </c>
      <c r="O1709" s="336" t="s">
        <v>18592</v>
      </c>
      <c r="P1709" s="337"/>
      <c r="Q1709" s="338" t="str">
        <f t="shared" si="105"/>
        <v/>
      </c>
      <c r="R1709" s="338" t="b">
        <f t="shared" si="106"/>
        <v>1</v>
      </c>
      <c r="S1709" s="338" t="str">
        <f t="shared" si="107"/>
        <v/>
      </c>
    </row>
    <row r="1710" spans="1:19" s="338" customFormat="1" ht="20.100000000000001" customHeight="1">
      <c r="A1710" s="301"/>
      <c r="B1710" s="333"/>
      <c r="C1710" s="333"/>
      <c r="D1710" s="333"/>
      <c r="E1710" s="333"/>
      <c r="F1710" s="333"/>
      <c r="G1710" s="334"/>
      <c r="H1710" s="334"/>
      <c r="I1710" s="335"/>
      <c r="J1710" s="335"/>
      <c r="K1710" s="335"/>
      <c r="L1710" s="335"/>
      <c r="M1710" s="335"/>
      <c r="N1710" s="336" t="str">
        <f t="shared" ca="1" si="104"/>
        <v/>
      </c>
      <c r="O1710" s="336" t="s">
        <v>18592</v>
      </c>
      <c r="P1710" s="337"/>
      <c r="Q1710" s="338" t="str">
        <f t="shared" si="105"/>
        <v/>
      </c>
      <c r="R1710" s="338" t="b">
        <f t="shared" si="106"/>
        <v>1</v>
      </c>
      <c r="S1710" s="338" t="str">
        <f t="shared" si="107"/>
        <v/>
      </c>
    </row>
    <row r="1711" spans="1:19" s="338" customFormat="1" ht="20.100000000000001" customHeight="1">
      <c r="A1711" s="301"/>
      <c r="B1711" s="333"/>
      <c r="C1711" s="333"/>
      <c r="D1711" s="333"/>
      <c r="E1711" s="333"/>
      <c r="F1711" s="333"/>
      <c r="G1711" s="334"/>
      <c r="H1711" s="334"/>
      <c r="I1711" s="335"/>
      <c r="J1711" s="335"/>
      <c r="K1711" s="335"/>
      <c r="L1711" s="335"/>
      <c r="M1711" s="335"/>
      <c r="N1711" s="336" t="str">
        <f t="shared" ca="1" si="104"/>
        <v/>
      </c>
      <c r="O1711" s="336" t="s">
        <v>18592</v>
      </c>
      <c r="P1711" s="337"/>
      <c r="Q1711" s="338" t="str">
        <f t="shared" si="105"/>
        <v/>
      </c>
      <c r="R1711" s="338" t="b">
        <f t="shared" si="106"/>
        <v>1</v>
      </c>
      <c r="S1711" s="338" t="str">
        <f t="shared" si="107"/>
        <v/>
      </c>
    </row>
    <row r="1712" spans="1:19" s="338" customFormat="1" ht="20.100000000000001" customHeight="1">
      <c r="A1712" s="301"/>
      <c r="B1712" s="333"/>
      <c r="C1712" s="333"/>
      <c r="D1712" s="333"/>
      <c r="E1712" s="333"/>
      <c r="F1712" s="333"/>
      <c r="G1712" s="334"/>
      <c r="H1712" s="334"/>
      <c r="I1712" s="335"/>
      <c r="J1712" s="335"/>
      <c r="K1712" s="335"/>
      <c r="L1712" s="335"/>
      <c r="M1712" s="335"/>
      <c r="N1712" s="336" t="str">
        <f t="shared" ca="1" si="104"/>
        <v/>
      </c>
      <c r="O1712" s="336" t="s">
        <v>18592</v>
      </c>
      <c r="P1712" s="337"/>
      <c r="Q1712" s="338" t="str">
        <f t="shared" si="105"/>
        <v/>
      </c>
      <c r="R1712" s="338" t="b">
        <f t="shared" si="106"/>
        <v>1</v>
      </c>
      <c r="S1712" s="338" t="str">
        <f t="shared" si="107"/>
        <v/>
      </c>
    </row>
    <row r="1713" spans="1:19" s="338" customFormat="1" ht="20.100000000000001" customHeight="1">
      <c r="A1713" s="301"/>
      <c r="B1713" s="333"/>
      <c r="C1713" s="333"/>
      <c r="D1713" s="333"/>
      <c r="E1713" s="333"/>
      <c r="F1713" s="333"/>
      <c r="G1713" s="334"/>
      <c r="H1713" s="334"/>
      <c r="I1713" s="335"/>
      <c r="J1713" s="335"/>
      <c r="K1713" s="335"/>
      <c r="L1713" s="335"/>
      <c r="M1713" s="335"/>
      <c r="N1713" s="336" t="str">
        <f t="shared" ca="1" si="104"/>
        <v/>
      </c>
      <c r="O1713" s="336" t="s">
        <v>18592</v>
      </c>
      <c r="P1713" s="337"/>
      <c r="Q1713" s="338" t="str">
        <f t="shared" si="105"/>
        <v/>
      </c>
      <c r="R1713" s="338" t="b">
        <f t="shared" si="106"/>
        <v>1</v>
      </c>
      <c r="S1713" s="338" t="str">
        <f t="shared" si="107"/>
        <v/>
      </c>
    </row>
    <row r="1714" spans="1:19" s="338" customFormat="1" ht="20.100000000000001" customHeight="1">
      <c r="A1714" s="301"/>
      <c r="B1714" s="333"/>
      <c r="C1714" s="333"/>
      <c r="D1714" s="333"/>
      <c r="E1714" s="333"/>
      <c r="F1714" s="333"/>
      <c r="G1714" s="334"/>
      <c r="H1714" s="334"/>
      <c r="I1714" s="335"/>
      <c r="J1714" s="335"/>
      <c r="K1714" s="335"/>
      <c r="L1714" s="335"/>
      <c r="M1714" s="335"/>
      <c r="N1714" s="336" t="str">
        <f t="shared" ca="1" si="104"/>
        <v/>
      </c>
      <c r="O1714" s="336" t="s">
        <v>18592</v>
      </c>
      <c r="P1714" s="337"/>
      <c r="Q1714" s="338" t="str">
        <f t="shared" si="105"/>
        <v/>
      </c>
      <c r="R1714" s="338" t="b">
        <f t="shared" si="106"/>
        <v>1</v>
      </c>
      <c r="S1714" s="338" t="str">
        <f t="shared" si="107"/>
        <v/>
      </c>
    </row>
    <row r="1715" spans="1:19" s="338" customFormat="1" ht="20.100000000000001" customHeight="1">
      <c r="A1715" s="301"/>
      <c r="B1715" s="333"/>
      <c r="C1715" s="333"/>
      <c r="D1715" s="333"/>
      <c r="E1715" s="333"/>
      <c r="F1715" s="333"/>
      <c r="G1715" s="334"/>
      <c r="H1715" s="334"/>
      <c r="I1715" s="335"/>
      <c r="J1715" s="335"/>
      <c r="K1715" s="335"/>
      <c r="L1715" s="335"/>
      <c r="M1715" s="335"/>
      <c r="N1715" s="336" t="str">
        <f t="shared" ca="1" si="104"/>
        <v/>
      </c>
      <c r="O1715" s="336" t="s">
        <v>18592</v>
      </c>
      <c r="P1715" s="337"/>
      <c r="Q1715" s="338" t="str">
        <f t="shared" si="105"/>
        <v/>
      </c>
      <c r="R1715" s="338" t="b">
        <f t="shared" si="106"/>
        <v>1</v>
      </c>
      <c r="S1715" s="338" t="str">
        <f t="shared" si="107"/>
        <v/>
      </c>
    </row>
    <row r="1716" spans="1:19" s="338" customFormat="1" ht="20.100000000000001" customHeight="1">
      <c r="A1716" s="301"/>
      <c r="B1716" s="333"/>
      <c r="C1716" s="333"/>
      <c r="D1716" s="333"/>
      <c r="E1716" s="333"/>
      <c r="F1716" s="333"/>
      <c r="G1716" s="334"/>
      <c r="H1716" s="334"/>
      <c r="I1716" s="335"/>
      <c r="J1716" s="335"/>
      <c r="K1716" s="335"/>
      <c r="L1716" s="335"/>
      <c r="M1716" s="335"/>
      <c r="N1716" s="336" t="str">
        <f t="shared" ca="1" si="104"/>
        <v/>
      </c>
      <c r="O1716" s="336" t="s">
        <v>18592</v>
      </c>
      <c r="P1716" s="337"/>
      <c r="Q1716" s="338" t="str">
        <f t="shared" si="105"/>
        <v/>
      </c>
      <c r="R1716" s="338" t="b">
        <f t="shared" si="106"/>
        <v>1</v>
      </c>
      <c r="S1716" s="338" t="str">
        <f t="shared" si="107"/>
        <v/>
      </c>
    </row>
    <row r="1717" spans="1:19" s="338" customFormat="1" ht="20.100000000000001" customHeight="1">
      <c r="A1717" s="301"/>
      <c r="B1717" s="333"/>
      <c r="C1717" s="333"/>
      <c r="D1717" s="333"/>
      <c r="E1717" s="333"/>
      <c r="F1717" s="333"/>
      <c r="G1717" s="334"/>
      <c r="H1717" s="334"/>
      <c r="I1717" s="335"/>
      <c r="J1717" s="335"/>
      <c r="K1717" s="335"/>
      <c r="L1717" s="335"/>
      <c r="M1717" s="335"/>
      <c r="N1717" s="336" t="str">
        <f t="shared" ca="1" si="104"/>
        <v/>
      </c>
      <c r="O1717" s="336" t="s">
        <v>18592</v>
      </c>
      <c r="P1717" s="337"/>
      <c r="Q1717" s="338" t="str">
        <f t="shared" si="105"/>
        <v/>
      </c>
      <c r="R1717" s="338" t="b">
        <f t="shared" si="106"/>
        <v>1</v>
      </c>
      <c r="S1717" s="338" t="str">
        <f t="shared" si="107"/>
        <v/>
      </c>
    </row>
    <row r="1718" spans="1:19" s="338" customFormat="1" ht="20.100000000000001" customHeight="1">
      <c r="A1718" s="301"/>
      <c r="B1718" s="333"/>
      <c r="C1718" s="333"/>
      <c r="D1718" s="333"/>
      <c r="E1718" s="333"/>
      <c r="F1718" s="333"/>
      <c r="G1718" s="334"/>
      <c r="H1718" s="334"/>
      <c r="I1718" s="335"/>
      <c r="J1718" s="335"/>
      <c r="K1718" s="335"/>
      <c r="L1718" s="335"/>
      <c r="M1718" s="335"/>
      <c r="N1718" s="336" t="str">
        <f t="shared" ca="1" si="104"/>
        <v/>
      </c>
      <c r="O1718" s="336" t="s">
        <v>18592</v>
      </c>
      <c r="P1718" s="337"/>
      <c r="Q1718" s="338" t="str">
        <f t="shared" si="105"/>
        <v/>
      </c>
      <c r="R1718" s="338" t="b">
        <f t="shared" si="106"/>
        <v>1</v>
      </c>
      <c r="S1718" s="338" t="str">
        <f t="shared" si="107"/>
        <v/>
      </c>
    </row>
    <row r="1719" spans="1:19" s="338" customFormat="1" ht="20.100000000000001" customHeight="1">
      <c r="A1719" s="301"/>
      <c r="B1719" s="333"/>
      <c r="C1719" s="333"/>
      <c r="D1719" s="333"/>
      <c r="E1719" s="333"/>
      <c r="F1719" s="333"/>
      <c r="G1719" s="334"/>
      <c r="H1719" s="334"/>
      <c r="I1719" s="335"/>
      <c r="J1719" s="335"/>
      <c r="K1719" s="335"/>
      <c r="L1719" s="335"/>
      <c r="M1719" s="335"/>
      <c r="N1719" s="336" t="str">
        <f t="shared" ca="1" si="104"/>
        <v/>
      </c>
      <c r="O1719" s="336" t="s">
        <v>18592</v>
      </c>
      <c r="P1719" s="337"/>
      <c r="Q1719" s="338" t="str">
        <f t="shared" si="105"/>
        <v/>
      </c>
      <c r="R1719" s="338" t="b">
        <f t="shared" si="106"/>
        <v>1</v>
      </c>
      <c r="S1719" s="338" t="str">
        <f t="shared" si="107"/>
        <v/>
      </c>
    </row>
    <row r="1720" spans="1:19" s="338" customFormat="1" ht="20.100000000000001" customHeight="1">
      <c r="A1720" s="301"/>
      <c r="B1720" s="333"/>
      <c r="C1720" s="333"/>
      <c r="D1720" s="333"/>
      <c r="E1720" s="333"/>
      <c r="F1720" s="333"/>
      <c r="G1720" s="334"/>
      <c r="H1720" s="334"/>
      <c r="I1720" s="335"/>
      <c r="J1720" s="335"/>
      <c r="K1720" s="335"/>
      <c r="L1720" s="335"/>
      <c r="M1720" s="335"/>
      <c r="N1720" s="336" t="str">
        <f t="shared" ca="1" si="104"/>
        <v/>
      </c>
      <c r="O1720" s="336" t="s">
        <v>18592</v>
      </c>
      <c r="P1720" s="337"/>
      <c r="Q1720" s="338" t="str">
        <f t="shared" si="105"/>
        <v/>
      </c>
      <c r="R1720" s="338" t="b">
        <f t="shared" si="106"/>
        <v>1</v>
      </c>
      <c r="S1720" s="338" t="str">
        <f t="shared" si="107"/>
        <v/>
      </c>
    </row>
    <row r="1721" spans="1:19" s="338" customFormat="1" ht="20.100000000000001" customHeight="1">
      <c r="A1721" s="301"/>
      <c r="B1721" s="333"/>
      <c r="C1721" s="333"/>
      <c r="D1721" s="333"/>
      <c r="E1721" s="333"/>
      <c r="F1721" s="333"/>
      <c r="G1721" s="334"/>
      <c r="H1721" s="334"/>
      <c r="I1721" s="335"/>
      <c r="J1721" s="335"/>
      <c r="K1721" s="335"/>
      <c r="L1721" s="335"/>
      <c r="M1721" s="335"/>
      <c r="N1721" s="336" t="str">
        <f t="shared" ca="1" si="104"/>
        <v/>
      </c>
      <c r="O1721" s="336" t="s">
        <v>18592</v>
      </c>
      <c r="P1721" s="337"/>
      <c r="Q1721" s="338" t="str">
        <f t="shared" si="105"/>
        <v/>
      </c>
      <c r="R1721" s="338" t="b">
        <f t="shared" si="106"/>
        <v>1</v>
      </c>
      <c r="S1721" s="338" t="str">
        <f t="shared" si="107"/>
        <v/>
      </c>
    </row>
    <row r="1722" spans="1:19" s="338" customFormat="1" ht="20.100000000000001" customHeight="1">
      <c r="A1722" s="301"/>
      <c r="B1722" s="333"/>
      <c r="C1722" s="333"/>
      <c r="D1722" s="333"/>
      <c r="E1722" s="333"/>
      <c r="F1722" s="333"/>
      <c r="G1722" s="334"/>
      <c r="H1722" s="334"/>
      <c r="I1722" s="335"/>
      <c r="J1722" s="335"/>
      <c r="K1722" s="335"/>
      <c r="L1722" s="335"/>
      <c r="M1722" s="335"/>
      <c r="N1722" s="336" t="str">
        <f t="shared" ca="1" si="104"/>
        <v/>
      </c>
      <c r="O1722" s="336" t="s">
        <v>18592</v>
      </c>
      <c r="P1722" s="337"/>
      <c r="Q1722" s="338" t="str">
        <f t="shared" si="105"/>
        <v/>
      </c>
      <c r="R1722" s="338" t="b">
        <f t="shared" si="106"/>
        <v>1</v>
      </c>
      <c r="S1722" s="338" t="str">
        <f t="shared" si="107"/>
        <v/>
      </c>
    </row>
    <row r="1723" spans="1:19" s="338" customFormat="1" ht="20.100000000000001" customHeight="1">
      <c r="A1723" s="301"/>
      <c r="B1723" s="333"/>
      <c r="C1723" s="333"/>
      <c r="D1723" s="333"/>
      <c r="E1723" s="333"/>
      <c r="F1723" s="333"/>
      <c r="G1723" s="334"/>
      <c r="H1723" s="334"/>
      <c r="I1723" s="335"/>
      <c r="J1723" s="335"/>
      <c r="K1723" s="335"/>
      <c r="L1723" s="335"/>
      <c r="M1723" s="335"/>
      <c r="N1723" s="336" t="str">
        <f t="shared" ca="1" si="104"/>
        <v/>
      </c>
      <c r="O1723" s="336" t="s">
        <v>18592</v>
      </c>
      <c r="P1723" s="337"/>
      <c r="Q1723" s="338" t="str">
        <f t="shared" si="105"/>
        <v/>
      </c>
      <c r="R1723" s="338" t="b">
        <f t="shared" si="106"/>
        <v>1</v>
      </c>
      <c r="S1723" s="338" t="str">
        <f t="shared" si="107"/>
        <v/>
      </c>
    </row>
    <row r="1724" spans="1:19" s="338" customFormat="1" ht="20.100000000000001" customHeight="1">
      <c r="A1724" s="301"/>
      <c r="B1724" s="333"/>
      <c r="C1724" s="333"/>
      <c r="D1724" s="333"/>
      <c r="E1724" s="333"/>
      <c r="F1724" s="333"/>
      <c r="G1724" s="334"/>
      <c r="H1724" s="334"/>
      <c r="I1724" s="335"/>
      <c r="J1724" s="335"/>
      <c r="K1724" s="335"/>
      <c r="L1724" s="335"/>
      <c r="M1724" s="335"/>
      <c r="N1724" s="336" t="str">
        <f t="shared" ca="1" si="104"/>
        <v/>
      </c>
      <c r="O1724" s="336" t="s">
        <v>18592</v>
      </c>
      <c r="P1724" s="337"/>
      <c r="Q1724" s="338" t="str">
        <f t="shared" si="105"/>
        <v/>
      </c>
      <c r="R1724" s="338" t="b">
        <f t="shared" si="106"/>
        <v>1</v>
      </c>
      <c r="S1724" s="338" t="str">
        <f t="shared" si="107"/>
        <v/>
      </c>
    </row>
    <row r="1725" spans="1:19" s="338" customFormat="1" ht="20.100000000000001" customHeight="1">
      <c r="A1725" s="301"/>
      <c r="B1725" s="333"/>
      <c r="C1725" s="333"/>
      <c r="D1725" s="333"/>
      <c r="E1725" s="333"/>
      <c r="F1725" s="333"/>
      <c r="G1725" s="334"/>
      <c r="H1725" s="334"/>
      <c r="I1725" s="335"/>
      <c r="J1725" s="335"/>
      <c r="K1725" s="335"/>
      <c r="L1725" s="335"/>
      <c r="M1725" s="335"/>
      <c r="N1725" s="336" t="str">
        <f t="shared" ca="1" si="104"/>
        <v/>
      </c>
      <c r="O1725" s="336" t="s">
        <v>18592</v>
      </c>
      <c r="P1725" s="337"/>
      <c r="Q1725" s="338" t="str">
        <f t="shared" si="105"/>
        <v/>
      </c>
      <c r="R1725" s="338" t="b">
        <f t="shared" si="106"/>
        <v>1</v>
      </c>
      <c r="S1725" s="338" t="str">
        <f t="shared" si="107"/>
        <v/>
      </c>
    </row>
    <row r="1726" spans="1:19" s="338" customFormat="1" ht="20.100000000000001" customHeight="1">
      <c r="A1726" s="301"/>
      <c r="B1726" s="333"/>
      <c r="C1726" s="333"/>
      <c r="D1726" s="333"/>
      <c r="E1726" s="333"/>
      <c r="F1726" s="333"/>
      <c r="G1726" s="334"/>
      <c r="H1726" s="334"/>
      <c r="I1726" s="335"/>
      <c r="J1726" s="335"/>
      <c r="K1726" s="335"/>
      <c r="L1726" s="335"/>
      <c r="M1726" s="335"/>
      <c r="N1726" s="336" t="str">
        <f t="shared" ca="1" si="104"/>
        <v/>
      </c>
      <c r="O1726" s="336" t="s">
        <v>18592</v>
      </c>
      <c r="P1726" s="337"/>
      <c r="Q1726" s="338" t="str">
        <f t="shared" si="105"/>
        <v/>
      </c>
      <c r="R1726" s="338" t="b">
        <f t="shared" si="106"/>
        <v>1</v>
      </c>
      <c r="S1726" s="338" t="str">
        <f t="shared" si="107"/>
        <v/>
      </c>
    </row>
    <row r="1727" spans="1:19" s="338" customFormat="1" ht="20.100000000000001" customHeight="1">
      <c r="A1727" s="301"/>
      <c r="B1727" s="333"/>
      <c r="C1727" s="333"/>
      <c r="D1727" s="333"/>
      <c r="E1727" s="333"/>
      <c r="F1727" s="333"/>
      <c r="G1727" s="334"/>
      <c r="H1727" s="334"/>
      <c r="I1727" s="335"/>
      <c r="J1727" s="335"/>
      <c r="K1727" s="335"/>
      <c r="L1727" s="335"/>
      <c r="M1727" s="335"/>
      <c r="N1727" s="336" t="str">
        <f t="shared" ca="1" si="104"/>
        <v/>
      </c>
      <c r="O1727" s="336" t="s">
        <v>18592</v>
      </c>
      <c r="P1727" s="337"/>
      <c r="Q1727" s="338" t="str">
        <f t="shared" si="105"/>
        <v/>
      </c>
      <c r="R1727" s="338" t="b">
        <f t="shared" si="106"/>
        <v>1</v>
      </c>
      <c r="S1727" s="338" t="str">
        <f t="shared" si="107"/>
        <v/>
      </c>
    </row>
    <row r="1728" spans="1:19" s="338" customFormat="1" ht="20.100000000000001" customHeight="1">
      <c r="A1728" s="301"/>
      <c r="B1728" s="333"/>
      <c r="C1728" s="333"/>
      <c r="D1728" s="333"/>
      <c r="E1728" s="333"/>
      <c r="F1728" s="333"/>
      <c r="G1728" s="334"/>
      <c r="H1728" s="334"/>
      <c r="I1728" s="335"/>
      <c r="J1728" s="335"/>
      <c r="K1728" s="335"/>
      <c r="L1728" s="335"/>
      <c r="M1728" s="335"/>
      <c r="N1728" s="336" t="str">
        <f t="shared" ca="1" si="104"/>
        <v/>
      </c>
      <c r="O1728" s="336" t="s">
        <v>18592</v>
      </c>
      <c r="P1728" s="337"/>
      <c r="Q1728" s="338" t="str">
        <f t="shared" si="105"/>
        <v/>
      </c>
      <c r="R1728" s="338" t="b">
        <f t="shared" si="106"/>
        <v>1</v>
      </c>
      <c r="S1728" s="338" t="str">
        <f t="shared" si="107"/>
        <v/>
      </c>
    </row>
    <row r="1729" spans="1:19" s="338" customFormat="1" ht="20.100000000000001" customHeight="1">
      <c r="A1729" s="301"/>
      <c r="B1729" s="333"/>
      <c r="C1729" s="333"/>
      <c r="D1729" s="333"/>
      <c r="E1729" s="333"/>
      <c r="F1729" s="333"/>
      <c r="G1729" s="334"/>
      <c r="H1729" s="334"/>
      <c r="I1729" s="335"/>
      <c r="J1729" s="335"/>
      <c r="K1729" s="335"/>
      <c r="L1729" s="335"/>
      <c r="M1729" s="335"/>
      <c r="N1729" s="336" t="str">
        <f t="shared" ca="1" si="104"/>
        <v/>
      </c>
      <c r="O1729" s="336" t="s">
        <v>18592</v>
      </c>
      <c r="P1729" s="337"/>
      <c r="Q1729" s="338" t="str">
        <f t="shared" si="105"/>
        <v/>
      </c>
      <c r="R1729" s="338" t="b">
        <f t="shared" si="106"/>
        <v>1</v>
      </c>
      <c r="S1729" s="338" t="str">
        <f t="shared" si="107"/>
        <v/>
      </c>
    </row>
    <row r="1730" spans="1:19" s="338" customFormat="1" ht="20.100000000000001" customHeight="1">
      <c r="A1730" s="301"/>
      <c r="B1730" s="333"/>
      <c r="C1730" s="333"/>
      <c r="D1730" s="333"/>
      <c r="E1730" s="333"/>
      <c r="F1730" s="333"/>
      <c r="G1730" s="334"/>
      <c r="H1730" s="334"/>
      <c r="I1730" s="335"/>
      <c r="J1730" s="335"/>
      <c r="K1730" s="335"/>
      <c r="L1730" s="335"/>
      <c r="M1730" s="335"/>
      <c r="N1730" s="336" t="str">
        <f t="shared" ca="1" si="104"/>
        <v/>
      </c>
      <c r="O1730" s="336" t="s">
        <v>18592</v>
      </c>
      <c r="P1730" s="337"/>
      <c r="Q1730" s="338" t="str">
        <f t="shared" si="105"/>
        <v/>
      </c>
      <c r="R1730" s="338" t="b">
        <f t="shared" si="106"/>
        <v>1</v>
      </c>
      <c r="S1730" s="338" t="str">
        <f t="shared" si="107"/>
        <v/>
      </c>
    </row>
    <row r="1731" spans="1:19" s="338" customFormat="1" ht="20.100000000000001" customHeight="1">
      <c r="A1731" s="301"/>
      <c r="B1731" s="333"/>
      <c r="C1731" s="333"/>
      <c r="D1731" s="333"/>
      <c r="E1731" s="333"/>
      <c r="F1731" s="333"/>
      <c r="G1731" s="334"/>
      <c r="H1731" s="334"/>
      <c r="I1731" s="335"/>
      <c r="J1731" s="335"/>
      <c r="K1731" s="335"/>
      <c r="L1731" s="335"/>
      <c r="M1731" s="335"/>
      <c r="N1731" s="336" t="str">
        <f t="shared" ca="1" si="104"/>
        <v/>
      </c>
      <c r="O1731" s="336" t="s">
        <v>18592</v>
      </c>
      <c r="P1731" s="337"/>
      <c r="Q1731" s="338" t="str">
        <f t="shared" si="105"/>
        <v/>
      </c>
      <c r="R1731" s="338" t="b">
        <f t="shared" si="106"/>
        <v>1</v>
      </c>
      <c r="S1731" s="338" t="str">
        <f t="shared" si="107"/>
        <v/>
      </c>
    </row>
    <row r="1732" spans="1:19" s="338" customFormat="1" ht="20.100000000000001" customHeight="1">
      <c r="A1732" s="301"/>
      <c r="B1732" s="333"/>
      <c r="C1732" s="333"/>
      <c r="D1732" s="333"/>
      <c r="E1732" s="333"/>
      <c r="F1732" s="333"/>
      <c r="G1732" s="334"/>
      <c r="H1732" s="334"/>
      <c r="I1732" s="335"/>
      <c r="J1732" s="335"/>
      <c r="K1732" s="335"/>
      <c r="L1732" s="335"/>
      <c r="M1732" s="335"/>
      <c r="N1732" s="336" t="str">
        <f t="shared" ca="1" si="104"/>
        <v/>
      </c>
      <c r="O1732" s="336" t="s">
        <v>18592</v>
      </c>
      <c r="P1732" s="337"/>
      <c r="Q1732" s="338" t="str">
        <f t="shared" si="105"/>
        <v/>
      </c>
      <c r="R1732" s="338" t="b">
        <f t="shared" si="106"/>
        <v>1</v>
      </c>
      <c r="S1732" s="338" t="str">
        <f t="shared" si="107"/>
        <v/>
      </c>
    </row>
    <row r="1733" spans="1:19" s="338" customFormat="1" ht="20.100000000000001" customHeight="1">
      <c r="A1733" s="301"/>
      <c r="B1733" s="333"/>
      <c r="C1733" s="333"/>
      <c r="D1733" s="333"/>
      <c r="E1733" s="333"/>
      <c r="F1733" s="333"/>
      <c r="G1733" s="334"/>
      <c r="H1733" s="334"/>
      <c r="I1733" s="335"/>
      <c r="J1733" s="335"/>
      <c r="K1733" s="335"/>
      <c r="L1733" s="335"/>
      <c r="M1733" s="335"/>
      <c r="N1733" s="336" t="str">
        <f t="shared" ref="N1733:N1796" ca="1" si="108">IF(A1733="","",IF(ISERROR(MATCH($F1733,CL,0)),"Unknown",INDIRECT("'C'!$A$"&amp;MATCH($F1733,CL,0)+1)))</f>
        <v/>
      </c>
      <c r="O1733" s="336" t="s">
        <v>18592</v>
      </c>
      <c r="P1733" s="337"/>
      <c r="Q1733" s="338" t="str">
        <f t="shared" ref="Q1733:Q1796" si="109">A1733&amp;B1733</f>
        <v/>
      </c>
      <c r="R1733" s="338" t="b">
        <f t="shared" ref="R1733:R1796" si="110">OR(ISBLANK(B1733),ISBLANK(C1733))</f>
        <v>1</v>
      </c>
      <c r="S1733" s="338" t="str">
        <f t="shared" ref="S1733:S1796" si="111">IF(R1733,"",A1733&amp;"+")</f>
        <v/>
      </c>
    </row>
    <row r="1734" spans="1:19" s="338" customFormat="1" ht="20.100000000000001" customHeight="1">
      <c r="A1734" s="301"/>
      <c r="B1734" s="333"/>
      <c r="C1734" s="333"/>
      <c r="D1734" s="333"/>
      <c r="E1734" s="333"/>
      <c r="F1734" s="333"/>
      <c r="G1734" s="334"/>
      <c r="H1734" s="334"/>
      <c r="I1734" s="335"/>
      <c r="J1734" s="335"/>
      <c r="K1734" s="335"/>
      <c r="L1734" s="335"/>
      <c r="M1734" s="335"/>
      <c r="N1734" s="336" t="str">
        <f t="shared" ca="1" si="108"/>
        <v/>
      </c>
      <c r="O1734" s="336" t="s">
        <v>18592</v>
      </c>
      <c r="P1734" s="337"/>
      <c r="Q1734" s="338" t="str">
        <f t="shared" si="109"/>
        <v/>
      </c>
      <c r="R1734" s="338" t="b">
        <f t="shared" si="110"/>
        <v>1</v>
      </c>
      <c r="S1734" s="338" t="str">
        <f t="shared" si="111"/>
        <v/>
      </c>
    </row>
    <row r="1735" spans="1:19" s="338" customFormat="1" ht="20.100000000000001" customHeight="1">
      <c r="A1735" s="301"/>
      <c r="B1735" s="333"/>
      <c r="C1735" s="333"/>
      <c r="D1735" s="333"/>
      <c r="E1735" s="333"/>
      <c r="F1735" s="333"/>
      <c r="G1735" s="334"/>
      <c r="H1735" s="334"/>
      <c r="I1735" s="335"/>
      <c r="J1735" s="335"/>
      <c r="K1735" s="335"/>
      <c r="L1735" s="335"/>
      <c r="M1735" s="335"/>
      <c r="N1735" s="336" t="str">
        <f t="shared" ca="1" si="108"/>
        <v/>
      </c>
      <c r="O1735" s="336" t="s">
        <v>18592</v>
      </c>
      <c r="P1735" s="337"/>
      <c r="Q1735" s="338" t="str">
        <f t="shared" si="109"/>
        <v/>
      </c>
      <c r="R1735" s="338" t="b">
        <f t="shared" si="110"/>
        <v>1</v>
      </c>
      <c r="S1735" s="338" t="str">
        <f t="shared" si="111"/>
        <v/>
      </c>
    </row>
    <row r="1736" spans="1:19" s="338" customFormat="1" ht="20.100000000000001" customHeight="1">
      <c r="A1736" s="301"/>
      <c r="B1736" s="333"/>
      <c r="C1736" s="333"/>
      <c r="D1736" s="333"/>
      <c r="E1736" s="333"/>
      <c r="F1736" s="333"/>
      <c r="G1736" s="334"/>
      <c r="H1736" s="334"/>
      <c r="I1736" s="335"/>
      <c r="J1736" s="335"/>
      <c r="K1736" s="335"/>
      <c r="L1736" s="335"/>
      <c r="M1736" s="335"/>
      <c r="N1736" s="336" t="str">
        <f t="shared" ca="1" si="108"/>
        <v/>
      </c>
      <c r="O1736" s="336" t="s">
        <v>18592</v>
      </c>
      <c r="P1736" s="337"/>
      <c r="Q1736" s="338" t="str">
        <f t="shared" si="109"/>
        <v/>
      </c>
      <c r="R1736" s="338" t="b">
        <f t="shared" si="110"/>
        <v>1</v>
      </c>
      <c r="S1736" s="338" t="str">
        <f t="shared" si="111"/>
        <v/>
      </c>
    </row>
    <row r="1737" spans="1:19" s="338" customFormat="1" ht="20.100000000000001" customHeight="1">
      <c r="A1737" s="301"/>
      <c r="B1737" s="333"/>
      <c r="C1737" s="333"/>
      <c r="D1737" s="333"/>
      <c r="E1737" s="333"/>
      <c r="F1737" s="333"/>
      <c r="G1737" s="334"/>
      <c r="H1737" s="334"/>
      <c r="I1737" s="335"/>
      <c r="J1737" s="335"/>
      <c r="K1737" s="335"/>
      <c r="L1737" s="335"/>
      <c r="M1737" s="335"/>
      <c r="N1737" s="336" t="str">
        <f t="shared" ca="1" si="108"/>
        <v/>
      </c>
      <c r="O1737" s="336" t="s">
        <v>18592</v>
      </c>
      <c r="P1737" s="337"/>
      <c r="Q1737" s="338" t="str">
        <f t="shared" si="109"/>
        <v/>
      </c>
      <c r="R1737" s="338" t="b">
        <f t="shared" si="110"/>
        <v>1</v>
      </c>
      <c r="S1737" s="338" t="str">
        <f t="shared" si="111"/>
        <v/>
      </c>
    </row>
    <row r="1738" spans="1:19" s="338" customFormat="1" ht="20.100000000000001" customHeight="1">
      <c r="A1738" s="301"/>
      <c r="B1738" s="333"/>
      <c r="C1738" s="333"/>
      <c r="D1738" s="333"/>
      <c r="E1738" s="333"/>
      <c r="F1738" s="333"/>
      <c r="G1738" s="334"/>
      <c r="H1738" s="334"/>
      <c r="I1738" s="335"/>
      <c r="J1738" s="335"/>
      <c r="K1738" s="335"/>
      <c r="L1738" s="335"/>
      <c r="M1738" s="335"/>
      <c r="N1738" s="336" t="str">
        <f t="shared" ca="1" si="108"/>
        <v/>
      </c>
      <c r="O1738" s="336" t="s">
        <v>18592</v>
      </c>
      <c r="P1738" s="337"/>
      <c r="Q1738" s="338" t="str">
        <f t="shared" si="109"/>
        <v/>
      </c>
      <c r="R1738" s="338" t="b">
        <f t="shared" si="110"/>
        <v>1</v>
      </c>
      <c r="S1738" s="338" t="str">
        <f t="shared" si="111"/>
        <v/>
      </c>
    </row>
    <row r="1739" spans="1:19" s="338" customFormat="1" ht="20.100000000000001" customHeight="1">
      <c r="A1739" s="301"/>
      <c r="B1739" s="333"/>
      <c r="C1739" s="333"/>
      <c r="D1739" s="333"/>
      <c r="E1739" s="333"/>
      <c r="F1739" s="333"/>
      <c r="G1739" s="334"/>
      <c r="H1739" s="334"/>
      <c r="I1739" s="335"/>
      <c r="J1739" s="335"/>
      <c r="K1739" s="335"/>
      <c r="L1739" s="335"/>
      <c r="M1739" s="335"/>
      <c r="N1739" s="336" t="str">
        <f t="shared" ca="1" si="108"/>
        <v/>
      </c>
      <c r="O1739" s="336" t="s">
        <v>18592</v>
      </c>
      <c r="P1739" s="337"/>
      <c r="Q1739" s="338" t="str">
        <f t="shared" si="109"/>
        <v/>
      </c>
      <c r="R1739" s="338" t="b">
        <f t="shared" si="110"/>
        <v>1</v>
      </c>
      <c r="S1739" s="338" t="str">
        <f t="shared" si="111"/>
        <v/>
      </c>
    </row>
    <row r="1740" spans="1:19" s="338" customFormat="1" ht="20.100000000000001" customHeight="1">
      <c r="A1740" s="301"/>
      <c r="B1740" s="333"/>
      <c r="C1740" s="333"/>
      <c r="D1740" s="333"/>
      <c r="E1740" s="333"/>
      <c r="F1740" s="333"/>
      <c r="G1740" s="334"/>
      <c r="H1740" s="334"/>
      <c r="I1740" s="335"/>
      <c r="J1740" s="335"/>
      <c r="K1740" s="335"/>
      <c r="L1740" s="335"/>
      <c r="M1740" s="335"/>
      <c r="N1740" s="336" t="str">
        <f t="shared" ca="1" si="108"/>
        <v/>
      </c>
      <c r="O1740" s="336" t="s">
        <v>18592</v>
      </c>
      <c r="P1740" s="337"/>
      <c r="Q1740" s="338" t="str">
        <f t="shared" si="109"/>
        <v/>
      </c>
      <c r="R1740" s="338" t="b">
        <f t="shared" si="110"/>
        <v>1</v>
      </c>
      <c r="S1740" s="338" t="str">
        <f t="shared" si="111"/>
        <v/>
      </c>
    </row>
    <row r="1741" spans="1:19" s="338" customFormat="1" ht="20.100000000000001" customHeight="1">
      <c r="A1741" s="301"/>
      <c r="B1741" s="333"/>
      <c r="C1741" s="333"/>
      <c r="D1741" s="333"/>
      <c r="E1741" s="333"/>
      <c r="F1741" s="333"/>
      <c r="G1741" s="334"/>
      <c r="H1741" s="334"/>
      <c r="I1741" s="335"/>
      <c r="J1741" s="335"/>
      <c r="K1741" s="335"/>
      <c r="L1741" s="335"/>
      <c r="M1741" s="335"/>
      <c r="N1741" s="336" t="str">
        <f t="shared" ca="1" si="108"/>
        <v/>
      </c>
      <c r="O1741" s="336" t="s">
        <v>18592</v>
      </c>
      <c r="P1741" s="337"/>
      <c r="Q1741" s="338" t="str">
        <f t="shared" si="109"/>
        <v/>
      </c>
      <c r="R1741" s="338" t="b">
        <f t="shared" si="110"/>
        <v>1</v>
      </c>
      <c r="S1741" s="338" t="str">
        <f t="shared" si="111"/>
        <v/>
      </c>
    </row>
    <row r="1742" spans="1:19" s="338" customFormat="1" ht="20.100000000000001" customHeight="1">
      <c r="A1742" s="301"/>
      <c r="B1742" s="333"/>
      <c r="C1742" s="333"/>
      <c r="D1742" s="333"/>
      <c r="E1742" s="333"/>
      <c r="F1742" s="333"/>
      <c r="G1742" s="334"/>
      <c r="H1742" s="334"/>
      <c r="I1742" s="335"/>
      <c r="J1742" s="335"/>
      <c r="K1742" s="335"/>
      <c r="L1742" s="335"/>
      <c r="M1742" s="335"/>
      <c r="N1742" s="336" t="str">
        <f t="shared" ca="1" si="108"/>
        <v/>
      </c>
      <c r="O1742" s="336" t="s">
        <v>18592</v>
      </c>
      <c r="P1742" s="337"/>
      <c r="Q1742" s="338" t="str">
        <f t="shared" si="109"/>
        <v/>
      </c>
      <c r="R1742" s="338" t="b">
        <f t="shared" si="110"/>
        <v>1</v>
      </c>
      <c r="S1742" s="338" t="str">
        <f t="shared" si="111"/>
        <v/>
      </c>
    </row>
    <row r="1743" spans="1:19" s="338" customFormat="1" ht="20.100000000000001" customHeight="1">
      <c r="A1743" s="301"/>
      <c r="B1743" s="333"/>
      <c r="C1743" s="333"/>
      <c r="D1743" s="333"/>
      <c r="E1743" s="333"/>
      <c r="F1743" s="333"/>
      <c r="G1743" s="334"/>
      <c r="H1743" s="334"/>
      <c r="I1743" s="335"/>
      <c r="J1743" s="335"/>
      <c r="K1743" s="335"/>
      <c r="L1743" s="335"/>
      <c r="M1743" s="335"/>
      <c r="N1743" s="336" t="str">
        <f t="shared" ca="1" si="108"/>
        <v/>
      </c>
      <c r="O1743" s="336" t="s">
        <v>18592</v>
      </c>
      <c r="P1743" s="337"/>
      <c r="Q1743" s="338" t="str">
        <f t="shared" si="109"/>
        <v/>
      </c>
      <c r="R1743" s="338" t="b">
        <f t="shared" si="110"/>
        <v>1</v>
      </c>
      <c r="S1743" s="338" t="str">
        <f t="shared" si="111"/>
        <v/>
      </c>
    </row>
    <row r="1744" spans="1:19" s="338" customFormat="1" ht="20.100000000000001" customHeight="1">
      <c r="A1744" s="301"/>
      <c r="B1744" s="333"/>
      <c r="C1744" s="333"/>
      <c r="D1744" s="333"/>
      <c r="E1744" s="333"/>
      <c r="F1744" s="333"/>
      <c r="G1744" s="334"/>
      <c r="H1744" s="334"/>
      <c r="I1744" s="335"/>
      <c r="J1744" s="335"/>
      <c r="K1744" s="335"/>
      <c r="L1744" s="335"/>
      <c r="M1744" s="335"/>
      <c r="N1744" s="336" t="str">
        <f t="shared" ca="1" si="108"/>
        <v/>
      </c>
      <c r="O1744" s="336" t="s">
        <v>18592</v>
      </c>
      <c r="P1744" s="337"/>
      <c r="Q1744" s="338" t="str">
        <f t="shared" si="109"/>
        <v/>
      </c>
      <c r="R1744" s="338" t="b">
        <f t="shared" si="110"/>
        <v>1</v>
      </c>
      <c r="S1744" s="338" t="str">
        <f t="shared" si="111"/>
        <v/>
      </c>
    </row>
    <row r="1745" spans="1:19" s="338" customFormat="1" ht="20.100000000000001" customHeight="1">
      <c r="A1745" s="301"/>
      <c r="B1745" s="333"/>
      <c r="C1745" s="333"/>
      <c r="D1745" s="333"/>
      <c r="E1745" s="333"/>
      <c r="F1745" s="333"/>
      <c r="G1745" s="334"/>
      <c r="H1745" s="334"/>
      <c r="I1745" s="335"/>
      <c r="J1745" s="335"/>
      <c r="K1745" s="335"/>
      <c r="L1745" s="335"/>
      <c r="M1745" s="335"/>
      <c r="N1745" s="336" t="str">
        <f t="shared" ca="1" si="108"/>
        <v/>
      </c>
      <c r="O1745" s="336" t="s">
        <v>18592</v>
      </c>
      <c r="P1745" s="337"/>
      <c r="Q1745" s="338" t="str">
        <f t="shared" si="109"/>
        <v/>
      </c>
      <c r="R1745" s="338" t="b">
        <f t="shared" si="110"/>
        <v>1</v>
      </c>
      <c r="S1745" s="338" t="str">
        <f t="shared" si="111"/>
        <v/>
      </c>
    </row>
    <row r="1746" spans="1:19" s="338" customFormat="1" ht="20.100000000000001" customHeight="1">
      <c r="A1746" s="301"/>
      <c r="B1746" s="333"/>
      <c r="C1746" s="333"/>
      <c r="D1746" s="333"/>
      <c r="E1746" s="333"/>
      <c r="F1746" s="333"/>
      <c r="G1746" s="334"/>
      <c r="H1746" s="334"/>
      <c r="I1746" s="335"/>
      <c r="J1746" s="335"/>
      <c r="K1746" s="335"/>
      <c r="L1746" s="335"/>
      <c r="M1746" s="335"/>
      <c r="N1746" s="336" t="str">
        <f t="shared" ca="1" si="108"/>
        <v/>
      </c>
      <c r="O1746" s="336" t="s">
        <v>18592</v>
      </c>
      <c r="P1746" s="337"/>
      <c r="Q1746" s="338" t="str">
        <f t="shared" si="109"/>
        <v/>
      </c>
      <c r="R1746" s="338" t="b">
        <f t="shared" si="110"/>
        <v>1</v>
      </c>
      <c r="S1746" s="338" t="str">
        <f t="shared" si="111"/>
        <v/>
      </c>
    </row>
    <row r="1747" spans="1:19" s="338" customFormat="1" ht="20.100000000000001" customHeight="1">
      <c r="A1747" s="301"/>
      <c r="B1747" s="333"/>
      <c r="C1747" s="333"/>
      <c r="D1747" s="333"/>
      <c r="E1747" s="333"/>
      <c r="F1747" s="333"/>
      <c r="G1747" s="334"/>
      <c r="H1747" s="334"/>
      <c r="I1747" s="335"/>
      <c r="J1747" s="335"/>
      <c r="K1747" s="335"/>
      <c r="L1747" s="335"/>
      <c r="M1747" s="335"/>
      <c r="N1747" s="336" t="str">
        <f t="shared" ca="1" si="108"/>
        <v/>
      </c>
      <c r="O1747" s="336" t="s">
        <v>18592</v>
      </c>
      <c r="P1747" s="337"/>
      <c r="Q1747" s="338" t="str">
        <f t="shared" si="109"/>
        <v/>
      </c>
      <c r="R1747" s="338" t="b">
        <f t="shared" si="110"/>
        <v>1</v>
      </c>
      <c r="S1747" s="338" t="str">
        <f t="shared" si="111"/>
        <v/>
      </c>
    </row>
    <row r="1748" spans="1:19" s="338" customFormat="1" ht="20.100000000000001" customHeight="1">
      <c r="A1748" s="301"/>
      <c r="B1748" s="333"/>
      <c r="C1748" s="333"/>
      <c r="D1748" s="333"/>
      <c r="E1748" s="333"/>
      <c r="F1748" s="333"/>
      <c r="G1748" s="334"/>
      <c r="H1748" s="334"/>
      <c r="I1748" s="335"/>
      <c r="J1748" s="335"/>
      <c r="K1748" s="335"/>
      <c r="L1748" s="335"/>
      <c r="M1748" s="335"/>
      <c r="N1748" s="336" t="str">
        <f t="shared" ca="1" si="108"/>
        <v/>
      </c>
      <c r="O1748" s="336" t="s">
        <v>18592</v>
      </c>
      <c r="P1748" s="337"/>
      <c r="Q1748" s="338" t="str">
        <f t="shared" si="109"/>
        <v/>
      </c>
      <c r="R1748" s="338" t="b">
        <f t="shared" si="110"/>
        <v>1</v>
      </c>
      <c r="S1748" s="338" t="str">
        <f t="shared" si="111"/>
        <v/>
      </c>
    </row>
    <row r="1749" spans="1:19" s="338" customFormat="1" ht="20.100000000000001" customHeight="1">
      <c r="A1749" s="301"/>
      <c r="B1749" s="333"/>
      <c r="C1749" s="333"/>
      <c r="D1749" s="333"/>
      <c r="E1749" s="333"/>
      <c r="F1749" s="333"/>
      <c r="G1749" s="334"/>
      <c r="H1749" s="334"/>
      <c r="I1749" s="335"/>
      <c r="J1749" s="335"/>
      <c r="K1749" s="335"/>
      <c r="L1749" s="335"/>
      <c r="M1749" s="335"/>
      <c r="N1749" s="336" t="str">
        <f t="shared" ca="1" si="108"/>
        <v/>
      </c>
      <c r="O1749" s="336" t="s">
        <v>18592</v>
      </c>
      <c r="P1749" s="337"/>
      <c r="Q1749" s="338" t="str">
        <f t="shared" si="109"/>
        <v/>
      </c>
      <c r="R1749" s="338" t="b">
        <f t="shared" si="110"/>
        <v>1</v>
      </c>
      <c r="S1749" s="338" t="str">
        <f t="shared" si="111"/>
        <v/>
      </c>
    </row>
    <row r="1750" spans="1:19" s="338" customFormat="1" ht="20.100000000000001" customHeight="1">
      <c r="A1750" s="301"/>
      <c r="B1750" s="333"/>
      <c r="C1750" s="333"/>
      <c r="D1750" s="333"/>
      <c r="E1750" s="333"/>
      <c r="F1750" s="333"/>
      <c r="G1750" s="334"/>
      <c r="H1750" s="334"/>
      <c r="I1750" s="335"/>
      <c r="J1750" s="335"/>
      <c r="K1750" s="335"/>
      <c r="L1750" s="335"/>
      <c r="M1750" s="335"/>
      <c r="N1750" s="336" t="str">
        <f t="shared" ca="1" si="108"/>
        <v/>
      </c>
      <c r="O1750" s="336" t="s">
        <v>18592</v>
      </c>
      <c r="P1750" s="337"/>
      <c r="Q1750" s="338" t="str">
        <f t="shared" si="109"/>
        <v/>
      </c>
      <c r="R1750" s="338" t="b">
        <f t="shared" si="110"/>
        <v>1</v>
      </c>
      <c r="S1750" s="338" t="str">
        <f t="shared" si="111"/>
        <v/>
      </c>
    </row>
    <row r="1751" spans="1:19" s="338" customFormat="1" ht="20.100000000000001" customHeight="1">
      <c r="A1751" s="301"/>
      <c r="B1751" s="333"/>
      <c r="C1751" s="333"/>
      <c r="D1751" s="333"/>
      <c r="E1751" s="333"/>
      <c r="F1751" s="333"/>
      <c r="G1751" s="334"/>
      <c r="H1751" s="334"/>
      <c r="I1751" s="335"/>
      <c r="J1751" s="335"/>
      <c r="K1751" s="335"/>
      <c r="L1751" s="335"/>
      <c r="M1751" s="335"/>
      <c r="N1751" s="336" t="str">
        <f t="shared" ca="1" si="108"/>
        <v/>
      </c>
      <c r="O1751" s="336" t="s">
        <v>18592</v>
      </c>
      <c r="P1751" s="337"/>
      <c r="Q1751" s="338" t="str">
        <f t="shared" si="109"/>
        <v/>
      </c>
      <c r="R1751" s="338" t="b">
        <f t="shared" si="110"/>
        <v>1</v>
      </c>
      <c r="S1751" s="338" t="str">
        <f t="shared" si="111"/>
        <v/>
      </c>
    </row>
    <row r="1752" spans="1:19" s="338" customFormat="1" ht="20.100000000000001" customHeight="1">
      <c r="A1752" s="301"/>
      <c r="B1752" s="333"/>
      <c r="C1752" s="333"/>
      <c r="D1752" s="333"/>
      <c r="E1752" s="333"/>
      <c r="F1752" s="333"/>
      <c r="G1752" s="334"/>
      <c r="H1752" s="334"/>
      <c r="I1752" s="335"/>
      <c r="J1752" s="335"/>
      <c r="K1752" s="335"/>
      <c r="L1752" s="335"/>
      <c r="M1752" s="335"/>
      <c r="N1752" s="336" t="str">
        <f t="shared" ca="1" si="108"/>
        <v/>
      </c>
      <c r="O1752" s="336" t="s">
        <v>18592</v>
      </c>
      <c r="P1752" s="337"/>
      <c r="Q1752" s="338" t="str">
        <f t="shared" si="109"/>
        <v/>
      </c>
      <c r="R1752" s="338" t="b">
        <f t="shared" si="110"/>
        <v>1</v>
      </c>
      <c r="S1752" s="338" t="str">
        <f t="shared" si="111"/>
        <v/>
      </c>
    </row>
    <row r="1753" spans="1:19" s="338" customFormat="1" ht="20.100000000000001" customHeight="1">
      <c r="A1753" s="301"/>
      <c r="B1753" s="333"/>
      <c r="C1753" s="333"/>
      <c r="D1753" s="333"/>
      <c r="E1753" s="333"/>
      <c r="F1753" s="333"/>
      <c r="G1753" s="334"/>
      <c r="H1753" s="334"/>
      <c r="I1753" s="335"/>
      <c r="J1753" s="335"/>
      <c r="K1753" s="335"/>
      <c r="L1753" s="335"/>
      <c r="M1753" s="335"/>
      <c r="N1753" s="336" t="str">
        <f t="shared" ca="1" si="108"/>
        <v/>
      </c>
      <c r="O1753" s="336" t="s">
        <v>18592</v>
      </c>
      <c r="P1753" s="337"/>
      <c r="Q1753" s="338" t="str">
        <f t="shared" si="109"/>
        <v/>
      </c>
      <c r="R1753" s="338" t="b">
        <f t="shared" si="110"/>
        <v>1</v>
      </c>
      <c r="S1753" s="338" t="str">
        <f t="shared" si="111"/>
        <v/>
      </c>
    </row>
    <row r="1754" spans="1:19" s="338" customFormat="1" ht="20.100000000000001" customHeight="1">
      <c r="A1754" s="301"/>
      <c r="B1754" s="333"/>
      <c r="C1754" s="333"/>
      <c r="D1754" s="333"/>
      <c r="E1754" s="333"/>
      <c r="F1754" s="333"/>
      <c r="G1754" s="334"/>
      <c r="H1754" s="334"/>
      <c r="I1754" s="335"/>
      <c r="J1754" s="335"/>
      <c r="K1754" s="335"/>
      <c r="L1754" s="335"/>
      <c r="M1754" s="335"/>
      <c r="N1754" s="336" t="str">
        <f t="shared" ca="1" si="108"/>
        <v/>
      </c>
      <c r="O1754" s="336" t="s">
        <v>18592</v>
      </c>
      <c r="P1754" s="337"/>
      <c r="Q1754" s="338" t="str">
        <f t="shared" si="109"/>
        <v/>
      </c>
      <c r="R1754" s="338" t="b">
        <f t="shared" si="110"/>
        <v>1</v>
      </c>
      <c r="S1754" s="338" t="str">
        <f t="shared" si="111"/>
        <v/>
      </c>
    </row>
    <row r="1755" spans="1:19" s="338" customFormat="1" ht="20.100000000000001" customHeight="1">
      <c r="A1755" s="301"/>
      <c r="B1755" s="333"/>
      <c r="C1755" s="333"/>
      <c r="D1755" s="333"/>
      <c r="E1755" s="333"/>
      <c r="F1755" s="333"/>
      <c r="G1755" s="334"/>
      <c r="H1755" s="334"/>
      <c r="I1755" s="335"/>
      <c r="J1755" s="335"/>
      <c r="K1755" s="335"/>
      <c r="L1755" s="335"/>
      <c r="M1755" s="335"/>
      <c r="N1755" s="336" t="str">
        <f t="shared" ca="1" si="108"/>
        <v/>
      </c>
      <c r="O1755" s="336" t="s">
        <v>18592</v>
      </c>
      <c r="P1755" s="337"/>
      <c r="Q1755" s="338" t="str">
        <f t="shared" si="109"/>
        <v/>
      </c>
      <c r="R1755" s="338" t="b">
        <f t="shared" si="110"/>
        <v>1</v>
      </c>
      <c r="S1755" s="338" t="str">
        <f t="shared" si="111"/>
        <v/>
      </c>
    </row>
    <row r="1756" spans="1:19" s="338" customFormat="1" ht="20.100000000000001" customHeight="1">
      <c r="A1756" s="301"/>
      <c r="B1756" s="333"/>
      <c r="C1756" s="333"/>
      <c r="D1756" s="333"/>
      <c r="E1756" s="333"/>
      <c r="F1756" s="333"/>
      <c r="G1756" s="334"/>
      <c r="H1756" s="334"/>
      <c r="I1756" s="335"/>
      <c r="J1756" s="335"/>
      <c r="K1756" s="335"/>
      <c r="L1756" s="335"/>
      <c r="M1756" s="335"/>
      <c r="N1756" s="336" t="str">
        <f t="shared" ca="1" si="108"/>
        <v/>
      </c>
      <c r="O1756" s="336" t="s">
        <v>18592</v>
      </c>
      <c r="P1756" s="337"/>
      <c r="Q1756" s="338" t="str">
        <f t="shared" si="109"/>
        <v/>
      </c>
      <c r="R1756" s="338" t="b">
        <f t="shared" si="110"/>
        <v>1</v>
      </c>
      <c r="S1756" s="338" t="str">
        <f t="shared" si="111"/>
        <v/>
      </c>
    </row>
    <row r="1757" spans="1:19" s="338" customFormat="1" ht="20.100000000000001" customHeight="1">
      <c r="A1757" s="301"/>
      <c r="B1757" s="333"/>
      <c r="C1757" s="333"/>
      <c r="D1757" s="333"/>
      <c r="E1757" s="333"/>
      <c r="F1757" s="333"/>
      <c r="G1757" s="334"/>
      <c r="H1757" s="334"/>
      <c r="I1757" s="335"/>
      <c r="J1757" s="335"/>
      <c r="K1757" s="335"/>
      <c r="L1757" s="335"/>
      <c r="M1757" s="335"/>
      <c r="N1757" s="336" t="str">
        <f t="shared" ca="1" si="108"/>
        <v/>
      </c>
      <c r="O1757" s="336" t="s">
        <v>18592</v>
      </c>
      <c r="P1757" s="337"/>
      <c r="Q1757" s="338" t="str">
        <f t="shared" si="109"/>
        <v/>
      </c>
      <c r="R1757" s="338" t="b">
        <f t="shared" si="110"/>
        <v>1</v>
      </c>
      <c r="S1757" s="338" t="str">
        <f t="shared" si="111"/>
        <v/>
      </c>
    </row>
    <row r="1758" spans="1:19" s="338" customFormat="1" ht="20.100000000000001" customHeight="1">
      <c r="A1758" s="301"/>
      <c r="B1758" s="333"/>
      <c r="C1758" s="333"/>
      <c r="D1758" s="333"/>
      <c r="E1758" s="333"/>
      <c r="F1758" s="333"/>
      <c r="G1758" s="334"/>
      <c r="H1758" s="334"/>
      <c r="I1758" s="335"/>
      <c r="J1758" s="335"/>
      <c r="K1758" s="335"/>
      <c r="L1758" s="335"/>
      <c r="M1758" s="335"/>
      <c r="N1758" s="336" t="str">
        <f t="shared" ca="1" si="108"/>
        <v/>
      </c>
      <c r="O1758" s="336" t="s">
        <v>18592</v>
      </c>
      <c r="P1758" s="337"/>
      <c r="Q1758" s="338" t="str">
        <f t="shared" si="109"/>
        <v/>
      </c>
      <c r="R1758" s="338" t="b">
        <f t="shared" si="110"/>
        <v>1</v>
      </c>
      <c r="S1758" s="338" t="str">
        <f t="shared" si="111"/>
        <v/>
      </c>
    </row>
    <row r="1759" spans="1:19" s="338" customFormat="1" ht="20.100000000000001" customHeight="1">
      <c r="A1759" s="301"/>
      <c r="B1759" s="333"/>
      <c r="C1759" s="333"/>
      <c r="D1759" s="333"/>
      <c r="E1759" s="333"/>
      <c r="F1759" s="333"/>
      <c r="G1759" s="334"/>
      <c r="H1759" s="334"/>
      <c r="I1759" s="335"/>
      <c r="J1759" s="335"/>
      <c r="K1759" s="335"/>
      <c r="L1759" s="335"/>
      <c r="M1759" s="335"/>
      <c r="N1759" s="336" t="str">
        <f t="shared" ca="1" si="108"/>
        <v/>
      </c>
      <c r="O1759" s="336" t="s">
        <v>18592</v>
      </c>
      <c r="P1759" s="337"/>
      <c r="Q1759" s="338" t="str">
        <f t="shared" si="109"/>
        <v/>
      </c>
      <c r="R1759" s="338" t="b">
        <f t="shared" si="110"/>
        <v>1</v>
      </c>
      <c r="S1759" s="338" t="str">
        <f t="shared" si="111"/>
        <v/>
      </c>
    </row>
    <row r="1760" spans="1:19" s="338" customFormat="1" ht="20.100000000000001" customHeight="1">
      <c r="A1760" s="301"/>
      <c r="B1760" s="333"/>
      <c r="C1760" s="333"/>
      <c r="D1760" s="333"/>
      <c r="E1760" s="333"/>
      <c r="F1760" s="333"/>
      <c r="G1760" s="334"/>
      <c r="H1760" s="334"/>
      <c r="I1760" s="335"/>
      <c r="J1760" s="335"/>
      <c r="K1760" s="335"/>
      <c r="L1760" s="335"/>
      <c r="M1760" s="335"/>
      <c r="N1760" s="336" t="str">
        <f t="shared" ca="1" si="108"/>
        <v/>
      </c>
      <c r="O1760" s="336" t="s">
        <v>18592</v>
      </c>
      <c r="P1760" s="337"/>
      <c r="Q1760" s="338" t="str">
        <f t="shared" si="109"/>
        <v/>
      </c>
      <c r="R1760" s="338" t="b">
        <f t="shared" si="110"/>
        <v>1</v>
      </c>
      <c r="S1760" s="338" t="str">
        <f t="shared" si="111"/>
        <v/>
      </c>
    </row>
    <row r="1761" spans="1:19" s="338" customFormat="1" ht="20.100000000000001" customHeight="1">
      <c r="A1761" s="301"/>
      <c r="B1761" s="333"/>
      <c r="C1761" s="333"/>
      <c r="D1761" s="333"/>
      <c r="E1761" s="333"/>
      <c r="F1761" s="333"/>
      <c r="G1761" s="334"/>
      <c r="H1761" s="334"/>
      <c r="I1761" s="335"/>
      <c r="J1761" s="335"/>
      <c r="K1761" s="335"/>
      <c r="L1761" s="335"/>
      <c r="M1761" s="335"/>
      <c r="N1761" s="336" t="str">
        <f t="shared" ca="1" si="108"/>
        <v/>
      </c>
      <c r="O1761" s="336" t="s">
        <v>18592</v>
      </c>
      <c r="P1761" s="337"/>
      <c r="Q1761" s="338" t="str">
        <f t="shared" si="109"/>
        <v/>
      </c>
      <c r="R1761" s="338" t="b">
        <f t="shared" si="110"/>
        <v>1</v>
      </c>
      <c r="S1761" s="338" t="str">
        <f t="shared" si="111"/>
        <v/>
      </c>
    </row>
    <row r="1762" spans="1:19" s="338" customFormat="1" ht="20.100000000000001" customHeight="1">
      <c r="A1762" s="301"/>
      <c r="B1762" s="333"/>
      <c r="C1762" s="333"/>
      <c r="D1762" s="333"/>
      <c r="E1762" s="333"/>
      <c r="F1762" s="333"/>
      <c r="G1762" s="334"/>
      <c r="H1762" s="334"/>
      <c r="I1762" s="335"/>
      <c r="J1762" s="335"/>
      <c r="K1762" s="335"/>
      <c r="L1762" s="335"/>
      <c r="M1762" s="335"/>
      <c r="N1762" s="336" t="str">
        <f t="shared" ca="1" si="108"/>
        <v/>
      </c>
      <c r="O1762" s="336" t="s">
        <v>18592</v>
      </c>
      <c r="P1762" s="337"/>
      <c r="Q1762" s="338" t="str">
        <f t="shared" si="109"/>
        <v/>
      </c>
      <c r="R1762" s="338" t="b">
        <f t="shared" si="110"/>
        <v>1</v>
      </c>
      <c r="S1762" s="338" t="str">
        <f t="shared" si="111"/>
        <v/>
      </c>
    </row>
    <row r="1763" spans="1:19" s="338" customFormat="1" ht="20.100000000000001" customHeight="1">
      <c r="A1763" s="301"/>
      <c r="B1763" s="333"/>
      <c r="C1763" s="333"/>
      <c r="D1763" s="333"/>
      <c r="E1763" s="333"/>
      <c r="F1763" s="333"/>
      <c r="G1763" s="334"/>
      <c r="H1763" s="334"/>
      <c r="I1763" s="335"/>
      <c r="J1763" s="335"/>
      <c r="K1763" s="335"/>
      <c r="L1763" s="335"/>
      <c r="M1763" s="335"/>
      <c r="N1763" s="336" t="str">
        <f t="shared" ca="1" si="108"/>
        <v/>
      </c>
      <c r="O1763" s="336" t="s">
        <v>18592</v>
      </c>
      <c r="P1763" s="337"/>
      <c r="Q1763" s="338" t="str">
        <f t="shared" si="109"/>
        <v/>
      </c>
      <c r="R1763" s="338" t="b">
        <f t="shared" si="110"/>
        <v>1</v>
      </c>
      <c r="S1763" s="338" t="str">
        <f t="shared" si="111"/>
        <v/>
      </c>
    </row>
    <row r="1764" spans="1:19" s="338" customFormat="1" ht="20.100000000000001" customHeight="1">
      <c r="A1764" s="301"/>
      <c r="B1764" s="333"/>
      <c r="C1764" s="333"/>
      <c r="D1764" s="333"/>
      <c r="E1764" s="333"/>
      <c r="F1764" s="333"/>
      <c r="G1764" s="334"/>
      <c r="H1764" s="334"/>
      <c r="I1764" s="335"/>
      <c r="J1764" s="335"/>
      <c r="K1764" s="335"/>
      <c r="L1764" s="335"/>
      <c r="M1764" s="335"/>
      <c r="N1764" s="336" t="str">
        <f t="shared" ca="1" si="108"/>
        <v/>
      </c>
      <c r="O1764" s="336" t="s">
        <v>18592</v>
      </c>
      <c r="P1764" s="337"/>
      <c r="Q1764" s="338" t="str">
        <f t="shared" si="109"/>
        <v/>
      </c>
      <c r="R1764" s="338" t="b">
        <f t="shared" si="110"/>
        <v>1</v>
      </c>
      <c r="S1764" s="338" t="str">
        <f t="shared" si="111"/>
        <v/>
      </c>
    </row>
    <row r="1765" spans="1:19" s="338" customFormat="1" ht="20.100000000000001" customHeight="1">
      <c r="A1765" s="301"/>
      <c r="B1765" s="333"/>
      <c r="C1765" s="333"/>
      <c r="D1765" s="333"/>
      <c r="E1765" s="333"/>
      <c r="F1765" s="333"/>
      <c r="G1765" s="334"/>
      <c r="H1765" s="334"/>
      <c r="I1765" s="335"/>
      <c r="J1765" s="335"/>
      <c r="K1765" s="335"/>
      <c r="L1765" s="335"/>
      <c r="M1765" s="335"/>
      <c r="N1765" s="336" t="str">
        <f t="shared" ca="1" si="108"/>
        <v/>
      </c>
      <c r="O1765" s="336" t="s">
        <v>18592</v>
      </c>
      <c r="P1765" s="337"/>
      <c r="Q1765" s="338" t="str">
        <f t="shared" si="109"/>
        <v/>
      </c>
      <c r="R1765" s="338" t="b">
        <f t="shared" si="110"/>
        <v>1</v>
      </c>
      <c r="S1765" s="338" t="str">
        <f t="shared" si="111"/>
        <v/>
      </c>
    </row>
    <row r="1766" spans="1:19" s="338" customFormat="1" ht="20.100000000000001" customHeight="1">
      <c r="A1766" s="301"/>
      <c r="B1766" s="333"/>
      <c r="C1766" s="333"/>
      <c r="D1766" s="333"/>
      <c r="E1766" s="333"/>
      <c r="F1766" s="333"/>
      <c r="G1766" s="334"/>
      <c r="H1766" s="334"/>
      <c r="I1766" s="335"/>
      <c r="J1766" s="335"/>
      <c r="K1766" s="335"/>
      <c r="L1766" s="335"/>
      <c r="M1766" s="335"/>
      <c r="N1766" s="336" t="str">
        <f t="shared" ca="1" si="108"/>
        <v/>
      </c>
      <c r="O1766" s="336" t="s">
        <v>18592</v>
      </c>
      <c r="P1766" s="337"/>
      <c r="Q1766" s="338" t="str">
        <f t="shared" si="109"/>
        <v/>
      </c>
      <c r="R1766" s="338" t="b">
        <f t="shared" si="110"/>
        <v>1</v>
      </c>
      <c r="S1766" s="338" t="str">
        <f t="shared" si="111"/>
        <v/>
      </c>
    </row>
    <row r="1767" spans="1:19" s="338" customFormat="1" ht="20.100000000000001" customHeight="1">
      <c r="A1767" s="301"/>
      <c r="B1767" s="333"/>
      <c r="C1767" s="333"/>
      <c r="D1767" s="333"/>
      <c r="E1767" s="333"/>
      <c r="F1767" s="333"/>
      <c r="G1767" s="334"/>
      <c r="H1767" s="334"/>
      <c r="I1767" s="335"/>
      <c r="J1767" s="335"/>
      <c r="K1767" s="335"/>
      <c r="L1767" s="335"/>
      <c r="M1767" s="335"/>
      <c r="N1767" s="336" t="str">
        <f t="shared" ca="1" si="108"/>
        <v/>
      </c>
      <c r="O1767" s="336" t="s">
        <v>18592</v>
      </c>
      <c r="P1767" s="337"/>
      <c r="Q1767" s="338" t="str">
        <f t="shared" si="109"/>
        <v/>
      </c>
      <c r="R1767" s="338" t="b">
        <f t="shared" si="110"/>
        <v>1</v>
      </c>
      <c r="S1767" s="338" t="str">
        <f t="shared" si="111"/>
        <v/>
      </c>
    </row>
    <row r="1768" spans="1:19" s="338" customFormat="1" ht="20.100000000000001" customHeight="1">
      <c r="A1768" s="301"/>
      <c r="B1768" s="333"/>
      <c r="C1768" s="333"/>
      <c r="D1768" s="333"/>
      <c r="E1768" s="333"/>
      <c r="F1768" s="333"/>
      <c r="G1768" s="334"/>
      <c r="H1768" s="334"/>
      <c r="I1768" s="335"/>
      <c r="J1768" s="335"/>
      <c r="K1768" s="335"/>
      <c r="L1768" s="335"/>
      <c r="M1768" s="335"/>
      <c r="N1768" s="336" t="str">
        <f t="shared" ca="1" si="108"/>
        <v/>
      </c>
      <c r="O1768" s="336" t="s">
        <v>18592</v>
      </c>
      <c r="P1768" s="337"/>
      <c r="Q1768" s="338" t="str">
        <f t="shared" si="109"/>
        <v/>
      </c>
      <c r="R1768" s="338" t="b">
        <f t="shared" si="110"/>
        <v>1</v>
      </c>
      <c r="S1768" s="338" t="str">
        <f t="shared" si="111"/>
        <v/>
      </c>
    </row>
    <row r="1769" spans="1:19" s="338" customFormat="1" ht="20.100000000000001" customHeight="1">
      <c r="A1769" s="301"/>
      <c r="B1769" s="333"/>
      <c r="C1769" s="333"/>
      <c r="D1769" s="333"/>
      <c r="E1769" s="333"/>
      <c r="F1769" s="333"/>
      <c r="G1769" s="334"/>
      <c r="H1769" s="334"/>
      <c r="I1769" s="335"/>
      <c r="J1769" s="335"/>
      <c r="K1769" s="335"/>
      <c r="L1769" s="335"/>
      <c r="M1769" s="335"/>
      <c r="N1769" s="336" t="str">
        <f t="shared" ca="1" si="108"/>
        <v/>
      </c>
      <c r="O1769" s="336" t="s">
        <v>18592</v>
      </c>
      <c r="P1769" s="337"/>
      <c r="Q1769" s="338" t="str">
        <f t="shared" si="109"/>
        <v/>
      </c>
      <c r="R1769" s="338" t="b">
        <f t="shared" si="110"/>
        <v>1</v>
      </c>
      <c r="S1769" s="338" t="str">
        <f t="shared" si="111"/>
        <v/>
      </c>
    </row>
    <row r="1770" spans="1:19" s="338" customFormat="1" ht="20.100000000000001" customHeight="1">
      <c r="A1770" s="301"/>
      <c r="B1770" s="333"/>
      <c r="C1770" s="333"/>
      <c r="D1770" s="333"/>
      <c r="E1770" s="333"/>
      <c r="F1770" s="333"/>
      <c r="G1770" s="334"/>
      <c r="H1770" s="334"/>
      <c r="I1770" s="335"/>
      <c r="J1770" s="335"/>
      <c r="K1770" s="335"/>
      <c r="L1770" s="335"/>
      <c r="M1770" s="335"/>
      <c r="N1770" s="336" t="str">
        <f t="shared" ca="1" si="108"/>
        <v/>
      </c>
      <c r="O1770" s="336" t="s">
        <v>18592</v>
      </c>
      <c r="P1770" s="337"/>
      <c r="Q1770" s="338" t="str">
        <f t="shared" si="109"/>
        <v/>
      </c>
      <c r="R1770" s="338" t="b">
        <f t="shared" si="110"/>
        <v>1</v>
      </c>
      <c r="S1770" s="338" t="str">
        <f t="shared" si="111"/>
        <v/>
      </c>
    </row>
    <row r="1771" spans="1:19" s="338" customFormat="1" ht="20.100000000000001" customHeight="1">
      <c r="A1771" s="301"/>
      <c r="B1771" s="333"/>
      <c r="C1771" s="333"/>
      <c r="D1771" s="333"/>
      <c r="E1771" s="333"/>
      <c r="F1771" s="333"/>
      <c r="G1771" s="334"/>
      <c r="H1771" s="334"/>
      <c r="I1771" s="335"/>
      <c r="J1771" s="335"/>
      <c r="K1771" s="335"/>
      <c r="L1771" s="335"/>
      <c r="M1771" s="335"/>
      <c r="N1771" s="336" t="str">
        <f t="shared" ca="1" si="108"/>
        <v/>
      </c>
      <c r="O1771" s="336" t="s">
        <v>18592</v>
      </c>
      <c r="P1771" s="337"/>
      <c r="Q1771" s="338" t="str">
        <f t="shared" si="109"/>
        <v/>
      </c>
      <c r="R1771" s="338" t="b">
        <f t="shared" si="110"/>
        <v>1</v>
      </c>
      <c r="S1771" s="338" t="str">
        <f t="shared" si="111"/>
        <v/>
      </c>
    </row>
    <row r="1772" spans="1:19" s="338" customFormat="1" ht="20.100000000000001" customHeight="1">
      <c r="A1772" s="301"/>
      <c r="B1772" s="333"/>
      <c r="C1772" s="333"/>
      <c r="D1772" s="333"/>
      <c r="E1772" s="333"/>
      <c r="F1772" s="333"/>
      <c r="G1772" s="334"/>
      <c r="H1772" s="334"/>
      <c r="I1772" s="335"/>
      <c r="J1772" s="335"/>
      <c r="K1772" s="335"/>
      <c r="L1772" s="335"/>
      <c r="M1772" s="335"/>
      <c r="N1772" s="336" t="str">
        <f t="shared" ca="1" si="108"/>
        <v/>
      </c>
      <c r="O1772" s="336" t="s">
        <v>18592</v>
      </c>
      <c r="P1772" s="337"/>
      <c r="Q1772" s="338" t="str">
        <f t="shared" si="109"/>
        <v/>
      </c>
      <c r="R1772" s="338" t="b">
        <f t="shared" si="110"/>
        <v>1</v>
      </c>
      <c r="S1772" s="338" t="str">
        <f t="shared" si="111"/>
        <v/>
      </c>
    </row>
    <row r="1773" spans="1:19" s="338" customFormat="1" ht="20.100000000000001" customHeight="1">
      <c r="A1773" s="301"/>
      <c r="B1773" s="333"/>
      <c r="C1773" s="333"/>
      <c r="D1773" s="333"/>
      <c r="E1773" s="333"/>
      <c r="F1773" s="333"/>
      <c r="G1773" s="334"/>
      <c r="H1773" s="334"/>
      <c r="I1773" s="335"/>
      <c r="J1773" s="335"/>
      <c r="K1773" s="335"/>
      <c r="L1773" s="335"/>
      <c r="M1773" s="335"/>
      <c r="N1773" s="336" t="str">
        <f t="shared" ca="1" si="108"/>
        <v/>
      </c>
      <c r="O1773" s="336" t="s">
        <v>18592</v>
      </c>
      <c r="P1773" s="337"/>
      <c r="Q1773" s="338" t="str">
        <f t="shared" si="109"/>
        <v/>
      </c>
      <c r="R1773" s="338" t="b">
        <f t="shared" si="110"/>
        <v>1</v>
      </c>
      <c r="S1773" s="338" t="str">
        <f t="shared" si="111"/>
        <v/>
      </c>
    </row>
    <row r="1774" spans="1:19" s="338" customFormat="1" ht="20.100000000000001" customHeight="1">
      <c r="A1774" s="301"/>
      <c r="B1774" s="333"/>
      <c r="C1774" s="333"/>
      <c r="D1774" s="333"/>
      <c r="E1774" s="333"/>
      <c r="F1774" s="333"/>
      <c r="G1774" s="334"/>
      <c r="H1774" s="334"/>
      <c r="I1774" s="335"/>
      <c r="J1774" s="335"/>
      <c r="K1774" s="335"/>
      <c r="L1774" s="335"/>
      <c r="M1774" s="335"/>
      <c r="N1774" s="336" t="str">
        <f t="shared" ca="1" si="108"/>
        <v/>
      </c>
      <c r="O1774" s="336" t="s">
        <v>18592</v>
      </c>
      <c r="P1774" s="337"/>
      <c r="Q1774" s="338" t="str">
        <f t="shared" si="109"/>
        <v/>
      </c>
      <c r="R1774" s="338" t="b">
        <f t="shared" si="110"/>
        <v>1</v>
      </c>
      <c r="S1774" s="338" t="str">
        <f t="shared" si="111"/>
        <v/>
      </c>
    </row>
    <row r="1775" spans="1:19" s="338" customFormat="1" ht="20.100000000000001" customHeight="1">
      <c r="A1775" s="301"/>
      <c r="B1775" s="333"/>
      <c r="C1775" s="333"/>
      <c r="D1775" s="333"/>
      <c r="E1775" s="333"/>
      <c r="F1775" s="333"/>
      <c r="G1775" s="334"/>
      <c r="H1775" s="334"/>
      <c r="I1775" s="335"/>
      <c r="J1775" s="335"/>
      <c r="K1775" s="335"/>
      <c r="L1775" s="335"/>
      <c r="M1775" s="335"/>
      <c r="N1775" s="336" t="str">
        <f t="shared" ca="1" si="108"/>
        <v/>
      </c>
      <c r="O1775" s="336" t="s">
        <v>18592</v>
      </c>
      <c r="P1775" s="337"/>
      <c r="Q1775" s="338" t="str">
        <f t="shared" si="109"/>
        <v/>
      </c>
      <c r="R1775" s="338" t="b">
        <f t="shared" si="110"/>
        <v>1</v>
      </c>
      <c r="S1775" s="338" t="str">
        <f t="shared" si="111"/>
        <v/>
      </c>
    </row>
    <row r="1776" spans="1:19" s="338" customFormat="1" ht="20.100000000000001" customHeight="1">
      <c r="A1776" s="301"/>
      <c r="B1776" s="333"/>
      <c r="C1776" s="333"/>
      <c r="D1776" s="333"/>
      <c r="E1776" s="333"/>
      <c r="F1776" s="333"/>
      <c r="G1776" s="334"/>
      <c r="H1776" s="334"/>
      <c r="I1776" s="335"/>
      <c r="J1776" s="335"/>
      <c r="K1776" s="335"/>
      <c r="L1776" s="335"/>
      <c r="M1776" s="335"/>
      <c r="N1776" s="336" t="str">
        <f t="shared" ca="1" si="108"/>
        <v/>
      </c>
      <c r="O1776" s="336" t="s">
        <v>18592</v>
      </c>
      <c r="P1776" s="337"/>
      <c r="Q1776" s="338" t="str">
        <f t="shared" si="109"/>
        <v/>
      </c>
      <c r="R1776" s="338" t="b">
        <f t="shared" si="110"/>
        <v>1</v>
      </c>
      <c r="S1776" s="338" t="str">
        <f t="shared" si="111"/>
        <v/>
      </c>
    </row>
    <row r="1777" spans="1:19" s="338" customFormat="1" ht="20.100000000000001" customHeight="1">
      <c r="A1777" s="301"/>
      <c r="B1777" s="333"/>
      <c r="C1777" s="333"/>
      <c r="D1777" s="333"/>
      <c r="E1777" s="333"/>
      <c r="F1777" s="333"/>
      <c r="G1777" s="334"/>
      <c r="H1777" s="334"/>
      <c r="I1777" s="335"/>
      <c r="J1777" s="335"/>
      <c r="K1777" s="335"/>
      <c r="L1777" s="335"/>
      <c r="M1777" s="335"/>
      <c r="N1777" s="336" t="str">
        <f t="shared" ca="1" si="108"/>
        <v/>
      </c>
      <c r="O1777" s="336" t="s">
        <v>18592</v>
      </c>
      <c r="P1777" s="337"/>
      <c r="Q1777" s="338" t="str">
        <f t="shared" si="109"/>
        <v/>
      </c>
      <c r="R1777" s="338" t="b">
        <f t="shared" si="110"/>
        <v>1</v>
      </c>
      <c r="S1777" s="338" t="str">
        <f t="shared" si="111"/>
        <v/>
      </c>
    </row>
    <row r="1778" spans="1:19" s="338" customFormat="1" ht="20.100000000000001" customHeight="1">
      <c r="A1778" s="301"/>
      <c r="B1778" s="333"/>
      <c r="C1778" s="333"/>
      <c r="D1778" s="333"/>
      <c r="E1778" s="333"/>
      <c r="F1778" s="333"/>
      <c r="G1778" s="334"/>
      <c r="H1778" s="334"/>
      <c r="I1778" s="335"/>
      <c r="J1778" s="335"/>
      <c r="K1778" s="335"/>
      <c r="L1778" s="335"/>
      <c r="M1778" s="335"/>
      <c r="N1778" s="336" t="str">
        <f t="shared" ca="1" si="108"/>
        <v/>
      </c>
      <c r="O1778" s="336" t="s">
        <v>18592</v>
      </c>
      <c r="P1778" s="337"/>
      <c r="Q1778" s="338" t="str">
        <f t="shared" si="109"/>
        <v/>
      </c>
      <c r="R1778" s="338" t="b">
        <f t="shared" si="110"/>
        <v>1</v>
      </c>
      <c r="S1778" s="338" t="str">
        <f t="shared" si="111"/>
        <v/>
      </c>
    </row>
    <row r="1779" spans="1:19" s="338" customFormat="1" ht="20.100000000000001" customHeight="1">
      <c r="A1779" s="301"/>
      <c r="B1779" s="333"/>
      <c r="C1779" s="333"/>
      <c r="D1779" s="333"/>
      <c r="E1779" s="333"/>
      <c r="F1779" s="333"/>
      <c r="G1779" s="334"/>
      <c r="H1779" s="334"/>
      <c r="I1779" s="335"/>
      <c r="J1779" s="335"/>
      <c r="K1779" s="335"/>
      <c r="L1779" s="335"/>
      <c r="M1779" s="335"/>
      <c r="N1779" s="336" t="str">
        <f t="shared" ca="1" si="108"/>
        <v/>
      </c>
      <c r="O1779" s="336" t="s">
        <v>18592</v>
      </c>
      <c r="P1779" s="337"/>
      <c r="Q1779" s="338" t="str">
        <f t="shared" si="109"/>
        <v/>
      </c>
      <c r="R1779" s="338" t="b">
        <f t="shared" si="110"/>
        <v>1</v>
      </c>
      <c r="S1779" s="338" t="str">
        <f t="shared" si="111"/>
        <v/>
      </c>
    </row>
    <row r="1780" spans="1:19" s="338" customFormat="1" ht="20.100000000000001" customHeight="1">
      <c r="A1780" s="301"/>
      <c r="B1780" s="333"/>
      <c r="C1780" s="333"/>
      <c r="D1780" s="333"/>
      <c r="E1780" s="333"/>
      <c r="F1780" s="333"/>
      <c r="G1780" s="334"/>
      <c r="H1780" s="334"/>
      <c r="I1780" s="335"/>
      <c r="J1780" s="335"/>
      <c r="K1780" s="335"/>
      <c r="L1780" s="335"/>
      <c r="M1780" s="335"/>
      <c r="N1780" s="336" t="str">
        <f t="shared" ca="1" si="108"/>
        <v/>
      </c>
      <c r="O1780" s="336" t="s">
        <v>18592</v>
      </c>
      <c r="P1780" s="337"/>
      <c r="Q1780" s="338" t="str">
        <f t="shared" si="109"/>
        <v/>
      </c>
      <c r="R1780" s="338" t="b">
        <f t="shared" si="110"/>
        <v>1</v>
      </c>
      <c r="S1780" s="338" t="str">
        <f t="shared" si="111"/>
        <v/>
      </c>
    </row>
    <row r="1781" spans="1:19" s="338" customFormat="1" ht="20.100000000000001" customHeight="1">
      <c r="A1781" s="301"/>
      <c r="B1781" s="333"/>
      <c r="C1781" s="333"/>
      <c r="D1781" s="333"/>
      <c r="E1781" s="333"/>
      <c r="F1781" s="333"/>
      <c r="G1781" s="334"/>
      <c r="H1781" s="334"/>
      <c r="I1781" s="335"/>
      <c r="J1781" s="335"/>
      <c r="K1781" s="335"/>
      <c r="L1781" s="335"/>
      <c r="M1781" s="335"/>
      <c r="N1781" s="336" t="str">
        <f t="shared" ca="1" si="108"/>
        <v/>
      </c>
      <c r="O1781" s="336" t="s">
        <v>18592</v>
      </c>
      <c r="P1781" s="337"/>
      <c r="Q1781" s="338" t="str">
        <f t="shared" si="109"/>
        <v/>
      </c>
      <c r="R1781" s="338" t="b">
        <f t="shared" si="110"/>
        <v>1</v>
      </c>
      <c r="S1781" s="338" t="str">
        <f t="shared" si="111"/>
        <v/>
      </c>
    </row>
    <row r="1782" spans="1:19" s="338" customFormat="1" ht="20.100000000000001" customHeight="1">
      <c r="A1782" s="301"/>
      <c r="B1782" s="333"/>
      <c r="C1782" s="333"/>
      <c r="D1782" s="333"/>
      <c r="E1782" s="333"/>
      <c r="F1782" s="333"/>
      <c r="G1782" s="334"/>
      <c r="H1782" s="334"/>
      <c r="I1782" s="335"/>
      <c r="J1782" s="335"/>
      <c r="K1782" s="335"/>
      <c r="L1782" s="335"/>
      <c r="M1782" s="335"/>
      <c r="N1782" s="336" t="str">
        <f t="shared" ca="1" si="108"/>
        <v/>
      </c>
      <c r="O1782" s="336" t="s">
        <v>18592</v>
      </c>
      <c r="P1782" s="337"/>
      <c r="Q1782" s="338" t="str">
        <f t="shared" si="109"/>
        <v/>
      </c>
      <c r="R1782" s="338" t="b">
        <f t="shared" si="110"/>
        <v>1</v>
      </c>
      <c r="S1782" s="338" t="str">
        <f t="shared" si="111"/>
        <v/>
      </c>
    </row>
    <row r="1783" spans="1:19" s="338" customFormat="1" ht="20.100000000000001" customHeight="1">
      <c r="A1783" s="301"/>
      <c r="B1783" s="333"/>
      <c r="C1783" s="333"/>
      <c r="D1783" s="333"/>
      <c r="E1783" s="333"/>
      <c r="F1783" s="333"/>
      <c r="G1783" s="334"/>
      <c r="H1783" s="334"/>
      <c r="I1783" s="335"/>
      <c r="J1783" s="335"/>
      <c r="K1783" s="335"/>
      <c r="L1783" s="335"/>
      <c r="M1783" s="335"/>
      <c r="N1783" s="336" t="str">
        <f t="shared" ca="1" si="108"/>
        <v/>
      </c>
      <c r="O1783" s="336" t="s">
        <v>18592</v>
      </c>
      <c r="P1783" s="337"/>
      <c r="Q1783" s="338" t="str">
        <f t="shared" si="109"/>
        <v/>
      </c>
      <c r="R1783" s="338" t="b">
        <f t="shared" si="110"/>
        <v>1</v>
      </c>
      <c r="S1783" s="338" t="str">
        <f t="shared" si="111"/>
        <v/>
      </c>
    </row>
    <row r="1784" spans="1:19" s="338" customFormat="1" ht="20.100000000000001" customHeight="1">
      <c r="A1784" s="301"/>
      <c r="B1784" s="333"/>
      <c r="C1784" s="333"/>
      <c r="D1784" s="333"/>
      <c r="E1784" s="333"/>
      <c r="F1784" s="333"/>
      <c r="G1784" s="334"/>
      <c r="H1784" s="334"/>
      <c r="I1784" s="335"/>
      <c r="J1784" s="335"/>
      <c r="K1784" s="335"/>
      <c r="L1784" s="335"/>
      <c r="M1784" s="335"/>
      <c r="N1784" s="336" t="str">
        <f t="shared" ca="1" si="108"/>
        <v/>
      </c>
      <c r="O1784" s="336" t="s">
        <v>18592</v>
      </c>
      <c r="P1784" s="337"/>
      <c r="Q1784" s="338" t="str">
        <f t="shared" si="109"/>
        <v/>
      </c>
      <c r="R1784" s="338" t="b">
        <f t="shared" si="110"/>
        <v>1</v>
      </c>
      <c r="S1784" s="338" t="str">
        <f t="shared" si="111"/>
        <v/>
      </c>
    </row>
    <row r="1785" spans="1:19" s="338" customFormat="1" ht="20.100000000000001" customHeight="1">
      <c r="A1785" s="301"/>
      <c r="B1785" s="333"/>
      <c r="C1785" s="333"/>
      <c r="D1785" s="333"/>
      <c r="E1785" s="333"/>
      <c r="F1785" s="333"/>
      <c r="G1785" s="334"/>
      <c r="H1785" s="334"/>
      <c r="I1785" s="335"/>
      <c r="J1785" s="335"/>
      <c r="K1785" s="335"/>
      <c r="L1785" s="335"/>
      <c r="M1785" s="335"/>
      <c r="N1785" s="336" t="str">
        <f t="shared" ca="1" si="108"/>
        <v/>
      </c>
      <c r="O1785" s="336" t="s">
        <v>18592</v>
      </c>
      <c r="P1785" s="337"/>
      <c r="Q1785" s="338" t="str">
        <f t="shared" si="109"/>
        <v/>
      </c>
      <c r="R1785" s="338" t="b">
        <f t="shared" si="110"/>
        <v>1</v>
      </c>
      <c r="S1785" s="338" t="str">
        <f t="shared" si="111"/>
        <v/>
      </c>
    </row>
    <row r="1786" spans="1:19" s="338" customFormat="1" ht="20.100000000000001" customHeight="1">
      <c r="A1786" s="301"/>
      <c r="B1786" s="333"/>
      <c r="C1786" s="333"/>
      <c r="D1786" s="333"/>
      <c r="E1786" s="333"/>
      <c r="F1786" s="333"/>
      <c r="G1786" s="334"/>
      <c r="H1786" s="334"/>
      <c r="I1786" s="335"/>
      <c r="J1786" s="335"/>
      <c r="K1786" s="335"/>
      <c r="L1786" s="335"/>
      <c r="M1786" s="335"/>
      <c r="N1786" s="336" t="str">
        <f t="shared" ca="1" si="108"/>
        <v/>
      </c>
      <c r="O1786" s="336" t="s">
        <v>18592</v>
      </c>
      <c r="P1786" s="337"/>
      <c r="Q1786" s="338" t="str">
        <f t="shared" si="109"/>
        <v/>
      </c>
      <c r="R1786" s="338" t="b">
        <f t="shared" si="110"/>
        <v>1</v>
      </c>
      <c r="S1786" s="338" t="str">
        <f t="shared" si="111"/>
        <v/>
      </c>
    </row>
    <row r="1787" spans="1:19" s="338" customFormat="1" ht="20.100000000000001" customHeight="1">
      <c r="A1787" s="301"/>
      <c r="B1787" s="333"/>
      <c r="C1787" s="333"/>
      <c r="D1787" s="333"/>
      <c r="E1787" s="333"/>
      <c r="F1787" s="333"/>
      <c r="G1787" s="334"/>
      <c r="H1787" s="334"/>
      <c r="I1787" s="335"/>
      <c r="J1787" s="335"/>
      <c r="K1787" s="335"/>
      <c r="L1787" s="335"/>
      <c r="M1787" s="335"/>
      <c r="N1787" s="336" t="str">
        <f t="shared" ca="1" si="108"/>
        <v/>
      </c>
      <c r="O1787" s="336" t="s">
        <v>18592</v>
      </c>
      <c r="P1787" s="337"/>
      <c r="Q1787" s="338" t="str">
        <f t="shared" si="109"/>
        <v/>
      </c>
      <c r="R1787" s="338" t="b">
        <f t="shared" si="110"/>
        <v>1</v>
      </c>
      <c r="S1787" s="338" t="str">
        <f t="shared" si="111"/>
        <v/>
      </c>
    </row>
    <row r="1788" spans="1:19" s="338" customFormat="1" ht="20.100000000000001" customHeight="1">
      <c r="A1788" s="301"/>
      <c r="B1788" s="333"/>
      <c r="C1788" s="333"/>
      <c r="D1788" s="333"/>
      <c r="E1788" s="333"/>
      <c r="F1788" s="333"/>
      <c r="G1788" s="334"/>
      <c r="H1788" s="334"/>
      <c r="I1788" s="335"/>
      <c r="J1788" s="335"/>
      <c r="K1788" s="335"/>
      <c r="L1788" s="335"/>
      <c r="M1788" s="335"/>
      <c r="N1788" s="336" t="str">
        <f t="shared" ca="1" si="108"/>
        <v/>
      </c>
      <c r="O1788" s="336" t="s">
        <v>18592</v>
      </c>
      <c r="P1788" s="337"/>
      <c r="Q1788" s="338" t="str">
        <f t="shared" si="109"/>
        <v/>
      </c>
      <c r="R1788" s="338" t="b">
        <f t="shared" si="110"/>
        <v>1</v>
      </c>
      <c r="S1788" s="338" t="str">
        <f t="shared" si="111"/>
        <v/>
      </c>
    </row>
    <row r="1789" spans="1:19" s="338" customFormat="1" ht="20.100000000000001" customHeight="1">
      <c r="A1789" s="301"/>
      <c r="B1789" s="333"/>
      <c r="C1789" s="333"/>
      <c r="D1789" s="333"/>
      <c r="E1789" s="333"/>
      <c r="F1789" s="333"/>
      <c r="G1789" s="334"/>
      <c r="H1789" s="334"/>
      <c r="I1789" s="335"/>
      <c r="J1789" s="335"/>
      <c r="K1789" s="335"/>
      <c r="L1789" s="335"/>
      <c r="M1789" s="335"/>
      <c r="N1789" s="336" t="str">
        <f t="shared" ca="1" si="108"/>
        <v/>
      </c>
      <c r="O1789" s="336" t="s">
        <v>18592</v>
      </c>
      <c r="P1789" s="337"/>
      <c r="Q1789" s="338" t="str">
        <f t="shared" si="109"/>
        <v/>
      </c>
      <c r="R1789" s="338" t="b">
        <f t="shared" si="110"/>
        <v>1</v>
      </c>
      <c r="S1789" s="338" t="str">
        <f t="shared" si="111"/>
        <v/>
      </c>
    </row>
    <row r="1790" spans="1:19" s="338" customFormat="1" ht="20.100000000000001" customHeight="1">
      <c r="A1790" s="301"/>
      <c r="B1790" s="333"/>
      <c r="C1790" s="333"/>
      <c r="D1790" s="333"/>
      <c r="E1790" s="333"/>
      <c r="F1790" s="333"/>
      <c r="G1790" s="334"/>
      <c r="H1790" s="334"/>
      <c r="I1790" s="335"/>
      <c r="J1790" s="335"/>
      <c r="K1790" s="335"/>
      <c r="L1790" s="335"/>
      <c r="M1790" s="335"/>
      <c r="N1790" s="336" t="str">
        <f t="shared" ca="1" si="108"/>
        <v/>
      </c>
      <c r="O1790" s="336" t="s">
        <v>18592</v>
      </c>
      <c r="P1790" s="337"/>
      <c r="Q1790" s="338" t="str">
        <f t="shared" si="109"/>
        <v/>
      </c>
      <c r="R1790" s="338" t="b">
        <f t="shared" si="110"/>
        <v>1</v>
      </c>
      <c r="S1790" s="338" t="str">
        <f t="shared" si="111"/>
        <v/>
      </c>
    </row>
    <row r="1791" spans="1:19" s="338" customFormat="1" ht="20.100000000000001" customHeight="1">
      <c r="A1791" s="301"/>
      <c r="B1791" s="333"/>
      <c r="C1791" s="333"/>
      <c r="D1791" s="333"/>
      <c r="E1791" s="333"/>
      <c r="F1791" s="333"/>
      <c r="G1791" s="334"/>
      <c r="H1791" s="334"/>
      <c r="I1791" s="335"/>
      <c r="J1791" s="335"/>
      <c r="K1791" s="335"/>
      <c r="L1791" s="335"/>
      <c r="M1791" s="335"/>
      <c r="N1791" s="336" t="str">
        <f t="shared" ca="1" si="108"/>
        <v/>
      </c>
      <c r="O1791" s="336" t="s">
        <v>18592</v>
      </c>
      <c r="P1791" s="337"/>
      <c r="Q1791" s="338" t="str">
        <f t="shared" si="109"/>
        <v/>
      </c>
      <c r="R1791" s="338" t="b">
        <f t="shared" si="110"/>
        <v>1</v>
      </c>
      <c r="S1791" s="338" t="str">
        <f t="shared" si="111"/>
        <v/>
      </c>
    </row>
    <row r="1792" spans="1:19" s="338" customFormat="1" ht="20.100000000000001" customHeight="1">
      <c r="A1792" s="301"/>
      <c r="B1792" s="333"/>
      <c r="C1792" s="333"/>
      <c r="D1792" s="333"/>
      <c r="E1792" s="333"/>
      <c r="F1792" s="333"/>
      <c r="G1792" s="334"/>
      <c r="H1792" s="334"/>
      <c r="I1792" s="335"/>
      <c r="J1792" s="335"/>
      <c r="K1792" s="335"/>
      <c r="L1792" s="335"/>
      <c r="M1792" s="335"/>
      <c r="N1792" s="336" t="str">
        <f t="shared" ca="1" si="108"/>
        <v/>
      </c>
      <c r="O1792" s="336" t="s">
        <v>18592</v>
      </c>
      <c r="P1792" s="337"/>
      <c r="Q1792" s="338" t="str">
        <f t="shared" si="109"/>
        <v/>
      </c>
      <c r="R1792" s="338" t="b">
        <f t="shared" si="110"/>
        <v>1</v>
      </c>
      <c r="S1792" s="338" t="str">
        <f t="shared" si="111"/>
        <v/>
      </c>
    </row>
    <row r="1793" spans="1:19" s="338" customFormat="1" ht="20.100000000000001" customHeight="1">
      <c r="A1793" s="301"/>
      <c r="B1793" s="333"/>
      <c r="C1793" s="333"/>
      <c r="D1793" s="333"/>
      <c r="E1793" s="333"/>
      <c r="F1793" s="333"/>
      <c r="G1793" s="334"/>
      <c r="H1793" s="334"/>
      <c r="I1793" s="335"/>
      <c r="J1793" s="335"/>
      <c r="K1793" s="335"/>
      <c r="L1793" s="335"/>
      <c r="M1793" s="335"/>
      <c r="N1793" s="336" t="str">
        <f t="shared" ca="1" si="108"/>
        <v/>
      </c>
      <c r="O1793" s="336" t="s">
        <v>18592</v>
      </c>
      <c r="P1793" s="337"/>
      <c r="Q1793" s="338" t="str">
        <f t="shared" si="109"/>
        <v/>
      </c>
      <c r="R1793" s="338" t="b">
        <f t="shared" si="110"/>
        <v>1</v>
      </c>
      <c r="S1793" s="338" t="str">
        <f t="shared" si="111"/>
        <v/>
      </c>
    </row>
    <row r="1794" spans="1:19" s="338" customFormat="1" ht="20.100000000000001" customHeight="1">
      <c r="A1794" s="301"/>
      <c r="B1794" s="333"/>
      <c r="C1794" s="333"/>
      <c r="D1794" s="333"/>
      <c r="E1794" s="333"/>
      <c r="F1794" s="333"/>
      <c r="G1794" s="334"/>
      <c r="H1794" s="334"/>
      <c r="I1794" s="335"/>
      <c r="J1794" s="335"/>
      <c r="K1794" s="335"/>
      <c r="L1794" s="335"/>
      <c r="M1794" s="335"/>
      <c r="N1794" s="336" t="str">
        <f t="shared" ca="1" si="108"/>
        <v/>
      </c>
      <c r="O1794" s="336" t="s">
        <v>18592</v>
      </c>
      <c r="P1794" s="337"/>
      <c r="Q1794" s="338" t="str">
        <f t="shared" si="109"/>
        <v/>
      </c>
      <c r="R1794" s="338" t="b">
        <f t="shared" si="110"/>
        <v>1</v>
      </c>
      <c r="S1794" s="338" t="str">
        <f t="shared" si="111"/>
        <v/>
      </c>
    </row>
    <row r="1795" spans="1:19" s="338" customFormat="1" ht="20.100000000000001" customHeight="1">
      <c r="A1795" s="301"/>
      <c r="B1795" s="333"/>
      <c r="C1795" s="333"/>
      <c r="D1795" s="333"/>
      <c r="E1795" s="333"/>
      <c r="F1795" s="333"/>
      <c r="G1795" s="334"/>
      <c r="H1795" s="334"/>
      <c r="I1795" s="335"/>
      <c r="J1795" s="335"/>
      <c r="K1795" s="335"/>
      <c r="L1795" s="335"/>
      <c r="M1795" s="335"/>
      <c r="N1795" s="336" t="str">
        <f t="shared" ca="1" si="108"/>
        <v/>
      </c>
      <c r="O1795" s="336" t="s">
        <v>18592</v>
      </c>
      <c r="P1795" s="337"/>
      <c r="Q1795" s="338" t="str">
        <f t="shared" si="109"/>
        <v/>
      </c>
      <c r="R1795" s="338" t="b">
        <f t="shared" si="110"/>
        <v>1</v>
      </c>
      <c r="S1795" s="338" t="str">
        <f t="shared" si="111"/>
        <v/>
      </c>
    </row>
    <row r="1796" spans="1:19" s="338" customFormat="1" ht="20.100000000000001" customHeight="1">
      <c r="A1796" s="301"/>
      <c r="B1796" s="333"/>
      <c r="C1796" s="333"/>
      <c r="D1796" s="333"/>
      <c r="E1796" s="333"/>
      <c r="F1796" s="333"/>
      <c r="G1796" s="334"/>
      <c r="H1796" s="334"/>
      <c r="I1796" s="335"/>
      <c r="J1796" s="335"/>
      <c r="K1796" s="335"/>
      <c r="L1796" s="335"/>
      <c r="M1796" s="335"/>
      <c r="N1796" s="336" t="str">
        <f t="shared" ca="1" si="108"/>
        <v/>
      </c>
      <c r="O1796" s="336" t="s">
        <v>18592</v>
      </c>
      <c r="P1796" s="337"/>
      <c r="Q1796" s="338" t="str">
        <f t="shared" si="109"/>
        <v/>
      </c>
      <c r="R1796" s="338" t="b">
        <f t="shared" si="110"/>
        <v>1</v>
      </c>
      <c r="S1796" s="338" t="str">
        <f t="shared" si="111"/>
        <v/>
      </c>
    </row>
    <row r="1797" spans="1:19" s="338" customFormat="1" ht="20.100000000000001" customHeight="1">
      <c r="A1797" s="301"/>
      <c r="B1797" s="333"/>
      <c r="C1797" s="333"/>
      <c r="D1797" s="333"/>
      <c r="E1797" s="333"/>
      <c r="F1797" s="333"/>
      <c r="G1797" s="334"/>
      <c r="H1797" s="334"/>
      <c r="I1797" s="335"/>
      <c r="J1797" s="335"/>
      <c r="K1797" s="335"/>
      <c r="L1797" s="335"/>
      <c r="M1797" s="335"/>
      <c r="N1797" s="336" t="str">
        <f t="shared" ref="N1797:N1860" ca="1" si="112">IF(A1797="","",IF(ISERROR(MATCH($F1797,CL,0)),"Unknown",INDIRECT("'C'!$A$"&amp;MATCH($F1797,CL,0)+1)))</f>
        <v/>
      </c>
      <c r="O1797" s="336" t="s">
        <v>18592</v>
      </c>
      <c r="P1797" s="337"/>
      <c r="Q1797" s="338" t="str">
        <f t="shared" ref="Q1797:Q1860" si="113">A1797&amp;B1797</f>
        <v/>
      </c>
      <c r="R1797" s="338" t="b">
        <f t="shared" ref="R1797:R1860" si="114">OR(ISBLANK(B1797),ISBLANK(C1797))</f>
        <v>1</v>
      </c>
      <c r="S1797" s="338" t="str">
        <f t="shared" ref="S1797:S1860" si="115">IF(R1797,"",A1797&amp;"+")</f>
        <v/>
      </c>
    </row>
    <row r="1798" spans="1:19" s="338" customFormat="1" ht="20.100000000000001" customHeight="1">
      <c r="A1798" s="301"/>
      <c r="B1798" s="333"/>
      <c r="C1798" s="333"/>
      <c r="D1798" s="333"/>
      <c r="E1798" s="333"/>
      <c r="F1798" s="333"/>
      <c r="G1798" s="334"/>
      <c r="H1798" s="334"/>
      <c r="I1798" s="335"/>
      <c r="J1798" s="335"/>
      <c r="K1798" s="335"/>
      <c r="L1798" s="335"/>
      <c r="M1798" s="335"/>
      <c r="N1798" s="336" t="str">
        <f t="shared" ca="1" si="112"/>
        <v/>
      </c>
      <c r="O1798" s="336" t="s">
        <v>18592</v>
      </c>
      <c r="P1798" s="337"/>
      <c r="Q1798" s="338" t="str">
        <f t="shared" si="113"/>
        <v/>
      </c>
      <c r="R1798" s="338" t="b">
        <f t="shared" si="114"/>
        <v>1</v>
      </c>
      <c r="S1798" s="338" t="str">
        <f t="shared" si="115"/>
        <v/>
      </c>
    </row>
    <row r="1799" spans="1:19" s="338" customFormat="1" ht="20.100000000000001" customHeight="1">
      <c r="A1799" s="301"/>
      <c r="B1799" s="333"/>
      <c r="C1799" s="333"/>
      <c r="D1799" s="333"/>
      <c r="E1799" s="333"/>
      <c r="F1799" s="333"/>
      <c r="G1799" s="334"/>
      <c r="H1799" s="334"/>
      <c r="I1799" s="335"/>
      <c r="J1799" s="335"/>
      <c r="K1799" s="335"/>
      <c r="L1799" s="335"/>
      <c r="M1799" s="335"/>
      <c r="N1799" s="336" t="str">
        <f t="shared" ca="1" si="112"/>
        <v/>
      </c>
      <c r="O1799" s="336" t="s">
        <v>18592</v>
      </c>
      <c r="P1799" s="337"/>
      <c r="Q1799" s="338" t="str">
        <f t="shared" si="113"/>
        <v/>
      </c>
      <c r="R1799" s="338" t="b">
        <f t="shared" si="114"/>
        <v>1</v>
      </c>
      <c r="S1799" s="338" t="str">
        <f t="shared" si="115"/>
        <v/>
      </c>
    </row>
    <row r="1800" spans="1:19" s="338" customFormat="1" ht="20.100000000000001" customHeight="1">
      <c r="A1800" s="301"/>
      <c r="B1800" s="333"/>
      <c r="C1800" s="333"/>
      <c r="D1800" s="333"/>
      <c r="E1800" s="333"/>
      <c r="F1800" s="333"/>
      <c r="G1800" s="334"/>
      <c r="H1800" s="334"/>
      <c r="I1800" s="335"/>
      <c r="J1800" s="335"/>
      <c r="K1800" s="335"/>
      <c r="L1800" s="335"/>
      <c r="M1800" s="335"/>
      <c r="N1800" s="336" t="str">
        <f t="shared" ca="1" si="112"/>
        <v/>
      </c>
      <c r="O1800" s="336" t="s">
        <v>18592</v>
      </c>
      <c r="P1800" s="337"/>
      <c r="Q1800" s="338" t="str">
        <f t="shared" si="113"/>
        <v/>
      </c>
      <c r="R1800" s="338" t="b">
        <f t="shared" si="114"/>
        <v>1</v>
      </c>
      <c r="S1800" s="338" t="str">
        <f t="shared" si="115"/>
        <v/>
      </c>
    </row>
    <row r="1801" spans="1:19" s="338" customFormat="1" ht="20.100000000000001" customHeight="1">
      <c r="A1801" s="301"/>
      <c r="B1801" s="333"/>
      <c r="C1801" s="333"/>
      <c r="D1801" s="333"/>
      <c r="E1801" s="333"/>
      <c r="F1801" s="333"/>
      <c r="G1801" s="334"/>
      <c r="H1801" s="334"/>
      <c r="I1801" s="335"/>
      <c r="J1801" s="335"/>
      <c r="K1801" s="335"/>
      <c r="L1801" s="335"/>
      <c r="M1801" s="335"/>
      <c r="N1801" s="336" t="str">
        <f t="shared" ca="1" si="112"/>
        <v/>
      </c>
      <c r="O1801" s="336" t="s">
        <v>18592</v>
      </c>
      <c r="P1801" s="337"/>
      <c r="Q1801" s="338" t="str">
        <f t="shared" si="113"/>
        <v/>
      </c>
      <c r="R1801" s="338" t="b">
        <f t="shared" si="114"/>
        <v>1</v>
      </c>
      <c r="S1801" s="338" t="str">
        <f t="shared" si="115"/>
        <v/>
      </c>
    </row>
    <row r="1802" spans="1:19" s="338" customFormat="1" ht="20.100000000000001" customHeight="1">
      <c r="A1802" s="301"/>
      <c r="B1802" s="333"/>
      <c r="C1802" s="333"/>
      <c r="D1802" s="333"/>
      <c r="E1802" s="333"/>
      <c r="F1802" s="333"/>
      <c r="G1802" s="334"/>
      <c r="H1802" s="334"/>
      <c r="I1802" s="335"/>
      <c r="J1802" s="335"/>
      <c r="K1802" s="335"/>
      <c r="L1802" s="335"/>
      <c r="M1802" s="335"/>
      <c r="N1802" s="336" t="str">
        <f t="shared" ca="1" si="112"/>
        <v/>
      </c>
      <c r="O1802" s="336" t="s">
        <v>18592</v>
      </c>
      <c r="P1802" s="337"/>
      <c r="Q1802" s="338" t="str">
        <f t="shared" si="113"/>
        <v/>
      </c>
      <c r="R1802" s="338" t="b">
        <f t="shared" si="114"/>
        <v>1</v>
      </c>
      <c r="S1802" s="338" t="str">
        <f t="shared" si="115"/>
        <v/>
      </c>
    </row>
    <row r="1803" spans="1:19" s="338" customFormat="1" ht="20.100000000000001" customHeight="1">
      <c r="A1803" s="301"/>
      <c r="B1803" s="333"/>
      <c r="C1803" s="333"/>
      <c r="D1803" s="333"/>
      <c r="E1803" s="333"/>
      <c r="F1803" s="333"/>
      <c r="G1803" s="334"/>
      <c r="H1803" s="334"/>
      <c r="I1803" s="335"/>
      <c r="J1803" s="335"/>
      <c r="K1803" s="335"/>
      <c r="L1803" s="335"/>
      <c r="M1803" s="335"/>
      <c r="N1803" s="336" t="str">
        <f t="shared" ca="1" si="112"/>
        <v/>
      </c>
      <c r="O1803" s="336" t="s">
        <v>18592</v>
      </c>
      <c r="P1803" s="337"/>
      <c r="Q1803" s="338" t="str">
        <f t="shared" si="113"/>
        <v/>
      </c>
      <c r="R1803" s="338" t="b">
        <f t="shared" si="114"/>
        <v>1</v>
      </c>
      <c r="S1803" s="338" t="str">
        <f t="shared" si="115"/>
        <v/>
      </c>
    </row>
    <row r="1804" spans="1:19" s="338" customFormat="1" ht="20.100000000000001" customHeight="1">
      <c r="A1804" s="301"/>
      <c r="B1804" s="333"/>
      <c r="C1804" s="333"/>
      <c r="D1804" s="333"/>
      <c r="E1804" s="333"/>
      <c r="F1804" s="333"/>
      <c r="G1804" s="334"/>
      <c r="H1804" s="334"/>
      <c r="I1804" s="335"/>
      <c r="J1804" s="335"/>
      <c r="K1804" s="335"/>
      <c r="L1804" s="335"/>
      <c r="M1804" s="335"/>
      <c r="N1804" s="336" t="str">
        <f t="shared" ca="1" si="112"/>
        <v/>
      </c>
      <c r="O1804" s="336" t="s">
        <v>18592</v>
      </c>
      <c r="P1804" s="337"/>
      <c r="Q1804" s="338" t="str">
        <f t="shared" si="113"/>
        <v/>
      </c>
      <c r="R1804" s="338" t="b">
        <f t="shared" si="114"/>
        <v>1</v>
      </c>
      <c r="S1804" s="338" t="str">
        <f t="shared" si="115"/>
        <v/>
      </c>
    </row>
    <row r="1805" spans="1:19" s="338" customFormat="1" ht="20.100000000000001" customHeight="1">
      <c r="A1805" s="301"/>
      <c r="B1805" s="333"/>
      <c r="C1805" s="333"/>
      <c r="D1805" s="333"/>
      <c r="E1805" s="333"/>
      <c r="F1805" s="333"/>
      <c r="G1805" s="334"/>
      <c r="H1805" s="334"/>
      <c r="I1805" s="335"/>
      <c r="J1805" s="335"/>
      <c r="K1805" s="335"/>
      <c r="L1805" s="335"/>
      <c r="M1805" s="335"/>
      <c r="N1805" s="336" t="str">
        <f t="shared" ca="1" si="112"/>
        <v/>
      </c>
      <c r="O1805" s="336" t="s">
        <v>18592</v>
      </c>
      <c r="P1805" s="337"/>
      <c r="Q1805" s="338" t="str">
        <f t="shared" si="113"/>
        <v/>
      </c>
      <c r="R1805" s="338" t="b">
        <f t="shared" si="114"/>
        <v>1</v>
      </c>
      <c r="S1805" s="338" t="str">
        <f t="shared" si="115"/>
        <v/>
      </c>
    </row>
    <row r="1806" spans="1:19" s="338" customFormat="1" ht="20.100000000000001" customHeight="1">
      <c r="A1806" s="301"/>
      <c r="B1806" s="333"/>
      <c r="C1806" s="333"/>
      <c r="D1806" s="333"/>
      <c r="E1806" s="333"/>
      <c r="F1806" s="333"/>
      <c r="G1806" s="334"/>
      <c r="H1806" s="334"/>
      <c r="I1806" s="335"/>
      <c r="J1806" s="335"/>
      <c r="K1806" s="335"/>
      <c r="L1806" s="335"/>
      <c r="M1806" s="335"/>
      <c r="N1806" s="336" t="str">
        <f t="shared" ca="1" si="112"/>
        <v/>
      </c>
      <c r="O1806" s="336" t="s">
        <v>18592</v>
      </c>
      <c r="P1806" s="337"/>
      <c r="Q1806" s="338" t="str">
        <f t="shared" si="113"/>
        <v/>
      </c>
      <c r="R1806" s="338" t="b">
        <f t="shared" si="114"/>
        <v>1</v>
      </c>
      <c r="S1806" s="338" t="str">
        <f t="shared" si="115"/>
        <v/>
      </c>
    </row>
    <row r="1807" spans="1:19" s="338" customFormat="1" ht="20.100000000000001" customHeight="1">
      <c r="A1807" s="301"/>
      <c r="B1807" s="333"/>
      <c r="C1807" s="333"/>
      <c r="D1807" s="333"/>
      <c r="E1807" s="333"/>
      <c r="F1807" s="333"/>
      <c r="G1807" s="334"/>
      <c r="H1807" s="334"/>
      <c r="I1807" s="335"/>
      <c r="J1807" s="335"/>
      <c r="K1807" s="335"/>
      <c r="L1807" s="335"/>
      <c r="M1807" s="335"/>
      <c r="N1807" s="336" t="str">
        <f t="shared" ca="1" si="112"/>
        <v/>
      </c>
      <c r="O1807" s="336" t="s">
        <v>18592</v>
      </c>
      <c r="P1807" s="337"/>
      <c r="Q1807" s="338" t="str">
        <f t="shared" si="113"/>
        <v/>
      </c>
      <c r="R1807" s="338" t="b">
        <f t="shared" si="114"/>
        <v>1</v>
      </c>
      <c r="S1807" s="338" t="str">
        <f t="shared" si="115"/>
        <v/>
      </c>
    </row>
    <row r="1808" spans="1:19" s="338" customFormat="1" ht="20.100000000000001" customHeight="1">
      <c r="A1808" s="301"/>
      <c r="B1808" s="333"/>
      <c r="C1808" s="333"/>
      <c r="D1808" s="333"/>
      <c r="E1808" s="333"/>
      <c r="F1808" s="333"/>
      <c r="G1808" s="334"/>
      <c r="H1808" s="334"/>
      <c r="I1808" s="335"/>
      <c r="J1808" s="335"/>
      <c r="K1808" s="335"/>
      <c r="L1808" s="335"/>
      <c r="M1808" s="335"/>
      <c r="N1808" s="336" t="str">
        <f t="shared" ca="1" si="112"/>
        <v/>
      </c>
      <c r="O1808" s="336" t="s">
        <v>18592</v>
      </c>
      <c r="P1808" s="337"/>
      <c r="Q1808" s="338" t="str">
        <f t="shared" si="113"/>
        <v/>
      </c>
      <c r="R1808" s="338" t="b">
        <f t="shared" si="114"/>
        <v>1</v>
      </c>
      <c r="S1808" s="338" t="str">
        <f t="shared" si="115"/>
        <v/>
      </c>
    </row>
    <row r="1809" spans="1:19" s="338" customFormat="1" ht="20.100000000000001" customHeight="1">
      <c r="A1809" s="301"/>
      <c r="B1809" s="333"/>
      <c r="C1809" s="333"/>
      <c r="D1809" s="333"/>
      <c r="E1809" s="333"/>
      <c r="F1809" s="333"/>
      <c r="G1809" s="334"/>
      <c r="H1809" s="334"/>
      <c r="I1809" s="335"/>
      <c r="J1809" s="335"/>
      <c r="K1809" s="335"/>
      <c r="L1809" s="335"/>
      <c r="M1809" s="335"/>
      <c r="N1809" s="336" t="str">
        <f t="shared" ca="1" si="112"/>
        <v/>
      </c>
      <c r="O1809" s="336" t="s">
        <v>18592</v>
      </c>
      <c r="P1809" s="337"/>
      <c r="Q1809" s="338" t="str">
        <f t="shared" si="113"/>
        <v/>
      </c>
      <c r="R1809" s="338" t="b">
        <f t="shared" si="114"/>
        <v>1</v>
      </c>
      <c r="S1809" s="338" t="str">
        <f t="shared" si="115"/>
        <v/>
      </c>
    </row>
    <row r="1810" spans="1:19" s="338" customFormat="1" ht="20.100000000000001" customHeight="1">
      <c r="A1810" s="301"/>
      <c r="B1810" s="333"/>
      <c r="C1810" s="333"/>
      <c r="D1810" s="333"/>
      <c r="E1810" s="333"/>
      <c r="F1810" s="333"/>
      <c r="G1810" s="334"/>
      <c r="H1810" s="334"/>
      <c r="I1810" s="335"/>
      <c r="J1810" s="335"/>
      <c r="K1810" s="335"/>
      <c r="L1810" s="335"/>
      <c r="M1810" s="335"/>
      <c r="N1810" s="336" t="str">
        <f t="shared" ca="1" si="112"/>
        <v/>
      </c>
      <c r="O1810" s="336" t="s">
        <v>18592</v>
      </c>
      <c r="P1810" s="337"/>
      <c r="Q1810" s="338" t="str">
        <f t="shared" si="113"/>
        <v/>
      </c>
      <c r="R1810" s="338" t="b">
        <f t="shared" si="114"/>
        <v>1</v>
      </c>
      <c r="S1810" s="338" t="str">
        <f t="shared" si="115"/>
        <v/>
      </c>
    </row>
    <row r="1811" spans="1:19" s="338" customFormat="1" ht="20.100000000000001" customHeight="1">
      <c r="A1811" s="301"/>
      <c r="B1811" s="333"/>
      <c r="C1811" s="333"/>
      <c r="D1811" s="333"/>
      <c r="E1811" s="333"/>
      <c r="F1811" s="333"/>
      <c r="G1811" s="334"/>
      <c r="H1811" s="334"/>
      <c r="I1811" s="335"/>
      <c r="J1811" s="335"/>
      <c r="K1811" s="335"/>
      <c r="L1811" s="335"/>
      <c r="M1811" s="335"/>
      <c r="N1811" s="336" t="str">
        <f t="shared" ca="1" si="112"/>
        <v/>
      </c>
      <c r="O1811" s="336" t="s">
        <v>18592</v>
      </c>
      <c r="P1811" s="337"/>
      <c r="Q1811" s="338" t="str">
        <f t="shared" si="113"/>
        <v/>
      </c>
      <c r="R1811" s="338" t="b">
        <f t="shared" si="114"/>
        <v>1</v>
      </c>
      <c r="S1811" s="338" t="str">
        <f t="shared" si="115"/>
        <v/>
      </c>
    </row>
    <row r="1812" spans="1:19" s="338" customFormat="1" ht="20.100000000000001" customHeight="1">
      <c r="A1812" s="301"/>
      <c r="B1812" s="333"/>
      <c r="C1812" s="333"/>
      <c r="D1812" s="333"/>
      <c r="E1812" s="333"/>
      <c r="F1812" s="333"/>
      <c r="G1812" s="334"/>
      <c r="H1812" s="334"/>
      <c r="I1812" s="335"/>
      <c r="J1812" s="335"/>
      <c r="K1812" s="335"/>
      <c r="L1812" s="335"/>
      <c r="M1812" s="335"/>
      <c r="N1812" s="336" t="str">
        <f t="shared" ca="1" si="112"/>
        <v/>
      </c>
      <c r="O1812" s="336" t="s">
        <v>18592</v>
      </c>
      <c r="P1812" s="337"/>
      <c r="Q1812" s="338" t="str">
        <f t="shared" si="113"/>
        <v/>
      </c>
      <c r="R1812" s="338" t="b">
        <f t="shared" si="114"/>
        <v>1</v>
      </c>
      <c r="S1812" s="338" t="str">
        <f t="shared" si="115"/>
        <v/>
      </c>
    </row>
    <row r="1813" spans="1:19" s="338" customFormat="1" ht="20.100000000000001" customHeight="1">
      <c r="A1813" s="301"/>
      <c r="B1813" s="333"/>
      <c r="C1813" s="333"/>
      <c r="D1813" s="333"/>
      <c r="E1813" s="333"/>
      <c r="F1813" s="333"/>
      <c r="G1813" s="334"/>
      <c r="H1813" s="334"/>
      <c r="I1813" s="335"/>
      <c r="J1813" s="335"/>
      <c r="K1813" s="335"/>
      <c r="L1813" s="335"/>
      <c r="M1813" s="335"/>
      <c r="N1813" s="336" t="str">
        <f t="shared" ca="1" si="112"/>
        <v/>
      </c>
      <c r="O1813" s="336" t="s">
        <v>18592</v>
      </c>
      <c r="P1813" s="337"/>
      <c r="Q1813" s="338" t="str">
        <f t="shared" si="113"/>
        <v/>
      </c>
      <c r="R1813" s="338" t="b">
        <f t="shared" si="114"/>
        <v>1</v>
      </c>
      <c r="S1813" s="338" t="str">
        <f t="shared" si="115"/>
        <v/>
      </c>
    </row>
    <row r="1814" spans="1:19" s="338" customFormat="1" ht="20.100000000000001" customHeight="1">
      <c r="A1814" s="301"/>
      <c r="B1814" s="333"/>
      <c r="C1814" s="333"/>
      <c r="D1814" s="333"/>
      <c r="E1814" s="333"/>
      <c r="F1814" s="333"/>
      <c r="G1814" s="334"/>
      <c r="H1814" s="334"/>
      <c r="I1814" s="335"/>
      <c r="J1814" s="335"/>
      <c r="K1814" s="335"/>
      <c r="L1814" s="335"/>
      <c r="M1814" s="335"/>
      <c r="N1814" s="336" t="str">
        <f t="shared" ca="1" si="112"/>
        <v/>
      </c>
      <c r="O1814" s="336" t="s">
        <v>18592</v>
      </c>
      <c r="P1814" s="337"/>
      <c r="Q1814" s="338" t="str">
        <f t="shared" si="113"/>
        <v/>
      </c>
      <c r="R1814" s="338" t="b">
        <f t="shared" si="114"/>
        <v>1</v>
      </c>
      <c r="S1814" s="338" t="str">
        <f t="shared" si="115"/>
        <v/>
      </c>
    </row>
    <row r="1815" spans="1:19" s="338" customFormat="1" ht="20.100000000000001" customHeight="1">
      <c r="A1815" s="301"/>
      <c r="B1815" s="333"/>
      <c r="C1815" s="333"/>
      <c r="D1815" s="333"/>
      <c r="E1815" s="333"/>
      <c r="F1815" s="333"/>
      <c r="G1815" s="334"/>
      <c r="H1815" s="334"/>
      <c r="I1815" s="335"/>
      <c r="J1815" s="335"/>
      <c r="K1815" s="335"/>
      <c r="L1815" s="335"/>
      <c r="M1815" s="335"/>
      <c r="N1815" s="336" t="str">
        <f t="shared" ca="1" si="112"/>
        <v/>
      </c>
      <c r="O1815" s="336" t="s">
        <v>18592</v>
      </c>
      <c r="P1815" s="337"/>
      <c r="Q1815" s="338" t="str">
        <f t="shared" si="113"/>
        <v/>
      </c>
      <c r="R1815" s="338" t="b">
        <f t="shared" si="114"/>
        <v>1</v>
      </c>
      <c r="S1815" s="338" t="str">
        <f t="shared" si="115"/>
        <v/>
      </c>
    </row>
    <row r="1816" spans="1:19" s="338" customFormat="1" ht="20.100000000000001" customHeight="1">
      <c r="A1816" s="301"/>
      <c r="B1816" s="333"/>
      <c r="C1816" s="333"/>
      <c r="D1816" s="333"/>
      <c r="E1816" s="333"/>
      <c r="F1816" s="333"/>
      <c r="G1816" s="334"/>
      <c r="H1816" s="334"/>
      <c r="I1816" s="335"/>
      <c r="J1816" s="335"/>
      <c r="K1816" s="335"/>
      <c r="L1816" s="335"/>
      <c r="M1816" s="335"/>
      <c r="N1816" s="336" t="str">
        <f t="shared" ca="1" si="112"/>
        <v/>
      </c>
      <c r="O1816" s="336" t="s">
        <v>18592</v>
      </c>
      <c r="P1816" s="337"/>
      <c r="Q1816" s="338" t="str">
        <f t="shared" si="113"/>
        <v/>
      </c>
      <c r="R1816" s="338" t="b">
        <f t="shared" si="114"/>
        <v>1</v>
      </c>
      <c r="S1816" s="338" t="str">
        <f t="shared" si="115"/>
        <v/>
      </c>
    </row>
    <row r="1817" spans="1:19" s="338" customFormat="1" ht="20.100000000000001" customHeight="1">
      <c r="A1817" s="301"/>
      <c r="B1817" s="333"/>
      <c r="C1817" s="333"/>
      <c r="D1817" s="333"/>
      <c r="E1817" s="333"/>
      <c r="F1817" s="333"/>
      <c r="G1817" s="334"/>
      <c r="H1817" s="334"/>
      <c r="I1817" s="335"/>
      <c r="J1817" s="335"/>
      <c r="K1817" s="335"/>
      <c r="L1817" s="335"/>
      <c r="M1817" s="335"/>
      <c r="N1817" s="336" t="str">
        <f t="shared" ca="1" si="112"/>
        <v/>
      </c>
      <c r="O1817" s="336" t="s">
        <v>18592</v>
      </c>
      <c r="P1817" s="337"/>
      <c r="Q1817" s="338" t="str">
        <f t="shared" si="113"/>
        <v/>
      </c>
      <c r="R1817" s="338" t="b">
        <f t="shared" si="114"/>
        <v>1</v>
      </c>
      <c r="S1817" s="338" t="str">
        <f t="shared" si="115"/>
        <v/>
      </c>
    </row>
    <row r="1818" spans="1:19" s="338" customFormat="1" ht="20.100000000000001" customHeight="1">
      <c r="A1818" s="301"/>
      <c r="B1818" s="333"/>
      <c r="C1818" s="333"/>
      <c r="D1818" s="333"/>
      <c r="E1818" s="333"/>
      <c r="F1818" s="333"/>
      <c r="G1818" s="334"/>
      <c r="H1818" s="334"/>
      <c r="I1818" s="335"/>
      <c r="J1818" s="335"/>
      <c r="K1818" s="335"/>
      <c r="L1818" s="335"/>
      <c r="M1818" s="335"/>
      <c r="N1818" s="336" t="str">
        <f t="shared" ca="1" si="112"/>
        <v/>
      </c>
      <c r="O1818" s="336" t="s">
        <v>18592</v>
      </c>
      <c r="P1818" s="337"/>
      <c r="Q1818" s="338" t="str">
        <f t="shared" si="113"/>
        <v/>
      </c>
      <c r="R1818" s="338" t="b">
        <f t="shared" si="114"/>
        <v>1</v>
      </c>
      <c r="S1818" s="338" t="str">
        <f t="shared" si="115"/>
        <v/>
      </c>
    </row>
    <row r="1819" spans="1:19" s="338" customFormat="1" ht="20.100000000000001" customHeight="1">
      <c r="A1819" s="301"/>
      <c r="B1819" s="333"/>
      <c r="C1819" s="333"/>
      <c r="D1819" s="333"/>
      <c r="E1819" s="333"/>
      <c r="F1819" s="333"/>
      <c r="G1819" s="334"/>
      <c r="H1819" s="334"/>
      <c r="I1819" s="335"/>
      <c r="J1819" s="335"/>
      <c r="K1819" s="335"/>
      <c r="L1819" s="335"/>
      <c r="M1819" s="335"/>
      <c r="N1819" s="336" t="str">
        <f t="shared" ca="1" si="112"/>
        <v/>
      </c>
      <c r="O1819" s="336" t="s">
        <v>18592</v>
      </c>
      <c r="P1819" s="337"/>
      <c r="Q1819" s="338" t="str">
        <f t="shared" si="113"/>
        <v/>
      </c>
      <c r="R1819" s="338" t="b">
        <f t="shared" si="114"/>
        <v>1</v>
      </c>
      <c r="S1819" s="338" t="str">
        <f t="shared" si="115"/>
        <v/>
      </c>
    </row>
    <row r="1820" spans="1:19" s="338" customFormat="1" ht="20.100000000000001" customHeight="1">
      <c r="A1820" s="301"/>
      <c r="B1820" s="333"/>
      <c r="C1820" s="333"/>
      <c r="D1820" s="333"/>
      <c r="E1820" s="333"/>
      <c r="F1820" s="333"/>
      <c r="G1820" s="334"/>
      <c r="H1820" s="334"/>
      <c r="I1820" s="335"/>
      <c r="J1820" s="335"/>
      <c r="K1820" s="335"/>
      <c r="L1820" s="335"/>
      <c r="M1820" s="335"/>
      <c r="N1820" s="336" t="str">
        <f t="shared" ca="1" si="112"/>
        <v/>
      </c>
      <c r="O1820" s="336" t="s">
        <v>18592</v>
      </c>
      <c r="P1820" s="337"/>
      <c r="Q1820" s="338" t="str">
        <f t="shared" si="113"/>
        <v/>
      </c>
      <c r="R1820" s="338" t="b">
        <f t="shared" si="114"/>
        <v>1</v>
      </c>
      <c r="S1820" s="338" t="str">
        <f t="shared" si="115"/>
        <v/>
      </c>
    </row>
    <row r="1821" spans="1:19" s="338" customFormat="1" ht="20.100000000000001" customHeight="1">
      <c r="A1821" s="301"/>
      <c r="B1821" s="333"/>
      <c r="C1821" s="333"/>
      <c r="D1821" s="333"/>
      <c r="E1821" s="333"/>
      <c r="F1821" s="333"/>
      <c r="G1821" s="334"/>
      <c r="H1821" s="334"/>
      <c r="I1821" s="335"/>
      <c r="J1821" s="335"/>
      <c r="K1821" s="335"/>
      <c r="L1821" s="335"/>
      <c r="M1821" s="335"/>
      <c r="N1821" s="336" t="str">
        <f t="shared" ca="1" si="112"/>
        <v/>
      </c>
      <c r="O1821" s="336" t="s">
        <v>18592</v>
      </c>
      <c r="P1821" s="337"/>
      <c r="Q1821" s="338" t="str">
        <f t="shared" si="113"/>
        <v/>
      </c>
      <c r="R1821" s="338" t="b">
        <f t="shared" si="114"/>
        <v>1</v>
      </c>
      <c r="S1821" s="338" t="str">
        <f t="shared" si="115"/>
        <v/>
      </c>
    </row>
    <row r="1822" spans="1:19" s="338" customFormat="1" ht="20.100000000000001" customHeight="1">
      <c r="A1822" s="301"/>
      <c r="B1822" s="333"/>
      <c r="C1822" s="333"/>
      <c r="D1822" s="333"/>
      <c r="E1822" s="333"/>
      <c r="F1822" s="333"/>
      <c r="G1822" s="334"/>
      <c r="H1822" s="334"/>
      <c r="I1822" s="335"/>
      <c r="J1822" s="335"/>
      <c r="K1822" s="335"/>
      <c r="L1822" s="335"/>
      <c r="M1822" s="335"/>
      <c r="N1822" s="336" t="str">
        <f t="shared" ca="1" si="112"/>
        <v/>
      </c>
      <c r="O1822" s="336" t="s">
        <v>18592</v>
      </c>
      <c r="P1822" s="337"/>
      <c r="Q1822" s="338" t="str">
        <f t="shared" si="113"/>
        <v/>
      </c>
      <c r="R1822" s="338" t="b">
        <f t="shared" si="114"/>
        <v>1</v>
      </c>
      <c r="S1822" s="338" t="str">
        <f t="shared" si="115"/>
        <v/>
      </c>
    </row>
    <row r="1823" spans="1:19" s="338" customFormat="1" ht="20.100000000000001" customHeight="1">
      <c r="A1823" s="301"/>
      <c r="B1823" s="333"/>
      <c r="C1823" s="333"/>
      <c r="D1823" s="333"/>
      <c r="E1823" s="333"/>
      <c r="F1823" s="333"/>
      <c r="G1823" s="334"/>
      <c r="H1823" s="334"/>
      <c r="I1823" s="335"/>
      <c r="J1823" s="335"/>
      <c r="K1823" s="335"/>
      <c r="L1823" s="335"/>
      <c r="M1823" s="335"/>
      <c r="N1823" s="336" t="str">
        <f t="shared" ca="1" si="112"/>
        <v/>
      </c>
      <c r="O1823" s="336" t="s">
        <v>18592</v>
      </c>
      <c r="P1823" s="337"/>
      <c r="Q1823" s="338" t="str">
        <f t="shared" si="113"/>
        <v/>
      </c>
      <c r="R1823" s="338" t="b">
        <f t="shared" si="114"/>
        <v>1</v>
      </c>
      <c r="S1823" s="338" t="str">
        <f t="shared" si="115"/>
        <v/>
      </c>
    </row>
    <row r="1824" spans="1:19" s="338" customFormat="1" ht="20.100000000000001" customHeight="1">
      <c r="A1824" s="301"/>
      <c r="B1824" s="333"/>
      <c r="C1824" s="333"/>
      <c r="D1824" s="333"/>
      <c r="E1824" s="333"/>
      <c r="F1824" s="333"/>
      <c r="G1824" s="334"/>
      <c r="H1824" s="334"/>
      <c r="I1824" s="335"/>
      <c r="J1824" s="335"/>
      <c r="K1824" s="335"/>
      <c r="L1824" s="335"/>
      <c r="M1824" s="335"/>
      <c r="N1824" s="336" t="str">
        <f t="shared" ca="1" si="112"/>
        <v/>
      </c>
      <c r="O1824" s="336" t="s">
        <v>18592</v>
      </c>
      <c r="P1824" s="337"/>
      <c r="Q1824" s="338" t="str">
        <f t="shared" si="113"/>
        <v/>
      </c>
      <c r="R1824" s="338" t="b">
        <f t="shared" si="114"/>
        <v>1</v>
      </c>
      <c r="S1824" s="338" t="str">
        <f t="shared" si="115"/>
        <v/>
      </c>
    </row>
    <row r="1825" spans="1:19" s="338" customFormat="1" ht="20.100000000000001" customHeight="1">
      <c r="A1825" s="301"/>
      <c r="B1825" s="333"/>
      <c r="C1825" s="333"/>
      <c r="D1825" s="333"/>
      <c r="E1825" s="333"/>
      <c r="F1825" s="333"/>
      <c r="G1825" s="334"/>
      <c r="H1825" s="334"/>
      <c r="I1825" s="335"/>
      <c r="J1825" s="335"/>
      <c r="K1825" s="335"/>
      <c r="L1825" s="335"/>
      <c r="M1825" s="335"/>
      <c r="N1825" s="336" t="str">
        <f t="shared" ca="1" si="112"/>
        <v/>
      </c>
      <c r="O1825" s="336" t="s">
        <v>18592</v>
      </c>
      <c r="P1825" s="337"/>
      <c r="Q1825" s="338" t="str">
        <f t="shared" si="113"/>
        <v/>
      </c>
      <c r="R1825" s="338" t="b">
        <f t="shared" si="114"/>
        <v>1</v>
      </c>
      <c r="S1825" s="338" t="str">
        <f t="shared" si="115"/>
        <v/>
      </c>
    </row>
    <row r="1826" spans="1:19" s="338" customFormat="1" ht="20.100000000000001" customHeight="1">
      <c r="A1826" s="301"/>
      <c r="B1826" s="333"/>
      <c r="C1826" s="333"/>
      <c r="D1826" s="333"/>
      <c r="E1826" s="333"/>
      <c r="F1826" s="333"/>
      <c r="G1826" s="334"/>
      <c r="H1826" s="334"/>
      <c r="I1826" s="335"/>
      <c r="J1826" s="335"/>
      <c r="K1826" s="335"/>
      <c r="L1826" s="335"/>
      <c r="M1826" s="335"/>
      <c r="N1826" s="336" t="str">
        <f t="shared" ca="1" si="112"/>
        <v/>
      </c>
      <c r="O1826" s="336" t="s">
        <v>18592</v>
      </c>
      <c r="P1826" s="337"/>
      <c r="Q1826" s="338" t="str">
        <f t="shared" si="113"/>
        <v/>
      </c>
      <c r="R1826" s="338" t="b">
        <f t="shared" si="114"/>
        <v>1</v>
      </c>
      <c r="S1826" s="338" t="str">
        <f t="shared" si="115"/>
        <v/>
      </c>
    </row>
    <row r="1827" spans="1:19" s="338" customFormat="1" ht="20.100000000000001" customHeight="1">
      <c r="A1827" s="301"/>
      <c r="B1827" s="333"/>
      <c r="C1827" s="333"/>
      <c r="D1827" s="333"/>
      <c r="E1827" s="333"/>
      <c r="F1827" s="333"/>
      <c r="G1827" s="334"/>
      <c r="H1827" s="334"/>
      <c r="I1827" s="335"/>
      <c r="J1827" s="335"/>
      <c r="K1827" s="335"/>
      <c r="L1827" s="335"/>
      <c r="M1827" s="335"/>
      <c r="N1827" s="336" t="str">
        <f t="shared" ca="1" si="112"/>
        <v/>
      </c>
      <c r="O1827" s="336" t="s">
        <v>18592</v>
      </c>
      <c r="P1827" s="337"/>
      <c r="Q1827" s="338" t="str">
        <f t="shared" si="113"/>
        <v/>
      </c>
      <c r="R1827" s="338" t="b">
        <f t="shared" si="114"/>
        <v>1</v>
      </c>
      <c r="S1827" s="338" t="str">
        <f t="shared" si="115"/>
        <v/>
      </c>
    </row>
    <row r="1828" spans="1:19" s="338" customFormat="1" ht="20.100000000000001" customHeight="1">
      <c r="A1828" s="301"/>
      <c r="B1828" s="333"/>
      <c r="C1828" s="333"/>
      <c r="D1828" s="333"/>
      <c r="E1828" s="333"/>
      <c r="F1828" s="333"/>
      <c r="G1828" s="334"/>
      <c r="H1828" s="334"/>
      <c r="I1828" s="335"/>
      <c r="J1828" s="335"/>
      <c r="K1828" s="335"/>
      <c r="L1828" s="335"/>
      <c r="M1828" s="335"/>
      <c r="N1828" s="336" t="str">
        <f t="shared" ca="1" si="112"/>
        <v/>
      </c>
      <c r="O1828" s="336" t="s">
        <v>18592</v>
      </c>
      <c r="P1828" s="337"/>
      <c r="Q1828" s="338" t="str">
        <f t="shared" si="113"/>
        <v/>
      </c>
      <c r="R1828" s="338" t="b">
        <f t="shared" si="114"/>
        <v>1</v>
      </c>
      <c r="S1828" s="338" t="str">
        <f t="shared" si="115"/>
        <v/>
      </c>
    </row>
    <row r="1829" spans="1:19" s="338" customFormat="1" ht="20.100000000000001" customHeight="1">
      <c r="A1829" s="301"/>
      <c r="B1829" s="333"/>
      <c r="C1829" s="333"/>
      <c r="D1829" s="333"/>
      <c r="E1829" s="333"/>
      <c r="F1829" s="333"/>
      <c r="G1829" s="334"/>
      <c r="H1829" s="334"/>
      <c r="I1829" s="335"/>
      <c r="J1829" s="335"/>
      <c r="K1829" s="335"/>
      <c r="L1829" s="335"/>
      <c r="M1829" s="335"/>
      <c r="N1829" s="336" t="str">
        <f t="shared" ca="1" si="112"/>
        <v/>
      </c>
      <c r="O1829" s="336" t="s">
        <v>18592</v>
      </c>
      <c r="P1829" s="337"/>
      <c r="Q1829" s="338" t="str">
        <f t="shared" si="113"/>
        <v/>
      </c>
      <c r="R1829" s="338" t="b">
        <f t="shared" si="114"/>
        <v>1</v>
      </c>
      <c r="S1829" s="338" t="str">
        <f t="shared" si="115"/>
        <v/>
      </c>
    </row>
    <row r="1830" spans="1:19" s="338" customFormat="1" ht="20.100000000000001" customHeight="1">
      <c r="A1830" s="301"/>
      <c r="B1830" s="333"/>
      <c r="C1830" s="333"/>
      <c r="D1830" s="333"/>
      <c r="E1830" s="333"/>
      <c r="F1830" s="333"/>
      <c r="G1830" s="334"/>
      <c r="H1830" s="334"/>
      <c r="I1830" s="335"/>
      <c r="J1830" s="335"/>
      <c r="K1830" s="335"/>
      <c r="L1830" s="335"/>
      <c r="M1830" s="335"/>
      <c r="N1830" s="336" t="str">
        <f t="shared" ca="1" si="112"/>
        <v/>
      </c>
      <c r="O1830" s="336" t="s">
        <v>18592</v>
      </c>
      <c r="P1830" s="337"/>
      <c r="Q1830" s="338" t="str">
        <f t="shared" si="113"/>
        <v/>
      </c>
      <c r="R1830" s="338" t="b">
        <f t="shared" si="114"/>
        <v>1</v>
      </c>
      <c r="S1830" s="338" t="str">
        <f t="shared" si="115"/>
        <v/>
      </c>
    </row>
    <row r="1831" spans="1:19" s="338" customFormat="1" ht="20.100000000000001" customHeight="1">
      <c r="A1831" s="301"/>
      <c r="B1831" s="333"/>
      <c r="C1831" s="333"/>
      <c r="D1831" s="333"/>
      <c r="E1831" s="333"/>
      <c r="F1831" s="333"/>
      <c r="G1831" s="334"/>
      <c r="H1831" s="334"/>
      <c r="I1831" s="335"/>
      <c r="J1831" s="335"/>
      <c r="K1831" s="335"/>
      <c r="L1831" s="335"/>
      <c r="M1831" s="335"/>
      <c r="N1831" s="336" t="str">
        <f t="shared" ca="1" si="112"/>
        <v/>
      </c>
      <c r="O1831" s="336" t="s">
        <v>18592</v>
      </c>
      <c r="P1831" s="337"/>
      <c r="Q1831" s="338" t="str">
        <f t="shared" si="113"/>
        <v/>
      </c>
      <c r="R1831" s="338" t="b">
        <f t="shared" si="114"/>
        <v>1</v>
      </c>
      <c r="S1831" s="338" t="str">
        <f t="shared" si="115"/>
        <v/>
      </c>
    </row>
    <row r="1832" spans="1:19" s="338" customFormat="1" ht="20.100000000000001" customHeight="1">
      <c r="A1832" s="301"/>
      <c r="B1832" s="333"/>
      <c r="C1832" s="333"/>
      <c r="D1832" s="333"/>
      <c r="E1832" s="333"/>
      <c r="F1832" s="333"/>
      <c r="G1832" s="334"/>
      <c r="H1832" s="334"/>
      <c r="I1832" s="335"/>
      <c r="J1832" s="335"/>
      <c r="K1832" s="335"/>
      <c r="L1832" s="335"/>
      <c r="M1832" s="335"/>
      <c r="N1832" s="336" t="str">
        <f t="shared" ca="1" si="112"/>
        <v/>
      </c>
      <c r="O1832" s="336" t="s">
        <v>18592</v>
      </c>
      <c r="P1832" s="337"/>
      <c r="Q1832" s="338" t="str">
        <f t="shared" si="113"/>
        <v/>
      </c>
      <c r="R1832" s="338" t="b">
        <f t="shared" si="114"/>
        <v>1</v>
      </c>
      <c r="S1832" s="338" t="str">
        <f t="shared" si="115"/>
        <v/>
      </c>
    </row>
    <row r="1833" spans="1:19" s="338" customFormat="1" ht="20.100000000000001" customHeight="1">
      <c r="A1833" s="301"/>
      <c r="B1833" s="333"/>
      <c r="C1833" s="333"/>
      <c r="D1833" s="333"/>
      <c r="E1833" s="333"/>
      <c r="F1833" s="333"/>
      <c r="G1833" s="334"/>
      <c r="H1833" s="334"/>
      <c r="I1833" s="335"/>
      <c r="J1833" s="335"/>
      <c r="K1833" s="335"/>
      <c r="L1833" s="335"/>
      <c r="M1833" s="335"/>
      <c r="N1833" s="336" t="str">
        <f t="shared" ca="1" si="112"/>
        <v/>
      </c>
      <c r="O1833" s="336" t="s">
        <v>18592</v>
      </c>
      <c r="P1833" s="337"/>
      <c r="Q1833" s="338" t="str">
        <f t="shared" si="113"/>
        <v/>
      </c>
      <c r="R1833" s="338" t="b">
        <f t="shared" si="114"/>
        <v>1</v>
      </c>
      <c r="S1833" s="338" t="str">
        <f t="shared" si="115"/>
        <v/>
      </c>
    </row>
    <row r="1834" spans="1:19" s="338" customFormat="1" ht="20.100000000000001" customHeight="1">
      <c r="A1834" s="301"/>
      <c r="B1834" s="333"/>
      <c r="C1834" s="333"/>
      <c r="D1834" s="333"/>
      <c r="E1834" s="333"/>
      <c r="F1834" s="333"/>
      <c r="G1834" s="334"/>
      <c r="H1834" s="334"/>
      <c r="I1834" s="335"/>
      <c r="J1834" s="335"/>
      <c r="K1834" s="335"/>
      <c r="L1834" s="335"/>
      <c r="M1834" s="335"/>
      <c r="N1834" s="336" t="str">
        <f t="shared" ca="1" si="112"/>
        <v/>
      </c>
      <c r="O1834" s="336" t="s">
        <v>18592</v>
      </c>
      <c r="P1834" s="337"/>
      <c r="Q1834" s="338" t="str">
        <f t="shared" si="113"/>
        <v/>
      </c>
      <c r="R1834" s="338" t="b">
        <f t="shared" si="114"/>
        <v>1</v>
      </c>
      <c r="S1834" s="338" t="str">
        <f t="shared" si="115"/>
        <v/>
      </c>
    </row>
    <row r="1835" spans="1:19" s="338" customFormat="1" ht="20.100000000000001" customHeight="1">
      <c r="A1835" s="301"/>
      <c r="B1835" s="333"/>
      <c r="C1835" s="333"/>
      <c r="D1835" s="333"/>
      <c r="E1835" s="333"/>
      <c r="F1835" s="333"/>
      <c r="G1835" s="334"/>
      <c r="H1835" s="334"/>
      <c r="I1835" s="335"/>
      <c r="J1835" s="335"/>
      <c r="K1835" s="335"/>
      <c r="L1835" s="335"/>
      <c r="M1835" s="335"/>
      <c r="N1835" s="336" t="str">
        <f t="shared" ca="1" si="112"/>
        <v/>
      </c>
      <c r="O1835" s="336" t="s">
        <v>18592</v>
      </c>
      <c r="P1835" s="337"/>
      <c r="Q1835" s="338" t="str">
        <f t="shared" si="113"/>
        <v/>
      </c>
      <c r="R1835" s="338" t="b">
        <f t="shared" si="114"/>
        <v>1</v>
      </c>
      <c r="S1835" s="338" t="str">
        <f t="shared" si="115"/>
        <v/>
      </c>
    </row>
    <row r="1836" spans="1:19" s="338" customFormat="1" ht="20.100000000000001" customHeight="1">
      <c r="A1836" s="301"/>
      <c r="B1836" s="333"/>
      <c r="C1836" s="333"/>
      <c r="D1836" s="333"/>
      <c r="E1836" s="333"/>
      <c r="F1836" s="333"/>
      <c r="G1836" s="334"/>
      <c r="H1836" s="334"/>
      <c r="I1836" s="335"/>
      <c r="J1836" s="335"/>
      <c r="K1836" s="335"/>
      <c r="L1836" s="335"/>
      <c r="M1836" s="335"/>
      <c r="N1836" s="336" t="str">
        <f t="shared" ca="1" si="112"/>
        <v/>
      </c>
      <c r="O1836" s="336" t="s">
        <v>18592</v>
      </c>
      <c r="P1836" s="337"/>
      <c r="Q1836" s="338" t="str">
        <f t="shared" si="113"/>
        <v/>
      </c>
      <c r="R1836" s="338" t="b">
        <f t="shared" si="114"/>
        <v>1</v>
      </c>
      <c r="S1836" s="338" t="str">
        <f t="shared" si="115"/>
        <v/>
      </c>
    </row>
    <row r="1837" spans="1:19" s="338" customFormat="1" ht="20.100000000000001" customHeight="1">
      <c r="A1837" s="301"/>
      <c r="B1837" s="333"/>
      <c r="C1837" s="333"/>
      <c r="D1837" s="333"/>
      <c r="E1837" s="333"/>
      <c r="F1837" s="333"/>
      <c r="G1837" s="334"/>
      <c r="H1837" s="334"/>
      <c r="I1837" s="335"/>
      <c r="J1837" s="335"/>
      <c r="K1837" s="335"/>
      <c r="L1837" s="335"/>
      <c r="M1837" s="335"/>
      <c r="N1837" s="336" t="str">
        <f t="shared" ca="1" si="112"/>
        <v/>
      </c>
      <c r="O1837" s="336" t="s">
        <v>18592</v>
      </c>
      <c r="P1837" s="337"/>
      <c r="Q1837" s="338" t="str">
        <f t="shared" si="113"/>
        <v/>
      </c>
      <c r="R1837" s="338" t="b">
        <f t="shared" si="114"/>
        <v>1</v>
      </c>
      <c r="S1837" s="338" t="str">
        <f t="shared" si="115"/>
        <v/>
      </c>
    </row>
    <row r="1838" spans="1:19" s="338" customFormat="1" ht="20.100000000000001" customHeight="1">
      <c r="A1838" s="301"/>
      <c r="B1838" s="333"/>
      <c r="C1838" s="333"/>
      <c r="D1838" s="333"/>
      <c r="E1838" s="333"/>
      <c r="F1838" s="333"/>
      <c r="G1838" s="334"/>
      <c r="H1838" s="334"/>
      <c r="I1838" s="335"/>
      <c r="J1838" s="335"/>
      <c r="K1838" s="335"/>
      <c r="L1838" s="335"/>
      <c r="M1838" s="335"/>
      <c r="N1838" s="336" t="str">
        <f t="shared" ca="1" si="112"/>
        <v/>
      </c>
      <c r="O1838" s="336" t="s">
        <v>18592</v>
      </c>
      <c r="P1838" s="337"/>
      <c r="Q1838" s="338" t="str">
        <f t="shared" si="113"/>
        <v/>
      </c>
      <c r="R1838" s="338" t="b">
        <f t="shared" si="114"/>
        <v>1</v>
      </c>
      <c r="S1838" s="338" t="str">
        <f t="shared" si="115"/>
        <v/>
      </c>
    </row>
    <row r="1839" spans="1:19" s="338" customFormat="1" ht="20.100000000000001" customHeight="1">
      <c r="A1839" s="301"/>
      <c r="B1839" s="333"/>
      <c r="C1839" s="333"/>
      <c r="D1839" s="333"/>
      <c r="E1839" s="333"/>
      <c r="F1839" s="333"/>
      <c r="G1839" s="334"/>
      <c r="H1839" s="334"/>
      <c r="I1839" s="335"/>
      <c r="J1839" s="335"/>
      <c r="K1839" s="335"/>
      <c r="L1839" s="335"/>
      <c r="M1839" s="335"/>
      <c r="N1839" s="336" t="str">
        <f t="shared" ca="1" si="112"/>
        <v/>
      </c>
      <c r="O1839" s="336" t="s">
        <v>18592</v>
      </c>
      <c r="P1839" s="337"/>
      <c r="Q1839" s="338" t="str">
        <f t="shared" si="113"/>
        <v/>
      </c>
      <c r="R1839" s="338" t="b">
        <f t="shared" si="114"/>
        <v>1</v>
      </c>
      <c r="S1839" s="338" t="str">
        <f t="shared" si="115"/>
        <v/>
      </c>
    </row>
    <row r="1840" spans="1:19" s="338" customFormat="1" ht="20.100000000000001" customHeight="1">
      <c r="A1840" s="301"/>
      <c r="B1840" s="333"/>
      <c r="C1840" s="333"/>
      <c r="D1840" s="333"/>
      <c r="E1840" s="333"/>
      <c r="F1840" s="333"/>
      <c r="G1840" s="334"/>
      <c r="H1840" s="334"/>
      <c r="I1840" s="335"/>
      <c r="J1840" s="335"/>
      <c r="K1840" s="335"/>
      <c r="L1840" s="335"/>
      <c r="M1840" s="335"/>
      <c r="N1840" s="336" t="str">
        <f t="shared" ca="1" si="112"/>
        <v/>
      </c>
      <c r="O1840" s="336" t="s">
        <v>18592</v>
      </c>
      <c r="P1840" s="337"/>
      <c r="Q1840" s="338" t="str">
        <f t="shared" si="113"/>
        <v/>
      </c>
      <c r="R1840" s="338" t="b">
        <f t="shared" si="114"/>
        <v>1</v>
      </c>
      <c r="S1840" s="338" t="str">
        <f t="shared" si="115"/>
        <v/>
      </c>
    </row>
    <row r="1841" spans="1:19" s="338" customFormat="1" ht="20.100000000000001" customHeight="1">
      <c r="A1841" s="301"/>
      <c r="B1841" s="333"/>
      <c r="C1841" s="333"/>
      <c r="D1841" s="333"/>
      <c r="E1841" s="333"/>
      <c r="F1841" s="333"/>
      <c r="G1841" s="334"/>
      <c r="H1841" s="334"/>
      <c r="I1841" s="335"/>
      <c r="J1841" s="335"/>
      <c r="K1841" s="335"/>
      <c r="L1841" s="335"/>
      <c r="M1841" s="335"/>
      <c r="N1841" s="336" t="str">
        <f t="shared" ca="1" si="112"/>
        <v/>
      </c>
      <c r="O1841" s="336" t="s">
        <v>18592</v>
      </c>
      <c r="P1841" s="337"/>
      <c r="Q1841" s="338" t="str">
        <f t="shared" si="113"/>
        <v/>
      </c>
      <c r="R1841" s="338" t="b">
        <f t="shared" si="114"/>
        <v>1</v>
      </c>
      <c r="S1841" s="338" t="str">
        <f t="shared" si="115"/>
        <v/>
      </c>
    </row>
    <row r="1842" spans="1:19" s="338" customFormat="1" ht="20.100000000000001" customHeight="1">
      <c r="A1842" s="301"/>
      <c r="B1842" s="333"/>
      <c r="C1842" s="333"/>
      <c r="D1842" s="333"/>
      <c r="E1842" s="333"/>
      <c r="F1842" s="333"/>
      <c r="G1842" s="334"/>
      <c r="H1842" s="334"/>
      <c r="I1842" s="335"/>
      <c r="J1842" s="335"/>
      <c r="K1842" s="335"/>
      <c r="L1842" s="335"/>
      <c r="M1842" s="335"/>
      <c r="N1842" s="336" t="str">
        <f t="shared" ca="1" si="112"/>
        <v/>
      </c>
      <c r="O1842" s="336" t="s">
        <v>18592</v>
      </c>
      <c r="P1842" s="337"/>
      <c r="Q1842" s="338" t="str">
        <f t="shared" si="113"/>
        <v/>
      </c>
      <c r="R1842" s="338" t="b">
        <f t="shared" si="114"/>
        <v>1</v>
      </c>
      <c r="S1842" s="338" t="str">
        <f t="shared" si="115"/>
        <v/>
      </c>
    </row>
    <row r="1843" spans="1:19" s="338" customFormat="1" ht="20.100000000000001" customHeight="1">
      <c r="A1843" s="301"/>
      <c r="B1843" s="333"/>
      <c r="C1843" s="333"/>
      <c r="D1843" s="333"/>
      <c r="E1843" s="333"/>
      <c r="F1843" s="333"/>
      <c r="G1843" s="334"/>
      <c r="H1843" s="334"/>
      <c r="I1843" s="335"/>
      <c r="J1843" s="335"/>
      <c r="K1843" s="335"/>
      <c r="L1843" s="335"/>
      <c r="M1843" s="335"/>
      <c r="N1843" s="336" t="str">
        <f t="shared" ca="1" si="112"/>
        <v/>
      </c>
      <c r="O1843" s="336" t="s">
        <v>18592</v>
      </c>
      <c r="P1843" s="337"/>
      <c r="Q1843" s="338" t="str">
        <f t="shared" si="113"/>
        <v/>
      </c>
      <c r="R1843" s="338" t="b">
        <f t="shared" si="114"/>
        <v>1</v>
      </c>
      <c r="S1843" s="338" t="str">
        <f t="shared" si="115"/>
        <v/>
      </c>
    </row>
    <row r="1844" spans="1:19" s="338" customFormat="1" ht="20.100000000000001" customHeight="1">
      <c r="A1844" s="301"/>
      <c r="B1844" s="333"/>
      <c r="C1844" s="333"/>
      <c r="D1844" s="333"/>
      <c r="E1844" s="333"/>
      <c r="F1844" s="333"/>
      <c r="G1844" s="334"/>
      <c r="H1844" s="334"/>
      <c r="I1844" s="335"/>
      <c r="J1844" s="335"/>
      <c r="K1844" s="335"/>
      <c r="L1844" s="335"/>
      <c r="M1844" s="335"/>
      <c r="N1844" s="336" t="str">
        <f t="shared" ca="1" si="112"/>
        <v/>
      </c>
      <c r="O1844" s="336" t="s">
        <v>18592</v>
      </c>
      <c r="P1844" s="337"/>
      <c r="Q1844" s="338" t="str">
        <f t="shared" si="113"/>
        <v/>
      </c>
      <c r="R1844" s="338" t="b">
        <f t="shared" si="114"/>
        <v>1</v>
      </c>
      <c r="S1844" s="338" t="str">
        <f t="shared" si="115"/>
        <v/>
      </c>
    </row>
    <row r="1845" spans="1:19" s="338" customFormat="1" ht="20.100000000000001" customHeight="1">
      <c r="A1845" s="301"/>
      <c r="B1845" s="333"/>
      <c r="C1845" s="333"/>
      <c r="D1845" s="333"/>
      <c r="E1845" s="333"/>
      <c r="F1845" s="333"/>
      <c r="G1845" s="334"/>
      <c r="H1845" s="334"/>
      <c r="I1845" s="335"/>
      <c r="J1845" s="335"/>
      <c r="K1845" s="335"/>
      <c r="L1845" s="335"/>
      <c r="M1845" s="335"/>
      <c r="N1845" s="336" t="str">
        <f t="shared" ca="1" si="112"/>
        <v/>
      </c>
      <c r="O1845" s="336" t="s">
        <v>18592</v>
      </c>
      <c r="P1845" s="337"/>
      <c r="Q1845" s="338" t="str">
        <f t="shared" si="113"/>
        <v/>
      </c>
      <c r="R1845" s="338" t="b">
        <f t="shared" si="114"/>
        <v>1</v>
      </c>
      <c r="S1845" s="338" t="str">
        <f t="shared" si="115"/>
        <v/>
      </c>
    </row>
    <row r="1846" spans="1:19" s="338" customFormat="1" ht="20.100000000000001" customHeight="1">
      <c r="A1846" s="301"/>
      <c r="B1846" s="333"/>
      <c r="C1846" s="333"/>
      <c r="D1846" s="333"/>
      <c r="E1846" s="333"/>
      <c r="F1846" s="333"/>
      <c r="G1846" s="334"/>
      <c r="H1846" s="334"/>
      <c r="I1846" s="335"/>
      <c r="J1846" s="335"/>
      <c r="K1846" s="335"/>
      <c r="L1846" s="335"/>
      <c r="M1846" s="335"/>
      <c r="N1846" s="336" t="str">
        <f t="shared" ca="1" si="112"/>
        <v/>
      </c>
      <c r="O1846" s="336" t="s">
        <v>18592</v>
      </c>
      <c r="P1846" s="337"/>
      <c r="Q1846" s="338" t="str">
        <f t="shared" si="113"/>
        <v/>
      </c>
      <c r="R1846" s="338" t="b">
        <f t="shared" si="114"/>
        <v>1</v>
      </c>
      <c r="S1846" s="338" t="str">
        <f t="shared" si="115"/>
        <v/>
      </c>
    </row>
    <row r="1847" spans="1:19" s="338" customFormat="1" ht="20.100000000000001" customHeight="1">
      <c r="A1847" s="301"/>
      <c r="B1847" s="333"/>
      <c r="C1847" s="333"/>
      <c r="D1847" s="333"/>
      <c r="E1847" s="333"/>
      <c r="F1847" s="333"/>
      <c r="G1847" s="334"/>
      <c r="H1847" s="334"/>
      <c r="I1847" s="335"/>
      <c r="J1847" s="335"/>
      <c r="K1847" s="335"/>
      <c r="L1847" s="335"/>
      <c r="M1847" s="335"/>
      <c r="N1847" s="336" t="str">
        <f t="shared" ca="1" si="112"/>
        <v/>
      </c>
      <c r="O1847" s="336" t="s">
        <v>18592</v>
      </c>
      <c r="P1847" s="337"/>
      <c r="Q1847" s="338" t="str">
        <f t="shared" si="113"/>
        <v/>
      </c>
      <c r="R1847" s="338" t="b">
        <f t="shared" si="114"/>
        <v>1</v>
      </c>
      <c r="S1847" s="338" t="str">
        <f t="shared" si="115"/>
        <v/>
      </c>
    </row>
    <row r="1848" spans="1:19" s="338" customFormat="1" ht="20.100000000000001" customHeight="1">
      <c r="A1848" s="301"/>
      <c r="B1848" s="333"/>
      <c r="C1848" s="333"/>
      <c r="D1848" s="333"/>
      <c r="E1848" s="333"/>
      <c r="F1848" s="333"/>
      <c r="G1848" s="334"/>
      <c r="H1848" s="334"/>
      <c r="I1848" s="335"/>
      <c r="J1848" s="335"/>
      <c r="K1848" s="335"/>
      <c r="L1848" s="335"/>
      <c r="M1848" s="335"/>
      <c r="N1848" s="336" t="str">
        <f t="shared" ca="1" si="112"/>
        <v/>
      </c>
      <c r="O1848" s="336" t="s">
        <v>18592</v>
      </c>
      <c r="P1848" s="337"/>
      <c r="Q1848" s="338" t="str">
        <f t="shared" si="113"/>
        <v/>
      </c>
      <c r="R1848" s="338" t="b">
        <f t="shared" si="114"/>
        <v>1</v>
      </c>
      <c r="S1848" s="338" t="str">
        <f t="shared" si="115"/>
        <v/>
      </c>
    </row>
    <row r="1849" spans="1:19" s="338" customFormat="1" ht="20.100000000000001" customHeight="1">
      <c r="A1849" s="301"/>
      <c r="B1849" s="333"/>
      <c r="C1849" s="333"/>
      <c r="D1849" s="333"/>
      <c r="E1849" s="333"/>
      <c r="F1849" s="333"/>
      <c r="G1849" s="334"/>
      <c r="H1849" s="334"/>
      <c r="I1849" s="335"/>
      <c r="J1849" s="335"/>
      <c r="K1849" s="335"/>
      <c r="L1849" s="335"/>
      <c r="M1849" s="335"/>
      <c r="N1849" s="336" t="str">
        <f t="shared" ca="1" si="112"/>
        <v/>
      </c>
      <c r="O1849" s="336" t="s">
        <v>18592</v>
      </c>
      <c r="P1849" s="337"/>
      <c r="Q1849" s="338" t="str">
        <f t="shared" si="113"/>
        <v/>
      </c>
      <c r="R1849" s="338" t="b">
        <f t="shared" si="114"/>
        <v>1</v>
      </c>
      <c r="S1849" s="338" t="str">
        <f t="shared" si="115"/>
        <v/>
      </c>
    </row>
    <row r="1850" spans="1:19" s="338" customFormat="1" ht="20.100000000000001" customHeight="1">
      <c r="A1850" s="301"/>
      <c r="B1850" s="333"/>
      <c r="C1850" s="333"/>
      <c r="D1850" s="333"/>
      <c r="E1850" s="333"/>
      <c r="F1850" s="333"/>
      <c r="G1850" s="334"/>
      <c r="H1850" s="334"/>
      <c r="I1850" s="335"/>
      <c r="J1850" s="335"/>
      <c r="K1850" s="335"/>
      <c r="L1850" s="335"/>
      <c r="M1850" s="335"/>
      <c r="N1850" s="336" t="str">
        <f t="shared" ca="1" si="112"/>
        <v/>
      </c>
      <c r="O1850" s="336" t="s">
        <v>18592</v>
      </c>
      <c r="P1850" s="337"/>
      <c r="Q1850" s="338" t="str">
        <f t="shared" si="113"/>
        <v/>
      </c>
      <c r="R1850" s="338" t="b">
        <f t="shared" si="114"/>
        <v>1</v>
      </c>
      <c r="S1850" s="338" t="str">
        <f t="shared" si="115"/>
        <v/>
      </c>
    </row>
    <row r="1851" spans="1:19" s="338" customFormat="1" ht="20.100000000000001" customHeight="1">
      <c r="A1851" s="301"/>
      <c r="B1851" s="333"/>
      <c r="C1851" s="333"/>
      <c r="D1851" s="333"/>
      <c r="E1851" s="333"/>
      <c r="F1851" s="333"/>
      <c r="G1851" s="334"/>
      <c r="H1851" s="334"/>
      <c r="I1851" s="335"/>
      <c r="J1851" s="335"/>
      <c r="K1851" s="335"/>
      <c r="L1851" s="335"/>
      <c r="M1851" s="335"/>
      <c r="N1851" s="336" t="str">
        <f t="shared" ca="1" si="112"/>
        <v/>
      </c>
      <c r="O1851" s="336" t="s">
        <v>18592</v>
      </c>
      <c r="P1851" s="337"/>
      <c r="Q1851" s="338" t="str">
        <f t="shared" si="113"/>
        <v/>
      </c>
      <c r="R1851" s="338" t="b">
        <f t="shared" si="114"/>
        <v>1</v>
      </c>
      <c r="S1851" s="338" t="str">
        <f t="shared" si="115"/>
        <v/>
      </c>
    </row>
    <row r="1852" spans="1:19" s="338" customFormat="1" ht="20.100000000000001" customHeight="1">
      <c r="A1852" s="301"/>
      <c r="B1852" s="333"/>
      <c r="C1852" s="333"/>
      <c r="D1852" s="333"/>
      <c r="E1852" s="333"/>
      <c r="F1852" s="333"/>
      <c r="G1852" s="334"/>
      <c r="H1852" s="334"/>
      <c r="I1852" s="335"/>
      <c r="J1852" s="335"/>
      <c r="K1852" s="335"/>
      <c r="L1852" s="335"/>
      <c r="M1852" s="335"/>
      <c r="N1852" s="336" t="str">
        <f t="shared" ca="1" si="112"/>
        <v/>
      </c>
      <c r="O1852" s="336" t="s">
        <v>18592</v>
      </c>
      <c r="P1852" s="337"/>
      <c r="Q1852" s="338" t="str">
        <f t="shared" si="113"/>
        <v/>
      </c>
      <c r="R1852" s="338" t="b">
        <f t="shared" si="114"/>
        <v>1</v>
      </c>
      <c r="S1852" s="338" t="str">
        <f t="shared" si="115"/>
        <v/>
      </c>
    </row>
    <row r="1853" spans="1:19" s="338" customFormat="1" ht="20.100000000000001" customHeight="1">
      <c r="A1853" s="301"/>
      <c r="B1853" s="333"/>
      <c r="C1853" s="333"/>
      <c r="D1853" s="333"/>
      <c r="E1853" s="333"/>
      <c r="F1853" s="333"/>
      <c r="G1853" s="334"/>
      <c r="H1853" s="334"/>
      <c r="I1853" s="335"/>
      <c r="J1853" s="335"/>
      <c r="K1853" s="335"/>
      <c r="L1853" s="335"/>
      <c r="M1853" s="335"/>
      <c r="N1853" s="336" t="str">
        <f t="shared" ca="1" si="112"/>
        <v/>
      </c>
      <c r="O1853" s="336" t="s">
        <v>18592</v>
      </c>
      <c r="P1853" s="337"/>
      <c r="Q1853" s="338" t="str">
        <f t="shared" si="113"/>
        <v/>
      </c>
      <c r="R1853" s="338" t="b">
        <f t="shared" si="114"/>
        <v>1</v>
      </c>
      <c r="S1853" s="338" t="str">
        <f t="shared" si="115"/>
        <v/>
      </c>
    </row>
    <row r="1854" spans="1:19" s="338" customFormat="1" ht="20.100000000000001" customHeight="1">
      <c r="A1854" s="301"/>
      <c r="B1854" s="333"/>
      <c r="C1854" s="333"/>
      <c r="D1854" s="333"/>
      <c r="E1854" s="333"/>
      <c r="F1854" s="333"/>
      <c r="G1854" s="334"/>
      <c r="H1854" s="334"/>
      <c r="I1854" s="335"/>
      <c r="J1854" s="335"/>
      <c r="K1854" s="335"/>
      <c r="L1854" s="335"/>
      <c r="M1854" s="335"/>
      <c r="N1854" s="336" t="str">
        <f t="shared" ca="1" si="112"/>
        <v/>
      </c>
      <c r="O1854" s="336" t="s">
        <v>18592</v>
      </c>
      <c r="P1854" s="337"/>
      <c r="Q1854" s="338" t="str">
        <f t="shared" si="113"/>
        <v/>
      </c>
      <c r="R1854" s="338" t="b">
        <f t="shared" si="114"/>
        <v>1</v>
      </c>
      <c r="S1854" s="338" t="str">
        <f t="shared" si="115"/>
        <v/>
      </c>
    </row>
    <row r="1855" spans="1:19" s="338" customFormat="1" ht="20.100000000000001" customHeight="1">
      <c r="A1855" s="301"/>
      <c r="B1855" s="333"/>
      <c r="C1855" s="333"/>
      <c r="D1855" s="333"/>
      <c r="E1855" s="333"/>
      <c r="F1855" s="333"/>
      <c r="G1855" s="334"/>
      <c r="H1855" s="334"/>
      <c r="I1855" s="335"/>
      <c r="J1855" s="335"/>
      <c r="K1855" s="335"/>
      <c r="L1855" s="335"/>
      <c r="M1855" s="335"/>
      <c r="N1855" s="336" t="str">
        <f t="shared" ca="1" si="112"/>
        <v/>
      </c>
      <c r="O1855" s="336" t="s">
        <v>18592</v>
      </c>
      <c r="P1855" s="337"/>
      <c r="Q1855" s="338" t="str">
        <f t="shared" si="113"/>
        <v/>
      </c>
      <c r="R1855" s="338" t="b">
        <f t="shared" si="114"/>
        <v>1</v>
      </c>
      <c r="S1855" s="338" t="str">
        <f t="shared" si="115"/>
        <v/>
      </c>
    </row>
    <row r="1856" spans="1:19" s="338" customFormat="1" ht="20.100000000000001" customHeight="1">
      <c r="A1856" s="301"/>
      <c r="B1856" s="333"/>
      <c r="C1856" s="333"/>
      <c r="D1856" s="333"/>
      <c r="E1856" s="333"/>
      <c r="F1856" s="333"/>
      <c r="G1856" s="334"/>
      <c r="H1856" s="334"/>
      <c r="I1856" s="335"/>
      <c r="J1856" s="335"/>
      <c r="K1856" s="335"/>
      <c r="L1856" s="335"/>
      <c r="M1856" s="335"/>
      <c r="N1856" s="336" t="str">
        <f t="shared" ca="1" si="112"/>
        <v/>
      </c>
      <c r="O1856" s="336" t="s">
        <v>18592</v>
      </c>
      <c r="P1856" s="337"/>
      <c r="Q1856" s="338" t="str">
        <f t="shared" si="113"/>
        <v/>
      </c>
      <c r="R1856" s="338" t="b">
        <f t="shared" si="114"/>
        <v>1</v>
      </c>
      <c r="S1856" s="338" t="str">
        <f t="shared" si="115"/>
        <v/>
      </c>
    </row>
    <row r="1857" spans="1:19" s="338" customFormat="1" ht="20.100000000000001" customHeight="1">
      <c r="A1857" s="301"/>
      <c r="B1857" s="333"/>
      <c r="C1857" s="333"/>
      <c r="D1857" s="333"/>
      <c r="E1857" s="333"/>
      <c r="F1857" s="333"/>
      <c r="G1857" s="334"/>
      <c r="H1857" s="334"/>
      <c r="I1857" s="335"/>
      <c r="J1857" s="335"/>
      <c r="K1857" s="335"/>
      <c r="L1857" s="335"/>
      <c r="M1857" s="335"/>
      <c r="N1857" s="336" t="str">
        <f t="shared" ca="1" si="112"/>
        <v/>
      </c>
      <c r="O1857" s="336" t="s">
        <v>18592</v>
      </c>
      <c r="P1857" s="337"/>
      <c r="Q1857" s="338" t="str">
        <f t="shared" si="113"/>
        <v/>
      </c>
      <c r="R1857" s="338" t="b">
        <f t="shared" si="114"/>
        <v>1</v>
      </c>
      <c r="S1857" s="338" t="str">
        <f t="shared" si="115"/>
        <v/>
      </c>
    </row>
    <row r="1858" spans="1:19" s="338" customFormat="1" ht="20.100000000000001" customHeight="1">
      <c r="A1858" s="301"/>
      <c r="B1858" s="333"/>
      <c r="C1858" s="333"/>
      <c r="D1858" s="333"/>
      <c r="E1858" s="333"/>
      <c r="F1858" s="333"/>
      <c r="G1858" s="334"/>
      <c r="H1858" s="334"/>
      <c r="I1858" s="335"/>
      <c r="J1858" s="335"/>
      <c r="K1858" s="335"/>
      <c r="L1858" s="335"/>
      <c r="M1858" s="335"/>
      <c r="N1858" s="336" t="str">
        <f t="shared" ca="1" si="112"/>
        <v/>
      </c>
      <c r="O1858" s="336" t="s">
        <v>18592</v>
      </c>
      <c r="P1858" s="337"/>
      <c r="Q1858" s="338" t="str">
        <f t="shared" si="113"/>
        <v/>
      </c>
      <c r="R1858" s="338" t="b">
        <f t="shared" si="114"/>
        <v>1</v>
      </c>
      <c r="S1858" s="338" t="str">
        <f t="shared" si="115"/>
        <v/>
      </c>
    </row>
    <row r="1859" spans="1:19" s="338" customFormat="1" ht="20.100000000000001" customHeight="1">
      <c r="A1859" s="301"/>
      <c r="B1859" s="333"/>
      <c r="C1859" s="333"/>
      <c r="D1859" s="333"/>
      <c r="E1859" s="333"/>
      <c r="F1859" s="333"/>
      <c r="G1859" s="334"/>
      <c r="H1859" s="334"/>
      <c r="I1859" s="335"/>
      <c r="J1859" s="335"/>
      <c r="K1859" s="335"/>
      <c r="L1859" s="335"/>
      <c r="M1859" s="335"/>
      <c r="N1859" s="336" t="str">
        <f t="shared" ca="1" si="112"/>
        <v/>
      </c>
      <c r="O1859" s="336" t="s">
        <v>18592</v>
      </c>
      <c r="P1859" s="337"/>
      <c r="Q1859" s="338" t="str">
        <f t="shared" si="113"/>
        <v/>
      </c>
      <c r="R1859" s="338" t="b">
        <f t="shared" si="114"/>
        <v>1</v>
      </c>
      <c r="S1859" s="338" t="str">
        <f t="shared" si="115"/>
        <v/>
      </c>
    </row>
    <row r="1860" spans="1:19" s="338" customFormat="1" ht="20.100000000000001" customHeight="1">
      <c r="A1860" s="301"/>
      <c r="B1860" s="333"/>
      <c r="C1860" s="333"/>
      <c r="D1860" s="333"/>
      <c r="E1860" s="333"/>
      <c r="F1860" s="333"/>
      <c r="G1860" s="334"/>
      <c r="H1860" s="334"/>
      <c r="I1860" s="335"/>
      <c r="J1860" s="335"/>
      <c r="K1860" s="335"/>
      <c r="L1860" s="335"/>
      <c r="M1860" s="335"/>
      <c r="N1860" s="336" t="str">
        <f t="shared" ca="1" si="112"/>
        <v/>
      </c>
      <c r="O1860" s="336" t="s">
        <v>18592</v>
      </c>
      <c r="P1860" s="337"/>
      <c r="Q1860" s="338" t="str">
        <f t="shared" si="113"/>
        <v/>
      </c>
      <c r="R1860" s="338" t="b">
        <f t="shared" si="114"/>
        <v>1</v>
      </c>
      <c r="S1860" s="338" t="str">
        <f t="shared" si="115"/>
        <v/>
      </c>
    </row>
    <row r="1861" spans="1:19" s="338" customFormat="1" ht="20.100000000000001" customHeight="1">
      <c r="A1861" s="301"/>
      <c r="B1861" s="333"/>
      <c r="C1861" s="333"/>
      <c r="D1861" s="333"/>
      <c r="E1861" s="333"/>
      <c r="F1861" s="333"/>
      <c r="G1861" s="334"/>
      <c r="H1861" s="334"/>
      <c r="I1861" s="335"/>
      <c r="J1861" s="335"/>
      <c r="K1861" s="335"/>
      <c r="L1861" s="335"/>
      <c r="M1861" s="335"/>
      <c r="N1861" s="336" t="str">
        <f t="shared" ref="N1861:N1924" ca="1" si="116">IF(A1861="","",IF(ISERROR(MATCH($F1861,CL,0)),"Unknown",INDIRECT("'C'!$A$"&amp;MATCH($F1861,CL,0)+1)))</f>
        <v/>
      </c>
      <c r="O1861" s="336" t="s">
        <v>18592</v>
      </c>
      <c r="P1861" s="337"/>
      <c r="Q1861" s="338" t="str">
        <f t="shared" ref="Q1861:Q1924" si="117">A1861&amp;B1861</f>
        <v/>
      </c>
      <c r="R1861" s="338" t="b">
        <f t="shared" ref="R1861:R1924" si="118">OR(ISBLANK(B1861),ISBLANK(C1861))</f>
        <v>1</v>
      </c>
      <c r="S1861" s="338" t="str">
        <f t="shared" ref="S1861:S1924" si="119">IF(R1861,"",A1861&amp;"+")</f>
        <v/>
      </c>
    </row>
    <row r="1862" spans="1:19" s="338" customFormat="1" ht="20.100000000000001" customHeight="1">
      <c r="A1862" s="301"/>
      <c r="B1862" s="333"/>
      <c r="C1862" s="333"/>
      <c r="D1862" s="333"/>
      <c r="E1862" s="333"/>
      <c r="F1862" s="333"/>
      <c r="G1862" s="334"/>
      <c r="H1862" s="334"/>
      <c r="I1862" s="335"/>
      <c r="J1862" s="335"/>
      <c r="K1862" s="335"/>
      <c r="L1862" s="335"/>
      <c r="M1862" s="335"/>
      <c r="N1862" s="336" t="str">
        <f t="shared" ca="1" si="116"/>
        <v/>
      </c>
      <c r="O1862" s="336" t="s">
        <v>18592</v>
      </c>
      <c r="P1862" s="337"/>
      <c r="Q1862" s="338" t="str">
        <f t="shared" si="117"/>
        <v/>
      </c>
      <c r="R1862" s="338" t="b">
        <f t="shared" si="118"/>
        <v>1</v>
      </c>
      <c r="S1862" s="338" t="str">
        <f t="shared" si="119"/>
        <v/>
      </c>
    </row>
    <row r="1863" spans="1:19" s="338" customFormat="1" ht="20.100000000000001" customHeight="1">
      <c r="A1863" s="301"/>
      <c r="B1863" s="333"/>
      <c r="C1863" s="333"/>
      <c r="D1863" s="333"/>
      <c r="E1863" s="333"/>
      <c r="F1863" s="333"/>
      <c r="G1863" s="334"/>
      <c r="H1863" s="334"/>
      <c r="I1863" s="335"/>
      <c r="J1863" s="335"/>
      <c r="K1863" s="335"/>
      <c r="L1863" s="335"/>
      <c r="M1863" s="335"/>
      <c r="N1863" s="336" t="str">
        <f t="shared" ca="1" si="116"/>
        <v/>
      </c>
      <c r="O1863" s="336" t="s">
        <v>18592</v>
      </c>
      <c r="P1863" s="337"/>
      <c r="Q1863" s="338" t="str">
        <f t="shared" si="117"/>
        <v/>
      </c>
      <c r="R1863" s="338" t="b">
        <f t="shared" si="118"/>
        <v>1</v>
      </c>
      <c r="S1863" s="338" t="str">
        <f t="shared" si="119"/>
        <v/>
      </c>
    </row>
    <row r="1864" spans="1:19" s="338" customFormat="1" ht="20.100000000000001" customHeight="1">
      <c r="A1864" s="301"/>
      <c r="B1864" s="333"/>
      <c r="C1864" s="333"/>
      <c r="D1864" s="333"/>
      <c r="E1864" s="333"/>
      <c r="F1864" s="333"/>
      <c r="G1864" s="334"/>
      <c r="H1864" s="334"/>
      <c r="I1864" s="335"/>
      <c r="J1864" s="335"/>
      <c r="K1864" s="335"/>
      <c r="L1864" s="335"/>
      <c r="M1864" s="335"/>
      <c r="N1864" s="336" t="str">
        <f t="shared" ca="1" si="116"/>
        <v/>
      </c>
      <c r="O1864" s="336" t="s">
        <v>18592</v>
      </c>
      <c r="P1864" s="337"/>
      <c r="Q1864" s="338" t="str">
        <f t="shared" si="117"/>
        <v/>
      </c>
      <c r="R1864" s="338" t="b">
        <f t="shared" si="118"/>
        <v>1</v>
      </c>
      <c r="S1864" s="338" t="str">
        <f t="shared" si="119"/>
        <v/>
      </c>
    </row>
    <row r="1865" spans="1:19" s="338" customFormat="1" ht="20.100000000000001" customHeight="1">
      <c r="A1865" s="301"/>
      <c r="B1865" s="333"/>
      <c r="C1865" s="333"/>
      <c r="D1865" s="333"/>
      <c r="E1865" s="333"/>
      <c r="F1865" s="333"/>
      <c r="G1865" s="334"/>
      <c r="H1865" s="334"/>
      <c r="I1865" s="335"/>
      <c r="J1865" s="335"/>
      <c r="K1865" s="335"/>
      <c r="L1865" s="335"/>
      <c r="M1865" s="335"/>
      <c r="N1865" s="336" t="str">
        <f t="shared" ca="1" si="116"/>
        <v/>
      </c>
      <c r="O1865" s="336" t="s">
        <v>18592</v>
      </c>
      <c r="P1865" s="337"/>
      <c r="Q1865" s="338" t="str">
        <f t="shared" si="117"/>
        <v/>
      </c>
      <c r="R1865" s="338" t="b">
        <f t="shared" si="118"/>
        <v>1</v>
      </c>
      <c r="S1865" s="338" t="str">
        <f t="shared" si="119"/>
        <v/>
      </c>
    </row>
    <row r="1866" spans="1:19" s="338" customFormat="1" ht="20.100000000000001" customHeight="1">
      <c r="A1866" s="301"/>
      <c r="B1866" s="333"/>
      <c r="C1866" s="333"/>
      <c r="D1866" s="333"/>
      <c r="E1866" s="333"/>
      <c r="F1866" s="333"/>
      <c r="G1866" s="334"/>
      <c r="H1866" s="334"/>
      <c r="I1866" s="335"/>
      <c r="J1866" s="335"/>
      <c r="K1866" s="335"/>
      <c r="L1866" s="335"/>
      <c r="M1866" s="335"/>
      <c r="N1866" s="336" t="str">
        <f t="shared" ca="1" si="116"/>
        <v/>
      </c>
      <c r="O1866" s="336" t="s">
        <v>18592</v>
      </c>
      <c r="P1866" s="337"/>
      <c r="Q1866" s="338" t="str">
        <f t="shared" si="117"/>
        <v/>
      </c>
      <c r="R1866" s="338" t="b">
        <f t="shared" si="118"/>
        <v>1</v>
      </c>
      <c r="S1866" s="338" t="str">
        <f t="shared" si="119"/>
        <v/>
      </c>
    </row>
    <row r="1867" spans="1:19" s="338" customFormat="1" ht="20.100000000000001" customHeight="1">
      <c r="A1867" s="301"/>
      <c r="B1867" s="333"/>
      <c r="C1867" s="333"/>
      <c r="D1867" s="333"/>
      <c r="E1867" s="333"/>
      <c r="F1867" s="333"/>
      <c r="G1867" s="334"/>
      <c r="H1867" s="334"/>
      <c r="I1867" s="335"/>
      <c r="J1867" s="335"/>
      <c r="K1867" s="335"/>
      <c r="L1867" s="335"/>
      <c r="M1867" s="335"/>
      <c r="N1867" s="336" t="str">
        <f t="shared" ca="1" si="116"/>
        <v/>
      </c>
      <c r="O1867" s="336" t="s">
        <v>18592</v>
      </c>
      <c r="P1867" s="337"/>
      <c r="Q1867" s="338" t="str">
        <f t="shared" si="117"/>
        <v/>
      </c>
      <c r="R1867" s="338" t="b">
        <f t="shared" si="118"/>
        <v>1</v>
      </c>
      <c r="S1867" s="338" t="str">
        <f t="shared" si="119"/>
        <v/>
      </c>
    </row>
    <row r="1868" spans="1:19" s="338" customFormat="1" ht="20.100000000000001" customHeight="1">
      <c r="A1868" s="301"/>
      <c r="B1868" s="333"/>
      <c r="C1868" s="333"/>
      <c r="D1868" s="333"/>
      <c r="E1868" s="333"/>
      <c r="F1868" s="333"/>
      <c r="G1868" s="334"/>
      <c r="H1868" s="334"/>
      <c r="I1868" s="335"/>
      <c r="J1868" s="335"/>
      <c r="K1868" s="335"/>
      <c r="L1868" s="335"/>
      <c r="M1868" s="335"/>
      <c r="N1868" s="336" t="str">
        <f t="shared" ca="1" si="116"/>
        <v/>
      </c>
      <c r="O1868" s="336" t="s">
        <v>18592</v>
      </c>
      <c r="P1868" s="337"/>
      <c r="Q1868" s="338" t="str">
        <f t="shared" si="117"/>
        <v/>
      </c>
      <c r="R1868" s="338" t="b">
        <f t="shared" si="118"/>
        <v>1</v>
      </c>
      <c r="S1868" s="338" t="str">
        <f t="shared" si="119"/>
        <v/>
      </c>
    </row>
    <row r="1869" spans="1:19" s="338" customFormat="1" ht="20.100000000000001" customHeight="1">
      <c r="A1869" s="301"/>
      <c r="B1869" s="333"/>
      <c r="C1869" s="333"/>
      <c r="D1869" s="333"/>
      <c r="E1869" s="333"/>
      <c r="F1869" s="333"/>
      <c r="G1869" s="334"/>
      <c r="H1869" s="334"/>
      <c r="I1869" s="335"/>
      <c r="J1869" s="335"/>
      <c r="K1869" s="335"/>
      <c r="L1869" s="335"/>
      <c r="M1869" s="335"/>
      <c r="N1869" s="336" t="str">
        <f t="shared" ca="1" si="116"/>
        <v/>
      </c>
      <c r="O1869" s="336" t="s">
        <v>18592</v>
      </c>
      <c r="P1869" s="337"/>
      <c r="Q1869" s="338" t="str">
        <f t="shared" si="117"/>
        <v/>
      </c>
      <c r="R1869" s="338" t="b">
        <f t="shared" si="118"/>
        <v>1</v>
      </c>
      <c r="S1869" s="338" t="str">
        <f t="shared" si="119"/>
        <v/>
      </c>
    </row>
    <row r="1870" spans="1:19" s="338" customFormat="1" ht="20.100000000000001" customHeight="1">
      <c r="A1870" s="301"/>
      <c r="B1870" s="333"/>
      <c r="C1870" s="333"/>
      <c r="D1870" s="333"/>
      <c r="E1870" s="333"/>
      <c r="F1870" s="333"/>
      <c r="G1870" s="334"/>
      <c r="H1870" s="334"/>
      <c r="I1870" s="335"/>
      <c r="J1870" s="335"/>
      <c r="K1870" s="335"/>
      <c r="L1870" s="335"/>
      <c r="M1870" s="335"/>
      <c r="N1870" s="336" t="str">
        <f t="shared" ca="1" si="116"/>
        <v/>
      </c>
      <c r="O1870" s="336" t="s">
        <v>18592</v>
      </c>
      <c r="P1870" s="337"/>
      <c r="Q1870" s="338" t="str">
        <f t="shared" si="117"/>
        <v/>
      </c>
      <c r="R1870" s="338" t="b">
        <f t="shared" si="118"/>
        <v>1</v>
      </c>
      <c r="S1870" s="338" t="str">
        <f t="shared" si="119"/>
        <v/>
      </c>
    </row>
    <row r="1871" spans="1:19" s="338" customFormat="1" ht="20.100000000000001" customHeight="1">
      <c r="A1871" s="301"/>
      <c r="B1871" s="333"/>
      <c r="C1871" s="333"/>
      <c r="D1871" s="333"/>
      <c r="E1871" s="333"/>
      <c r="F1871" s="333"/>
      <c r="G1871" s="334"/>
      <c r="H1871" s="334"/>
      <c r="I1871" s="335"/>
      <c r="J1871" s="335"/>
      <c r="K1871" s="335"/>
      <c r="L1871" s="335"/>
      <c r="M1871" s="335"/>
      <c r="N1871" s="336" t="str">
        <f t="shared" ca="1" si="116"/>
        <v/>
      </c>
      <c r="O1871" s="336" t="s">
        <v>18592</v>
      </c>
      <c r="P1871" s="337"/>
      <c r="Q1871" s="338" t="str">
        <f t="shared" si="117"/>
        <v/>
      </c>
      <c r="R1871" s="338" t="b">
        <f t="shared" si="118"/>
        <v>1</v>
      </c>
      <c r="S1871" s="338" t="str">
        <f t="shared" si="119"/>
        <v/>
      </c>
    </row>
    <row r="1872" spans="1:19" s="338" customFormat="1" ht="20.100000000000001" customHeight="1">
      <c r="A1872" s="301"/>
      <c r="B1872" s="333"/>
      <c r="C1872" s="333"/>
      <c r="D1872" s="333"/>
      <c r="E1872" s="333"/>
      <c r="F1872" s="333"/>
      <c r="G1872" s="334"/>
      <c r="H1872" s="334"/>
      <c r="I1872" s="335"/>
      <c r="J1872" s="335"/>
      <c r="K1872" s="335"/>
      <c r="L1872" s="335"/>
      <c r="M1872" s="335"/>
      <c r="N1872" s="336" t="str">
        <f t="shared" ca="1" si="116"/>
        <v/>
      </c>
      <c r="O1872" s="336" t="s">
        <v>18592</v>
      </c>
      <c r="P1872" s="337"/>
      <c r="Q1872" s="338" t="str">
        <f t="shared" si="117"/>
        <v/>
      </c>
      <c r="R1872" s="338" t="b">
        <f t="shared" si="118"/>
        <v>1</v>
      </c>
      <c r="S1872" s="338" t="str">
        <f t="shared" si="119"/>
        <v/>
      </c>
    </row>
    <row r="1873" spans="1:19" s="338" customFormat="1" ht="20.100000000000001" customHeight="1">
      <c r="A1873" s="301"/>
      <c r="B1873" s="333"/>
      <c r="C1873" s="333"/>
      <c r="D1873" s="333"/>
      <c r="E1873" s="333"/>
      <c r="F1873" s="333"/>
      <c r="G1873" s="334"/>
      <c r="H1873" s="334"/>
      <c r="I1873" s="335"/>
      <c r="J1873" s="335"/>
      <c r="K1873" s="335"/>
      <c r="L1873" s="335"/>
      <c r="M1873" s="335"/>
      <c r="N1873" s="336" t="str">
        <f t="shared" ca="1" si="116"/>
        <v/>
      </c>
      <c r="O1873" s="336" t="s">
        <v>18592</v>
      </c>
      <c r="P1873" s="337"/>
      <c r="Q1873" s="338" t="str">
        <f t="shared" si="117"/>
        <v/>
      </c>
      <c r="R1873" s="338" t="b">
        <f t="shared" si="118"/>
        <v>1</v>
      </c>
      <c r="S1873" s="338" t="str">
        <f t="shared" si="119"/>
        <v/>
      </c>
    </row>
    <row r="1874" spans="1:19" s="338" customFormat="1" ht="20.100000000000001" customHeight="1">
      <c r="A1874" s="301"/>
      <c r="B1874" s="333"/>
      <c r="C1874" s="333"/>
      <c r="D1874" s="333"/>
      <c r="E1874" s="333"/>
      <c r="F1874" s="333"/>
      <c r="G1874" s="334"/>
      <c r="H1874" s="334"/>
      <c r="I1874" s="335"/>
      <c r="J1874" s="335"/>
      <c r="K1874" s="335"/>
      <c r="L1874" s="335"/>
      <c r="M1874" s="335"/>
      <c r="N1874" s="336" t="str">
        <f t="shared" ca="1" si="116"/>
        <v/>
      </c>
      <c r="O1874" s="336" t="s">
        <v>18592</v>
      </c>
      <c r="P1874" s="337"/>
      <c r="Q1874" s="338" t="str">
        <f t="shared" si="117"/>
        <v/>
      </c>
      <c r="R1874" s="338" t="b">
        <f t="shared" si="118"/>
        <v>1</v>
      </c>
      <c r="S1874" s="338" t="str">
        <f t="shared" si="119"/>
        <v/>
      </c>
    </row>
    <row r="1875" spans="1:19" s="338" customFormat="1" ht="20.100000000000001" customHeight="1">
      <c r="A1875" s="301"/>
      <c r="B1875" s="333"/>
      <c r="C1875" s="333"/>
      <c r="D1875" s="333"/>
      <c r="E1875" s="333"/>
      <c r="F1875" s="333"/>
      <c r="G1875" s="334"/>
      <c r="H1875" s="334"/>
      <c r="I1875" s="335"/>
      <c r="J1875" s="335"/>
      <c r="K1875" s="335"/>
      <c r="L1875" s="335"/>
      <c r="M1875" s="335"/>
      <c r="N1875" s="336" t="str">
        <f t="shared" ca="1" si="116"/>
        <v/>
      </c>
      <c r="O1875" s="336" t="s">
        <v>18592</v>
      </c>
      <c r="P1875" s="337"/>
      <c r="Q1875" s="338" t="str">
        <f t="shared" si="117"/>
        <v/>
      </c>
      <c r="R1875" s="338" t="b">
        <f t="shared" si="118"/>
        <v>1</v>
      </c>
      <c r="S1875" s="338" t="str">
        <f t="shared" si="119"/>
        <v/>
      </c>
    </row>
    <row r="1876" spans="1:19" s="338" customFormat="1" ht="20.100000000000001" customHeight="1">
      <c r="A1876" s="301"/>
      <c r="B1876" s="333"/>
      <c r="C1876" s="333"/>
      <c r="D1876" s="333"/>
      <c r="E1876" s="333"/>
      <c r="F1876" s="333"/>
      <c r="G1876" s="334"/>
      <c r="H1876" s="334"/>
      <c r="I1876" s="335"/>
      <c r="J1876" s="335"/>
      <c r="K1876" s="335"/>
      <c r="L1876" s="335"/>
      <c r="M1876" s="335"/>
      <c r="N1876" s="336" t="str">
        <f t="shared" ca="1" si="116"/>
        <v/>
      </c>
      <c r="O1876" s="336" t="s">
        <v>18592</v>
      </c>
      <c r="P1876" s="337"/>
      <c r="Q1876" s="338" t="str">
        <f t="shared" si="117"/>
        <v/>
      </c>
      <c r="R1876" s="338" t="b">
        <f t="shared" si="118"/>
        <v>1</v>
      </c>
      <c r="S1876" s="338" t="str">
        <f t="shared" si="119"/>
        <v/>
      </c>
    </row>
    <row r="1877" spans="1:19" s="338" customFormat="1" ht="20.100000000000001" customHeight="1">
      <c r="A1877" s="301"/>
      <c r="B1877" s="333"/>
      <c r="C1877" s="333"/>
      <c r="D1877" s="333"/>
      <c r="E1877" s="333"/>
      <c r="F1877" s="333"/>
      <c r="G1877" s="334"/>
      <c r="H1877" s="334"/>
      <c r="I1877" s="335"/>
      <c r="J1877" s="335"/>
      <c r="K1877" s="335"/>
      <c r="L1877" s="335"/>
      <c r="M1877" s="335"/>
      <c r="N1877" s="336" t="str">
        <f t="shared" ca="1" si="116"/>
        <v/>
      </c>
      <c r="O1877" s="336" t="s">
        <v>18592</v>
      </c>
      <c r="P1877" s="337"/>
      <c r="Q1877" s="338" t="str">
        <f t="shared" si="117"/>
        <v/>
      </c>
      <c r="R1877" s="338" t="b">
        <f t="shared" si="118"/>
        <v>1</v>
      </c>
      <c r="S1877" s="338" t="str">
        <f t="shared" si="119"/>
        <v/>
      </c>
    </row>
    <row r="1878" spans="1:19" s="338" customFormat="1" ht="20.100000000000001" customHeight="1">
      <c r="A1878" s="301"/>
      <c r="B1878" s="333"/>
      <c r="C1878" s="333"/>
      <c r="D1878" s="333"/>
      <c r="E1878" s="333"/>
      <c r="F1878" s="333"/>
      <c r="G1878" s="334"/>
      <c r="H1878" s="334"/>
      <c r="I1878" s="335"/>
      <c r="J1878" s="335"/>
      <c r="K1878" s="335"/>
      <c r="L1878" s="335"/>
      <c r="M1878" s="335"/>
      <c r="N1878" s="336" t="str">
        <f t="shared" ca="1" si="116"/>
        <v/>
      </c>
      <c r="O1878" s="336" t="s">
        <v>18592</v>
      </c>
      <c r="P1878" s="337"/>
      <c r="Q1878" s="338" t="str">
        <f t="shared" si="117"/>
        <v/>
      </c>
      <c r="R1878" s="338" t="b">
        <f t="shared" si="118"/>
        <v>1</v>
      </c>
      <c r="S1878" s="338" t="str">
        <f t="shared" si="119"/>
        <v/>
      </c>
    </row>
    <row r="1879" spans="1:19" s="338" customFormat="1" ht="20.100000000000001" customHeight="1">
      <c r="A1879" s="301"/>
      <c r="B1879" s="333"/>
      <c r="C1879" s="333"/>
      <c r="D1879" s="333"/>
      <c r="E1879" s="333"/>
      <c r="F1879" s="333"/>
      <c r="G1879" s="334"/>
      <c r="H1879" s="334"/>
      <c r="I1879" s="335"/>
      <c r="J1879" s="335"/>
      <c r="K1879" s="335"/>
      <c r="L1879" s="335"/>
      <c r="M1879" s="335"/>
      <c r="N1879" s="336" t="str">
        <f t="shared" ca="1" si="116"/>
        <v/>
      </c>
      <c r="O1879" s="336" t="s">
        <v>18592</v>
      </c>
      <c r="P1879" s="337"/>
      <c r="Q1879" s="338" t="str">
        <f t="shared" si="117"/>
        <v/>
      </c>
      <c r="R1879" s="338" t="b">
        <f t="shared" si="118"/>
        <v>1</v>
      </c>
      <c r="S1879" s="338" t="str">
        <f t="shared" si="119"/>
        <v/>
      </c>
    </row>
    <row r="1880" spans="1:19" s="338" customFormat="1" ht="20.100000000000001" customHeight="1">
      <c r="A1880" s="301"/>
      <c r="B1880" s="333"/>
      <c r="C1880" s="333"/>
      <c r="D1880" s="333"/>
      <c r="E1880" s="333"/>
      <c r="F1880" s="333"/>
      <c r="G1880" s="334"/>
      <c r="H1880" s="334"/>
      <c r="I1880" s="335"/>
      <c r="J1880" s="335"/>
      <c r="K1880" s="335"/>
      <c r="L1880" s="335"/>
      <c r="M1880" s="335"/>
      <c r="N1880" s="336" t="str">
        <f t="shared" ca="1" si="116"/>
        <v/>
      </c>
      <c r="O1880" s="336" t="s">
        <v>18592</v>
      </c>
      <c r="P1880" s="337"/>
      <c r="Q1880" s="338" t="str">
        <f t="shared" si="117"/>
        <v/>
      </c>
      <c r="R1880" s="338" t="b">
        <f t="shared" si="118"/>
        <v>1</v>
      </c>
      <c r="S1880" s="338" t="str">
        <f t="shared" si="119"/>
        <v/>
      </c>
    </row>
    <row r="1881" spans="1:19" s="338" customFormat="1" ht="20.100000000000001" customHeight="1">
      <c r="A1881" s="301"/>
      <c r="B1881" s="333"/>
      <c r="C1881" s="333"/>
      <c r="D1881" s="333"/>
      <c r="E1881" s="333"/>
      <c r="F1881" s="333"/>
      <c r="G1881" s="334"/>
      <c r="H1881" s="334"/>
      <c r="I1881" s="335"/>
      <c r="J1881" s="335"/>
      <c r="K1881" s="335"/>
      <c r="L1881" s="335"/>
      <c r="M1881" s="335"/>
      <c r="N1881" s="336" t="str">
        <f t="shared" ca="1" si="116"/>
        <v/>
      </c>
      <c r="O1881" s="336" t="s">
        <v>18592</v>
      </c>
      <c r="P1881" s="337"/>
      <c r="Q1881" s="338" t="str">
        <f t="shared" si="117"/>
        <v/>
      </c>
      <c r="R1881" s="338" t="b">
        <f t="shared" si="118"/>
        <v>1</v>
      </c>
      <c r="S1881" s="338" t="str">
        <f t="shared" si="119"/>
        <v/>
      </c>
    </row>
    <row r="1882" spans="1:19" s="338" customFormat="1" ht="20.100000000000001" customHeight="1">
      <c r="A1882" s="301"/>
      <c r="B1882" s="333"/>
      <c r="C1882" s="333"/>
      <c r="D1882" s="333"/>
      <c r="E1882" s="333"/>
      <c r="F1882" s="333"/>
      <c r="G1882" s="334"/>
      <c r="H1882" s="334"/>
      <c r="I1882" s="335"/>
      <c r="J1882" s="335"/>
      <c r="K1882" s="335"/>
      <c r="L1882" s="335"/>
      <c r="M1882" s="335"/>
      <c r="N1882" s="336" t="str">
        <f t="shared" ca="1" si="116"/>
        <v/>
      </c>
      <c r="O1882" s="336" t="s">
        <v>18592</v>
      </c>
      <c r="P1882" s="337"/>
      <c r="Q1882" s="338" t="str">
        <f t="shared" si="117"/>
        <v/>
      </c>
      <c r="R1882" s="338" t="b">
        <f t="shared" si="118"/>
        <v>1</v>
      </c>
      <c r="S1882" s="338" t="str">
        <f t="shared" si="119"/>
        <v/>
      </c>
    </row>
    <row r="1883" spans="1:19" s="338" customFormat="1" ht="20.100000000000001" customHeight="1">
      <c r="A1883" s="301"/>
      <c r="B1883" s="333"/>
      <c r="C1883" s="333"/>
      <c r="D1883" s="333"/>
      <c r="E1883" s="333"/>
      <c r="F1883" s="333"/>
      <c r="G1883" s="334"/>
      <c r="H1883" s="334"/>
      <c r="I1883" s="335"/>
      <c r="J1883" s="335"/>
      <c r="K1883" s="335"/>
      <c r="L1883" s="335"/>
      <c r="M1883" s="335"/>
      <c r="N1883" s="336" t="str">
        <f t="shared" ca="1" si="116"/>
        <v/>
      </c>
      <c r="O1883" s="336" t="s">
        <v>18592</v>
      </c>
      <c r="P1883" s="337"/>
      <c r="Q1883" s="338" t="str">
        <f t="shared" si="117"/>
        <v/>
      </c>
      <c r="R1883" s="338" t="b">
        <f t="shared" si="118"/>
        <v>1</v>
      </c>
      <c r="S1883" s="338" t="str">
        <f t="shared" si="119"/>
        <v/>
      </c>
    </row>
    <row r="1884" spans="1:19" s="338" customFormat="1" ht="20.100000000000001" customHeight="1">
      <c r="A1884" s="301"/>
      <c r="B1884" s="333"/>
      <c r="C1884" s="333"/>
      <c r="D1884" s="333"/>
      <c r="E1884" s="333"/>
      <c r="F1884" s="333"/>
      <c r="G1884" s="334"/>
      <c r="H1884" s="334"/>
      <c r="I1884" s="335"/>
      <c r="J1884" s="335"/>
      <c r="K1884" s="335"/>
      <c r="L1884" s="335"/>
      <c r="M1884" s="335"/>
      <c r="N1884" s="336" t="str">
        <f t="shared" ca="1" si="116"/>
        <v/>
      </c>
      <c r="O1884" s="336" t="s">
        <v>18592</v>
      </c>
      <c r="P1884" s="337"/>
      <c r="Q1884" s="338" t="str">
        <f t="shared" si="117"/>
        <v/>
      </c>
      <c r="R1884" s="338" t="b">
        <f t="shared" si="118"/>
        <v>1</v>
      </c>
      <c r="S1884" s="338" t="str">
        <f t="shared" si="119"/>
        <v/>
      </c>
    </row>
    <row r="1885" spans="1:19" s="338" customFormat="1" ht="20.100000000000001" customHeight="1">
      <c r="A1885" s="301"/>
      <c r="B1885" s="333"/>
      <c r="C1885" s="333"/>
      <c r="D1885" s="333"/>
      <c r="E1885" s="333"/>
      <c r="F1885" s="333"/>
      <c r="G1885" s="334"/>
      <c r="H1885" s="334"/>
      <c r="I1885" s="335"/>
      <c r="J1885" s="335"/>
      <c r="K1885" s="335"/>
      <c r="L1885" s="335"/>
      <c r="M1885" s="335"/>
      <c r="N1885" s="336" t="str">
        <f t="shared" ca="1" si="116"/>
        <v/>
      </c>
      <c r="O1885" s="336" t="s">
        <v>18592</v>
      </c>
      <c r="P1885" s="337"/>
      <c r="Q1885" s="338" t="str">
        <f t="shared" si="117"/>
        <v/>
      </c>
      <c r="R1885" s="338" t="b">
        <f t="shared" si="118"/>
        <v>1</v>
      </c>
      <c r="S1885" s="338" t="str">
        <f t="shared" si="119"/>
        <v/>
      </c>
    </row>
    <row r="1886" spans="1:19" s="338" customFormat="1" ht="20.100000000000001" customHeight="1">
      <c r="A1886" s="301"/>
      <c r="B1886" s="333"/>
      <c r="C1886" s="333"/>
      <c r="D1886" s="333"/>
      <c r="E1886" s="333"/>
      <c r="F1886" s="333"/>
      <c r="G1886" s="334"/>
      <c r="H1886" s="334"/>
      <c r="I1886" s="335"/>
      <c r="J1886" s="335"/>
      <c r="K1886" s="335"/>
      <c r="L1886" s="335"/>
      <c r="M1886" s="335"/>
      <c r="N1886" s="336" t="str">
        <f t="shared" ca="1" si="116"/>
        <v/>
      </c>
      <c r="O1886" s="336" t="s">
        <v>18592</v>
      </c>
      <c r="P1886" s="337"/>
      <c r="Q1886" s="338" t="str">
        <f t="shared" si="117"/>
        <v/>
      </c>
      <c r="R1886" s="338" t="b">
        <f t="shared" si="118"/>
        <v>1</v>
      </c>
      <c r="S1886" s="338" t="str">
        <f t="shared" si="119"/>
        <v/>
      </c>
    </row>
    <row r="1887" spans="1:19" s="338" customFormat="1" ht="20.100000000000001" customHeight="1">
      <c r="A1887" s="301"/>
      <c r="B1887" s="333"/>
      <c r="C1887" s="333"/>
      <c r="D1887" s="333"/>
      <c r="E1887" s="333"/>
      <c r="F1887" s="333"/>
      <c r="G1887" s="334"/>
      <c r="H1887" s="334"/>
      <c r="I1887" s="335"/>
      <c r="J1887" s="335"/>
      <c r="K1887" s="335"/>
      <c r="L1887" s="335"/>
      <c r="M1887" s="335"/>
      <c r="N1887" s="336" t="str">
        <f t="shared" ca="1" si="116"/>
        <v/>
      </c>
      <c r="O1887" s="336" t="s">
        <v>18592</v>
      </c>
      <c r="P1887" s="337"/>
      <c r="Q1887" s="338" t="str">
        <f t="shared" si="117"/>
        <v/>
      </c>
      <c r="R1887" s="338" t="b">
        <f t="shared" si="118"/>
        <v>1</v>
      </c>
      <c r="S1887" s="338" t="str">
        <f t="shared" si="119"/>
        <v/>
      </c>
    </row>
    <row r="1888" spans="1:19" s="338" customFormat="1" ht="20.100000000000001" customHeight="1">
      <c r="A1888" s="301"/>
      <c r="B1888" s="333"/>
      <c r="C1888" s="333"/>
      <c r="D1888" s="333"/>
      <c r="E1888" s="333"/>
      <c r="F1888" s="333"/>
      <c r="G1888" s="334"/>
      <c r="H1888" s="334"/>
      <c r="I1888" s="335"/>
      <c r="J1888" s="335"/>
      <c r="K1888" s="335"/>
      <c r="L1888" s="335"/>
      <c r="M1888" s="335"/>
      <c r="N1888" s="336" t="str">
        <f t="shared" ca="1" si="116"/>
        <v/>
      </c>
      <c r="O1888" s="336" t="s">
        <v>18592</v>
      </c>
      <c r="P1888" s="337"/>
      <c r="Q1888" s="338" t="str">
        <f t="shared" si="117"/>
        <v/>
      </c>
      <c r="R1888" s="338" t="b">
        <f t="shared" si="118"/>
        <v>1</v>
      </c>
      <c r="S1888" s="338" t="str">
        <f t="shared" si="119"/>
        <v/>
      </c>
    </row>
    <row r="1889" spans="1:19" s="338" customFormat="1" ht="20.100000000000001" customHeight="1">
      <c r="A1889" s="301"/>
      <c r="B1889" s="333"/>
      <c r="C1889" s="333"/>
      <c r="D1889" s="333"/>
      <c r="E1889" s="333"/>
      <c r="F1889" s="333"/>
      <c r="G1889" s="334"/>
      <c r="H1889" s="334"/>
      <c r="I1889" s="335"/>
      <c r="J1889" s="335"/>
      <c r="K1889" s="335"/>
      <c r="L1889" s="335"/>
      <c r="M1889" s="335"/>
      <c r="N1889" s="336" t="str">
        <f t="shared" ca="1" si="116"/>
        <v/>
      </c>
      <c r="O1889" s="336" t="s">
        <v>18592</v>
      </c>
      <c r="P1889" s="337"/>
      <c r="Q1889" s="338" t="str">
        <f t="shared" si="117"/>
        <v/>
      </c>
      <c r="R1889" s="338" t="b">
        <f t="shared" si="118"/>
        <v>1</v>
      </c>
      <c r="S1889" s="338" t="str">
        <f t="shared" si="119"/>
        <v/>
      </c>
    </row>
    <row r="1890" spans="1:19" s="338" customFormat="1" ht="20.100000000000001" customHeight="1">
      <c r="A1890" s="301"/>
      <c r="B1890" s="333"/>
      <c r="C1890" s="333"/>
      <c r="D1890" s="333"/>
      <c r="E1890" s="333"/>
      <c r="F1890" s="333"/>
      <c r="G1890" s="334"/>
      <c r="H1890" s="334"/>
      <c r="I1890" s="335"/>
      <c r="J1890" s="335"/>
      <c r="K1890" s="335"/>
      <c r="L1890" s="335"/>
      <c r="M1890" s="335"/>
      <c r="N1890" s="336" t="str">
        <f t="shared" ca="1" si="116"/>
        <v/>
      </c>
      <c r="O1890" s="336" t="s">
        <v>18592</v>
      </c>
      <c r="P1890" s="337"/>
      <c r="Q1890" s="338" t="str">
        <f t="shared" si="117"/>
        <v/>
      </c>
      <c r="R1890" s="338" t="b">
        <f t="shared" si="118"/>
        <v>1</v>
      </c>
      <c r="S1890" s="338" t="str">
        <f t="shared" si="119"/>
        <v/>
      </c>
    </row>
    <row r="1891" spans="1:19" s="338" customFormat="1" ht="20.100000000000001" customHeight="1">
      <c r="A1891" s="301"/>
      <c r="B1891" s="333"/>
      <c r="C1891" s="333"/>
      <c r="D1891" s="333"/>
      <c r="E1891" s="333"/>
      <c r="F1891" s="333"/>
      <c r="G1891" s="334"/>
      <c r="H1891" s="334"/>
      <c r="I1891" s="335"/>
      <c r="J1891" s="335"/>
      <c r="K1891" s="335"/>
      <c r="L1891" s="335"/>
      <c r="M1891" s="335"/>
      <c r="N1891" s="336" t="str">
        <f t="shared" ca="1" si="116"/>
        <v/>
      </c>
      <c r="O1891" s="336" t="s">
        <v>18592</v>
      </c>
      <c r="P1891" s="337"/>
      <c r="Q1891" s="338" t="str">
        <f t="shared" si="117"/>
        <v/>
      </c>
      <c r="R1891" s="338" t="b">
        <f t="shared" si="118"/>
        <v>1</v>
      </c>
      <c r="S1891" s="338" t="str">
        <f t="shared" si="119"/>
        <v/>
      </c>
    </row>
    <row r="1892" spans="1:19" s="338" customFormat="1" ht="20.100000000000001" customHeight="1">
      <c r="A1892" s="301"/>
      <c r="B1892" s="333"/>
      <c r="C1892" s="333"/>
      <c r="D1892" s="333"/>
      <c r="E1892" s="333"/>
      <c r="F1892" s="333"/>
      <c r="G1892" s="334"/>
      <c r="H1892" s="334"/>
      <c r="I1892" s="335"/>
      <c r="J1892" s="335"/>
      <c r="K1892" s="335"/>
      <c r="L1892" s="335"/>
      <c r="M1892" s="335"/>
      <c r="N1892" s="336" t="str">
        <f t="shared" ca="1" si="116"/>
        <v/>
      </c>
      <c r="O1892" s="336" t="s">
        <v>18592</v>
      </c>
      <c r="P1892" s="337"/>
      <c r="Q1892" s="338" t="str">
        <f t="shared" si="117"/>
        <v/>
      </c>
      <c r="R1892" s="338" t="b">
        <f t="shared" si="118"/>
        <v>1</v>
      </c>
      <c r="S1892" s="338" t="str">
        <f t="shared" si="119"/>
        <v/>
      </c>
    </row>
    <row r="1893" spans="1:19" s="338" customFormat="1" ht="20.100000000000001" customHeight="1">
      <c r="A1893" s="301"/>
      <c r="B1893" s="333"/>
      <c r="C1893" s="333"/>
      <c r="D1893" s="333"/>
      <c r="E1893" s="333"/>
      <c r="F1893" s="333"/>
      <c r="G1893" s="334"/>
      <c r="H1893" s="334"/>
      <c r="I1893" s="335"/>
      <c r="J1893" s="335"/>
      <c r="K1893" s="335"/>
      <c r="L1893" s="335"/>
      <c r="M1893" s="335"/>
      <c r="N1893" s="336" t="str">
        <f t="shared" ca="1" si="116"/>
        <v/>
      </c>
      <c r="O1893" s="336" t="s">
        <v>18592</v>
      </c>
      <c r="P1893" s="337"/>
      <c r="Q1893" s="338" t="str">
        <f t="shared" si="117"/>
        <v/>
      </c>
      <c r="R1893" s="338" t="b">
        <f t="shared" si="118"/>
        <v>1</v>
      </c>
      <c r="S1893" s="338" t="str">
        <f t="shared" si="119"/>
        <v/>
      </c>
    </row>
    <row r="1894" spans="1:19" s="338" customFormat="1" ht="20.100000000000001" customHeight="1">
      <c r="A1894" s="301"/>
      <c r="B1894" s="333"/>
      <c r="C1894" s="333"/>
      <c r="D1894" s="333"/>
      <c r="E1894" s="333"/>
      <c r="F1894" s="333"/>
      <c r="G1894" s="334"/>
      <c r="H1894" s="334"/>
      <c r="I1894" s="335"/>
      <c r="J1894" s="335"/>
      <c r="K1894" s="335"/>
      <c r="L1894" s="335"/>
      <c r="M1894" s="335"/>
      <c r="N1894" s="336" t="str">
        <f t="shared" ca="1" si="116"/>
        <v/>
      </c>
      <c r="O1894" s="336" t="s">
        <v>18592</v>
      </c>
      <c r="P1894" s="337"/>
      <c r="Q1894" s="338" t="str">
        <f t="shared" si="117"/>
        <v/>
      </c>
      <c r="R1894" s="338" t="b">
        <f t="shared" si="118"/>
        <v>1</v>
      </c>
      <c r="S1894" s="338" t="str">
        <f t="shared" si="119"/>
        <v/>
      </c>
    </row>
    <row r="1895" spans="1:19" s="338" customFormat="1" ht="20.100000000000001" customHeight="1">
      <c r="A1895" s="301"/>
      <c r="B1895" s="333"/>
      <c r="C1895" s="333"/>
      <c r="D1895" s="333"/>
      <c r="E1895" s="333"/>
      <c r="F1895" s="333"/>
      <c r="G1895" s="334"/>
      <c r="H1895" s="334"/>
      <c r="I1895" s="335"/>
      <c r="J1895" s="335"/>
      <c r="K1895" s="335"/>
      <c r="L1895" s="335"/>
      <c r="M1895" s="335"/>
      <c r="N1895" s="336" t="str">
        <f t="shared" ca="1" si="116"/>
        <v/>
      </c>
      <c r="O1895" s="336" t="s">
        <v>18592</v>
      </c>
      <c r="P1895" s="337"/>
      <c r="Q1895" s="338" t="str">
        <f t="shared" si="117"/>
        <v/>
      </c>
      <c r="R1895" s="338" t="b">
        <f t="shared" si="118"/>
        <v>1</v>
      </c>
      <c r="S1895" s="338" t="str">
        <f t="shared" si="119"/>
        <v/>
      </c>
    </row>
    <row r="1896" spans="1:19" s="338" customFormat="1" ht="20.100000000000001" customHeight="1">
      <c r="A1896" s="301"/>
      <c r="B1896" s="333"/>
      <c r="C1896" s="333"/>
      <c r="D1896" s="333"/>
      <c r="E1896" s="333"/>
      <c r="F1896" s="333"/>
      <c r="G1896" s="334"/>
      <c r="H1896" s="334"/>
      <c r="I1896" s="335"/>
      <c r="J1896" s="335"/>
      <c r="K1896" s="335"/>
      <c r="L1896" s="335"/>
      <c r="M1896" s="335"/>
      <c r="N1896" s="336" t="str">
        <f t="shared" ca="1" si="116"/>
        <v/>
      </c>
      <c r="O1896" s="336" t="s">
        <v>18592</v>
      </c>
      <c r="P1896" s="337"/>
      <c r="Q1896" s="338" t="str">
        <f t="shared" si="117"/>
        <v/>
      </c>
      <c r="R1896" s="338" t="b">
        <f t="shared" si="118"/>
        <v>1</v>
      </c>
      <c r="S1896" s="338" t="str">
        <f t="shared" si="119"/>
        <v/>
      </c>
    </row>
    <row r="1897" spans="1:19" s="338" customFormat="1" ht="20.100000000000001" customHeight="1">
      <c r="A1897" s="301"/>
      <c r="B1897" s="333"/>
      <c r="C1897" s="333"/>
      <c r="D1897" s="333"/>
      <c r="E1897" s="333"/>
      <c r="F1897" s="333"/>
      <c r="G1897" s="334"/>
      <c r="H1897" s="334"/>
      <c r="I1897" s="335"/>
      <c r="J1897" s="335"/>
      <c r="K1897" s="335"/>
      <c r="L1897" s="335"/>
      <c r="M1897" s="335"/>
      <c r="N1897" s="336" t="str">
        <f t="shared" ca="1" si="116"/>
        <v/>
      </c>
      <c r="O1897" s="336" t="s">
        <v>18592</v>
      </c>
      <c r="P1897" s="337"/>
      <c r="Q1897" s="338" t="str">
        <f t="shared" si="117"/>
        <v/>
      </c>
      <c r="R1897" s="338" t="b">
        <f t="shared" si="118"/>
        <v>1</v>
      </c>
      <c r="S1897" s="338" t="str">
        <f t="shared" si="119"/>
        <v/>
      </c>
    </row>
    <row r="1898" spans="1:19" s="338" customFormat="1" ht="20.100000000000001" customHeight="1">
      <c r="A1898" s="301"/>
      <c r="B1898" s="333"/>
      <c r="C1898" s="333"/>
      <c r="D1898" s="333"/>
      <c r="E1898" s="333"/>
      <c r="F1898" s="333"/>
      <c r="G1898" s="334"/>
      <c r="H1898" s="334"/>
      <c r="I1898" s="335"/>
      <c r="J1898" s="335"/>
      <c r="K1898" s="335"/>
      <c r="L1898" s="335"/>
      <c r="M1898" s="335"/>
      <c r="N1898" s="336" t="str">
        <f t="shared" ca="1" si="116"/>
        <v/>
      </c>
      <c r="O1898" s="336" t="s">
        <v>18592</v>
      </c>
      <c r="P1898" s="337"/>
      <c r="Q1898" s="338" t="str">
        <f t="shared" si="117"/>
        <v/>
      </c>
      <c r="R1898" s="338" t="b">
        <f t="shared" si="118"/>
        <v>1</v>
      </c>
      <c r="S1898" s="338" t="str">
        <f t="shared" si="119"/>
        <v/>
      </c>
    </row>
    <row r="1899" spans="1:19" s="338" customFormat="1" ht="20.100000000000001" customHeight="1">
      <c r="A1899" s="301"/>
      <c r="B1899" s="333"/>
      <c r="C1899" s="333"/>
      <c r="D1899" s="333"/>
      <c r="E1899" s="333"/>
      <c r="F1899" s="333"/>
      <c r="G1899" s="334"/>
      <c r="H1899" s="334"/>
      <c r="I1899" s="335"/>
      <c r="J1899" s="335"/>
      <c r="K1899" s="335"/>
      <c r="L1899" s="335"/>
      <c r="M1899" s="335"/>
      <c r="N1899" s="336" t="str">
        <f t="shared" ca="1" si="116"/>
        <v/>
      </c>
      <c r="O1899" s="336" t="s">
        <v>18592</v>
      </c>
      <c r="P1899" s="337"/>
      <c r="Q1899" s="338" t="str">
        <f t="shared" si="117"/>
        <v/>
      </c>
      <c r="R1899" s="338" t="b">
        <f t="shared" si="118"/>
        <v>1</v>
      </c>
      <c r="S1899" s="338" t="str">
        <f t="shared" si="119"/>
        <v/>
      </c>
    </row>
    <row r="1900" spans="1:19" s="338" customFormat="1" ht="20.100000000000001" customHeight="1">
      <c r="A1900" s="301"/>
      <c r="B1900" s="333"/>
      <c r="C1900" s="333"/>
      <c r="D1900" s="333"/>
      <c r="E1900" s="333"/>
      <c r="F1900" s="333"/>
      <c r="G1900" s="334"/>
      <c r="H1900" s="334"/>
      <c r="I1900" s="335"/>
      <c r="J1900" s="335"/>
      <c r="K1900" s="335"/>
      <c r="L1900" s="335"/>
      <c r="M1900" s="335"/>
      <c r="N1900" s="336" t="str">
        <f t="shared" ca="1" si="116"/>
        <v/>
      </c>
      <c r="O1900" s="336" t="s">
        <v>18592</v>
      </c>
      <c r="P1900" s="337"/>
      <c r="Q1900" s="338" t="str">
        <f t="shared" si="117"/>
        <v/>
      </c>
      <c r="R1900" s="338" t="b">
        <f t="shared" si="118"/>
        <v>1</v>
      </c>
      <c r="S1900" s="338" t="str">
        <f t="shared" si="119"/>
        <v/>
      </c>
    </row>
    <row r="1901" spans="1:19" s="338" customFormat="1" ht="20.100000000000001" customHeight="1">
      <c r="A1901" s="301"/>
      <c r="B1901" s="333"/>
      <c r="C1901" s="333"/>
      <c r="D1901" s="333"/>
      <c r="E1901" s="333"/>
      <c r="F1901" s="333"/>
      <c r="G1901" s="334"/>
      <c r="H1901" s="334"/>
      <c r="I1901" s="335"/>
      <c r="J1901" s="335"/>
      <c r="K1901" s="335"/>
      <c r="L1901" s="335"/>
      <c r="M1901" s="335"/>
      <c r="N1901" s="336" t="str">
        <f t="shared" ca="1" si="116"/>
        <v/>
      </c>
      <c r="O1901" s="336" t="s">
        <v>18592</v>
      </c>
      <c r="P1901" s="337"/>
      <c r="Q1901" s="338" t="str">
        <f t="shared" si="117"/>
        <v/>
      </c>
      <c r="R1901" s="338" t="b">
        <f t="shared" si="118"/>
        <v>1</v>
      </c>
      <c r="S1901" s="338" t="str">
        <f t="shared" si="119"/>
        <v/>
      </c>
    </row>
    <row r="1902" spans="1:19" s="338" customFormat="1" ht="20.100000000000001" customHeight="1">
      <c r="A1902" s="301"/>
      <c r="B1902" s="333"/>
      <c r="C1902" s="333"/>
      <c r="D1902" s="333"/>
      <c r="E1902" s="333"/>
      <c r="F1902" s="333"/>
      <c r="G1902" s="334"/>
      <c r="H1902" s="334"/>
      <c r="I1902" s="335"/>
      <c r="J1902" s="335"/>
      <c r="K1902" s="335"/>
      <c r="L1902" s="335"/>
      <c r="M1902" s="335"/>
      <c r="N1902" s="336" t="str">
        <f t="shared" ca="1" si="116"/>
        <v/>
      </c>
      <c r="O1902" s="336" t="s">
        <v>18592</v>
      </c>
      <c r="P1902" s="337"/>
      <c r="Q1902" s="338" t="str">
        <f t="shared" si="117"/>
        <v/>
      </c>
      <c r="R1902" s="338" t="b">
        <f t="shared" si="118"/>
        <v>1</v>
      </c>
      <c r="S1902" s="338" t="str">
        <f t="shared" si="119"/>
        <v/>
      </c>
    </row>
    <row r="1903" spans="1:19" s="338" customFormat="1" ht="20.100000000000001" customHeight="1">
      <c r="A1903" s="301"/>
      <c r="B1903" s="333"/>
      <c r="C1903" s="333"/>
      <c r="D1903" s="333"/>
      <c r="E1903" s="333"/>
      <c r="F1903" s="333"/>
      <c r="G1903" s="334"/>
      <c r="H1903" s="334"/>
      <c r="I1903" s="335"/>
      <c r="J1903" s="335"/>
      <c r="K1903" s="335"/>
      <c r="L1903" s="335"/>
      <c r="M1903" s="335"/>
      <c r="N1903" s="336" t="str">
        <f t="shared" ca="1" si="116"/>
        <v/>
      </c>
      <c r="O1903" s="336" t="s">
        <v>18592</v>
      </c>
      <c r="P1903" s="337"/>
      <c r="Q1903" s="338" t="str">
        <f t="shared" si="117"/>
        <v/>
      </c>
      <c r="R1903" s="338" t="b">
        <f t="shared" si="118"/>
        <v>1</v>
      </c>
      <c r="S1903" s="338" t="str">
        <f t="shared" si="119"/>
        <v/>
      </c>
    </row>
    <row r="1904" spans="1:19" s="338" customFormat="1" ht="20.100000000000001" customHeight="1">
      <c r="A1904" s="301"/>
      <c r="B1904" s="333"/>
      <c r="C1904" s="333"/>
      <c r="D1904" s="333"/>
      <c r="E1904" s="333"/>
      <c r="F1904" s="333"/>
      <c r="G1904" s="334"/>
      <c r="H1904" s="334"/>
      <c r="I1904" s="335"/>
      <c r="J1904" s="335"/>
      <c r="K1904" s="335"/>
      <c r="L1904" s="335"/>
      <c r="M1904" s="335"/>
      <c r="N1904" s="336" t="str">
        <f t="shared" ca="1" si="116"/>
        <v/>
      </c>
      <c r="O1904" s="336" t="s">
        <v>18592</v>
      </c>
      <c r="P1904" s="337"/>
      <c r="Q1904" s="338" t="str">
        <f t="shared" si="117"/>
        <v/>
      </c>
      <c r="R1904" s="338" t="b">
        <f t="shared" si="118"/>
        <v>1</v>
      </c>
      <c r="S1904" s="338" t="str">
        <f t="shared" si="119"/>
        <v/>
      </c>
    </row>
    <row r="1905" spans="1:19" s="338" customFormat="1" ht="20.100000000000001" customHeight="1">
      <c r="A1905" s="301"/>
      <c r="B1905" s="333"/>
      <c r="C1905" s="333"/>
      <c r="D1905" s="333"/>
      <c r="E1905" s="333"/>
      <c r="F1905" s="333"/>
      <c r="G1905" s="334"/>
      <c r="H1905" s="334"/>
      <c r="I1905" s="335"/>
      <c r="J1905" s="335"/>
      <c r="K1905" s="335"/>
      <c r="L1905" s="335"/>
      <c r="M1905" s="335"/>
      <c r="N1905" s="336" t="str">
        <f t="shared" ca="1" si="116"/>
        <v/>
      </c>
      <c r="O1905" s="336" t="s">
        <v>18592</v>
      </c>
      <c r="P1905" s="337"/>
      <c r="Q1905" s="338" t="str">
        <f t="shared" si="117"/>
        <v/>
      </c>
      <c r="R1905" s="338" t="b">
        <f t="shared" si="118"/>
        <v>1</v>
      </c>
      <c r="S1905" s="338" t="str">
        <f t="shared" si="119"/>
        <v/>
      </c>
    </row>
    <row r="1906" spans="1:19" s="338" customFormat="1" ht="20.100000000000001" customHeight="1">
      <c r="A1906" s="301"/>
      <c r="B1906" s="333"/>
      <c r="C1906" s="333"/>
      <c r="D1906" s="333"/>
      <c r="E1906" s="333"/>
      <c r="F1906" s="333"/>
      <c r="G1906" s="334"/>
      <c r="H1906" s="334"/>
      <c r="I1906" s="335"/>
      <c r="J1906" s="335"/>
      <c r="K1906" s="335"/>
      <c r="L1906" s="335"/>
      <c r="M1906" s="335"/>
      <c r="N1906" s="336" t="str">
        <f t="shared" ca="1" si="116"/>
        <v/>
      </c>
      <c r="O1906" s="336" t="s">
        <v>18592</v>
      </c>
      <c r="P1906" s="337"/>
      <c r="Q1906" s="338" t="str">
        <f t="shared" si="117"/>
        <v/>
      </c>
      <c r="R1906" s="338" t="b">
        <f t="shared" si="118"/>
        <v>1</v>
      </c>
      <c r="S1906" s="338" t="str">
        <f t="shared" si="119"/>
        <v/>
      </c>
    </row>
    <row r="1907" spans="1:19" s="338" customFormat="1" ht="20.100000000000001" customHeight="1">
      <c r="A1907" s="301"/>
      <c r="B1907" s="333"/>
      <c r="C1907" s="333"/>
      <c r="D1907" s="333"/>
      <c r="E1907" s="333"/>
      <c r="F1907" s="333"/>
      <c r="G1907" s="334"/>
      <c r="H1907" s="334"/>
      <c r="I1907" s="335"/>
      <c r="J1907" s="335"/>
      <c r="K1907" s="335"/>
      <c r="L1907" s="335"/>
      <c r="M1907" s="335"/>
      <c r="N1907" s="336" t="str">
        <f t="shared" ca="1" si="116"/>
        <v/>
      </c>
      <c r="O1907" s="336" t="s">
        <v>18592</v>
      </c>
      <c r="P1907" s="337"/>
      <c r="Q1907" s="338" t="str">
        <f t="shared" si="117"/>
        <v/>
      </c>
      <c r="R1907" s="338" t="b">
        <f t="shared" si="118"/>
        <v>1</v>
      </c>
      <c r="S1907" s="338" t="str">
        <f t="shared" si="119"/>
        <v/>
      </c>
    </row>
    <row r="1908" spans="1:19" s="338" customFormat="1" ht="20.100000000000001" customHeight="1">
      <c r="A1908" s="301"/>
      <c r="B1908" s="333"/>
      <c r="C1908" s="333"/>
      <c r="D1908" s="333"/>
      <c r="E1908" s="333"/>
      <c r="F1908" s="333"/>
      <c r="G1908" s="334"/>
      <c r="H1908" s="334"/>
      <c r="I1908" s="335"/>
      <c r="J1908" s="335"/>
      <c r="K1908" s="335"/>
      <c r="L1908" s="335"/>
      <c r="M1908" s="335"/>
      <c r="N1908" s="336" t="str">
        <f t="shared" ca="1" si="116"/>
        <v/>
      </c>
      <c r="O1908" s="336" t="s">
        <v>18592</v>
      </c>
      <c r="P1908" s="337"/>
      <c r="Q1908" s="338" t="str">
        <f t="shared" si="117"/>
        <v/>
      </c>
      <c r="R1908" s="338" t="b">
        <f t="shared" si="118"/>
        <v>1</v>
      </c>
      <c r="S1908" s="338" t="str">
        <f t="shared" si="119"/>
        <v/>
      </c>
    </row>
    <row r="1909" spans="1:19" s="338" customFormat="1" ht="20.100000000000001" customHeight="1">
      <c r="A1909" s="301"/>
      <c r="B1909" s="333"/>
      <c r="C1909" s="333"/>
      <c r="D1909" s="333"/>
      <c r="E1909" s="333"/>
      <c r="F1909" s="333"/>
      <c r="G1909" s="334"/>
      <c r="H1909" s="334"/>
      <c r="I1909" s="335"/>
      <c r="J1909" s="335"/>
      <c r="K1909" s="335"/>
      <c r="L1909" s="335"/>
      <c r="M1909" s="335"/>
      <c r="N1909" s="336" t="str">
        <f t="shared" ca="1" si="116"/>
        <v/>
      </c>
      <c r="O1909" s="336" t="s">
        <v>18592</v>
      </c>
      <c r="P1909" s="337"/>
      <c r="Q1909" s="338" t="str">
        <f t="shared" si="117"/>
        <v/>
      </c>
      <c r="R1909" s="338" t="b">
        <f t="shared" si="118"/>
        <v>1</v>
      </c>
      <c r="S1909" s="338" t="str">
        <f t="shared" si="119"/>
        <v/>
      </c>
    </row>
    <row r="1910" spans="1:19" s="338" customFormat="1" ht="20.100000000000001" customHeight="1">
      <c r="A1910" s="301"/>
      <c r="B1910" s="333"/>
      <c r="C1910" s="333"/>
      <c r="D1910" s="333"/>
      <c r="E1910" s="333"/>
      <c r="F1910" s="333"/>
      <c r="G1910" s="334"/>
      <c r="H1910" s="334"/>
      <c r="I1910" s="335"/>
      <c r="J1910" s="335"/>
      <c r="K1910" s="335"/>
      <c r="L1910" s="335"/>
      <c r="M1910" s="335"/>
      <c r="N1910" s="336" t="str">
        <f t="shared" ca="1" si="116"/>
        <v/>
      </c>
      <c r="O1910" s="336" t="s">
        <v>18592</v>
      </c>
      <c r="P1910" s="337"/>
      <c r="Q1910" s="338" t="str">
        <f t="shared" si="117"/>
        <v/>
      </c>
      <c r="R1910" s="338" t="b">
        <f t="shared" si="118"/>
        <v>1</v>
      </c>
      <c r="S1910" s="338" t="str">
        <f t="shared" si="119"/>
        <v/>
      </c>
    </row>
    <row r="1911" spans="1:19" s="338" customFormat="1" ht="20.100000000000001" customHeight="1">
      <c r="A1911" s="301"/>
      <c r="B1911" s="333"/>
      <c r="C1911" s="333"/>
      <c r="D1911" s="333"/>
      <c r="E1911" s="333"/>
      <c r="F1911" s="333"/>
      <c r="G1911" s="334"/>
      <c r="H1911" s="334"/>
      <c r="I1911" s="335"/>
      <c r="J1911" s="335"/>
      <c r="K1911" s="335"/>
      <c r="L1911" s="335"/>
      <c r="M1911" s="335"/>
      <c r="N1911" s="336" t="str">
        <f t="shared" ca="1" si="116"/>
        <v/>
      </c>
      <c r="O1911" s="336" t="s">
        <v>18592</v>
      </c>
      <c r="P1911" s="337"/>
      <c r="Q1911" s="338" t="str">
        <f t="shared" si="117"/>
        <v/>
      </c>
      <c r="R1911" s="338" t="b">
        <f t="shared" si="118"/>
        <v>1</v>
      </c>
      <c r="S1911" s="338" t="str">
        <f t="shared" si="119"/>
        <v/>
      </c>
    </row>
    <row r="1912" spans="1:19" s="338" customFormat="1" ht="20.100000000000001" customHeight="1">
      <c r="A1912" s="301"/>
      <c r="B1912" s="333"/>
      <c r="C1912" s="333"/>
      <c r="D1912" s="333"/>
      <c r="E1912" s="333"/>
      <c r="F1912" s="333"/>
      <c r="G1912" s="334"/>
      <c r="H1912" s="334"/>
      <c r="I1912" s="335"/>
      <c r="J1912" s="335"/>
      <c r="K1912" s="335"/>
      <c r="L1912" s="335"/>
      <c r="M1912" s="335"/>
      <c r="N1912" s="336" t="str">
        <f t="shared" ca="1" si="116"/>
        <v/>
      </c>
      <c r="O1912" s="336" t="s">
        <v>18592</v>
      </c>
      <c r="P1912" s="337"/>
      <c r="Q1912" s="338" t="str">
        <f t="shared" si="117"/>
        <v/>
      </c>
      <c r="R1912" s="338" t="b">
        <f t="shared" si="118"/>
        <v>1</v>
      </c>
      <c r="S1912" s="338" t="str">
        <f t="shared" si="119"/>
        <v/>
      </c>
    </row>
    <row r="1913" spans="1:19" s="338" customFormat="1" ht="20.100000000000001" customHeight="1">
      <c r="A1913" s="301"/>
      <c r="B1913" s="333"/>
      <c r="C1913" s="333"/>
      <c r="D1913" s="333"/>
      <c r="E1913" s="333"/>
      <c r="F1913" s="333"/>
      <c r="G1913" s="334"/>
      <c r="H1913" s="334"/>
      <c r="I1913" s="335"/>
      <c r="J1913" s="335"/>
      <c r="K1913" s="335"/>
      <c r="L1913" s="335"/>
      <c r="M1913" s="335"/>
      <c r="N1913" s="336" t="str">
        <f t="shared" ca="1" si="116"/>
        <v/>
      </c>
      <c r="O1913" s="336" t="s">
        <v>18592</v>
      </c>
      <c r="P1913" s="337"/>
      <c r="Q1913" s="338" t="str">
        <f t="shared" si="117"/>
        <v/>
      </c>
      <c r="R1913" s="338" t="b">
        <f t="shared" si="118"/>
        <v>1</v>
      </c>
      <c r="S1913" s="338" t="str">
        <f t="shared" si="119"/>
        <v/>
      </c>
    </row>
    <row r="1914" spans="1:19" s="338" customFormat="1" ht="20.100000000000001" customHeight="1">
      <c r="A1914" s="301"/>
      <c r="B1914" s="333"/>
      <c r="C1914" s="333"/>
      <c r="D1914" s="333"/>
      <c r="E1914" s="333"/>
      <c r="F1914" s="333"/>
      <c r="G1914" s="334"/>
      <c r="H1914" s="334"/>
      <c r="I1914" s="335"/>
      <c r="J1914" s="335"/>
      <c r="K1914" s="335"/>
      <c r="L1914" s="335"/>
      <c r="M1914" s="335"/>
      <c r="N1914" s="336" t="str">
        <f t="shared" ca="1" si="116"/>
        <v/>
      </c>
      <c r="O1914" s="336" t="s">
        <v>18592</v>
      </c>
      <c r="P1914" s="337"/>
      <c r="Q1914" s="338" t="str">
        <f t="shared" si="117"/>
        <v/>
      </c>
      <c r="R1914" s="338" t="b">
        <f t="shared" si="118"/>
        <v>1</v>
      </c>
      <c r="S1914" s="338" t="str">
        <f t="shared" si="119"/>
        <v/>
      </c>
    </row>
    <row r="1915" spans="1:19" s="338" customFormat="1" ht="20.100000000000001" customHeight="1">
      <c r="A1915" s="301"/>
      <c r="B1915" s="333"/>
      <c r="C1915" s="333"/>
      <c r="D1915" s="333"/>
      <c r="E1915" s="333"/>
      <c r="F1915" s="333"/>
      <c r="G1915" s="334"/>
      <c r="H1915" s="334"/>
      <c r="I1915" s="335"/>
      <c r="J1915" s="335"/>
      <c r="K1915" s="335"/>
      <c r="L1915" s="335"/>
      <c r="M1915" s="335"/>
      <c r="N1915" s="336" t="str">
        <f t="shared" ca="1" si="116"/>
        <v/>
      </c>
      <c r="O1915" s="336" t="s">
        <v>18592</v>
      </c>
      <c r="P1915" s="337"/>
      <c r="Q1915" s="338" t="str">
        <f t="shared" si="117"/>
        <v/>
      </c>
      <c r="R1915" s="338" t="b">
        <f t="shared" si="118"/>
        <v>1</v>
      </c>
      <c r="S1915" s="338" t="str">
        <f t="shared" si="119"/>
        <v/>
      </c>
    </row>
    <row r="1916" spans="1:19" s="338" customFormat="1" ht="20.100000000000001" customHeight="1">
      <c r="A1916" s="301"/>
      <c r="B1916" s="333"/>
      <c r="C1916" s="333"/>
      <c r="D1916" s="333"/>
      <c r="E1916" s="333"/>
      <c r="F1916" s="333"/>
      <c r="G1916" s="334"/>
      <c r="H1916" s="334"/>
      <c r="I1916" s="335"/>
      <c r="J1916" s="335"/>
      <c r="K1916" s="335"/>
      <c r="L1916" s="335"/>
      <c r="M1916" s="335"/>
      <c r="N1916" s="336" t="str">
        <f t="shared" ca="1" si="116"/>
        <v/>
      </c>
      <c r="O1916" s="336" t="s">
        <v>18592</v>
      </c>
      <c r="P1916" s="337"/>
      <c r="Q1916" s="338" t="str">
        <f t="shared" si="117"/>
        <v/>
      </c>
      <c r="R1916" s="338" t="b">
        <f t="shared" si="118"/>
        <v>1</v>
      </c>
      <c r="S1916" s="338" t="str">
        <f t="shared" si="119"/>
        <v/>
      </c>
    </row>
    <row r="1917" spans="1:19" s="338" customFormat="1" ht="20.100000000000001" customHeight="1">
      <c r="A1917" s="301"/>
      <c r="B1917" s="333"/>
      <c r="C1917" s="333"/>
      <c r="D1917" s="333"/>
      <c r="E1917" s="333"/>
      <c r="F1917" s="333"/>
      <c r="G1917" s="334"/>
      <c r="H1917" s="334"/>
      <c r="I1917" s="335"/>
      <c r="J1917" s="335"/>
      <c r="K1917" s="335"/>
      <c r="L1917" s="335"/>
      <c r="M1917" s="335"/>
      <c r="N1917" s="336" t="str">
        <f t="shared" ca="1" si="116"/>
        <v/>
      </c>
      <c r="O1917" s="336" t="s">
        <v>18592</v>
      </c>
      <c r="P1917" s="337"/>
      <c r="Q1917" s="338" t="str">
        <f t="shared" si="117"/>
        <v/>
      </c>
      <c r="R1917" s="338" t="b">
        <f t="shared" si="118"/>
        <v>1</v>
      </c>
      <c r="S1917" s="338" t="str">
        <f t="shared" si="119"/>
        <v/>
      </c>
    </row>
    <row r="1918" spans="1:19" s="338" customFormat="1" ht="20.100000000000001" customHeight="1">
      <c r="A1918" s="301"/>
      <c r="B1918" s="333"/>
      <c r="C1918" s="333"/>
      <c r="D1918" s="333"/>
      <c r="E1918" s="333"/>
      <c r="F1918" s="333"/>
      <c r="G1918" s="334"/>
      <c r="H1918" s="334"/>
      <c r="I1918" s="335"/>
      <c r="J1918" s="335"/>
      <c r="K1918" s="335"/>
      <c r="L1918" s="335"/>
      <c r="M1918" s="335"/>
      <c r="N1918" s="336" t="str">
        <f t="shared" ca="1" si="116"/>
        <v/>
      </c>
      <c r="O1918" s="336" t="s">
        <v>18592</v>
      </c>
      <c r="P1918" s="337"/>
      <c r="Q1918" s="338" t="str">
        <f t="shared" si="117"/>
        <v/>
      </c>
      <c r="R1918" s="338" t="b">
        <f t="shared" si="118"/>
        <v>1</v>
      </c>
      <c r="S1918" s="338" t="str">
        <f t="shared" si="119"/>
        <v/>
      </c>
    </row>
    <row r="1919" spans="1:19" s="338" customFormat="1" ht="20.100000000000001" customHeight="1">
      <c r="A1919" s="301"/>
      <c r="B1919" s="333"/>
      <c r="C1919" s="333"/>
      <c r="D1919" s="333"/>
      <c r="E1919" s="333"/>
      <c r="F1919" s="333"/>
      <c r="G1919" s="334"/>
      <c r="H1919" s="334"/>
      <c r="I1919" s="335"/>
      <c r="J1919" s="335"/>
      <c r="K1919" s="335"/>
      <c r="L1919" s="335"/>
      <c r="M1919" s="335"/>
      <c r="N1919" s="336" t="str">
        <f t="shared" ca="1" si="116"/>
        <v/>
      </c>
      <c r="O1919" s="336" t="s">
        <v>18592</v>
      </c>
      <c r="P1919" s="337"/>
      <c r="Q1919" s="338" t="str">
        <f t="shared" si="117"/>
        <v/>
      </c>
      <c r="R1919" s="338" t="b">
        <f t="shared" si="118"/>
        <v>1</v>
      </c>
      <c r="S1919" s="338" t="str">
        <f t="shared" si="119"/>
        <v/>
      </c>
    </row>
    <row r="1920" spans="1:19" s="338" customFormat="1" ht="20.100000000000001" customHeight="1">
      <c r="A1920" s="301"/>
      <c r="B1920" s="333"/>
      <c r="C1920" s="333"/>
      <c r="D1920" s="333"/>
      <c r="E1920" s="333"/>
      <c r="F1920" s="333"/>
      <c r="G1920" s="334"/>
      <c r="H1920" s="334"/>
      <c r="I1920" s="335"/>
      <c r="J1920" s="335"/>
      <c r="K1920" s="335"/>
      <c r="L1920" s="335"/>
      <c r="M1920" s="335"/>
      <c r="N1920" s="336" t="str">
        <f t="shared" ca="1" si="116"/>
        <v/>
      </c>
      <c r="O1920" s="336" t="s">
        <v>18592</v>
      </c>
      <c r="P1920" s="337"/>
      <c r="Q1920" s="338" t="str">
        <f t="shared" si="117"/>
        <v/>
      </c>
      <c r="R1920" s="338" t="b">
        <f t="shared" si="118"/>
        <v>1</v>
      </c>
      <c r="S1920" s="338" t="str">
        <f t="shared" si="119"/>
        <v/>
      </c>
    </row>
    <row r="1921" spans="1:19" s="338" customFormat="1" ht="20.100000000000001" customHeight="1">
      <c r="A1921" s="301"/>
      <c r="B1921" s="333"/>
      <c r="C1921" s="333"/>
      <c r="D1921" s="333"/>
      <c r="E1921" s="333"/>
      <c r="F1921" s="333"/>
      <c r="G1921" s="334"/>
      <c r="H1921" s="334"/>
      <c r="I1921" s="335"/>
      <c r="J1921" s="335"/>
      <c r="K1921" s="335"/>
      <c r="L1921" s="335"/>
      <c r="M1921" s="335"/>
      <c r="N1921" s="336" t="str">
        <f t="shared" ca="1" si="116"/>
        <v/>
      </c>
      <c r="O1921" s="336" t="s">
        <v>18592</v>
      </c>
      <c r="P1921" s="337"/>
      <c r="Q1921" s="338" t="str">
        <f t="shared" si="117"/>
        <v/>
      </c>
      <c r="R1921" s="338" t="b">
        <f t="shared" si="118"/>
        <v>1</v>
      </c>
      <c r="S1921" s="338" t="str">
        <f t="shared" si="119"/>
        <v/>
      </c>
    </row>
    <row r="1922" spans="1:19" s="338" customFormat="1" ht="20.100000000000001" customHeight="1">
      <c r="A1922" s="301"/>
      <c r="B1922" s="333"/>
      <c r="C1922" s="333"/>
      <c r="D1922" s="333"/>
      <c r="E1922" s="333"/>
      <c r="F1922" s="333"/>
      <c r="G1922" s="334"/>
      <c r="H1922" s="334"/>
      <c r="I1922" s="335"/>
      <c r="J1922" s="335"/>
      <c r="K1922" s="335"/>
      <c r="L1922" s="335"/>
      <c r="M1922" s="335"/>
      <c r="N1922" s="336" t="str">
        <f t="shared" ca="1" si="116"/>
        <v/>
      </c>
      <c r="O1922" s="336" t="s">
        <v>18592</v>
      </c>
      <c r="P1922" s="337"/>
      <c r="Q1922" s="338" t="str">
        <f t="shared" si="117"/>
        <v/>
      </c>
      <c r="R1922" s="338" t="b">
        <f t="shared" si="118"/>
        <v>1</v>
      </c>
      <c r="S1922" s="338" t="str">
        <f t="shared" si="119"/>
        <v/>
      </c>
    </row>
    <row r="1923" spans="1:19" s="338" customFormat="1" ht="20.100000000000001" customHeight="1">
      <c r="A1923" s="301"/>
      <c r="B1923" s="333"/>
      <c r="C1923" s="333"/>
      <c r="D1923" s="333"/>
      <c r="E1923" s="333"/>
      <c r="F1923" s="333"/>
      <c r="G1923" s="334"/>
      <c r="H1923" s="334"/>
      <c r="I1923" s="335"/>
      <c r="J1923" s="335"/>
      <c r="K1923" s="335"/>
      <c r="L1923" s="335"/>
      <c r="M1923" s="335"/>
      <c r="N1923" s="336" t="str">
        <f t="shared" ca="1" si="116"/>
        <v/>
      </c>
      <c r="O1923" s="336" t="s">
        <v>18592</v>
      </c>
      <c r="P1923" s="337"/>
      <c r="Q1923" s="338" t="str">
        <f t="shared" si="117"/>
        <v/>
      </c>
      <c r="R1923" s="338" t="b">
        <f t="shared" si="118"/>
        <v>1</v>
      </c>
      <c r="S1923" s="338" t="str">
        <f t="shared" si="119"/>
        <v/>
      </c>
    </row>
    <row r="1924" spans="1:19" s="338" customFormat="1" ht="20.100000000000001" customHeight="1">
      <c r="A1924" s="301"/>
      <c r="B1924" s="333"/>
      <c r="C1924" s="333"/>
      <c r="D1924" s="333"/>
      <c r="E1924" s="333"/>
      <c r="F1924" s="333"/>
      <c r="G1924" s="334"/>
      <c r="H1924" s="334"/>
      <c r="I1924" s="335"/>
      <c r="J1924" s="335"/>
      <c r="K1924" s="335"/>
      <c r="L1924" s="335"/>
      <c r="M1924" s="335"/>
      <c r="N1924" s="336" t="str">
        <f t="shared" ca="1" si="116"/>
        <v/>
      </c>
      <c r="O1924" s="336" t="s">
        <v>18592</v>
      </c>
      <c r="P1924" s="337"/>
      <c r="Q1924" s="338" t="str">
        <f t="shared" si="117"/>
        <v/>
      </c>
      <c r="R1924" s="338" t="b">
        <f t="shared" si="118"/>
        <v>1</v>
      </c>
      <c r="S1924" s="338" t="str">
        <f t="shared" si="119"/>
        <v/>
      </c>
    </row>
    <row r="1925" spans="1:19" s="338" customFormat="1" ht="20.100000000000001" customHeight="1">
      <c r="A1925" s="301"/>
      <c r="B1925" s="333"/>
      <c r="C1925" s="333"/>
      <c r="D1925" s="333"/>
      <c r="E1925" s="333"/>
      <c r="F1925" s="333"/>
      <c r="G1925" s="334"/>
      <c r="H1925" s="334"/>
      <c r="I1925" s="335"/>
      <c r="J1925" s="335"/>
      <c r="K1925" s="335"/>
      <c r="L1925" s="335"/>
      <c r="M1925" s="335"/>
      <c r="N1925" s="336" t="str">
        <f t="shared" ref="N1925:N1988" ca="1" si="120">IF(A1925="","",IF(ISERROR(MATCH($F1925,CL,0)),"Unknown",INDIRECT("'C'!$A$"&amp;MATCH($F1925,CL,0)+1)))</f>
        <v/>
      </c>
      <c r="O1925" s="336" t="s">
        <v>18592</v>
      </c>
      <c r="P1925" s="337"/>
      <c r="Q1925" s="338" t="str">
        <f t="shared" ref="Q1925:Q1988" si="121">A1925&amp;B1925</f>
        <v/>
      </c>
      <c r="R1925" s="338" t="b">
        <f t="shared" ref="R1925:R1988" si="122">OR(ISBLANK(B1925),ISBLANK(C1925))</f>
        <v>1</v>
      </c>
      <c r="S1925" s="338" t="str">
        <f t="shared" ref="S1925:S1988" si="123">IF(R1925,"",A1925&amp;"+")</f>
        <v/>
      </c>
    </row>
    <row r="1926" spans="1:19" s="338" customFormat="1" ht="20.100000000000001" customHeight="1">
      <c r="A1926" s="301"/>
      <c r="B1926" s="333"/>
      <c r="C1926" s="333"/>
      <c r="D1926" s="333"/>
      <c r="E1926" s="333"/>
      <c r="F1926" s="333"/>
      <c r="G1926" s="334"/>
      <c r="H1926" s="334"/>
      <c r="I1926" s="335"/>
      <c r="J1926" s="335"/>
      <c r="K1926" s="335"/>
      <c r="L1926" s="335"/>
      <c r="M1926" s="335"/>
      <c r="N1926" s="336" t="str">
        <f t="shared" ca="1" si="120"/>
        <v/>
      </c>
      <c r="O1926" s="336" t="s">
        <v>18592</v>
      </c>
      <c r="P1926" s="337"/>
      <c r="Q1926" s="338" t="str">
        <f t="shared" si="121"/>
        <v/>
      </c>
      <c r="R1926" s="338" t="b">
        <f t="shared" si="122"/>
        <v>1</v>
      </c>
      <c r="S1926" s="338" t="str">
        <f t="shared" si="123"/>
        <v/>
      </c>
    </row>
    <row r="1927" spans="1:19" s="338" customFormat="1" ht="20.100000000000001" customHeight="1">
      <c r="A1927" s="301"/>
      <c r="B1927" s="333"/>
      <c r="C1927" s="333"/>
      <c r="D1927" s="333"/>
      <c r="E1927" s="333"/>
      <c r="F1927" s="333"/>
      <c r="G1927" s="334"/>
      <c r="H1927" s="334"/>
      <c r="I1927" s="335"/>
      <c r="J1927" s="335"/>
      <c r="K1927" s="335"/>
      <c r="L1927" s="335"/>
      <c r="M1927" s="335"/>
      <c r="N1927" s="336" t="str">
        <f t="shared" ca="1" si="120"/>
        <v/>
      </c>
      <c r="O1927" s="336" t="s">
        <v>18592</v>
      </c>
      <c r="P1927" s="337"/>
      <c r="Q1927" s="338" t="str">
        <f t="shared" si="121"/>
        <v/>
      </c>
      <c r="R1927" s="338" t="b">
        <f t="shared" si="122"/>
        <v>1</v>
      </c>
      <c r="S1927" s="338" t="str">
        <f t="shared" si="123"/>
        <v/>
      </c>
    </row>
    <row r="1928" spans="1:19" s="338" customFormat="1" ht="20.100000000000001" customHeight="1">
      <c r="A1928" s="301"/>
      <c r="B1928" s="333"/>
      <c r="C1928" s="333"/>
      <c r="D1928" s="333"/>
      <c r="E1928" s="333"/>
      <c r="F1928" s="333"/>
      <c r="G1928" s="334"/>
      <c r="H1928" s="334"/>
      <c r="I1928" s="335"/>
      <c r="J1928" s="335"/>
      <c r="K1928" s="335"/>
      <c r="L1928" s="335"/>
      <c r="M1928" s="335"/>
      <c r="N1928" s="336" t="str">
        <f t="shared" ca="1" si="120"/>
        <v/>
      </c>
      <c r="O1928" s="336" t="s">
        <v>18592</v>
      </c>
      <c r="P1928" s="337"/>
      <c r="Q1928" s="338" t="str">
        <f t="shared" si="121"/>
        <v/>
      </c>
      <c r="R1928" s="338" t="b">
        <f t="shared" si="122"/>
        <v>1</v>
      </c>
      <c r="S1928" s="338" t="str">
        <f t="shared" si="123"/>
        <v/>
      </c>
    </row>
    <row r="1929" spans="1:19" s="338" customFormat="1" ht="20.100000000000001" customHeight="1">
      <c r="A1929" s="301"/>
      <c r="B1929" s="333"/>
      <c r="C1929" s="333"/>
      <c r="D1929" s="333"/>
      <c r="E1929" s="333"/>
      <c r="F1929" s="333"/>
      <c r="G1929" s="334"/>
      <c r="H1929" s="334"/>
      <c r="I1929" s="335"/>
      <c r="J1929" s="335"/>
      <c r="K1929" s="335"/>
      <c r="L1929" s="335"/>
      <c r="M1929" s="335"/>
      <c r="N1929" s="336" t="str">
        <f t="shared" ca="1" si="120"/>
        <v/>
      </c>
      <c r="O1929" s="336" t="s">
        <v>18592</v>
      </c>
      <c r="P1929" s="337"/>
      <c r="Q1929" s="338" t="str">
        <f t="shared" si="121"/>
        <v/>
      </c>
      <c r="R1929" s="338" t="b">
        <f t="shared" si="122"/>
        <v>1</v>
      </c>
      <c r="S1929" s="338" t="str">
        <f t="shared" si="123"/>
        <v/>
      </c>
    </row>
    <row r="1930" spans="1:19" s="338" customFormat="1" ht="20.100000000000001" customHeight="1">
      <c r="A1930" s="301"/>
      <c r="B1930" s="333"/>
      <c r="C1930" s="333"/>
      <c r="D1930" s="333"/>
      <c r="E1930" s="333"/>
      <c r="F1930" s="333"/>
      <c r="G1930" s="334"/>
      <c r="H1930" s="334"/>
      <c r="I1930" s="335"/>
      <c r="J1930" s="335"/>
      <c r="K1930" s="335"/>
      <c r="L1930" s="335"/>
      <c r="M1930" s="335"/>
      <c r="N1930" s="336" t="str">
        <f t="shared" ca="1" si="120"/>
        <v/>
      </c>
      <c r="O1930" s="336" t="s">
        <v>18592</v>
      </c>
      <c r="P1930" s="337"/>
      <c r="Q1930" s="338" t="str">
        <f t="shared" si="121"/>
        <v/>
      </c>
      <c r="R1930" s="338" t="b">
        <f t="shared" si="122"/>
        <v>1</v>
      </c>
      <c r="S1930" s="338" t="str">
        <f t="shared" si="123"/>
        <v/>
      </c>
    </row>
    <row r="1931" spans="1:19" s="338" customFormat="1" ht="20.100000000000001" customHeight="1">
      <c r="A1931" s="301"/>
      <c r="B1931" s="333"/>
      <c r="C1931" s="333"/>
      <c r="D1931" s="333"/>
      <c r="E1931" s="333"/>
      <c r="F1931" s="333"/>
      <c r="G1931" s="334"/>
      <c r="H1931" s="334"/>
      <c r="I1931" s="335"/>
      <c r="J1931" s="335"/>
      <c r="K1931" s="335"/>
      <c r="L1931" s="335"/>
      <c r="M1931" s="335"/>
      <c r="N1931" s="336" t="str">
        <f t="shared" ca="1" si="120"/>
        <v/>
      </c>
      <c r="O1931" s="336" t="s">
        <v>18592</v>
      </c>
      <c r="P1931" s="337"/>
      <c r="Q1931" s="338" t="str">
        <f t="shared" si="121"/>
        <v/>
      </c>
      <c r="R1931" s="338" t="b">
        <f t="shared" si="122"/>
        <v>1</v>
      </c>
      <c r="S1931" s="338" t="str">
        <f t="shared" si="123"/>
        <v/>
      </c>
    </row>
    <row r="1932" spans="1:19" s="338" customFormat="1" ht="20.100000000000001" customHeight="1">
      <c r="A1932" s="301"/>
      <c r="B1932" s="333"/>
      <c r="C1932" s="333"/>
      <c r="D1932" s="333"/>
      <c r="E1932" s="333"/>
      <c r="F1932" s="333"/>
      <c r="G1932" s="334"/>
      <c r="H1932" s="334"/>
      <c r="I1932" s="335"/>
      <c r="J1932" s="335"/>
      <c r="K1932" s="335"/>
      <c r="L1932" s="335"/>
      <c r="M1932" s="335"/>
      <c r="N1932" s="336" t="str">
        <f t="shared" ca="1" si="120"/>
        <v/>
      </c>
      <c r="O1932" s="336" t="s">
        <v>18592</v>
      </c>
      <c r="P1932" s="337"/>
      <c r="Q1932" s="338" t="str">
        <f t="shared" si="121"/>
        <v/>
      </c>
      <c r="R1932" s="338" t="b">
        <f t="shared" si="122"/>
        <v>1</v>
      </c>
      <c r="S1932" s="338" t="str">
        <f t="shared" si="123"/>
        <v/>
      </c>
    </row>
    <row r="1933" spans="1:19" s="338" customFormat="1" ht="20.100000000000001" customHeight="1">
      <c r="A1933" s="301"/>
      <c r="B1933" s="333"/>
      <c r="C1933" s="333"/>
      <c r="D1933" s="333"/>
      <c r="E1933" s="333"/>
      <c r="F1933" s="333"/>
      <c r="G1933" s="334"/>
      <c r="H1933" s="334"/>
      <c r="I1933" s="335"/>
      <c r="J1933" s="335"/>
      <c r="K1933" s="335"/>
      <c r="L1933" s="335"/>
      <c r="M1933" s="335"/>
      <c r="N1933" s="336" t="str">
        <f t="shared" ca="1" si="120"/>
        <v/>
      </c>
      <c r="O1933" s="336" t="s">
        <v>18592</v>
      </c>
      <c r="P1933" s="337"/>
      <c r="Q1933" s="338" t="str">
        <f t="shared" si="121"/>
        <v/>
      </c>
      <c r="R1933" s="338" t="b">
        <f t="shared" si="122"/>
        <v>1</v>
      </c>
      <c r="S1933" s="338" t="str">
        <f t="shared" si="123"/>
        <v/>
      </c>
    </row>
    <row r="1934" spans="1:19" s="338" customFormat="1" ht="20.100000000000001" customHeight="1">
      <c r="A1934" s="301"/>
      <c r="B1934" s="333"/>
      <c r="C1934" s="333"/>
      <c r="D1934" s="333"/>
      <c r="E1934" s="333"/>
      <c r="F1934" s="333"/>
      <c r="G1934" s="334"/>
      <c r="H1934" s="334"/>
      <c r="I1934" s="335"/>
      <c r="J1934" s="335"/>
      <c r="K1934" s="335"/>
      <c r="L1934" s="335"/>
      <c r="M1934" s="335"/>
      <c r="N1934" s="336" t="str">
        <f t="shared" ca="1" si="120"/>
        <v/>
      </c>
      <c r="O1934" s="336" t="s">
        <v>18592</v>
      </c>
      <c r="P1934" s="337"/>
      <c r="Q1934" s="338" t="str">
        <f t="shared" si="121"/>
        <v/>
      </c>
      <c r="R1934" s="338" t="b">
        <f t="shared" si="122"/>
        <v>1</v>
      </c>
      <c r="S1934" s="338" t="str">
        <f t="shared" si="123"/>
        <v/>
      </c>
    </row>
    <row r="1935" spans="1:19" s="338" customFormat="1" ht="20.100000000000001" customHeight="1">
      <c r="A1935" s="301"/>
      <c r="B1935" s="333"/>
      <c r="C1935" s="333"/>
      <c r="D1935" s="333"/>
      <c r="E1935" s="333"/>
      <c r="F1935" s="333"/>
      <c r="G1935" s="334"/>
      <c r="H1935" s="334"/>
      <c r="I1935" s="335"/>
      <c r="J1935" s="335"/>
      <c r="K1935" s="335"/>
      <c r="L1935" s="335"/>
      <c r="M1935" s="335"/>
      <c r="N1935" s="336" t="str">
        <f t="shared" ca="1" si="120"/>
        <v/>
      </c>
      <c r="O1935" s="336" t="s">
        <v>18592</v>
      </c>
      <c r="P1935" s="337"/>
      <c r="Q1935" s="338" t="str">
        <f t="shared" si="121"/>
        <v/>
      </c>
      <c r="R1935" s="338" t="b">
        <f t="shared" si="122"/>
        <v>1</v>
      </c>
      <c r="S1935" s="338" t="str">
        <f t="shared" si="123"/>
        <v/>
      </c>
    </row>
    <row r="1936" spans="1:19" s="338" customFormat="1" ht="20.100000000000001" customHeight="1">
      <c r="A1936" s="301"/>
      <c r="B1936" s="333"/>
      <c r="C1936" s="333"/>
      <c r="D1936" s="333"/>
      <c r="E1936" s="333"/>
      <c r="F1936" s="333"/>
      <c r="G1936" s="334"/>
      <c r="H1936" s="334"/>
      <c r="I1936" s="335"/>
      <c r="J1936" s="335"/>
      <c r="K1936" s="335"/>
      <c r="L1936" s="335"/>
      <c r="M1936" s="335"/>
      <c r="N1936" s="336" t="str">
        <f t="shared" ca="1" si="120"/>
        <v/>
      </c>
      <c r="O1936" s="336" t="s">
        <v>18592</v>
      </c>
      <c r="P1936" s="337"/>
      <c r="Q1936" s="338" t="str">
        <f t="shared" si="121"/>
        <v/>
      </c>
      <c r="R1936" s="338" t="b">
        <f t="shared" si="122"/>
        <v>1</v>
      </c>
      <c r="S1936" s="338" t="str">
        <f t="shared" si="123"/>
        <v/>
      </c>
    </row>
    <row r="1937" spans="1:19" s="338" customFormat="1" ht="20.100000000000001" customHeight="1">
      <c r="A1937" s="301"/>
      <c r="B1937" s="333"/>
      <c r="C1937" s="333"/>
      <c r="D1937" s="333"/>
      <c r="E1937" s="333"/>
      <c r="F1937" s="333"/>
      <c r="G1937" s="334"/>
      <c r="H1937" s="334"/>
      <c r="I1937" s="335"/>
      <c r="J1937" s="335"/>
      <c r="K1937" s="335"/>
      <c r="L1937" s="335"/>
      <c r="M1937" s="335"/>
      <c r="N1937" s="336" t="str">
        <f t="shared" ca="1" si="120"/>
        <v/>
      </c>
      <c r="O1937" s="336" t="s">
        <v>18592</v>
      </c>
      <c r="P1937" s="337"/>
      <c r="Q1937" s="338" t="str">
        <f t="shared" si="121"/>
        <v/>
      </c>
      <c r="R1937" s="338" t="b">
        <f t="shared" si="122"/>
        <v>1</v>
      </c>
      <c r="S1937" s="338" t="str">
        <f t="shared" si="123"/>
        <v/>
      </c>
    </row>
    <row r="1938" spans="1:19" s="338" customFormat="1" ht="20.100000000000001" customHeight="1">
      <c r="A1938" s="301"/>
      <c r="B1938" s="333"/>
      <c r="C1938" s="333"/>
      <c r="D1938" s="333"/>
      <c r="E1938" s="333"/>
      <c r="F1938" s="333"/>
      <c r="G1938" s="334"/>
      <c r="H1938" s="334"/>
      <c r="I1938" s="335"/>
      <c r="J1938" s="335"/>
      <c r="K1938" s="335"/>
      <c r="L1938" s="335"/>
      <c r="M1938" s="335"/>
      <c r="N1938" s="336" t="str">
        <f t="shared" ca="1" si="120"/>
        <v/>
      </c>
      <c r="O1938" s="336" t="s">
        <v>18592</v>
      </c>
      <c r="P1938" s="337"/>
      <c r="Q1938" s="338" t="str">
        <f t="shared" si="121"/>
        <v/>
      </c>
      <c r="R1938" s="338" t="b">
        <f t="shared" si="122"/>
        <v>1</v>
      </c>
      <c r="S1938" s="338" t="str">
        <f t="shared" si="123"/>
        <v/>
      </c>
    </row>
    <row r="1939" spans="1:19" s="338" customFormat="1" ht="20.100000000000001" customHeight="1">
      <c r="A1939" s="301"/>
      <c r="B1939" s="333"/>
      <c r="C1939" s="333"/>
      <c r="D1939" s="333"/>
      <c r="E1939" s="333"/>
      <c r="F1939" s="333"/>
      <c r="G1939" s="334"/>
      <c r="H1939" s="334"/>
      <c r="I1939" s="335"/>
      <c r="J1939" s="335"/>
      <c r="K1939" s="335"/>
      <c r="L1939" s="335"/>
      <c r="M1939" s="335"/>
      <c r="N1939" s="336" t="str">
        <f t="shared" ca="1" si="120"/>
        <v/>
      </c>
      <c r="O1939" s="336" t="s">
        <v>18592</v>
      </c>
      <c r="P1939" s="337"/>
      <c r="Q1939" s="338" t="str">
        <f t="shared" si="121"/>
        <v/>
      </c>
      <c r="R1939" s="338" t="b">
        <f t="shared" si="122"/>
        <v>1</v>
      </c>
      <c r="S1939" s="338" t="str">
        <f t="shared" si="123"/>
        <v/>
      </c>
    </row>
    <row r="1940" spans="1:19" s="338" customFormat="1" ht="20.100000000000001" customHeight="1">
      <c r="A1940" s="301"/>
      <c r="B1940" s="333"/>
      <c r="C1940" s="333"/>
      <c r="D1940" s="333"/>
      <c r="E1940" s="333"/>
      <c r="F1940" s="333"/>
      <c r="G1940" s="334"/>
      <c r="H1940" s="334"/>
      <c r="I1940" s="335"/>
      <c r="J1940" s="335"/>
      <c r="K1940" s="335"/>
      <c r="L1940" s="335"/>
      <c r="M1940" s="335"/>
      <c r="N1940" s="336" t="str">
        <f t="shared" ca="1" si="120"/>
        <v/>
      </c>
      <c r="O1940" s="336" t="s">
        <v>18592</v>
      </c>
      <c r="P1940" s="337"/>
      <c r="Q1940" s="338" t="str">
        <f t="shared" si="121"/>
        <v/>
      </c>
      <c r="R1940" s="338" t="b">
        <f t="shared" si="122"/>
        <v>1</v>
      </c>
      <c r="S1940" s="338" t="str">
        <f t="shared" si="123"/>
        <v/>
      </c>
    </row>
    <row r="1941" spans="1:19" s="338" customFormat="1" ht="20.100000000000001" customHeight="1">
      <c r="A1941" s="301"/>
      <c r="B1941" s="333"/>
      <c r="C1941" s="333"/>
      <c r="D1941" s="333"/>
      <c r="E1941" s="333"/>
      <c r="F1941" s="333"/>
      <c r="G1941" s="334"/>
      <c r="H1941" s="334"/>
      <c r="I1941" s="335"/>
      <c r="J1941" s="335"/>
      <c r="K1941" s="335"/>
      <c r="L1941" s="335"/>
      <c r="M1941" s="335"/>
      <c r="N1941" s="336" t="str">
        <f t="shared" ca="1" si="120"/>
        <v/>
      </c>
      <c r="O1941" s="336" t="s">
        <v>18592</v>
      </c>
      <c r="P1941" s="337"/>
      <c r="Q1941" s="338" t="str">
        <f t="shared" si="121"/>
        <v/>
      </c>
      <c r="R1941" s="338" t="b">
        <f t="shared" si="122"/>
        <v>1</v>
      </c>
      <c r="S1941" s="338" t="str">
        <f t="shared" si="123"/>
        <v/>
      </c>
    </row>
    <row r="1942" spans="1:19" s="338" customFormat="1" ht="20.100000000000001" customHeight="1">
      <c r="A1942" s="301"/>
      <c r="B1942" s="333"/>
      <c r="C1942" s="333"/>
      <c r="D1942" s="333"/>
      <c r="E1942" s="333"/>
      <c r="F1942" s="333"/>
      <c r="G1942" s="334"/>
      <c r="H1942" s="334"/>
      <c r="I1942" s="335"/>
      <c r="J1942" s="335"/>
      <c r="K1942" s="335"/>
      <c r="L1942" s="335"/>
      <c r="M1942" s="335"/>
      <c r="N1942" s="336" t="str">
        <f t="shared" ca="1" si="120"/>
        <v/>
      </c>
      <c r="O1942" s="336" t="s">
        <v>18592</v>
      </c>
      <c r="P1942" s="337"/>
      <c r="Q1942" s="338" t="str">
        <f t="shared" si="121"/>
        <v/>
      </c>
      <c r="R1942" s="338" t="b">
        <f t="shared" si="122"/>
        <v>1</v>
      </c>
      <c r="S1942" s="338" t="str">
        <f t="shared" si="123"/>
        <v/>
      </c>
    </row>
    <row r="1943" spans="1:19" s="338" customFormat="1" ht="20.100000000000001" customHeight="1">
      <c r="A1943" s="301"/>
      <c r="B1943" s="333"/>
      <c r="C1943" s="333"/>
      <c r="D1943" s="333"/>
      <c r="E1943" s="333"/>
      <c r="F1943" s="333"/>
      <c r="G1943" s="334"/>
      <c r="H1943" s="334"/>
      <c r="I1943" s="335"/>
      <c r="J1943" s="335"/>
      <c r="K1943" s="335"/>
      <c r="L1943" s="335"/>
      <c r="M1943" s="335"/>
      <c r="N1943" s="336" t="str">
        <f t="shared" ca="1" si="120"/>
        <v/>
      </c>
      <c r="O1943" s="336" t="s">
        <v>18592</v>
      </c>
      <c r="P1943" s="337"/>
      <c r="Q1943" s="338" t="str">
        <f t="shared" si="121"/>
        <v/>
      </c>
      <c r="R1943" s="338" t="b">
        <f t="shared" si="122"/>
        <v>1</v>
      </c>
      <c r="S1943" s="338" t="str">
        <f t="shared" si="123"/>
        <v/>
      </c>
    </row>
    <row r="1944" spans="1:19" s="338" customFormat="1" ht="20.100000000000001" customHeight="1">
      <c r="A1944" s="301"/>
      <c r="B1944" s="333"/>
      <c r="C1944" s="333"/>
      <c r="D1944" s="333"/>
      <c r="E1944" s="333"/>
      <c r="F1944" s="333"/>
      <c r="G1944" s="334"/>
      <c r="H1944" s="334"/>
      <c r="I1944" s="335"/>
      <c r="J1944" s="335"/>
      <c r="K1944" s="335"/>
      <c r="L1944" s="335"/>
      <c r="M1944" s="335"/>
      <c r="N1944" s="336" t="str">
        <f t="shared" ca="1" si="120"/>
        <v/>
      </c>
      <c r="O1944" s="336" t="s">
        <v>18592</v>
      </c>
      <c r="P1944" s="337"/>
      <c r="Q1944" s="338" t="str">
        <f t="shared" si="121"/>
        <v/>
      </c>
      <c r="R1944" s="338" t="b">
        <f t="shared" si="122"/>
        <v>1</v>
      </c>
      <c r="S1944" s="338" t="str">
        <f t="shared" si="123"/>
        <v/>
      </c>
    </row>
    <row r="1945" spans="1:19" s="338" customFormat="1" ht="20.100000000000001" customHeight="1">
      <c r="A1945" s="301"/>
      <c r="B1945" s="333"/>
      <c r="C1945" s="333"/>
      <c r="D1945" s="333"/>
      <c r="E1945" s="333"/>
      <c r="F1945" s="333"/>
      <c r="G1945" s="334"/>
      <c r="H1945" s="334"/>
      <c r="I1945" s="335"/>
      <c r="J1945" s="335"/>
      <c r="K1945" s="335"/>
      <c r="L1945" s="335"/>
      <c r="M1945" s="335"/>
      <c r="N1945" s="336" t="str">
        <f t="shared" ca="1" si="120"/>
        <v/>
      </c>
      <c r="O1945" s="336" t="s">
        <v>18592</v>
      </c>
      <c r="P1945" s="337"/>
      <c r="Q1945" s="338" t="str">
        <f t="shared" si="121"/>
        <v/>
      </c>
      <c r="R1945" s="338" t="b">
        <f t="shared" si="122"/>
        <v>1</v>
      </c>
      <c r="S1945" s="338" t="str">
        <f t="shared" si="123"/>
        <v/>
      </c>
    </row>
    <row r="1946" spans="1:19" s="338" customFormat="1" ht="20.100000000000001" customHeight="1">
      <c r="A1946" s="301"/>
      <c r="B1946" s="333"/>
      <c r="C1946" s="333"/>
      <c r="D1946" s="333"/>
      <c r="E1946" s="333"/>
      <c r="F1946" s="333"/>
      <c r="G1946" s="334"/>
      <c r="H1946" s="334"/>
      <c r="I1946" s="335"/>
      <c r="J1946" s="335"/>
      <c r="K1946" s="335"/>
      <c r="L1946" s="335"/>
      <c r="M1946" s="335"/>
      <c r="N1946" s="336" t="str">
        <f t="shared" ca="1" si="120"/>
        <v/>
      </c>
      <c r="O1946" s="336" t="s">
        <v>18592</v>
      </c>
      <c r="P1946" s="337"/>
      <c r="Q1946" s="338" t="str">
        <f t="shared" si="121"/>
        <v/>
      </c>
      <c r="R1946" s="338" t="b">
        <f t="shared" si="122"/>
        <v>1</v>
      </c>
      <c r="S1946" s="338" t="str">
        <f t="shared" si="123"/>
        <v/>
      </c>
    </row>
    <row r="1947" spans="1:19" s="338" customFormat="1" ht="20.100000000000001" customHeight="1">
      <c r="A1947" s="301"/>
      <c r="B1947" s="333"/>
      <c r="C1947" s="333"/>
      <c r="D1947" s="333"/>
      <c r="E1947" s="333"/>
      <c r="F1947" s="333"/>
      <c r="G1947" s="334"/>
      <c r="H1947" s="334"/>
      <c r="I1947" s="335"/>
      <c r="J1947" s="335"/>
      <c r="K1947" s="335"/>
      <c r="L1947" s="335"/>
      <c r="M1947" s="335"/>
      <c r="N1947" s="336" t="str">
        <f t="shared" ca="1" si="120"/>
        <v/>
      </c>
      <c r="O1947" s="336" t="s">
        <v>18592</v>
      </c>
      <c r="P1947" s="337"/>
      <c r="Q1947" s="338" t="str">
        <f t="shared" si="121"/>
        <v/>
      </c>
      <c r="R1947" s="338" t="b">
        <f t="shared" si="122"/>
        <v>1</v>
      </c>
      <c r="S1947" s="338" t="str">
        <f t="shared" si="123"/>
        <v/>
      </c>
    </row>
    <row r="1948" spans="1:19" s="338" customFormat="1" ht="20.100000000000001" customHeight="1">
      <c r="A1948" s="301"/>
      <c r="B1948" s="333"/>
      <c r="C1948" s="333"/>
      <c r="D1948" s="333"/>
      <c r="E1948" s="333"/>
      <c r="F1948" s="333"/>
      <c r="G1948" s="334"/>
      <c r="H1948" s="334"/>
      <c r="I1948" s="335"/>
      <c r="J1948" s="335"/>
      <c r="K1948" s="335"/>
      <c r="L1948" s="335"/>
      <c r="M1948" s="335"/>
      <c r="N1948" s="336" t="str">
        <f t="shared" ca="1" si="120"/>
        <v/>
      </c>
      <c r="O1948" s="336" t="s">
        <v>18592</v>
      </c>
      <c r="P1948" s="337"/>
      <c r="Q1948" s="338" t="str">
        <f t="shared" si="121"/>
        <v/>
      </c>
      <c r="R1948" s="338" t="b">
        <f t="shared" si="122"/>
        <v>1</v>
      </c>
      <c r="S1948" s="338" t="str">
        <f t="shared" si="123"/>
        <v/>
      </c>
    </row>
    <row r="1949" spans="1:19" s="338" customFormat="1" ht="20.100000000000001" customHeight="1">
      <c r="A1949" s="301"/>
      <c r="B1949" s="333"/>
      <c r="C1949" s="333"/>
      <c r="D1949" s="333"/>
      <c r="E1949" s="333"/>
      <c r="F1949" s="333"/>
      <c r="G1949" s="334"/>
      <c r="H1949" s="334"/>
      <c r="I1949" s="335"/>
      <c r="J1949" s="335"/>
      <c r="K1949" s="335"/>
      <c r="L1949" s="335"/>
      <c r="M1949" s="335"/>
      <c r="N1949" s="336" t="str">
        <f t="shared" ca="1" si="120"/>
        <v/>
      </c>
      <c r="O1949" s="336" t="s">
        <v>18592</v>
      </c>
      <c r="P1949" s="337"/>
      <c r="Q1949" s="338" t="str">
        <f t="shared" si="121"/>
        <v/>
      </c>
      <c r="R1949" s="338" t="b">
        <f t="shared" si="122"/>
        <v>1</v>
      </c>
      <c r="S1949" s="338" t="str">
        <f t="shared" si="123"/>
        <v/>
      </c>
    </row>
    <row r="1950" spans="1:19" s="338" customFormat="1" ht="20.100000000000001" customHeight="1">
      <c r="A1950" s="301"/>
      <c r="B1950" s="333"/>
      <c r="C1950" s="333"/>
      <c r="D1950" s="333"/>
      <c r="E1950" s="333"/>
      <c r="F1950" s="333"/>
      <c r="G1950" s="334"/>
      <c r="H1950" s="334"/>
      <c r="I1950" s="335"/>
      <c r="J1950" s="335"/>
      <c r="K1950" s="335"/>
      <c r="L1950" s="335"/>
      <c r="M1950" s="335"/>
      <c r="N1950" s="336" t="str">
        <f t="shared" ca="1" si="120"/>
        <v/>
      </c>
      <c r="O1950" s="336" t="s">
        <v>18592</v>
      </c>
      <c r="P1950" s="337"/>
      <c r="Q1950" s="338" t="str">
        <f t="shared" si="121"/>
        <v/>
      </c>
      <c r="R1950" s="338" t="b">
        <f t="shared" si="122"/>
        <v>1</v>
      </c>
      <c r="S1950" s="338" t="str">
        <f t="shared" si="123"/>
        <v/>
      </c>
    </row>
    <row r="1951" spans="1:19" s="338" customFormat="1" ht="20.100000000000001" customHeight="1">
      <c r="A1951" s="301"/>
      <c r="B1951" s="333"/>
      <c r="C1951" s="333"/>
      <c r="D1951" s="333"/>
      <c r="E1951" s="333"/>
      <c r="F1951" s="333"/>
      <c r="G1951" s="334"/>
      <c r="H1951" s="334"/>
      <c r="I1951" s="335"/>
      <c r="J1951" s="335"/>
      <c r="K1951" s="335"/>
      <c r="L1951" s="335"/>
      <c r="M1951" s="335"/>
      <c r="N1951" s="336" t="str">
        <f t="shared" ca="1" si="120"/>
        <v/>
      </c>
      <c r="O1951" s="336" t="s">
        <v>18592</v>
      </c>
      <c r="P1951" s="337"/>
      <c r="Q1951" s="338" t="str">
        <f t="shared" si="121"/>
        <v/>
      </c>
      <c r="R1951" s="338" t="b">
        <f t="shared" si="122"/>
        <v>1</v>
      </c>
      <c r="S1951" s="338" t="str">
        <f t="shared" si="123"/>
        <v/>
      </c>
    </row>
    <row r="1952" spans="1:19" s="338" customFormat="1" ht="20.100000000000001" customHeight="1">
      <c r="A1952" s="301"/>
      <c r="B1952" s="333"/>
      <c r="C1952" s="333"/>
      <c r="D1952" s="333"/>
      <c r="E1952" s="333"/>
      <c r="F1952" s="333"/>
      <c r="G1952" s="334"/>
      <c r="H1952" s="334"/>
      <c r="I1952" s="335"/>
      <c r="J1952" s="335"/>
      <c r="K1952" s="335"/>
      <c r="L1952" s="335"/>
      <c r="M1952" s="335"/>
      <c r="N1952" s="336" t="str">
        <f t="shared" ca="1" si="120"/>
        <v/>
      </c>
      <c r="O1952" s="336" t="s">
        <v>18592</v>
      </c>
      <c r="P1952" s="337"/>
      <c r="Q1952" s="338" t="str">
        <f t="shared" si="121"/>
        <v/>
      </c>
      <c r="R1952" s="338" t="b">
        <f t="shared" si="122"/>
        <v>1</v>
      </c>
      <c r="S1952" s="338" t="str">
        <f t="shared" si="123"/>
        <v/>
      </c>
    </row>
    <row r="1953" spans="1:19" s="338" customFormat="1" ht="20.100000000000001" customHeight="1">
      <c r="A1953" s="301"/>
      <c r="B1953" s="333"/>
      <c r="C1953" s="333"/>
      <c r="D1953" s="333"/>
      <c r="E1953" s="333"/>
      <c r="F1953" s="333"/>
      <c r="G1953" s="334"/>
      <c r="H1953" s="334"/>
      <c r="I1953" s="335"/>
      <c r="J1953" s="335"/>
      <c r="K1953" s="335"/>
      <c r="L1953" s="335"/>
      <c r="M1953" s="335"/>
      <c r="N1953" s="336" t="str">
        <f t="shared" ca="1" si="120"/>
        <v/>
      </c>
      <c r="O1953" s="336" t="s">
        <v>18592</v>
      </c>
      <c r="P1953" s="337"/>
      <c r="Q1953" s="338" t="str">
        <f t="shared" si="121"/>
        <v/>
      </c>
      <c r="R1953" s="338" t="b">
        <f t="shared" si="122"/>
        <v>1</v>
      </c>
      <c r="S1953" s="338" t="str">
        <f t="shared" si="123"/>
        <v/>
      </c>
    </row>
    <row r="1954" spans="1:19" s="338" customFormat="1" ht="20.100000000000001" customHeight="1">
      <c r="A1954" s="301"/>
      <c r="B1954" s="333"/>
      <c r="C1954" s="333"/>
      <c r="D1954" s="333"/>
      <c r="E1954" s="333"/>
      <c r="F1954" s="333"/>
      <c r="G1954" s="334"/>
      <c r="H1954" s="334"/>
      <c r="I1954" s="335"/>
      <c r="J1954" s="335"/>
      <c r="K1954" s="335"/>
      <c r="L1954" s="335"/>
      <c r="M1954" s="335"/>
      <c r="N1954" s="336" t="str">
        <f t="shared" ca="1" si="120"/>
        <v/>
      </c>
      <c r="O1954" s="336" t="s">
        <v>18592</v>
      </c>
      <c r="P1954" s="337"/>
      <c r="Q1954" s="338" t="str">
        <f t="shared" si="121"/>
        <v/>
      </c>
      <c r="R1954" s="338" t="b">
        <f t="shared" si="122"/>
        <v>1</v>
      </c>
      <c r="S1954" s="338" t="str">
        <f t="shared" si="123"/>
        <v/>
      </c>
    </row>
    <row r="1955" spans="1:19" s="338" customFormat="1" ht="20.100000000000001" customHeight="1">
      <c r="A1955" s="301"/>
      <c r="B1955" s="333"/>
      <c r="C1955" s="333"/>
      <c r="D1955" s="333"/>
      <c r="E1955" s="333"/>
      <c r="F1955" s="333"/>
      <c r="G1955" s="334"/>
      <c r="H1955" s="334"/>
      <c r="I1955" s="335"/>
      <c r="J1955" s="335"/>
      <c r="K1955" s="335"/>
      <c r="L1955" s="335"/>
      <c r="M1955" s="335"/>
      <c r="N1955" s="336" t="str">
        <f t="shared" ca="1" si="120"/>
        <v/>
      </c>
      <c r="O1955" s="336" t="s">
        <v>18592</v>
      </c>
      <c r="P1955" s="337"/>
      <c r="Q1955" s="338" t="str">
        <f t="shared" si="121"/>
        <v/>
      </c>
      <c r="R1955" s="338" t="b">
        <f t="shared" si="122"/>
        <v>1</v>
      </c>
      <c r="S1955" s="338" t="str">
        <f t="shared" si="123"/>
        <v/>
      </c>
    </row>
    <row r="1956" spans="1:19" s="338" customFormat="1" ht="20.100000000000001" customHeight="1">
      <c r="A1956" s="301"/>
      <c r="B1956" s="333"/>
      <c r="C1956" s="333"/>
      <c r="D1956" s="333"/>
      <c r="E1956" s="333"/>
      <c r="F1956" s="333"/>
      <c r="G1956" s="334"/>
      <c r="H1956" s="334"/>
      <c r="I1956" s="335"/>
      <c r="J1956" s="335"/>
      <c r="K1956" s="335"/>
      <c r="L1956" s="335"/>
      <c r="M1956" s="335"/>
      <c r="N1956" s="336" t="str">
        <f t="shared" ca="1" si="120"/>
        <v/>
      </c>
      <c r="O1956" s="336" t="s">
        <v>18592</v>
      </c>
      <c r="P1956" s="337"/>
      <c r="Q1956" s="338" t="str">
        <f t="shared" si="121"/>
        <v/>
      </c>
      <c r="R1956" s="338" t="b">
        <f t="shared" si="122"/>
        <v>1</v>
      </c>
      <c r="S1956" s="338" t="str">
        <f t="shared" si="123"/>
        <v/>
      </c>
    </row>
    <row r="1957" spans="1:19" s="338" customFormat="1" ht="20.100000000000001" customHeight="1">
      <c r="A1957" s="301"/>
      <c r="B1957" s="333"/>
      <c r="C1957" s="333"/>
      <c r="D1957" s="333"/>
      <c r="E1957" s="333"/>
      <c r="F1957" s="333"/>
      <c r="G1957" s="334"/>
      <c r="H1957" s="334"/>
      <c r="I1957" s="335"/>
      <c r="J1957" s="335"/>
      <c r="K1957" s="335"/>
      <c r="L1957" s="335"/>
      <c r="M1957" s="335"/>
      <c r="N1957" s="336" t="str">
        <f t="shared" ca="1" si="120"/>
        <v/>
      </c>
      <c r="O1957" s="336" t="s">
        <v>18592</v>
      </c>
      <c r="P1957" s="337"/>
      <c r="Q1957" s="338" t="str">
        <f t="shared" si="121"/>
        <v/>
      </c>
      <c r="R1957" s="338" t="b">
        <f t="shared" si="122"/>
        <v>1</v>
      </c>
      <c r="S1957" s="338" t="str">
        <f t="shared" si="123"/>
        <v/>
      </c>
    </row>
    <row r="1958" spans="1:19" s="338" customFormat="1" ht="20.100000000000001" customHeight="1">
      <c r="A1958" s="301"/>
      <c r="B1958" s="333"/>
      <c r="C1958" s="333"/>
      <c r="D1958" s="333"/>
      <c r="E1958" s="333"/>
      <c r="F1958" s="333"/>
      <c r="G1958" s="334"/>
      <c r="H1958" s="334"/>
      <c r="I1958" s="335"/>
      <c r="J1958" s="335"/>
      <c r="K1958" s="335"/>
      <c r="L1958" s="335"/>
      <c r="M1958" s="335"/>
      <c r="N1958" s="336" t="str">
        <f t="shared" ca="1" si="120"/>
        <v/>
      </c>
      <c r="O1958" s="336" t="s">
        <v>18592</v>
      </c>
      <c r="P1958" s="337"/>
      <c r="Q1958" s="338" t="str">
        <f t="shared" si="121"/>
        <v/>
      </c>
      <c r="R1958" s="338" t="b">
        <f t="shared" si="122"/>
        <v>1</v>
      </c>
      <c r="S1958" s="338" t="str">
        <f t="shared" si="123"/>
        <v/>
      </c>
    </row>
    <row r="1959" spans="1:19" s="338" customFormat="1" ht="20.100000000000001" customHeight="1">
      <c r="A1959" s="301"/>
      <c r="B1959" s="333"/>
      <c r="C1959" s="333"/>
      <c r="D1959" s="333"/>
      <c r="E1959" s="333"/>
      <c r="F1959" s="333"/>
      <c r="G1959" s="334"/>
      <c r="H1959" s="334"/>
      <c r="I1959" s="335"/>
      <c r="J1959" s="335"/>
      <c r="K1959" s="335"/>
      <c r="L1959" s="335"/>
      <c r="M1959" s="335"/>
      <c r="N1959" s="336" t="str">
        <f t="shared" ca="1" si="120"/>
        <v/>
      </c>
      <c r="O1959" s="336" t="s">
        <v>18592</v>
      </c>
      <c r="P1959" s="337"/>
      <c r="Q1959" s="338" t="str">
        <f t="shared" si="121"/>
        <v/>
      </c>
      <c r="R1959" s="338" t="b">
        <f t="shared" si="122"/>
        <v>1</v>
      </c>
      <c r="S1959" s="338" t="str">
        <f t="shared" si="123"/>
        <v/>
      </c>
    </row>
    <row r="1960" spans="1:19" s="338" customFormat="1" ht="20.100000000000001" customHeight="1">
      <c r="A1960" s="301"/>
      <c r="B1960" s="333"/>
      <c r="C1960" s="333"/>
      <c r="D1960" s="333"/>
      <c r="E1960" s="333"/>
      <c r="F1960" s="333"/>
      <c r="G1960" s="334"/>
      <c r="H1960" s="334"/>
      <c r="I1960" s="335"/>
      <c r="J1960" s="335"/>
      <c r="K1960" s="335"/>
      <c r="L1960" s="335"/>
      <c r="M1960" s="335"/>
      <c r="N1960" s="336" t="str">
        <f t="shared" ca="1" si="120"/>
        <v/>
      </c>
      <c r="O1960" s="336" t="s">
        <v>18592</v>
      </c>
      <c r="P1960" s="337"/>
      <c r="Q1960" s="338" t="str">
        <f t="shared" si="121"/>
        <v/>
      </c>
      <c r="R1960" s="338" t="b">
        <f t="shared" si="122"/>
        <v>1</v>
      </c>
      <c r="S1960" s="338" t="str">
        <f t="shared" si="123"/>
        <v/>
      </c>
    </row>
    <row r="1961" spans="1:19" s="338" customFormat="1" ht="20.100000000000001" customHeight="1">
      <c r="A1961" s="301"/>
      <c r="B1961" s="333"/>
      <c r="C1961" s="333"/>
      <c r="D1961" s="333"/>
      <c r="E1961" s="333"/>
      <c r="F1961" s="333"/>
      <c r="G1961" s="334"/>
      <c r="H1961" s="334"/>
      <c r="I1961" s="335"/>
      <c r="J1961" s="335"/>
      <c r="K1961" s="335"/>
      <c r="L1961" s="335"/>
      <c r="M1961" s="335"/>
      <c r="N1961" s="336" t="str">
        <f t="shared" ca="1" si="120"/>
        <v/>
      </c>
      <c r="O1961" s="336" t="s">
        <v>18592</v>
      </c>
      <c r="P1961" s="337"/>
      <c r="Q1961" s="338" t="str">
        <f t="shared" si="121"/>
        <v/>
      </c>
      <c r="R1961" s="338" t="b">
        <f t="shared" si="122"/>
        <v>1</v>
      </c>
      <c r="S1961" s="338" t="str">
        <f t="shared" si="123"/>
        <v/>
      </c>
    </row>
    <row r="1962" spans="1:19" s="338" customFormat="1" ht="20.100000000000001" customHeight="1">
      <c r="A1962" s="301"/>
      <c r="B1962" s="333"/>
      <c r="C1962" s="333"/>
      <c r="D1962" s="333"/>
      <c r="E1962" s="333"/>
      <c r="F1962" s="333"/>
      <c r="G1962" s="334"/>
      <c r="H1962" s="334"/>
      <c r="I1962" s="335"/>
      <c r="J1962" s="335"/>
      <c r="K1962" s="335"/>
      <c r="L1962" s="335"/>
      <c r="M1962" s="335"/>
      <c r="N1962" s="336" t="str">
        <f t="shared" ca="1" si="120"/>
        <v/>
      </c>
      <c r="O1962" s="336" t="s">
        <v>18592</v>
      </c>
      <c r="P1962" s="337"/>
      <c r="Q1962" s="338" t="str">
        <f t="shared" si="121"/>
        <v/>
      </c>
      <c r="R1962" s="338" t="b">
        <f t="shared" si="122"/>
        <v>1</v>
      </c>
      <c r="S1962" s="338" t="str">
        <f t="shared" si="123"/>
        <v/>
      </c>
    </row>
    <row r="1963" spans="1:19" s="338" customFormat="1" ht="20.100000000000001" customHeight="1">
      <c r="A1963" s="301"/>
      <c r="B1963" s="333"/>
      <c r="C1963" s="333"/>
      <c r="D1963" s="333"/>
      <c r="E1963" s="333"/>
      <c r="F1963" s="333"/>
      <c r="G1963" s="334"/>
      <c r="H1963" s="334"/>
      <c r="I1963" s="335"/>
      <c r="J1963" s="335"/>
      <c r="K1963" s="335"/>
      <c r="L1963" s="335"/>
      <c r="M1963" s="335"/>
      <c r="N1963" s="336" t="str">
        <f t="shared" ca="1" si="120"/>
        <v/>
      </c>
      <c r="O1963" s="336" t="s">
        <v>18592</v>
      </c>
      <c r="P1963" s="337"/>
      <c r="Q1963" s="338" t="str">
        <f t="shared" si="121"/>
        <v/>
      </c>
      <c r="R1963" s="338" t="b">
        <f t="shared" si="122"/>
        <v>1</v>
      </c>
      <c r="S1963" s="338" t="str">
        <f t="shared" si="123"/>
        <v/>
      </c>
    </row>
    <row r="1964" spans="1:19" s="338" customFormat="1" ht="20.100000000000001" customHeight="1">
      <c r="A1964" s="301"/>
      <c r="B1964" s="333"/>
      <c r="C1964" s="333"/>
      <c r="D1964" s="333"/>
      <c r="E1964" s="333"/>
      <c r="F1964" s="333"/>
      <c r="G1964" s="334"/>
      <c r="H1964" s="334"/>
      <c r="I1964" s="335"/>
      <c r="J1964" s="335"/>
      <c r="K1964" s="335"/>
      <c r="L1964" s="335"/>
      <c r="M1964" s="335"/>
      <c r="N1964" s="336" t="str">
        <f t="shared" ca="1" si="120"/>
        <v/>
      </c>
      <c r="O1964" s="336" t="s">
        <v>18592</v>
      </c>
      <c r="P1964" s="337"/>
      <c r="Q1964" s="338" t="str">
        <f t="shared" si="121"/>
        <v/>
      </c>
      <c r="R1964" s="338" t="b">
        <f t="shared" si="122"/>
        <v>1</v>
      </c>
      <c r="S1964" s="338" t="str">
        <f t="shared" si="123"/>
        <v/>
      </c>
    </row>
    <row r="1965" spans="1:19" s="338" customFormat="1" ht="20.100000000000001" customHeight="1">
      <c r="A1965" s="301"/>
      <c r="B1965" s="333"/>
      <c r="C1965" s="333"/>
      <c r="D1965" s="333"/>
      <c r="E1965" s="333"/>
      <c r="F1965" s="333"/>
      <c r="G1965" s="334"/>
      <c r="H1965" s="334"/>
      <c r="I1965" s="335"/>
      <c r="J1965" s="335"/>
      <c r="K1965" s="335"/>
      <c r="L1965" s="335"/>
      <c r="M1965" s="335"/>
      <c r="N1965" s="336" t="str">
        <f t="shared" ca="1" si="120"/>
        <v/>
      </c>
      <c r="O1965" s="336" t="s">
        <v>18592</v>
      </c>
      <c r="P1965" s="337"/>
      <c r="Q1965" s="338" t="str">
        <f t="shared" si="121"/>
        <v/>
      </c>
      <c r="R1965" s="338" t="b">
        <f t="shared" si="122"/>
        <v>1</v>
      </c>
      <c r="S1965" s="338" t="str">
        <f t="shared" si="123"/>
        <v/>
      </c>
    </row>
    <row r="1966" spans="1:19" s="338" customFormat="1" ht="20.100000000000001" customHeight="1">
      <c r="A1966" s="301"/>
      <c r="B1966" s="333"/>
      <c r="C1966" s="333"/>
      <c r="D1966" s="333"/>
      <c r="E1966" s="333"/>
      <c r="F1966" s="333"/>
      <c r="G1966" s="334"/>
      <c r="H1966" s="334"/>
      <c r="I1966" s="335"/>
      <c r="J1966" s="335"/>
      <c r="K1966" s="335"/>
      <c r="L1966" s="335"/>
      <c r="M1966" s="335"/>
      <c r="N1966" s="336" t="str">
        <f t="shared" ca="1" si="120"/>
        <v/>
      </c>
      <c r="O1966" s="336" t="s">
        <v>18592</v>
      </c>
      <c r="P1966" s="337"/>
      <c r="Q1966" s="338" t="str">
        <f t="shared" si="121"/>
        <v/>
      </c>
      <c r="R1966" s="338" t="b">
        <f t="shared" si="122"/>
        <v>1</v>
      </c>
      <c r="S1966" s="338" t="str">
        <f t="shared" si="123"/>
        <v/>
      </c>
    </row>
    <row r="1967" spans="1:19" s="338" customFormat="1" ht="20.100000000000001" customHeight="1">
      <c r="A1967" s="301"/>
      <c r="B1967" s="333"/>
      <c r="C1967" s="333"/>
      <c r="D1967" s="333"/>
      <c r="E1967" s="333"/>
      <c r="F1967" s="333"/>
      <c r="G1967" s="334"/>
      <c r="H1967" s="334"/>
      <c r="I1967" s="335"/>
      <c r="J1967" s="335"/>
      <c r="K1967" s="335"/>
      <c r="L1967" s="335"/>
      <c r="M1967" s="335"/>
      <c r="N1967" s="336" t="str">
        <f t="shared" ca="1" si="120"/>
        <v/>
      </c>
      <c r="O1967" s="336" t="s">
        <v>18592</v>
      </c>
      <c r="P1967" s="337"/>
      <c r="Q1967" s="338" t="str">
        <f t="shared" si="121"/>
        <v/>
      </c>
      <c r="R1967" s="338" t="b">
        <f t="shared" si="122"/>
        <v>1</v>
      </c>
      <c r="S1967" s="338" t="str">
        <f t="shared" si="123"/>
        <v/>
      </c>
    </row>
    <row r="1968" spans="1:19" s="338" customFormat="1" ht="20.100000000000001" customHeight="1">
      <c r="A1968" s="301"/>
      <c r="B1968" s="333"/>
      <c r="C1968" s="333"/>
      <c r="D1968" s="333"/>
      <c r="E1968" s="333"/>
      <c r="F1968" s="333"/>
      <c r="G1968" s="334"/>
      <c r="H1968" s="334"/>
      <c r="I1968" s="335"/>
      <c r="J1968" s="335"/>
      <c r="K1968" s="335"/>
      <c r="L1968" s="335"/>
      <c r="M1968" s="335"/>
      <c r="N1968" s="336" t="str">
        <f t="shared" ca="1" si="120"/>
        <v/>
      </c>
      <c r="O1968" s="336" t="s">
        <v>18592</v>
      </c>
      <c r="P1968" s="337"/>
      <c r="Q1968" s="338" t="str">
        <f t="shared" si="121"/>
        <v/>
      </c>
      <c r="R1968" s="338" t="b">
        <f t="shared" si="122"/>
        <v>1</v>
      </c>
      <c r="S1968" s="338" t="str">
        <f t="shared" si="123"/>
        <v/>
      </c>
    </row>
    <row r="1969" spans="1:19" s="338" customFormat="1" ht="20.100000000000001" customHeight="1">
      <c r="A1969" s="301"/>
      <c r="B1969" s="333"/>
      <c r="C1969" s="333"/>
      <c r="D1969" s="333"/>
      <c r="E1969" s="333"/>
      <c r="F1969" s="333"/>
      <c r="G1969" s="334"/>
      <c r="H1969" s="334"/>
      <c r="I1969" s="335"/>
      <c r="J1969" s="335"/>
      <c r="K1969" s="335"/>
      <c r="L1969" s="335"/>
      <c r="M1969" s="335"/>
      <c r="N1969" s="336" t="str">
        <f t="shared" ca="1" si="120"/>
        <v/>
      </c>
      <c r="O1969" s="336" t="s">
        <v>18592</v>
      </c>
      <c r="P1969" s="337"/>
      <c r="Q1969" s="338" t="str">
        <f t="shared" si="121"/>
        <v/>
      </c>
      <c r="R1969" s="338" t="b">
        <f t="shared" si="122"/>
        <v>1</v>
      </c>
      <c r="S1969" s="338" t="str">
        <f t="shared" si="123"/>
        <v/>
      </c>
    </row>
    <row r="1970" spans="1:19" s="338" customFormat="1" ht="20.100000000000001" customHeight="1">
      <c r="A1970" s="301"/>
      <c r="B1970" s="333"/>
      <c r="C1970" s="333"/>
      <c r="D1970" s="333"/>
      <c r="E1970" s="333"/>
      <c r="F1970" s="333"/>
      <c r="G1970" s="334"/>
      <c r="H1970" s="334"/>
      <c r="I1970" s="335"/>
      <c r="J1970" s="335"/>
      <c r="K1970" s="335"/>
      <c r="L1970" s="335"/>
      <c r="M1970" s="335"/>
      <c r="N1970" s="336" t="str">
        <f t="shared" ca="1" si="120"/>
        <v/>
      </c>
      <c r="O1970" s="336" t="s">
        <v>18592</v>
      </c>
      <c r="P1970" s="337"/>
      <c r="Q1970" s="338" t="str">
        <f t="shared" si="121"/>
        <v/>
      </c>
      <c r="R1970" s="338" t="b">
        <f t="shared" si="122"/>
        <v>1</v>
      </c>
      <c r="S1970" s="338" t="str">
        <f t="shared" si="123"/>
        <v/>
      </c>
    </row>
    <row r="1971" spans="1:19" s="338" customFormat="1" ht="20.100000000000001" customHeight="1">
      <c r="A1971" s="301"/>
      <c r="B1971" s="333"/>
      <c r="C1971" s="333"/>
      <c r="D1971" s="333"/>
      <c r="E1971" s="333"/>
      <c r="F1971" s="333"/>
      <c r="G1971" s="334"/>
      <c r="H1971" s="334"/>
      <c r="I1971" s="335"/>
      <c r="J1971" s="335"/>
      <c r="K1971" s="335"/>
      <c r="L1971" s="335"/>
      <c r="M1971" s="335"/>
      <c r="N1971" s="336" t="str">
        <f t="shared" ca="1" si="120"/>
        <v/>
      </c>
      <c r="O1971" s="336" t="s">
        <v>18592</v>
      </c>
      <c r="P1971" s="337"/>
      <c r="Q1971" s="338" t="str">
        <f t="shared" si="121"/>
        <v/>
      </c>
      <c r="R1971" s="338" t="b">
        <f t="shared" si="122"/>
        <v>1</v>
      </c>
      <c r="S1971" s="338" t="str">
        <f t="shared" si="123"/>
        <v/>
      </c>
    </row>
    <row r="1972" spans="1:19" s="338" customFormat="1" ht="20.100000000000001" customHeight="1">
      <c r="A1972" s="301"/>
      <c r="B1972" s="333"/>
      <c r="C1972" s="333"/>
      <c r="D1972" s="333"/>
      <c r="E1972" s="333"/>
      <c r="F1972" s="333"/>
      <c r="G1972" s="334"/>
      <c r="H1972" s="334"/>
      <c r="I1972" s="335"/>
      <c r="J1972" s="335"/>
      <c r="K1972" s="335"/>
      <c r="L1972" s="335"/>
      <c r="M1972" s="335"/>
      <c r="N1972" s="336" t="str">
        <f t="shared" ca="1" si="120"/>
        <v/>
      </c>
      <c r="O1972" s="336" t="s">
        <v>18592</v>
      </c>
      <c r="P1972" s="337"/>
      <c r="Q1972" s="338" t="str">
        <f t="shared" si="121"/>
        <v/>
      </c>
      <c r="R1972" s="338" t="b">
        <f t="shared" si="122"/>
        <v>1</v>
      </c>
      <c r="S1972" s="338" t="str">
        <f t="shared" si="123"/>
        <v/>
      </c>
    </row>
    <row r="1973" spans="1:19" s="338" customFormat="1" ht="20.100000000000001" customHeight="1">
      <c r="A1973" s="301"/>
      <c r="B1973" s="333"/>
      <c r="C1973" s="333"/>
      <c r="D1973" s="333"/>
      <c r="E1973" s="333"/>
      <c r="F1973" s="333"/>
      <c r="G1973" s="334"/>
      <c r="H1973" s="334"/>
      <c r="I1973" s="335"/>
      <c r="J1973" s="335"/>
      <c r="K1973" s="335"/>
      <c r="L1973" s="335"/>
      <c r="M1973" s="335"/>
      <c r="N1973" s="336" t="str">
        <f t="shared" ca="1" si="120"/>
        <v/>
      </c>
      <c r="O1973" s="336" t="s">
        <v>18592</v>
      </c>
      <c r="P1973" s="337"/>
      <c r="Q1973" s="338" t="str">
        <f t="shared" si="121"/>
        <v/>
      </c>
      <c r="R1973" s="338" t="b">
        <f t="shared" si="122"/>
        <v>1</v>
      </c>
      <c r="S1973" s="338" t="str">
        <f t="shared" si="123"/>
        <v/>
      </c>
    </row>
    <row r="1974" spans="1:19" s="338" customFormat="1" ht="20.100000000000001" customHeight="1">
      <c r="A1974" s="301"/>
      <c r="B1974" s="333"/>
      <c r="C1974" s="333"/>
      <c r="D1974" s="333"/>
      <c r="E1974" s="333"/>
      <c r="F1974" s="333"/>
      <c r="G1974" s="334"/>
      <c r="H1974" s="334"/>
      <c r="I1974" s="335"/>
      <c r="J1974" s="335"/>
      <c r="K1974" s="335"/>
      <c r="L1974" s="335"/>
      <c r="M1974" s="335"/>
      <c r="N1974" s="336" t="str">
        <f t="shared" ca="1" si="120"/>
        <v/>
      </c>
      <c r="O1974" s="336" t="s">
        <v>18592</v>
      </c>
      <c r="P1974" s="337"/>
      <c r="Q1974" s="338" t="str">
        <f t="shared" si="121"/>
        <v/>
      </c>
      <c r="R1974" s="338" t="b">
        <f t="shared" si="122"/>
        <v>1</v>
      </c>
      <c r="S1974" s="338" t="str">
        <f t="shared" si="123"/>
        <v/>
      </c>
    </row>
    <row r="1975" spans="1:19" s="338" customFormat="1" ht="20.100000000000001" customHeight="1">
      <c r="A1975" s="301"/>
      <c r="B1975" s="333"/>
      <c r="C1975" s="333"/>
      <c r="D1975" s="333"/>
      <c r="E1975" s="333"/>
      <c r="F1975" s="333"/>
      <c r="G1975" s="334"/>
      <c r="H1975" s="334"/>
      <c r="I1975" s="335"/>
      <c r="J1975" s="335"/>
      <c r="K1975" s="335"/>
      <c r="L1975" s="335"/>
      <c r="M1975" s="335"/>
      <c r="N1975" s="336" t="str">
        <f t="shared" ca="1" si="120"/>
        <v/>
      </c>
      <c r="O1975" s="336" t="s">
        <v>18592</v>
      </c>
      <c r="P1975" s="337"/>
      <c r="Q1975" s="338" t="str">
        <f t="shared" si="121"/>
        <v/>
      </c>
      <c r="R1975" s="338" t="b">
        <f t="shared" si="122"/>
        <v>1</v>
      </c>
      <c r="S1975" s="338" t="str">
        <f t="shared" si="123"/>
        <v/>
      </c>
    </row>
    <row r="1976" spans="1:19" s="338" customFormat="1" ht="20.100000000000001" customHeight="1">
      <c r="A1976" s="301"/>
      <c r="B1976" s="333"/>
      <c r="C1976" s="333"/>
      <c r="D1976" s="333"/>
      <c r="E1976" s="333"/>
      <c r="F1976" s="333"/>
      <c r="G1976" s="334"/>
      <c r="H1976" s="334"/>
      <c r="I1976" s="335"/>
      <c r="J1976" s="335"/>
      <c r="K1976" s="335"/>
      <c r="L1976" s="335"/>
      <c r="M1976" s="335"/>
      <c r="N1976" s="336" t="str">
        <f t="shared" ca="1" si="120"/>
        <v/>
      </c>
      <c r="O1976" s="336" t="s">
        <v>18592</v>
      </c>
      <c r="P1976" s="337"/>
      <c r="Q1976" s="338" t="str">
        <f t="shared" si="121"/>
        <v/>
      </c>
      <c r="R1976" s="338" t="b">
        <f t="shared" si="122"/>
        <v>1</v>
      </c>
      <c r="S1976" s="338" t="str">
        <f t="shared" si="123"/>
        <v/>
      </c>
    </row>
    <row r="1977" spans="1:19" s="338" customFormat="1" ht="20.100000000000001" customHeight="1">
      <c r="A1977" s="301"/>
      <c r="B1977" s="333"/>
      <c r="C1977" s="333"/>
      <c r="D1977" s="333"/>
      <c r="E1977" s="333"/>
      <c r="F1977" s="333"/>
      <c r="G1977" s="334"/>
      <c r="H1977" s="334"/>
      <c r="I1977" s="335"/>
      <c r="J1977" s="335"/>
      <c r="K1977" s="335"/>
      <c r="L1977" s="335"/>
      <c r="M1977" s="335"/>
      <c r="N1977" s="336" t="str">
        <f t="shared" ca="1" si="120"/>
        <v/>
      </c>
      <c r="O1977" s="336" t="s">
        <v>18592</v>
      </c>
      <c r="P1977" s="337"/>
      <c r="Q1977" s="338" t="str">
        <f t="shared" si="121"/>
        <v/>
      </c>
      <c r="R1977" s="338" t="b">
        <f t="shared" si="122"/>
        <v>1</v>
      </c>
      <c r="S1977" s="338" t="str">
        <f t="shared" si="123"/>
        <v/>
      </c>
    </row>
    <row r="1978" spans="1:19" s="338" customFormat="1" ht="20.100000000000001" customHeight="1">
      <c r="A1978" s="301"/>
      <c r="B1978" s="333"/>
      <c r="C1978" s="333"/>
      <c r="D1978" s="333"/>
      <c r="E1978" s="333"/>
      <c r="F1978" s="333"/>
      <c r="G1978" s="334"/>
      <c r="H1978" s="334"/>
      <c r="I1978" s="335"/>
      <c r="J1978" s="335"/>
      <c r="K1978" s="335"/>
      <c r="L1978" s="335"/>
      <c r="M1978" s="335"/>
      <c r="N1978" s="336" t="str">
        <f t="shared" ca="1" si="120"/>
        <v/>
      </c>
      <c r="O1978" s="336" t="s">
        <v>18592</v>
      </c>
      <c r="P1978" s="337"/>
      <c r="Q1978" s="338" t="str">
        <f t="shared" si="121"/>
        <v/>
      </c>
      <c r="R1978" s="338" t="b">
        <f t="shared" si="122"/>
        <v>1</v>
      </c>
      <c r="S1978" s="338" t="str">
        <f t="shared" si="123"/>
        <v/>
      </c>
    </row>
    <row r="1979" spans="1:19" s="338" customFormat="1" ht="20.100000000000001" customHeight="1">
      <c r="A1979" s="301"/>
      <c r="B1979" s="333"/>
      <c r="C1979" s="333"/>
      <c r="D1979" s="333"/>
      <c r="E1979" s="333"/>
      <c r="F1979" s="333"/>
      <c r="G1979" s="334"/>
      <c r="H1979" s="334"/>
      <c r="I1979" s="335"/>
      <c r="J1979" s="335"/>
      <c r="K1979" s="335"/>
      <c r="L1979" s="335"/>
      <c r="M1979" s="335"/>
      <c r="N1979" s="336" t="str">
        <f t="shared" ca="1" si="120"/>
        <v/>
      </c>
      <c r="O1979" s="336" t="s">
        <v>18592</v>
      </c>
      <c r="P1979" s="337"/>
      <c r="Q1979" s="338" t="str">
        <f t="shared" si="121"/>
        <v/>
      </c>
      <c r="R1979" s="338" t="b">
        <f t="shared" si="122"/>
        <v>1</v>
      </c>
      <c r="S1979" s="338" t="str">
        <f t="shared" si="123"/>
        <v/>
      </c>
    </row>
    <row r="1980" spans="1:19" s="338" customFormat="1" ht="20.100000000000001" customHeight="1">
      <c r="A1980" s="301"/>
      <c r="B1980" s="333"/>
      <c r="C1980" s="333"/>
      <c r="D1980" s="333"/>
      <c r="E1980" s="333"/>
      <c r="F1980" s="333"/>
      <c r="G1980" s="334"/>
      <c r="H1980" s="334"/>
      <c r="I1980" s="335"/>
      <c r="J1980" s="335"/>
      <c r="K1980" s="335"/>
      <c r="L1980" s="335"/>
      <c r="M1980" s="335"/>
      <c r="N1980" s="336" t="str">
        <f t="shared" ca="1" si="120"/>
        <v/>
      </c>
      <c r="O1980" s="336" t="s">
        <v>18592</v>
      </c>
      <c r="P1980" s="337"/>
      <c r="Q1980" s="338" t="str">
        <f t="shared" si="121"/>
        <v/>
      </c>
      <c r="R1980" s="338" t="b">
        <f t="shared" si="122"/>
        <v>1</v>
      </c>
      <c r="S1980" s="338" t="str">
        <f t="shared" si="123"/>
        <v/>
      </c>
    </row>
    <row r="1981" spans="1:19" s="338" customFormat="1" ht="20.100000000000001" customHeight="1">
      <c r="A1981" s="301"/>
      <c r="B1981" s="333"/>
      <c r="C1981" s="333"/>
      <c r="D1981" s="333"/>
      <c r="E1981" s="333"/>
      <c r="F1981" s="333"/>
      <c r="G1981" s="334"/>
      <c r="H1981" s="334"/>
      <c r="I1981" s="335"/>
      <c r="J1981" s="335"/>
      <c r="K1981" s="335"/>
      <c r="L1981" s="335"/>
      <c r="M1981" s="335"/>
      <c r="N1981" s="336" t="str">
        <f t="shared" ca="1" si="120"/>
        <v/>
      </c>
      <c r="O1981" s="336" t="s">
        <v>18592</v>
      </c>
      <c r="P1981" s="337"/>
      <c r="Q1981" s="338" t="str">
        <f t="shared" si="121"/>
        <v/>
      </c>
      <c r="R1981" s="338" t="b">
        <f t="shared" si="122"/>
        <v>1</v>
      </c>
      <c r="S1981" s="338" t="str">
        <f t="shared" si="123"/>
        <v/>
      </c>
    </row>
    <row r="1982" spans="1:19" s="338" customFormat="1" ht="20.100000000000001" customHeight="1">
      <c r="A1982" s="301"/>
      <c r="B1982" s="333"/>
      <c r="C1982" s="333"/>
      <c r="D1982" s="333"/>
      <c r="E1982" s="333"/>
      <c r="F1982" s="333"/>
      <c r="G1982" s="334"/>
      <c r="H1982" s="334"/>
      <c r="I1982" s="335"/>
      <c r="J1982" s="335"/>
      <c r="K1982" s="335"/>
      <c r="L1982" s="335"/>
      <c r="M1982" s="335"/>
      <c r="N1982" s="336" t="str">
        <f t="shared" ca="1" si="120"/>
        <v/>
      </c>
      <c r="O1982" s="336" t="s">
        <v>18592</v>
      </c>
      <c r="P1982" s="337"/>
      <c r="Q1982" s="338" t="str">
        <f t="shared" si="121"/>
        <v/>
      </c>
      <c r="R1982" s="338" t="b">
        <f t="shared" si="122"/>
        <v>1</v>
      </c>
      <c r="S1982" s="338" t="str">
        <f t="shared" si="123"/>
        <v/>
      </c>
    </row>
    <row r="1983" spans="1:19" s="338" customFormat="1" ht="20.100000000000001" customHeight="1">
      <c r="A1983" s="301"/>
      <c r="B1983" s="333"/>
      <c r="C1983" s="333"/>
      <c r="D1983" s="333"/>
      <c r="E1983" s="333"/>
      <c r="F1983" s="333"/>
      <c r="G1983" s="334"/>
      <c r="H1983" s="334"/>
      <c r="I1983" s="335"/>
      <c r="J1983" s="335"/>
      <c r="K1983" s="335"/>
      <c r="L1983" s="335"/>
      <c r="M1983" s="335"/>
      <c r="N1983" s="336" t="str">
        <f t="shared" ca="1" si="120"/>
        <v/>
      </c>
      <c r="O1983" s="336" t="s">
        <v>18592</v>
      </c>
      <c r="P1983" s="337"/>
      <c r="Q1983" s="338" t="str">
        <f t="shared" si="121"/>
        <v/>
      </c>
      <c r="R1983" s="338" t="b">
        <f t="shared" si="122"/>
        <v>1</v>
      </c>
      <c r="S1983" s="338" t="str">
        <f t="shared" si="123"/>
        <v/>
      </c>
    </row>
    <row r="1984" spans="1:19" s="338" customFormat="1" ht="20.100000000000001" customHeight="1">
      <c r="A1984" s="301"/>
      <c r="B1984" s="333"/>
      <c r="C1984" s="333"/>
      <c r="D1984" s="333"/>
      <c r="E1984" s="333"/>
      <c r="F1984" s="333"/>
      <c r="G1984" s="334"/>
      <c r="H1984" s="334"/>
      <c r="I1984" s="335"/>
      <c r="J1984" s="335"/>
      <c r="K1984" s="335"/>
      <c r="L1984" s="335"/>
      <c r="M1984" s="335"/>
      <c r="N1984" s="336" t="str">
        <f t="shared" ca="1" si="120"/>
        <v/>
      </c>
      <c r="O1984" s="336" t="s">
        <v>18592</v>
      </c>
      <c r="P1984" s="337"/>
      <c r="Q1984" s="338" t="str">
        <f t="shared" si="121"/>
        <v/>
      </c>
      <c r="R1984" s="338" t="b">
        <f t="shared" si="122"/>
        <v>1</v>
      </c>
      <c r="S1984" s="338" t="str">
        <f t="shared" si="123"/>
        <v/>
      </c>
    </row>
    <row r="1985" spans="1:19" s="338" customFormat="1" ht="20.100000000000001" customHeight="1">
      <c r="A1985" s="301"/>
      <c r="B1985" s="333"/>
      <c r="C1985" s="333"/>
      <c r="D1985" s="333"/>
      <c r="E1985" s="333"/>
      <c r="F1985" s="333"/>
      <c r="G1985" s="334"/>
      <c r="H1985" s="334"/>
      <c r="I1985" s="335"/>
      <c r="J1985" s="335"/>
      <c r="K1985" s="335"/>
      <c r="L1985" s="335"/>
      <c r="M1985" s="335"/>
      <c r="N1985" s="336" t="str">
        <f t="shared" ca="1" si="120"/>
        <v/>
      </c>
      <c r="O1985" s="336" t="s">
        <v>18592</v>
      </c>
      <c r="P1985" s="337"/>
      <c r="Q1985" s="338" t="str">
        <f t="shared" si="121"/>
        <v/>
      </c>
      <c r="R1985" s="338" t="b">
        <f t="shared" si="122"/>
        <v>1</v>
      </c>
      <c r="S1985" s="338" t="str">
        <f t="shared" si="123"/>
        <v/>
      </c>
    </row>
    <row r="1986" spans="1:19" s="338" customFormat="1" ht="20.100000000000001" customHeight="1">
      <c r="A1986" s="301"/>
      <c r="B1986" s="333"/>
      <c r="C1986" s="333"/>
      <c r="D1986" s="333"/>
      <c r="E1986" s="333"/>
      <c r="F1986" s="333"/>
      <c r="G1986" s="334"/>
      <c r="H1986" s="334"/>
      <c r="I1986" s="335"/>
      <c r="J1986" s="335"/>
      <c r="K1986" s="335"/>
      <c r="L1986" s="335"/>
      <c r="M1986" s="335"/>
      <c r="N1986" s="336" t="str">
        <f t="shared" ca="1" si="120"/>
        <v/>
      </c>
      <c r="O1986" s="336" t="s">
        <v>18592</v>
      </c>
      <c r="P1986" s="337"/>
      <c r="Q1986" s="338" t="str">
        <f t="shared" si="121"/>
        <v/>
      </c>
      <c r="R1986" s="338" t="b">
        <f t="shared" si="122"/>
        <v>1</v>
      </c>
      <c r="S1986" s="338" t="str">
        <f t="shared" si="123"/>
        <v/>
      </c>
    </row>
    <row r="1987" spans="1:19" s="338" customFormat="1" ht="20.100000000000001" customHeight="1">
      <c r="A1987" s="301"/>
      <c r="B1987" s="333"/>
      <c r="C1987" s="333"/>
      <c r="D1987" s="333"/>
      <c r="E1987" s="333"/>
      <c r="F1987" s="333"/>
      <c r="G1987" s="334"/>
      <c r="H1987" s="334"/>
      <c r="I1987" s="335"/>
      <c r="J1987" s="335"/>
      <c r="K1987" s="335"/>
      <c r="L1987" s="335"/>
      <c r="M1987" s="335"/>
      <c r="N1987" s="336" t="str">
        <f t="shared" ca="1" si="120"/>
        <v/>
      </c>
      <c r="O1987" s="336" t="s">
        <v>18592</v>
      </c>
      <c r="P1987" s="337"/>
      <c r="Q1987" s="338" t="str">
        <f t="shared" si="121"/>
        <v/>
      </c>
      <c r="R1987" s="338" t="b">
        <f t="shared" si="122"/>
        <v>1</v>
      </c>
      <c r="S1987" s="338" t="str">
        <f t="shared" si="123"/>
        <v/>
      </c>
    </row>
    <row r="1988" spans="1:19" s="338" customFormat="1" ht="20.100000000000001" customHeight="1">
      <c r="A1988" s="301"/>
      <c r="B1988" s="333"/>
      <c r="C1988" s="333"/>
      <c r="D1988" s="333"/>
      <c r="E1988" s="333"/>
      <c r="F1988" s="333"/>
      <c r="G1988" s="334"/>
      <c r="H1988" s="334"/>
      <c r="I1988" s="335"/>
      <c r="J1988" s="335"/>
      <c r="K1988" s="335"/>
      <c r="L1988" s="335"/>
      <c r="M1988" s="335"/>
      <c r="N1988" s="336" t="str">
        <f t="shared" ca="1" si="120"/>
        <v/>
      </c>
      <c r="O1988" s="336" t="s">
        <v>18592</v>
      </c>
      <c r="P1988" s="337"/>
      <c r="Q1988" s="338" t="str">
        <f t="shared" si="121"/>
        <v/>
      </c>
      <c r="R1988" s="338" t="b">
        <f t="shared" si="122"/>
        <v>1</v>
      </c>
      <c r="S1988" s="338" t="str">
        <f t="shared" si="123"/>
        <v/>
      </c>
    </row>
    <row r="1989" spans="1:19" s="338" customFormat="1" ht="20.100000000000001" customHeight="1">
      <c r="A1989" s="301"/>
      <c r="B1989" s="333"/>
      <c r="C1989" s="333"/>
      <c r="D1989" s="333"/>
      <c r="E1989" s="333"/>
      <c r="F1989" s="333"/>
      <c r="G1989" s="334"/>
      <c r="H1989" s="334"/>
      <c r="I1989" s="335"/>
      <c r="J1989" s="335"/>
      <c r="K1989" s="335"/>
      <c r="L1989" s="335"/>
      <c r="M1989" s="335"/>
      <c r="N1989" s="336" t="str">
        <f t="shared" ref="N1989:N2052" ca="1" si="124">IF(A1989="","",IF(ISERROR(MATCH($F1989,CL,0)),"Unknown",INDIRECT("'C'!$A$"&amp;MATCH($F1989,CL,0)+1)))</f>
        <v/>
      </c>
      <c r="O1989" s="336" t="s">
        <v>18592</v>
      </c>
      <c r="P1989" s="337"/>
      <c r="Q1989" s="338" t="str">
        <f t="shared" ref="Q1989:Q2052" si="125">A1989&amp;B1989</f>
        <v/>
      </c>
      <c r="R1989" s="338" t="b">
        <f t="shared" ref="R1989:R2052" si="126">OR(ISBLANK(B1989),ISBLANK(C1989))</f>
        <v>1</v>
      </c>
      <c r="S1989" s="338" t="str">
        <f t="shared" ref="S1989:S2052" si="127">IF(R1989,"",A1989&amp;"+")</f>
        <v/>
      </c>
    </row>
    <row r="1990" spans="1:19" s="338" customFormat="1" ht="20.100000000000001" customHeight="1">
      <c r="A1990" s="301"/>
      <c r="B1990" s="333"/>
      <c r="C1990" s="333"/>
      <c r="D1990" s="333"/>
      <c r="E1990" s="333"/>
      <c r="F1990" s="333"/>
      <c r="G1990" s="334"/>
      <c r="H1990" s="334"/>
      <c r="I1990" s="335"/>
      <c r="J1990" s="335"/>
      <c r="K1990" s="335"/>
      <c r="L1990" s="335"/>
      <c r="M1990" s="335"/>
      <c r="N1990" s="336" t="str">
        <f t="shared" ca="1" si="124"/>
        <v/>
      </c>
      <c r="O1990" s="336" t="s">
        <v>18592</v>
      </c>
      <c r="P1990" s="337"/>
      <c r="Q1990" s="338" t="str">
        <f t="shared" si="125"/>
        <v/>
      </c>
      <c r="R1990" s="338" t="b">
        <f t="shared" si="126"/>
        <v>1</v>
      </c>
      <c r="S1990" s="338" t="str">
        <f t="shared" si="127"/>
        <v/>
      </c>
    </row>
    <row r="1991" spans="1:19" s="338" customFormat="1" ht="20.100000000000001" customHeight="1">
      <c r="A1991" s="301"/>
      <c r="B1991" s="333"/>
      <c r="C1991" s="333"/>
      <c r="D1991" s="333"/>
      <c r="E1991" s="333"/>
      <c r="F1991" s="333"/>
      <c r="G1991" s="334"/>
      <c r="H1991" s="334"/>
      <c r="I1991" s="335"/>
      <c r="J1991" s="335"/>
      <c r="K1991" s="335"/>
      <c r="L1991" s="335"/>
      <c r="M1991" s="335"/>
      <c r="N1991" s="336" t="str">
        <f t="shared" ca="1" si="124"/>
        <v/>
      </c>
      <c r="O1991" s="336" t="s">
        <v>18592</v>
      </c>
      <c r="P1991" s="337"/>
      <c r="Q1991" s="338" t="str">
        <f t="shared" si="125"/>
        <v/>
      </c>
      <c r="R1991" s="338" t="b">
        <f t="shared" si="126"/>
        <v>1</v>
      </c>
      <c r="S1991" s="338" t="str">
        <f t="shared" si="127"/>
        <v/>
      </c>
    </row>
    <row r="1992" spans="1:19" s="338" customFormat="1" ht="20.100000000000001" customHeight="1">
      <c r="A1992" s="301"/>
      <c r="B1992" s="333"/>
      <c r="C1992" s="333"/>
      <c r="D1992" s="333"/>
      <c r="E1992" s="333"/>
      <c r="F1992" s="333"/>
      <c r="G1992" s="334"/>
      <c r="H1992" s="334"/>
      <c r="I1992" s="335"/>
      <c r="J1992" s="335"/>
      <c r="K1992" s="335"/>
      <c r="L1992" s="335"/>
      <c r="M1992" s="335"/>
      <c r="N1992" s="336" t="str">
        <f t="shared" ca="1" si="124"/>
        <v/>
      </c>
      <c r="O1992" s="336" t="s">
        <v>18592</v>
      </c>
      <c r="P1992" s="337"/>
      <c r="Q1992" s="338" t="str">
        <f t="shared" si="125"/>
        <v/>
      </c>
      <c r="R1992" s="338" t="b">
        <f t="shared" si="126"/>
        <v>1</v>
      </c>
      <c r="S1992" s="338" t="str">
        <f t="shared" si="127"/>
        <v/>
      </c>
    </row>
    <row r="1993" spans="1:19" s="338" customFormat="1" ht="20.100000000000001" customHeight="1">
      <c r="A1993" s="301"/>
      <c r="B1993" s="333"/>
      <c r="C1993" s="333"/>
      <c r="D1993" s="333"/>
      <c r="E1993" s="333"/>
      <c r="F1993" s="333"/>
      <c r="G1993" s="334"/>
      <c r="H1993" s="334"/>
      <c r="I1993" s="335"/>
      <c r="J1993" s="335"/>
      <c r="K1993" s="335"/>
      <c r="L1993" s="335"/>
      <c r="M1993" s="335"/>
      <c r="N1993" s="336" t="str">
        <f t="shared" ca="1" si="124"/>
        <v/>
      </c>
      <c r="O1993" s="336" t="s">
        <v>18592</v>
      </c>
      <c r="P1993" s="337"/>
      <c r="Q1993" s="338" t="str">
        <f t="shared" si="125"/>
        <v/>
      </c>
      <c r="R1993" s="338" t="b">
        <f t="shared" si="126"/>
        <v>1</v>
      </c>
      <c r="S1993" s="338" t="str">
        <f t="shared" si="127"/>
        <v/>
      </c>
    </row>
    <row r="1994" spans="1:19" s="338" customFormat="1" ht="20.100000000000001" customHeight="1">
      <c r="A1994" s="301"/>
      <c r="B1994" s="333"/>
      <c r="C1994" s="333"/>
      <c r="D1994" s="333"/>
      <c r="E1994" s="333"/>
      <c r="F1994" s="333"/>
      <c r="G1994" s="334"/>
      <c r="H1994" s="334"/>
      <c r="I1994" s="335"/>
      <c r="J1994" s="335"/>
      <c r="K1994" s="335"/>
      <c r="L1994" s="335"/>
      <c r="M1994" s="335"/>
      <c r="N1994" s="336" t="str">
        <f t="shared" ca="1" si="124"/>
        <v/>
      </c>
      <c r="O1994" s="336" t="s">
        <v>18592</v>
      </c>
      <c r="P1994" s="337"/>
      <c r="Q1994" s="338" t="str">
        <f t="shared" si="125"/>
        <v/>
      </c>
      <c r="R1994" s="338" t="b">
        <f t="shared" si="126"/>
        <v>1</v>
      </c>
      <c r="S1994" s="338" t="str">
        <f t="shared" si="127"/>
        <v/>
      </c>
    </row>
    <row r="1995" spans="1:19" s="338" customFormat="1" ht="20.100000000000001" customHeight="1">
      <c r="A1995" s="301"/>
      <c r="B1995" s="333"/>
      <c r="C1995" s="333"/>
      <c r="D1995" s="333"/>
      <c r="E1995" s="333"/>
      <c r="F1995" s="333"/>
      <c r="G1995" s="334"/>
      <c r="H1995" s="334"/>
      <c r="I1995" s="335"/>
      <c r="J1995" s="335"/>
      <c r="K1995" s="335"/>
      <c r="L1995" s="335"/>
      <c r="M1995" s="335"/>
      <c r="N1995" s="336" t="str">
        <f t="shared" ca="1" si="124"/>
        <v/>
      </c>
      <c r="O1995" s="336" t="s">
        <v>18592</v>
      </c>
      <c r="P1995" s="337"/>
      <c r="Q1995" s="338" t="str">
        <f t="shared" si="125"/>
        <v/>
      </c>
      <c r="R1995" s="338" t="b">
        <f t="shared" si="126"/>
        <v>1</v>
      </c>
      <c r="S1995" s="338" t="str">
        <f t="shared" si="127"/>
        <v/>
      </c>
    </row>
    <row r="1996" spans="1:19" s="338" customFormat="1" ht="20.100000000000001" customHeight="1">
      <c r="A1996" s="301"/>
      <c r="B1996" s="333"/>
      <c r="C1996" s="333"/>
      <c r="D1996" s="333"/>
      <c r="E1996" s="333"/>
      <c r="F1996" s="333"/>
      <c r="G1996" s="334"/>
      <c r="H1996" s="334"/>
      <c r="I1996" s="335"/>
      <c r="J1996" s="335"/>
      <c r="K1996" s="335"/>
      <c r="L1996" s="335"/>
      <c r="M1996" s="335"/>
      <c r="N1996" s="336" t="str">
        <f t="shared" ca="1" si="124"/>
        <v/>
      </c>
      <c r="O1996" s="336" t="s">
        <v>18592</v>
      </c>
      <c r="P1996" s="337"/>
      <c r="Q1996" s="338" t="str">
        <f t="shared" si="125"/>
        <v/>
      </c>
      <c r="R1996" s="338" t="b">
        <f t="shared" si="126"/>
        <v>1</v>
      </c>
      <c r="S1996" s="338" t="str">
        <f t="shared" si="127"/>
        <v/>
      </c>
    </row>
    <row r="1997" spans="1:19" s="338" customFormat="1" ht="20.100000000000001" customHeight="1">
      <c r="A1997" s="301"/>
      <c r="B1997" s="333"/>
      <c r="C1997" s="333"/>
      <c r="D1997" s="333"/>
      <c r="E1997" s="333"/>
      <c r="F1997" s="333"/>
      <c r="G1997" s="334"/>
      <c r="H1997" s="334"/>
      <c r="I1997" s="335"/>
      <c r="J1997" s="335"/>
      <c r="K1997" s="335"/>
      <c r="L1997" s="335"/>
      <c r="M1997" s="335"/>
      <c r="N1997" s="336" t="str">
        <f t="shared" ca="1" si="124"/>
        <v/>
      </c>
      <c r="O1997" s="336" t="s">
        <v>18592</v>
      </c>
      <c r="P1997" s="337"/>
      <c r="Q1997" s="338" t="str">
        <f t="shared" si="125"/>
        <v/>
      </c>
      <c r="R1997" s="338" t="b">
        <f t="shared" si="126"/>
        <v>1</v>
      </c>
      <c r="S1997" s="338" t="str">
        <f t="shared" si="127"/>
        <v/>
      </c>
    </row>
    <row r="1998" spans="1:19" s="338" customFormat="1" ht="20.100000000000001" customHeight="1">
      <c r="A1998" s="301"/>
      <c r="B1998" s="333"/>
      <c r="C1998" s="333"/>
      <c r="D1998" s="333"/>
      <c r="E1998" s="333"/>
      <c r="F1998" s="333"/>
      <c r="G1998" s="334"/>
      <c r="H1998" s="334"/>
      <c r="I1998" s="335"/>
      <c r="J1998" s="335"/>
      <c r="K1998" s="335"/>
      <c r="L1998" s="335"/>
      <c r="M1998" s="335"/>
      <c r="N1998" s="336" t="str">
        <f t="shared" ca="1" si="124"/>
        <v/>
      </c>
      <c r="O1998" s="336" t="s">
        <v>18592</v>
      </c>
      <c r="P1998" s="337"/>
      <c r="Q1998" s="338" t="str">
        <f t="shared" si="125"/>
        <v/>
      </c>
      <c r="R1998" s="338" t="b">
        <f t="shared" si="126"/>
        <v>1</v>
      </c>
      <c r="S1998" s="338" t="str">
        <f t="shared" si="127"/>
        <v/>
      </c>
    </row>
    <row r="1999" spans="1:19" s="338" customFormat="1" ht="20.100000000000001" customHeight="1">
      <c r="A1999" s="301"/>
      <c r="B1999" s="333"/>
      <c r="C1999" s="333"/>
      <c r="D1999" s="333"/>
      <c r="E1999" s="333"/>
      <c r="F1999" s="333"/>
      <c r="G1999" s="334"/>
      <c r="H1999" s="334"/>
      <c r="I1999" s="335"/>
      <c r="J1999" s="335"/>
      <c r="K1999" s="335"/>
      <c r="L1999" s="335"/>
      <c r="M1999" s="335"/>
      <c r="N1999" s="336" t="str">
        <f t="shared" ca="1" si="124"/>
        <v/>
      </c>
      <c r="O1999" s="336" t="s">
        <v>18592</v>
      </c>
      <c r="P1999" s="337"/>
      <c r="Q1999" s="338" t="str">
        <f t="shared" si="125"/>
        <v/>
      </c>
      <c r="R1999" s="338" t="b">
        <f t="shared" si="126"/>
        <v>1</v>
      </c>
      <c r="S1999" s="338" t="str">
        <f t="shared" si="127"/>
        <v/>
      </c>
    </row>
    <row r="2000" spans="1:19" s="338" customFormat="1" ht="20.100000000000001" customHeight="1">
      <c r="A2000" s="301"/>
      <c r="B2000" s="333"/>
      <c r="C2000" s="333"/>
      <c r="D2000" s="333"/>
      <c r="E2000" s="333"/>
      <c r="F2000" s="333"/>
      <c r="G2000" s="334"/>
      <c r="H2000" s="334"/>
      <c r="I2000" s="335"/>
      <c r="J2000" s="335"/>
      <c r="K2000" s="335"/>
      <c r="L2000" s="335"/>
      <c r="M2000" s="335"/>
      <c r="N2000" s="336" t="str">
        <f t="shared" ca="1" si="124"/>
        <v/>
      </c>
      <c r="O2000" s="336" t="s">
        <v>18592</v>
      </c>
      <c r="P2000" s="337"/>
      <c r="Q2000" s="338" t="str">
        <f t="shared" si="125"/>
        <v/>
      </c>
      <c r="R2000" s="338" t="b">
        <f t="shared" si="126"/>
        <v>1</v>
      </c>
      <c r="S2000" s="338" t="str">
        <f t="shared" si="127"/>
        <v/>
      </c>
    </row>
    <row r="2001" spans="1:19" s="338" customFormat="1" ht="20.100000000000001" customHeight="1">
      <c r="A2001" s="301"/>
      <c r="B2001" s="333"/>
      <c r="C2001" s="333"/>
      <c r="D2001" s="333"/>
      <c r="E2001" s="333"/>
      <c r="F2001" s="333"/>
      <c r="G2001" s="334"/>
      <c r="H2001" s="334"/>
      <c r="I2001" s="335"/>
      <c r="J2001" s="335"/>
      <c r="K2001" s="335"/>
      <c r="L2001" s="335"/>
      <c r="M2001" s="335"/>
      <c r="N2001" s="336" t="str">
        <f t="shared" ca="1" si="124"/>
        <v/>
      </c>
      <c r="O2001" s="336" t="s">
        <v>18592</v>
      </c>
      <c r="P2001" s="337"/>
      <c r="Q2001" s="338" t="str">
        <f t="shared" si="125"/>
        <v/>
      </c>
      <c r="R2001" s="338" t="b">
        <f t="shared" si="126"/>
        <v>1</v>
      </c>
      <c r="S2001" s="338" t="str">
        <f t="shared" si="127"/>
        <v/>
      </c>
    </row>
    <row r="2002" spans="1:19" s="338" customFormat="1" ht="20.100000000000001" customHeight="1">
      <c r="A2002" s="301"/>
      <c r="B2002" s="333"/>
      <c r="C2002" s="333"/>
      <c r="D2002" s="333"/>
      <c r="E2002" s="333"/>
      <c r="F2002" s="333"/>
      <c r="G2002" s="334"/>
      <c r="H2002" s="334"/>
      <c r="I2002" s="335"/>
      <c r="J2002" s="335"/>
      <c r="K2002" s="335"/>
      <c r="L2002" s="335"/>
      <c r="M2002" s="335"/>
      <c r="N2002" s="336" t="str">
        <f t="shared" ca="1" si="124"/>
        <v/>
      </c>
      <c r="O2002" s="336" t="s">
        <v>18592</v>
      </c>
      <c r="P2002" s="337"/>
      <c r="Q2002" s="338" t="str">
        <f t="shared" si="125"/>
        <v/>
      </c>
      <c r="R2002" s="338" t="b">
        <f t="shared" si="126"/>
        <v>1</v>
      </c>
      <c r="S2002" s="338" t="str">
        <f t="shared" si="127"/>
        <v/>
      </c>
    </row>
    <row r="2003" spans="1:19" s="338" customFormat="1" ht="20.100000000000001" customHeight="1">
      <c r="A2003" s="301"/>
      <c r="B2003" s="333"/>
      <c r="C2003" s="333"/>
      <c r="D2003" s="333"/>
      <c r="E2003" s="333"/>
      <c r="F2003" s="333"/>
      <c r="G2003" s="334"/>
      <c r="H2003" s="334"/>
      <c r="I2003" s="335"/>
      <c r="J2003" s="335"/>
      <c r="K2003" s="335"/>
      <c r="L2003" s="335"/>
      <c r="M2003" s="335"/>
      <c r="N2003" s="336" t="str">
        <f t="shared" ca="1" si="124"/>
        <v/>
      </c>
      <c r="O2003" s="336" t="s">
        <v>18592</v>
      </c>
      <c r="P2003" s="337"/>
      <c r="Q2003" s="338" t="str">
        <f t="shared" si="125"/>
        <v/>
      </c>
      <c r="R2003" s="338" t="b">
        <f t="shared" si="126"/>
        <v>1</v>
      </c>
      <c r="S2003" s="338" t="str">
        <f t="shared" si="127"/>
        <v/>
      </c>
    </row>
    <row r="2004" spans="1:19" s="338" customFormat="1" ht="20.100000000000001" customHeight="1">
      <c r="A2004" s="301"/>
      <c r="B2004" s="333"/>
      <c r="C2004" s="333"/>
      <c r="D2004" s="333"/>
      <c r="E2004" s="333"/>
      <c r="F2004" s="333"/>
      <c r="G2004" s="334"/>
      <c r="H2004" s="334"/>
      <c r="I2004" s="335"/>
      <c r="J2004" s="335"/>
      <c r="K2004" s="335"/>
      <c r="L2004" s="335"/>
      <c r="M2004" s="335"/>
      <c r="N2004" s="336" t="str">
        <f t="shared" ca="1" si="124"/>
        <v/>
      </c>
      <c r="O2004" s="336" t="s">
        <v>18592</v>
      </c>
      <c r="P2004" s="337"/>
      <c r="Q2004" s="338" t="str">
        <f t="shared" si="125"/>
        <v/>
      </c>
      <c r="R2004" s="338" t="b">
        <f t="shared" si="126"/>
        <v>1</v>
      </c>
      <c r="S2004" s="338" t="str">
        <f t="shared" si="127"/>
        <v/>
      </c>
    </row>
    <row r="2005" spans="1:19" s="338" customFormat="1" ht="20.100000000000001" customHeight="1">
      <c r="A2005" s="301"/>
      <c r="B2005" s="333"/>
      <c r="C2005" s="333"/>
      <c r="D2005" s="333"/>
      <c r="E2005" s="333"/>
      <c r="F2005" s="333"/>
      <c r="G2005" s="334"/>
      <c r="H2005" s="334"/>
      <c r="I2005" s="335"/>
      <c r="J2005" s="335"/>
      <c r="K2005" s="335"/>
      <c r="L2005" s="335"/>
      <c r="M2005" s="335"/>
      <c r="N2005" s="336" t="str">
        <f t="shared" ca="1" si="124"/>
        <v/>
      </c>
      <c r="O2005" s="336" t="s">
        <v>18592</v>
      </c>
      <c r="P2005" s="337"/>
      <c r="Q2005" s="338" t="str">
        <f t="shared" si="125"/>
        <v/>
      </c>
      <c r="R2005" s="338" t="b">
        <f t="shared" si="126"/>
        <v>1</v>
      </c>
      <c r="S2005" s="338" t="str">
        <f t="shared" si="127"/>
        <v/>
      </c>
    </row>
    <row r="2006" spans="1:19" s="338" customFormat="1" ht="20.100000000000001" customHeight="1">
      <c r="A2006" s="301"/>
      <c r="B2006" s="333"/>
      <c r="C2006" s="333"/>
      <c r="D2006" s="333"/>
      <c r="E2006" s="333"/>
      <c r="F2006" s="333"/>
      <c r="G2006" s="334"/>
      <c r="H2006" s="334"/>
      <c r="I2006" s="335"/>
      <c r="J2006" s="335"/>
      <c r="K2006" s="335"/>
      <c r="L2006" s="335"/>
      <c r="M2006" s="335"/>
      <c r="N2006" s="336" t="str">
        <f t="shared" ca="1" si="124"/>
        <v/>
      </c>
      <c r="O2006" s="336" t="s">
        <v>18592</v>
      </c>
      <c r="P2006" s="337"/>
      <c r="Q2006" s="338" t="str">
        <f t="shared" si="125"/>
        <v/>
      </c>
      <c r="R2006" s="338" t="b">
        <f t="shared" si="126"/>
        <v>1</v>
      </c>
      <c r="S2006" s="338" t="str">
        <f t="shared" si="127"/>
        <v/>
      </c>
    </row>
    <row r="2007" spans="1:19" s="338" customFormat="1" ht="20.100000000000001" customHeight="1">
      <c r="A2007" s="301"/>
      <c r="B2007" s="333"/>
      <c r="C2007" s="333"/>
      <c r="D2007" s="333"/>
      <c r="E2007" s="333"/>
      <c r="F2007" s="333"/>
      <c r="G2007" s="334"/>
      <c r="H2007" s="334"/>
      <c r="I2007" s="335"/>
      <c r="J2007" s="335"/>
      <c r="K2007" s="335"/>
      <c r="L2007" s="335"/>
      <c r="M2007" s="335"/>
      <c r="N2007" s="336" t="str">
        <f t="shared" ca="1" si="124"/>
        <v/>
      </c>
      <c r="O2007" s="336" t="s">
        <v>18592</v>
      </c>
      <c r="P2007" s="337"/>
      <c r="Q2007" s="338" t="str">
        <f t="shared" si="125"/>
        <v/>
      </c>
      <c r="R2007" s="338" t="b">
        <f t="shared" si="126"/>
        <v>1</v>
      </c>
      <c r="S2007" s="338" t="str">
        <f t="shared" si="127"/>
        <v/>
      </c>
    </row>
    <row r="2008" spans="1:19" s="338" customFormat="1" ht="20.100000000000001" customHeight="1">
      <c r="A2008" s="301"/>
      <c r="B2008" s="333"/>
      <c r="C2008" s="333"/>
      <c r="D2008" s="333"/>
      <c r="E2008" s="333"/>
      <c r="F2008" s="333"/>
      <c r="G2008" s="334"/>
      <c r="H2008" s="334"/>
      <c r="I2008" s="335"/>
      <c r="J2008" s="335"/>
      <c r="K2008" s="335"/>
      <c r="L2008" s="335"/>
      <c r="M2008" s="335"/>
      <c r="N2008" s="336" t="str">
        <f t="shared" ca="1" si="124"/>
        <v/>
      </c>
      <c r="O2008" s="336" t="s">
        <v>18592</v>
      </c>
      <c r="P2008" s="337"/>
      <c r="Q2008" s="338" t="str">
        <f t="shared" si="125"/>
        <v/>
      </c>
      <c r="R2008" s="338" t="b">
        <f t="shared" si="126"/>
        <v>1</v>
      </c>
      <c r="S2008" s="338" t="str">
        <f t="shared" si="127"/>
        <v/>
      </c>
    </row>
    <row r="2009" spans="1:19" s="338" customFormat="1" ht="20.100000000000001" customHeight="1">
      <c r="A2009" s="301"/>
      <c r="B2009" s="333"/>
      <c r="C2009" s="333"/>
      <c r="D2009" s="333"/>
      <c r="E2009" s="333"/>
      <c r="F2009" s="333"/>
      <c r="G2009" s="334"/>
      <c r="H2009" s="334"/>
      <c r="I2009" s="335"/>
      <c r="J2009" s="335"/>
      <c r="K2009" s="335"/>
      <c r="L2009" s="335"/>
      <c r="M2009" s="335"/>
      <c r="N2009" s="336" t="str">
        <f t="shared" ca="1" si="124"/>
        <v/>
      </c>
      <c r="O2009" s="336" t="s">
        <v>18592</v>
      </c>
      <c r="P2009" s="337"/>
      <c r="Q2009" s="338" t="str">
        <f t="shared" si="125"/>
        <v/>
      </c>
      <c r="R2009" s="338" t="b">
        <f t="shared" si="126"/>
        <v>1</v>
      </c>
      <c r="S2009" s="338" t="str">
        <f t="shared" si="127"/>
        <v/>
      </c>
    </row>
    <row r="2010" spans="1:19" s="338" customFormat="1" ht="20.100000000000001" customHeight="1">
      <c r="A2010" s="301"/>
      <c r="B2010" s="333"/>
      <c r="C2010" s="333"/>
      <c r="D2010" s="333"/>
      <c r="E2010" s="333"/>
      <c r="F2010" s="333"/>
      <c r="G2010" s="334"/>
      <c r="H2010" s="334"/>
      <c r="I2010" s="335"/>
      <c r="J2010" s="335"/>
      <c r="K2010" s="335"/>
      <c r="L2010" s="335"/>
      <c r="M2010" s="335"/>
      <c r="N2010" s="336" t="str">
        <f t="shared" ca="1" si="124"/>
        <v/>
      </c>
      <c r="O2010" s="336" t="s">
        <v>18592</v>
      </c>
      <c r="P2010" s="337"/>
      <c r="Q2010" s="338" t="str">
        <f t="shared" si="125"/>
        <v/>
      </c>
      <c r="R2010" s="338" t="b">
        <f t="shared" si="126"/>
        <v>1</v>
      </c>
      <c r="S2010" s="338" t="str">
        <f t="shared" si="127"/>
        <v/>
      </c>
    </row>
    <row r="2011" spans="1:19" s="338" customFormat="1" ht="20.100000000000001" customHeight="1">
      <c r="A2011" s="301"/>
      <c r="B2011" s="333"/>
      <c r="C2011" s="333"/>
      <c r="D2011" s="333"/>
      <c r="E2011" s="333"/>
      <c r="F2011" s="333"/>
      <c r="G2011" s="334"/>
      <c r="H2011" s="334"/>
      <c r="I2011" s="335"/>
      <c r="J2011" s="335"/>
      <c r="K2011" s="335"/>
      <c r="L2011" s="335"/>
      <c r="M2011" s="335"/>
      <c r="N2011" s="336" t="str">
        <f t="shared" ca="1" si="124"/>
        <v/>
      </c>
      <c r="O2011" s="336" t="s">
        <v>18592</v>
      </c>
      <c r="P2011" s="337"/>
      <c r="Q2011" s="338" t="str">
        <f t="shared" si="125"/>
        <v/>
      </c>
      <c r="R2011" s="338" t="b">
        <f t="shared" si="126"/>
        <v>1</v>
      </c>
      <c r="S2011" s="338" t="str">
        <f t="shared" si="127"/>
        <v/>
      </c>
    </row>
    <row r="2012" spans="1:19" s="338" customFormat="1" ht="20.100000000000001" customHeight="1">
      <c r="A2012" s="301"/>
      <c r="B2012" s="333"/>
      <c r="C2012" s="333"/>
      <c r="D2012" s="333"/>
      <c r="E2012" s="333"/>
      <c r="F2012" s="333"/>
      <c r="G2012" s="334"/>
      <c r="H2012" s="334"/>
      <c r="I2012" s="335"/>
      <c r="J2012" s="335"/>
      <c r="K2012" s="335"/>
      <c r="L2012" s="335"/>
      <c r="M2012" s="335"/>
      <c r="N2012" s="336" t="str">
        <f t="shared" ca="1" si="124"/>
        <v/>
      </c>
      <c r="O2012" s="336" t="s">
        <v>18592</v>
      </c>
      <c r="P2012" s="337"/>
      <c r="Q2012" s="338" t="str">
        <f t="shared" si="125"/>
        <v/>
      </c>
      <c r="R2012" s="338" t="b">
        <f t="shared" si="126"/>
        <v>1</v>
      </c>
      <c r="S2012" s="338" t="str">
        <f t="shared" si="127"/>
        <v/>
      </c>
    </row>
    <row r="2013" spans="1:19" s="338" customFormat="1" ht="20.100000000000001" customHeight="1">
      <c r="A2013" s="301"/>
      <c r="B2013" s="333"/>
      <c r="C2013" s="333"/>
      <c r="D2013" s="333"/>
      <c r="E2013" s="333"/>
      <c r="F2013" s="333"/>
      <c r="G2013" s="334"/>
      <c r="H2013" s="334"/>
      <c r="I2013" s="335"/>
      <c r="J2013" s="335"/>
      <c r="K2013" s="335"/>
      <c r="L2013" s="335"/>
      <c r="M2013" s="335"/>
      <c r="N2013" s="336" t="str">
        <f t="shared" ca="1" si="124"/>
        <v/>
      </c>
      <c r="O2013" s="336" t="s">
        <v>18592</v>
      </c>
      <c r="P2013" s="337"/>
      <c r="Q2013" s="338" t="str">
        <f t="shared" si="125"/>
        <v/>
      </c>
      <c r="R2013" s="338" t="b">
        <f t="shared" si="126"/>
        <v>1</v>
      </c>
      <c r="S2013" s="338" t="str">
        <f t="shared" si="127"/>
        <v/>
      </c>
    </row>
    <row r="2014" spans="1:19" s="338" customFormat="1" ht="20.100000000000001" customHeight="1">
      <c r="A2014" s="301"/>
      <c r="B2014" s="333"/>
      <c r="C2014" s="333"/>
      <c r="D2014" s="333"/>
      <c r="E2014" s="333"/>
      <c r="F2014" s="333"/>
      <c r="G2014" s="334"/>
      <c r="H2014" s="334"/>
      <c r="I2014" s="335"/>
      <c r="J2014" s="335"/>
      <c r="K2014" s="335"/>
      <c r="L2014" s="335"/>
      <c r="M2014" s="335"/>
      <c r="N2014" s="336" t="str">
        <f t="shared" ca="1" si="124"/>
        <v/>
      </c>
      <c r="O2014" s="336" t="s">
        <v>18592</v>
      </c>
      <c r="P2014" s="337"/>
      <c r="Q2014" s="338" t="str">
        <f t="shared" si="125"/>
        <v/>
      </c>
      <c r="R2014" s="338" t="b">
        <f t="shared" si="126"/>
        <v>1</v>
      </c>
      <c r="S2014" s="338" t="str">
        <f t="shared" si="127"/>
        <v/>
      </c>
    </row>
    <row r="2015" spans="1:19" s="338" customFormat="1" ht="20.100000000000001" customHeight="1">
      <c r="A2015" s="301"/>
      <c r="B2015" s="333"/>
      <c r="C2015" s="333"/>
      <c r="D2015" s="333"/>
      <c r="E2015" s="333"/>
      <c r="F2015" s="333"/>
      <c r="G2015" s="334"/>
      <c r="H2015" s="334"/>
      <c r="I2015" s="335"/>
      <c r="J2015" s="335"/>
      <c r="K2015" s="335"/>
      <c r="L2015" s="335"/>
      <c r="M2015" s="335"/>
      <c r="N2015" s="336" t="str">
        <f t="shared" ca="1" si="124"/>
        <v/>
      </c>
      <c r="O2015" s="336" t="s">
        <v>18592</v>
      </c>
      <c r="P2015" s="337"/>
      <c r="Q2015" s="338" t="str">
        <f t="shared" si="125"/>
        <v/>
      </c>
      <c r="R2015" s="338" t="b">
        <f t="shared" si="126"/>
        <v>1</v>
      </c>
      <c r="S2015" s="338" t="str">
        <f t="shared" si="127"/>
        <v/>
      </c>
    </row>
    <row r="2016" spans="1:19" s="338" customFormat="1" ht="20.100000000000001" customHeight="1">
      <c r="A2016" s="301"/>
      <c r="B2016" s="333"/>
      <c r="C2016" s="333"/>
      <c r="D2016" s="333"/>
      <c r="E2016" s="333"/>
      <c r="F2016" s="333"/>
      <c r="G2016" s="334"/>
      <c r="H2016" s="334"/>
      <c r="I2016" s="335"/>
      <c r="J2016" s="335"/>
      <c r="K2016" s="335"/>
      <c r="L2016" s="335"/>
      <c r="M2016" s="335"/>
      <c r="N2016" s="336" t="str">
        <f t="shared" ca="1" si="124"/>
        <v/>
      </c>
      <c r="O2016" s="336" t="s">
        <v>18592</v>
      </c>
      <c r="P2016" s="337"/>
      <c r="Q2016" s="338" t="str">
        <f t="shared" si="125"/>
        <v/>
      </c>
      <c r="R2016" s="338" t="b">
        <f t="shared" si="126"/>
        <v>1</v>
      </c>
      <c r="S2016" s="338" t="str">
        <f t="shared" si="127"/>
        <v/>
      </c>
    </row>
    <row r="2017" spans="1:19" s="338" customFormat="1" ht="20.100000000000001" customHeight="1">
      <c r="A2017" s="301"/>
      <c r="B2017" s="333"/>
      <c r="C2017" s="333"/>
      <c r="D2017" s="333"/>
      <c r="E2017" s="333"/>
      <c r="F2017" s="333"/>
      <c r="G2017" s="334"/>
      <c r="H2017" s="334"/>
      <c r="I2017" s="335"/>
      <c r="J2017" s="335"/>
      <c r="K2017" s="335"/>
      <c r="L2017" s="335"/>
      <c r="M2017" s="335"/>
      <c r="N2017" s="336" t="str">
        <f t="shared" ca="1" si="124"/>
        <v/>
      </c>
      <c r="O2017" s="336" t="s">
        <v>18592</v>
      </c>
      <c r="P2017" s="337"/>
      <c r="Q2017" s="338" t="str">
        <f t="shared" si="125"/>
        <v/>
      </c>
      <c r="R2017" s="338" t="b">
        <f t="shared" si="126"/>
        <v>1</v>
      </c>
      <c r="S2017" s="338" t="str">
        <f t="shared" si="127"/>
        <v/>
      </c>
    </row>
    <row r="2018" spans="1:19" s="338" customFormat="1" ht="20.100000000000001" customHeight="1">
      <c r="A2018" s="301"/>
      <c r="B2018" s="333"/>
      <c r="C2018" s="333"/>
      <c r="D2018" s="333"/>
      <c r="E2018" s="333"/>
      <c r="F2018" s="333"/>
      <c r="G2018" s="334"/>
      <c r="H2018" s="334"/>
      <c r="I2018" s="335"/>
      <c r="J2018" s="335"/>
      <c r="K2018" s="335"/>
      <c r="L2018" s="335"/>
      <c r="M2018" s="335"/>
      <c r="N2018" s="336" t="str">
        <f t="shared" ca="1" si="124"/>
        <v/>
      </c>
      <c r="O2018" s="336" t="s">
        <v>18592</v>
      </c>
      <c r="P2018" s="337"/>
      <c r="Q2018" s="338" t="str">
        <f t="shared" si="125"/>
        <v/>
      </c>
      <c r="R2018" s="338" t="b">
        <f t="shared" si="126"/>
        <v>1</v>
      </c>
      <c r="S2018" s="338" t="str">
        <f t="shared" si="127"/>
        <v/>
      </c>
    </row>
    <row r="2019" spans="1:19" s="338" customFormat="1" ht="20.100000000000001" customHeight="1">
      <c r="A2019" s="301"/>
      <c r="B2019" s="333"/>
      <c r="C2019" s="333"/>
      <c r="D2019" s="333"/>
      <c r="E2019" s="333"/>
      <c r="F2019" s="333"/>
      <c r="G2019" s="334"/>
      <c r="H2019" s="334"/>
      <c r="I2019" s="335"/>
      <c r="J2019" s="335"/>
      <c r="K2019" s="335"/>
      <c r="L2019" s="335"/>
      <c r="M2019" s="335"/>
      <c r="N2019" s="336" t="str">
        <f t="shared" ca="1" si="124"/>
        <v/>
      </c>
      <c r="O2019" s="336" t="s">
        <v>18592</v>
      </c>
      <c r="P2019" s="337"/>
      <c r="Q2019" s="338" t="str">
        <f t="shared" si="125"/>
        <v/>
      </c>
      <c r="R2019" s="338" t="b">
        <f t="shared" si="126"/>
        <v>1</v>
      </c>
      <c r="S2019" s="338" t="str">
        <f t="shared" si="127"/>
        <v/>
      </c>
    </row>
    <row r="2020" spans="1:19" s="338" customFormat="1" ht="20.100000000000001" customHeight="1">
      <c r="A2020" s="301"/>
      <c r="B2020" s="333"/>
      <c r="C2020" s="333"/>
      <c r="D2020" s="333"/>
      <c r="E2020" s="333"/>
      <c r="F2020" s="333"/>
      <c r="G2020" s="334"/>
      <c r="H2020" s="334"/>
      <c r="I2020" s="335"/>
      <c r="J2020" s="335"/>
      <c r="K2020" s="335"/>
      <c r="L2020" s="335"/>
      <c r="M2020" s="335"/>
      <c r="N2020" s="336" t="str">
        <f t="shared" ca="1" si="124"/>
        <v/>
      </c>
      <c r="O2020" s="336" t="s">
        <v>18592</v>
      </c>
      <c r="P2020" s="337"/>
      <c r="Q2020" s="338" t="str">
        <f t="shared" si="125"/>
        <v/>
      </c>
      <c r="R2020" s="338" t="b">
        <f t="shared" si="126"/>
        <v>1</v>
      </c>
      <c r="S2020" s="338" t="str">
        <f t="shared" si="127"/>
        <v/>
      </c>
    </row>
    <row r="2021" spans="1:19" s="338" customFormat="1" ht="20.100000000000001" customHeight="1">
      <c r="A2021" s="301"/>
      <c r="B2021" s="333"/>
      <c r="C2021" s="333"/>
      <c r="D2021" s="333"/>
      <c r="E2021" s="333"/>
      <c r="F2021" s="333"/>
      <c r="G2021" s="334"/>
      <c r="H2021" s="334"/>
      <c r="I2021" s="335"/>
      <c r="J2021" s="335"/>
      <c r="K2021" s="335"/>
      <c r="L2021" s="335"/>
      <c r="M2021" s="335"/>
      <c r="N2021" s="336" t="str">
        <f t="shared" ca="1" si="124"/>
        <v/>
      </c>
      <c r="O2021" s="336" t="s">
        <v>18592</v>
      </c>
      <c r="P2021" s="337"/>
      <c r="Q2021" s="338" t="str">
        <f t="shared" si="125"/>
        <v/>
      </c>
      <c r="R2021" s="338" t="b">
        <f t="shared" si="126"/>
        <v>1</v>
      </c>
      <c r="S2021" s="338" t="str">
        <f t="shared" si="127"/>
        <v/>
      </c>
    </row>
    <row r="2022" spans="1:19" s="338" customFormat="1" ht="20.100000000000001" customHeight="1">
      <c r="A2022" s="301"/>
      <c r="B2022" s="333"/>
      <c r="C2022" s="333"/>
      <c r="D2022" s="333"/>
      <c r="E2022" s="333"/>
      <c r="F2022" s="333"/>
      <c r="G2022" s="334"/>
      <c r="H2022" s="334"/>
      <c r="I2022" s="335"/>
      <c r="J2022" s="335"/>
      <c r="K2022" s="335"/>
      <c r="L2022" s="335"/>
      <c r="M2022" s="335"/>
      <c r="N2022" s="336" t="str">
        <f t="shared" ca="1" si="124"/>
        <v/>
      </c>
      <c r="O2022" s="336" t="s">
        <v>18592</v>
      </c>
      <c r="P2022" s="337"/>
      <c r="Q2022" s="338" t="str">
        <f t="shared" si="125"/>
        <v/>
      </c>
      <c r="R2022" s="338" t="b">
        <f t="shared" si="126"/>
        <v>1</v>
      </c>
      <c r="S2022" s="338" t="str">
        <f t="shared" si="127"/>
        <v/>
      </c>
    </row>
    <row r="2023" spans="1:19" s="338" customFormat="1" ht="20.100000000000001" customHeight="1">
      <c r="A2023" s="301"/>
      <c r="B2023" s="333"/>
      <c r="C2023" s="333"/>
      <c r="D2023" s="333"/>
      <c r="E2023" s="333"/>
      <c r="F2023" s="333"/>
      <c r="G2023" s="334"/>
      <c r="H2023" s="334"/>
      <c r="I2023" s="335"/>
      <c r="J2023" s="335"/>
      <c r="K2023" s="335"/>
      <c r="L2023" s="335"/>
      <c r="M2023" s="335"/>
      <c r="N2023" s="336" t="str">
        <f t="shared" ca="1" si="124"/>
        <v/>
      </c>
      <c r="O2023" s="336" t="s">
        <v>18592</v>
      </c>
      <c r="P2023" s="337"/>
      <c r="Q2023" s="338" t="str">
        <f t="shared" si="125"/>
        <v/>
      </c>
      <c r="R2023" s="338" t="b">
        <f t="shared" si="126"/>
        <v>1</v>
      </c>
      <c r="S2023" s="338" t="str">
        <f t="shared" si="127"/>
        <v/>
      </c>
    </row>
    <row r="2024" spans="1:19" s="338" customFormat="1" ht="20.100000000000001" customHeight="1">
      <c r="A2024" s="301"/>
      <c r="B2024" s="333"/>
      <c r="C2024" s="333"/>
      <c r="D2024" s="333"/>
      <c r="E2024" s="333"/>
      <c r="F2024" s="333"/>
      <c r="G2024" s="334"/>
      <c r="H2024" s="334"/>
      <c r="I2024" s="335"/>
      <c r="J2024" s="335"/>
      <c r="K2024" s="335"/>
      <c r="L2024" s="335"/>
      <c r="M2024" s="335"/>
      <c r="N2024" s="336" t="str">
        <f t="shared" ca="1" si="124"/>
        <v/>
      </c>
      <c r="O2024" s="336" t="s">
        <v>18592</v>
      </c>
      <c r="P2024" s="337"/>
      <c r="Q2024" s="338" t="str">
        <f t="shared" si="125"/>
        <v/>
      </c>
      <c r="R2024" s="338" t="b">
        <f t="shared" si="126"/>
        <v>1</v>
      </c>
      <c r="S2024" s="338" t="str">
        <f t="shared" si="127"/>
        <v/>
      </c>
    </row>
    <row r="2025" spans="1:19" s="338" customFormat="1" ht="20.100000000000001" customHeight="1">
      <c r="A2025" s="301"/>
      <c r="B2025" s="333"/>
      <c r="C2025" s="333"/>
      <c r="D2025" s="333"/>
      <c r="E2025" s="333"/>
      <c r="F2025" s="333"/>
      <c r="G2025" s="334"/>
      <c r="H2025" s="334"/>
      <c r="I2025" s="335"/>
      <c r="J2025" s="335"/>
      <c r="K2025" s="335"/>
      <c r="L2025" s="335"/>
      <c r="M2025" s="335"/>
      <c r="N2025" s="336" t="str">
        <f t="shared" ca="1" si="124"/>
        <v/>
      </c>
      <c r="O2025" s="336" t="s">
        <v>18592</v>
      </c>
      <c r="P2025" s="337"/>
      <c r="Q2025" s="338" t="str">
        <f t="shared" si="125"/>
        <v/>
      </c>
      <c r="R2025" s="338" t="b">
        <f t="shared" si="126"/>
        <v>1</v>
      </c>
      <c r="S2025" s="338" t="str">
        <f t="shared" si="127"/>
        <v/>
      </c>
    </row>
    <row r="2026" spans="1:19" s="338" customFormat="1" ht="20.100000000000001" customHeight="1">
      <c r="A2026" s="301"/>
      <c r="B2026" s="333"/>
      <c r="C2026" s="333"/>
      <c r="D2026" s="333"/>
      <c r="E2026" s="333"/>
      <c r="F2026" s="333"/>
      <c r="G2026" s="334"/>
      <c r="H2026" s="334"/>
      <c r="I2026" s="335"/>
      <c r="J2026" s="335"/>
      <c r="K2026" s="335"/>
      <c r="L2026" s="335"/>
      <c r="M2026" s="335"/>
      <c r="N2026" s="336" t="str">
        <f t="shared" ca="1" si="124"/>
        <v/>
      </c>
      <c r="O2026" s="336" t="s">
        <v>18592</v>
      </c>
      <c r="P2026" s="337"/>
      <c r="Q2026" s="338" t="str">
        <f t="shared" si="125"/>
        <v/>
      </c>
      <c r="R2026" s="338" t="b">
        <f t="shared" si="126"/>
        <v>1</v>
      </c>
      <c r="S2026" s="338" t="str">
        <f t="shared" si="127"/>
        <v/>
      </c>
    </row>
    <row r="2027" spans="1:19" s="338" customFormat="1" ht="20.100000000000001" customHeight="1">
      <c r="A2027" s="301"/>
      <c r="B2027" s="333"/>
      <c r="C2027" s="333"/>
      <c r="D2027" s="333"/>
      <c r="E2027" s="333"/>
      <c r="F2027" s="333"/>
      <c r="G2027" s="334"/>
      <c r="H2027" s="334"/>
      <c r="I2027" s="335"/>
      <c r="J2027" s="335"/>
      <c r="K2027" s="335"/>
      <c r="L2027" s="335"/>
      <c r="M2027" s="335"/>
      <c r="N2027" s="336" t="str">
        <f t="shared" ca="1" si="124"/>
        <v/>
      </c>
      <c r="O2027" s="336" t="s">
        <v>18592</v>
      </c>
      <c r="P2027" s="337"/>
      <c r="Q2027" s="338" t="str">
        <f t="shared" si="125"/>
        <v/>
      </c>
      <c r="R2027" s="338" t="b">
        <f t="shared" si="126"/>
        <v>1</v>
      </c>
      <c r="S2027" s="338" t="str">
        <f t="shared" si="127"/>
        <v/>
      </c>
    </row>
    <row r="2028" spans="1:19" s="338" customFormat="1" ht="20.100000000000001" customHeight="1">
      <c r="A2028" s="301"/>
      <c r="B2028" s="333"/>
      <c r="C2028" s="333"/>
      <c r="D2028" s="333"/>
      <c r="E2028" s="333"/>
      <c r="F2028" s="333"/>
      <c r="G2028" s="334"/>
      <c r="H2028" s="334"/>
      <c r="I2028" s="335"/>
      <c r="J2028" s="335"/>
      <c r="K2028" s="335"/>
      <c r="L2028" s="335"/>
      <c r="M2028" s="335"/>
      <c r="N2028" s="336" t="str">
        <f t="shared" ca="1" si="124"/>
        <v/>
      </c>
      <c r="O2028" s="336" t="s">
        <v>18592</v>
      </c>
      <c r="P2028" s="337"/>
      <c r="Q2028" s="338" t="str">
        <f t="shared" si="125"/>
        <v/>
      </c>
      <c r="R2028" s="338" t="b">
        <f t="shared" si="126"/>
        <v>1</v>
      </c>
      <c r="S2028" s="338" t="str">
        <f t="shared" si="127"/>
        <v/>
      </c>
    </row>
    <row r="2029" spans="1:19" s="338" customFormat="1" ht="20.100000000000001" customHeight="1">
      <c r="A2029" s="301"/>
      <c r="B2029" s="333"/>
      <c r="C2029" s="333"/>
      <c r="D2029" s="333"/>
      <c r="E2029" s="333"/>
      <c r="F2029" s="333"/>
      <c r="G2029" s="334"/>
      <c r="H2029" s="334"/>
      <c r="I2029" s="335"/>
      <c r="J2029" s="335"/>
      <c r="K2029" s="335"/>
      <c r="L2029" s="335"/>
      <c r="M2029" s="335"/>
      <c r="N2029" s="336" t="str">
        <f t="shared" ca="1" si="124"/>
        <v/>
      </c>
      <c r="O2029" s="336" t="s">
        <v>18592</v>
      </c>
      <c r="P2029" s="337"/>
      <c r="Q2029" s="338" t="str">
        <f t="shared" si="125"/>
        <v/>
      </c>
      <c r="R2029" s="338" t="b">
        <f t="shared" si="126"/>
        <v>1</v>
      </c>
      <c r="S2029" s="338" t="str">
        <f t="shared" si="127"/>
        <v/>
      </c>
    </row>
    <row r="2030" spans="1:19" s="338" customFormat="1" ht="20.100000000000001" customHeight="1">
      <c r="A2030" s="301"/>
      <c r="B2030" s="333"/>
      <c r="C2030" s="333"/>
      <c r="D2030" s="333"/>
      <c r="E2030" s="333"/>
      <c r="F2030" s="333"/>
      <c r="G2030" s="334"/>
      <c r="H2030" s="334"/>
      <c r="I2030" s="335"/>
      <c r="J2030" s="335"/>
      <c r="K2030" s="335"/>
      <c r="L2030" s="335"/>
      <c r="M2030" s="335"/>
      <c r="N2030" s="336" t="str">
        <f t="shared" ca="1" si="124"/>
        <v/>
      </c>
      <c r="O2030" s="336" t="s">
        <v>18592</v>
      </c>
      <c r="P2030" s="337"/>
      <c r="Q2030" s="338" t="str">
        <f t="shared" si="125"/>
        <v/>
      </c>
      <c r="R2030" s="338" t="b">
        <f t="shared" si="126"/>
        <v>1</v>
      </c>
      <c r="S2030" s="338" t="str">
        <f t="shared" si="127"/>
        <v/>
      </c>
    </row>
    <row r="2031" spans="1:19" s="338" customFormat="1" ht="20.100000000000001" customHeight="1">
      <c r="A2031" s="301"/>
      <c r="B2031" s="333"/>
      <c r="C2031" s="333"/>
      <c r="D2031" s="333"/>
      <c r="E2031" s="333"/>
      <c r="F2031" s="333"/>
      <c r="G2031" s="334"/>
      <c r="H2031" s="334"/>
      <c r="I2031" s="335"/>
      <c r="J2031" s="335"/>
      <c r="K2031" s="335"/>
      <c r="L2031" s="335"/>
      <c r="M2031" s="335"/>
      <c r="N2031" s="336" t="str">
        <f t="shared" ca="1" si="124"/>
        <v/>
      </c>
      <c r="O2031" s="336" t="s">
        <v>18592</v>
      </c>
      <c r="P2031" s="337"/>
      <c r="Q2031" s="338" t="str">
        <f t="shared" si="125"/>
        <v/>
      </c>
      <c r="R2031" s="338" t="b">
        <f t="shared" si="126"/>
        <v>1</v>
      </c>
      <c r="S2031" s="338" t="str">
        <f t="shared" si="127"/>
        <v/>
      </c>
    </row>
    <row r="2032" spans="1:19" s="338" customFormat="1" ht="20.100000000000001" customHeight="1">
      <c r="A2032" s="301"/>
      <c r="B2032" s="333"/>
      <c r="C2032" s="333"/>
      <c r="D2032" s="333"/>
      <c r="E2032" s="333"/>
      <c r="F2032" s="333"/>
      <c r="G2032" s="334"/>
      <c r="H2032" s="334"/>
      <c r="I2032" s="335"/>
      <c r="J2032" s="335"/>
      <c r="K2032" s="335"/>
      <c r="L2032" s="335"/>
      <c r="M2032" s="335"/>
      <c r="N2032" s="336" t="str">
        <f t="shared" ca="1" si="124"/>
        <v/>
      </c>
      <c r="O2032" s="336" t="s">
        <v>18592</v>
      </c>
      <c r="P2032" s="337"/>
      <c r="Q2032" s="338" t="str">
        <f t="shared" si="125"/>
        <v/>
      </c>
      <c r="R2032" s="338" t="b">
        <f t="shared" si="126"/>
        <v>1</v>
      </c>
      <c r="S2032" s="338" t="str">
        <f t="shared" si="127"/>
        <v/>
      </c>
    </row>
    <row r="2033" spans="1:19" s="338" customFormat="1" ht="20.100000000000001" customHeight="1">
      <c r="A2033" s="301"/>
      <c r="B2033" s="333"/>
      <c r="C2033" s="333"/>
      <c r="D2033" s="333"/>
      <c r="E2033" s="333"/>
      <c r="F2033" s="333"/>
      <c r="G2033" s="334"/>
      <c r="H2033" s="334"/>
      <c r="I2033" s="335"/>
      <c r="J2033" s="335"/>
      <c r="K2033" s="335"/>
      <c r="L2033" s="335"/>
      <c r="M2033" s="335"/>
      <c r="N2033" s="336" t="str">
        <f t="shared" ca="1" si="124"/>
        <v/>
      </c>
      <c r="O2033" s="336" t="s">
        <v>18592</v>
      </c>
      <c r="P2033" s="337"/>
      <c r="Q2033" s="338" t="str">
        <f t="shared" si="125"/>
        <v/>
      </c>
      <c r="R2033" s="338" t="b">
        <f t="shared" si="126"/>
        <v>1</v>
      </c>
      <c r="S2033" s="338" t="str">
        <f t="shared" si="127"/>
        <v/>
      </c>
    </row>
    <row r="2034" spans="1:19" s="338" customFormat="1" ht="20.100000000000001" customHeight="1">
      <c r="A2034" s="301"/>
      <c r="B2034" s="333"/>
      <c r="C2034" s="333"/>
      <c r="D2034" s="333"/>
      <c r="E2034" s="333"/>
      <c r="F2034" s="333"/>
      <c r="G2034" s="334"/>
      <c r="H2034" s="334"/>
      <c r="I2034" s="335"/>
      <c r="J2034" s="335"/>
      <c r="K2034" s="335"/>
      <c r="L2034" s="335"/>
      <c r="M2034" s="335"/>
      <c r="N2034" s="336" t="str">
        <f t="shared" ca="1" si="124"/>
        <v/>
      </c>
      <c r="O2034" s="336" t="s">
        <v>18592</v>
      </c>
      <c r="P2034" s="337"/>
      <c r="Q2034" s="338" t="str">
        <f t="shared" si="125"/>
        <v/>
      </c>
      <c r="R2034" s="338" t="b">
        <f t="shared" si="126"/>
        <v>1</v>
      </c>
      <c r="S2034" s="338" t="str">
        <f t="shared" si="127"/>
        <v/>
      </c>
    </row>
    <row r="2035" spans="1:19" s="338" customFormat="1" ht="20.100000000000001" customHeight="1">
      <c r="A2035" s="301"/>
      <c r="B2035" s="333"/>
      <c r="C2035" s="333"/>
      <c r="D2035" s="333"/>
      <c r="E2035" s="333"/>
      <c r="F2035" s="333"/>
      <c r="G2035" s="334"/>
      <c r="H2035" s="334"/>
      <c r="I2035" s="335"/>
      <c r="J2035" s="335"/>
      <c r="K2035" s="335"/>
      <c r="L2035" s="335"/>
      <c r="M2035" s="335"/>
      <c r="N2035" s="336" t="str">
        <f t="shared" ca="1" si="124"/>
        <v/>
      </c>
      <c r="O2035" s="336" t="s">
        <v>18592</v>
      </c>
      <c r="P2035" s="337"/>
      <c r="Q2035" s="338" t="str">
        <f t="shared" si="125"/>
        <v/>
      </c>
      <c r="R2035" s="338" t="b">
        <f t="shared" si="126"/>
        <v>1</v>
      </c>
      <c r="S2035" s="338" t="str">
        <f t="shared" si="127"/>
        <v/>
      </c>
    </row>
    <row r="2036" spans="1:19" s="338" customFormat="1" ht="20.100000000000001" customHeight="1">
      <c r="A2036" s="301"/>
      <c r="B2036" s="333"/>
      <c r="C2036" s="333"/>
      <c r="D2036" s="333"/>
      <c r="E2036" s="333"/>
      <c r="F2036" s="333"/>
      <c r="G2036" s="334"/>
      <c r="H2036" s="334"/>
      <c r="I2036" s="335"/>
      <c r="J2036" s="335"/>
      <c r="K2036" s="335"/>
      <c r="L2036" s="335"/>
      <c r="M2036" s="335"/>
      <c r="N2036" s="336" t="str">
        <f t="shared" ca="1" si="124"/>
        <v/>
      </c>
      <c r="O2036" s="336" t="s">
        <v>18592</v>
      </c>
      <c r="P2036" s="337"/>
      <c r="Q2036" s="338" t="str">
        <f t="shared" si="125"/>
        <v/>
      </c>
      <c r="R2036" s="338" t="b">
        <f t="shared" si="126"/>
        <v>1</v>
      </c>
      <c r="S2036" s="338" t="str">
        <f t="shared" si="127"/>
        <v/>
      </c>
    </row>
    <row r="2037" spans="1:19" s="338" customFormat="1" ht="20.100000000000001" customHeight="1">
      <c r="A2037" s="301"/>
      <c r="B2037" s="333"/>
      <c r="C2037" s="333"/>
      <c r="D2037" s="333"/>
      <c r="E2037" s="333"/>
      <c r="F2037" s="333"/>
      <c r="G2037" s="334"/>
      <c r="H2037" s="334"/>
      <c r="I2037" s="335"/>
      <c r="J2037" s="335"/>
      <c r="K2037" s="335"/>
      <c r="L2037" s="335"/>
      <c r="M2037" s="335"/>
      <c r="N2037" s="336" t="str">
        <f t="shared" ca="1" si="124"/>
        <v/>
      </c>
      <c r="O2037" s="336" t="s">
        <v>18592</v>
      </c>
      <c r="P2037" s="337"/>
      <c r="Q2037" s="338" t="str">
        <f t="shared" si="125"/>
        <v/>
      </c>
      <c r="R2037" s="338" t="b">
        <f t="shared" si="126"/>
        <v>1</v>
      </c>
      <c r="S2037" s="338" t="str">
        <f t="shared" si="127"/>
        <v/>
      </c>
    </row>
    <row r="2038" spans="1:19" s="338" customFormat="1" ht="20.100000000000001" customHeight="1">
      <c r="A2038" s="301"/>
      <c r="B2038" s="333"/>
      <c r="C2038" s="333"/>
      <c r="D2038" s="333"/>
      <c r="E2038" s="333"/>
      <c r="F2038" s="333"/>
      <c r="G2038" s="334"/>
      <c r="H2038" s="334"/>
      <c r="I2038" s="335"/>
      <c r="J2038" s="335"/>
      <c r="K2038" s="335"/>
      <c r="L2038" s="335"/>
      <c r="M2038" s="335"/>
      <c r="N2038" s="336" t="str">
        <f t="shared" ca="1" si="124"/>
        <v/>
      </c>
      <c r="O2038" s="336" t="s">
        <v>18592</v>
      </c>
      <c r="P2038" s="337"/>
      <c r="Q2038" s="338" t="str">
        <f t="shared" si="125"/>
        <v/>
      </c>
      <c r="R2038" s="338" t="b">
        <f t="shared" si="126"/>
        <v>1</v>
      </c>
      <c r="S2038" s="338" t="str">
        <f t="shared" si="127"/>
        <v/>
      </c>
    </row>
    <row r="2039" spans="1:19" s="338" customFormat="1" ht="20.100000000000001" customHeight="1">
      <c r="A2039" s="301"/>
      <c r="B2039" s="333"/>
      <c r="C2039" s="333"/>
      <c r="D2039" s="333"/>
      <c r="E2039" s="333"/>
      <c r="F2039" s="333"/>
      <c r="G2039" s="334"/>
      <c r="H2039" s="334"/>
      <c r="I2039" s="335"/>
      <c r="J2039" s="335"/>
      <c r="K2039" s="335"/>
      <c r="L2039" s="335"/>
      <c r="M2039" s="335"/>
      <c r="N2039" s="336" t="str">
        <f t="shared" ca="1" si="124"/>
        <v/>
      </c>
      <c r="O2039" s="336" t="s">
        <v>18592</v>
      </c>
      <c r="P2039" s="337"/>
      <c r="Q2039" s="338" t="str">
        <f t="shared" si="125"/>
        <v/>
      </c>
      <c r="R2039" s="338" t="b">
        <f t="shared" si="126"/>
        <v>1</v>
      </c>
      <c r="S2039" s="338" t="str">
        <f t="shared" si="127"/>
        <v/>
      </c>
    </row>
    <row r="2040" spans="1:19" s="338" customFormat="1" ht="20.100000000000001" customHeight="1">
      <c r="A2040" s="301"/>
      <c r="B2040" s="333"/>
      <c r="C2040" s="333"/>
      <c r="D2040" s="333"/>
      <c r="E2040" s="333"/>
      <c r="F2040" s="333"/>
      <c r="G2040" s="334"/>
      <c r="H2040" s="334"/>
      <c r="I2040" s="335"/>
      <c r="J2040" s="335"/>
      <c r="K2040" s="335"/>
      <c r="L2040" s="335"/>
      <c r="M2040" s="335"/>
      <c r="N2040" s="336" t="str">
        <f t="shared" ca="1" si="124"/>
        <v/>
      </c>
      <c r="O2040" s="336" t="s">
        <v>18592</v>
      </c>
      <c r="P2040" s="337"/>
      <c r="Q2040" s="338" t="str">
        <f t="shared" si="125"/>
        <v/>
      </c>
      <c r="R2040" s="338" t="b">
        <f t="shared" si="126"/>
        <v>1</v>
      </c>
      <c r="S2040" s="338" t="str">
        <f t="shared" si="127"/>
        <v/>
      </c>
    </row>
    <row r="2041" spans="1:19" s="338" customFormat="1" ht="20.100000000000001" customHeight="1">
      <c r="A2041" s="301"/>
      <c r="B2041" s="333"/>
      <c r="C2041" s="333"/>
      <c r="D2041" s="333"/>
      <c r="E2041" s="333"/>
      <c r="F2041" s="333"/>
      <c r="G2041" s="334"/>
      <c r="H2041" s="334"/>
      <c r="I2041" s="335"/>
      <c r="J2041" s="335"/>
      <c r="K2041" s="335"/>
      <c r="L2041" s="335"/>
      <c r="M2041" s="335"/>
      <c r="N2041" s="336" t="str">
        <f t="shared" ca="1" si="124"/>
        <v/>
      </c>
      <c r="O2041" s="336" t="s">
        <v>18592</v>
      </c>
      <c r="P2041" s="337"/>
      <c r="Q2041" s="338" t="str">
        <f t="shared" si="125"/>
        <v/>
      </c>
      <c r="R2041" s="338" t="b">
        <f t="shared" si="126"/>
        <v>1</v>
      </c>
      <c r="S2041" s="338" t="str">
        <f t="shared" si="127"/>
        <v/>
      </c>
    </row>
    <row r="2042" spans="1:19" s="338" customFormat="1" ht="20.100000000000001" customHeight="1">
      <c r="A2042" s="301"/>
      <c r="B2042" s="333"/>
      <c r="C2042" s="333"/>
      <c r="D2042" s="333"/>
      <c r="E2042" s="333"/>
      <c r="F2042" s="333"/>
      <c r="G2042" s="334"/>
      <c r="H2042" s="334"/>
      <c r="I2042" s="335"/>
      <c r="J2042" s="335"/>
      <c r="K2042" s="335"/>
      <c r="L2042" s="335"/>
      <c r="M2042" s="335"/>
      <c r="N2042" s="336" t="str">
        <f t="shared" ca="1" si="124"/>
        <v/>
      </c>
      <c r="O2042" s="336" t="s">
        <v>18592</v>
      </c>
      <c r="P2042" s="337"/>
      <c r="Q2042" s="338" t="str">
        <f t="shared" si="125"/>
        <v/>
      </c>
      <c r="R2042" s="338" t="b">
        <f t="shared" si="126"/>
        <v>1</v>
      </c>
      <c r="S2042" s="338" t="str">
        <f t="shared" si="127"/>
        <v/>
      </c>
    </row>
    <row r="2043" spans="1:19" s="338" customFormat="1" ht="20.100000000000001" customHeight="1">
      <c r="A2043" s="301"/>
      <c r="B2043" s="333"/>
      <c r="C2043" s="333"/>
      <c r="D2043" s="333"/>
      <c r="E2043" s="333"/>
      <c r="F2043" s="333"/>
      <c r="G2043" s="334"/>
      <c r="H2043" s="334"/>
      <c r="I2043" s="335"/>
      <c r="J2043" s="335"/>
      <c r="K2043" s="335"/>
      <c r="L2043" s="335"/>
      <c r="M2043" s="335"/>
      <c r="N2043" s="336" t="str">
        <f t="shared" ca="1" si="124"/>
        <v/>
      </c>
      <c r="O2043" s="336" t="s">
        <v>18592</v>
      </c>
      <c r="P2043" s="337"/>
      <c r="Q2043" s="338" t="str">
        <f t="shared" si="125"/>
        <v/>
      </c>
      <c r="R2043" s="338" t="b">
        <f t="shared" si="126"/>
        <v>1</v>
      </c>
      <c r="S2043" s="338" t="str">
        <f t="shared" si="127"/>
        <v/>
      </c>
    </row>
    <row r="2044" spans="1:19" s="338" customFormat="1" ht="20.100000000000001" customHeight="1">
      <c r="A2044" s="301"/>
      <c r="B2044" s="333"/>
      <c r="C2044" s="333"/>
      <c r="D2044" s="333"/>
      <c r="E2044" s="333"/>
      <c r="F2044" s="333"/>
      <c r="G2044" s="334"/>
      <c r="H2044" s="334"/>
      <c r="I2044" s="335"/>
      <c r="J2044" s="335"/>
      <c r="K2044" s="335"/>
      <c r="L2044" s="335"/>
      <c r="M2044" s="335"/>
      <c r="N2044" s="336" t="str">
        <f t="shared" ca="1" si="124"/>
        <v/>
      </c>
      <c r="O2044" s="336" t="s">
        <v>18592</v>
      </c>
      <c r="P2044" s="337"/>
      <c r="Q2044" s="338" t="str">
        <f t="shared" si="125"/>
        <v/>
      </c>
      <c r="R2044" s="338" t="b">
        <f t="shared" si="126"/>
        <v>1</v>
      </c>
      <c r="S2044" s="338" t="str">
        <f t="shared" si="127"/>
        <v/>
      </c>
    </row>
    <row r="2045" spans="1:19" s="338" customFormat="1" ht="20.100000000000001" customHeight="1">
      <c r="A2045" s="301"/>
      <c r="B2045" s="333"/>
      <c r="C2045" s="333"/>
      <c r="D2045" s="333"/>
      <c r="E2045" s="333"/>
      <c r="F2045" s="333"/>
      <c r="G2045" s="334"/>
      <c r="H2045" s="334"/>
      <c r="I2045" s="335"/>
      <c r="J2045" s="335"/>
      <c r="K2045" s="335"/>
      <c r="L2045" s="335"/>
      <c r="M2045" s="335"/>
      <c r="N2045" s="336" t="str">
        <f t="shared" ca="1" si="124"/>
        <v/>
      </c>
      <c r="O2045" s="336" t="s">
        <v>18592</v>
      </c>
      <c r="P2045" s="337"/>
      <c r="Q2045" s="338" t="str">
        <f t="shared" si="125"/>
        <v/>
      </c>
      <c r="R2045" s="338" t="b">
        <f t="shared" si="126"/>
        <v>1</v>
      </c>
      <c r="S2045" s="338" t="str">
        <f t="shared" si="127"/>
        <v/>
      </c>
    </row>
    <row r="2046" spans="1:19" s="338" customFormat="1" ht="20.100000000000001" customHeight="1">
      <c r="A2046" s="301"/>
      <c r="B2046" s="333"/>
      <c r="C2046" s="333"/>
      <c r="D2046" s="333"/>
      <c r="E2046" s="333"/>
      <c r="F2046" s="333"/>
      <c r="G2046" s="334"/>
      <c r="H2046" s="334"/>
      <c r="I2046" s="335"/>
      <c r="J2046" s="335"/>
      <c r="K2046" s="335"/>
      <c r="L2046" s="335"/>
      <c r="M2046" s="335"/>
      <c r="N2046" s="336" t="str">
        <f t="shared" ca="1" si="124"/>
        <v/>
      </c>
      <c r="O2046" s="336" t="s">
        <v>18592</v>
      </c>
      <c r="P2046" s="337"/>
      <c r="Q2046" s="338" t="str">
        <f t="shared" si="125"/>
        <v/>
      </c>
      <c r="R2046" s="338" t="b">
        <f t="shared" si="126"/>
        <v>1</v>
      </c>
      <c r="S2046" s="338" t="str">
        <f t="shared" si="127"/>
        <v/>
      </c>
    </row>
    <row r="2047" spans="1:19" s="338" customFormat="1" ht="20.100000000000001" customHeight="1">
      <c r="A2047" s="301"/>
      <c r="B2047" s="333"/>
      <c r="C2047" s="333"/>
      <c r="D2047" s="333"/>
      <c r="E2047" s="333"/>
      <c r="F2047" s="333"/>
      <c r="G2047" s="334"/>
      <c r="H2047" s="334"/>
      <c r="I2047" s="335"/>
      <c r="J2047" s="335"/>
      <c r="K2047" s="335"/>
      <c r="L2047" s="335"/>
      <c r="M2047" s="335"/>
      <c r="N2047" s="336" t="str">
        <f t="shared" ca="1" si="124"/>
        <v/>
      </c>
      <c r="O2047" s="336" t="s">
        <v>18592</v>
      </c>
      <c r="P2047" s="337"/>
      <c r="Q2047" s="338" t="str">
        <f t="shared" si="125"/>
        <v/>
      </c>
      <c r="R2047" s="338" t="b">
        <f t="shared" si="126"/>
        <v>1</v>
      </c>
      <c r="S2047" s="338" t="str">
        <f t="shared" si="127"/>
        <v/>
      </c>
    </row>
    <row r="2048" spans="1:19" s="338" customFormat="1" ht="20.100000000000001" customHeight="1">
      <c r="A2048" s="301"/>
      <c r="B2048" s="333"/>
      <c r="C2048" s="333"/>
      <c r="D2048" s="333"/>
      <c r="E2048" s="333"/>
      <c r="F2048" s="333"/>
      <c r="G2048" s="334"/>
      <c r="H2048" s="334"/>
      <c r="I2048" s="335"/>
      <c r="J2048" s="335"/>
      <c r="K2048" s="335"/>
      <c r="L2048" s="335"/>
      <c r="M2048" s="335"/>
      <c r="N2048" s="336" t="str">
        <f t="shared" ca="1" si="124"/>
        <v/>
      </c>
      <c r="O2048" s="336" t="s">
        <v>18592</v>
      </c>
      <c r="P2048" s="337"/>
      <c r="Q2048" s="338" t="str">
        <f t="shared" si="125"/>
        <v/>
      </c>
      <c r="R2048" s="338" t="b">
        <f t="shared" si="126"/>
        <v>1</v>
      </c>
      <c r="S2048" s="338" t="str">
        <f t="shared" si="127"/>
        <v/>
      </c>
    </row>
    <row r="2049" spans="1:19" s="338" customFormat="1" ht="20.100000000000001" customHeight="1">
      <c r="A2049" s="301"/>
      <c r="B2049" s="333"/>
      <c r="C2049" s="333"/>
      <c r="D2049" s="333"/>
      <c r="E2049" s="333"/>
      <c r="F2049" s="333"/>
      <c r="G2049" s="334"/>
      <c r="H2049" s="334"/>
      <c r="I2049" s="335"/>
      <c r="J2049" s="335"/>
      <c r="K2049" s="335"/>
      <c r="L2049" s="335"/>
      <c r="M2049" s="335"/>
      <c r="N2049" s="336" t="str">
        <f t="shared" ca="1" si="124"/>
        <v/>
      </c>
      <c r="O2049" s="336" t="s">
        <v>18592</v>
      </c>
      <c r="P2049" s="337"/>
      <c r="Q2049" s="338" t="str">
        <f t="shared" si="125"/>
        <v/>
      </c>
      <c r="R2049" s="338" t="b">
        <f t="shared" si="126"/>
        <v>1</v>
      </c>
      <c r="S2049" s="338" t="str">
        <f t="shared" si="127"/>
        <v/>
      </c>
    </row>
    <row r="2050" spans="1:19" s="338" customFormat="1" ht="20.100000000000001" customHeight="1">
      <c r="A2050" s="301"/>
      <c r="B2050" s="333"/>
      <c r="C2050" s="333"/>
      <c r="D2050" s="333"/>
      <c r="E2050" s="333"/>
      <c r="F2050" s="333"/>
      <c r="G2050" s="334"/>
      <c r="H2050" s="334"/>
      <c r="I2050" s="335"/>
      <c r="J2050" s="335"/>
      <c r="K2050" s="335"/>
      <c r="L2050" s="335"/>
      <c r="M2050" s="335"/>
      <c r="N2050" s="336" t="str">
        <f t="shared" ca="1" si="124"/>
        <v/>
      </c>
      <c r="O2050" s="336" t="s">
        <v>18592</v>
      </c>
      <c r="P2050" s="337"/>
      <c r="Q2050" s="338" t="str">
        <f t="shared" si="125"/>
        <v/>
      </c>
      <c r="R2050" s="338" t="b">
        <f t="shared" si="126"/>
        <v>1</v>
      </c>
      <c r="S2050" s="338" t="str">
        <f t="shared" si="127"/>
        <v/>
      </c>
    </row>
    <row r="2051" spans="1:19" s="338" customFormat="1" ht="20.100000000000001" customHeight="1">
      <c r="A2051" s="301"/>
      <c r="B2051" s="333"/>
      <c r="C2051" s="333"/>
      <c r="D2051" s="333"/>
      <c r="E2051" s="333"/>
      <c r="F2051" s="333"/>
      <c r="G2051" s="334"/>
      <c r="H2051" s="334"/>
      <c r="I2051" s="335"/>
      <c r="J2051" s="335"/>
      <c r="K2051" s="335"/>
      <c r="L2051" s="335"/>
      <c r="M2051" s="335"/>
      <c r="N2051" s="336" t="str">
        <f t="shared" ca="1" si="124"/>
        <v/>
      </c>
      <c r="O2051" s="336" t="s">
        <v>18592</v>
      </c>
      <c r="P2051" s="337"/>
      <c r="Q2051" s="338" t="str">
        <f t="shared" si="125"/>
        <v/>
      </c>
      <c r="R2051" s="338" t="b">
        <f t="shared" si="126"/>
        <v>1</v>
      </c>
      <c r="S2051" s="338" t="str">
        <f t="shared" si="127"/>
        <v/>
      </c>
    </row>
    <row r="2052" spans="1:19" s="338" customFormat="1" ht="20.100000000000001" customHeight="1">
      <c r="A2052" s="301"/>
      <c r="B2052" s="333"/>
      <c r="C2052" s="333"/>
      <c r="D2052" s="333"/>
      <c r="E2052" s="333"/>
      <c r="F2052" s="333"/>
      <c r="G2052" s="334"/>
      <c r="H2052" s="334"/>
      <c r="I2052" s="335"/>
      <c r="J2052" s="335"/>
      <c r="K2052" s="335"/>
      <c r="L2052" s="335"/>
      <c r="M2052" s="335"/>
      <c r="N2052" s="336" t="str">
        <f t="shared" ca="1" si="124"/>
        <v/>
      </c>
      <c r="O2052" s="336" t="s">
        <v>18592</v>
      </c>
      <c r="P2052" s="337"/>
      <c r="Q2052" s="338" t="str">
        <f t="shared" si="125"/>
        <v/>
      </c>
      <c r="R2052" s="338" t="b">
        <f t="shared" si="126"/>
        <v>1</v>
      </c>
      <c r="S2052" s="338" t="str">
        <f t="shared" si="127"/>
        <v/>
      </c>
    </row>
    <row r="2053" spans="1:19" s="338" customFormat="1" ht="20.100000000000001" customHeight="1">
      <c r="A2053" s="301"/>
      <c r="B2053" s="333"/>
      <c r="C2053" s="333"/>
      <c r="D2053" s="333"/>
      <c r="E2053" s="333"/>
      <c r="F2053" s="333"/>
      <c r="G2053" s="334"/>
      <c r="H2053" s="334"/>
      <c r="I2053" s="335"/>
      <c r="J2053" s="335"/>
      <c r="K2053" s="335"/>
      <c r="L2053" s="335"/>
      <c r="M2053" s="335"/>
      <c r="N2053" s="336" t="str">
        <f t="shared" ref="N2053:N2116" ca="1" si="128">IF(A2053="","",IF(ISERROR(MATCH($F2053,CL,0)),"Unknown",INDIRECT("'C'!$A$"&amp;MATCH($F2053,CL,0)+1)))</f>
        <v/>
      </c>
      <c r="O2053" s="336" t="s">
        <v>18592</v>
      </c>
      <c r="P2053" s="337"/>
      <c r="Q2053" s="338" t="str">
        <f t="shared" ref="Q2053:Q2116" si="129">A2053&amp;B2053</f>
        <v/>
      </c>
      <c r="R2053" s="338" t="b">
        <f t="shared" ref="R2053:R2116" si="130">OR(ISBLANK(B2053),ISBLANK(C2053))</f>
        <v>1</v>
      </c>
      <c r="S2053" s="338" t="str">
        <f t="shared" ref="S2053:S2116" si="131">IF(R2053,"",A2053&amp;"+")</f>
        <v/>
      </c>
    </row>
    <row r="2054" spans="1:19" s="338" customFormat="1" ht="20.100000000000001" customHeight="1">
      <c r="A2054" s="301"/>
      <c r="B2054" s="333"/>
      <c r="C2054" s="333"/>
      <c r="D2054" s="333"/>
      <c r="E2054" s="333"/>
      <c r="F2054" s="333"/>
      <c r="G2054" s="334"/>
      <c r="H2054" s="334"/>
      <c r="I2054" s="335"/>
      <c r="J2054" s="335"/>
      <c r="K2054" s="335"/>
      <c r="L2054" s="335"/>
      <c r="M2054" s="335"/>
      <c r="N2054" s="336" t="str">
        <f t="shared" ca="1" si="128"/>
        <v/>
      </c>
      <c r="O2054" s="336" t="s">
        <v>18592</v>
      </c>
      <c r="P2054" s="337"/>
      <c r="Q2054" s="338" t="str">
        <f t="shared" si="129"/>
        <v/>
      </c>
      <c r="R2054" s="338" t="b">
        <f t="shared" si="130"/>
        <v>1</v>
      </c>
      <c r="S2054" s="338" t="str">
        <f t="shared" si="131"/>
        <v/>
      </c>
    </row>
    <row r="2055" spans="1:19" s="338" customFormat="1" ht="20.100000000000001" customHeight="1">
      <c r="A2055" s="301"/>
      <c r="B2055" s="333"/>
      <c r="C2055" s="333"/>
      <c r="D2055" s="333"/>
      <c r="E2055" s="333"/>
      <c r="F2055" s="333"/>
      <c r="G2055" s="334"/>
      <c r="H2055" s="334"/>
      <c r="I2055" s="335"/>
      <c r="J2055" s="335"/>
      <c r="K2055" s="335"/>
      <c r="L2055" s="335"/>
      <c r="M2055" s="335"/>
      <c r="N2055" s="336" t="str">
        <f t="shared" ca="1" si="128"/>
        <v/>
      </c>
      <c r="O2055" s="336" t="s">
        <v>18592</v>
      </c>
      <c r="P2055" s="337"/>
      <c r="Q2055" s="338" t="str">
        <f t="shared" si="129"/>
        <v/>
      </c>
      <c r="R2055" s="338" t="b">
        <f t="shared" si="130"/>
        <v>1</v>
      </c>
      <c r="S2055" s="338" t="str">
        <f t="shared" si="131"/>
        <v/>
      </c>
    </row>
    <row r="2056" spans="1:19" s="338" customFormat="1" ht="20.100000000000001" customHeight="1">
      <c r="A2056" s="301"/>
      <c r="B2056" s="333"/>
      <c r="C2056" s="333"/>
      <c r="D2056" s="333"/>
      <c r="E2056" s="333"/>
      <c r="F2056" s="333"/>
      <c r="G2056" s="334"/>
      <c r="H2056" s="334"/>
      <c r="I2056" s="335"/>
      <c r="J2056" s="335"/>
      <c r="K2056" s="335"/>
      <c r="L2056" s="335"/>
      <c r="M2056" s="335"/>
      <c r="N2056" s="336" t="str">
        <f t="shared" ca="1" si="128"/>
        <v/>
      </c>
      <c r="O2056" s="336" t="s">
        <v>18592</v>
      </c>
      <c r="P2056" s="337"/>
      <c r="Q2056" s="338" t="str">
        <f t="shared" si="129"/>
        <v/>
      </c>
      <c r="R2056" s="338" t="b">
        <f t="shared" si="130"/>
        <v>1</v>
      </c>
      <c r="S2056" s="338" t="str">
        <f t="shared" si="131"/>
        <v/>
      </c>
    </row>
    <row r="2057" spans="1:19" s="338" customFormat="1" ht="20.100000000000001" customHeight="1">
      <c r="A2057" s="301"/>
      <c r="B2057" s="333"/>
      <c r="C2057" s="333"/>
      <c r="D2057" s="333"/>
      <c r="E2057" s="333"/>
      <c r="F2057" s="333"/>
      <c r="G2057" s="334"/>
      <c r="H2057" s="334"/>
      <c r="I2057" s="335"/>
      <c r="J2057" s="335"/>
      <c r="K2057" s="335"/>
      <c r="L2057" s="335"/>
      <c r="M2057" s="335"/>
      <c r="N2057" s="336" t="str">
        <f t="shared" ca="1" si="128"/>
        <v/>
      </c>
      <c r="O2057" s="336" t="s">
        <v>18592</v>
      </c>
      <c r="P2057" s="337"/>
      <c r="Q2057" s="338" t="str">
        <f t="shared" si="129"/>
        <v/>
      </c>
      <c r="R2057" s="338" t="b">
        <f t="shared" si="130"/>
        <v>1</v>
      </c>
      <c r="S2057" s="338" t="str">
        <f t="shared" si="131"/>
        <v/>
      </c>
    </row>
    <row r="2058" spans="1:19" s="338" customFormat="1" ht="20.100000000000001" customHeight="1">
      <c r="A2058" s="301"/>
      <c r="B2058" s="333"/>
      <c r="C2058" s="333"/>
      <c r="D2058" s="333"/>
      <c r="E2058" s="333"/>
      <c r="F2058" s="333"/>
      <c r="G2058" s="334"/>
      <c r="H2058" s="334"/>
      <c r="I2058" s="335"/>
      <c r="J2058" s="335"/>
      <c r="K2058" s="335"/>
      <c r="L2058" s="335"/>
      <c r="M2058" s="335"/>
      <c r="N2058" s="336" t="str">
        <f t="shared" ca="1" si="128"/>
        <v/>
      </c>
      <c r="O2058" s="336" t="s">
        <v>18592</v>
      </c>
      <c r="P2058" s="337"/>
      <c r="Q2058" s="338" t="str">
        <f t="shared" si="129"/>
        <v/>
      </c>
      <c r="R2058" s="338" t="b">
        <f t="shared" si="130"/>
        <v>1</v>
      </c>
      <c r="S2058" s="338" t="str">
        <f t="shared" si="131"/>
        <v/>
      </c>
    </row>
    <row r="2059" spans="1:19" s="338" customFormat="1" ht="20.100000000000001" customHeight="1">
      <c r="A2059" s="301"/>
      <c r="B2059" s="333"/>
      <c r="C2059" s="333"/>
      <c r="D2059" s="333"/>
      <c r="E2059" s="333"/>
      <c r="F2059" s="333"/>
      <c r="G2059" s="334"/>
      <c r="H2059" s="334"/>
      <c r="I2059" s="335"/>
      <c r="J2059" s="335"/>
      <c r="K2059" s="335"/>
      <c r="L2059" s="335"/>
      <c r="M2059" s="335"/>
      <c r="N2059" s="336" t="str">
        <f t="shared" ca="1" si="128"/>
        <v/>
      </c>
      <c r="O2059" s="336" t="s">
        <v>18592</v>
      </c>
      <c r="P2059" s="337"/>
      <c r="Q2059" s="338" t="str">
        <f t="shared" si="129"/>
        <v/>
      </c>
      <c r="R2059" s="338" t="b">
        <f t="shared" si="130"/>
        <v>1</v>
      </c>
      <c r="S2059" s="338" t="str">
        <f t="shared" si="131"/>
        <v/>
      </c>
    </row>
    <row r="2060" spans="1:19" s="338" customFormat="1" ht="20.100000000000001" customHeight="1">
      <c r="A2060" s="301"/>
      <c r="B2060" s="333"/>
      <c r="C2060" s="333"/>
      <c r="D2060" s="333"/>
      <c r="E2060" s="333"/>
      <c r="F2060" s="333"/>
      <c r="G2060" s="334"/>
      <c r="H2060" s="334"/>
      <c r="I2060" s="335"/>
      <c r="J2060" s="335"/>
      <c r="K2060" s="335"/>
      <c r="L2060" s="335"/>
      <c r="M2060" s="335"/>
      <c r="N2060" s="336" t="str">
        <f t="shared" ca="1" si="128"/>
        <v/>
      </c>
      <c r="O2060" s="336" t="s">
        <v>18592</v>
      </c>
      <c r="P2060" s="337"/>
      <c r="Q2060" s="338" t="str">
        <f t="shared" si="129"/>
        <v/>
      </c>
      <c r="R2060" s="338" t="b">
        <f t="shared" si="130"/>
        <v>1</v>
      </c>
      <c r="S2060" s="338" t="str">
        <f t="shared" si="131"/>
        <v/>
      </c>
    </row>
    <row r="2061" spans="1:19" s="338" customFormat="1" ht="20.100000000000001" customHeight="1">
      <c r="A2061" s="301"/>
      <c r="B2061" s="333"/>
      <c r="C2061" s="333"/>
      <c r="D2061" s="333"/>
      <c r="E2061" s="333"/>
      <c r="F2061" s="333"/>
      <c r="G2061" s="334"/>
      <c r="H2061" s="334"/>
      <c r="I2061" s="335"/>
      <c r="J2061" s="335"/>
      <c r="K2061" s="335"/>
      <c r="L2061" s="335"/>
      <c r="M2061" s="335"/>
      <c r="N2061" s="336" t="str">
        <f t="shared" ca="1" si="128"/>
        <v/>
      </c>
      <c r="O2061" s="336" t="s">
        <v>18592</v>
      </c>
      <c r="P2061" s="337"/>
      <c r="Q2061" s="338" t="str">
        <f t="shared" si="129"/>
        <v/>
      </c>
      <c r="R2061" s="338" t="b">
        <f t="shared" si="130"/>
        <v>1</v>
      </c>
      <c r="S2061" s="338" t="str">
        <f t="shared" si="131"/>
        <v/>
      </c>
    </row>
    <row r="2062" spans="1:19" s="338" customFormat="1" ht="20.100000000000001" customHeight="1">
      <c r="A2062" s="301"/>
      <c r="B2062" s="333"/>
      <c r="C2062" s="333"/>
      <c r="D2062" s="333"/>
      <c r="E2062" s="333"/>
      <c r="F2062" s="333"/>
      <c r="G2062" s="334"/>
      <c r="H2062" s="334"/>
      <c r="I2062" s="335"/>
      <c r="J2062" s="335"/>
      <c r="K2062" s="335"/>
      <c r="L2062" s="335"/>
      <c r="M2062" s="335"/>
      <c r="N2062" s="336" t="str">
        <f t="shared" ca="1" si="128"/>
        <v/>
      </c>
      <c r="O2062" s="336" t="s">
        <v>18592</v>
      </c>
      <c r="P2062" s="337"/>
      <c r="Q2062" s="338" t="str">
        <f t="shared" si="129"/>
        <v/>
      </c>
      <c r="R2062" s="338" t="b">
        <f t="shared" si="130"/>
        <v>1</v>
      </c>
      <c r="S2062" s="338" t="str">
        <f t="shared" si="131"/>
        <v/>
      </c>
    </row>
    <row r="2063" spans="1:19" s="338" customFormat="1" ht="20.100000000000001" customHeight="1">
      <c r="A2063" s="301"/>
      <c r="B2063" s="333"/>
      <c r="C2063" s="333"/>
      <c r="D2063" s="333"/>
      <c r="E2063" s="333"/>
      <c r="F2063" s="333"/>
      <c r="G2063" s="334"/>
      <c r="H2063" s="334"/>
      <c r="I2063" s="335"/>
      <c r="J2063" s="335"/>
      <c r="K2063" s="335"/>
      <c r="L2063" s="335"/>
      <c r="M2063" s="335"/>
      <c r="N2063" s="336" t="str">
        <f t="shared" ca="1" si="128"/>
        <v/>
      </c>
      <c r="O2063" s="336" t="s">
        <v>18592</v>
      </c>
      <c r="P2063" s="337"/>
      <c r="Q2063" s="338" t="str">
        <f t="shared" si="129"/>
        <v/>
      </c>
      <c r="R2063" s="338" t="b">
        <f t="shared" si="130"/>
        <v>1</v>
      </c>
      <c r="S2063" s="338" t="str">
        <f t="shared" si="131"/>
        <v/>
      </c>
    </row>
    <row r="2064" spans="1:19" s="338" customFormat="1" ht="20.100000000000001" customHeight="1">
      <c r="A2064" s="301"/>
      <c r="B2064" s="333"/>
      <c r="C2064" s="333"/>
      <c r="D2064" s="333"/>
      <c r="E2064" s="333"/>
      <c r="F2064" s="333"/>
      <c r="G2064" s="334"/>
      <c r="H2064" s="334"/>
      <c r="I2064" s="335"/>
      <c r="J2064" s="335"/>
      <c r="K2064" s="335"/>
      <c r="L2064" s="335"/>
      <c r="M2064" s="335"/>
      <c r="N2064" s="336" t="str">
        <f t="shared" ca="1" si="128"/>
        <v/>
      </c>
      <c r="O2064" s="336" t="s">
        <v>18592</v>
      </c>
      <c r="P2064" s="337"/>
      <c r="Q2064" s="338" t="str">
        <f t="shared" si="129"/>
        <v/>
      </c>
      <c r="R2064" s="338" t="b">
        <f t="shared" si="130"/>
        <v>1</v>
      </c>
      <c r="S2064" s="338" t="str">
        <f t="shared" si="131"/>
        <v/>
      </c>
    </row>
    <row r="2065" spans="1:19" s="338" customFormat="1" ht="20.100000000000001" customHeight="1">
      <c r="A2065" s="301"/>
      <c r="B2065" s="333"/>
      <c r="C2065" s="333"/>
      <c r="D2065" s="333"/>
      <c r="E2065" s="333"/>
      <c r="F2065" s="333"/>
      <c r="G2065" s="334"/>
      <c r="H2065" s="334"/>
      <c r="I2065" s="335"/>
      <c r="J2065" s="335"/>
      <c r="K2065" s="335"/>
      <c r="L2065" s="335"/>
      <c r="M2065" s="335"/>
      <c r="N2065" s="336" t="str">
        <f t="shared" ca="1" si="128"/>
        <v/>
      </c>
      <c r="O2065" s="336" t="s">
        <v>18592</v>
      </c>
      <c r="P2065" s="337"/>
      <c r="Q2065" s="338" t="str">
        <f t="shared" si="129"/>
        <v/>
      </c>
      <c r="R2065" s="338" t="b">
        <f t="shared" si="130"/>
        <v>1</v>
      </c>
      <c r="S2065" s="338" t="str">
        <f t="shared" si="131"/>
        <v/>
      </c>
    </row>
    <row r="2066" spans="1:19" s="338" customFormat="1" ht="20.100000000000001" customHeight="1">
      <c r="A2066" s="301"/>
      <c r="B2066" s="333"/>
      <c r="C2066" s="333"/>
      <c r="D2066" s="333"/>
      <c r="E2066" s="333"/>
      <c r="F2066" s="333"/>
      <c r="G2066" s="334"/>
      <c r="H2066" s="334"/>
      <c r="I2066" s="335"/>
      <c r="J2066" s="335"/>
      <c r="K2066" s="335"/>
      <c r="L2066" s="335"/>
      <c r="M2066" s="335"/>
      <c r="N2066" s="336" t="str">
        <f t="shared" ca="1" si="128"/>
        <v/>
      </c>
      <c r="O2066" s="336" t="s">
        <v>18592</v>
      </c>
      <c r="P2066" s="337"/>
      <c r="Q2066" s="338" t="str">
        <f t="shared" si="129"/>
        <v/>
      </c>
      <c r="R2066" s="338" t="b">
        <f t="shared" si="130"/>
        <v>1</v>
      </c>
      <c r="S2066" s="338" t="str">
        <f t="shared" si="131"/>
        <v/>
      </c>
    </row>
    <row r="2067" spans="1:19" s="338" customFormat="1" ht="20.100000000000001" customHeight="1">
      <c r="A2067" s="301"/>
      <c r="B2067" s="333"/>
      <c r="C2067" s="333"/>
      <c r="D2067" s="333"/>
      <c r="E2067" s="333"/>
      <c r="F2067" s="333"/>
      <c r="G2067" s="334"/>
      <c r="H2067" s="334"/>
      <c r="I2067" s="335"/>
      <c r="J2067" s="335"/>
      <c r="K2067" s="335"/>
      <c r="L2067" s="335"/>
      <c r="M2067" s="335"/>
      <c r="N2067" s="336" t="str">
        <f t="shared" ca="1" si="128"/>
        <v/>
      </c>
      <c r="O2067" s="336" t="s">
        <v>18592</v>
      </c>
      <c r="P2067" s="337"/>
      <c r="Q2067" s="338" t="str">
        <f t="shared" si="129"/>
        <v/>
      </c>
      <c r="R2067" s="338" t="b">
        <f t="shared" si="130"/>
        <v>1</v>
      </c>
      <c r="S2067" s="338" t="str">
        <f t="shared" si="131"/>
        <v/>
      </c>
    </row>
    <row r="2068" spans="1:19" s="338" customFormat="1" ht="20.100000000000001" customHeight="1">
      <c r="A2068" s="301"/>
      <c r="B2068" s="333"/>
      <c r="C2068" s="333"/>
      <c r="D2068" s="333"/>
      <c r="E2068" s="333"/>
      <c r="F2068" s="333"/>
      <c r="G2068" s="334"/>
      <c r="H2068" s="334"/>
      <c r="I2068" s="335"/>
      <c r="J2068" s="335"/>
      <c r="K2068" s="335"/>
      <c r="L2068" s="335"/>
      <c r="M2068" s="335"/>
      <c r="N2068" s="336" t="str">
        <f t="shared" ca="1" si="128"/>
        <v/>
      </c>
      <c r="O2068" s="336" t="s">
        <v>18592</v>
      </c>
      <c r="P2068" s="337"/>
      <c r="Q2068" s="338" t="str">
        <f t="shared" si="129"/>
        <v/>
      </c>
      <c r="R2068" s="338" t="b">
        <f t="shared" si="130"/>
        <v>1</v>
      </c>
      <c r="S2068" s="338" t="str">
        <f t="shared" si="131"/>
        <v/>
      </c>
    </row>
    <row r="2069" spans="1:19" s="338" customFormat="1" ht="20.100000000000001" customHeight="1">
      <c r="A2069" s="301"/>
      <c r="B2069" s="333"/>
      <c r="C2069" s="333"/>
      <c r="D2069" s="333"/>
      <c r="E2069" s="333"/>
      <c r="F2069" s="333"/>
      <c r="G2069" s="334"/>
      <c r="H2069" s="334"/>
      <c r="I2069" s="335"/>
      <c r="J2069" s="335"/>
      <c r="K2069" s="335"/>
      <c r="L2069" s="335"/>
      <c r="M2069" s="335"/>
      <c r="N2069" s="336" t="str">
        <f t="shared" ca="1" si="128"/>
        <v/>
      </c>
      <c r="O2069" s="336" t="s">
        <v>18592</v>
      </c>
      <c r="P2069" s="337"/>
      <c r="Q2069" s="338" t="str">
        <f t="shared" si="129"/>
        <v/>
      </c>
      <c r="R2069" s="338" t="b">
        <f t="shared" si="130"/>
        <v>1</v>
      </c>
      <c r="S2069" s="338" t="str">
        <f t="shared" si="131"/>
        <v/>
      </c>
    </row>
    <row r="2070" spans="1:19" s="338" customFormat="1" ht="20.100000000000001" customHeight="1">
      <c r="A2070" s="301"/>
      <c r="B2070" s="333"/>
      <c r="C2070" s="333"/>
      <c r="D2070" s="333"/>
      <c r="E2070" s="333"/>
      <c r="F2070" s="333"/>
      <c r="G2070" s="334"/>
      <c r="H2070" s="334"/>
      <c r="I2070" s="335"/>
      <c r="J2070" s="335"/>
      <c r="K2070" s="335"/>
      <c r="L2070" s="335"/>
      <c r="M2070" s="335"/>
      <c r="N2070" s="336" t="str">
        <f t="shared" ca="1" si="128"/>
        <v/>
      </c>
      <c r="O2070" s="336" t="s">
        <v>18592</v>
      </c>
      <c r="P2070" s="337"/>
      <c r="Q2070" s="338" t="str">
        <f t="shared" si="129"/>
        <v/>
      </c>
      <c r="R2070" s="338" t="b">
        <f t="shared" si="130"/>
        <v>1</v>
      </c>
      <c r="S2070" s="338" t="str">
        <f t="shared" si="131"/>
        <v/>
      </c>
    </row>
    <row r="2071" spans="1:19" s="338" customFormat="1" ht="20.100000000000001" customHeight="1">
      <c r="A2071" s="301"/>
      <c r="B2071" s="333"/>
      <c r="C2071" s="333"/>
      <c r="D2071" s="333"/>
      <c r="E2071" s="333"/>
      <c r="F2071" s="333"/>
      <c r="G2071" s="334"/>
      <c r="H2071" s="334"/>
      <c r="I2071" s="335"/>
      <c r="J2071" s="335"/>
      <c r="K2071" s="335"/>
      <c r="L2071" s="335"/>
      <c r="M2071" s="335"/>
      <c r="N2071" s="336" t="str">
        <f t="shared" ca="1" si="128"/>
        <v/>
      </c>
      <c r="O2071" s="336" t="s">
        <v>18592</v>
      </c>
      <c r="P2071" s="337"/>
      <c r="Q2071" s="338" t="str">
        <f t="shared" si="129"/>
        <v/>
      </c>
      <c r="R2071" s="338" t="b">
        <f t="shared" si="130"/>
        <v>1</v>
      </c>
      <c r="S2071" s="338" t="str">
        <f t="shared" si="131"/>
        <v/>
      </c>
    </row>
    <row r="2072" spans="1:19" s="338" customFormat="1" ht="20.100000000000001" customHeight="1">
      <c r="A2072" s="301"/>
      <c r="B2072" s="333"/>
      <c r="C2072" s="333"/>
      <c r="D2072" s="333"/>
      <c r="E2072" s="333"/>
      <c r="F2072" s="333"/>
      <c r="G2072" s="334"/>
      <c r="H2072" s="334"/>
      <c r="I2072" s="335"/>
      <c r="J2072" s="335"/>
      <c r="K2072" s="335"/>
      <c r="L2072" s="335"/>
      <c r="M2072" s="335"/>
      <c r="N2072" s="336" t="str">
        <f t="shared" ca="1" si="128"/>
        <v/>
      </c>
      <c r="O2072" s="336" t="s">
        <v>18592</v>
      </c>
      <c r="P2072" s="337"/>
      <c r="Q2072" s="338" t="str">
        <f t="shared" si="129"/>
        <v/>
      </c>
      <c r="R2072" s="338" t="b">
        <f t="shared" si="130"/>
        <v>1</v>
      </c>
      <c r="S2072" s="338" t="str">
        <f t="shared" si="131"/>
        <v/>
      </c>
    </row>
    <row r="2073" spans="1:19" s="338" customFormat="1" ht="20.100000000000001" customHeight="1">
      <c r="A2073" s="301"/>
      <c r="B2073" s="333"/>
      <c r="C2073" s="333"/>
      <c r="D2073" s="333"/>
      <c r="E2073" s="333"/>
      <c r="F2073" s="333"/>
      <c r="G2073" s="334"/>
      <c r="H2073" s="334"/>
      <c r="I2073" s="335"/>
      <c r="J2073" s="335"/>
      <c r="K2073" s="335"/>
      <c r="L2073" s="335"/>
      <c r="M2073" s="335"/>
      <c r="N2073" s="336" t="str">
        <f t="shared" ca="1" si="128"/>
        <v/>
      </c>
      <c r="O2073" s="336" t="s">
        <v>18592</v>
      </c>
      <c r="P2073" s="337"/>
      <c r="Q2073" s="338" t="str">
        <f t="shared" si="129"/>
        <v/>
      </c>
      <c r="R2073" s="338" t="b">
        <f t="shared" si="130"/>
        <v>1</v>
      </c>
      <c r="S2073" s="338" t="str">
        <f t="shared" si="131"/>
        <v/>
      </c>
    </row>
    <row r="2074" spans="1:19" s="338" customFormat="1" ht="20.100000000000001" customHeight="1">
      <c r="A2074" s="301"/>
      <c r="B2074" s="333"/>
      <c r="C2074" s="333"/>
      <c r="D2074" s="333"/>
      <c r="E2074" s="333"/>
      <c r="F2074" s="333"/>
      <c r="G2074" s="334"/>
      <c r="H2074" s="334"/>
      <c r="I2074" s="335"/>
      <c r="J2074" s="335"/>
      <c r="K2074" s="335"/>
      <c r="L2074" s="335"/>
      <c r="M2074" s="335"/>
      <c r="N2074" s="336" t="str">
        <f t="shared" ca="1" si="128"/>
        <v/>
      </c>
      <c r="O2074" s="336" t="s">
        <v>18592</v>
      </c>
      <c r="P2074" s="337"/>
      <c r="Q2074" s="338" t="str">
        <f t="shared" si="129"/>
        <v/>
      </c>
      <c r="R2074" s="338" t="b">
        <f t="shared" si="130"/>
        <v>1</v>
      </c>
      <c r="S2074" s="338" t="str">
        <f t="shared" si="131"/>
        <v/>
      </c>
    </row>
    <row r="2075" spans="1:19" s="338" customFormat="1" ht="20.100000000000001" customHeight="1">
      <c r="A2075" s="301"/>
      <c r="B2075" s="333"/>
      <c r="C2075" s="333"/>
      <c r="D2075" s="333"/>
      <c r="E2075" s="333"/>
      <c r="F2075" s="333"/>
      <c r="G2075" s="334"/>
      <c r="H2075" s="334"/>
      <c r="I2075" s="335"/>
      <c r="J2075" s="335"/>
      <c r="K2075" s="335"/>
      <c r="L2075" s="335"/>
      <c r="M2075" s="335"/>
      <c r="N2075" s="336" t="str">
        <f t="shared" ca="1" si="128"/>
        <v/>
      </c>
      <c r="O2075" s="336" t="s">
        <v>18592</v>
      </c>
      <c r="P2075" s="337"/>
      <c r="Q2075" s="338" t="str">
        <f t="shared" si="129"/>
        <v/>
      </c>
      <c r="R2075" s="338" t="b">
        <f t="shared" si="130"/>
        <v>1</v>
      </c>
      <c r="S2075" s="338" t="str">
        <f t="shared" si="131"/>
        <v/>
      </c>
    </row>
    <row r="2076" spans="1:19" s="338" customFormat="1" ht="20.100000000000001" customHeight="1">
      <c r="A2076" s="301"/>
      <c r="B2076" s="333"/>
      <c r="C2076" s="333"/>
      <c r="D2076" s="333"/>
      <c r="E2076" s="333"/>
      <c r="F2076" s="333"/>
      <c r="G2076" s="334"/>
      <c r="H2076" s="334"/>
      <c r="I2076" s="335"/>
      <c r="J2076" s="335"/>
      <c r="K2076" s="335"/>
      <c r="L2076" s="335"/>
      <c r="M2076" s="335"/>
      <c r="N2076" s="336" t="str">
        <f t="shared" ca="1" si="128"/>
        <v/>
      </c>
      <c r="O2076" s="336" t="s">
        <v>18592</v>
      </c>
      <c r="P2076" s="337"/>
      <c r="Q2076" s="338" t="str">
        <f t="shared" si="129"/>
        <v/>
      </c>
      <c r="R2076" s="338" t="b">
        <f t="shared" si="130"/>
        <v>1</v>
      </c>
      <c r="S2076" s="338" t="str">
        <f t="shared" si="131"/>
        <v/>
      </c>
    </row>
    <row r="2077" spans="1:19" s="338" customFormat="1" ht="20.100000000000001" customHeight="1">
      <c r="A2077" s="301"/>
      <c r="B2077" s="333"/>
      <c r="C2077" s="333"/>
      <c r="D2077" s="333"/>
      <c r="E2077" s="333"/>
      <c r="F2077" s="333"/>
      <c r="G2077" s="334"/>
      <c r="H2077" s="334"/>
      <c r="I2077" s="335"/>
      <c r="J2077" s="335"/>
      <c r="K2077" s="335"/>
      <c r="L2077" s="335"/>
      <c r="M2077" s="335"/>
      <c r="N2077" s="336" t="str">
        <f t="shared" ca="1" si="128"/>
        <v/>
      </c>
      <c r="O2077" s="336" t="s">
        <v>18592</v>
      </c>
      <c r="P2077" s="337"/>
      <c r="Q2077" s="338" t="str">
        <f t="shared" si="129"/>
        <v/>
      </c>
      <c r="R2077" s="338" t="b">
        <f t="shared" si="130"/>
        <v>1</v>
      </c>
      <c r="S2077" s="338" t="str">
        <f t="shared" si="131"/>
        <v/>
      </c>
    </row>
    <row r="2078" spans="1:19" s="338" customFormat="1" ht="20.100000000000001" customHeight="1">
      <c r="A2078" s="301"/>
      <c r="B2078" s="333"/>
      <c r="C2078" s="333"/>
      <c r="D2078" s="333"/>
      <c r="E2078" s="333"/>
      <c r="F2078" s="333"/>
      <c r="G2078" s="334"/>
      <c r="H2078" s="334"/>
      <c r="I2078" s="335"/>
      <c r="J2078" s="335"/>
      <c r="K2078" s="335"/>
      <c r="L2078" s="335"/>
      <c r="M2078" s="335"/>
      <c r="N2078" s="336" t="str">
        <f t="shared" ca="1" si="128"/>
        <v/>
      </c>
      <c r="O2078" s="336" t="s">
        <v>18592</v>
      </c>
      <c r="P2078" s="337"/>
      <c r="Q2078" s="338" t="str">
        <f t="shared" si="129"/>
        <v/>
      </c>
      <c r="R2078" s="338" t="b">
        <f t="shared" si="130"/>
        <v>1</v>
      </c>
      <c r="S2078" s="338" t="str">
        <f t="shared" si="131"/>
        <v/>
      </c>
    </row>
    <row r="2079" spans="1:19" s="338" customFormat="1" ht="20.100000000000001" customHeight="1">
      <c r="A2079" s="301"/>
      <c r="B2079" s="333"/>
      <c r="C2079" s="333"/>
      <c r="D2079" s="333"/>
      <c r="E2079" s="333"/>
      <c r="F2079" s="333"/>
      <c r="G2079" s="334"/>
      <c r="H2079" s="334"/>
      <c r="I2079" s="335"/>
      <c r="J2079" s="335"/>
      <c r="K2079" s="335"/>
      <c r="L2079" s="335"/>
      <c r="M2079" s="335"/>
      <c r="N2079" s="336" t="str">
        <f t="shared" ca="1" si="128"/>
        <v/>
      </c>
      <c r="O2079" s="336" t="s">
        <v>18592</v>
      </c>
      <c r="P2079" s="337"/>
      <c r="Q2079" s="338" t="str">
        <f t="shared" si="129"/>
        <v/>
      </c>
      <c r="R2079" s="338" t="b">
        <f t="shared" si="130"/>
        <v>1</v>
      </c>
      <c r="S2079" s="338" t="str">
        <f t="shared" si="131"/>
        <v/>
      </c>
    </row>
    <row r="2080" spans="1:19" s="338" customFormat="1" ht="20.100000000000001" customHeight="1">
      <c r="A2080" s="301"/>
      <c r="B2080" s="333"/>
      <c r="C2080" s="333"/>
      <c r="D2080" s="333"/>
      <c r="E2080" s="333"/>
      <c r="F2080" s="333"/>
      <c r="G2080" s="334"/>
      <c r="H2080" s="334"/>
      <c r="I2080" s="335"/>
      <c r="J2080" s="335"/>
      <c r="K2080" s="335"/>
      <c r="L2080" s="335"/>
      <c r="M2080" s="335"/>
      <c r="N2080" s="336" t="str">
        <f t="shared" ca="1" si="128"/>
        <v/>
      </c>
      <c r="O2080" s="336" t="s">
        <v>18592</v>
      </c>
      <c r="P2080" s="337"/>
      <c r="Q2080" s="338" t="str">
        <f t="shared" si="129"/>
        <v/>
      </c>
      <c r="R2080" s="338" t="b">
        <f t="shared" si="130"/>
        <v>1</v>
      </c>
      <c r="S2080" s="338" t="str">
        <f t="shared" si="131"/>
        <v/>
      </c>
    </row>
    <row r="2081" spans="1:19" s="338" customFormat="1" ht="20.100000000000001" customHeight="1">
      <c r="A2081" s="301"/>
      <c r="B2081" s="333"/>
      <c r="C2081" s="333"/>
      <c r="D2081" s="333"/>
      <c r="E2081" s="333"/>
      <c r="F2081" s="333"/>
      <c r="G2081" s="334"/>
      <c r="H2081" s="334"/>
      <c r="I2081" s="335"/>
      <c r="J2081" s="335"/>
      <c r="K2081" s="335"/>
      <c r="L2081" s="335"/>
      <c r="M2081" s="335"/>
      <c r="N2081" s="336" t="str">
        <f t="shared" ca="1" si="128"/>
        <v/>
      </c>
      <c r="O2081" s="336" t="s">
        <v>18592</v>
      </c>
      <c r="P2081" s="337"/>
      <c r="Q2081" s="338" t="str">
        <f t="shared" si="129"/>
        <v/>
      </c>
      <c r="R2081" s="338" t="b">
        <f t="shared" si="130"/>
        <v>1</v>
      </c>
      <c r="S2081" s="338" t="str">
        <f t="shared" si="131"/>
        <v/>
      </c>
    </row>
    <row r="2082" spans="1:19" s="338" customFormat="1" ht="20.100000000000001" customHeight="1">
      <c r="A2082" s="301"/>
      <c r="B2082" s="333"/>
      <c r="C2082" s="333"/>
      <c r="D2082" s="333"/>
      <c r="E2082" s="333"/>
      <c r="F2082" s="333"/>
      <c r="G2082" s="334"/>
      <c r="H2082" s="334"/>
      <c r="I2082" s="335"/>
      <c r="J2082" s="335"/>
      <c r="K2082" s="335"/>
      <c r="L2082" s="335"/>
      <c r="M2082" s="335"/>
      <c r="N2082" s="336" t="str">
        <f t="shared" ca="1" si="128"/>
        <v/>
      </c>
      <c r="O2082" s="336" t="s">
        <v>18592</v>
      </c>
      <c r="P2082" s="337"/>
      <c r="Q2082" s="338" t="str">
        <f t="shared" si="129"/>
        <v/>
      </c>
      <c r="R2082" s="338" t="b">
        <f t="shared" si="130"/>
        <v>1</v>
      </c>
      <c r="S2082" s="338" t="str">
        <f t="shared" si="131"/>
        <v/>
      </c>
    </row>
    <row r="2083" spans="1:19" s="338" customFormat="1" ht="20.100000000000001" customHeight="1">
      <c r="A2083" s="301"/>
      <c r="B2083" s="333"/>
      <c r="C2083" s="333"/>
      <c r="D2083" s="333"/>
      <c r="E2083" s="333"/>
      <c r="F2083" s="333"/>
      <c r="G2083" s="334"/>
      <c r="H2083" s="334"/>
      <c r="I2083" s="335"/>
      <c r="J2083" s="335"/>
      <c r="K2083" s="335"/>
      <c r="L2083" s="335"/>
      <c r="M2083" s="335"/>
      <c r="N2083" s="336" t="str">
        <f t="shared" ca="1" si="128"/>
        <v/>
      </c>
      <c r="O2083" s="336" t="s">
        <v>18592</v>
      </c>
      <c r="P2083" s="337"/>
      <c r="Q2083" s="338" t="str">
        <f t="shared" si="129"/>
        <v/>
      </c>
      <c r="R2083" s="338" t="b">
        <f t="shared" si="130"/>
        <v>1</v>
      </c>
      <c r="S2083" s="338" t="str">
        <f t="shared" si="131"/>
        <v/>
      </c>
    </row>
    <row r="2084" spans="1:19" s="338" customFormat="1" ht="20.100000000000001" customHeight="1">
      <c r="A2084" s="301"/>
      <c r="B2084" s="333"/>
      <c r="C2084" s="333"/>
      <c r="D2084" s="333"/>
      <c r="E2084" s="333"/>
      <c r="F2084" s="333"/>
      <c r="G2084" s="334"/>
      <c r="H2084" s="334"/>
      <c r="I2084" s="335"/>
      <c r="J2084" s="335"/>
      <c r="K2084" s="335"/>
      <c r="L2084" s="335"/>
      <c r="M2084" s="335"/>
      <c r="N2084" s="336" t="str">
        <f t="shared" ca="1" si="128"/>
        <v/>
      </c>
      <c r="O2084" s="336" t="s">
        <v>18592</v>
      </c>
      <c r="P2084" s="337"/>
      <c r="Q2084" s="338" t="str">
        <f t="shared" si="129"/>
        <v/>
      </c>
      <c r="R2084" s="338" t="b">
        <f t="shared" si="130"/>
        <v>1</v>
      </c>
      <c r="S2084" s="338" t="str">
        <f t="shared" si="131"/>
        <v/>
      </c>
    </row>
    <row r="2085" spans="1:19" s="338" customFormat="1" ht="20.100000000000001" customHeight="1">
      <c r="A2085" s="301"/>
      <c r="B2085" s="333"/>
      <c r="C2085" s="333"/>
      <c r="D2085" s="333"/>
      <c r="E2085" s="333"/>
      <c r="F2085" s="333"/>
      <c r="G2085" s="334"/>
      <c r="H2085" s="334"/>
      <c r="I2085" s="335"/>
      <c r="J2085" s="335"/>
      <c r="K2085" s="335"/>
      <c r="L2085" s="335"/>
      <c r="M2085" s="335"/>
      <c r="N2085" s="336" t="str">
        <f t="shared" ca="1" si="128"/>
        <v/>
      </c>
      <c r="O2085" s="336" t="s">
        <v>18592</v>
      </c>
      <c r="P2085" s="337"/>
      <c r="Q2085" s="338" t="str">
        <f t="shared" si="129"/>
        <v/>
      </c>
      <c r="R2085" s="338" t="b">
        <f t="shared" si="130"/>
        <v>1</v>
      </c>
      <c r="S2085" s="338" t="str">
        <f t="shared" si="131"/>
        <v/>
      </c>
    </row>
    <row r="2086" spans="1:19" s="338" customFormat="1" ht="20.100000000000001" customHeight="1">
      <c r="A2086" s="301"/>
      <c r="B2086" s="333"/>
      <c r="C2086" s="333"/>
      <c r="D2086" s="333"/>
      <c r="E2086" s="333"/>
      <c r="F2086" s="333"/>
      <c r="G2086" s="334"/>
      <c r="H2086" s="334"/>
      <c r="I2086" s="335"/>
      <c r="J2086" s="335"/>
      <c r="K2086" s="335"/>
      <c r="L2086" s="335"/>
      <c r="M2086" s="335"/>
      <c r="N2086" s="336" t="str">
        <f t="shared" ca="1" si="128"/>
        <v/>
      </c>
      <c r="O2086" s="336" t="s">
        <v>18592</v>
      </c>
      <c r="P2086" s="337"/>
      <c r="Q2086" s="338" t="str">
        <f t="shared" si="129"/>
        <v/>
      </c>
      <c r="R2086" s="338" t="b">
        <f t="shared" si="130"/>
        <v>1</v>
      </c>
      <c r="S2086" s="338" t="str">
        <f t="shared" si="131"/>
        <v/>
      </c>
    </row>
    <row r="2087" spans="1:19" s="338" customFormat="1" ht="20.100000000000001" customHeight="1">
      <c r="A2087" s="301"/>
      <c r="B2087" s="333"/>
      <c r="C2087" s="333"/>
      <c r="D2087" s="333"/>
      <c r="E2087" s="333"/>
      <c r="F2087" s="333"/>
      <c r="G2087" s="334"/>
      <c r="H2087" s="334"/>
      <c r="I2087" s="335"/>
      <c r="J2087" s="335"/>
      <c r="K2087" s="335"/>
      <c r="L2087" s="335"/>
      <c r="M2087" s="335"/>
      <c r="N2087" s="336" t="str">
        <f t="shared" ca="1" si="128"/>
        <v/>
      </c>
      <c r="O2087" s="336" t="s">
        <v>18592</v>
      </c>
      <c r="P2087" s="337"/>
      <c r="Q2087" s="338" t="str">
        <f t="shared" si="129"/>
        <v/>
      </c>
      <c r="R2087" s="338" t="b">
        <f t="shared" si="130"/>
        <v>1</v>
      </c>
      <c r="S2087" s="338" t="str">
        <f t="shared" si="131"/>
        <v/>
      </c>
    </row>
    <row r="2088" spans="1:19" s="338" customFormat="1" ht="20.100000000000001" customHeight="1">
      <c r="A2088" s="301"/>
      <c r="B2088" s="333"/>
      <c r="C2088" s="333"/>
      <c r="D2088" s="333"/>
      <c r="E2088" s="333"/>
      <c r="F2088" s="333"/>
      <c r="G2088" s="334"/>
      <c r="H2088" s="334"/>
      <c r="I2088" s="335"/>
      <c r="J2088" s="335"/>
      <c r="K2088" s="335"/>
      <c r="L2088" s="335"/>
      <c r="M2088" s="335"/>
      <c r="N2088" s="336" t="str">
        <f t="shared" ca="1" si="128"/>
        <v/>
      </c>
      <c r="O2088" s="336" t="s">
        <v>18592</v>
      </c>
      <c r="P2088" s="337"/>
      <c r="Q2088" s="338" t="str">
        <f t="shared" si="129"/>
        <v/>
      </c>
      <c r="R2088" s="338" t="b">
        <f t="shared" si="130"/>
        <v>1</v>
      </c>
      <c r="S2088" s="338" t="str">
        <f t="shared" si="131"/>
        <v/>
      </c>
    </row>
    <row r="2089" spans="1:19" s="338" customFormat="1" ht="20.100000000000001" customHeight="1">
      <c r="A2089" s="301"/>
      <c r="B2089" s="333"/>
      <c r="C2089" s="333"/>
      <c r="D2089" s="333"/>
      <c r="E2089" s="333"/>
      <c r="F2089" s="333"/>
      <c r="G2089" s="334"/>
      <c r="H2089" s="334"/>
      <c r="I2089" s="335"/>
      <c r="J2089" s="335"/>
      <c r="K2089" s="335"/>
      <c r="L2089" s="335"/>
      <c r="M2089" s="335"/>
      <c r="N2089" s="336" t="str">
        <f t="shared" ca="1" si="128"/>
        <v/>
      </c>
      <c r="O2089" s="336" t="s">
        <v>18592</v>
      </c>
      <c r="P2089" s="337"/>
      <c r="Q2089" s="338" t="str">
        <f t="shared" si="129"/>
        <v/>
      </c>
      <c r="R2089" s="338" t="b">
        <f t="shared" si="130"/>
        <v>1</v>
      </c>
      <c r="S2089" s="338" t="str">
        <f t="shared" si="131"/>
        <v/>
      </c>
    </row>
    <row r="2090" spans="1:19" s="338" customFormat="1" ht="20.100000000000001" customHeight="1">
      <c r="A2090" s="301"/>
      <c r="B2090" s="333"/>
      <c r="C2090" s="333"/>
      <c r="D2090" s="333"/>
      <c r="E2090" s="333"/>
      <c r="F2090" s="333"/>
      <c r="G2090" s="334"/>
      <c r="H2090" s="334"/>
      <c r="I2090" s="335"/>
      <c r="J2090" s="335"/>
      <c r="K2090" s="335"/>
      <c r="L2090" s="335"/>
      <c r="M2090" s="335"/>
      <c r="N2090" s="336" t="str">
        <f t="shared" ca="1" si="128"/>
        <v/>
      </c>
      <c r="O2090" s="336" t="s">
        <v>18592</v>
      </c>
      <c r="P2090" s="337"/>
      <c r="Q2090" s="338" t="str">
        <f t="shared" si="129"/>
        <v/>
      </c>
      <c r="R2090" s="338" t="b">
        <f t="shared" si="130"/>
        <v>1</v>
      </c>
      <c r="S2090" s="338" t="str">
        <f t="shared" si="131"/>
        <v/>
      </c>
    </row>
    <row r="2091" spans="1:19" s="338" customFormat="1" ht="20.100000000000001" customHeight="1">
      <c r="A2091" s="301"/>
      <c r="B2091" s="333"/>
      <c r="C2091" s="333"/>
      <c r="D2091" s="333"/>
      <c r="E2091" s="333"/>
      <c r="F2091" s="333"/>
      <c r="G2091" s="334"/>
      <c r="H2091" s="334"/>
      <c r="I2091" s="335"/>
      <c r="J2091" s="335"/>
      <c r="K2091" s="335"/>
      <c r="L2091" s="335"/>
      <c r="M2091" s="335"/>
      <c r="N2091" s="336" t="str">
        <f t="shared" ca="1" si="128"/>
        <v/>
      </c>
      <c r="O2091" s="336" t="s">
        <v>18592</v>
      </c>
      <c r="P2091" s="337"/>
      <c r="Q2091" s="338" t="str">
        <f t="shared" si="129"/>
        <v/>
      </c>
      <c r="R2091" s="338" t="b">
        <f t="shared" si="130"/>
        <v>1</v>
      </c>
      <c r="S2091" s="338" t="str">
        <f t="shared" si="131"/>
        <v/>
      </c>
    </row>
    <row r="2092" spans="1:19" s="338" customFormat="1" ht="20.100000000000001" customHeight="1">
      <c r="A2092" s="301"/>
      <c r="B2092" s="333"/>
      <c r="C2092" s="333"/>
      <c r="D2092" s="333"/>
      <c r="E2092" s="333"/>
      <c r="F2092" s="333"/>
      <c r="G2092" s="334"/>
      <c r="H2092" s="334"/>
      <c r="I2092" s="335"/>
      <c r="J2092" s="335"/>
      <c r="K2092" s="335"/>
      <c r="L2092" s="335"/>
      <c r="M2092" s="335"/>
      <c r="N2092" s="336" t="str">
        <f t="shared" ca="1" si="128"/>
        <v/>
      </c>
      <c r="O2092" s="336" t="s">
        <v>18592</v>
      </c>
      <c r="P2092" s="337"/>
      <c r="Q2092" s="338" t="str">
        <f t="shared" si="129"/>
        <v/>
      </c>
      <c r="R2092" s="338" t="b">
        <f t="shared" si="130"/>
        <v>1</v>
      </c>
      <c r="S2092" s="338" t="str">
        <f t="shared" si="131"/>
        <v/>
      </c>
    </row>
    <row r="2093" spans="1:19" s="338" customFormat="1" ht="20.100000000000001" customHeight="1">
      <c r="A2093" s="301"/>
      <c r="B2093" s="333"/>
      <c r="C2093" s="333"/>
      <c r="D2093" s="333"/>
      <c r="E2093" s="333"/>
      <c r="F2093" s="333"/>
      <c r="G2093" s="334"/>
      <c r="H2093" s="334"/>
      <c r="I2093" s="335"/>
      <c r="J2093" s="335"/>
      <c r="K2093" s="335"/>
      <c r="L2093" s="335"/>
      <c r="M2093" s="335"/>
      <c r="N2093" s="336" t="str">
        <f t="shared" ca="1" si="128"/>
        <v/>
      </c>
      <c r="O2093" s="336" t="s">
        <v>18592</v>
      </c>
      <c r="P2093" s="337"/>
      <c r="Q2093" s="338" t="str">
        <f t="shared" si="129"/>
        <v/>
      </c>
      <c r="R2093" s="338" t="b">
        <f t="shared" si="130"/>
        <v>1</v>
      </c>
      <c r="S2093" s="338" t="str">
        <f t="shared" si="131"/>
        <v/>
      </c>
    </row>
    <row r="2094" spans="1:19" s="338" customFormat="1" ht="20.100000000000001" customHeight="1">
      <c r="A2094" s="301"/>
      <c r="B2094" s="333"/>
      <c r="C2094" s="333"/>
      <c r="D2094" s="333"/>
      <c r="E2094" s="333"/>
      <c r="F2094" s="333"/>
      <c r="G2094" s="334"/>
      <c r="H2094" s="334"/>
      <c r="I2094" s="335"/>
      <c r="J2094" s="335"/>
      <c r="K2094" s="335"/>
      <c r="L2094" s="335"/>
      <c r="M2094" s="335"/>
      <c r="N2094" s="336" t="str">
        <f t="shared" ca="1" si="128"/>
        <v/>
      </c>
      <c r="O2094" s="336" t="s">
        <v>18592</v>
      </c>
      <c r="P2094" s="337"/>
      <c r="Q2094" s="338" t="str">
        <f t="shared" si="129"/>
        <v/>
      </c>
      <c r="R2094" s="338" t="b">
        <f t="shared" si="130"/>
        <v>1</v>
      </c>
      <c r="S2094" s="338" t="str">
        <f t="shared" si="131"/>
        <v/>
      </c>
    </row>
    <row r="2095" spans="1:19" s="338" customFormat="1" ht="20.100000000000001" customHeight="1">
      <c r="A2095" s="301"/>
      <c r="B2095" s="333"/>
      <c r="C2095" s="333"/>
      <c r="D2095" s="333"/>
      <c r="E2095" s="333"/>
      <c r="F2095" s="333"/>
      <c r="G2095" s="334"/>
      <c r="H2095" s="334"/>
      <c r="I2095" s="335"/>
      <c r="J2095" s="335"/>
      <c r="K2095" s="335"/>
      <c r="L2095" s="335"/>
      <c r="M2095" s="335"/>
      <c r="N2095" s="336" t="str">
        <f t="shared" ca="1" si="128"/>
        <v/>
      </c>
      <c r="O2095" s="336" t="s">
        <v>18592</v>
      </c>
      <c r="P2095" s="337"/>
      <c r="Q2095" s="338" t="str">
        <f t="shared" si="129"/>
        <v/>
      </c>
      <c r="R2095" s="338" t="b">
        <f t="shared" si="130"/>
        <v>1</v>
      </c>
      <c r="S2095" s="338" t="str">
        <f t="shared" si="131"/>
        <v/>
      </c>
    </row>
    <row r="2096" spans="1:19" s="338" customFormat="1" ht="20.100000000000001" customHeight="1">
      <c r="A2096" s="301"/>
      <c r="B2096" s="333"/>
      <c r="C2096" s="333"/>
      <c r="D2096" s="333"/>
      <c r="E2096" s="333"/>
      <c r="F2096" s="333"/>
      <c r="G2096" s="334"/>
      <c r="H2096" s="334"/>
      <c r="I2096" s="335"/>
      <c r="J2096" s="335"/>
      <c r="K2096" s="335"/>
      <c r="L2096" s="335"/>
      <c r="M2096" s="335"/>
      <c r="N2096" s="336" t="str">
        <f t="shared" ca="1" si="128"/>
        <v/>
      </c>
      <c r="O2096" s="336" t="s">
        <v>18592</v>
      </c>
      <c r="P2096" s="337"/>
      <c r="Q2096" s="338" t="str">
        <f t="shared" si="129"/>
        <v/>
      </c>
      <c r="R2096" s="338" t="b">
        <f t="shared" si="130"/>
        <v>1</v>
      </c>
      <c r="S2096" s="338" t="str">
        <f t="shared" si="131"/>
        <v/>
      </c>
    </row>
    <row r="2097" spans="1:19" s="338" customFormat="1" ht="20.100000000000001" customHeight="1">
      <c r="A2097" s="301"/>
      <c r="B2097" s="333"/>
      <c r="C2097" s="333"/>
      <c r="D2097" s="333"/>
      <c r="E2097" s="333"/>
      <c r="F2097" s="333"/>
      <c r="G2097" s="334"/>
      <c r="H2097" s="334"/>
      <c r="I2097" s="335"/>
      <c r="J2097" s="335"/>
      <c r="K2097" s="335"/>
      <c r="L2097" s="335"/>
      <c r="M2097" s="335"/>
      <c r="N2097" s="336" t="str">
        <f t="shared" ca="1" si="128"/>
        <v/>
      </c>
      <c r="O2097" s="336" t="s">
        <v>18592</v>
      </c>
      <c r="P2097" s="337"/>
      <c r="Q2097" s="338" t="str">
        <f t="shared" si="129"/>
        <v/>
      </c>
      <c r="R2097" s="338" t="b">
        <f t="shared" si="130"/>
        <v>1</v>
      </c>
      <c r="S2097" s="338" t="str">
        <f t="shared" si="131"/>
        <v/>
      </c>
    </row>
    <row r="2098" spans="1:19" s="338" customFormat="1" ht="20.100000000000001" customHeight="1">
      <c r="A2098" s="301"/>
      <c r="B2098" s="333"/>
      <c r="C2098" s="333"/>
      <c r="D2098" s="333"/>
      <c r="E2098" s="333"/>
      <c r="F2098" s="333"/>
      <c r="G2098" s="334"/>
      <c r="H2098" s="334"/>
      <c r="I2098" s="335"/>
      <c r="J2098" s="335"/>
      <c r="K2098" s="335"/>
      <c r="L2098" s="335"/>
      <c r="M2098" s="335"/>
      <c r="N2098" s="336" t="str">
        <f t="shared" ca="1" si="128"/>
        <v/>
      </c>
      <c r="O2098" s="336" t="s">
        <v>18592</v>
      </c>
      <c r="P2098" s="337"/>
      <c r="Q2098" s="338" t="str">
        <f t="shared" si="129"/>
        <v/>
      </c>
      <c r="R2098" s="338" t="b">
        <f t="shared" si="130"/>
        <v>1</v>
      </c>
      <c r="S2098" s="338" t="str">
        <f t="shared" si="131"/>
        <v/>
      </c>
    </row>
    <row r="2099" spans="1:19" s="338" customFormat="1" ht="20.100000000000001" customHeight="1">
      <c r="A2099" s="301"/>
      <c r="B2099" s="333"/>
      <c r="C2099" s="333"/>
      <c r="D2099" s="333"/>
      <c r="E2099" s="333"/>
      <c r="F2099" s="333"/>
      <c r="G2099" s="334"/>
      <c r="H2099" s="334"/>
      <c r="I2099" s="335"/>
      <c r="J2099" s="335"/>
      <c r="K2099" s="335"/>
      <c r="L2099" s="335"/>
      <c r="M2099" s="335"/>
      <c r="N2099" s="336" t="str">
        <f t="shared" ca="1" si="128"/>
        <v/>
      </c>
      <c r="O2099" s="336" t="s">
        <v>18592</v>
      </c>
      <c r="P2099" s="337"/>
      <c r="Q2099" s="338" t="str">
        <f t="shared" si="129"/>
        <v/>
      </c>
      <c r="R2099" s="338" t="b">
        <f t="shared" si="130"/>
        <v>1</v>
      </c>
      <c r="S2099" s="338" t="str">
        <f t="shared" si="131"/>
        <v/>
      </c>
    </row>
    <row r="2100" spans="1:19" s="338" customFormat="1" ht="20.100000000000001" customHeight="1">
      <c r="A2100" s="301"/>
      <c r="B2100" s="333"/>
      <c r="C2100" s="333"/>
      <c r="D2100" s="333"/>
      <c r="E2100" s="333"/>
      <c r="F2100" s="333"/>
      <c r="G2100" s="334"/>
      <c r="H2100" s="334"/>
      <c r="I2100" s="335"/>
      <c r="J2100" s="335"/>
      <c r="K2100" s="335"/>
      <c r="L2100" s="335"/>
      <c r="M2100" s="335"/>
      <c r="N2100" s="336" t="str">
        <f t="shared" ca="1" si="128"/>
        <v/>
      </c>
      <c r="O2100" s="336" t="s">
        <v>18592</v>
      </c>
      <c r="P2100" s="337"/>
      <c r="Q2100" s="338" t="str">
        <f t="shared" si="129"/>
        <v/>
      </c>
      <c r="R2100" s="338" t="b">
        <f t="shared" si="130"/>
        <v>1</v>
      </c>
      <c r="S2100" s="338" t="str">
        <f t="shared" si="131"/>
        <v/>
      </c>
    </row>
    <row r="2101" spans="1:19" s="338" customFormat="1" ht="20.100000000000001" customHeight="1">
      <c r="A2101" s="301"/>
      <c r="B2101" s="333"/>
      <c r="C2101" s="333"/>
      <c r="D2101" s="333"/>
      <c r="E2101" s="333"/>
      <c r="F2101" s="333"/>
      <c r="G2101" s="334"/>
      <c r="H2101" s="334"/>
      <c r="I2101" s="335"/>
      <c r="J2101" s="335"/>
      <c r="K2101" s="335"/>
      <c r="L2101" s="335"/>
      <c r="M2101" s="335"/>
      <c r="N2101" s="336" t="str">
        <f t="shared" ca="1" si="128"/>
        <v/>
      </c>
      <c r="O2101" s="336" t="s">
        <v>18592</v>
      </c>
      <c r="P2101" s="337"/>
      <c r="Q2101" s="338" t="str">
        <f t="shared" si="129"/>
        <v/>
      </c>
      <c r="R2101" s="338" t="b">
        <f t="shared" si="130"/>
        <v>1</v>
      </c>
      <c r="S2101" s="338" t="str">
        <f t="shared" si="131"/>
        <v/>
      </c>
    </row>
    <row r="2102" spans="1:19" s="338" customFormat="1" ht="20.100000000000001" customHeight="1">
      <c r="A2102" s="301"/>
      <c r="B2102" s="333"/>
      <c r="C2102" s="333"/>
      <c r="D2102" s="333"/>
      <c r="E2102" s="333"/>
      <c r="F2102" s="333"/>
      <c r="G2102" s="334"/>
      <c r="H2102" s="334"/>
      <c r="I2102" s="335"/>
      <c r="J2102" s="335"/>
      <c r="K2102" s="335"/>
      <c r="L2102" s="335"/>
      <c r="M2102" s="335"/>
      <c r="N2102" s="336" t="str">
        <f t="shared" ca="1" si="128"/>
        <v/>
      </c>
      <c r="O2102" s="336" t="s">
        <v>18592</v>
      </c>
      <c r="P2102" s="337"/>
      <c r="Q2102" s="338" t="str">
        <f t="shared" si="129"/>
        <v/>
      </c>
      <c r="R2102" s="338" t="b">
        <f t="shared" si="130"/>
        <v>1</v>
      </c>
      <c r="S2102" s="338" t="str">
        <f t="shared" si="131"/>
        <v/>
      </c>
    </row>
    <row r="2103" spans="1:19" s="338" customFormat="1" ht="20.100000000000001" customHeight="1">
      <c r="A2103" s="301"/>
      <c r="B2103" s="333"/>
      <c r="C2103" s="333"/>
      <c r="D2103" s="333"/>
      <c r="E2103" s="333"/>
      <c r="F2103" s="333"/>
      <c r="G2103" s="334"/>
      <c r="H2103" s="334"/>
      <c r="I2103" s="335"/>
      <c r="J2103" s="335"/>
      <c r="K2103" s="335"/>
      <c r="L2103" s="335"/>
      <c r="M2103" s="335"/>
      <c r="N2103" s="336" t="str">
        <f t="shared" ca="1" si="128"/>
        <v/>
      </c>
      <c r="O2103" s="336" t="s">
        <v>18592</v>
      </c>
      <c r="P2103" s="337"/>
      <c r="Q2103" s="338" t="str">
        <f t="shared" si="129"/>
        <v/>
      </c>
      <c r="R2103" s="338" t="b">
        <f t="shared" si="130"/>
        <v>1</v>
      </c>
      <c r="S2103" s="338" t="str">
        <f t="shared" si="131"/>
        <v/>
      </c>
    </row>
    <row r="2104" spans="1:19" s="338" customFormat="1" ht="20.100000000000001" customHeight="1">
      <c r="A2104" s="301"/>
      <c r="B2104" s="333"/>
      <c r="C2104" s="333"/>
      <c r="D2104" s="333"/>
      <c r="E2104" s="333"/>
      <c r="F2104" s="333"/>
      <c r="G2104" s="334"/>
      <c r="H2104" s="334"/>
      <c r="I2104" s="335"/>
      <c r="J2104" s="335"/>
      <c r="K2104" s="335"/>
      <c r="L2104" s="335"/>
      <c r="M2104" s="335"/>
      <c r="N2104" s="336" t="str">
        <f t="shared" ca="1" si="128"/>
        <v/>
      </c>
      <c r="O2104" s="336" t="s">
        <v>18592</v>
      </c>
      <c r="P2104" s="337"/>
      <c r="Q2104" s="338" t="str">
        <f t="shared" si="129"/>
        <v/>
      </c>
      <c r="R2104" s="338" t="b">
        <f t="shared" si="130"/>
        <v>1</v>
      </c>
      <c r="S2104" s="338" t="str">
        <f t="shared" si="131"/>
        <v/>
      </c>
    </row>
    <row r="2105" spans="1:19" s="338" customFormat="1" ht="20.100000000000001" customHeight="1">
      <c r="A2105" s="301"/>
      <c r="B2105" s="333"/>
      <c r="C2105" s="333"/>
      <c r="D2105" s="333"/>
      <c r="E2105" s="333"/>
      <c r="F2105" s="333"/>
      <c r="G2105" s="334"/>
      <c r="H2105" s="334"/>
      <c r="I2105" s="335"/>
      <c r="J2105" s="335"/>
      <c r="K2105" s="335"/>
      <c r="L2105" s="335"/>
      <c r="M2105" s="335"/>
      <c r="N2105" s="336" t="str">
        <f t="shared" ca="1" si="128"/>
        <v/>
      </c>
      <c r="O2105" s="336" t="s">
        <v>18592</v>
      </c>
      <c r="P2105" s="337"/>
      <c r="Q2105" s="338" t="str">
        <f t="shared" si="129"/>
        <v/>
      </c>
      <c r="R2105" s="338" t="b">
        <f t="shared" si="130"/>
        <v>1</v>
      </c>
      <c r="S2105" s="338" t="str">
        <f t="shared" si="131"/>
        <v/>
      </c>
    </row>
    <row r="2106" spans="1:19" s="338" customFormat="1" ht="20.100000000000001" customHeight="1">
      <c r="A2106" s="301"/>
      <c r="B2106" s="333"/>
      <c r="C2106" s="333"/>
      <c r="D2106" s="333"/>
      <c r="E2106" s="333"/>
      <c r="F2106" s="333"/>
      <c r="G2106" s="334"/>
      <c r="H2106" s="334"/>
      <c r="I2106" s="335"/>
      <c r="J2106" s="335"/>
      <c r="K2106" s="335"/>
      <c r="L2106" s="335"/>
      <c r="M2106" s="335"/>
      <c r="N2106" s="336" t="str">
        <f t="shared" ca="1" si="128"/>
        <v/>
      </c>
      <c r="O2106" s="336" t="s">
        <v>18592</v>
      </c>
      <c r="P2106" s="337"/>
      <c r="Q2106" s="338" t="str">
        <f t="shared" si="129"/>
        <v/>
      </c>
      <c r="R2106" s="338" t="b">
        <f t="shared" si="130"/>
        <v>1</v>
      </c>
      <c r="S2106" s="338" t="str">
        <f t="shared" si="131"/>
        <v/>
      </c>
    </row>
    <row r="2107" spans="1:19" s="338" customFormat="1" ht="20.100000000000001" customHeight="1">
      <c r="A2107" s="301"/>
      <c r="B2107" s="333"/>
      <c r="C2107" s="333"/>
      <c r="D2107" s="333"/>
      <c r="E2107" s="333"/>
      <c r="F2107" s="333"/>
      <c r="G2107" s="334"/>
      <c r="H2107" s="334"/>
      <c r="I2107" s="335"/>
      <c r="J2107" s="335"/>
      <c r="K2107" s="335"/>
      <c r="L2107" s="335"/>
      <c r="M2107" s="335"/>
      <c r="N2107" s="336" t="str">
        <f t="shared" ca="1" si="128"/>
        <v/>
      </c>
      <c r="O2107" s="336" t="s">
        <v>18592</v>
      </c>
      <c r="P2107" s="337"/>
      <c r="Q2107" s="338" t="str">
        <f t="shared" si="129"/>
        <v/>
      </c>
      <c r="R2107" s="338" t="b">
        <f t="shared" si="130"/>
        <v>1</v>
      </c>
      <c r="S2107" s="338" t="str">
        <f t="shared" si="131"/>
        <v/>
      </c>
    </row>
    <row r="2108" spans="1:19" s="338" customFormat="1" ht="20.100000000000001" customHeight="1">
      <c r="A2108" s="301"/>
      <c r="B2108" s="333"/>
      <c r="C2108" s="333"/>
      <c r="D2108" s="333"/>
      <c r="E2108" s="333"/>
      <c r="F2108" s="333"/>
      <c r="G2108" s="334"/>
      <c r="H2108" s="334"/>
      <c r="I2108" s="335"/>
      <c r="J2108" s="335"/>
      <c r="K2108" s="335"/>
      <c r="L2108" s="335"/>
      <c r="M2108" s="335"/>
      <c r="N2108" s="336" t="str">
        <f t="shared" ca="1" si="128"/>
        <v/>
      </c>
      <c r="O2108" s="336" t="s">
        <v>18592</v>
      </c>
      <c r="P2108" s="337"/>
      <c r="Q2108" s="338" t="str">
        <f t="shared" si="129"/>
        <v/>
      </c>
      <c r="R2108" s="338" t="b">
        <f t="shared" si="130"/>
        <v>1</v>
      </c>
      <c r="S2108" s="338" t="str">
        <f t="shared" si="131"/>
        <v/>
      </c>
    </row>
    <row r="2109" spans="1:19" s="338" customFormat="1" ht="20.100000000000001" customHeight="1">
      <c r="A2109" s="301"/>
      <c r="B2109" s="333"/>
      <c r="C2109" s="333"/>
      <c r="D2109" s="333"/>
      <c r="E2109" s="333"/>
      <c r="F2109" s="333"/>
      <c r="G2109" s="334"/>
      <c r="H2109" s="334"/>
      <c r="I2109" s="335"/>
      <c r="J2109" s="335"/>
      <c r="K2109" s="335"/>
      <c r="L2109" s="335"/>
      <c r="M2109" s="335"/>
      <c r="N2109" s="336" t="str">
        <f t="shared" ca="1" si="128"/>
        <v/>
      </c>
      <c r="O2109" s="336" t="s">
        <v>18592</v>
      </c>
      <c r="P2109" s="337"/>
      <c r="Q2109" s="338" t="str">
        <f t="shared" si="129"/>
        <v/>
      </c>
      <c r="R2109" s="338" t="b">
        <f t="shared" si="130"/>
        <v>1</v>
      </c>
      <c r="S2109" s="338" t="str">
        <f t="shared" si="131"/>
        <v/>
      </c>
    </row>
    <row r="2110" spans="1:19" s="338" customFormat="1" ht="20.100000000000001" customHeight="1">
      <c r="A2110" s="301"/>
      <c r="B2110" s="333"/>
      <c r="C2110" s="333"/>
      <c r="D2110" s="333"/>
      <c r="E2110" s="333"/>
      <c r="F2110" s="333"/>
      <c r="G2110" s="334"/>
      <c r="H2110" s="334"/>
      <c r="I2110" s="335"/>
      <c r="J2110" s="335"/>
      <c r="K2110" s="335"/>
      <c r="L2110" s="335"/>
      <c r="M2110" s="335"/>
      <c r="N2110" s="336" t="str">
        <f t="shared" ca="1" si="128"/>
        <v/>
      </c>
      <c r="O2110" s="336" t="s">
        <v>18592</v>
      </c>
      <c r="P2110" s="337"/>
      <c r="Q2110" s="338" t="str">
        <f t="shared" si="129"/>
        <v/>
      </c>
      <c r="R2110" s="338" t="b">
        <f t="shared" si="130"/>
        <v>1</v>
      </c>
      <c r="S2110" s="338" t="str">
        <f t="shared" si="131"/>
        <v/>
      </c>
    </row>
    <row r="2111" spans="1:19" s="338" customFormat="1" ht="20.100000000000001" customHeight="1">
      <c r="A2111" s="301"/>
      <c r="B2111" s="333"/>
      <c r="C2111" s="333"/>
      <c r="D2111" s="333"/>
      <c r="E2111" s="333"/>
      <c r="F2111" s="333"/>
      <c r="G2111" s="334"/>
      <c r="H2111" s="334"/>
      <c r="I2111" s="335"/>
      <c r="J2111" s="335"/>
      <c r="K2111" s="335"/>
      <c r="L2111" s="335"/>
      <c r="M2111" s="335"/>
      <c r="N2111" s="336" t="str">
        <f t="shared" ca="1" si="128"/>
        <v/>
      </c>
      <c r="O2111" s="336" t="s">
        <v>18592</v>
      </c>
      <c r="P2111" s="337"/>
      <c r="Q2111" s="338" t="str">
        <f t="shared" si="129"/>
        <v/>
      </c>
      <c r="R2111" s="338" t="b">
        <f t="shared" si="130"/>
        <v>1</v>
      </c>
      <c r="S2111" s="338" t="str">
        <f t="shared" si="131"/>
        <v/>
      </c>
    </row>
    <row r="2112" spans="1:19" s="338" customFormat="1" ht="20.100000000000001" customHeight="1">
      <c r="A2112" s="301"/>
      <c r="B2112" s="333"/>
      <c r="C2112" s="333"/>
      <c r="D2112" s="333"/>
      <c r="E2112" s="333"/>
      <c r="F2112" s="333"/>
      <c r="G2112" s="334"/>
      <c r="H2112" s="334"/>
      <c r="I2112" s="335"/>
      <c r="J2112" s="335"/>
      <c r="K2112" s="335"/>
      <c r="L2112" s="335"/>
      <c r="M2112" s="335"/>
      <c r="N2112" s="336" t="str">
        <f t="shared" ca="1" si="128"/>
        <v/>
      </c>
      <c r="O2112" s="336" t="s">
        <v>18592</v>
      </c>
      <c r="P2112" s="337"/>
      <c r="Q2112" s="338" t="str">
        <f t="shared" si="129"/>
        <v/>
      </c>
      <c r="R2112" s="338" t="b">
        <f t="shared" si="130"/>
        <v>1</v>
      </c>
      <c r="S2112" s="338" t="str">
        <f t="shared" si="131"/>
        <v/>
      </c>
    </row>
    <row r="2113" spans="1:19" s="338" customFormat="1" ht="20.100000000000001" customHeight="1">
      <c r="A2113" s="301"/>
      <c r="B2113" s="333"/>
      <c r="C2113" s="333"/>
      <c r="D2113" s="333"/>
      <c r="E2113" s="333"/>
      <c r="F2113" s="333"/>
      <c r="G2113" s="334"/>
      <c r="H2113" s="334"/>
      <c r="I2113" s="335"/>
      <c r="J2113" s="335"/>
      <c r="K2113" s="335"/>
      <c r="L2113" s="335"/>
      <c r="M2113" s="335"/>
      <c r="N2113" s="336" t="str">
        <f t="shared" ca="1" si="128"/>
        <v/>
      </c>
      <c r="O2113" s="336" t="s">
        <v>18592</v>
      </c>
      <c r="P2113" s="337"/>
      <c r="Q2113" s="338" t="str">
        <f t="shared" si="129"/>
        <v/>
      </c>
      <c r="R2113" s="338" t="b">
        <f t="shared" si="130"/>
        <v>1</v>
      </c>
      <c r="S2113" s="338" t="str">
        <f t="shared" si="131"/>
        <v/>
      </c>
    </row>
    <row r="2114" spans="1:19" s="338" customFormat="1" ht="20.100000000000001" customHeight="1">
      <c r="A2114" s="301"/>
      <c r="B2114" s="333"/>
      <c r="C2114" s="333"/>
      <c r="D2114" s="333"/>
      <c r="E2114" s="333"/>
      <c r="F2114" s="333"/>
      <c r="G2114" s="334"/>
      <c r="H2114" s="334"/>
      <c r="I2114" s="335"/>
      <c r="J2114" s="335"/>
      <c r="K2114" s="335"/>
      <c r="L2114" s="335"/>
      <c r="M2114" s="335"/>
      <c r="N2114" s="336" t="str">
        <f t="shared" ca="1" si="128"/>
        <v/>
      </c>
      <c r="O2114" s="336" t="s">
        <v>18592</v>
      </c>
      <c r="P2114" s="337"/>
      <c r="Q2114" s="338" t="str">
        <f t="shared" si="129"/>
        <v/>
      </c>
      <c r="R2114" s="338" t="b">
        <f t="shared" si="130"/>
        <v>1</v>
      </c>
      <c r="S2114" s="338" t="str">
        <f t="shared" si="131"/>
        <v/>
      </c>
    </row>
    <row r="2115" spans="1:19" s="338" customFormat="1" ht="20.100000000000001" customHeight="1">
      <c r="A2115" s="301"/>
      <c r="B2115" s="333"/>
      <c r="C2115" s="333"/>
      <c r="D2115" s="333"/>
      <c r="E2115" s="333"/>
      <c r="F2115" s="333"/>
      <c r="G2115" s="334"/>
      <c r="H2115" s="334"/>
      <c r="I2115" s="335"/>
      <c r="J2115" s="335"/>
      <c r="K2115" s="335"/>
      <c r="L2115" s="335"/>
      <c r="M2115" s="335"/>
      <c r="N2115" s="336" t="str">
        <f t="shared" ca="1" si="128"/>
        <v/>
      </c>
      <c r="O2115" s="336" t="s">
        <v>18592</v>
      </c>
      <c r="P2115" s="337"/>
      <c r="Q2115" s="338" t="str">
        <f t="shared" si="129"/>
        <v/>
      </c>
      <c r="R2115" s="338" t="b">
        <f t="shared" si="130"/>
        <v>1</v>
      </c>
      <c r="S2115" s="338" t="str">
        <f t="shared" si="131"/>
        <v/>
      </c>
    </row>
    <row r="2116" spans="1:19" s="338" customFormat="1" ht="20.100000000000001" customHeight="1">
      <c r="A2116" s="301"/>
      <c r="B2116" s="333"/>
      <c r="C2116" s="333"/>
      <c r="D2116" s="333"/>
      <c r="E2116" s="333"/>
      <c r="F2116" s="333"/>
      <c r="G2116" s="334"/>
      <c r="H2116" s="334"/>
      <c r="I2116" s="335"/>
      <c r="J2116" s="335"/>
      <c r="K2116" s="335"/>
      <c r="L2116" s="335"/>
      <c r="M2116" s="335"/>
      <c r="N2116" s="336" t="str">
        <f t="shared" ca="1" si="128"/>
        <v/>
      </c>
      <c r="O2116" s="336" t="s">
        <v>18592</v>
      </c>
      <c r="P2116" s="337"/>
      <c r="Q2116" s="338" t="str">
        <f t="shared" si="129"/>
        <v/>
      </c>
      <c r="R2116" s="338" t="b">
        <f t="shared" si="130"/>
        <v>1</v>
      </c>
      <c r="S2116" s="338" t="str">
        <f t="shared" si="131"/>
        <v/>
      </c>
    </row>
    <row r="2117" spans="1:19" s="338" customFormat="1" ht="20.100000000000001" customHeight="1">
      <c r="A2117" s="301"/>
      <c r="B2117" s="333"/>
      <c r="C2117" s="333"/>
      <c r="D2117" s="333"/>
      <c r="E2117" s="333"/>
      <c r="F2117" s="333"/>
      <c r="G2117" s="334"/>
      <c r="H2117" s="334"/>
      <c r="I2117" s="335"/>
      <c r="J2117" s="335"/>
      <c r="K2117" s="335"/>
      <c r="L2117" s="335"/>
      <c r="M2117" s="335"/>
      <c r="N2117" s="336" t="str">
        <f t="shared" ref="N2117:N2180" ca="1" si="132">IF(A2117="","",IF(ISERROR(MATCH($F2117,CL,0)),"Unknown",INDIRECT("'C'!$A$"&amp;MATCH($F2117,CL,0)+1)))</f>
        <v/>
      </c>
      <c r="O2117" s="336" t="s">
        <v>18592</v>
      </c>
      <c r="P2117" s="337"/>
      <c r="Q2117" s="338" t="str">
        <f t="shared" ref="Q2117:Q2180" si="133">A2117&amp;B2117</f>
        <v/>
      </c>
      <c r="R2117" s="338" t="b">
        <f t="shared" ref="R2117:R2180" si="134">OR(ISBLANK(B2117),ISBLANK(C2117))</f>
        <v>1</v>
      </c>
      <c r="S2117" s="338" t="str">
        <f t="shared" ref="S2117:S2180" si="135">IF(R2117,"",A2117&amp;"+")</f>
        <v/>
      </c>
    </row>
    <row r="2118" spans="1:19" s="338" customFormat="1" ht="20.100000000000001" customHeight="1">
      <c r="A2118" s="301"/>
      <c r="B2118" s="333"/>
      <c r="C2118" s="333"/>
      <c r="D2118" s="333"/>
      <c r="E2118" s="333"/>
      <c r="F2118" s="333"/>
      <c r="G2118" s="334"/>
      <c r="H2118" s="334"/>
      <c r="I2118" s="335"/>
      <c r="J2118" s="335"/>
      <c r="K2118" s="335"/>
      <c r="L2118" s="335"/>
      <c r="M2118" s="335"/>
      <c r="N2118" s="336" t="str">
        <f t="shared" ca="1" si="132"/>
        <v/>
      </c>
      <c r="O2118" s="336" t="s">
        <v>18592</v>
      </c>
      <c r="P2118" s="337"/>
      <c r="Q2118" s="338" t="str">
        <f t="shared" si="133"/>
        <v/>
      </c>
      <c r="R2118" s="338" t="b">
        <f t="shared" si="134"/>
        <v>1</v>
      </c>
      <c r="S2118" s="338" t="str">
        <f t="shared" si="135"/>
        <v/>
      </c>
    </row>
    <row r="2119" spans="1:19" s="338" customFormat="1" ht="20.100000000000001" customHeight="1">
      <c r="A2119" s="301"/>
      <c r="B2119" s="333"/>
      <c r="C2119" s="333"/>
      <c r="D2119" s="333"/>
      <c r="E2119" s="333"/>
      <c r="F2119" s="333"/>
      <c r="G2119" s="334"/>
      <c r="H2119" s="334"/>
      <c r="I2119" s="335"/>
      <c r="J2119" s="335"/>
      <c r="K2119" s="335"/>
      <c r="L2119" s="335"/>
      <c r="M2119" s="335"/>
      <c r="N2119" s="336" t="str">
        <f t="shared" ca="1" si="132"/>
        <v/>
      </c>
      <c r="O2119" s="336" t="s">
        <v>18592</v>
      </c>
      <c r="P2119" s="337"/>
      <c r="Q2119" s="338" t="str">
        <f t="shared" si="133"/>
        <v/>
      </c>
      <c r="R2119" s="338" t="b">
        <f t="shared" si="134"/>
        <v>1</v>
      </c>
      <c r="S2119" s="338" t="str">
        <f t="shared" si="135"/>
        <v/>
      </c>
    </row>
    <row r="2120" spans="1:19" s="338" customFormat="1" ht="20.100000000000001" customHeight="1">
      <c r="A2120" s="301"/>
      <c r="B2120" s="333"/>
      <c r="C2120" s="333"/>
      <c r="D2120" s="333"/>
      <c r="E2120" s="333"/>
      <c r="F2120" s="333"/>
      <c r="G2120" s="334"/>
      <c r="H2120" s="334"/>
      <c r="I2120" s="335"/>
      <c r="J2120" s="335"/>
      <c r="K2120" s="335"/>
      <c r="L2120" s="335"/>
      <c r="M2120" s="335"/>
      <c r="N2120" s="336" t="str">
        <f t="shared" ca="1" si="132"/>
        <v/>
      </c>
      <c r="O2120" s="336" t="s">
        <v>18592</v>
      </c>
      <c r="P2120" s="337"/>
      <c r="Q2120" s="338" t="str">
        <f t="shared" si="133"/>
        <v/>
      </c>
      <c r="R2120" s="338" t="b">
        <f t="shared" si="134"/>
        <v>1</v>
      </c>
      <c r="S2120" s="338" t="str">
        <f t="shared" si="135"/>
        <v/>
      </c>
    </row>
    <row r="2121" spans="1:19" s="338" customFormat="1" ht="20.100000000000001" customHeight="1">
      <c r="A2121" s="301"/>
      <c r="B2121" s="333"/>
      <c r="C2121" s="333"/>
      <c r="D2121" s="333"/>
      <c r="E2121" s="333"/>
      <c r="F2121" s="333"/>
      <c r="G2121" s="334"/>
      <c r="H2121" s="334"/>
      <c r="I2121" s="335"/>
      <c r="J2121" s="335"/>
      <c r="K2121" s="335"/>
      <c r="L2121" s="335"/>
      <c r="M2121" s="335"/>
      <c r="N2121" s="336" t="str">
        <f t="shared" ca="1" si="132"/>
        <v/>
      </c>
      <c r="O2121" s="336" t="s">
        <v>18592</v>
      </c>
      <c r="P2121" s="337"/>
      <c r="Q2121" s="338" t="str">
        <f t="shared" si="133"/>
        <v/>
      </c>
      <c r="R2121" s="338" t="b">
        <f t="shared" si="134"/>
        <v>1</v>
      </c>
      <c r="S2121" s="338" t="str">
        <f t="shared" si="135"/>
        <v/>
      </c>
    </row>
    <row r="2122" spans="1:19" s="338" customFormat="1" ht="20.100000000000001" customHeight="1">
      <c r="A2122" s="301"/>
      <c r="B2122" s="333"/>
      <c r="C2122" s="333"/>
      <c r="D2122" s="333"/>
      <c r="E2122" s="333"/>
      <c r="F2122" s="333"/>
      <c r="G2122" s="334"/>
      <c r="H2122" s="334"/>
      <c r="I2122" s="335"/>
      <c r="J2122" s="335"/>
      <c r="K2122" s="335"/>
      <c r="L2122" s="335"/>
      <c r="M2122" s="335"/>
      <c r="N2122" s="336" t="str">
        <f t="shared" ca="1" si="132"/>
        <v/>
      </c>
      <c r="O2122" s="336" t="s">
        <v>18592</v>
      </c>
      <c r="P2122" s="337"/>
      <c r="Q2122" s="338" t="str">
        <f t="shared" si="133"/>
        <v/>
      </c>
      <c r="R2122" s="338" t="b">
        <f t="shared" si="134"/>
        <v>1</v>
      </c>
      <c r="S2122" s="338" t="str">
        <f t="shared" si="135"/>
        <v/>
      </c>
    </row>
    <row r="2123" spans="1:19" s="338" customFormat="1" ht="20.100000000000001" customHeight="1">
      <c r="A2123" s="301"/>
      <c r="B2123" s="333"/>
      <c r="C2123" s="333"/>
      <c r="D2123" s="333"/>
      <c r="E2123" s="333"/>
      <c r="F2123" s="333"/>
      <c r="G2123" s="334"/>
      <c r="H2123" s="334"/>
      <c r="I2123" s="335"/>
      <c r="J2123" s="335"/>
      <c r="K2123" s="335"/>
      <c r="L2123" s="335"/>
      <c r="M2123" s="335"/>
      <c r="N2123" s="336" t="str">
        <f t="shared" ca="1" si="132"/>
        <v/>
      </c>
      <c r="O2123" s="336" t="s">
        <v>18592</v>
      </c>
      <c r="P2123" s="337"/>
      <c r="Q2123" s="338" t="str">
        <f t="shared" si="133"/>
        <v/>
      </c>
      <c r="R2123" s="338" t="b">
        <f t="shared" si="134"/>
        <v>1</v>
      </c>
      <c r="S2123" s="338" t="str">
        <f t="shared" si="135"/>
        <v/>
      </c>
    </row>
    <row r="2124" spans="1:19" s="338" customFormat="1" ht="20.100000000000001" customHeight="1">
      <c r="A2124" s="301"/>
      <c r="B2124" s="333"/>
      <c r="C2124" s="333"/>
      <c r="D2124" s="333"/>
      <c r="E2124" s="333"/>
      <c r="F2124" s="333"/>
      <c r="G2124" s="334"/>
      <c r="H2124" s="334"/>
      <c r="I2124" s="335"/>
      <c r="J2124" s="335"/>
      <c r="K2124" s="335"/>
      <c r="L2124" s="335"/>
      <c r="M2124" s="335"/>
      <c r="N2124" s="336" t="str">
        <f t="shared" ca="1" si="132"/>
        <v/>
      </c>
      <c r="O2124" s="336" t="s">
        <v>18592</v>
      </c>
      <c r="P2124" s="337"/>
      <c r="Q2124" s="338" t="str">
        <f t="shared" si="133"/>
        <v/>
      </c>
      <c r="R2124" s="338" t="b">
        <f t="shared" si="134"/>
        <v>1</v>
      </c>
      <c r="S2124" s="338" t="str">
        <f t="shared" si="135"/>
        <v/>
      </c>
    </row>
    <row r="2125" spans="1:19" s="338" customFormat="1" ht="20.100000000000001" customHeight="1">
      <c r="A2125" s="301"/>
      <c r="B2125" s="333"/>
      <c r="C2125" s="333"/>
      <c r="D2125" s="333"/>
      <c r="E2125" s="333"/>
      <c r="F2125" s="333"/>
      <c r="G2125" s="334"/>
      <c r="H2125" s="334"/>
      <c r="I2125" s="335"/>
      <c r="J2125" s="335"/>
      <c r="K2125" s="335"/>
      <c r="L2125" s="335"/>
      <c r="M2125" s="335"/>
      <c r="N2125" s="336" t="str">
        <f t="shared" ca="1" si="132"/>
        <v/>
      </c>
      <c r="O2125" s="336" t="s">
        <v>18592</v>
      </c>
      <c r="P2125" s="337"/>
      <c r="Q2125" s="338" t="str">
        <f t="shared" si="133"/>
        <v/>
      </c>
      <c r="R2125" s="338" t="b">
        <f t="shared" si="134"/>
        <v>1</v>
      </c>
      <c r="S2125" s="338" t="str">
        <f t="shared" si="135"/>
        <v/>
      </c>
    </row>
    <row r="2126" spans="1:19" s="338" customFormat="1" ht="20.100000000000001" customHeight="1">
      <c r="A2126" s="301"/>
      <c r="B2126" s="333"/>
      <c r="C2126" s="333"/>
      <c r="D2126" s="333"/>
      <c r="E2126" s="333"/>
      <c r="F2126" s="333"/>
      <c r="G2126" s="334"/>
      <c r="H2126" s="334"/>
      <c r="I2126" s="335"/>
      <c r="J2126" s="335"/>
      <c r="K2126" s="335"/>
      <c r="L2126" s="335"/>
      <c r="M2126" s="335"/>
      <c r="N2126" s="336" t="str">
        <f t="shared" ca="1" si="132"/>
        <v/>
      </c>
      <c r="O2126" s="336" t="s">
        <v>18592</v>
      </c>
      <c r="P2126" s="337"/>
      <c r="Q2126" s="338" t="str">
        <f t="shared" si="133"/>
        <v/>
      </c>
      <c r="R2126" s="338" t="b">
        <f t="shared" si="134"/>
        <v>1</v>
      </c>
      <c r="S2126" s="338" t="str">
        <f t="shared" si="135"/>
        <v/>
      </c>
    </row>
    <row r="2127" spans="1:19" s="338" customFormat="1" ht="20.100000000000001" customHeight="1">
      <c r="A2127" s="301"/>
      <c r="B2127" s="333"/>
      <c r="C2127" s="333"/>
      <c r="D2127" s="333"/>
      <c r="E2127" s="333"/>
      <c r="F2127" s="333"/>
      <c r="G2127" s="334"/>
      <c r="H2127" s="334"/>
      <c r="I2127" s="335"/>
      <c r="J2127" s="335"/>
      <c r="K2127" s="335"/>
      <c r="L2127" s="335"/>
      <c r="M2127" s="335"/>
      <c r="N2127" s="336" t="str">
        <f t="shared" ca="1" si="132"/>
        <v/>
      </c>
      <c r="O2127" s="336" t="s">
        <v>18592</v>
      </c>
      <c r="P2127" s="337"/>
      <c r="Q2127" s="338" t="str">
        <f t="shared" si="133"/>
        <v/>
      </c>
      <c r="R2127" s="338" t="b">
        <f t="shared" si="134"/>
        <v>1</v>
      </c>
      <c r="S2127" s="338" t="str">
        <f t="shared" si="135"/>
        <v/>
      </c>
    </row>
    <row r="2128" spans="1:19" s="338" customFormat="1" ht="20.100000000000001" customHeight="1">
      <c r="A2128" s="301"/>
      <c r="B2128" s="333"/>
      <c r="C2128" s="333"/>
      <c r="D2128" s="333"/>
      <c r="E2128" s="333"/>
      <c r="F2128" s="333"/>
      <c r="G2128" s="334"/>
      <c r="H2128" s="334"/>
      <c r="I2128" s="335"/>
      <c r="J2128" s="335"/>
      <c r="K2128" s="335"/>
      <c r="L2128" s="335"/>
      <c r="M2128" s="335"/>
      <c r="N2128" s="336" t="str">
        <f t="shared" ca="1" si="132"/>
        <v/>
      </c>
      <c r="O2128" s="336" t="s">
        <v>18592</v>
      </c>
      <c r="P2128" s="337"/>
      <c r="Q2128" s="338" t="str">
        <f t="shared" si="133"/>
        <v/>
      </c>
      <c r="R2128" s="338" t="b">
        <f t="shared" si="134"/>
        <v>1</v>
      </c>
      <c r="S2128" s="338" t="str">
        <f t="shared" si="135"/>
        <v/>
      </c>
    </row>
    <row r="2129" spans="1:19" s="338" customFormat="1" ht="20.100000000000001" customHeight="1">
      <c r="A2129" s="301"/>
      <c r="B2129" s="333"/>
      <c r="C2129" s="333"/>
      <c r="D2129" s="333"/>
      <c r="E2129" s="333"/>
      <c r="F2129" s="333"/>
      <c r="G2129" s="334"/>
      <c r="H2129" s="334"/>
      <c r="I2129" s="335"/>
      <c r="J2129" s="335"/>
      <c r="K2129" s="335"/>
      <c r="L2129" s="335"/>
      <c r="M2129" s="335"/>
      <c r="N2129" s="336" t="str">
        <f t="shared" ca="1" si="132"/>
        <v/>
      </c>
      <c r="O2129" s="336" t="s">
        <v>18592</v>
      </c>
      <c r="P2129" s="337"/>
      <c r="Q2129" s="338" t="str">
        <f t="shared" si="133"/>
        <v/>
      </c>
      <c r="R2129" s="338" t="b">
        <f t="shared" si="134"/>
        <v>1</v>
      </c>
      <c r="S2129" s="338" t="str">
        <f t="shared" si="135"/>
        <v/>
      </c>
    </row>
    <row r="2130" spans="1:19" s="338" customFormat="1" ht="20.100000000000001" customHeight="1">
      <c r="A2130" s="301"/>
      <c r="B2130" s="333"/>
      <c r="C2130" s="333"/>
      <c r="D2130" s="333"/>
      <c r="E2130" s="333"/>
      <c r="F2130" s="333"/>
      <c r="G2130" s="334"/>
      <c r="H2130" s="334"/>
      <c r="I2130" s="335"/>
      <c r="J2130" s="335"/>
      <c r="K2130" s="335"/>
      <c r="L2130" s="335"/>
      <c r="M2130" s="335"/>
      <c r="N2130" s="336" t="str">
        <f t="shared" ca="1" si="132"/>
        <v/>
      </c>
      <c r="O2130" s="336" t="s">
        <v>18592</v>
      </c>
      <c r="P2130" s="337"/>
      <c r="Q2130" s="338" t="str">
        <f t="shared" si="133"/>
        <v/>
      </c>
      <c r="R2130" s="338" t="b">
        <f t="shared" si="134"/>
        <v>1</v>
      </c>
      <c r="S2130" s="338" t="str">
        <f t="shared" si="135"/>
        <v/>
      </c>
    </row>
    <row r="2131" spans="1:19" s="338" customFormat="1" ht="20.100000000000001" customHeight="1">
      <c r="A2131" s="301"/>
      <c r="B2131" s="333"/>
      <c r="C2131" s="333"/>
      <c r="D2131" s="333"/>
      <c r="E2131" s="333"/>
      <c r="F2131" s="333"/>
      <c r="G2131" s="334"/>
      <c r="H2131" s="334"/>
      <c r="I2131" s="335"/>
      <c r="J2131" s="335"/>
      <c r="K2131" s="335"/>
      <c r="L2131" s="335"/>
      <c r="M2131" s="335"/>
      <c r="N2131" s="336" t="str">
        <f t="shared" ca="1" si="132"/>
        <v/>
      </c>
      <c r="O2131" s="336" t="s">
        <v>18592</v>
      </c>
      <c r="P2131" s="337"/>
      <c r="Q2131" s="338" t="str">
        <f t="shared" si="133"/>
        <v/>
      </c>
      <c r="R2131" s="338" t="b">
        <f t="shared" si="134"/>
        <v>1</v>
      </c>
      <c r="S2131" s="338" t="str">
        <f t="shared" si="135"/>
        <v/>
      </c>
    </row>
    <row r="2132" spans="1:19" s="338" customFormat="1" ht="20.100000000000001" customHeight="1">
      <c r="A2132" s="301"/>
      <c r="B2132" s="333"/>
      <c r="C2132" s="333"/>
      <c r="D2132" s="333"/>
      <c r="E2132" s="333"/>
      <c r="F2132" s="333"/>
      <c r="G2132" s="334"/>
      <c r="H2132" s="334"/>
      <c r="I2132" s="335"/>
      <c r="J2132" s="335"/>
      <c r="K2132" s="335"/>
      <c r="L2132" s="335"/>
      <c r="M2132" s="335"/>
      <c r="N2132" s="336" t="str">
        <f t="shared" ca="1" si="132"/>
        <v/>
      </c>
      <c r="O2132" s="336" t="s">
        <v>18592</v>
      </c>
      <c r="P2132" s="337"/>
      <c r="Q2132" s="338" t="str">
        <f t="shared" si="133"/>
        <v/>
      </c>
      <c r="R2132" s="338" t="b">
        <f t="shared" si="134"/>
        <v>1</v>
      </c>
      <c r="S2132" s="338" t="str">
        <f t="shared" si="135"/>
        <v/>
      </c>
    </row>
    <row r="2133" spans="1:19" s="338" customFormat="1" ht="20.100000000000001" customHeight="1">
      <c r="A2133" s="301"/>
      <c r="B2133" s="333"/>
      <c r="C2133" s="333"/>
      <c r="D2133" s="333"/>
      <c r="E2133" s="333"/>
      <c r="F2133" s="333"/>
      <c r="G2133" s="334"/>
      <c r="H2133" s="334"/>
      <c r="I2133" s="335"/>
      <c r="J2133" s="335"/>
      <c r="K2133" s="335"/>
      <c r="L2133" s="335"/>
      <c r="M2133" s="335"/>
      <c r="N2133" s="336" t="str">
        <f t="shared" ca="1" si="132"/>
        <v/>
      </c>
      <c r="O2133" s="336" t="s">
        <v>18592</v>
      </c>
      <c r="P2133" s="337"/>
      <c r="Q2133" s="338" t="str">
        <f t="shared" si="133"/>
        <v/>
      </c>
      <c r="R2133" s="338" t="b">
        <f t="shared" si="134"/>
        <v>1</v>
      </c>
      <c r="S2133" s="338" t="str">
        <f t="shared" si="135"/>
        <v/>
      </c>
    </row>
    <row r="2134" spans="1:19" s="338" customFormat="1" ht="20.100000000000001" customHeight="1">
      <c r="A2134" s="301"/>
      <c r="B2134" s="333"/>
      <c r="C2134" s="333"/>
      <c r="D2134" s="333"/>
      <c r="E2134" s="333"/>
      <c r="F2134" s="333"/>
      <c r="G2134" s="334"/>
      <c r="H2134" s="334"/>
      <c r="I2134" s="335"/>
      <c r="J2134" s="335"/>
      <c r="K2134" s="335"/>
      <c r="L2134" s="335"/>
      <c r="M2134" s="335"/>
      <c r="N2134" s="336" t="str">
        <f t="shared" ca="1" si="132"/>
        <v/>
      </c>
      <c r="O2134" s="336" t="s">
        <v>18592</v>
      </c>
      <c r="P2134" s="337"/>
      <c r="Q2134" s="338" t="str">
        <f t="shared" si="133"/>
        <v/>
      </c>
      <c r="R2134" s="338" t="b">
        <f t="shared" si="134"/>
        <v>1</v>
      </c>
      <c r="S2134" s="338" t="str">
        <f t="shared" si="135"/>
        <v/>
      </c>
    </row>
    <row r="2135" spans="1:19" s="338" customFormat="1" ht="20.100000000000001" customHeight="1">
      <c r="A2135" s="301"/>
      <c r="B2135" s="333"/>
      <c r="C2135" s="333"/>
      <c r="D2135" s="333"/>
      <c r="E2135" s="333"/>
      <c r="F2135" s="333"/>
      <c r="G2135" s="334"/>
      <c r="H2135" s="334"/>
      <c r="I2135" s="335"/>
      <c r="J2135" s="335"/>
      <c r="K2135" s="335"/>
      <c r="L2135" s="335"/>
      <c r="M2135" s="335"/>
      <c r="N2135" s="336" t="str">
        <f t="shared" ca="1" si="132"/>
        <v/>
      </c>
      <c r="O2135" s="336" t="s">
        <v>18592</v>
      </c>
      <c r="P2135" s="337"/>
      <c r="Q2135" s="338" t="str">
        <f t="shared" si="133"/>
        <v/>
      </c>
      <c r="R2135" s="338" t="b">
        <f t="shared" si="134"/>
        <v>1</v>
      </c>
      <c r="S2135" s="338" t="str">
        <f t="shared" si="135"/>
        <v/>
      </c>
    </row>
    <row r="2136" spans="1:19" s="338" customFormat="1" ht="20.100000000000001" customHeight="1">
      <c r="A2136" s="301"/>
      <c r="B2136" s="333"/>
      <c r="C2136" s="333"/>
      <c r="D2136" s="333"/>
      <c r="E2136" s="333"/>
      <c r="F2136" s="333"/>
      <c r="G2136" s="334"/>
      <c r="H2136" s="334"/>
      <c r="I2136" s="335"/>
      <c r="J2136" s="335"/>
      <c r="K2136" s="335"/>
      <c r="L2136" s="335"/>
      <c r="M2136" s="335"/>
      <c r="N2136" s="336" t="str">
        <f t="shared" ca="1" si="132"/>
        <v/>
      </c>
      <c r="O2136" s="336" t="s">
        <v>18592</v>
      </c>
      <c r="P2136" s="337"/>
      <c r="Q2136" s="338" t="str">
        <f t="shared" si="133"/>
        <v/>
      </c>
      <c r="R2136" s="338" t="b">
        <f t="shared" si="134"/>
        <v>1</v>
      </c>
      <c r="S2136" s="338" t="str">
        <f t="shared" si="135"/>
        <v/>
      </c>
    </row>
    <row r="2137" spans="1:19" s="338" customFormat="1" ht="20.100000000000001" customHeight="1">
      <c r="A2137" s="301"/>
      <c r="B2137" s="333"/>
      <c r="C2137" s="333"/>
      <c r="D2137" s="333"/>
      <c r="E2137" s="333"/>
      <c r="F2137" s="333"/>
      <c r="G2137" s="334"/>
      <c r="H2137" s="334"/>
      <c r="I2137" s="335"/>
      <c r="J2137" s="335"/>
      <c r="K2137" s="335"/>
      <c r="L2137" s="335"/>
      <c r="M2137" s="335"/>
      <c r="N2137" s="336" t="str">
        <f t="shared" ca="1" si="132"/>
        <v/>
      </c>
      <c r="O2137" s="336" t="s">
        <v>18592</v>
      </c>
      <c r="P2137" s="337"/>
      <c r="Q2137" s="338" t="str">
        <f t="shared" si="133"/>
        <v/>
      </c>
      <c r="R2137" s="338" t="b">
        <f t="shared" si="134"/>
        <v>1</v>
      </c>
      <c r="S2137" s="338" t="str">
        <f t="shared" si="135"/>
        <v/>
      </c>
    </row>
    <row r="2138" spans="1:19" s="338" customFormat="1" ht="20.100000000000001" customHeight="1">
      <c r="A2138" s="301"/>
      <c r="B2138" s="333"/>
      <c r="C2138" s="333"/>
      <c r="D2138" s="333"/>
      <c r="E2138" s="333"/>
      <c r="F2138" s="333"/>
      <c r="G2138" s="334"/>
      <c r="H2138" s="334"/>
      <c r="I2138" s="335"/>
      <c r="J2138" s="335"/>
      <c r="K2138" s="335"/>
      <c r="L2138" s="335"/>
      <c r="M2138" s="335"/>
      <c r="N2138" s="336" t="str">
        <f t="shared" ca="1" si="132"/>
        <v/>
      </c>
      <c r="O2138" s="336" t="s">
        <v>18592</v>
      </c>
      <c r="P2138" s="337"/>
      <c r="Q2138" s="338" t="str">
        <f t="shared" si="133"/>
        <v/>
      </c>
      <c r="R2138" s="338" t="b">
        <f t="shared" si="134"/>
        <v>1</v>
      </c>
      <c r="S2138" s="338" t="str">
        <f t="shared" si="135"/>
        <v/>
      </c>
    </row>
    <row r="2139" spans="1:19" s="338" customFormat="1" ht="20.100000000000001" customHeight="1">
      <c r="A2139" s="301"/>
      <c r="B2139" s="333"/>
      <c r="C2139" s="333"/>
      <c r="D2139" s="333"/>
      <c r="E2139" s="333"/>
      <c r="F2139" s="333"/>
      <c r="G2139" s="334"/>
      <c r="H2139" s="334"/>
      <c r="I2139" s="335"/>
      <c r="J2139" s="335"/>
      <c r="K2139" s="335"/>
      <c r="L2139" s="335"/>
      <c r="M2139" s="335"/>
      <c r="N2139" s="336" t="str">
        <f t="shared" ca="1" si="132"/>
        <v/>
      </c>
      <c r="O2139" s="336" t="s">
        <v>18592</v>
      </c>
      <c r="P2139" s="337"/>
      <c r="Q2139" s="338" t="str">
        <f t="shared" si="133"/>
        <v/>
      </c>
      <c r="R2139" s="338" t="b">
        <f t="shared" si="134"/>
        <v>1</v>
      </c>
      <c r="S2139" s="338" t="str">
        <f t="shared" si="135"/>
        <v/>
      </c>
    </row>
    <row r="2140" spans="1:19" s="338" customFormat="1" ht="20.100000000000001" customHeight="1">
      <c r="A2140" s="301"/>
      <c r="B2140" s="333"/>
      <c r="C2140" s="333"/>
      <c r="D2140" s="333"/>
      <c r="E2140" s="333"/>
      <c r="F2140" s="333"/>
      <c r="G2140" s="334"/>
      <c r="H2140" s="334"/>
      <c r="I2140" s="335"/>
      <c r="J2140" s="335"/>
      <c r="K2140" s="335"/>
      <c r="L2140" s="335"/>
      <c r="M2140" s="335"/>
      <c r="N2140" s="336" t="str">
        <f t="shared" ca="1" si="132"/>
        <v/>
      </c>
      <c r="O2140" s="336" t="s">
        <v>18592</v>
      </c>
      <c r="P2140" s="337"/>
      <c r="Q2140" s="338" t="str">
        <f t="shared" si="133"/>
        <v/>
      </c>
      <c r="R2140" s="338" t="b">
        <f t="shared" si="134"/>
        <v>1</v>
      </c>
      <c r="S2140" s="338" t="str">
        <f t="shared" si="135"/>
        <v/>
      </c>
    </row>
    <row r="2141" spans="1:19" s="338" customFormat="1" ht="20.100000000000001" customHeight="1">
      <c r="A2141" s="301"/>
      <c r="B2141" s="333"/>
      <c r="C2141" s="333"/>
      <c r="D2141" s="333"/>
      <c r="E2141" s="333"/>
      <c r="F2141" s="333"/>
      <c r="G2141" s="334"/>
      <c r="H2141" s="334"/>
      <c r="I2141" s="335"/>
      <c r="J2141" s="335"/>
      <c r="K2141" s="335"/>
      <c r="L2141" s="335"/>
      <c r="M2141" s="335"/>
      <c r="N2141" s="336" t="str">
        <f t="shared" ca="1" si="132"/>
        <v/>
      </c>
      <c r="O2141" s="336" t="s">
        <v>18592</v>
      </c>
      <c r="P2141" s="337"/>
      <c r="Q2141" s="338" t="str">
        <f t="shared" si="133"/>
        <v/>
      </c>
      <c r="R2141" s="338" t="b">
        <f t="shared" si="134"/>
        <v>1</v>
      </c>
      <c r="S2141" s="338" t="str">
        <f t="shared" si="135"/>
        <v/>
      </c>
    </row>
    <row r="2142" spans="1:19" s="338" customFormat="1" ht="20.100000000000001" customHeight="1">
      <c r="A2142" s="301"/>
      <c r="B2142" s="333"/>
      <c r="C2142" s="333"/>
      <c r="D2142" s="333"/>
      <c r="E2142" s="333"/>
      <c r="F2142" s="333"/>
      <c r="G2142" s="334"/>
      <c r="H2142" s="334"/>
      <c r="I2142" s="335"/>
      <c r="J2142" s="335"/>
      <c r="K2142" s="335"/>
      <c r="L2142" s="335"/>
      <c r="M2142" s="335"/>
      <c r="N2142" s="336" t="str">
        <f t="shared" ca="1" si="132"/>
        <v/>
      </c>
      <c r="O2142" s="336" t="s">
        <v>18592</v>
      </c>
      <c r="P2142" s="337"/>
      <c r="Q2142" s="338" t="str">
        <f t="shared" si="133"/>
        <v/>
      </c>
      <c r="R2142" s="338" t="b">
        <f t="shared" si="134"/>
        <v>1</v>
      </c>
      <c r="S2142" s="338" t="str">
        <f t="shared" si="135"/>
        <v/>
      </c>
    </row>
    <row r="2143" spans="1:19" s="338" customFormat="1" ht="20.100000000000001" customHeight="1">
      <c r="A2143" s="301"/>
      <c r="B2143" s="333"/>
      <c r="C2143" s="333"/>
      <c r="D2143" s="333"/>
      <c r="E2143" s="333"/>
      <c r="F2143" s="333"/>
      <c r="G2143" s="334"/>
      <c r="H2143" s="334"/>
      <c r="I2143" s="335"/>
      <c r="J2143" s="335"/>
      <c r="K2143" s="335"/>
      <c r="L2143" s="335"/>
      <c r="M2143" s="335"/>
      <c r="N2143" s="336" t="str">
        <f t="shared" ca="1" si="132"/>
        <v/>
      </c>
      <c r="O2143" s="336" t="s">
        <v>18592</v>
      </c>
      <c r="P2143" s="337"/>
      <c r="Q2143" s="338" t="str">
        <f t="shared" si="133"/>
        <v/>
      </c>
      <c r="R2143" s="338" t="b">
        <f t="shared" si="134"/>
        <v>1</v>
      </c>
      <c r="S2143" s="338" t="str">
        <f t="shared" si="135"/>
        <v/>
      </c>
    </row>
    <row r="2144" spans="1:19" s="338" customFormat="1" ht="20.100000000000001" customHeight="1">
      <c r="A2144" s="301"/>
      <c r="B2144" s="333"/>
      <c r="C2144" s="333"/>
      <c r="D2144" s="333"/>
      <c r="E2144" s="333"/>
      <c r="F2144" s="333"/>
      <c r="G2144" s="334"/>
      <c r="H2144" s="334"/>
      <c r="I2144" s="335"/>
      <c r="J2144" s="335"/>
      <c r="K2144" s="335"/>
      <c r="L2144" s="335"/>
      <c r="M2144" s="335"/>
      <c r="N2144" s="336" t="str">
        <f t="shared" ca="1" si="132"/>
        <v/>
      </c>
      <c r="O2144" s="336" t="s">
        <v>18592</v>
      </c>
      <c r="P2144" s="337"/>
      <c r="Q2144" s="338" t="str">
        <f t="shared" si="133"/>
        <v/>
      </c>
      <c r="R2144" s="338" t="b">
        <f t="shared" si="134"/>
        <v>1</v>
      </c>
      <c r="S2144" s="338" t="str">
        <f t="shared" si="135"/>
        <v/>
      </c>
    </row>
    <row r="2145" spans="1:19" s="338" customFormat="1" ht="20.100000000000001" customHeight="1">
      <c r="A2145" s="301"/>
      <c r="B2145" s="333"/>
      <c r="C2145" s="333"/>
      <c r="D2145" s="333"/>
      <c r="E2145" s="333"/>
      <c r="F2145" s="333"/>
      <c r="G2145" s="334"/>
      <c r="H2145" s="334"/>
      <c r="I2145" s="335"/>
      <c r="J2145" s="335"/>
      <c r="K2145" s="335"/>
      <c r="L2145" s="335"/>
      <c r="M2145" s="335"/>
      <c r="N2145" s="336" t="str">
        <f t="shared" ca="1" si="132"/>
        <v/>
      </c>
      <c r="O2145" s="336" t="s">
        <v>18592</v>
      </c>
      <c r="P2145" s="337"/>
      <c r="Q2145" s="338" t="str">
        <f t="shared" si="133"/>
        <v/>
      </c>
      <c r="R2145" s="338" t="b">
        <f t="shared" si="134"/>
        <v>1</v>
      </c>
      <c r="S2145" s="338" t="str">
        <f t="shared" si="135"/>
        <v/>
      </c>
    </row>
    <row r="2146" spans="1:19" s="338" customFormat="1" ht="20.100000000000001" customHeight="1">
      <c r="A2146" s="301"/>
      <c r="B2146" s="333"/>
      <c r="C2146" s="333"/>
      <c r="D2146" s="333"/>
      <c r="E2146" s="333"/>
      <c r="F2146" s="333"/>
      <c r="G2146" s="334"/>
      <c r="H2146" s="334"/>
      <c r="I2146" s="335"/>
      <c r="J2146" s="335"/>
      <c r="K2146" s="335"/>
      <c r="L2146" s="335"/>
      <c r="M2146" s="335"/>
      <c r="N2146" s="336" t="str">
        <f t="shared" ca="1" si="132"/>
        <v/>
      </c>
      <c r="O2146" s="336" t="s">
        <v>18592</v>
      </c>
      <c r="P2146" s="337"/>
      <c r="Q2146" s="338" t="str">
        <f t="shared" si="133"/>
        <v/>
      </c>
      <c r="R2146" s="338" t="b">
        <f t="shared" si="134"/>
        <v>1</v>
      </c>
      <c r="S2146" s="338" t="str">
        <f t="shared" si="135"/>
        <v/>
      </c>
    </row>
    <row r="2147" spans="1:19" s="338" customFormat="1" ht="20.100000000000001" customHeight="1">
      <c r="A2147" s="301"/>
      <c r="B2147" s="333"/>
      <c r="C2147" s="333"/>
      <c r="D2147" s="333"/>
      <c r="E2147" s="333"/>
      <c r="F2147" s="333"/>
      <c r="G2147" s="334"/>
      <c r="H2147" s="334"/>
      <c r="I2147" s="335"/>
      <c r="J2147" s="335"/>
      <c r="K2147" s="335"/>
      <c r="L2147" s="335"/>
      <c r="M2147" s="335"/>
      <c r="N2147" s="336" t="str">
        <f t="shared" ca="1" si="132"/>
        <v/>
      </c>
      <c r="O2147" s="336" t="s">
        <v>18592</v>
      </c>
      <c r="P2147" s="337"/>
      <c r="Q2147" s="338" t="str">
        <f t="shared" si="133"/>
        <v/>
      </c>
      <c r="R2147" s="338" t="b">
        <f t="shared" si="134"/>
        <v>1</v>
      </c>
      <c r="S2147" s="338" t="str">
        <f t="shared" si="135"/>
        <v/>
      </c>
    </row>
    <row r="2148" spans="1:19" s="338" customFormat="1" ht="20.100000000000001" customHeight="1">
      <c r="A2148" s="301"/>
      <c r="B2148" s="333"/>
      <c r="C2148" s="333"/>
      <c r="D2148" s="333"/>
      <c r="E2148" s="333"/>
      <c r="F2148" s="333"/>
      <c r="G2148" s="334"/>
      <c r="H2148" s="334"/>
      <c r="I2148" s="335"/>
      <c r="J2148" s="335"/>
      <c r="K2148" s="335"/>
      <c r="L2148" s="335"/>
      <c r="M2148" s="335"/>
      <c r="N2148" s="336" t="str">
        <f t="shared" ca="1" si="132"/>
        <v/>
      </c>
      <c r="O2148" s="336" t="s">
        <v>18592</v>
      </c>
      <c r="P2148" s="337"/>
      <c r="Q2148" s="338" t="str">
        <f t="shared" si="133"/>
        <v/>
      </c>
      <c r="R2148" s="338" t="b">
        <f t="shared" si="134"/>
        <v>1</v>
      </c>
      <c r="S2148" s="338" t="str">
        <f t="shared" si="135"/>
        <v/>
      </c>
    </row>
    <row r="2149" spans="1:19" s="338" customFormat="1" ht="20.100000000000001" customHeight="1">
      <c r="A2149" s="301"/>
      <c r="B2149" s="333"/>
      <c r="C2149" s="333"/>
      <c r="D2149" s="333"/>
      <c r="E2149" s="333"/>
      <c r="F2149" s="333"/>
      <c r="G2149" s="334"/>
      <c r="H2149" s="334"/>
      <c r="I2149" s="335"/>
      <c r="J2149" s="335"/>
      <c r="K2149" s="335"/>
      <c r="L2149" s="335"/>
      <c r="M2149" s="335"/>
      <c r="N2149" s="336" t="str">
        <f t="shared" ca="1" si="132"/>
        <v/>
      </c>
      <c r="O2149" s="336" t="s">
        <v>18592</v>
      </c>
      <c r="P2149" s="337"/>
      <c r="Q2149" s="338" t="str">
        <f t="shared" si="133"/>
        <v/>
      </c>
      <c r="R2149" s="338" t="b">
        <f t="shared" si="134"/>
        <v>1</v>
      </c>
      <c r="S2149" s="338" t="str">
        <f t="shared" si="135"/>
        <v/>
      </c>
    </row>
    <row r="2150" spans="1:19" s="338" customFormat="1" ht="20.100000000000001" customHeight="1">
      <c r="A2150" s="301"/>
      <c r="B2150" s="333"/>
      <c r="C2150" s="333"/>
      <c r="D2150" s="333"/>
      <c r="E2150" s="333"/>
      <c r="F2150" s="333"/>
      <c r="G2150" s="334"/>
      <c r="H2150" s="334"/>
      <c r="I2150" s="335"/>
      <c r="J2150" s="335"/>
      <c r="K2150" s="335"/>
      <c r="L2150" s="335"/>
      <c r="M2150" s="335"/>
      <c r="N2150" s="336" t="str">
        <f t="shared" ca="1" si="132"/>
        <v/>
      </c>
      <c r="O2150" s="336" t="s">
        <v>18592</v>
      </c>
      <c r="P2150" s="337"/>
      <c r="Q2150" s="338" t="str">
        <f t="shared" si="133"/>
        <v/>
      </c>
      <c r="R2150" s="338" t="b">
        <f t="shared" si="134"/>
        <v>1</v>
      </c>
      <c r="S2150" s="338" t="str">
        <f t="shared" si="135"/>
        <v/>
      </c>
    </row>
    <row r="2151" spans="1:19" s="338" customFormat="1" ht="20.100000000000001" customHeight="1">
      <c r="A2151" s="301"/>
      <c r="B2151" s="333"/>
      <c r="C2151" s="333"/>
      <c r="D2151" s="333"/>
      <c r="E2151" s="333"/>
      <c r="F2151" s="333"/>
      <c r="G2151" s="334"/>
      <c r="H2151" s="334"/>
      <c r="I2151" s="335"/>
      <c r="J2151" s="335"/>
      <c r="K2151" s="335"/>
      <c r="L2151" s="335"/>
      <c r="M2151" s="335"/>
      <c r="N2151" s="336" t="str">
        <f t="shared" ca="1" si="132"/>
        <v/>
      </c>
      <c r="O2151" s="336" t="s">
        <v>18592</v>
      </c>
      <c r="P2151" s="337"/>
      <c r="Q2151" s="338" t="str">
        <f t="shared" si="133"/>
        <v/>
      </c>
      <c r="R2151" s="338" t="b">
        <f t="shared" si="134"/>
        <v>1</v>
      </c>
      <c r="S2151" s="338" t="str">
        <f t="shared" si="135"/>
        <v/>
      </c>
    </row>
    <row r="2152" spans="1:19" s="338" customFormat="1" ht="20.100000000000001" customHeight="1">
      <c r="A2152" s="301"/>
      <c r="B2152" s="333"/>
      <c r="C2152" s="333"/>
      <c r="D2152" s="333"/>
      <c r="E2152" s="333"/>
      <c r="F2152" s="333"/>
      <c r="G2152" s="334"/>
      <c r="H2152" s="334"/>
      <c r="I2152" s="335"/>
      <c r="J2152" s="335"/>
      <c r="K2152" s="335"/>
      <c r="L2152" s="335"/>
      <c r="M2152" s="335"/>
      <c r="N2152" s="336" t="str">
        <f t="shared" ca="1" si="132"/>
        <v/>
      </c>
      <c r="O2152" s="336" t="s">
        <v>18592</v>
      </c>
      <c r="P2152" s="337"/>
      <c r="Q2152" s="338" t="str">
        <f t="shared" si="133"/>
        <v/>
      </c>
      <c r="R2152" s="338" t="b">
        <f t="shared" si="134"/>
        <v>1</v>
      </c>
      <c r="S2152" s="338" t="str">
        <f t="shared" si="135"/>
        <v/>
      </c>
    </row>
    <row r="2153" spans="1:19" s="338" customFormat="1" ht="20.100000000000001" customHeight="1">
      <c r="A2153" s="301"/>
      <c r="B2153" s="333"/>
      <c r="C2153" s="333"/>
      <c r="D2153" s="333"/>
      <c r="E2153" s="333"/>
      <c r="F2153" s="333"/>
      <c r="G2153" s="334"/>
      <c r="H2153" s="334"/>
      <c r="I2153" s="335"/>
      <c r="J2153" s="335"/>
      <c r="K2153" s="335"/>
      <c r="L2153" s="335"/>
      <c r="M2153" s="335"/>
      <c r="N2153" s="336" t="str">
        <f t="shared" ca="1" si="132"/>
        <v/>
      </c>
      <c r="O2153" s="336" t="s">
        <v>18592</v>
      </c>
      <c r="P2153" s="337"/>
      <c r="Q2153" s="338" t="str">
        <f t="shared" si="133"/>
        <v/>
      </c>
      <c r="R2153" s="338" t="b">
        <f t="shared" si="134"/>
        <v>1</v>
      </c>
      <c r="S2153" s="338" t="str">
        <f t="shared" si="135"/>
        <v/>
      </c>
    </row>
    <row r="2154" spans="1:19" s="338" customFormat="1" ht="20.100000000000001" customHeight="1">
      <c r="A2154" s="301"/>
      <c r="B2154" s="333"/>
      <c r="C2154" s="333"/>
      <c r="D2154" s="333"/>
      <c r="E2154" s="333"/>
      <c r="F2154" s="333"/>
      <c r="G2154" s="334"/>
      <c r="H2154" s="334"/>
      <c r="I2154" s="335"/>
      <c r="J2154" s="335"/>
      <c r="K2154" s="335"/>
      <c r="L2154" s="335"/>
      <c r="M2154" s="335"/>
      <c r="N2154" s="336" t="str">
        <f t="shared" ca="1" si="132"/>
        <v/>
      </c>
      <c r="O2154" s="336" t="s">
        <v>18592</v>
      </c>
      <c r="P2154" s="337"/>
      <c r="Q2154" s="338" t="str">
        <f t="shared" si="133"/>
        <v/>
      </c>
      <c r="R2154" s="338" t="b">
        <f t="shared" si="134"/>
        <v>1</v>
      </c>
      <c r="S2154" s="338" t="str">
        <f t="shared" si="135"/>
        <v/>
      </c>
    </row>
    <row r="2155" spans="1:19" s="338" customFormat="1" ht="20.100000000000001" customHeight="1">
      <c r="A2155" s="301"/>
      <c r="B2155" s="333"/>
      <c r="C2155" s="333"/>
      <c r="D2155" s="333"/>
      <c r="E2155" s="333"/>
      <c r="F2155" s="333"/>
      <c r="G2155" s="334"/>
      <c r="H2155" s="334"/>
      <c r="I2155" s="335"/>
      <c r="J2155" s="335"/>
      <c r="K2155" s="335"/>
      <c r="L2155" s="335"/>
      <c r="M2155" s="335"/>
      <c r="N2155" s="336" t="str">
        <f t="shared" ca="1" si="132"/>
        <v/>
      </c>
      <c r="O2155" s="336" t="s">
        <v>18592</v>
      </c>
      <c r="P2155" s="337"/>
      <c r="Q2155" s="338" t="str">
        <f t="shared" si="133"/>
        <v/>
      </c>
      <c r="R2155" s="338" t="b">
        <f t="shared" si="134"/>
        <v>1</v>
      </c>
      <c r="S2155" s="338" t="str">
        <f t="shared" si="135"/>
        <v/>
      </c>
    </row>
    <row r="2156" spans="1:19" s="338" customFormat="1" ht="20.100000000000001" customHeight="1">
      <c r="A2156" s="301"/>
      <c r="B2156" s="333"/>
      <c r="C2156" s="333"/>
      <c r="D2156" s="333"/>
      <c r="E2156" s="333"/>
      <c r="F2156" s="333"/>
      <c r="G2156" s="334"/>
      <c r="H2156" s="334"/>
      <c r="I2156" s="335"/>
      <c r="J2156" s="335"/>
      <c r="K2156" s="335"/>
      <c r="L2156" s="335"/>
      <c r="M2156" s="335"/>
      <c r="N2156" s="336" t="str">
        <f t="shared" ca="1" si="132"/>
        <v/>
      </c>
      <c r="O2156" s="336" t="s">
        <v>18592</v>
      </c>
      <c r="P2156" s="337"/>
      <c r="Q2156" s="338" t="str">
        <f t="shared" si="133"/>
        <v/>
      </c>
      <c r="R2156" s="338" t="b">
        <f t="shared" si="134"/>
        <v>1</v>
      </c>
      <c r="S2156" s="338" t="str">
        <f t="shared" si="135"/>
        <v/>
      </c>
    </row>
    <row r="2157" spans="1:19" s="338" customFormat="1" ht="20.100000000000001" customHeight="1">
      <c r="A2157" s="301"/>
      <c r="B2157" s="333"/>
      <c r="C2157" s="333"/>
      <c r="D2157" s="333"/>
      <c r="E2157" s="333"/>
      <c r="F2157" s="333"/>
      <c r="G2157" s="334"/>
      <c r="H2157" s="334"/>
      <c r="I2157" s="335"/>
      <c r="J2157" s="335"/>
      <c r="K2157" s="335"/>
      <c r="L2157" s="335"/>
      <c r="M2157" s="335"/>
      <c r="N2157" s="336" t="str">
        <f t="shared" ca="1" si="132"/>
        <v/>
      </c>
      <c r="O2157" s="336" t="s">
        <v>18592</v>
      </c>
      <c r="P2157" s="337"/>
      <c r="Q2157" s="338" t="str">
        <f t="shared" si="133"/>
        <v/>
      </c>
      <c r="R2157" s="338" t="b">
        <f t="shared" si="134"/>
        <v>1</v>
      </c>
      <c r="S2157" s="338" t="str">
        <f t="shared" si="135"/>
        <v/>
      </c>
    </row>
    <row r="2158" spans="1:19" s="338" customFormat="1" ht="20.100000000000001" customHeight="1">
      <c r="A2158" s="301"/>
      <c r="B2158" s="333"/>
      <c r="C2158" s="333"/>
      <c r="D2158" s="333"/>
      <c r="E2158" s="333"/>
      <c r="F2158" s="333"/>
      <c r="G2158" s="334"/>
      <c r="H2158" s="334"/>
      <c r="I2158" s="335"/>
      <c r="J2158" s="335"/>
      <c r="K2158" s="335"/>
      <c r="L2158" s="335"/>
      <c r="M2158" s="335"/>
      <c r="N2158" s="336" t="str">
        <f t="shared" ca="1" si="132"/>
        <v/>
      </c>
      <c r="O2158" s="336" t="s">
        <v>18592</v>
      </c>
      <c r="P2158" s="337"/>
      <c r="Q2158" s="338" t="str">
        <f t="shared" si="133"/>
        <v/>
      </c>
      <c r="R2158" s="338" t="b">
        <f t="shared" si="134"/>
        <v>1</v>
      </c>
      <c r="S2158" s="338" t="str">
        <f t="shared" si="135"/>
        <v/>
      </c>
    </row>
    <row r="2159" spans="1:19" s="338" customFormat="1" ht="20.100000000000001" customHeight="1">
      <c r="A2159" s="301"/>
      <c r="B2159" s="333"/>
      <c r="C2159" s="333"/>
      <c r="D2159" s="333"/>
      <c r="E2159" s="333"/>
      <c r="F2159" s="333"/>
      <c r="G2159" s="334"/>
      <c r="H2159" s="334"/>
      <c r="I2159" s="335"/>
      <c r="J2159" s="335"/>
      <c r="K2159" s="335"/>
      <c r="L2159" s="335"/>
      <c r="M2159" s="335"/>
      <c r="N2159" s="336" t="str">
        <f t="shared" ca="1" si="132"/>
        <v/>
      </c>
      <c r="O2159" s="336" t="s">
        <v>18592</v>
      </c>
      <c r="P2159" s="337"/>
      <c r="Q2159" s="338" t="str">
        <f t="shared" si="133"/>
        <v/>
      </c>
      <c r="R2159" s="338" t="b">
        <f t="shared" si="134"/>
        <v>1</v>
      </c>
      <c r="S2159" s="338" t="str">
        <f t="shared" si="135"/>
        <v/>
      </c>
    </row>
    <row r="2160" spans="1:19" s="338" customFormat="1" ht="20.100000000000001" customHeight="1">
      <c r="A2160" s="301"/>
      <c r="B2160" s="333"/>
      <c r="C2160" s="333"/>
      <c r="D2160" s="333"/>
      <c r="E2160" s="333"/>
      <c r="F2160" s="333"/>
      <c r="G2160" s="334"/>
      <c r="H2160" s="334"/>
      <c r="I2160" s="335"/>
      <c r="J2160" s="335"/>
      <c r="K2160" s="335"/>
      <c r="L2160" s="335"/>
      <c r="M2160" s="335"/>
      <c r="N2160" s="336" t="str">
        <f t="shared" ca="1" si="132"/>
        <v/>
      </c>
      <c r="O2160" s="336" t="s">
        <v>18592</v>
      </c>
      <c r="P2160" s="337"/>
      <c r="Q2160" s="338" t="str">
        <f t="shared" si="133"/>
        <v/>
      </c>
      <c r="R2160" s="338" t="b">
        <f t="shared" si="134"/>
        <v>1</v>
      </c>
      <c r="S2160" s="338" t="str">
        <f t="shared" si="135"/>
        <v/>
      </c>
    </row>
    <row r="2161" spans="1:19" s="338" customFormat="1" ht="20.100000000000001" customHeight="1">
      <c r="A2161" s="301"/>
      <c r="B2161" s="333"/>
      <c r="C2161" s="333"/>
      <c r="D2161" s="333"/>
      <c r="E2161" s="333"/>
      <c r="F2161" s="333"/>
      <c r="G2161" s="334"/>
      <c r="H2161" s="334"/>
      <c r="I2161" s="335"/>
      <c r="J2161" s="335"/>
      <c r="K2161" s="335"/>
      <c r="L2161" s="335"/>
      <c r="M2161" s="335"/>
      <c r="N2161" s="336" t="str">
        <f t="shared" ca="1" si="132"/>
        <v/>
      </c>
      <c r="O2161" s="336" t="s">
        <v>18592</v>
      </c>
      <c r="P2161" s="337"/>
      <c r="Q2161" s="338" t="str">
        <f t="shared" si="133"/>
        <v/>
      </c>
      <c r="R2161" s="338" t="b">
        <f t="shared" si="134"/>
        <v>1</v>
      </c>
      <c r="S2161" s="338" t="str">
        <f t="shared" si="135"/>
        <v/>
      </c>
    </row>
    <row r="2162" spans="1:19" s="338" customFormat="1" ht="20.100000000000001" customHeight="1">
      <c r="A2162" s="301"/>
      <c r="B2162" s="333"/>
      <c r="C2162" s="333"/>
      <c r="D2162" s="333"/>
      <c r="E2162" s="333"/>
      <c r="F2162" s="333"/>
      <c r="G2162" s="334"/>
      <c r="H2162" s="334"/>
      <c r="I2162" s="335"/>
      <c r="J2162" s="335"/>
      <c r="K2162" s="335"/>
      <c r="L2162" s="335"/>
      <c r="M2162" s="335"/>
      <c r="N2162" s="336" t="str">
        <f t="shared" ca="1" si="132"/>
        <v/>
      </c>
      <c r="O2162" s="336" t="s">
        <v>18592</v>
      </c>
      <c r="P2162" s="337"/>
      <c r="Q2162" s="338" t="str">
        <f t="shared" si="133"/>
        <v/>
      </c>
      <c r="R2162" s="338" t="b">
        <f t="shared" si="134"/>
        <v>1</v>
      </c>
      <c r="S2162" s="338" t="str">
        <f t="shared" si="135"/>
        <v/>
      </c>
    </row>
    <row r="2163" spans="1:19" s="338" customFormat="1" ht="20.100000000000001" customHeight="1">
      <c r="A2163" s="301"/>
      <c r="B2163" s="333"/>
      <c r="C2163" s="333"/>
      <c r="D2163" s="333"/>
      <c r="E2163" s="333"/>
      <c r="F2163" s="333"/>
      <c r="G2163" s="334"/>
      <c r="H2163" s="334"/>
      <c r="I2163" s="335"/>
      <c r="J2163" s="335"/>
      <c r="K2163" s="335"/>
      <c r="L2163" s="335"/>
      <c r="M2163" s="335"/>
      <c r="N2163" s="336" t="str">
        <f t="shared" ca="1" si="132"/>
        <v/>
      </c>
      <c r="O2163" s="336" t="s">
        <v>18592</v>
      </c>
      <c r="P2163" s="337"/>
      <c r="Q2163" s="338" t="str">
        <f t="shared" si="133"/>
        <v/>
      </c>
      <c r="R2163" s="338" t="b">
        <f t="shared" si="134"/>
        <v>1</v>
      </c>
      <c r="S2163" s="338" t="str">
        <f t="shared" si="135"/>
        <v/>
      </c>
    </row>
    <row r="2164" spans="1:19" s="338" customFormat="1" ht="20.100000000000001" customHeight="1">
      <c r="A2164" s="301"/>
      <c r="B2164" s="333"/>
      <c r="C2164" s="333"/>
      <c r="D2164" s="333"/>
      <c r="E2164" s="333"/>
      <c r="F2164" s="333"/>
      <c r="G2164" s="334"/>
      <c r="H2164" s="334"/>
      <c r="I2164" s="335"/>
      <c r="J2164" s="335"/>
      <c r="K2164" s="335"/>
      <c r="L2164" s="335"/>
      <c r="M2164" s="335"/>
      <c r="N2164" s="336" t="str">
        <f t="shared" ca="1" si="132"/>
        <v/>
      </c>
      <c r="O2164" s="336" t="s">
        <v>18592</v>
      </c>
      <c r="P2164" s="337"/>
      <c r="Q2164" s="338" t="str">
        <f t="shared" si="133"/>
        <v/>
      </c>
      <c r="R2164" s="338" t="b">
        <f t="shared" si="134"/>
        <v>1</v>
      </c>
      <c r="S2164" s="338" t="str">
        <f t="shared" si="135"/>
        <v/>
      </c>
    </row>
    <row r="2165" spans="1:19" s="338" customFormat="1" ht="20.100000000000001" customHeight="1">
      <c r="A2165" s="301"/>
      <c r="B2165" s="333"/>
      <c r="C2165" s="333"/>
      <c r="D2165" s="333"/>
      <c r="E2165" s="333"/>
      <c r="F2165" s="333"/>
      <c r="G2165" s="334"/>
      <c r="H2165" s="334"/>
      <c r="I2165" s="335"/>
      <c r="J2165" s="335"/>
      <c r="K2165" s="335"/>
      <c r="L2165" s="335"/>
      <c r="M2165" s="335"/>
      <c r="N2165" s="336" t="str">
        <f t="shared" ca="1" si="132"/>
        <v/>
      </c>
      <c r="O2165" s="336" t="s">
        <v>18592</v>
      </c>
      <c r="P2165" s="337"/>
      <c r="Q2165" s="338" t="str">
        <f t="shared" si="133"/>
        <v/>
      </c>
      <c r="R2165" s="338" t="b">
        <f t="shared" si="134"/>
        <v>1</v>
      </c>
      <c r="S2165" s="338" t="str">
        <f t="shared" si="135"/>
        <v/>
      </c>
    </row>
    <row r="2166" spans="1:19" s="338" customFormat="1" ht="20.100000000000001" customHeight="1">
      <c r="A2166" s="301"/>
      <c r="B2166" s="333"/>
      <c r="C2166" s="333"/>
      <c r="D2166" s="333"/>
      <c r="E2166" s="333"/>
      <c r="F2166" s="333"/>
      <c r="G2166" s="334"/>
      <c r="H2166" s="334"/>
      <c r="I2166" s="335"/>
      <c r="J2166" s="335"/>
      <c r="K2166" s="335"/>
      <c r="L2166" s="335"/>
      <c r="M2166" s="335"/>
      <c r="N2166" s="336" t="str">
        <f t="shared" ca="1" si="132"/>
        <v/>
      </c>
      <c r="O2166" s="336" t="s">
        <v>18592</v>
      </c>
      <c r="P2166" s="337"/>
      <c r="Q2166" s="338" t="str">
        <f t="shared" si="133"/>
        <v/>
      </c>
      <c r="R2166" s="338" t="b">
        <f t="shared" si="134"/>
        <v>1</v>
      </c>
      <c r="S2166" s="338" t="str">
        <f t="shared" si="135"/>
        <v/>
      </c>
    </row>
    <row r="2167" spans="1:19" s="338" customFormat="1" ht="20.100000000000001" customHeight="1">
      <c r="A2167" s="301"/>
      <c r="B2167" s="333"/>
      <c r="C2167" s="333"/>
      <c r="D2167" s="333"/>
      <c r="E2167" s="333"/>
      <c r="F2167" s="333"/>
      <c r="G2167" s="334"/>
      <c r="H2167" s="334"/>
      <c r="I2167" s="335"/>
      <c r="J2167" s="335"/>
      <c r="K2167" s="335"/>
      <c r="L2167" s="335"/>
      <c r="M2167" s="335"/>
      <c r="N2167" s="336" t="str">
        <f t="shared" ca="1" si="132"/>
        <v/>
      </c>
      <c r="O2167" s="336" t="s">
        <v>18592</v>
      </c>
      <c r="P2167" s="337"/>
      <c r="Q2167" s="338" t="str">
        <f t="shared" si="133"/>
        <v/>
      </c>
      <c r="R2167" s="338" t="b">
        <f t="shared" si="134"/>
        <v>1</v>
      </c>
      <c r="S2167" s="338" t="str">
        <f t="shared" si="135"/>
        <v/>
      </c>
    </row>
    <row r="2168" spans="1:19" s="338" customFormat="1" ht="20.100000000000001" customHeight="1">
      <c r="A2168" s="301"/>
      <c r="B2168" s="333"/>
      <c r="C2168" s="333"/>
      <c r="D2168" s="333"/>
      <c r="E2168" s="333"/>
      <c r="F2168" s="333"/>
      <c r="G2168" s="334"/>
      <c r="H2168" s="334"/>
      <c r="I2168" s="335"/>
      <c r="J2168" s="335"/>
      <c r="K2168" s="335"/>
      <c r="L2168" s="335"/>
      <c r="M2168" s="335"/>
      <c r="N2168" s="336" t="str">
        <f t="shared" ca="1" si="132"/>
        <v/>
      </c>
      <c r="O2168" s="336" t="s">
        <v>18592</v>
      </c>
      <c r="P2168" s="337"/>
      <c r="Q2168" s="338" t="str">
        <f t="shared" si="133"/>
        <v/>
      </c>
      <c r="R2168" s="338" t="b">
        <f t="shared" si="134"/>
        <v>1</v>
      </c>
      <c r="S2168" s="338" t="str">
        <f t="shared" si="135"/>
        <v/>
      </c>
    </row>
    <row r="2169" spans="1:19" s="338" customFormat="1" ht="20.100000000000001" customHeight="1">
      <c r="A2169" s="301"/>
      <c r="B2169" s="333"/>
      <c r="C2169" s="333"/>
      <c r="D2169" s="333"/>
      <c r="E2169" s="333"/>
      <c r="F2169" s="333"/>
      <c r="G2169" s="334"/>
      <c r="H2169" s="334"/>
      <c r="I2169" s="335"/>
      <c r="J2169" s="335"/>
      <c r="K2169" s="335"/>
      <c r="L2169" s="335"/>
      <c r="M2169" s="335"/>
      <c r="N2169" s="336" t="str">
        <f t="shared" ca="1" si="132"/>
        <v/>
      </c>
      <c r="O2169" s="336" t="s">
        <v>18592</v>
      </c>
      <c r="P2169" s="337"/>
      <c r="Q2169" s="338" t="str">
        <f t="shared" si="133"/>
        <v/>
      </c>
      <c r="R2169" s="338" t="b">
        <f t="shared" si="134"/>
        <v>1</v>
      </c>
      <c r="S2169" s="338" t="str">
        <f t="shared" si="135"/>
        <v/>
      </c>
    </row>
    <row r="2170" spans="1:19" s="338" customFormat="1" ht="20.100000000000001" customHeight="1">
      <c r="A2170" s="301"/>
      <c r="B2170" s="333"/>
      <c r="C2170" s="333"/>
      <c r="D2170" s="333"/>
      <c r="E2170" s="333"/>
      <c r="F2170" s="333"/>
      <c r="G2170" s="334"/>
      <c r="H2170" s="334"/>
      <c r="I2170" s="335"/>
      <c r="J2170" s="335"/>
      <c r="K2170" s="335"/>
      <c r="L2170" s="335"/>
      <c r="M2170" s="335"/>
      <c r="N2170" s="336" t="str">
        <f t="shared" ca="1" si="132"/>
        <v/>
      </c>
      <c r="O2170" s="336" t="s">
        <v>18592</v>
      </c>
      <c r="P2170" s="337"/>
      <c r="Q2170" s="338" t="str">
        <f t="shared" si="133"/>
        <v/>
      </c>
      <c r="R2170" s="338" t="b">
        <f t="shared" si="134"/>
        <v>1</v>
      </c>
      <c r="S2170" s="338" t="str">
        <f t="shared" si="135"/>
        <v/>
      </c>
    </row>
    <row r="2171" spans="1:19" s="338" customFormat="1" ht="20.100000000000001" customHeight="1">
      <c r="A2171" s="301"/>
      <c r="B2171" s="333"/>
      <c r="C2171" s="333"/>
      <c r="D2171" s="333"/>
      <c r="E2171" s="333"/>
      <c r="F2171" s="333"/>
      <c r="G2171" s="334"/>
      <c r="H2171" s="334"/>
      <c r="I2171" s="335"/>
      <c r="J2171" s="335"/>
      <c r="K2171" s="335"/>
      <c r="L2171" s="335"/>
      <c r="M2171" s="335"/>
      <c r="N2171" s="336" t="str">
        <f t="shared" ca="1" si="132"/>
        <v/>
      </c>
      <c r="O2171" s="336" t="s">
        <v>18592</v>
      </c>
      <c r="P2171" s="337"/>
      <c r="Q2171" s="338" t="str">
        <f t="shared" si="133"/>
        <v/>
      </c>
      <c r="R2171" s="338" t="b">
        <f t="shared" si="134"/>
        <v>1</v>
      </c>
      <c r="S2171" s="338" t="str">
        <f t="shared" si="135"/>
        <v/>
      </c>
    </row>
    <row r="2172" spans="1:19" s="338" customFormat="1" ht="20.100000000000001" customHeight="1">
      <c r="A2172" s="301"/>
      <c r="B2172" s="333"/>
      <c r="C2172" s="333"/>
      <c r="D2172" s="333"/>
      <c r="E2172" s="333"/>
      <c r="F2172" s="333"/>
      <c r="G2172" s="334"/>
      <c r="H2172" s="334"/>
      <c r="I2172" s="335"/>
      <c r="J2172" s="335"/>
      <c r="K2172" s="335"/>
      <c r="L2172" s="335"/>
      <c r="M2172" s="335"/>
      <c r="N2172" s="336" t="str">
        <f t="shared" ca="1" si="132"/>
        <v/>
      </c>
      <c r="O2172" s="336" t="s">
        <v>18592</v>
      </c>
      <c r="P2172" s="337"/>
      <c r="Q2172" s="338" t="str">
        <f t="shared" si="133"/>
        <v/>
      </c>
      <c r="R2172" s="338" t="b">
        <f t="shared" si="134"/>
        <v>1</v>
      </c>
      <c r="S2172" s="338" t="str">
        <f t="shared" si="135"/>
        <v/>
      </c>
    </row>
    <row r="2173" spans="1:19" s="338" customFormat="1" ht="20.100000000000001" customHeight="1">
      <c r="A2173" s="301"/>
      <c r="B2173" s="333"/>
      <c r="C2173" s="333"/>
      <c r="D2173" s="333"/>
      <c r="E2173" s="333"/>
      <c r="F2173" s="333"/>
      <c r="G2173" s="334"/>
      <c r="H2173" s="334"/>
      <c r="I2173" s="335"/>
      <c r="J2173" s="335"/>
      <c r="K2173" s="335"/>
      <c r="L2173" s="335"/>
      <c r="M2173" s="335"/>
      <c r="N2173" s="336" t="str">
        <f t="shared" ca="1" si="132"/>
        <v/>
      </c>
      <c r="O2173" s="336" t="s">
        <v>18592</v>
      </c>
      <c r="P2173" s="337"/>
      <c r="Q2173" s="338" t="str">
        <f t="shared" si="133"/>
        <v/>
      </c>
      <c r="R2173" s="338" t="b">
        <f t="shared" si="134"/>
        <v>1</v>
      </c>
      <c r="S2173" s="338" t="str">
        <f t="shared" si="135"/>
        <v/>
      </c>
    </row>
    <row r="2174" spans="1:19" s="338" customFormat="1" ht="20.100000000000001" customHeight="1">
      <c r="A2174" s="301"/>
      <c r="B2174" s="333"/>
      <c r="C2174" s="333"/>
      <c r="D2174" s="333"/>
      <c r="E2174" s="333"/>
      <c r="F2174" s="333"/>
      <c r="G2174" s="334"/>
      <c r="H2174" s="334"/>
      <c r="I2174" s="335"/>
      <c r="J2174" s="335"/>
      <c r="K2174" s="335"/>
      <c r="L2174" s="335"/>
      <c r="M2174" s="335"/>
      <c r="N2174" s="336" t="str">
        <f t="shared" ca="1" si="132"/>
        <v/>
      </c>
      <c r="O2174" s="336" t="s">
        <v>18592</v>
      </c>
      <c r="P2174" s="337"/>
      <c r="Q2174" s="338" t="str">
        <f t="shared" si="133"/>
        <v/>
      </c>
      <c r="R2174" s="338" t="b">
        <f t="shared" si="134"/>
        <v>1</v>
      </c>
      <c r="S2174" s="338" t="str">
        <f t="shared" si="135"/>
        <v/>
      </c>
    </row>
    <row r="2175" spans="1:19" s="338" customFormat="1" ht="20.100000000000001" customHeight="1">
      <c r="A2175" s="301"/>
      <c r="B2175" s="333"/>
      <c r="C2175" s="333"/>
      <c r="D2175" s="333"/>
      <c r="E2175" s="333"/>
      <c r="F2175" s="333"/>
      <c r="G2175" s="334"/>
      <c r="H2175" s="334"/>
      <c r="I2175" s="335"/>
      <c r="J2175" s="335"/>
      <c r="K2175" s="335"/>
      <c r="L2175" s="335"/>
      <c r="M2175" s="335"/>
      <c r="N2175" s="336" t="str">
        <f t="shared" ca="1" si="132"/>
        <v/>
      </c>
      <c r="O2175" s="336" t="s">
        <v>18592</v>
      </c>
      <c r="P2175" s="337"/>
      <c r="Q2175" s="338" t="str">
        <f t="shared" si="133"/>
        <v/>
      </c>
      <c r="R2175" s="338" t="b">
        <f t="shared" si="134"/>
        <v>1</v>
      </c>
      <c r="S2175" s="338" t="str">
        <f t="shared" si="135"/>
        <v/>
      </c>
    </row>
    <row r="2176" spans="1:19" s="338" customFormat="1" ht="20.100000000000001" customHeight="1">
      <c r="A2176" s="301"/>
      <c r="B2176" s="333"/>
      <c r="C2176" s="333"/>
      <c r="D2176" s="333"/>
      <c r="E2176" s="333"/>
      <c r="F2176" s="333"/>
      <c r="G2176" s="334"/>
      <c r="H2176" s="334"/>
      <c r="I2176" s="335"/>
      <c r="J2176" s="335"/>
      <c r="K2176" s="335"/>
      <c r="L2176" s="335"/>
      <c r="M2176" s="335"/>
      <c r="N2176" s="336" t="str">
        <f t="shared" ca="1" si="132"/>
        <v/>
      </c>
      <c r="O2176" s="336" t="s">
        <v>18592</v>
      </c>
      <c r="P2176" s="337"/>
      <c r="Q2176" s="338" t="str">
        <f t="shared" si="133"/>
        <v/>
      </c>
      <c r="R2176" s="338" t="b">
        <f t="shared" si="134"/>
        <v>1</v>
      </c>
      <c r="S2176" s="338" t="str">
        <f t="shared" si="135"/>
        <v/>
      </c>
    </row>
    <row r="2177" spans="1:19" s="338" customFormat="1" ht="20.100000000000001" customHeight="1">
      <c r="A2177" s="301"/>
      <c r="B2177" s="333"/>
      <c r="C2177" s="333"/>
      <c r="D2177" s="333"/>
      <c r="E2177" s="333"/>
      <c r="F2177" s="333"/>
      <c r="G2177" s="334"/>
      <c r="H2177" s="334"/>
      <c r="I2177" s="335"/>
      <c r="J2177" s="335"/>
      <c r="K2177" s="335"/>
      <c r="L2177" s="335"/>
      <c r="M2177" s="335"/>
      <c r="N2177" s="336" t="str">
        <f t="shared" ca="1" si="132"/>
        <v/>
      </c>
      <c r="O2177" s="336" t="s">
        <v>18592</v>
      </c>
      <c r="P2177" s="337"/>
      <c r="Q2177" s="338" t="str">
        <f t="shared" si="133"/>
        <v/>
      </c>
      <c r="R2177" s="338" t="b">
        <f t="shared" si="134"/>
        <v>1</v>
      </c>
      <c r="S2177" s="338" t="str">
        <f t="shared" si="135"/>
        <v/>
      </c>
    </row>
    <row r="2178" spans="1:19" s="338" customFormat="1" ht="20.100000000000001" customHeight="1">
      <c r="A2178" s="301"/>
      <c r="B2178" s="333"/>
      <c r="C2178" s="333"/>
      <c r="D2178" s="333"/>
      <c r="E2178" s="333"/>
      <c r="F2178" s="333"/>
      <c r="G2178" s="334"/>
      <c r="H2178" s="334"/>
      <c r="I2178" s="335"/>
      <c r="J2178" s="335"/>
      <c r="K2178" s="335"/>
      <c r="L2178" s="335"/>
      <c r="M2178" s="335"/>
      <c r="N2178" s="336" t="str">
        <f t="shared" ca="1" si="132"/>
        <v/>
      </c>
      <c r="O2178" s="336" t="s">
        <v>18592</v>
      </c>
      <c r="P2178" s="337"/>
      <c r="Q2178" s="338" t="str">
        <f t="shared" si="133"/>
        <v/>
      </c>
      <c r="R2178" s="338" t="b">
        <f t="shared" si="134"/>
        <v>1</v>
      </c>
      <c r="S2178" s="338" t="str">
        <f t="shared" si="135"/>
        <v/>
      </c>
    </row>
    <row r="2179" spans="1:19" s="338" customFormat="1" ht="20.100000000000001" customHeight="1">
      <c r="A2179" s="301"/>
      <c r="B2179" s="333"/>
      <c r="C2179" s="333"/>
      <c r="D2179" s="333"/>
      <c r="E2179" s="333"/>
      <c r="F2179" s="333"/>
      <c r="G2179" s="334"/>
      <c r="H2179" s="334"/>
      <c r="I2179" s="335"/>
      <c r="J2179" s="335"/>
      <c r="K2179" s="335"/>
      <c r="L2179" s="335"/>
      <c r="M2179" s="335"/>
      <c r="N2179" s="336" t="str">
        <f t="shared" ca="1" si="132"/>
        <v/>
      </c>
      <c r="O2179" s="336" t="s">
        <v>18592</v>
      </c>
      <c r="P2179" s="337"/>
      <c r="Q2179" s="338" t="str">
        <f t="shared" si="133"/>
        <v/>
      </c>
      <c r="R2179" s="338" t="b">
        <f t="shared" si="134"/>
        <v>1</v>
      </c>
      <c r="S2179" s="338" t="str">
        <f t="shared" si="135"/>
        <v/>
      </c>
    </row>
    <row r="2180" spans="1:19" s="338" customFormat="1" ht="20.100000000000001" customHeight="1">
      <c r="A2180" s="301"/>
      <c r="B2180" s="333"/>
      <c r="C2180" s="333"/>
      <c r="D2180" s="333"/>
      <c r="E2180" s="333"/>
      <c r="F2180" s="333"/>
      <c r="G2180" s="334"/>
      <c r="H2180" s="334"/>
      <c r="I2180" s="335"/>
      <c r="J2180" s="335"/>
      <c r="K2180" s="335"/>
      <c r="L2180" s="335"/>
      <c r="M2180" s="335"/>
      <c r="N2180" s="336" t="str">
        <f t="shared" ca="1" si="132"/>
        <v/>
      </c>
      <c r="O2180" s="336" t="s">
        <v>18592</v>
      </c>
      <c r="P2180" s="337"/>
      <c r="Q2180" s="338" t="str">
        <f t="shared" si="133"/>
        <v/>
      </c>
      <c r="R2180" s="338" t="b">
        <f t="shared" si="134"/>
        <v>1</v>
      </c>
      <c r="S2180" s="338" t="str">
        <f t="shared" si="135"/>
        <v/>
      </c>
    </row>
    <row r="2181" spans="1:19" s="338" customFormat="1" ht="20.100000000000001" customHeight="1">
      <c r="A2181" s="301"/>
      <c r="B2181" s="333"/>
      <c r="C2181" s="333"/>
      <c r="D2181" s="333"/>
      <c r="E2181" s="333"/>
      <c r="F2181" s="333"/>
      <c r="G2181" s="334"/>
      <c r="H2181" s="334"/>
      <c r="I2181" s="335"/>
      <c r="J2181" s="335"/>
      <c r="K2181" s="335"/>
      <c r="L2181" s="335"/>
      <c r="M2181" s="335"/>
      <c r="N2181" s="336" t="str">
        <f t="shared" ref="N2181:N2244" ca="1" si="136">IF(A2181="","",IF(ISERROR(MATCH($F2181,CL,0)),"Unknown",INDIRECT("'C'!$A$"&amp;MATCH($F2181,CL,0)+1)))</f>
        <v/>
      </c>
      <c r="O2181" s="336" t="s">
        <v>18592</v>
      </c>
      <c r="P2181" s="337"/>
      <c r="Q2181" s="338" t="str">
        <f t="shared" ref="Q2181:Q2244" si="137">A2181&amp;B2181</f>
        <v/>
      </c>
      <c r="R2181" s="338" t="b">
        <f t="shared" ref="R2181:R2244" si="138">OR(ISBLANK(B2181),ISBLANK(C2181))</f>
        <v>1</v>
      </c>
      <c r="S2181" s="338" t="str">
        <f t="shared" ref="S2181:S2244" si="139">IF(R2181,"",A2181&amp;"+")</f>
        <v/>
      </c>
    </row>
    <row r="2182" spans="1:19" s="338" customFormat="1" ht="20.100000000000001" customHeight="1">
      <c r="A2182" s="301"/>
      <c r="B2182" s="333"/>
      <c r="C2182" s="333"/>
      <c r="D2182" s="333"/>
      <c r="E2182" s="333"/>
      <c r="F2182" s="333"/>
      <c r="G2182" s="334"/>
      <c r="H2182" s="334"/>
      <c r="I2182" s="335"/>
      <c r="J2182" s="335"/>
      <c r="K2182" s="335"/>
      <c r="L2182" s="335"/>
      <c r="M2182" s="335"/>
      <c r="N2182" s="336" t="str">
        <f t="shared" ca="1" si="136"/>
        <v/>
      </c>
      <c r="O2182" s="336" t="s">
        <v>18592</v>
      </c>
      <c r="P2182" s="337"/>
      <c r="Q2182" s="338" t="str">
        <f t="shared" si="137"/>
        <v/>
      </c>
      <c r="R2182" s="338" t="b">
        <f t="shared" si="138"/>
        <v>1</v>
      </c>
      <c r="S2182" s="338" t="str">
        <f t="shared" si="139"/>
        <v/>
      </c>
    </row>
    <row r="2183" spans="1:19" s="338" customFormat="1" ht="20.100000000000001" customHeight="1">
      <c r="A2183" s="301"/>
      <c r="B2183" s="333"/>
      <c r="C2183" s="333"/>
      <c r="D2183" s="333"/>
      <c r="E2183" s="333"/>
      <c r="F2183" s="333"/>
      <c r="G2183" s="334"/>
      <c r="H2183" s="334"/>
      <c r="I2183" s="335"/>
      <c r="J2183" s="335"/>
      <c r="K2183" s="335"/>
      <c r="L2183" s="335"/>
      <c r="M2183" s="335"/>
      <c r="N2183" s="336" t="str">
        <f t="shared" ca="1" si="136"/>
        <v/>
      </c>
      <c r="O2183" s="336" t="s">
        <v>18592</v>
      </c>
      <c r="P2183" s="337"/>
      <c r="Q2183" s="338" t="str">
        <f t="shared" si="137"/>
        <v/>
      </c>
      <c r="R2183" s="338" t="b">
        <f t="shared" si="138"/>
        <v>1</v>
      </c>
      <c r="S2183" s="338" t="str">
        <f t="shared" si="139"/>
        <v/>
      </c>
    </row>
    <row r="2184" spans="1:19" s="338" customFormat="1" ht="20.100000000000001" customHeight="1">
      <c r="A2184" s="301"/>
      <c r="B2184" s="333"/>
      <c r="C2184" s="333"/>
      <c r="D2184" s="333"/>
      <c r="E2184" s="333"/>
      <c r="F2184" s="333"/>
      <c r="G2184" s="334"/>
      <c r="H2184" s="334"/>
      <c r="I2184" s="335"/>
      <c r="J2184" s="335"/>
      <c r="K2184" s="335"/>
      <c r="L2184" s="335"/>
      <c r="M2184" s="335"/>
      <c r="N2184" s="336" t="str">
        <f t="shared" ca="1" si="136"/>
        <v/>
      </c>
      <c r="O2184" s="336" t="s">
        <v>18592</v>
      </c>
      <c r="P2184" s="337"/>
      <c r="Q2184" s="338" t="str">
        <f t="shared" si="137"/>
        <v/>
      </c>
      <c r="R2184" s="338" t="b">
        <f t="shared" si="138"/>
        <v>1</v>
      </c>
      <c r="S2184" s="338" t="str">
        <f t="shared" si="139"/>
        <v/>
      </c>
    </row>
    <row r="2185" spans="1:19" s="338" customFormat="1" ht="20.100000000000001" customHeight="1">
      <c r="A2185" s="301"/>
      <c r="B2185" s="333"/>
      <c r="C2185" s="333"/>
      <c r="D2185" s="333"/>
      <c r="E2185" s="333"/>
      <c r="F2185" s="333"/>
      <c r="G2185" s="334"/>
      <c r="H2185" s="334"/>
      <c r="I2185" s="335"/>
      <c r="J2185" s="335"/>
      <c r="K2185" s="335"/>
      <c r="L2185" s="335"/>
      <c r="M2185" s="335"/>
      <c r="N2185" s="336" t="str">
        <f t="shared" ca="1" si="136"/>
        <v/>
      </c>
      <c r="O2185" s="336" t="s">
        <v>18592</v>
      </c>
      <c r="P2185" s="337"/>
      <c r="Q2185" s="338" t="str">
        <f t="shared" si="137"/>
        <v/>
      </c>
      <c r="R2185" s="338" t="b">
        <f t="shared" si="138"/>
        <v>1</v>
      </c>
      <c r="S2185" s="338" t="str">
        <f t="shared" si="139"/>
        <v/>
      </c>
    </row>
    <row r="2186" spans="1:19" s="338" customFormat="1" ht="20.100000000000001" customHeight="1">
      <c r="A2186" s="301"/>
      <c r="B2186" s="333"/>
      <c r="C2186" s="333"/>
      <c r="D2186" s="333"/>
      <c r="E2186" s="333"/>
      <c r="F2186" s="333"/>
      <c r="G2186" s="334"/>
      <c r="H2186" s="334"/>
      <c r="I2186" s="335"/>
      <c r="J2186" s="335"/>
      <c r="K2186" s="335"/>
      <c r="L2186" s="335"/>
      <c r="M2186" s="335"/>
      <c r="N2186" s="336" t="str">
        <f t="shared" ca="1" si="136"/>
        <v/>
      </c>
      <c r="O2186" s="336" t="s">
        <v>18592</v>
      </c>
      <c r="P2186" s="337"/>
      <c r="Q2186" s="338" t="str">
        <f t="shared" si="137"/>
        <v/>
      </c>
      <c r="R2186" s="338" t="b">
        <f t="shared" si="138"/>
        <v>1</v>
      </c>
      <c r="S2186" s="338" t="str">
        <f t="shared" si="139"/>
        <v/>
      </c>
    </row>
    <row r="2187" spans="1:19" s="338" customFormat="1" ht="20.100000000000001" customHeight="1">
      <c r="A2187" s="301"/>
      <c r="B2187" s="333"/>
      <c r="C2187" s="333"/>
      <c r="D2187" s="333"/>
      <c r="E2187" s="333"/>
      <c r="F2187" s="333"/>
      <c r="G2187" s="334"/>
      <c r="H2187" s="334"/>
      <c r="I2187" s="335"/>
      <c r="J2187" s="335"/>
      <c r="K2187" s="335"/>
      <c r="L2187" s="335"/>
      <c r="M2187" s="335"/>
      <c r="N2187" s="336" t="str">
        <f t="shared" ca="1" si="136"/>
        <v/>
      </c>
      <c r="O2187" s="336" t="s">
        <v>18592</v>
      </c>
      <c r="P2187" s="337"/>
      <c r="Q2187" s="338" t="str">
        <f t="shared" si="137"/>
        <v/>
      </c>
      <c r="R2187" s="338" t="b">
        <f t="shared" si="138"/>
        <v>1</v>
      </c>
      <c r="S2187" s="338" t="str">
        <f t="shared" si="139"/>
        <v/>
      </c>
    </row>
    <row r="2188" spans="1:19" s="338" customFormat="1" ht="20.100000000000001" customHeight="1">
      <c r="A2188" s="301"/>
      <c r="B2188" s="333"/>
      <c r="C2188" s="333"/>
      <c r="D2188" s="333"/>
      <c r="E2188" s="333"/>
      <c r="F2188" s="333"/>
      <c r="G2188" s="334"/>
      <c r="H2188" s="334"/>
      <c r="I2188" s="335"/>
      <c r="J2188" s="335"/>
      <c r="K2188" s="335"/>
      <c r="L2188" s="335"/>
      <c r="M2188" s="335"/>
      <c r="N2188" s="336" t="str">
        <f t="shared" ca="1" si="136"/>
        <v/>
      </c>
      <c r="O2188" s="336" t="s">
        <v>18592</v>
      </c>
      <c r="P2188" s="337"/>
      <c r="Q2188" s="338" t="str">
        <f t="shared" si="137"/>
        <v/>
      </c>
      <c r="R2188" s="338" t="b">
        <f t="shared" si="138"/>
        <v>1</v>
      </c>
      <c r="S2188" s="338" t="str">
        <f t="shared" si="139"/>
        <v/>
      </c>
    </row>
    <row r="2189" spans="1:19" s="338" customFormat="1" ht="20.100000000000001" customHeight="1">
      <c r="A2189" s="301"/>
      <c r="B2189" s="333"/>
      <c r="C2189" s="333"/>
      <c r="D2189" s="333"/>
      <c r="E2189" s="333"/>
      <c r="F2189" s="333"/>
      <c r="G2189" s="334"/>
      <c r="H2189" s="334"/>
      <c r="I2189" s="335"/>
      <c r="J2189" s="335"/>
      <c r="K2189" s="335"/>
      <c r="L2189" s="335"/>
      <c r="M2189" s="335"/>
      <c r="N2189" s="336" t="str">
        <f t="shared" ca="1" si="136"/>
        <v/>
      </c>
      <c r="O2189" s="336" t="s">
        <v>18592</v>
      </c>
      <c r="P2189" s="337"/>
      <c r="Q2189" s="338" t="str">
        <f t="shared" si="137"/>
        <v/>
      </c>
      <c r="R2189" s="338" t="b">
        <f t="shared" si="138"/>
        <v>1</v>
      </c>
      <c r="S2189" s="338" t="str">
        <f t="shared" si="139"/>
        <v/>
      </c>
    </row>
    <row r="2190" spans="1:19" s="338" customFormat="1" ht="20.100000000000001" customHeight="1">
      <c r="A2190" s="301"/>
      <c r="B2190" s="333"/>
      <c r="C2190" s="333"/>
      <c r="D2190" s="333"/>
      <c r="E2190" s="333"/>
      <c r="F2190" s="333"/>
      <c r="G2190" s="334"/>
      <c r="H2190" s="334"/>
      <c r="I2190" s="335"/>
      <c r="J2190" s="335"/>
      <c r="K2190" s="335"/>
      <c r="L2190" s="335"/>
      <c r="M2190" s="335"/>
      <c r="N2190" s="336" t="str">
        <f t="shared" ca="1" si="136"/>
        <v/>
      </c>
      <c r="O2190" s="336" t="s">
        <v>18592</v>
      </c>
      <c r="P2190" s="337"/>
      <c r="Q2190" s="338" t="str">
        <f t="shared" si="137"/>
        <v/>
      </c>
      <c r="R2190" s="338" t="b">
        <f t="shared" si="138"/>
        <v>1</v>
      </c>
      <c r="S2190" s="338" t="str">
        <f t="shared" si="139"/>
        <v/>
      </c>
    </row>
    <row r="2191" spans="1:19" s="338" customFormat="1" ht="20.100000000000001" customHeight="1">
      <c r="A2191" s="301"/>
      <c r="B2191" s="333"/>
      <c r="C2191" s="333"/>
      <c r="D2191" s="333"/>
      <c r="E2191" s="333"/>
      <c r="F2191" s="333"/>
      <c r="G2191" s="334"/>
      <c r="H2191" s="334"/>
      <c r="I2191" s="335"/>
      <c r="J2191" s="335"/>
      <c r="K2191" s="335"/>
      <c r="L2191" s="335"/>
      <c r="M2191" s="335"/>
      <c r="N2191" s="336" t="str">
        <f t="shared" ca="1" si="136"/>
        <v/>
      </c>
      <c r="O2191" s="336" t="s">
        <v>18592</v>
      </c>
      <c r="P2191" s="337"/>
      <c r="Q2191" s="338" t="str">
        <f t="shared" si="137"/>
        <v/>
      </c>
      <c r="R2191" s="338" t="b">
        <f t="shared" si="138"/>
        <v>1</v>
      </c>
      <c r="S2191" s="338" t="str">
        <f t="shared" si="139"/>
        <v/>
      </c>
    </row>
    <row r="2192" spans="1:19" s="338" customFormat="1" ht="20.100000000000001" customHeight="1">
      <c r="A2192" s="301"/>
      <c r="B2192" s="333"/>
      <c r="C2192" s="333"/>
      <c r="D2192" s="333"/>
      <c r="E2192" s="333"/>
      <c r="F2192" s="333"/>
      <c r="G2192" s="334"/>
      <c r="H2192" s="334"/>
      <c r="I2192" s="335"/>
      <c r="J2192" s="335"/>
      <c r="K2192" s="335"/>
      <c r="L2192" s="335"/>
      <c r="M2192" s="335"/>
      <c r="N2192" s="336" t="str">
        <f t="shared" ca="1" si="136"/>
        <v/>
      </c>
      <c r="O2192" s="336" t="s">
        <v>18592</v>
      </c>
      <c r="P2192" s="337"/>
      <c r="Q2192" s="338" t="str">
        <f t="shared" si="137"/>
        <v/>
      </c>
      <c r="R2192" s="338" t="b">
        <f t="shared" si="138"/>
        <v>1</v>
      </c>
      <c r="S2192" s="338" t="str">
        <f t="shared" si="139"/>
        <v/>
      </c>
    </row>
    <row r="2193" spans="1:19" s="338" customFormat="1" ht="20.100000000000001" customHeight="1">
      <c r="A2193" s="301"/>
      <c r="B2193" s="333"/>
      <c r="C2193" s="333"/>
      <c r="D2193" s="333"/>
      <c r="E2193" s="333"/>
      <c r="F2193" s="333"/>
      <c r="G2193" s="334"/>
      <c r="H2193" s="334"/>
      <c r="I2193" s="335"/>
      <c r="J2193" s="335"/>
      <c r="K2193" s="335"/>
      <c r="L2193" s="335"/>
      <c r="M2193" s="335"/>
      <c r="N2193" s="336" t="str">
        <f t="shared" ca="1" si="136"/>
        <v/>
      </c>
      <c r="O2193" s="336" t="s">
        <v>18592</v>
      </c>
      <c r="P2193" s="337"/>
      <c r="Q2193" s="338" t="str">
        <f t="shared" si="137"/>
        <v/>
      </c>
      <c r="R2193" s="338" t="b">
        <f t="shared" si="138"/>
        <v>1</v>
      </c>
      <c r="S2193" s="338" t="str">
        <f t="shared" si="139"/>
        <v/>
      </c>
    </row>
    <row r="2194" spans="1:19" s="338" customFormat="1" ht="20.100000000000001" customHeight="1">
      <c r="A2194" s="301"/>
      <c r="B2194" s="333"/>
      <c r="C2194" s="333"/>
      <c r="D2194" s="333"/>
      <c r="E2194" s="333"/>
      <c r="F2194" s="333"/>
      <c r="G2194" s="334"/>
      <c r="H2194" s="334"/>
      <c r="I2194" s="335"/>
      <c r="J2194" s="335"/>
      <c r="K2194" s="335"/>
      <c r="L2194" s="335"/>
      <c r="M2194" s="335"/>
      <c r="N2194" s="336" t="str">
        <f t="shared" ca="1" si="136"/>
        <v/>
      </c>
      <c r="O2194" s="336" t="s">
        <v>18592</v>
      </c>
      <c r="P2194" s="337"/>
      <c r="Q2194" s="338" t="str">
        <f t="shared" si="137"/>
        <v/>
      </c>
      <c r="R2194" s="338" t="b">
        <f t="shared" si="138"/>
        <v>1</v>
      </c>
      <c r="S2194" s="338" t="str">
        <f t="shared" si="139"/>
        <v/>
      </c>
    </row>
    <row r="2195" spans="1:19" s="338" customFormat="1" ht="20.100000000000001" customHeight="1">
      <c r="A2195" s="301"/>
      <c r="B2195" s="333"/>
      <c r="C2195" s="333"/>
      <c r="D2195" s="333"/>
      <c r="E2195" s="333"/>
      <c r="F2195" s="333"/>
      <c r="G2195" s="334"/>
      <c r="H2195" s="334"/>
      <c r="I2195" s="335"/>
      <c r="J2195" s="335"/>
      <c r="K2195" s="335"/>
      <c r="L2195" s="335"/>
      <c r="M2195" s="335"/>
      <c r="N2195" s="336" t="str">
        <f t="shared" ca="1" si="136"/>
        <v/>
      </c>
      <c r="O2195" s="336" t="s">
        <v>18592</v>
      </c>
      <c r="P2195" s="337"/>
      <c r="Q2195" s="338" t="str">
        <f t="shared" si="137"/>
        <v/>
      </c>
      <c r="R2195" s="338" t="b">
        <f t="shared" si="138"/>
        <v>1</v>
      </c>
      <c r="S2195" s="338" t="str">
        <f t="shared" si="139"/>
        <v/>
      </c>
    </row>
    <row r="2196" spans="1:19" s="338" customFormat="1" ht="20.100000000000001" customHeight="1">
      <c r="A2196" s="301"/>
      <c r="B2196" s="333"/>
      <c r="C2196" s="333"/>
      <c r="D2196" s="333"/>
      <c r="E2196" s="333"/>
      <c r="F2196" s="333"/>
      <c r="G2196" s="334"/>
      <c r="H2196" s="334"/>
      <c r="I2196" s="335"/>
      <c r="J2196" s="335"/>
      <c r="K2196" s="335"/>
      <c r="L2196" s="335"/>
      <c r="M2196" s="335"/>
      <c r="N2196" s="336" t="str">
        <f t="shared" ca="1" si="136"/>
        <v/>
      </c>
      <c r="O2196" s="336" t="s">
        <v>18592</v>
      </c>
      <c r="P2196" s="337"/>
      <c r="Q2196" s="338" t="str">
        <f t="shared" si="137"/>
        <v/>
      </c>
      <c r="R2196" s="338" t="b">
        <f t="shared" si="138"/>
        <v>1</v>
      </c>
      <c r="S2196" s="338" t="str">
        <f t="shared" si="139"/>
        <v/>
      </c>
    </row>
    <row r="2197" spans="1:19" s="338" customFormat="1" ht="20.100000000000001" customHeight="1">
      <c r="A2197" s="301"/>
      <c r="B2197" s="333"/>
      <c r="C2197" s="333"/>
      <c r="D2197" s="333"/>
      <c r="E2197" s="333"/>
      <c r="F2197" s="333"/>
      <c r="G2197" s="334"/>
      <c r="H2197" s="334"/>
      <c r="I2197" s="335"/>
      <c r="J2197" s="335"/>
      <c r="K2197" s="335"/>
      <c r="L2197" s="335"/>
      <c r="M2197" s="335"/>
      <c r="N2197" s="336" t="str">
        <f t="shared" ca="1" si="136"/>
        <v/>
      </c>
      <c r="O2197" s="336" t="s">
        <v>18592</v>
      </c>
      <c r="P2197" s="337"/>
      <c r="Q2197" s="338" t="str">
        <f t="shared" si="137"/>
        <v/>
      </c>
      <c r="R2197" s="338" t="b">
        <f t="shared" si="138"/>
        <v>1</v>
      </c>
      <c r="S2197" s="338" t="str">
        <f t="shared" si="139"/>
        <v/>
      </c>
    </row>
    <row r="2198" spans="1:19" s="338" customFormat="1" ht="20.100000000000001" customHeight="1">
      <c r="A2198" s="301"/>
      <c r="B2198" s="333"/>
      <c r="C2198" s="333"/>
      <c r="D2198" s="333"/>
      <c r="E2198" s="333"/>
      <c r="F2198" s="333"/>
      <c r="G2198" s="334"/>
      <c r="H2198" s="334"/>
      <c r="I2198" s="335"/>
      <c r="J2198" s="335"/>
      <c r="K2198" s="335"/>
      <c r="L2198" s="335"/>
      <c r="M2198" s="335"/>
      <c r="N2198" s="336" t="str">
        <f t="shared" ca="1" si="136"/>
        <v/>
      </c>
      <c r="O2198" s="336" t="s">
        <v>18592</v>
      </c>
      <c r="P2198" s="337"/>
      <c r="Q2198" s="338" t="str">
        <f t="shared" si="137"/>
        <v/>
      </c>
      <c r="R2198" s="338" t="b">
        <f t="shared" si="138"/>
        <v>1</v>
      </c>
      <c r="S2198" s="338" t="str">
        <f t="shared" si="139"/>
        <v/>
      </c>
    </row>
    <row r="2199" spans="1:19" s="338" customFormat="1" ht="20.100000000000001" customHeight="1">
      <c r="A2199" s="301"/>
      <c r="B2199" s="333"/>
      <c r="C2199" s="333"/>
      <c r="D2199" s="333"/>
      <c r="E2199" s="333"/>
      <c r="F2199" s="333"/>
      <c r="G2199" s="334"/>
      <c r="H2199" s="334"/>
      <c r="I2199" s="335"/>
      <c r="J2199" s="335"/>
      <c r="K2199" s="335"/>
      <c r="L2199" s="335"/>
      <c r="M2199" s="335"/>
      <c r="N2199" s="336" t="str">
        <f t="shared" ca="1" si="136"/>
        <v/>
      </c>
      <c r="O2199" s="336" t="s">
        <v>18592</v>
      </c>
      <c r="P2199" s="337"/>
      <c r="Q2199" s="338" t="str">
        <f t="shared" si="137"/>
        <v/>
      </c>
      <c r="R2199" s="338" t="b">
        <f t="shared" si="138"/>
        <v>1</v>
      </c>
      <c r="S2199" s="338" t="str">
        <f t="shared" si="139"/>
        <v/>
      </c>
    </row>
    <row r="2200" spans="1:19" s="338" customFormat="1" ht="20.100000000000001" customHeight="1">
      <c r="A2200" s="301"/>
      <c r="B2200" s="333"/>
      <c r="C2200" s="333"/>
      <c r="D2200" s="333"/>
      <c r="E2200" s="333"/>
      <c r="F2200" s="333"/>
      <c r="G2200" s="334"/>
      <c r="H2200" s="334"/>
      <c r="I2200" s="335"/>
      <c r="J2200" s="335"/>
      <c r="K2200" s="335"/>
      <c r="L2200" s="335"/>
      <c r="M2200" s="335"/>
      <c r="N2200" s="336" t="str">
        <f t="shared" ca="1" si="136"/>
        <v/>
      </c>
      <c r="O2200" s="336" t="s">
        <v>18592</v>
      </c>
      <c r="P2200" s="337"/>
      <c r="Q2200" s="338" t="str">
        <f t="shared" si="137"/>
        <v/>
      </c>
      <c r="R2200" s="338" t="b">
        <f t="shared" si="138"/>
        <v>1</v>
      </c>
      <c r="S2200" s="338" t="str">
        <f t="shared" si="139"/>
        <v/>
      </c>
    </row>
    <row r="2201" spans="1:19" s="338" customFormat="1" ht="20.100000000000001" customHeight="1">
      <c r="A2201" s="301"/>
      <c r="B2201" s="333"/>
      <c r="C2201" s="333"/>
      <c r="D2201" s="333"/>
      <c r="E2201" s="333"/>
      <c r="F2201" s="333"/>
      <c r="G2201" s="334"/>
      <c r="H2201" s="334"/>
      <c r="I2201" s="335"/>
      <c r="J2201" s="335"/>
      <c r="K2201" s="335"/>
      <c r="L2201" s="335"/>
      <c r="M2201" s="335"/>
      <c r="N2201" s="336" t="str">
        <f t="shared" ca="1" si="136"/>
        <v/>
      </c>
      <c r="O2201" s="336" t="s">
        <v>18592</v>
      </c>
      <c r="P2201" s="337"/>
      <c r="Q2201" s="338" t="str">
        <f t="shared" si="137"/>
        <v/>
      </c>
      <c r="R2201" s="338" t="b">
        <f t="shared" si="138"/>
        <v>1</v>
      </c>
      <c r="S2201" s="338" t="str">
        <f t="shared" si="139"/>
        <v/>
      </c>
    </row>
    <row r="2202" spans="1:19" s="338" customFormat="1" ht="20.100000000000001" customHeight="1">
      <c r="A2202" s="301"/>
      <c r="B2202" s="333"/>
      <c r="C2202" s="333"/>
      <c r="D2202" s="333"/>
      <c r="E2202" s="333"/>
      <c r="F2202" s="333"/>
      <c r="G2202" s="334"/>
      <c r="H2202" s="334"/>
      <c r="I2202" s="335"/>
      <c r="J2202" s="335"/>
      <c r="K2202" s="335"/>
      <c r="L2202" s="335"/>
      <c r="M2202" s="335"/>
      <c r="N2202" s="336" t="str">
        <f t="shared" ca="1" si="136"/>
        <v/>
      </c>
      <c r="O2202" s="336" t="s">
        <v>18592</v>
      </c>
      <c r="P2202" s="337"/>
      <c r="Q2202" s="338" t="str">
        <f t="shared" si="137"/>
        <v/>
      </c>
      <c r="R2202" s="338" t="b">
        <f t="shared" si="138"/>
        <v>1</v>
      </c>
      <c r="S2202" s="338" t="str">
        <f t="shared" si="139"/>
        <v/>
      </c>
    </row>
    <row r="2203" spans="1:19" s="338" customFormat="1" ht="20.100000000000001" customHeight="1">
      <c r="A2203" s="301"/>
      <c r="B2203" s="333"/>
      <c r="C2203" s="333"/>
      <c r="D2203" s="333"/>
      <c r="E2203" s="333"/>
      <c r="F2203" s="333"/>
      <c r="G2203" s="334"/>
      <c r="H2203" s="334"/>
      <c r="I2203" s="335"/>
      <c r="J2203" s="335"/>
      <c r="K2203" s="335"/>
      <c r="L2203" s="335"/>
      <c r="M2203" s="335"/>
      <c r="N2203" s="336" t="str">
        <f t="shared" ca="1" si="136"/>
        <v/>
      </c>
      <c r="O2203" s="336" t="s">
        <v>18592</v>
      </c>
      <c r="P2203" s="337"/>
      <c r="Q2203" s="338" t="str">
        <f t="shared" si="137"/>
        <v/>
      </c>
      <c r="R2203" s="338" t="b">
        <f t="shared" si="138"/>
        <v>1</v>
      </c>
      <c r="S2203" s="338" t="str">
        <f t="shared" si="139"/>
        <v/>
      </c>
    </row>
    <row r="2204" spans="1:19" s="338" customFormat="1" ht="20.100000000000001" customHeight="1">
      <c r="A2204" s="301"/>
      <c r="B2204" s="333"/>
      <c r="C2204" s="333"/>
      <c r="D2204" s="333"/>
      <c r="E2204" s="333"/>
      <c r="F2204" s="333"/>
      <c r="G2204" s="334"/>
      <c r="H2204" s="334"/>
      <c r="I2204" s="335"/>
      <c r="J2204" s="335"/>
      <c r="K2204" s="335"/>
      <c r="L2204" s="335"/>
      <c r="M2204" s="335"/>
      <c r="N2204" s="336" t="str">
        <f t="shared" ca="1" si="136"/>
        <v/>
      </c>
      <c r="O2204" s="336" t="s">
        <v>18592</v>
      </c>
      <c r="P2204" s="337"/>
      <c r="Q2204" s="338" t="str">
        <f t="shared" si="137"/>
        <v/>
      </c>
      <c r="R2204" s="338" t="b">
        <f t="shared" si="138"/>
        <v>1</v>
      </c>
      <c r="S2204" s="338" t="str">
        <f t="shared" si="139"/>
        <v/>
      </c>
    </row>
    <row r="2205" spans="1:19" s="338" customFormat="1" ht="20.100000000000001" customHeight="1">
      <c r="A2205" s="301"/>
      <c r="B2205" s="333"/>
      <c r="C2205" s="333"/>
      <c r="D2205" s="333"/>
      <c r="E2205" s="333"/>
      <c r="F2205" s="333"/>
      <c r="G2205" s="334"/>
      <c r="H2205" s="334"/>
      <c r="I2205" s="335"/>
      <c r="J2205" s="335"/>
      <c r="K2205" s="335"/>
      <c r="L2205" s="335"/>
      <c r="M2205" s="335"/>
      <c r="N2205" s="336" t="str">
        <f t="shared" ca="1" si="136"/>
        <v/>
      </c>
      <c r="O2205" s="336" t="s">
        <v>18592</v>
      </c>
      <c r="P2205" s="337"/>
      <c r="Q2205" s="338" t="str">
        <f t="shared" si="137"/>
        <v/>
      </c>
      <c r="R2205" s="338" t="b">
        <f t="shared" si="138"/>
        <v>1</v>
      </c>
      <c r="S2205" s="338" t="str">
        <f t="shared" si="139"/>
        <v/>
      </c>
    </row>
    <row r="2206" spans="1:19" s="338" customFormat="1" ht="20.100000000000001" customHeight="1">
      <c r="A2206" s="301"/>
      <c r="B2206" s="333"/>
      <c r="C2206" s="333"/>
      <c r="D2206" s="333"/>
      <c r="E2206" s="333"/>
      <c r="F2206" s="333"/>
      <c r="G2206" s="334"/>
      <c r="H2206" s="334"/>
      <c r="I2206" s="335"/>
      <c r="J2206" s="335"/>
      <c r="K2206" s="335"/>
      <c r="L2206" s="335"/>
      <c r="M2206" s="335"/>
      <c r="N2206" s="336" t="str">
        <f t="shared" ca="1" si="136"/>
        <v/>
      </c>
      <c r="O2206" s="336" t="s">
        <v>18592</v>
      </c>
      <c r="P2206" s="337"/>
      <c r="Q2206" s="338" t="str">
        <f t="shared" si="137"/>
        <v/>
      </c>
      <c r="R2206" s="338" t="b">
        <f t="shared" si="138"/>
        <v>1</v>
      </c>
      <c r="S2206" s="338" t="str">
        <f t="shared" si="139"/>
        <v/>
      </c>
    </row>
    <row r="2207" spans="1:19" s="338" customFormat="1" ht="20.100000000000001" customHeight="1">
      <c r="A2207" s="301"/>
      <c r="B2207" s="333"/>
      <c r="C2207" s="333"/>
      <c r="D2207" s="333"/>
      <c r="E2207" s="333"/>
      <c r="F2207" s="333"/>
      <c r="G2207" s="334"/>
      <c r="H2207" s="334"/>
      <c r="I2207" s="335"/>
      <c r="J2207" s="335"/>
      <c r="K2207" s="335"/>
      <c r="L2207" s="335"/>
      <c r="M2207" s="335"/>
      <c r="N2207" s="336" t="str">
        <f t="shared" ca="1" si="136"/>
        <v/>
      </c>
      <c r="O2207" s="336" t="s">
        <v>18592</v>
      </c>
      <c r="P2207" s="337"/>
      <c r="Q2207" s="338" t="str">
        <f t="shared" si="137"/>
        <v/>
      </c>
      <c r="R2207" s="338" t="b">
        <f t="shared" si="138"/>
        <v>1</v>
      </c>
      <c r="S2207" s="338" t="str">
        <f t="shared" si="139"/>
        <v/>
      </c>
    </row>
    <row r="2208" spans="1:19" s="338" customFormat="1" ht="20.100000000000001" customHeight="1">
      <c r="A2208" s="301"/>
      <c r="B2208" s="333"/>
      <c r="C2208" s="333"/>
      <c r="D2208" s="333"/>
      <c r="E2208" s="333"/>
      <c r="F2208" s="333"/>
      <c r="G2208" s="334"/>
      <c r="H2208" s="334"/>
      <c r="I2208" s="335"/>
      <c r="J2208" s="335"/>
      <c r="K2208" s="335"/>
      <c r="L2208" s="335"/>
      <c r="M2208" s="335"/>
      <c r="N2208" s="336" t="str">
        <f t="shared" ca="1" si="136"/>
        <v/>
      </c>
      <c r="O2208" s="336" t="s">
        <v>18592</v>
      </c>
      <c r="P2208" s="337"/>
      <c r="Q2208" s="338" t="str">
        <f t="shared" si="137"/>
        <v/>
      </c>
      <c r="R2208" s="338" t="b">
        <f t="shared" si="138"/>
        <v>1</v>
      </c>
      <c r="S2208" s="338" t="str">
        <f t="shared" si="139"/>
        <v/>
      </c>
    </row>
    <row r="2209" spans="1:19" s="338" customFormat="1" ht="20.100000000000001" customHeight="1">
      <c r="A2209" s="301"/>
      <c r="B2209" s="333"/>
      <c r="C2209" s="333"/>
      <c r="D2209" s="333"/>
      <c r="E2209" s="333"/>
      <c r="F2209" s="333"/>
      <c r="G2209" s="334"/>
      <c r="H2209" s="334"/>
      <c r="I2209" s="335"/>
      <c r="J2209" s="335"/>
      <c r="K2209" s="335"/>
      <c r="L2209" s="335"/>
      <c r="M2209" s="335"/>
      <c r="N2209" s="336" t="str">
        <f t="shared" ca="1" si="136"/>
        <v/>
      </c>
      <c r="O2209" s="336" t="s">
        <v>18592</v>
      </c>
      <c r="P2209" s="337"/>
      <c r="Q2209" s="338" t="str">
        <f t="shared" si="137"/>
        <v/>
      </c>
      <c r="R2209" s="338" t="b">
        <f t="shared" si="138"/>
        <v>1</v>
      </c>
      <c r="S2209" s="338" t="str">
        <f t="shared" si="139"/>
        <v/>
      </c>
    </row>
    <row r="2210" spans="1:19" s="338" customFormat="1" ht="20.100000000000001" customHeight="1">
      <c r="A2210" s="301"/>
      <c r="B2210" s="333"/>
      <c r="C2210" s="333"/>
      <c r="D2210" s="333"/>
      <c r="E2210" s="333"/>
      <c r="F2210" s="333"/>
      <c r="G2210" s="334"/>
      <c r="H2210" s="334"/>
      <c r="I2210" s="335"/>
      <c r="J2210" s="335"/>
      <c r="K2210" s="335"/>
      <c r="L2210" s="335"/>
      <c r="M2210" s="335"/>
      <c r="N2210" s="336" t="str">
        <f t="shared" ca="1" si="136"/>
        <v/>
      </c>
      <c r="O2210" s="336" t="s">
        <v>18592</v>
      </c>
      <c r="P2210" s="337"/>
      <c r="Q2210" s="338" t="str">
        <f t="shared" si="137"/>
        <v/>
      </c>
      <c r="R2210" s="338" t="b">
        <f t="shared" si="138"/>
        <v>1</v>
      </c>
      <c r="S2210" s="338" t="str">
        <f t="shared" si="139"/>
        <v/>
      </c>
    </row>
    <row r="2211" spans="1:19" s="338" customFormat="1" ht="20.100000000000001" customHeight="1">
      <c r="A2211" s="301"/>
      <c r="B2211" s="333"/>
      <c r="C2211" s="333"/>
      <c r="D2211" s="333"/>
      <c r="E2211" s="333"/>
      <c r="F2211" s="333"/>
      <c r="G2211" s="334"/>
      <c r="H2211" s="334"/>
      <c r="I2211" s="335"/>
      <c r="J2211" s="335"/>
      <c r="K2211" s="335"/>
      <c r="L2211" s="335"/>
      <c r="M2211" s="335"/>
      <c r="N2211" s="336" t="str">
        <f t="shared" ca="1" si="136"/>
        <v/>
      </c>
      <c r="O2211" s="336" t="s">
        <v>18592</v>
      </c>
      <c r="P2211" s="337"/>
      <c r="Q2211" s="338" t="str">
        <f t="shared" si="137"/>
        <v/>
      </c>
      <c r="R2211" s="338" t="b">
        <f t="shared" si="138"/>
        <v>1</v>
      </c>
      <c r="S2211" s="338" t="str">
        <f t="shared" si="139"/>
        <v/>
      </c>
    </row>
    <row r="2212" spans="1:19" s="338" customFormat="1" ht="20.100000000000001" customHeight="1">
      <c r="A2212" s="301"/>
      <c r="B2212" s="333"/>
      <c r="C2212" s="333"/>
      <c r="D2212" s="333"/>
      <c r="E2212" s="333"/>
      <c r="F2212" s="333"/>
      <c r="G2212" s="334"/>
      <c r="H2212" s="334"/>
      <c r="I2212" s="335"/>
      <c r="J2212" s="335"/>
      <c r="K2212" s="335"/>
      <c r="L2212" s="335"/>
      <c r="M2212" s="335"/>
      <c r="N2212" s="336" t="str">
        <f t="shared" ca="1" si="136"/>
        <v/>
      </c>
      <c r="O2212" s="336" t="s">
        <v>18592</v>
      </c>
      <c r="P2212" s="337"/>
      <c r="Q2212" s="338" t="str">
        <f t="shared" si="137"/>
        <v/>
      </c>
      <c r="R2212" s="338" t="b">
        <f t="shared" si="138"/>
        <v>1</v>
      </c>
      <c r="S2212" s="338" t="str">
        <f t="shared" si="139"/>
        <v/>
      </c>
    </row>
    <row r="2213" spans="1:19" s="338" customFormat="1" ht="20.100000000000001" customHeight="1">
      <c r="A2213" s="301"/>
      <c r="B2213" s="333"/>
      <c r="C2213" s="333"/>
      <c r="D2213" s="333"/>
      <c r="E2213" s="333"/>
      <c r="F2213" s="333"/>
      <c r="G2213" s="334"/>
      <c r="H2213" s="334"/>
      <c r="I2213" s="335"/>
      <c r="J2213" s="335"/>
      <c r="K2213" s="335"/>
      <c r="L2213" s="335"/>
      <c r="M2213" s="335"/>
      <c r="N2213" s="336" t="str">
        <f t="shared" ca="1" si="136"/>
        <v/>
      </c>
      <c r="O2213" s="336" t="s">
        <v>18592</v>
      </c>
      <c r="P2213" s="337"/>
      <c r="Q2213" s="338" t="str">
        <f t="shared" si="137"/>
        <v/>
      </c>
      <c r="R2213" s="338" t="b">
        <f t="shared" si="138"/>
        <v>1</v>
      </c>
      <c r="S2213" s="338" t="str">
        <f t="shared" si="139"/>
        <v/>
      </c>
    </row>
    <row r="2214" spans="1:19" s="338" customFormat="1" ht="20.100000000000001" customHeight="1">
      <c r="A2214" s="301"/>
      <c r="B2214" s="333"/>
      <c r="C2214" s="333"/>
      <c r="D2214" s="333"/>
      <c r="E2214" s="333"/>
      <c r="F2214" s="333"/>
      <c r="G2214" s="334"/>
      <c r="H2214" s="334"/>
      <c r="I2214" s="335"/>
      <c r="J2214" s="335"/>
      <c r="K2214" s="335"/>
      <c r="L2214" s="335"/>
      <c r="M2214" s="335"/>
      <c r="N2214" s="336" t="str">
        <f t="shared" ca="1" si="136"/>
        <v/>
      </c>
      <c r="O2214" s="336" t="s">
        <v>18592</v>
      </c>
      <c r="P2214" s="337"/>
      <c r="Q2214" s="338" t="str">
        <f t="shared" si="137"/>
        <v/>
      </c>
      <c r="R2214" s="338" t="b">
        <f t="shared" si="138"/>
        <v>1</v>
      </c>
      <c r="S2214" s="338" t="str">
        <f t="shared" si="139"/>
        <v/>
      </c>
    </row>
    <row r="2215" spans="1:19" s="338" customFormat="1" ht="20.100000000000001" customHeight="1">
      <c r="A2215" s="301"/>
      <c r="B2215" s="333"/>
      <c r="C2215" s="333"/>
      <c r="D2215" s="333"/>
      <c r="E2215" s="333"/>
      <c r="F2215" s="333"/>
      <c r="G2215" s="334"/>
      <c r="H2215" s="334"/>
      <c r="I2215" s="335"/>
      <c r="J2215" s="335"/>
      <c r="K2215" s="335"/>
      <c r="L2215" s="335"/>
      <c r="M2215" s="335"/>
      <c r="N2215" s="336" t="str">
        <f t="shared" ca="1" si="136"/>
        <v/>
      </c>
      <c r="O2215" s="336" t="s">
        <v>18592</v>
      </c>
      <c r="P2215" s="337"/>
      <c r="Q2215" s="338" t="str">
        <f t="shared" si="137"/>
        <v/>
      </c>
      <c r="R2215" s="338" t="b">
        <f t="shared" si="138"/>
        <v>1</v>
      </c>
      <c r="S2215" s="338" t="str">
        <f t="shared" si="139"/>
        <v/>
      </c>
    </row>
    <row r="2216" spans="1:19" s="338" customFormat="1" ht="20.100000000000001" customHeight="1">
      <c r="A2216" s="301"/>
      <c r="B2216" s="333"/>
      <c r="C2216" s="333"/>
      <c r="D2216" s="333"/>
      <c r="E2216" s="333"/>
      <c r="F2216" s="333"/>
      <c r="G2216" s="334"/>
      <c r="H2216" s="334"/>
      <c r="I2216" s="335"/>
      <c r="J2216" s="335"/>
      <c r="K2216" s="335"/>
      <c r="L2216" s="335"/>
      <c r="M2216" s="335"/>
      <c r="N2216" s="336" t="str">
        <f t="shared" ca="1" si="136"/>
        <v/>
      </c>
      <c r="O2216" s="336" t="s">
        <v>18592</v>
      </c>
      <c r="P2216" s="337"/>
      <c r="Q2216" s="338" t="str">
        <f t="shared" si="137"/>
        <v/>
      </c>
      <c r="R2216" s="338" t="b">
        <f t="shared" si="138"/>
        <v>1</v>
      </c>
      <c r="S2216" s="338" t="str">
        <f t="shared" si="139"/>
        <v/>
      </c>
    </row>
    <row r="2217" spans="1:19" s="338" customFormat="1" ht="20.100000000000001" customHeight="1">
      <c r="A2217" s="301"/>
      <c r="B2217" s="333"/>
      <c r="C2217" s="333"/>
      <c r="D2217" s="333"/>
      <c r="E2217" s="333"/>
      <c r="F2217" s="333"/>
      <c r="G2217" s="334"/>
      <c r="H2217" s="334"/>
      <c r="I2217" s="335"/>
      <c r="J2217" s="335"/>
      <c r="K2217" s="335"/>
      <c r="L2217" s="335"/>
      <c r="M2217" s="335"/>
      <c r="N2217" s="336" t="str">
        <f t="shared" ca="1" si="136"/>
        <v/>
      </c>
      <c r="O2217" s="336" t="s">
        <v>18592</v>
      </c>
      <c r="P2217" s="337"/>
      <c r="Q2217" s="338" t="str">
        <f t="shared" si="137"/>
        <v/>
      </c>
      <c r="R2217" s="338" t="b">
        <f t="shared" si="138"/>
        <v>1</v>
      </c>
      <c r="S2217" s="338" t="str">
        <f t="shared" si="139"/>
        <v/>
      </c>
    </row>
    <row r="2218" spans="1:19" s="338" customFormat="1" ht="20.100000000000001" customHeight="1">
      <c r="A2218" s="301"/>
      <c r="B2218" s="333"/>
      <c r="C2218" s="333"/>
      <c r="D2218" s="333"/>
      <c r="E2218" s="333"/>
      <c r="F2218" s="333"/>
      <c r="G2218" s="334"/>
      <c r="H2218" s="334"/>
      <c r="I2218" s="335"/>
      <c r="J2218" s="335"/>
      <c r="K2218" s="335"/>
      <c r="L2218" s="335"/>
      <c r="M2218" s="335"/>
      <c r="N2218" s="336" t="str">
        <f t="shared" ca="1" si="136"/>
        <v/>
      </c>
      <c r="O2218" s="336" t="s">
        <v>18592</v>
      </c>
      <c r="P2218" s="337"/>
      <c r="Q2218" s="338" t="str">
        <f t="shared" si="137"/>
        <v/>
      </c>
      <c r="R2218" s="338" t="b">
        <f t="shared" si="138"/>
        <v>1</v>
      </c>
      <c r="S2218" s="338" t="str">
        <f t="shared" si="139"/>
        <v/>
      </c>
    </row>
    <row r="2219" spans="1:19" s="338" customFormat="1" ht="20.100000000000001" customHeight="1">
      <c r="A2219" s="301"/>
      <c r="B2219" s="333"/>
      <c r="C2219" s="333"/>
      <c r="D2219" s="333"/>
      <c r="E2219" s="333"/>
      <c r="F2219" s="333"/>
      <c r="G2219" s="334"/>
      <c r="H2219" s="334"/>
      <c r="I2219" s="335"/>
      <c r="J2219" s="335"/>
      <c r="K2219" s="335"/>
      <c r="L2219" s="335"/>
      <c r="M2219" s="335"/>
      <c r="N2219" s="336" t="str">
        <f t="shared" ca="1" si="136"/>
        <v/>
      </c>
      <c r="O2219" s="336" t="s">
        <v>18592</v>
      </c>
      <c r="P2219" s="337"/>
      <c r="Q2219" s="338" t="str">
        <f t="shared" si="137"/>
        <v/>
      </c>
      <c r="R2219" s="338" t="b">
        <f t="shared" si="138"/>
        <v>1</v>
      </c>
      <c r="S2219" s="338" t="str">
        <f t="shared" si="139"/>
        <v/>
      </c>
    </row>
    <row r="2220" spans="1:19" s="338" customFormat="1" ht="20.100000000000001" customHeight="1">
      <c r="A2220" s="301"/>
      <c r="B2220" s="333"/>
      <c r="C2220" s="333"/>
      <c r="D2220" s="333"/>
      <c r="E2220" s="333"/>
      <c r="F2220" s="333"/>
      <c r="G2220" s="334"/>
      <c r="H2220" s="334"/>
      <c r="I2220" s="335"/>
      <c r="J2220" s="335"/>
      <c r="K2220" s="335"/>
      <c r="L2220" s="335"/>
      <c r="M2220" s="335"/>
      <c r="N2220" s="336" t="str">
        <f t="shared" ca="1" si="136"/>
        <v/>
      </c>
      <c r="O2220" s="336" t="s">
        <v>18592</v>
      </c>
      <c r="P2220" s="337"/>
      <c r="Q2220" s="338" t="str">
        <f t="shared" si="137"/>
        <v/>
      </c>
      <c r="R2220" s="338" t="b">
        <f t="shared" si="138"/>
        <v>1</v>
      </c>
      <c r="S2220" s="338" t="str">
        <f t="shared" si="139"/>
        <v/>
      </c>
    </row>
    <row r="2221" spans="1:19" s="338" customFormat="1" ht="20.100000000000001" customHeight="1">
      <c r="A2221" s="301"/>
      <c r="B2221" s="333"/>
      <c r="C2221" s="333"/>
      <c r="D2221" s="333"/>
      <c r="E2221" s="333"/>
      <c r="F2221" s="333"/>
      <c r="G2221" s="334"/>
      <c r="H2221" s="334"/>
      <c r="I2221" s="335"/>
      <c r="J2221" s="335"/>
      <c r="K2221" s="335"/>
      <c r="L2221" s="335"/>
      <c r="M2221" s="335"/>
      <c r="N2221" s="336" t="str">
        <f t="shared" ca="1" si="136"/>
        <v/>
      </c>
      <c r="O2221" s="336" t="s">
        <v>18592</v>
      </c>
      <c r="P2221" s="337"/>
      <c r="Q2221" s="338" t="str">
        <f t="shared" si="137"/>
        <v/>
      </c>
      <c r="R2221" s="338" t="b">
        <f t="shared" si="138"/>
        <v>1</v>
      </c>
      <c r="S2221" s="338" t="str">
        <f t="shared" si="139"/>
        <v/>
      </c>
    </row>
    <row r="2222" spans="1:19" s="338" customFormat="1" ht="20.100000000000001" customHeight="1">
      <c r="A2222" s="301"/>
      <c r="B2222" s="333"/>
      <c r="C2222" s="333"/>
      <c r="D2222" s="333"/>
      <c r="E2222" s="333"/>
      <c r="F2222" s="333"/>
      <c r="G2222" s="334"/>
      <c r="H2222" s="334"/>
      <c r="I2222" s="335"/>
      <c r="J2222" s="335"/>
      <c r="K2222" s="335"/>
      <c r="L2222" s="335"/>
      <c r="M2222" s="335"/>
      <c r="N2222" s="336" t="str">
        <f t="shared" ca="1" si="136"/>
        <v/>
      </c>
      <c r="O2222" s="336" t="s">
        <v>18592</v>
      </c>
      <c r="P2222" s="337"/>
      <c r="Q2222" s="338" t="str">
        <f t="shared" si="137"/>
        <v/>
      </c>
      <c r="R2222" s="338" t="b">
        <f t="shared" si="138"/>
        <v>1</v>
      </c>
      <c r="S2222" s="338" t="str">
        <f t="shared" si="139"/>
        <v/>
      </c>
    </row>
    <row r="2223" spans="1:19" s="338" customFormat="1" ht="20.100000000000001" customHeight="1">
      <c r="A2223" s="301"/>
      <c r="B2223" s="333"/>
      <c r="C2223" s="333"/>
      <c r="D2223" s="333"/>
      <c r="E2223" s="333"/>
      <c r="F2223" s="333"/>
      <c r="G2223" s="334"/>
      <c r="H2223" s="334"/>
      <c r="I2223" s="335"/>
      <c r="J2223" s="335"/>
      <c r="K2223" s="335"/>
      <c r="L2223" s="335"/>
      <c r="M2223" s="335"/>
      <c r="N2223" s="336" t="str">
        <f t="shared" ca="1" si="136"/>
        <v/>
      </c>
      <c r="O2223" s="336" t="s">
        <v>18592</v>
      </c>
      <c r="P2223" s="337"/>
      <c r="Q2223" s="338" t="str">
        <f t="shared" si="137"/>
        <v/>
      </c>
      <c r="R2223" s="338" t="b">
        <f t="shared" si="138"/>
        <v>1</v>
      </c>
      <c r="S2223" s="338" t="str">
        <f t="shared" si="139"/>
        <v/>
      </c>
    </row>
    <row r="2224" spans="1:19" s="338" customFormat="1" ht="20.100000000000001" customHeight="1">
      <c r="A2224" s="301"/>
      <c r="B2224" s="333"/>
      <c r="C2224" s="333"/>
      <c r="D2224" s="333"/>
      <c r="E2224" s="333"/>
      <c r="F2224" s="333"/>
      <c r="G2224" s="334"/>
      <c r="H2224" s="334"/>
      <c r="I2224" s="335"/>
      <c r="J2224" s="335"/>
      <c r="K2224" s="335"/>
      <c r="L2224" s="335"/>
      <c r="M2224" s="335"/>
      <c r="N2224" s="336" t="str">
        <f t="shared" ca="1" si="136"/>
        <v/>
      </c>
      <c r="O2224" s="336" t="s">
        <v>18592</v>
      </c>
      <c r="P2224" s="337"/>
      <c r="Q2224" s="338" t="str">
        <f t="shared" si="137"/>
        <v/>
      </c>
      <c r="R2224" s="338" t="b">
        <f t="shared" si="138"/>
        <v>1</v>
      </c>
      <c r="S2224" s="338" t="str">
        <f t="shared" si="139"/>
        <v/>
      </c>
    </row>
    <row r="2225" spans="1:19" s="338" customFormat="1" ht="20.100000000000001" customHeight="1">
      <c r="A2225" s="301"/>
      <c r="B2225" s="333"/>
      <c r="C2225" s="333"/>
      <c r="D2225" s="333"/>
      <c r="E2225" s="333"/>
      <c r="F2225" s="333"/>
      <c r="G2225" s="334"/>
      <c r="H2225" s="334"/>
      <c r="I2225" s="335"/>
      <c r="J2225" s="335"/>
      <c r="K2225" s="335"/>
      <c r="L2225" s="335"/>
      <c r="M2225" s="335"/>
      <c r="N2225" s="336" t="str">
        <f t="shared" ca="1" si="136"/>
        <v/>
      </c>
      <c r="O2225" s="336" t="s">
        <v>18592</v>
      </c>
      <c r="P2225" s="337"/>
      <c r="Q2225" s="338" t="str">
        <f t="shared" si="137"/>
        <v/>
      </c>
      <c r="R2225" s="338" t="b">
        <f t="shared" si="138"/>
        <v>1</v>
      </c>
      <c r="S2225" s="338" t="str">
        <f t="shared" si="139"/>
        <v/>
      </c>
    </row>
    <row r="2226" spans="1:19" s="338" customFormat="1" ht="20.100000000000001" customHeight="1">
      <c r="A2226" s="301"/>
      <c r="B2226" s="333"/>
      <c r="C2226" s="333"/>
      <c r="D2226" s="333"/>
      <c r="E2226" s="333"/>
      <c r="F2226" s="333"/>
      <c r="G2226" s="334"/>
      <c r="H2226" s="334"/>
      <c r="I2226" s="335"/>
      <c r="J2226" s="335"/>
      <c r="K2226" s="335"/>
      <c r="L2226" s="335"/>
      <c r="M2226" s="335"/>
      <c r="N2226" s="336" t="str">
        <f t="shared" ca="1" si="136"/>
        <v/>
      </c>
      <c r="O2226" s="336" t="s">
        <v>18592</v>
      </c>
      <c r="P2226" s="337"/>
      <c r="Q2226" s="338" t="str">
        <f t="shared" si="137"/>
        <v/>
      </c>
      <c r="R2226" s="338" t="b">
        <f t="shared" si="138"/>
        <v>1</v>
      </c>
      <c r="S2226" s="338" t="str">
        <f t="shared" si="139"/>
        <v/>
      </c>
    </row>
    <row r="2227" spans="1:19" s="338" customFormat="1" ht="20.100000000000001" customHeight="1">
      <c r="A2227" s="301"/>
      <c r="B2227" s="333"/>
      <c r="C2227" s="333"/>
      <c r="D2227" s="333"/>
      <c r="E2227" s="333"/>
      <c r="F2227" s="333"/>
      <c r="G2227" s="334"/>
      <c r="H2227" s="334"/>
      <c r="I2227" s="335"/>
      <c r="J2227" s="335"/>
      <c r="K2227" s="335"/>
      <c r="L2227" s="335"/>
      <c r="M2227" s="335"/>
      <c r="N2227" s="336" t="str">
        <f t="shared" ca="1" si="136"/>
        <v/>
      </c>
      <c r="O2227" s="336" t="s">
        <v>18592</v>
      </c>
      <c r="P2227" s="337"/>
      <c r="Q2227" s="338" t="str">
        <f t="shared" si="137"/>
        <v/>
      </c>
      <c r="R2227" s="338" t="b">
        <f t="shared" si="138"/>
        <v>1</v>
      </c>
      <c r="S2227" s="338" t="str">
        <f t="shared" si="139"/>
        <v/>
      </c>
    </row>
    <row r="2228" spans="1:19" s="338" customFormat="1" ht="20.100000000000001" customHeight="1">
      <c r="A2228" s="301"/>
      <c r="B2228" s="333"/>
      <c r="C2228" s="333"/>
      <c r="D2228" s="333"/>
      <c r="E2228" s="333"/>
      <c r="F2228" s="333"/>
      <c r="G2228" s="334"/>
      <c r="H2228" s="334"/>
      <c r="I2228" s="335"/>
      <c r="J2228" s="335"/>
      <c r="K2228" s="335"/>
      <c r="L2228" s="335"/>
      <c r="M2228" s="335"/>
      <c r="N2228" s="336" t="str">
        <f t="shared" ca="1" si="136"/>
        <v/>
      </c>
      <c r="O2228" s="336" t="s">
        <v>18592</v>
      </c>
      <c r="P2228" s="337"/>
      <c r="Q2228" s="338" t="str">
        <f t="shared" si="137"/>
        <v/>
      </c>
      <c r="R2228" s="338" t="b">
        <f t="shared" si="138"/>
        <v>1</v>
      </c>
      <c r="S2228" s="338" t="str">
        <f t="shared" si="139"/>
        <v/>
      </c>
    </row>
    <row r="2229" spans="1:19" s="338" customFormat="1" ht="20.100000000000001" customHeight="1">
      <c r="A2229" s="301"/>
      <c r="B2229" s="333"/>
      <c r="C2229" s="333"/>
      <c r="D2229" s="333"/>
      <c r="E2229" s="333"/>
      <c r="F2229" s="333"/>
      <c r="G2229" s="334"/>
      <c r="H2229" s="334"/>
      <c r="I2229" s="335"/>
      <c r="J2229" s="335"/>
      <c r="K2229" s="335"/>
      <c r="L2229" s="335"/>
      <c r="M2229" s="335"/>
      <c r="N2229" s="336" t="str">
        <f t="shared" ca="1" si="136"/>
        <v/>
      </c>
      <c r="O2229" s="336" t="s">
        <v>18592</v>
      </c>
      <c r="P2229" s="337"/>
      <c r="Q2229" s="338" t="str">
        <f t="shared" si="137"/>
        <v/>
      </c>
      <c r="R2229" s="338" t="b">
        <f t="shared" si="138"/>
        <v>1</v>
      </c>
      <c r="S2229" s="338" t="str">
        <f t="shared" si="139"/>
        <v/>
      </c>
    </row>
    <row r="2230" spans="1:19" s="338" customFormat="1" ht="20.100000000000001" customHeight="1">
      <c r="A2230" s="301"/>
      <c r="B2230" s="333"/>
      <c r="C2230" s="333"/>
      <c r="D2230" s="333"/>
      <c r="E2230" s="333"/>
      <c r="F2230" s="333"/>
      <c r="G2230" s="334"/>
      <c r="H2230" s="334"/>
      <c r="I2230" s="335"/>
      <c r="J2230" s="335"/>
      <c r="K2230" s="335"/>
      <c r="L2230" s="335"/>
      <c r="M2230" s="335"/>
      <c r="N2230" s="336" t="str">
        <f t="shared" ca="1" si="136"/>
        <v/>
      </c>
      <c r="O2230" s="336" t="s">
        <v>18592</v>
      </c>
      <c r="P2230" s="337"/>
      <c r="Q2230" s="338" t="str">
        <f t="shared" si="137"/>
        <v/>
      </c>
      <c r="R2230" s="338" t="b">
        <f t="shared" si="138"/>
        <v>1</v>
      </c>
      <c r="S2230" s="338" t="str">
        <f t="shared" si="139"/>
        <v/>
      </c>
    </row>
    <row r="2231" spans="1:19" s="338" customFormat="1" ht="20.100000000000001" customHeight="1">
      <c r="A2231" s="301"/>
      <c r="B2231" s="333"/>
      <c r="C2231" s="333"/>
      <c r="D2231" s="333"/>
      <c r="E2231" s="333"/>
      <c r="F2231" s="333"/>
      <c r="G2231" s="334"/>
      <c r="H2231" s="334"/>
      <c r="I2231" s="335"/>
      <c r="J2231" s="335"/>
      <c r="K2231" s="335"/>
      <c r="L2231" s="335"/>
      <c r="M2231" s="335"/>
      <c r="N2231" s="336" t="str">
        <f t="shared" ca="1" si="136"/>
        <v/>
      </c>
      <c r="O2231" s="336" t="s">
        <v>18592</v>
      </c>
      <c r="P2231" s="337"/>
      <c r="Q2231" s="338" t="str">
        <f t="shared" si="137"/>
        <v/>
      </c>
      <c r="R2231" s="338" t="b">
        <f t="shared" si="138"/>
        <v>1</v>
      </c>
      <c r="S2231" s="338" t="str">
        <f t="shared" si="139"/>
        <v/>
      </c>
    </row>
    <row r="2232" spans="1:19" s="338" customFormat="1" ht="20.100000000000001" customHeight="1">
      <c r="A2232" s="301"/>
      <c r="B2232" s="333"/>
      <c r="C2232" s="333"/>
      <c r="D2232" s="333"/>
      <c r="E2232" s="333"/>
      <c r="F2232" s="333"/>
      <c r="G2232" s="334"/>
      <c r="H2232" s="334"/>
      <c r="I2232" s="335"/>
      <c r="J2232" s="335"/>
      <c r="K2232" s="335"/>
      <c r="L2232" s="335"/>
      <c r="M2232" s="335"/>
      <c r="N2232" s="336" t="str">
        <f t="shared" ca="1" si="136"/>
        <v/>
      </c>
      <c r="O2232" s="336" t="s">
        <v>18592</v>
      </c>
      <c r="P2232" s="337"/>
      <c r="Q2232" s="338" t="str">
        <f t="shared" si="137"/>
        <v/>
      </c>
      <c r="R2232" s="338" t="b">
        <f t="shared" si="138"/>
        <v>1</v>
      </c>
      <c r="S2232" s="338" t="str">
        <f t="shared" si="139"/>
        <v/>
      </c>
    </row>
    <row r="2233" spans="1:19" s="338" customFormat="1" ht="20.100000000000001" customHeight="1">
      <c r="A2233" s="301"/>
      <c r="B2233" s="333"/>
      <c r="C2233" s="333"/>
      <c r="D2233" s="333"/>
      <c r="E2233" s="333"/>
      <c r="F2233" s="333"/>
      <c r="G2233" s="334"/>
      <c r="H2233" s="334"/>
      <c r="I2233" s="335"/>
      <c r="J2233" s="335"/>
      <c r="K2233" s="335"/>
      <c r="L2233" s="335"/>
      <c r="M2233" s="335"/>
      <c r="N2233" s="336" t="str">
        <f t="shared" ca="1" si="136"/>
        <v/>
      </c>
      <c r="O2233" s="336" t="s">
        <v>18592</v>
      </c>
      <c r="P2233" s="337"/>
      <c r="Q2233" s="338" t="str">
        <f t="shared" si="137"/>
        <v/>
      </c>
      <c r="R2233" s="338" t="b">
        <f t="shared" si="138"/>
        <v>1</v>
      </c>
      <c r="S2233" s="338" t="str">
        <f t="shared" si="139"/>
        <v/>
      </c>
    </row>
    <row r="2234" spans="1:19" s="338" customFormat="1" ht="20.100000000000001" customHeight="1">
      <c r="A2234" s="301"/>
      <c r="B2234" s="333"/>
      <c r="C2234" s="333"/>
      <c r="D2234" s="333"/>
      <c r="E2234" s="333"/>
      <c r="F2234" s="333"/>
      <c r="G2234" s="334"/>
      <c r="H2234" s="334"/>
      <c r="I2234" s="335"/>
      <c r="J2234" s="335"/>
      <c r="K2234" s="335"/>
      <c r="L2234" s="335"/>
      <c r="M2234" s="335"/>
      <c r="N2234" s="336" t="str">
        <f t="shared" ca="1" si="136"/>
        <v/>
      </c>
      <c r="O2234" s="336" t="s">
        <v>18592</v>
      </c>
      <c r="P2234" s="337"/>
      <c r="Q2234" s="338" t="str">
        <f t="shared" si="137"/>
        <v/>
      </c>
      <c r="R2234" s="338" t="b">
        <f t="shared" si="138"/>
        <v>1</v>
      </c>
      <c r="S2234" s="338" t="str">
        <f t="shared" si="139"/>
        <v/>
      </c>
    </row>
    <row r="2235" spans="1:19" s="338" customFormat="1" ht="20.100000000000001" customHeight="1">
      <c r="A2235" s="301"/>
      <c r="B2235" s="333"/>
      <c r="C2235" s="333"/>
      <c r="D2235" s="333"/>
      <c r="E2235" s="333"/>
      <c r="F2235" s="333"/>
      <c r="G2235" s="334"/>
      <c r="H2235" s="334"/>
      <c r="I2235" s="335"/>
      <c r="J2235" s="335"/>
      <c r="K2235" s="335"/>
      <c r="L2235" s="335"/>
      <c r="M2235" s="335"/>
      <c r="N2235" s="336" t="str">
        <f t="shared" ca="1" si="136"/>
        <v/>
      </c>
      <c r="O2235" s="336" t="s">
        <v>18592</v>
      </c>
      <c r="P2235" s="337"/>
      <c r="Q2235" s="338" t="str">
        <f t="shared" si="137"/>
        <v/>
      </c>
      <c r="R2235" s="338" t="b">
        <f t="shared" si="138"/>
        <v>1</v>
      </c>
      <c r="S2235" s="338" t="str">
        <f t="shared" si="139"/>
        <v/>
      </c>
    </row>
    <row r="2236" spans="1:19" s="338" customFormat="1" ht="20.100000000000001" customHeight="1">
      <c r="A2236" s="301"/>
      <c r="B2236" s="333"/>
      <c r="C2236" s="333"/>
      <c r="D2236" s="333"/>
      <c r="E2236" s="333"/>
      <c r="F2236" s="333"/>
      <c r="G2236" s="334"/>
      <c r="H2236" s="334"/>
      <c r="I2236" s="335"/>
      <c r="J2236" s="335"/>
      <c r="K2236" s="335"/>
      <c r="L2236" s="335"/>
      <c r="M2236" s="335"/>
      <c r="N2236" s="336" t="str">
        <f t="shared" ca="1" si="136"/>
        <v/>
      </c>
      <c r="O2236" s="336" t="s">
        <v>18592</v>
      </c>
      <c r="P2236" s="337"/>
      <c r="Q2236" s="338" t="str">
        <f t="shared" si="137"/>
        <v/>
      </c>
      <c r="R2236" s="338" t="b">
        <f t="shared" si="138"/>
        <v>1</v>
      </c>
      <c r="S2236" s="338" t="str">
        <f t="shared" si="139"/>
        <v/>
      </c>
    </row>
    <row r="2237" spans="1:19" s="338" customFormat="1" ht="20.100000000000001" customHeight="1">
      <c r="A2237" s="301"/>
      <c r="B2237" s="333"/>
      <c r="C2237" s="333"/>
      <c r="D2237" s="333"/>
      <c r="E2237" s="333"/>
      <c r="F2237" s="333"/>
      <c r="G2237" s="334"/>
      <c r="H2237" s="334"/>
      <c r="I2237" s="335"/>
      <c r="J2237" s="335"/>
      <c r="K2237" s="335"/>
      <c r="L2237" s="335"/>
      <c r="M2237" s="335"/>
      <c r="N2237" s="336" t="str">
        <f t="shared" ca="1" si="136"/>
        <v/>
      </c>
      <c r="O2237" s="336" t="s">
        <v>18592</v>
      </c>
      <c r="P2237" s="337"/>
      <c r="Q2237" s="338" t="str">
        <f t="shared" si="137"/>
        <v/>
      </c>
      <c r="R2237" s="338" t="b">
        <f t="shared" si="138"/>
        <v>1</v>
      </c>
      <c r="S2237" s="338" t="str">
        <f t="shared" si="139"/>
        <v/>
      </c>
    </row>
    <row r="2238" spans="1:19" s="338" customFormat="1" ht="20.100000000000001" customHeight="1">
      <c r="A2238" s="301"/>
      <c r="B2238" s="333"/>
      <c r="C2238" s="333"/>
      <c r="D2238" s="333"/>
      <c r="E2238" s="333"/>
      <c r="F2238" s="333"/>
      <c r="G2238" s="334"/>
      <c r="H2238" s="334"/>
      <c r="I2238" s="335"/>
      <c r="J2238" s="335"/>
      <c r="K2238" s="335"/>
      <c r="L2238" s="335"/>
      <c r="M2238" s="335"/>
      <c r="N2238" s="336" t="str">
        <f t="shared" ca="1" si="136"/>
        <v/>
      </c>
      <c r="O2238" s="336" t="s">
        <v>18592</v>
      </c>
      <c r="P2238" s="337"/>
      <c r="Q2238" s="338" t="str">
        <f t="shared" si="137"/>
        <v/>
      </c>
      <c r="R2238" s="338" t="b">
        <f t="shared" si="138"/>
        <v>1</v>
      </c>
      <c r="S2238" s="338" t="str">
        <f t="shared" si="139"/>
        <v/>
      </c>
    </row>
    <row r="2239" spans="1:19" s="338" customFormat="1" ht="20.100000000000001" customHeight="1">
      <c r="A2239" s="301"/>
      <c r="B2239" s="333"/>
      <c r="C2239" s="333"/>
      <c r="D2239" s="333"/>
      <c r="E2239" s="333"/>
      <c r="F2239" s="333"/>
      <c r="G2239" s="334"/>
      <c r="H2239" s="334"/>
      <c r="I2239" s="335"/>
      <c r="J2239" s="335"/>
      <c r="K2239" s="335"/>
      <c r="L2239" s="335"/>
      <c r="M2239" s="335"/>
      <c r="N2239" s="336" t="str">
        <f t="shared" ca="1" si="136"/>
        <v/>
      </c>
      <c r="O2239" s="336" t="s">
        <v>18592</v>
      </c>
      <c r="P2239" s="337"/>
      <c r="Q2239" s="338" t="str">
        <f t="shared" si="137"/>
        <v/>
      </c>
      <c r="R2239" s="338" t="b">
        <f t="shared" si="138"/>
        <v>1</v>
      </c>
      <c r="S2239" s="338" t="str">
        <f t="shared" si="139"/>
        <v/>
      </c>
    </row>
    <row r="2240" spans="1:19" s="338" customFormat="1" ht="20.100000000000001" customHeight="1">
      <c r="A2240" s="301"/>
      <c r="B2240" s="333"/>
      <c r="C2240" s="333"/>
      <c r="D2240" s="333"/>
      <c r="E2240" s="333"/>
      <c r="F2240" s="333"/>
      <c r="G2240" s="334"/>
      <c r="H2240" s="334"/>
      <c r="I2240" s="335"/>
      <c r="J2240" s="335"/>
      <c r="K2240" s="335"/>
      <c r="L2240" s="335"/>
      <c r="M2240" s="335"/>
      <c r="N2240" s="336" t="str">
        <f t="shared" ca="1" si="136"/>
        <v/>
      </c>
      <c r="O2240" s="336" t="s">
        <v>18592</v>
      </c>
      <c r="P2240" s="337"/>
      <c r="Q2240" s="338" t="str">
        <f t="shared" si="137"/>
        <v/>
      </c>
      <c r="R2240" s="338" t="b">
        <f t="shared" si="138"/>
        <v>1</v>
      </c>
      <c r="S2240" s="338" t="str">
        <f t="shared" si="139"/>
        <v/>
      </c>
    </row>
    <row r="2241" spans="1:19" s="338" customFormat="1" ht="20.100000000000001" customHeight="1">
      <c r="A2241" s="301"/>
      <c r="B2241" s="333"/>
      <c r="C2241" s="333"/>
      <c r="D2241" s="333"/>
      <c r="E2241" s="333"/>
      <c r="F2241" s="333"/>
      <c r="G2241" s="334"/>
      <c r="H2241" s="334"/>
      <c r="I2241" s="335"/>
      <c r="J2241" s="335"/>
      <c r="K2241" s="335"/>
      <c r="L2241" s="335"/>
      <c r="M2241" s="335"/>
      <c r="N2241" s="336" t="str">
        <f t="shared" ca="1" si="136"/>
        <v/>
      </c>
      <c r="O2241" s="336" t="s">
        <v>18592</v>
      </c>
      <c r="P2241" s="337"/>
      <c r="Q2241" s="338" t="str">
        <f t="shared" si="137"/>
        <v/>
      </c>
      <c r="R2241" s="338" t="b">
        <f t="shared" si="138"/>
        <v>1</v>
      </c>
      <c r="S2241" s="338" t="str">
        <f t="shared" si="139"/>
        <v/>
      </c>
    </row>
    <row r="2242" spans="1:19" s="338" customFormat="1" ht="20.100000000000001" customHeight="1">
      <c r="A2242" s="301"/>
      <c r="B2242" s="333"/>
      <c r="C2242" s="333"/>
      <c r="D2242" s="333"/>
      <c r="E2242" s="333"/>
      <c r="F2242" s="333"/>
      <c r="G2242" s="334"/>
      <c r="H2242" s="334"/>
      <c r="I2242" s="335"/>
      <c r="J2242" s="335"/>
      <c r="K2242" s="335"/>
      <c r="L2242" s="335"/>
      <c r="M2242" s="335"/>
      <c r="N2242" s="336" t="str">
        <f t="shared" ca="1" si="136"/>
        <v/>
      </c>
      <c r="O2242" s="336" t="s">
        <v>18592</v>
      </c>
      <c r="P2242" s="337"/>
      <c r="Q2242" s="338" t="str">
        <f t="shared" si="137"/>
        <v/>
      </c>
      <c r="R2242" s="338" t="b">
        <f t="shared" si="138"/>
        <v>1</v>
      </c>
      <c r="S2242" s="338" t="str">
        <f t="shared" si="139"/>
        <v/>
      </c>
    </row>
    <row r="2243" spans="1:19" s="338" customFormat="1" ht="20.100000000000001" customHeight="1">
      <c r="A2243" s="301"/>
      <c r="B2243" s="333"/>
      <c r="C2243" s="333"/>
      <c r="D2243" s="333"/>
      <c r="E2243" s="333"/>
      <c r="F2243" s="333"/>
      <c r="G2243" s="334"/>
      <c r="H2243" s="334"/>
      <c r="I2243" s="335"/>
      <c r="J2243" s="335"/>
      <c r="K2243" s="335"/>
      <c r="L2243" s="335"/>
      <c r="M2243" s="335"/>
      <c r="N2243" s="336" t="str">
        <f t="shared" ca="1" si="136"/>
        <v/>
      </c>
      <c r="O2243" s="336" t="s">
        <v>18592</v>
      </c>
      <c r="P2243" s="337"/>
      <c r="Q2243" s="338" t="str">
        <f t="shared" si="137"/>
        <v/>
      </c>
      <c r="R2243" s="338" t="b">
        <f t="shared" si="138"/>
        <v>1</v>
      </c>
      <c r="S2243" s="338" t="str">
        <f t="shared" si="139"/>
        <v/>
      </c>
    </row>
    <row r="2244" spans="1:19" s="338" customFormat="1" ht="20.100000000000001" customHeight="1">
      <c r="A2244" s="301"/>
      <c r="B2244" s="333"/>
      <c r="C2244" s="333"/>
      <c r="D2244" s="333"/>
      <c r="E2244" s="333"/>
      <c r="F2244" s="333"/>
      <c r="G2244" s="334"/>
      <c r="H2244" s="334"/>
      <c r="I2244" s="335"/>
      <c r="J2244" s="335"/>
      <c r="K2244" s="335"/>
      <c r="L2244" s="335"/>
      <c r="M2244" s="335"/>
      <c r="N2244" s="336" t="str">
        <f t="shared" ca="1" si="136"/>
        <v/>
      </c>
      <c r="O2244" s="336" t="s">
        <v>18592</v>
      </c>
      <c r="P2244" s="337"/>
      <c r="Q2244" s="338" t="str">
        <f t="shared" si="137"/>
        <v/>
      </c>
      <c r="R2244" s="338" t="b">
        <f t="shared" si="138"/>
        <v>1</v>
      </c>
      <c r="S2244" s="338" t="str">
        <f t="shared" si="139"/>
        <v/>
      </c>
    </row>
    <row r="2245" spans="1:19" s="338" customFormat="1" ht="20.100000000000001" customHeight="1">
      <c r="A2245" s="301"/>
      <c r="B2245" s="333"/>
      <c r="C2245" s="333"/>
      <c r="D2245" s="333"/>
      <c r="E2245" s="333"/>
      <c r="F2245" s="333"/>
      <c r="G2245" s="334"/>
      <c r="H2245" s="334"/>
      <c r="I2245" s="335"/>
      <c r="J2245" s="335"/>
      <c r="K2245" s="335"/>
      <c r="L2245" s="335"/>
      <c r="M2245" s="335"/>
      <c r="N2245" s="336" t="str">
        <f t="shared" ref="N2245:N2308" ca="1" si="140">IF(A2245="","",IF(ISERROR(MATCH($F2245,CL,0)),"Unknown",INDIRECT("'C'!$A$"&amp;MATCH($F2245,CL,0)+1)))</f>
        <v/>
      </c>
      <c r="O2245" s="336" t="s">
        <v>18592</v>
      </c>
      <c r="P2245" s="337"/>
      <c r="Q2245" s="338" t="str">
        <f t="shared" ref="Q2245:Q2308" si="141">A2245&amp;B2245</f>
        <v/>
      </c>
      <c r="R2245" s="338" t="b">
        <f t="shared" ref="R2245:R2308" si="142">OR(ISBLANK(B2245),ISBLANK(C2245))</f>
        <v>1</v>
      </c>
      <c r="S2245" s="338" t="str">
        <f t="shared" ref="S2245:S2308" si="143">IF(R2245,"",A2245&amp;"+")</f>
        <v/>
      </c>
    </row>
    <row r="2246" spans="1:19" s="338" customFormat="1" ht="20.100000000000001" customHeight="1">
      <c r="A2246" s="301"/>
      <c r="B2246" s="333"/>
      <c r="C2246" s="333"/>
      <c r="D2246" s="333"/>
      <c r="E2246" s="333"/>
      <c r="F2246" s="333"/>
      <c r="G2246" s="334"/>
      <c r="H2246" s="334"/>
      <c r="I2246" s="335"/>
      <c r="J2246" s="335"/>
      <c r="K2246" s="335"/>
      <c r="L2246" s="335"/>
      <c r="M2246" s="335"/>
      <c r="N2246" s="336" t="str">
        <f t="shared" ca="1" si="140"/>
        <v/>
      </c>
      <c r="O2246" s="336" t="s">
        <v>18592</v>
      </c>
      <c r="P2246" s="337"/>
      <c r="Q2246" s="338" t="str">
        <f t="shared" si="141"/>
        <v/>
      </c>
      <c r="R2246" s="338" t="b">
        <f t="shared" si="142"/>
        <v>1</v>
      </c>
      <c r="S2246" s="338" t="str">
        <f t="shared" si="143"/>
        <v/>
      </c>
    </row>
    <row r="2247" spans="1:19" s="338" customFormat="1" ht="20.100000000000001" customHeight="1">
      <c r="A2247" s="301"/>
      <c r="B2247" s="333"/>
      <c r="C2247" s="333"/>
      <c r="D2247" s="333"/>
      <c r="E2247" s="333"/>
      <c r="F2247" s="333"/>
      <c r="G2247" s="334"/>
      <c r="H2247" s="334"/>
      <c r="I2247" s="335"/>
      <c r="J2247" s="335"/>
      <c r="K2247" s="335"/>
      <c r="L2247" s="335"/>
      <c r="M2247" s="335"/>
      <c r="N2247" s="336" t="str">
        <f t="shared" ca="1" si="140"/>
        <v/>
      </c>
      <c r="O2247" s="336" t="s">
        <v>18592</v>
      </c>
      <c r="P2247" s="337"/>
      <c r="Q2247" s="338" t="str">
        <f t="shared" si="141"/>
        <v/>
      </c>
      <c r="R2247" s="338" t="b">
        <f t="shared" si="142"/>
        <v>1</v>
      </c>
      <c r="S2247" s="338" t="str">
        <f t="shared" si="143"/>
        <v/>
      </c>
    </row>
    <row r="2248" spans="1:19" s="338" customFormat="1" ht="20.100000000000001" customHeight="1">
      <c r="A2248" s="301"/>
      <c r="B2248" s="333"/>
      <c r="C2248" s="333"/>
      <c r="D2248" s="333"/>
      <c r="E2248" s="333"/>
      <c r="F2248" s="333"/>
      <c r="G2248" s="334"/>
      <c r="H2248" s="334"/>
      <c r="I2248" s="335"/>
      <c r="J2248" s="335"/>
      <c r="K2248" s="335"/>
      <c r="L2248" s="335"/>
      <c r="M2248" s="335"/>
      <c r="N2248" s="336" t="str">
        <f t="shared" ca="1" si="140"/>
        <v/>
      </c>
      <c r="O2248" s="336" t="s">
        <v>18592</v>
      </c>
      <c r="P2248" s="337"/>
      <c r="Q2248" s="338" t="str">
        <f t="shared" si="141"/>
        <v/>
      </c>
      <c r="R2248" s="338" t="b">
        <f t="shared" si="142"/>
        <v>1</v>
      </c>
      <c r="S2248" s="338" t="str">
        <f t="shared" si="143"/>
        <v/>
      </c>
    </row>
    <row r="2249" spans="1:19" s="338" customFormat="1" ht="20.100000000000001" customHeight="1">
      <c r="A2249" s="301"/>
      <c r="B2249" s="333"/>
      <c r="C2249" s="333"/>
      <c r="D2249" s="333"/>
      <c r="E2249" s="333"/>
      <c r="F2249" s="333"/>
      <c r="G2249" s="334"/>
      <c r="H2249" s="334"/>
      <c r="I2249" s="335"/>
      <c r="J2249" s="335"/>
      <c r="K2249" s="335"/>
      <c r="L2249" s="335"/>
      <c r="M2249" s="335"/>
      <c r="N2249" s="336" t="str">
        <f t="shared" ca="1" si="140"/>
        <v/>
      </c>
      <c r="O2249" s="336" t="s">
        <v>18592</v>
      </c>
      <c r="P2249" s="337"/>
      <c r="Q2249" s="338" t="str">
        <f t="shared" si="141"/>
        <v/>
      </c>
      <c r="R2249" s="338" t="b">
        <f t="shared" si="142"/>
        <v>1</v>
      </c>
      <c r="S2249" s="338" t="str">
        <f t="shared" si="143"/>
        <v/>
      </c>
    </row>
    <row r="2250" spans="1:19" s="338" customFormat="1" ht="20.100000000000001" customHeight="1">
      <c r="A2250" s="301"/>
      <c r="B2250" s="333"/>
      <c r="C2250" s="333"/>
      <c r="D2250" s="333"/>
      <c r="E2250" s="333"/>
      <c r="F2250" s="333"/>
      <c r="G2250" s="334"/>
      <c r="H2250" s="334"/>
      <c r="I2250" s="335"/>
      <c r="J2250" s="335"/>
      <c r="K2250" s="335"/>
      <c r="L2250" s="335"/>
      <c r="M2250" s="335"/>
      <c r="N2250" s="336" t="str">
        <f t="shared" ca="1" si="140"/>
        <v/>
      </c>
      <c r="O2250" s="336" t="s">
        <v>18592</v>
      </c>
      <c r="P2250" s="337"/>
      <c r="Q2250" s="338" t="str">
        <f t="shared" si="141"/>
        <v/>
      </c>
      <c r="R2250" s="338" t="b">
        <f t="shared" si="142"/>
        <v>1</v>
      </c>
      <c r="S2250" s="338" t="str">
        <f t="shared" si="143"/>
        <v/>
      </c>
    </row>
    <row r="2251" spans="1:19" s="338" customFormat="1" ht="20.100000000000001" customHeight="1">
      <c r="A2251" s="301"/>
      <c r="B2251" s="333"/>
      <c r="C2251" s="333"/>
      <c r="D2251" s="333"/>
      <c r="E2251" s="333"/>
      <c r="F2251" s="333"/>
      <c r="G2251" s="334"/>
      <c r="H2251" s="334"/>
      <c r="I2251" s="335"/>
      <c r="J2251" s="335"/>
      <c r="K2251" s="335"/>
      <c r="L2251" s="335"/>
      <c r="M2251" s="335"/>
      <c r="N2251" s="336" t="str">
        <f t="shared" ca="1" si="140"/>
        <v/>
      </c>
      <c r="O2251" s="336" t="s">
        <v>18592</v>
      </c>
      <c r="P2251" s="337"/>
      <c r="Q2251" s="338" t="str">
        <f t="shared" si="141"/>
        <v/>
      </c>
      <c r="R2251" s="338" t="b">
        <f t="shared" si="142"/>
        <v>1</v>
      </c>
      <c r="S2251" s="338" t="str">
        <f t="shared" si="143"/>
        <v/>
      </c>
    </row>
    <row r="2252" spans="1:19" s="338" customFormat="1" ht="20.100000000000001" customHeight="1">
      <c r="A2252" s="301"/>
      <c r="B2252" s="333"/>
      <c r="C2252" s="333"/>
      <c r="D2252" s="333"/>
      <c r="E2252" s="333"/>
      <c r="F2252" s="333"/>
      <c r="G2252" s="334"/>
      <c r="H2252" s="334"/>
      <c r="I2252" s="335"/>
      <c r="J2252" s="335"/>
      <c r="K2252" s="335"/>
      <c r="L2252" s="335"/>
      <c r="M2252" s="335"/>
      <c r="N2252" s="336" t="str">
        <f t="shared" ca="1" si="140"/>
        <v/>
      </c>
      <c r="O2252" s="336" t="s">
        <v>18592</v>
      </c>
      <c r="P2252" s="337"/>
      <c r="Q2252" s="338" t="str">
        <f t="shared" si="141"/>
        <v/>
      </c>
      <c r="R2252" s="338" t="b">
        <f t="shared" si="142"/>
        <v>1</v>
      </c>
      <c r="S2252" s="338" t="str">
        <f t="shared" si="143"/>
        <v/>
      </c>
    </row>
    <row r="2253" spans="1:19" s="338" customFormat="1" ht="20.100000000000001" customHeight="1">
      <c r="A2253" s="301"/>
      <c r="B2253" s="333"/>
      <c r="C2253" s="333"/>
      <c r="D2253" s="333"/>
      <c r="E2253" s="333"/>
      <c r="F2253" s="333"/>
      <c r="G2253" s="334"/>
      <c r="H2253" s="334"/>
      <c r="I2253" s="335"/>
      <c r="J2253" s="335"/>
      <c r="K2253" s="335"/>
      <c r="L2253" s="335"/>
      <c r="M2253" s="335"/>
      <c r="N2253" s="336" t="str">
        <f t="shared" ca="1" si="140"/>
        <v/>
      </c>
      <c r="O2253" s="336" t="s">
        <v>18592</v>
      </c>
      <c r="P2253" s="337"/>
      <c r="Q2253" s="338" t="str">
        <f t="shared" si="141"/>
        <v/>
      </c>
      <c r="R2253" s="338" t="b">
        <f t="shared" si="142"/>
        <v>1</v>
      </c>
      <c r="S2253" s="338" t="str">
        <f t="shared" si="143"/>
        <v/>
      </c>
    </row>
    <row r="2254" spans="1:19" s="338" customFormat="1" ht="20.100000000000001" customHeight="1">
      <c r="A2254" s="301"/>
      <c r="B2254" s="333"/>
      <c r="C2254" s="333"/>
      <c r="D2254" s="333"/>
      <c r="E2254" s="333"/>
      <c r="F2254" s="333"/>
      <c r="G2254" s="334"/>
      <c r="H2254" s="334"/>
      <c r="I2254" s="335"/>
      <c r="J2254" s="335"/>
      <c r="K2254" s="335"/>
      <c r="L2254" s="335"/>
      <c r="M2254" s="335"/>
      <c r="N2254" s="336" t="str">
        <f t="shared" ca="1" si="140"/>
        <v/>
      </c>
      <c r="O2254" s="336" t="s">
        <v>18592</v>
      </c>
      <c r="P2254" s="337"/>
      <c r="Q2254" s="338" t="str">
        <f t="shared" si="141"/>
        <v/>
      </c>
      <c r="R2254" s="338" t="b">
        <f t="shared" si="142"/>
        <v>1</v>
      </c>
      <c r="S2254" s="338" t="str">
        <f t="shared" si="143"/>
        <v/>
      </c>
    </row>
    <row r="2255" spans="1:19" s="338" customFormat="1" ht="20.100000000000001" customHeight="1">
      <c r="A2255" s="301"/>
      <c r="B2255" s="333"/>
      <c r="C2255" s="333"/>
      <c r="D2255" s="333"/>
      <c r="E2255" s="333"/>
      <c r="F2255" s="333"/>
      <c r="G2255" s="334"/>
      <c r="H2255" s="334"/>
      <c r="I2255" s="335"/>
      <c r="J2255" s="335"/>
      <c r="K2255" s="335"/>
      <c r="L2255" s="335"/>
      <c r="M2255" s="335"/>
      <c r="N2255" s="336" t="str">
        <f t="shared" ca="1" si="140"/>
        <v/>
      </c>
      <c r="O2255" s="336" t="s">
        <v>18592</v>
      </c>
      <c r="P2255" s="337"/>
      <c r="Q2255" s="338" t="str">
        <f t="shared" si="141"/>
        <v/>
      </c>
      <c r="R2255" s="338" t="b">
        <f t="shared" si="142"/>
        <v>1</v>
      </c>
      <c r="S2255" s="338" t="str">
        <f t="shared" si="143"/>
        <v/>
      </c>
    </row>
    <row r="2256" spans="1:19" s="338" customFormat="1" ht="20.100000000000001" customHeight="1">
      <c r="A2256" s="301"/>
      <c r="B2256" s="333"/>
      <c r="C2256" s="333"/>
      <c r="D2256" s="333"/>
      <c r="E2256" s="333"/>
      <c r="F2256" s="333"/>
      <c r="G2256" s="334"/>
      <c r="H2256" s="334"/>
      <c r="I2256" s="335"/>
      <c r="J2256" s="335"/>
      <c r="K2256" s="335"/>
      <c r="L2256" s="335"/>
      <c r="M2256" s="335"/>
      <c r="N2256" s="336" t="str">
        <f t="shared" ca="1" si="140"/>
        <v/>
      </c>
      <c r="O2256" s="336" t="s">
        <v>18592</v>
      </c>
      <c r="P2256" s="337"/>
      <c r="Q2256" s="338" t="str">
        <f t="shared" si="141"/>
        <v/>
      </c>
      <c r="R2256" s="338" t="b">
        <f t="shared" si="142"/>
        <v>1</v>
      </c>
      <c r="S2256" s="338" t="str">
        <f t="shared" si="143"/>
        <v/>
      </c>
    </row>
    <row r="2257" spans="1:19" s="338" customFormat="1" ht="20.100000000000001" customHeight="1">
      <c r="A2257" s="301"/>
      <c r="B2257" s="333"/>
      <c r="C2257" s="333"/>
      <c r="D2257" s="333"/>
      <c r="E2257" s="333"/>
      <c r="F2257" s="333"/>
      <c r="G2257" s="334"/>
      <c r="H2257" s="334"/>
      <c r="I2257" s="335"/>
      <c r="J2257" s="335"/>
      <c r="K2257" s="335"/>
      <c r="L2257" s="335"/>
      <c r="M2257" s="335"/>
      <c r="N2257" s="336" t="str">
        <f t="shared" ca="1" si="140"/>
        <v/>
      </c>
      <c r="O2257" s="336" t="s">
        <v>18592</v>
      </c>
      <c r="P2257" s="337"/>
      <c r="Q2257" s="338" t="str">
        <f t="shared" si="141"/>
        <v/>
      </c>
      <c r="R2257" s="338" t="b">
        <f t="shared" si="142"/>
        <v>1</v>
      </c>
      <c r="S2257" s="338" t="str">
        <f t="shared" si="143"/>
        <v/>
      </c>
    </row>
    <row r="2258" spans="1:19" s="338" customFormat="1" ht="20.100000000000001" customHeight="1">
      <c r="A2258" s="301"/>
      <c r="B2258" s="333"/>
      <c r="C2258" s="333"/>
      <c r="D2258" s="333"/>
      <c r="E2258" s="333"/>
      <c r="F2258" s="333"/>
      <c r="G2258" s="334"/>
      <c r="H2258" s="334"/>
      <c r="I2258" s="335"/>
      <c r="J2258" s="335"/>
      <c r="K2258" s="335"/>
      <c r="L2258" s="335"/>
      <c r="M2258" s="335"/>
      <c r="N2258" s="336" t="str">
        <f t="shared" ca="1" si="140"/>
        <v/>
      </c>
      <c r="O2258" s="336" t="s">
        <v>18592</v>
      </c>
      <c r="P2258" s="337"/>
      <c r="Q2258" s="338" t="str">
        <f t="shared" si="141"/>
        <v/>
      </c>
      <c r="R2258" s="338" t="b">
        <f t="shared" si="142"/>
        <v>1</v>
      </c>
      <c r="S2258" s="338" t="str">
        <f t="shared" si="143"/>
        <v/>
      </c>
    </row>
    <row r="2259" spans="1:19" s="338" customFormat="1" ht="20.100000000000001" customHeight="1">
      <c r="A2259" s="301"/>
      <c r="B2259" s="333"/>
      <c r="C2259" s="333"/>
      <c r="D2259" s="333"/>
      <c r="E2259" s="333"/>
      <c r="F2259" s="333"/>
      <c r="G2259" s="334"/>
      <c r="H2259" s="334"/>
      <c r="I2259" s="335"/>
      <c r="J2259" s="335"/>
      <c r="K2259" s="335"/>
      <c r="L2259" s="335"/>
      <c r="M2259" s="335"/>
      <c r="N2259" s="336" t="str">
        <f t="shared" ca="1" si="140"/>
        <v/>
      </c>
      <c r="O2259" s="336" t="s">
        <v>18592</v>
      </c>
      <c r="P2259" s="337"/>
      <c r="Q2259" s="338" t="str">
        <f t="shared" si="141"/>
        <v/>
      </c>
      <c r="R2259" s="338" t="b">
        <f t="shared" si="142"/>
        <v>1</v>
      </c>
      <c r="S2259" s="338" t="str">
        <f t="shared" si="143"/>
        <v/>
      </c>
    </row>
    <row r="2260" spans="1:19" s="338" customFormat="1" ht="20.100000000000001" customHeight="1">
      <c r="A2260" s="301"/>
      <c r="B2260" s="333"/>
      <c r="C2260" s="333"/>
      <c r="D2260" s="333"/>
      <c r="E2260" s="333"/>
      <c r="F2260" s="333"/>
      <c r="G2260" s="334"/>
      <c r="H2260" s="334"/>
      <c r="I2260" s="335"/>
      <c r="J2260" s="335"/>
      <c r="K2260" s="335"/>
      <c r="L2260" s="335"/>
      <c r="M2260" s="335"/>
      <c r="N2260" s="336" t="str">
        <f t="shared" ca="1" si="140"/>
        <v/>
      </c>
      <c r="O2260" s="336" t="s">
        <v>18592</v>
      </c>
      <c r="P2260" s="337"/>
      <c r="Q2260" s="338" t="str">
        <f t="shared" si="141"/>
        <v/>
      </c>
      <c r="R2260" s="338" t="b">
        <f t="shared" si="142"/>
        <v>1</v>
      </c>
      <c r="S2260" s="338" t="str">
        <f t="shared" si="143"/>
        <v/>
      </c>
    </row>
    <row r="2261" spans="1:19" s="338" customFormat="1" ht="20.100000000000001" customHeight="1">
      <c r="A2261" s="301"/>
      <c r="B2261" s="333"/>
      <c r="C2261" s="333"/>
      <c r="D2261" s="333"/>
      <c r="E2261" s="333"/>
      <c r="F2261" s="333"/>
      <c r="G2261" s="334"/>
      <c r="H2261" s="334"/>
      <c r="I2261" s="335"/>
      <c r="J2261" s="335"/>
      <c r="K2261" s="335"/>
      <c r="L2261" s="335"/>
      <c r="M2261" s="335"/>
      <c r="N2261" s="336" t="str">
        <f t="shared" ca="1" si="140"/>
        <v/>
      </c>
      <c r="O2261" s="336" t="s">
        <v>18592</v>
      </c>
      <c r="P2261" s="337"/>
      <c r="Q2261" s="338" t="str">
        <f t="shared" si="141"/>
        <v/>
      </c>
      <c r="R2261" s="338" t="b">
        <f t="shared" si="142"/>
        <v>1</v>
      </c>
      <c r="S2261" s="338" t="str">
        <f t="shared" si="143"/>
        <v/>
      </c>
    </row>
    <row r="2262" spans="1:19" s="338" customFormat="1" ht="20.100000000000001" customHeight="1">
      <c r="A2262" s="301"/>
      <c r="B2262" s="333"/>
      <c r="C2262" s="333"/>
      <c r="D2262" s="333"/>
      <c r="E2262" s="333"/>
      <c r="F2262" s="333"/>
      <c r="G2262" s="334"/>
      <c r="H2262" s="334"/>
      <c r="I2262" s="335"/>
      <c r="J2262" s="335"/>
      <c r="K2262" s="335"/>
      <c r="L2262" s="335"/>
      <c r="M2262" s="335"/>
      <c r="N2262" s="336" t="str">
        <f t="shared" ca="1" si="140"/>
        <v/>
      </c>
      <c r="O2262" s="336" t="s">
        <v>18592</v>
      </c>
      <c r="P2262" s="337"/>
      <c r="Q2262" s="338" t="str">
        <f t="shared" si="141"/>
        <v/>
      </c>
      <c r="R2262" s="338" t="b">
        <f t="shared" si="142"/>
        <v>1</v>
      </c>
      <c r="S2262" s="338" t="str">
        <f t="shared" si="143"/>
        <v/>
      </c>
    </row>
    <row r="2263" spans="1:19" s="338" customFormat="1" ht="20.100000000000001" customHeight="1">
      <c r="A2263" s="301"/>
      <c r="B2263" s="333"/>
      <c r="C2263" s="333"/>
      <c r="D2263" s="333"/>
      <c r="E2263" s="333"/>
      <c r="F2263" s="333"/>
      <c r="G2263" s="334"/>
      <c r="H2263" s="334"/>
      <c r="I2263" s="335"/>
      <c r="J2263" s="335"/>
      <c r="K2263" s="335"/>
      <c r="L2263" s="335"/>
      <c r="M2263" s="335"/>
      <c r="N2263" s="336" t="str">
        <f t="shared" ca="1" si="140"/>
        <v/>
      </c>
      <c r="O2263" s="336" t="s">
        <v>18592</v>
      </c>
      <c r="P2263" s="337"/>
      <c r="Q2263" s="338" t="str">
        <f t="shared" si="141"/>
        <v/>
      </c>
      <c r="R2263" s="338" t="b">
        <f t="shared" si="142"/>
        <v>1</v>
      </c>
      <c r="S2263" s="338" t="str">
        <f t="shared" si="143"/>
        <v/>
      </c>
    </row>
    <row r="2264" spans="1:19" s="338" customFormat="1" ht="20.100000000000001" customHeight="1">
      <c r="A2264" s="301"/>
      <c r="B2264" s="333"/>
      <c r="C2264" s="333"/>
      <c r="D2264" s="333"/>
      <c r="E2264" s="333"/>
      <c r="F2264" s="333"/>
      <c r="G2264" s="334"/>
      <c r="H2264" s="334"/>
      <c r="I2264" s="335"/>
      <c r="J2264" s="335"/>
      <c r="K2264" s="335"/>
      <c r="L2264" s="335"/>
      <c r="M2264" s="335"/>
      <c r="N2264" s="336" t="str">
        <f t="shared" ca="1" si="140"/>
        <v/>
      </c>
      <c r="O2264" s="336" t="s">
        <v>18592</v>
      </c>
      <c r="P2264" s="337"/>
      <c r="Q2264" s="338" t="str">
        <f t="shared" si="141"/>
        <v/>
      </c>
      <c r="R2264" s="338" t="b">
        <f t="shared" si="142"/>
        <v>1</v>
      </c>
      <c r="S2264" s="338" t="str">
        <f t="shared" si="143"/>
        <v/>
      </c>
    </row>
    <row r="2265" spans="1:19" s="338" customFormat="1" ht="20.100000000000001" customHeight="1">
      <c r="A2265" s="301"/>
      <c r="B2265" s="333"/>
      <c r="C2265" s="333"/>
      <c r="D2265" s="333"/>
      <c r="E2265" s="333"/>
      <c r="F2265" s="333"/>
      <c r="G2265" s="334"/>
      <c r="H2265" s="334"/>
      <c r="I2265" s="335"/>
      <c r="J2265" s="335"/>
      <c r="K2265" s="335"/>
      <c r="L2265" s="335"/>
      <c r="M2265" s="335"/>
      <c r="N2265" s="336" t="str">
        <f t="shared" ca="1" si="140"/>
        <v/>
      </c>
      <c r="O2265" s="336" t="s">
        <v>18592</v>
      </c>
      <c r="P2265" s="337"/>
      <c r="Q2265" s="338" t="str">
        <f t="shared" si="141"/>
        <v/>
      </c>
      <c r="R2265" s="338" t="b">
        <f t="shared" si="142"/>
        <v>1</v>
      </c>
      <c r="S2265" s="338" t="str">
        <f t="shared" si="143"/>
        <v/>
      </c>
    </row>
    <row r="2266" spans="1:19" s="338" customFormat="1" ht="20.100000000000001" customHeight="1">
      <c r="A2266" s="301"/>
      <c r="B2266" s="333"/>
      <c r="C2266" s="333"/>
      <c r="D2266" s="333"/>
      <c r="E2266" s="333"/>
      <c r="F2266" s="333"/>
      <c r="G2266" s="334"/>
      <c r="H2266" s="334"/>
      <c r="I2266" s="335"/>
      <c r="J2266" s="335"/>
      <c r="K2266" s="335"/>
      <c r="L2266" s="335"/>
      <c r="M2266" s="335"/>
      <c r="N2266" s="336" t="str">
        <f t="shared" ca="1" si="140"/>
        <v/>
      </c>
      <c r="O2266" s="336" t="s">
        <v>18592</v>
      </c>
      <c r="P2266" s="337"/>
      <c r="Q2266" s="338" t="str">
        <f t="shared" si="141"/>
        <v/>
      </c>
      <c r="R2266" s="338" t="b">
        <f t="shared" si="142"/>
        <v>1</v>
      </c>
      <c r="S2266" s="338" t="str">
        <f t="shared" si="143"/>
        <v/>
      </c>
    </row>
    <row r="2267" spans="1:19" s="338" customFormat="1" ht="20.100000000000001" customHeight="1">
      <c r="A2267" s="301"/>
      <c r="B2267" s="333"/>
      <c r="C2267" s="333"/>
      <c r="D2267" s="333"/>
      <c r="E2267" s="333"/>
      <c r="F2267" s="333"/>
      <c r="G2267" s="334"/>
      <c r="H2267" s="334"/>
      <c r="I2267" s="335"/>
      <c r="J2267" s="335"/>
      <c r="K2267" s="335"/>
      <c r="L2267" s="335"/>
      <c r="M2267" s="335"/>
      <c r="N2267" s="336" t="str">
        <f t="shared" ca="1" si="140"/>
        <v/>
      </c>
      <c r="O2267" s="336" t="s">
        <v>18592</v>
      </c>
      <c r="P2267" s="337"/>
      <c r="Q2267" s="338" t="str">
        <f t="shared" si="141"/>
        <v/>
      </c>
      <c r="R2267" s="338" t="b">
        <f t="shared" si="142"/>
        <v>1</v>
      </c>
      <c r="S2267" s="338" t="str">
        <f t="shared" si="143"/>
        <v/>
      </c>
    </row>
    <row r="2268" spans="1:19" s="338" customFormat="1" ht="20.100000000000001" customHeight="1">
      <c r="A2268" s="301"/>
      <c r="B2268" s="333"/>
      <c r="C2268" s="333"/>
      <c r="D2268" s="333"/>
      <c r="E2268" s="333"/>
      <c r="F2268" s="333"/>
      <c r="G2268" s="334"/>
      <c r="H2268" s="334"/>
      <c r="I2268" s="335"/>
      <c r="J2268" s="335"/>
      <c r="K2268" s="335"/>
      <c r="L2268" s="335"/>
      <c r="M2268" s="335"/>
      <c r="N2268" s="336" t="str">
        <f t="shared" ca="1" si="140"/>
        <v/>
      </c>
      <c r="O2268" s="336" t="s">
        <v>18592</v>
      </c>
      <c r="P2268" s="337"/>
      <c r="Q2268" s="338" t="str">
        <f t="shared" si="141"/>
        <v/>
      </c>
      <c r="R2268" s="338" t="b">
        <f t="shared" si="142"/>
        <v>1</v>
      </c>
      <c r="S2268" s="338" t="str">
        <f t="shared" si="143"/>
        <v/>
      </c>
    </row>
    <row r="2269" spans="1:19" s="338" customFormat="1" ht="20.100000000000001" customHeight="1">
      <c r="A2269" s="301"/>
      <c r="B2269" s="333"/>
      <c r="C2269" s="333"/>
      <c r="D2269" s="333"/>
      <c r="E2269" s="333"/>
      <c r="F2269" s="333"/>
      <c r="G2269" s="334"/>
      <c r="H2269" s="334"/>
      <c r="I2269" s="335"/>
      <c r="J2269" s="335"/>
      <c r="K2269" s="335"/>
      <c r="L2269" s="335"/>
      <c r="M2269" s="335"/>
      <c r="N2269" s="336" t="str">
        <f t="shared" ca="1" si="140"/>
        <v/>
      </c>
      <c r="O2269" s="336" t="s">
        <v>18592</v>
      </c>
      <c r="P2269" s="337"/>
      <c r="Q2269" s="338" t="str">
        <f t="shared" si="141"/>
        <v/>
      </c>
      <c r="R2269" s="338" t="b">
        <f t="shared" si="142"/>
        <v>1</v>
      </c>
      <c r="S2269" s="338" t="str">
        <f t="shared" si="143"/>
        <v/>
      </c>
    </row>
    <row r="2270" spans="1:19" s="338" customFormat="1" ht="20.100000000000001" customHeight="1">
      <c r="A2270" s="301"/>
      <c r="B2270" s="333"/>
      <c r="C2270" s="333"/>
      <c r="D2270" s="333"/>
      <c r="E2270" s="333"/>
      <c r="F2270" s="333"/>
      <c r="G2270" s="334"/>
      <c r="H2270" s="334"/>
      <c r="I2270" s="335"/>
      <c r="J2270" s="335"/>
      <c r="K2270" s="335"/>
      <c r="L2270" s="335"/>
      <c r="M2270" s="335"/>
      <c r="N2270" s="336" t="str">
        <f t="shared" ca="1" si="140"/>
        <v/>
      </c>
      <c r="O2270" s="336" t="s">
        <v>18592</v>
      </c>
      <c r="P2270" s="337"/>
      <c r="Q2270" s="338" t="str">
        <f t="shared" si="141"/>
        <v/>
      </c>
      <c r="R2270" s="338" t="b">
        <f t="shared" si="142"/>
        <v>1</v>
      </c>
      <c r="S2270" s="338" t="str">
        <f t="shared" si="143"/>
        <v/>
      </c>
    </row>
    <row r="2271" spans="1:19" s="338" customFormat="1" ht="20.100000000000001" customHeight="1">
      <c r="A2271" s="301"/>
      <c r="B2271" s="333"/>
      <c r="C2271" s="333"/>
      <c r="D2271" s="333"/>
      <c r="E2271" s="333"/>
      <c r="F2271" s="333"/>
      <c r="G2271" s="334"/>
      <c r="H2271" s="334"/>
      <c r="I2271" s="335"/>
      <c r="J2271" s="335"/>
      <c r="K2271" s="335"/>
      <c r="L2271" s="335"/>
      <c r="M2271" s="335"/>
      <c r="N2271" s="336" t="str">
        <f t="shared" ca="1" si="140"/>
        <v/>
      </c>
      <c r="O2271" s="336" t="s">
        <v>18592</v>
      </c>
      <c r="P2271" s="337"/>
      <c r="Q2271" s="338" t="str">
        <f t="shared" si="141"/>
        <v/>
      </c>
      <c r="R2271" s="338" t="b">
        <f t="shared" si="142"/>
        <v>1</v>
      </c>
      <c r="S2271" s="338" t="str">
        <f t="shared" si="143"/>
        <v/>
      </c>
    </row>
    <row r="2272" spans="1:19" s="338" customFormat="1" ht="20.100000000000001" customHeight="1">
      <c r="A2272" s="301"/>
      <c r="B2272" s="333"/>
      <c r="C2272" s="333"/>
      <c r="D2272" s="333"/>
      <c r="E2272" s="333"/>
      <c r="F2272" s="333"/>
      <c r="G2272" s="334"/>
      <c r="H2272" s="334"/>
      <c r="I2272" s="335"/>
      <c r="J2272" s="335"/>
      <c r="K2272" s="335"/>
      <c r="L2272" s="335"/>
      <c r="M2272" s="335"/>
      <c r="N2272" s="336" t="str">
        <f t="shared" ca="1" si="140"/>
        <v/>
      </c>
      <c r="O2272" s="336" t="s">
        <v>18592</v>
      </c>
      <c r="P2272" s="337"/>
      <c r="Q2272" s="338" t="str">
        <f t="shared" si="141"/>
        <v/>
      </c>
      <c r="R2272" s="338" t="b">
        <f t="shared" si="142"/>
        <v>1</v>
      </c>
      <c r="S2272" s="338" t="str">
        <f t="shared" si="143"/>
        <v/>
      </c>
    </row>
    <row r="2273" spans="1:19" s="338" customFormat="1" ht="20.100000000000001" customHeight="1">
      <c r="A2273" s="301"/>
      <c r="B2273" s="333"/>
      <c r="C2273" s="333"/>
      <c r="D2273" s="333"/>
      <c r="E2273" s="333"/>
      <c r="F2273" s="333"/>
      <c r="G2273" s="334"/>
      <c r="H2273" s="334"/>
      <c r="I2273" s="335"/>
      <c r="J2273" s="335"/>
      <c r="K2273" s="335"/>
      <c r="L2273" s="335"/>
      <c r="M2273" s="335"/>
      <c r="N2273" s="336" t="str">
        <f t="shared" ca="1" si="140"/>
        <v/>
      </c>
      <c r="O2273" s="336" t="s">
        <v>18592</v>
      </c>
      <c r="P2273" s="337"/>
      <c r="Q2273" s="338" t="str">
        <f t="shared" si="141"/>
        <v/>
      </c>
      <c r="R2273" s="338" t="b">
        <f t="shared" si="142"/>
        <v>1</v>
      </c>
      <c r="S2273" s="338" t="str">
        <f t="shared" si="143"/>
        <v/>
      </c>
    </row>
    <row r="2274" spans="1:19" s="338" customFormat="1" ht="20.100000000000001" customHeight="1">
      <c r="A2274" s="301"/>
      <c r="B2274" s="333"/>
      <c r="C2274" s="333"/>
      <c r="D2274" s="333"/>
      <c r="E2274" s="333"/>
      <c r="F2274" s="333"/>
      <c r="G2274" s="334"/>
      <c r="H2274" s="334"/>
      <c r="I2274" s="335"/>
      <c r="J2274" s="335"/>
      <c r="K2274" s="335"/>
      <c r="L2274" s="335"/>
      <c r="M2274" s="335"/>
      <c r="N2274" s="336" t="str">
        <f t="shared" ca="1" si="140"/>
        <v/>
      </c>
      <c r="O2274" s="336" t="s">
        <v>18592</v>
      </c>
      <c r="P2274" s="337"/>
      <c r="Q2274" s="338" t="str">
        <f t="shared" si="141"/>
        <v/>
      </c>
      <c r="R2274" s="338" t="b">
        <f t="shared" si="142"/>
        <v>1</v>
      </c>
      <c r="S2274" s="338" t="str">
        <f t="shared" si="143"/>
        <v/>
      </c>
    </row>
    <row r="2275" spans="1:19" s="338" customFormat="1" ht="20.100000000000001" customHeight="1">
      <c r="A2275" s="301"/>
      <c r="B2275" s="333"/>
      <c r="C2275" s="333"/>
      <c r="D2275" s="333"/>
      <c r="E2275" s="333"/>
      <c r="F2275" s="333"/>
      <c r="G2275" s="334"/>
      <c r="H2275" s="334"/>
      <c r="I2275" s="335"/>
      <c r="J2275" s="335"/>
      <c r="K2275" s="335"/>
      <c r="L2275" s="335"/>
      <c r="M2275" s="335"/>
      <c r="N2275" s="336" t="str">
        <f t="shared" ca="1" si="140"/>
        <v/>
      </c>
      <c r="O2275" s="336" t="s">
        <v>18592</v>
      </c>
      <c r="P2275" s="337"/>
      <c r="Q2275" s="338" t="str">
        <f t="shared" si="141"/>
        <v/>
      </c>
      <c r="R2275" s="338" t="b">
        <f t="shared" si="142"/>
        <v>1</v>
      </c>
      <c r="S2275" s="338" t="str">
        <f t="shared" si="143"/>
        <v/>
      </c>
    </row>
    <row r="2276" spans="1:19" s="338" customFormat="1" ht="20.100000000000001" customHeight="1">
      <c r="A2276" s="301"/>
      <c r="B2276" s="333"/>
      <c r="C2276" s="333"/>
      <c r="D2276" s="333"/>
      <c r="E2276" s="333"/>
      <c r="F2276" s="333"/>
      <c r="G2276" s="334"/>
      <c r="H2276" s="334"/>
      <c r="I2276" s="335"/>
      <c r="J2276" s="335"/>
      <c r="K2276" s="335"/>
      <c r="L2276" s="335"/>
      <c r="M2276" s="335"/>
      <c r="N2276" s="336" t="str">
        <f t="shared" ca="1" si="140"/>
        <v/>
      </c>
      <c r="O2276" s="336" t="s">
        <v>18592</v>
      </c>
      <c r="P2276" s="337"/>
      <c r="Q2276" s="338" t="str">
        <f t="shared" si="141"/>
        <v/>
      </c>
      <c r="R2276" s="338" t="b">
        <f t="shared" si="142"/>
        <v>1</v>
      </c>
      <c r="S2276" s="338" t="str">
        <f t="shared" si="143"/>
        <v/>
      </c>
    </row>
    <row r="2277" spans="1:19" s="338" customFormat="1" ht="20.100000000000001" customHeight="1">
      <c r="A2277" s="301"/>
      <c r="B2277" s="333"/>
      <c r="C2277" s="333"/>
      <c r="D2277" s="333"/>
      <c r="E2277" s="333"/>
      <c r="F2277" s="333"/>
      <c r="G2277" s="334"/>
      <c r="H2277" s="334"/>
      <c r="I2277" s="335"/>
      <c r="J2277" s="335"/>
      <c r="K2277" s="335"/>
      <c r="L2277" s="335"/>
      <c r="M2277" s="335"/>
      <c r="N2277" s="336" t="str">
        <f t="shared" ca="1" si="140"/>
        <v/>
      </c>
      <c r="O2277" s="336" t="s">
        <v>18592</v>
      </c>
      <c r="P2277" s="337"/>
      <c r="Q2277" s="338" t="str">
        <f t="shared" si="141"/>
        <v/>
      </c>
      <c r="R2277" s="338" t="b">
        <f t="shared" si="142"/>
        <v>1</v>
      </c>
      <c r="S2277" s="338" t="str">
        <f t="shared" si="143"/>
        <v/>
      </c>
    </row>
    <row r="2278" spans="1:19" s="338" customFormat="1" ht="20.100000000000001" customHeight="1">
      <c r="A2278" s="301"/>
      <c r="B2278" s="333"/>
      <c r="C2278" s="333"/>
      <c r="D2278" s="333"/>
      <c r="E2278" s="333"/>
      <c r="F2278" s="333"/>
      <c r="G2278" s="334"/>
      <c r="H2278" s="334"/>
      <c r="I2278" s="335"/>
      <c r="J2278" s="335"/>
      <c r="K2278" s="335"/>
      <c r="L2278" s="335"/>
      <c r="M2278" s="335"/>
      <c r="N2278" s="336" t="str">
        <f t="shared" ca="1" si="140"/>
        <v/>
      </c>
      <c r="O2278" s="336" t="s">
        <v>18592</v>
      </c>
      <c r="P2278" s="337"/>
      <c r="Q2278" s="338" t="str">
        <f t="shared" si="141"/>
        <v/>
      </c>
      <c r="R2278" s="338" t="b">
        <f t="shared" si="142"/>
        <v>1</v>
      </c>
      <c r="S2278" s="338" t="str">
        <f t="shared" si="143"/>
        <v/>
      </c>
    </row>
    <row r="2279" spans="1:19" s="338" customFormat="1" ht="20.100000000000001" customHeight="1">
      <c r="A2279" s="301"/>
      <c r="B2279" s="333"/>
      <c r="C2279" s="333"/>
      <c r="D2279" s="333"/>
      <c r="E2279" s="333"/>
      <c r="F2279" s="333"/>
      <c r="G2279" s="334"/>
      <c r="H2279" s="334"/>
      <c r="I2279" s="335"/>
      <c r="J2279" s="335"/>
      <c r="K2279" s="335"/>
      <c r="L2279" s="335"/>
      <c r="M2279" s="335"/>
      <c r="N2279" s="336" t="str">
        <f t="shared" ca="1" si="140"/>
        <v/>
      </c>
      <c r="O2279" s="336" t="s">
        <v>18592</v>
      </c>
      <c r="P2279" s="337"/>
      <c r="Q2279" s="338" t="str">
        <f t="shared" si="141"/>
        <v/>
      </c>
      <c r="R2279" s="338" t="b">
        <f t="shared" si="142"/>
        <v>1</v>
      </c>
      <c r="S2279" s="338" t="str">
        <f t="shared" si="143"/>
        <v/>
      </c>
    </row>
    <row r="2280" spans="1:19" s="338" customFormat="1" ht="20.100000000000001" customHeight="1">
      <c r="A2280" s="301"/>
      <c r="B2280" s="333"/>
      <c r="C2280" s="333"/>
      <c r="D2280" s="333"/>
      <c r="E2280" s="333"/>
      <c r="F2280" s="333"/>
      <c r="G2280" s="334"/>
      <c r="H2280" s="334"/>
      <c r="I2280" s="335"/>
      <c r="J2280" s="335"/>
      <c r="K2280" s="335"/>
      <c r="L2280" s="335"/>
      <c r="M2280" s="335"/>
      <c r="N2280" s="336" t="str">
        <f t="shared" ca="1" si="140"/>
        <v/>
      </c>
      <c r="O2280" s="336" t="s">
        <v>18592</v>
      </c>
      <c r="P2280" s="337"/>
      <c r="Q2280" s="338" t="str">
        <f t="shared" si="141"/>
        <v/>
      </c>
      <c r="R2280" s="338" t="b">
        <f t="shared" si="142"/>
        <v>1</v>
      </c>
      <c r="S2280" s="338" t="str">
        <f t="shared" si="143"/>
        <v/>
      </c>
    </row>
    <row r="2281" spans="1:19" s="338" customFormat="1" ht="20.100000000000001" customHeight="1">
      <c r="A2281" s="301"/>
      <c r="B2281" s="333"/>
      <c r="C2281" s="333"/>
      <c r="D2281" s="333"/>
      <c r="E2281" s="333"/>
      <c r="F2281" s="333"/>
      <c r="G2281" s="334"/>
      <c r="H2281" s="334"/>
      <c r="I2281" s="335"/>
      <c r="J2281" s="335"/>
      <c r="K2281" s="335"/>
      <c r="L2281" s="335"/>
      <c r="M2281" s="335"/>
      <c r="N2281" s="336" t="str">
        <f t="shared" ca="1" si="140"/>
        <v/>
      </c>
      <c r="O2281" s="336" t="s">
        <v>18592</v>
      </c>
      <c r="P2281" s="337"/>
      <c r="Q2281" s="338" t="str">
        <f t="shared" si="141"/>
        <v/>
      </c>
      <c r="R2281" s="338" t="b">
        <f t="shared" si="142"/>
        <v>1</v>
      </c>
      <c r="S2281" s="338" t="str">
        <f t="shared" si="143"/>
        <v/>
      </c>
    </row>
    <row r="2282" spans="1:19" s="338" customFormat="1" ht="20.100000000000001" customHeight="1">
      <c r="A2282" s="301"/>
      <c r="B2282" s="333"/>
      <c r="C2282" s="333"/>
      <c r="D2282" s="333"/>
      <c r="E2282" s="333"/>
      <c r="F2282" s="333"/>
      <c r="G2282" s="334"/>
      <c r="H2282" s="334"/>
      <c r="I2282" s="335"/>
      <c r="J2282" s="335"/>
      <c r="K2282" s="335"/>
      <c r="L2282" s="335"/>
      <c r="M2282" s="335"/>
      <c r="N2282" s="336" t="str">
        <f t="shared" ca="1" si="140"/>
        <v/>
      </c>
      <c r="O2282" s="336" t="s">
        <v>18592</v>
      </c>
      <c r="P2282" s="337"/>
      <c r="Q2282" s="338" t="str">
        <f t="shared" si="141"/>
        <v/>
      </c>
      <c r="R2282" s="338" t="b">
        <f t="shared" si="142"/>
        <v>1</v>
      </c>
      <c r="S2282" s="338" t="str">
        <f t="shared" si="143"/>
        <v/>
      </c>
    </row>
    <row r="2283" spans="1:19" s="338" customFormat="1" ht="20.100000000000001" customHeight="1">
      <c r="A2283" s="301"/>
      <c r="B2283" s="333"/>
      <c r="C2283" s="333"/>
      <c r="D2283" s="333"/>
      <c r="E2283" s="333"/>
      <c r="F2283" s="333"/>
      <c r="G2283" s="334"/>
      <c r="H2283" s="334"/>
      <c r="I2283" s="335"/>
      <c r="J2283" s="335"/>
      <c r="K2283" s="335"/>
      <c r="L2283" s="335"/>
      <c r="M2283" s="335"/>
      <c r="N2283" s="336" t="str">
        <f t="shared" ca="1" si="140"/>
        <v/>
      </c>
      <c r="O2283" s="336" t="s">
        <v>18592</v>
      </c>
      <c r="P2283" s="337"/>
      <c r="Q2283" s="338" t="str">
        <f t="shared" si="141"/>
        <v/>
      </c>
      <c r="R2283" s="338" t="b">
        <f t="shared" si="142"/>
        <v>1</v>
      </c>
      <c r="S2283" s="338" t="str">
        <f t="shared" si="143"/>
        <v/>
      </c>
    </row>
    <row r="2284" spans="1:19" s="338" customFormat="1" ht="20.100000000000001" customHeight="1">
      <c r="A2284" s="301"/>
      <c r="B2284" s="333"/>
      <c r="C2284" s="333"/>
      <c r="D2284" s="333"/>
      <c r="E2284" s="333"/>
      <c r="F2284" s="333"/>
      <c r="G2284" s="334"/>
      <c r="H2284" s="334"/>
      <c r="I2284" s="335"/>
      <c r="J2284" s="335"/>
      <c r="K2284" s="335"/>
      <c r="L2284" s="335"/>
      <c r="M2284" s="335"/>
      <c r="N2284" s="336" t="str">
        <f t="shared" ca="1" si="140"/>
        <v/>
      </c>
      <c r="O2284" s="336" t="s">
        <v>18592</v>
      </c>
      <c r="P2284" s="337"/>
      <c r="Q2284" s="338" t="str">
        <f t="shared" si="141"/>
        <v/>
      </c>
      <c r="R2284" s="338" t="b">
        <f t="shared" si="142"/>
        <v>1</v>
      </c>
      <c r="S2284" s="338" t="str">
        <f t="shared" si="143"/>
        <v/>
      </c>
    </row>
    <row r="2285" spans="1:19" s="338" customFormat="1" ht="20.100000000000001" customHeight="1">
      <c r="A2285" s="301"/>
      <c r="B2285" s="333"/>
      <c r="C2285" s="333"/>
      <c r="D2285" s="333"/>
      <c r="E2285" s="333"/>
      <c r="F2285" s="333"/>
      <c r="G2285" s="334"/>
      <c r="H2285" s="334"/>
      <c r="I2285" s="335"/>
      <c r="J2285" s="335"/>
      <c r="K2285" s="335"/>
      <c r="L2285" s="335"/>
      <c r="M2285" s="335"/>
      <c r="N2285" s="336" t="str">
        <f t="shared" ca="1" si="140"/>
        <v/>
      </c>
      <c r="O2285" s="336" t="s">
        <v>18592</v>
      </c>
      <c r="P2285" s="337"/>
      <c r="Q2285" s="338" t="str">
        <f t="shared" si="141"/>
        <v/>
      </c>
      <c r="R2285" s="338" t="b">
        <f t="shared" si="142"/>
        <v>1</v>
      </c>
      <c r="S2285" s="338" t="str">
        <f t="shared" si="143"/>
        <v/>
      </c>
    </row>
    <row r="2286" spans="1:19" s="338" customFormat="1" ht="20.100000000000001" customHeight="1">
      <c r="A2286" s="301"/>
      <c r="B2286" s="333"/>
      <c r="C2286" s="333"/>
      <c r="D2286" s="333"/>
      <c r="E2286" s="333"/>
      <c r="F2286" s="333"/>
      <c r="G2286" s="334"/>
      <c r="H2286" s="334"/>
      <c r="I2286" s="335"/>
      <c r="J2286" s="335"/>
      <c r="K2286" s="335"/>
      <c r="L2286" s="335"/>
      <c r="M2286" s="335"/>
      <c r="N2286" s="336" t="str">
        <f t="shared" ca="1" si="140"/>
        <v/>
      </c>
      <c r="O2286" s="336" t="s">
        <v>18592</v>
      </c>
      <c r="P2286" s="337"/>
      <c r="Q2286" s="338" t="str">
        <f t="shared" si="141"/>
        <v/>
      </c>
      <c r="R2286" s="338" t="b">
        <f t="shared" si="142"/>
        <v>1</v>
      </c>
      <c r="S2286" s="338" t="str">
        <f t="shared" si="143"/>
        <v/>
      </c>
    </row>
    <row r="2287" spans="1:19" s="338" customFormat="1" ht="20.100000000000001" customHeight="1">
      <c r="A2287" s="301"/>
      <c r="B2287" s="333"/>
      <c r="C2287" s="333"/>
      <c r="D2287" s="333"/>
      <c r="E2287" s="333"/>
      <c r="F2287" s="333"/>
      <c r="G2287" s="334"/>
      <c r="H2287" s="334"/>
      <c r="I2287" s="335"/>
      <c r="J2287" s="335"/>
      <c r="K2287" s="335"/>
      <c r="L2287" s="335"/>
      <c r="M2287" s="335"/>
      <c r="N2287" s="336" t="str">
        <f t="shared" ca="1" si="140"/>
        <v/>
      </c>
      <c r="O2287" s="336" t="s">
        <v>18592</v>
      </c>
      <c r="P2287" s="337"/>
      <c r="Q2287" s="338" t="str">
        <f t="shared" si="141"/>
        <v/>
      </c>
      <c r="R2287" s="338" t="b">
        <f t="shared" si="142"/>
        <v>1</v>
      </c>
      <c r="S2287" s="338" t="str">
        <f t="shared" si="143"/>
        <v/>
      </c>
    </row>
    <row r="2288" spans="1:19" s="338" customFormat="1" ht="20.100000000000001" customHeight="1">
      <c r="A2288" s="301"/>
      <c r="B2288" s="333"/>
      <c r="C2288" s="333"/>
      <c r="D2288" s="333"/>
      <c r="E2288" s="333"/>
      <c r="F2288" s="333"/>
      <c r="G2288" s="334"/>
      <c r="H2288" s="334"/>
      <c r="I2288" s="335"/>
      <c r="J2288" s="335"/>
      <c r="K2288" s="335"/>
      <c r="L2288" s="335"/>
      <c r="M2288" s="335"/>
      <c r="N2288" s="336" t="str">
        <f t="shared" ca="1" si="140"/>
        <v/>
      </c>
      <c r="O2288" s="336" t="s">
        <v>18592</v>
      </c>
      <c r="P2288" s="337"/>
      <c r="Q2288" s="338" t="str">
        <f t="shared" si="141"/>
        <v/>
      </c>
      <c r="R2288" s="338" t="b">
        <f t="shared" si="142"/>
        <v>1</v>
      </c>
      <c r="S2288" s="338" t="str">
        <f t="shared" si="143"/>
        <v/>
      </c>
    </row>
    <row r="2289" spans="1:19" s="338" customFormat="1" ht="20.100000000000001" customHeight="1">
      <c r="A2289" s="301"/>
      <c r="B2289" s="333"/>
      <c r="C2289" s="333"/>
      <c r="D2289" s="333"/>
      <c r="E2289" s="333"/>
      <c r="F2289" s="333"/>
      <c r="G2289" s="334"/>
      <c r="H2289" s="334"/>
      <c r="I2289" s="335"/>
      <c r="J2289" s="335"/>
      <c r="K2289" s="335"/>
      <c r="L2289" s="335"/>
      <c r="M2289" s="335"/>
      <c r="N2289" s="336" t="str">
        <f t="shared" ca="1" si="140"/>
        <v/>
      </c>
      <c r="O2289" s="336" t="s">
        <v>18592</v>
      </c>
      <c r="P2289" s="337"/>
      <c r="Q2289" s="338" t="str">
        <f t="shared" si="141"/>
        <v/>
      </c>
      <c r="R2289" s="338" t="b">
        <f t="shared" si="142"/>
        <v>1</v>
      </c>
      <c r="S2289" s="338" t="str">
        <f t="shared" si="143"/>
        <v/>
      </c>
    </row>
    <row r="2290" spans="1:19" s="338" customFormat="1" ht="20.100000000000001" customHeight="1">
      <c r="A2290" s="301"/>
      <c r="B2290" s="333"/>
      <c r="C2290" s="333"/>
      <c r="D2290" s="333"/>
      <c r="E2290" s="333"/>
      <c r="F2290" s="333"/>
      <c r="G2290" s="334"/>
      <c r="H2290" s="334"/>
      <c r="I2290" s="335"/>
      <c r="J2290" s="335"/>
      <c r="K2290" s="335"/>
      <c r="L2290" s="335"/>
      <c r="M2290" s="335"/>
      <c r="N2290" s="336" t="str">
        <f t="shared" ca="1" si="140"/>
        <v/>
      </c>
      <c r="O2290" s="336" t="s">
        <v>18592</v>
      </c>
      <c r="P2290" s="337"/>
      <c r="Q2290" s="338" t="str">
        <f t="shared" si="141"/>
        <v/>
      </c>
      <c r="R2290" s="338" t="b">
        <f t="shared" si="142"/>
        <v>1</v>
      </c>
      <c r="S2290" s="338" t="str">
        <f t="shared" si="143"/>
        <v/>
      </c>
    </row>
    <row r="2291" spans="1:19" s="338" customFormat="1" ht="20.100000000000001" customHeight="1">
      <c r="A2291" s="301"/>
      <c r="B2291" s="333"/>
      <c r="C2291" s="333"/>
      <c r="D2291" s="333"/>
      <c r="E2291" s="333"/>
      <c r="F2291" s="333"/>
      <c r="G2291" s="334"/>
      <c r="H2291" s="334"/>
      <c r="I2291" s="335"/>
      <c r="J2291" s="335"/>
      <c r="K2291" s="335"/>
      <c r="L2291" s="335"/>
      <c r="M2291" s="335"/>
      <c r="N2291" s="336" t="str">
        <f t="shared" ca="1" si="140"/>
        <v/>
      </c>
      <c r="O2291" s="336" t="s">
        <v>18592</v>
      </c>
      <c r="P2291" s="337"/>
      <c r="Q2291" s="338" t="str">
        <f t="shared" si="141"/>
        <v/>
      </c>
      <c r="R2291" s="338" t="b">
        <f t="shared" si="142"/>
        <v>1</v>
      </c>
      <c r="S2291" s="338" t="str">
        <f t="shared" si="143"/>
        <v/>
      </c>
    </row>
    <row r="2292" spans="1:19" s="338" customFormat="1" ht="20.100000000000001" customHeight="1">
      <c r="A2292" s="301"/>
      <c r="B2292" s="333"/>
      <c r="C2292" s="333"/>
      <c r="D2292" s="333"/>
      <c r="E2292" s="333"/>
      <c r="F2292" s="333"/>
      <c r="G2292" s="334"/>
      <c r="H2292" s="334"/>
      <c r="I2292" s="335"/>
      <c r="J2292" s="335"/>
      <c r="K2292" s="335"/>
      <c r="L2292" s="335"/>
      <c r="M2292" s="335"/>
      <c r="N2292" s="336" t="str">
        <f t="shared" ca="1" si="140"/>
        <v/>
      </c>
      <c r="O2292" s="336" t="s">
        <v>18592</v>
      </c>
      <c r="P2292" s="337"/>
      <c r="Q2292" s="338" t="str">
        <f t="shared" si="141"/>
        <v/>
      </c>
      <c r="R2292" s="338" t="b">
        <f t="shared" si="142"/>
        <v>1</v>
      </c>
      <c r="S2292" s="338" t="str">
        <f t="shared" si="143"/>
        <v/>
      </c>
    </row>
    <row r="2293" spans="1:19" s="338" customFormat="1" ht="20.100000000000001" customHeight="1">
      <c r="A2293" s="301"/>
      <c r="B2293" s="333"/>
      <c r="C2293" s="333"/>
      <c r="D2293" s="333"/>
      <c r="E2293" s="333"/>
      <c r="F2293" s="333"/>
      <c r="G2293" s="334"/>
      <c r="H2293" s="334"/>
      <c r="I2293" s="335"/>
      <c r="J2293" s="335"/>
      <c r="K2293" s="335"/>
      <c r="L2293" s="335"/>
      <c r="M2293" s="335"/>
      <c r="N2293" s="336" t="str">
        <f t="shared" ca="1" si="140"/>
        <v/>
      </c>
      <c r="O2293" s="336" t="s">
        <v>18592</v>
      </c>
      <c r="P2293" s="337"/>
      <c r="Q2293" s="338" t="str">
        <f t="shared" si="141"/>
        <v/>
      </c>
      <c r="R2293" s="338" t="b">
        <f t="shared" si="142"/>
        <v>1</v>
      </c>
      <c r="S2293" s="338" t="str">
        <f t="shared" si="143"/>
        <v/>
      </c>
    </row>
    <row r="2294" spans="1:19" s="338" customFormat="1" ht="20.100000000000001" customHeight="1">
      <c r="A2294" s="301"/>
      <c r="B2294" s="333"/>
      <c r="C2294" s="333"/>
      <c r="D2294" s="333"/>
      <c r="E2294" s="333"/>
      <c r="F2294" s="333"/>
      <c r="G2294" s="334"/>
      <c r="H2294" s="334"/>
      <c r="I2294" s="335"/>
      <c r="J2294" s="335"/>
      <c r="K2294" s="335"/>
      <c r="L2294" s="335"/>
      <c r="M2294" s="335"/>
      <c r="N2294" s="336" t="str">
        <f t="shared" ca="1" si="140"/>
        <v/>
      </c>
      <c r="O2294" s="336" t="s">
        <v>18592</v>
      </c>
      <c r="P2294" s="337"/>
      <c r="Q2294" s="338" t="str">
        <f t="shared" si="141"/>
        <v/>
      </c>
      <c r="R2294" s="338" t="b">
        <f t="shared" si="142"/>
        <v>1</v>
      </c>
      <c r="S2294" s="338" t="str">
        <f t="shared" si="143"/>
        <v/>
      </c>
    </row>
    <row r="2295" spans="1:19" s="338" customFormat="1" ht="20.100000000000001" customHeight="1">
      <c r="A2295" s="301"/>
      <c r="B2295" s="333"/>
      <c r="C2295" s="333"/>
      <c r="D2295" s="333"/>
      <c r="E2295" s="333"/>
      <c r="F2295" s="333"/>
      <c r="G2295" s="334"/>
      <c r="H2295" s="334"/>
      <c r="I2295" s="335"/>
      <c r="J2295" s="335"/>
      <c r="K2295" s="335"/>
      <c r="L2295" s="335"/>
      <c r="M2295" s="335"/>
      <c r="N2295" s="336" t="str">
        <f t="shared" ca="1" si="140"/>
        <v/>
      </c>
      <c r="O2295" s="336" t="s">
        <v>18592</v>
      </c>
      <c r="P2295" s="337"/>
      <c r="Q2295" s="338" t="str">
        <f t="shared" si="141"/>
        <v/>
      </c>
      <c r="R2295" s="338" t="b">
        <f t="shared" si="142"/>
        <v>1</v>
      </c>
      <c r="S2295" s="338" t="str">
        <f t="shared" si="143"/>
        <v/>
      </c>
    </row>
    <row r="2296" spans="1:19" s="338" customFormat="1" ht="20.100000000000001" customHeight="1">
      <c r="A2296" s="301"/>
      <c r="B2296" s="333"/>
      <c r="C2296" s="333"/>
      <c r="D2296" s="333"/>
      <c r="E2296" s="333"/>
      <c r="F2296" s="333"/>
      <c r="G2296" s="334"/>
      <c r="H2296" s="334"/>
      <c r="I2296" s="335"/>
      <c r="J2296" s="335"/>
      <c r="K2296" s="335"/>
      <c r="L2296" s="335"/>
      <c r="M2296" s="335"/>
      <c r="N2296" s="336" t="str">
        <f t="shared" ca="1" si="140"/>
        <v/>
      </c>
      <c r="O2296" s="336" t="s">
        <v>18592</v>
      </c>
      <c r="P2296" s="337"/>
      <c r="Q2296" s="338" t="str">
        <f t="shared" si="141"/>
        <v/>
      </c>
      <c r="R2296" s="338" t="b">
        <f t="shared" si="142"/>
        <v>1</v>
      </c>
      <c r="S2296" s="338" t="str">
        <f t="shared" si="143"/>
        <v/>
      </c>
    </row>
    <row r="2297" spans="1:19" s="338" customFormat="1" ht="20.100000000000001" customHeight="1">
      <c r="A2297" s="301"/>
      <c r="B2297" s="333"/>
      <c r="C2297" s="333"/>
      <c r="D2297" s="333"/>
      <c r="E2297" s="333"/>
      <c r="F2297" s="333"/>
      <c r="G2297" s="334"/>
      <c r="H2297" s="334"/>
      <c r="I2297" s="335"/>
      <c r="J2297" s="335"/>
      <c r="K2297" s="335"/>
      <c r="L2297" s="335"/>
      <c r="M2297" s="335"/>
      <c r="N2297" s="336" t="str">
        <f t="shared" ca="1" si="140"/>
        <v/>
      </c>
      <c r="O2297" s="336" t="s">
        <v>18592</v>
      </c>
      <c r="P2297" s="337"/>
      <c r="Q2297" s="338" t="str">
        <f t="shared" si="141"/>
        <v/>
      </c>
      <c r="R2297" s="338" t="b">
        <f t="shared" si="142"/>
        <v>1</v>
      </c>
      <c r="S2297" s="338" t="str">
        <f t="shared" si="143"/>
        <v/>
      </c>
    </row>
    <row r="2298" spans="1:19" s="338" customFormat="1" ht="20.100000000000001" customHeight="1">
      <c r="A2298" s="301"/>
      <c r="B2298" s="333"/>
      <c r="C2298" s="333"/>
      <c r="D2298" s="333"/>
      <c r="E2298" s="333"/>
      <c r="F2298" s="333"/>
      <c r="G2298" s="334"/>
      <c r="H2298" s="334"/>
      <c r="I2298" s="335"/>
      <c r="J2298" s="335"/>
      <c r="K2298" s="335"/>
      <c r="L2298" s="335"/>
      <c r="M2298" s="335"/>
      <c r="N2298" s="336" t="str">
        <f t="shared" ca="1" si="140"/>
        <v/>
      </c>
      <c r="O2298" s="336" t="s">
        <v>18592</v>
      </c>
      <c r="P2298" s="337"/>
      <c r="Q2298" s="338" t="str">
        <f t="shared" si="141"/>
        <v/>
      </c>
      <c r="R2298" s="338" t="b">
        <f t="shared" si="142"/>
        <v>1</v>
      </c>
      <c r="S2298" s="338" t="str">
        <f t="shared" si="143"/>
        <v/>
      </c>
    </row>
    <row r="2299" spans="1:19" s="338" customFormat="1" ht="20.100000000000001" customHeight="1">
      <c r="A2299" s="301"/>
      <c r="B2299" s="333"/>
      <c r="C2299" s="333"/>
      <c r="D2299" s="333"/>
      <c r="E2299" s="333"/>
      <c r="F2299" s="333"/>
      <c r="G2299" s="334"/>
      <c r="H2299" s="334"/>
      <c r="I2299" s="335"/>
      <c r="J2299" s="335"/>
      <c r="K2299" s="335"/>
      <c r="L2299" s="335"/>
      <c r="M2299" s="335"/>
      <c r="N2299" s="336" t="str">
        <f t="shared" ca="1" si="140"/>
        <v/>
      </c>
      <c r="O2299" s="336" t="s">
        <v>18592</v>
      </c>
      <c r="P2299" s="337"/>
      <c r="Q2299" s="338" t="str">
        <f t="shared" si="141"/>
        <v/>
      </c>
      <c r="R2299" s="338" t="b">
        <f t="shared" si="142"/>
        <v>1</v>
      </c>
      <c r="S2299" s="338" t="str">
        <f t="shared" si="143"/>
        <v/>
      </c>
    </row>
    <row r="2300" spans="1:19" s="338" customFormat="1" ht="20.100000000000001" customHeight="1">
      <c r="A2300" s="301"/>
      <c r="B2300" s="333"/>
      <c r="C2300" s="333"/>
      <c r="D2300" s="333"/>
      <c r="E2300" s="333"/>
      <c r="F2300" s="333"/>
      <c r="G2300" s="334"/>
      <c r="H2300" s="334"/>
      <c r="I2300" s="335"/>
      <c r="J2300" s="335"/>
      <c r="K2300" s="335"/>
      <c r="L2300" s="335"/>
      <c r="M2300" s="335"/>
      <c r="N2300" s="336" t="str">
        <f t="shared" ca="1" si="140"/>
        <v/>
      </c>
      <c r="O2300" s="336" t="s">
        <v>18592</v>
      </c>
      <c r="P2300" s="337"/>
      <c r="Q2300" s="338" t="str">
        <f t="shared" si="141"/>
        <v/>
      </c>
      <c r="R2300" s="338" t="b">
        <f t="shared" si="142"/>
        <v>1</v>
      </c>
      <c r="S2300" s="338" t="str">
        <f t="shared" si="143"/>
        <v/>
      </c>
    </row>
    <row r="2301" spans="1:19" s="338" customFormat="1" ht="20.100000000000001" customHeight="1">
      <c r="A2301" s="301"/>
      <c r="B2301" s="333"/>
      <c r="C2301" s="333"/>
      <c r="D2301" s="333"/>
      <c r="E2301" s="333"/>
      <c r="F2301" s="333"/>
      <c r="G2301" s="334"/>
      <c r="H2301" s="334"/>
      <c r="I2301" s="335"/>
      <c r="J2301" s="335"/>
      <c r="K2301" s="335"/>
      <c r="L2301" s="335"/>
      <c r="M2301" s="335"/>
      <c r="N2301" s="336" t="str">
        <f t="shared" ca="1" si="140"/>
        <v/>
      </c>
      <c r="O2301" s="336" t="s">
        <v>18592</v>
      </c>
      <c r="P2301" s="337"/>
      <c r="Q2301" s="338" t="str">
        <f t="shared" si="141"/>
        <v/>
      </c>
      <c r="R2301" s="338" t="b">
        <f t="shared" si="142"/>
        <v>1</v>
      </c>
      <c r="S2301" s="338" t="str">
        <f t="shared" si="143"/>
        <v/>
      </c>
    </row>
    <row r="2302" spans="1:19" s="338" customFormat="1" ht="20.100000000000001" customHeight="1">
      <c r="A2302" s="301"/>
      <c r="B2302" s="333"/>
      <c r="C2302" s="333"/>
      <c r="D2302" s="333"/>
      <c r="E2302" s="333"/>
      <c r="F2302" s="333"/>
      <c r="G2302" s="334"/>
      <c r="H2302" s="334"/>
      <c r="I2302" s="335"/>
      <c r="J2302" s="335"/>
      <c r="K2302" s="335"/>
      <c r="L2302" s="335"/>
      <c r="M2302" s="335"/>
      <c r="N2302" s="336" t="str">
        <f t="shared" ca="1" si="140"/>
        <v/>
      </c>
      <c r="O2302" s="336" t="s">
        <v>18592</v>
      </c>
      <c r="P2302" s="337"/>
      <c r="Q2302" s="338" t="str">
        <f t="shared" si="141"/>
        <v/>
      </c>
      <c r="R2302" s="338" t="b">
        <f t="shared" si="142"/>
        <v>1</v>
      </c>
      <c r="S2302" s="338" t="str">
        <f t="shared" si="143"/>
        <v/>
      </c>
    </row>
    <row r="2303" spans="1:19" s="338" customFormat="1" ht="20.100000000000001" customHeight="1">
      <c r="A2303" s="301"/>
      <c r="B2303" s="333"/>
      <c r="C2303" s="333"/>
      <c r="D2303" s="333"/>
      <c r="E2303" s="333"/>
      <c r="F2303" s="333"/>
      <c r="G2303" s="334"/>
      <c r="H2303" s="334"/>
      <c r="I2303" s="335"/>
      <c r="J2303" s="335"/>
      <c r="K2303" s="335"/>
      <c r="L2303" s="335"/>
      <c r="M2303" s="335"/>
      <c r="N2303" s="336" t="str">
        <f t="shared" ca="1" si="140"/>
        <v/>
      </c>
      <c r="O2303" s="336" t="s">
        <v>18592</v>
      </c>
      <c r="P2303" s="337"/>
      <c r="Q2303" s="338" t="str">
        <f t="shared" si="141"/>
        <v/>
      </c>
      <c r="R2303" s="338" t="b">
        <f t="shared" si="142"/>
        <v>1</v>
      </c>
      <c r="S2303" s="338" t="str">
        <f t="shared" si="143"/>
        <v/>
      </c>
    </row>
    <row r="2304" spans="1:19" s="338" customFormat="1" ht="20.100000000000001" customHeight="1">
      <c r="A2304" s="301"/>
      <c r="B2304" s="333"/>
      <c r="C2304" s="333"/>
      <c r="D2304" s="333"/>
      <c r="E2304" s="333"/>
      <c r="F2304" s="333"/>
      <c r="G2304" s="334"/>
      <c r="H2304" s="334"/>
      <c r="I2304" s="335"/>
      <c r="J2304" s="335"/>
      <c r="K2304" s="335"/>
      <c r="L2304" s="335"/>
      <c r="M2304" s="335"/>
      <c r="N2304" s="336" t="str">
        <f t="shared" ca="1" si="140"/>
        <v/>
      </c>
      <c r="O2304" s="336" t="s">
        <v>18592</v>
      </c>
      <c r="P2304" s="337"/>
      <c r="Q2304" s="338" t="str">
        <f t="shared" si="141"/>
        <v/>
      </c>
      <c r="R2304" s="338" t="b">
        <f t="shared" si="142"/>
        <v>1</v>
      </c>
      <c r="S2304" s="338" t="str">
        <f t="shared" si="143"/>
        <v/>
      </c>
    </row>
    <row r="2305" spans="1:19" s="338" customFormat="1" ht="20.100000000000001" customHeight="1">
      <c r="A2305" s="301"/>
      <c r="B2305" s="333"/>
      <c r="C2305" s="333"/>
      <c r="D2305" s="333"/>
      <c r="E2305" s="333"/>
      <c r="F2305" s="333"/>
      <c r="G2305" s="334"/>
      <c r="H2305" s="334"/>
      <c r="I2305" s="335"/>
      <c r="J2305" s="335"/>
      <c r="K2305" s="335"/>
      <c r="L2305" s="335"/>
      <c r="M2305" s="335"/>
      <c r="N2305" s="336" t="str">
        <f t="shared" ca="1" si="140"/>
        <v/>
      </c>
      <c r="O2305" s="336" t="s">
        <v>18592</v>
      </c>
      <c r="P2305" s="337"/>
      <c r="Q2305" s="338" t="str">
        <f t="shared" si="141"/>
        <v/>
      </c>
      <c r="R2305" s="338" t="b">
        <f t="shared" si="142"/>
        <v>1</v>
      </c>
      <c r="S2305" s="338" t="str">
        <f t="shared" si="143"/>
        <v/>
      </c>
    </row>
    <row r="2306" spans="1:19" s="338" customFormat="1" ht="20.100000000000001" customHeight="1">
      <c r="A2306" s="301"/>
      <c r="B2306" s="333"/>
      <c r="C2306" s="333"/>
      <c r="D2306" s="333"/>
      <c r="E2306" s="333"/>
      <c r="F2306" s="333"/>
      <c r="G2306" s="334"/>
      <c r="H2306" s="334"/>
      <c r="I2306" s="335"/>
      <c r="J2306" s="335"/>
      <c r="K2306" s="335"/>
      <c r="L2306" s="335"/>
      <c r="M2306" s="335"/>
      <c r="N2306" s="336" t="str">
        <f t="shared" ca="1" si="140"/>
        <v/>
      </c>
      <c r="O2306" s="336" t="s">
        <v>18592</v>
      </c>
      <c r="P2306" s="337"/>
      <c r="Q2306" s="338" t="str">
        <f t="shared" si="141"/>
        <v/>
      </c>
      <c r="R2306" s="338" t="b">
        <f t="shared" si="142"/>
        <v>1</v>
      </c>
      <c r="S2306" s="338" t="str">
        <f t="shared" si="143"/>
        <v/>
      </c>
    </row>
    <row r="2307" spans="1:19" s="338" customFormat="1" ht="20.100000000000001" customHeight="1">
      <c r="A2307" s="301"/>
      <c r="B2307" s="333"/>
      <c r="C2307" s="333"/>
      <c r="D2307" s="333"/>
      <c r="E2307" s="333"/>
      <c r="F2307" s="333"/>
      <c r="G2307" s="334"/>
      <c r="H2307" s="334"/>
      <c r="I2307" s="335"/>
      <c r="J2307" s="335"/>
      <c r="K2307" s="335"/>
      <c r="L2307" s="335"/>
      <c r="M2307" s="335"/>
      <c r="N2307" s="336" t="str">
        <f t="shared" ca="1" si="140"/>
        <v/>
      </c>
      <c r="O2307" s="336" t="s">
        <v>18592</v>
      </c>
      <c r="P2307" s="337"/>
      <c r="Q2307" s="338" t="str">
        <f t="shared" si="141"/>
        <v/>
      </c>
      <c r="R2307" s="338" t="b">
        <f t="shared" si="142"/>
        <v>1</v>
      </c>
      <c r="S2307" s="338" t="str">
        <f t="shared" si="143"/>
        <v/>
      </c>
    </row>
    <row r="2308" spans="1:19" s="338" customFormat="1" ht="20.100000000000001" customHeight="1">
      <c r="A2308" s="301"/>
      <c r="B2308" s="333"/>
      <c r="C2308" s="333"/>
      <c r="D2308" s="333"/>
      <c r="E2308" s="333"/>
      <c r="F2308" s="333"/>
      <c r="G2308" s="334"/>
      <c r="H2308" s="334"/>
      <c r="I2308" s="335"/>
      <c r="J2308" s="335"/>
      <c r="K2308" s="335"/>
      <c r="L2308" s="335"/>
      <c r="M2308" s="335"/>
      <c r="N2308" s="336" t="str">
        <f t="shared" ca="1" si="140"/>
        <v/>
      </c>
      <c r="O2308" s="336" t="s">
        <v>18592</v>
      </c>
      <c r="P2308" s="337"/>
      <c r="Q2308" s="338" t="str">
        <f t="shared" si="141"/>
        <v/>
      </c>
      <c r="R2308" s="338" t="b">
        <f t="shared" si="142"/>
        <v>1</v>
      </c>
      <c r="S2308" s="338" t="str">
        <f t="shared" si="143"/>
        <v/>
      </c>
    </row>
    <row r="2309" spans="1:19" s="338" customFormat="1" ht="20.100000000000001" customHeight="1">
      <c r="A2309" s="301"/>
      <c r="B2309" s="333"/>
      <c r="C2309" s="333"/>
      <c r="D2309" s="333"/>
      <c r="E2309" s="333"/>
      <c r="F2309" s="333"/>
      <c r="G2309" s="334"/>
      <c r="H2309" s="334"/>
      <c r="I2309" s="335"/>
      <c r="J2309" s="335"/>
      <c r="K2309" s="335"/>
      <c r="L2309" s="335"/>
      <c r="M2309" s="335"/>
      <c r="N2309" s="336" t="str">
        <f t="shared" ref="N2309:N2372" ca="1" si="144">IF(A2309="","",IF(ISERROR(MATCH($F2309,CL,0)),"Unknown",INDIRECT("'C'!$A$"&amp;MATCH($F2309,CL,0)+1)))</f>
        <v/>
      </c>
      <c r="O2309" s="336" t="s">
        <v>18592</v>
      </c>
      <c r="P2309" s="337"/>
      <c r="Q2309" s="338" t="str">
        <f t="shared" ref="Q2309:Q2372" si="145">A2309&amp;B2309</f>
        <v/>
      </c>
      <c r="R2309" s="338" t="b">
        <f t="shared" ref="R2309:R2372" si="146">OR(ISBLANK(B2309),ISBLANK(C2309))</f>
        <v>1</v>
      </c>
      <c r="S2309" s="338" t="str">
        <f t="shared" ref="S2309:S2372" si="147">IF(R2309,"",A2309&amp;"+")</f>
        <v/>
      </c>
    </row>
    <row r="2310" spans="1:19" s="338" customFormat="1" ht="20.100000000000001" customHeight="1">
      <c r="A2310" s="301"/>
      <c r="B2310" s="333"/>
      <c r="C2310" s="333"/>
      <c r="D2310" s="333"/>
      <c r="E2310" s="333"/>
      <c r="F2310" s="333"/>
      <c r="G2310" s="334"/>
      <c r="H2310" s="334"/>
      <c r="I2310" s="335"/>
      <c r="J2310" s="335"/>
      <c r="K2310" s="335"/>
      <c r="L2310" s="335"/>
      <c r="M2310" s="335"/>
      <c r="N2310" s="336" t="str">
        <f t="shared" ca="1" si="144"/>
        <v/>
      </c>
      <c r="O2310" s="336" t="s">
        <v>18592</v>
      </c>
      <c r="P2310" s="337"/>
      <c r="Q2310" s="338" t="str">
        <f t="shared" si="145"/>
        <v/>
      </c>
      <c r="R2310" s="338" t="b">
        <f t="shared" si="146"/>
        <v>1</v>
      </c>
      <c r="S2310" s="338" t="str">
        <f t="shared" si="147"/>
        <v/>
      </c>
    </row>
    <row r="2311" spans="1:19" s="338" customFormat="1" ht="20.100000000000001" customHeight="1">
      <c r="A2311" s="301"/>
      <c r="B2311" s="333"/>
      <c r="C2311" s="333"/>
      <c r="D2311" s="333"/>
      <c r="E2311" s="333"/>
      <c r="F2311" s="333"/>
      <c r="G2311" s="334"/>
      <c r="H2311" s="334"/>
      <c r="I2311" s="335"/>
      <c r="J2311" s="335"/>
      <c r="K2311" s="335"/>
      <c r="L2311" s="335"/>
      <c r="M2311" s="335"/>
      <c r="N2311" s="336" t="str">
        <f t="shared" ca="1" si="144"/>
        <v/>
      </c>
      <c r="O2311" s="336" t="s">
        <v>18592</v>
      </c>
      <c r="P2311" s="337"/>
      <c r="Q2311" s="338" t="str">
        <f t="shared" si="145"/>
        <v/>
      </c>
      <c r="R2311" s="338" t="b">
        <f t="shared" si="146"/>
        <v>1</v>
      </c>
      <c r="S2311" s="338" t="str">
        <f t="shared" si="147"/>
        <v/>
      </c>
    </row>
    <row r="2312" spans="1:19" s="338" customFormat="1" ht="20.100000000000001" customHeight="1">
      <c r="A2312" s="301"/>
      <c r="B2312" s="333"/>
      <c r="C2312" s="333"/>
      <c r="D2312" s="333"/>
      <c r="E2312" s="333"/>
      <c r="F2312" s="333"/>
      <c r="G2312" s="334"/>
      <c r="H2312" s="334"/>
      <c r="I2312" s="335"/>
      <c r="J2312" s="335"/>
      <c r="K2312" s="335"/>
      <c r="L2312" s="335"/>
      <c r="M2312" s="335"/>
      <c r="N2312" s="336" t="str">
        <f t="shared" ca="1" si="144"/>
        <v/>
      </c>
      <c r="O2312" s="336" t="s">
        <v>18592</v>
      </c>
      <c r="P2312" s="337"/>
      <c r="Q2312" s="338" t="str">
        <f t="shared" si="145"/>
        <v/>
      </c>
      <c r="R2312" s="338" t="b">
        <f t="shared" si="146"/>
        <v>1</v>
      </c>
      <c r="S2312" s="338" t="str">
        <f t="shared" si="147"/>
        <v/>
      </c>
    </row>
    <row r="2313" spans="1:19" s="338" customFormat="1" ht="20.100000000000001" customHeight="1">
      <c r="A2313" s="301"/>
      <c r="B2313" s="333"/>
      <c r="C2313" s="333"/>
      <c r="D2313" s="333"/>
      <c r="E2313" s="333"/>
      <c r="F2313" s="333"/>
      <c r="G2313" s="334"/>
      <c r="H2313" s="334"/>
      <c r="I2313" s="335"/>
      <c r="J2313" s="335"/>
      <c r="K2313" s="335"/>
      <c r="L2313" s="335"/>
      <c r="M2313" s="335"/>
      <c r="N2313" s="336" t="str">
        <f t="shared" ca="1" si="144"/>
        <v/>
      </c>
      <c r="O2313" s="336" t="s">
        <v>18592</v>
      </c>
      <c r="P2313" s="337"/>
      <c r="Q2313" s="338" t="str">
        <f t="shared" si="145"/>
        <v/>
      </c>
      <c r="R2313" s="338" t="b">
        <f t="shared" si="146"/>
        <v>1</v>
      </c>
      <c r="S2313" s="338" t="str">
        <f t="shared" si="147"/>
        <v/>
      </c>
    </row>
    <row r="2314" spans="1:19" s="338" customFormat="1" ht="20.100000000000001" customHeight="1">
      <c r="A2314" s="301"/>
      <c r="B2314" s="333"/>
      <c r="C2314" s="333"/>
      <c r="D2314" s="333"/>
      <c r="E2314" s="333"/>
      <c r="F2314" s="333"/>
      <c r="G2314" s="334"/>
      <c r="H2314" s="334"/>
      <c r="I2314" s="335"/>
      <c r="J2314" s="335"/>
      <c r="K2314" s="335"/>
      <c r="L2314" s="335"/>
      <c r="M2314" s="335"/>
      <c r="N2314" s="336" t="str">
        <f t="shared" ca="1" si="144"/>
        <v/>
      </c>
      <c r="O2314" s="336" t="s">
        <v>18592</v>
      </c>
      <c r="P2314" s="337"/>
      <c r="Q2314" s="338" t="str">
        <f t="shared" si="145"/>
        <v/>
      </c>
      <c r="R2314" s="338" t="b">
        <f t="shared" si="146"/>
        <v>1</v>
      </c>
      <c r="S2314" s="338" t="str">
        <f t="shared" si="147"/>
        <v/>
      </c>
    </row>
    <row r="2315" spans="1:19" s="338" customFormat="1" ht="20.100000000000001" customHeight="1">
      <c r="A2315" s="301"/>
      <c r="B2315" s="333"/>
      <c r="C2315" s="333"/>
      <c r="D2315" s="333"/>
      <c r="E2315" s="333"/>
      <c r="F2315" s="333"/>
      <c r="G2315" s="334"/>
      <c r="H2315" s="334"/>
      <c r="I2315" s="335"/>
      <c r="J2315" s="335"/>
      <c r="K2315" s="335"/>
      <c r="L2315" s="335"/>
      <c r="M2315" s="335"/>
      <c r="N2315" s="336" t="str">
        <f t="shared" ca="1" si="144"/>
        <v/>
      </c>
      <c r="O2315" s="336" t="s">
        <v>18592</v>
      </c>
      <c r="P2315" s="337"/>
      <c r="Q2315" s="338" t="str">
        <f t="shared" si="145"/>
        <v/>
      </c>
      <c r="R2315" s="338" t="b">
        <f t="shared" si="146"/>
        <v>1</v>
      </c>
      <c r="S2315" s="338" t="str">
        <f t="shared" si="147"/>
        <v/>
      </c>
    </row>
    <row r="2316" spans="1:19" s="338" customFormat="1" ht="20.100000000000001" customHeight="1">
      <c r="A2316" s="301"/>
      <c r="B2316" s="333"/>
      <c r="C2316" s="333"/>
      <c r="D2316" s="333"/>
      <c r="E2316" s="333"/>
      <c r="F2316" s="333"/>
      <c r="G2316" s="334"/>
      <c r="H2316" s="334"/>
      <c r="I2316" s="335"/>
      <c r="J2316" s="335"/>
      <c r="K2316" s="335"/>
      <c r="L2316" s="335"/>
      <c r="M2316" s="335"/>
      <c r="N2316" s="336" t="str">
        <f t="shared" ca="1" si="144"/>
        <v/>
      </c>
      <c r="O2316" s="336" t="s">
        <v>18592</v>
      </c>
      <c r="P2316" s="337"/>
      <c r="Q2316" s="338" t="str">
        <f t="shared" si="145"/>
        <v/>
      </c>
      <c r="R2316" s="338" t="b">
        <f t="shared" si="146"/>
        <v>1</v>
      </c>
      <c r="S2316" s="338" t="str">
        <f t="shared" si="147"/>
        <v/>
      </c>
    </row>
    <row r="2317" spans="1:19" s="338" customFormat="1" ht="20.100000000000001" customHeight="1">
      <c r="A2317" s="301"/>
      <c r="B2317" s="333"/>
      <c r="C2317" s="333"/>
      <c r="D2317" s="333"/>
      <c r="E2317" s="333"/>
      <c r="F2317" s="333"/>
      <c r="G2317" s="334"/>
      <c r="H2317" s="334"/>
      <c r="I2317" s="335"/>
      <c r="J2317" s="335"/>
      <c r="K2317" s="335"/>
      <c r="L2317" s="335"/>
      <c r="M2317" s="335"/>
      <c r="N2317" s="336" t="str">
        <f t="shared" ca="1" si="144"/>
        <v/>
      </c>
      <c r="O2317" s="336" t="s">
        <v>18592</v>
      </c>
      <c r="P2317" s="337"/>
      <c r="Q2317" s="338" t="str">
        <f t="shared" si="145"/>
        <v/>
      </c>
      <c r="R2317" s="338" t="b">
        <f t="shared" si="146"/>
        <v>1</v>
      </c>
      <c r="S2317" s="338" t="str">
        <f t="shared" si="147"/>
        <v/>
      </c>
    </row>
    <row r="2318" spans="1:19" s="338" customFormat="1" ht="20.100000000000001" customHeight="1">
      <c r="A2318" s="301"/>
      <c r="B2318" s="333"/>
      <c r="C2318" s="333"/>
      <c r="D2318" s="333"/>
      <c r="E2318" s="333"/>
      <c r="F2318" s="333"/>
      <c r="G2318" s="334"/>
      <c r="H2318" s="334"/>
      <c r="I2318" s="335"/>
      <c r="J2318" s="335"/>
      <c r="K2318" s="335"/>
      <c r="L2318" s="335"/>
      <c r="M2318" s="335"/>
      <c r="N2318" s="336" t="str">
        <f t="shared" ca="1" si="144"/>
        <v/>
      </c>
      <c r="O2318" s="336" t="s">
        <v>18592</v>
      </c>
      <c r="P2318" s="337"/>
      <c r="Q2318" s="338" t="str">
        <f t="shared" si="145"/>
        <v/>
      </c>
      <c r="R2318" s="338" t="b">
        <f t="shared" si="146"/>
        <v>1</v>
      </c>
      <c r="S2318" s="338" t="str">
        <f t="shared" si="147"/>
        <v/>
      </c>
    </row>
    <row r="2319" spans="1:19" s="338" customFormat="1" ht="20.100000000000001" customHeight="1">
      <c r="A2319" s="301"/>
      <c r="B2319" s="333"/>
      <c r="C2319" s="333"/>
      <c r="D2319" s="333"/>
      <c r="E2319" s="333"/>
      <c r="F2319" s="333"/>
      <c r="G2319" s="334"/>
      <c r="H2319" s="334"/>
      <c r="I2319" s="335"/>
      <c r="J2319" s="335"/>
      <c r="K2319" s="335"/>
      <c r="L2319" s="335"/>
      <c r="M2319" s="335"/>
      <c r="N2319" s="336" t="str">
        <f t="shared" ca="1" si="144"/>
        <v/>
      </c>
      <c r="O2319" s="336" t="s">
        <v>18592</v>
      </c>
      <c r="P2319" s="337"/>
      <c r="Q2319" s="338" t="str">
        <f t="shared" si="145"/>
        <v/>
      </c>
      <c r="R2319" s="338" t="b">
        <f t="shared" si="146"/>
        <v>1</v>
      </c>
      <c r="S2319" s="338" t="str">
        <f t="shared" si="147"/>
        <v/>
      </c>
    </row>
    <row r="2320" spans="1:19" s="338" customFormat="1" ht="20.100000000000001" customHeight="1">
      <c r="A2320" s="301"/>
      <c r="B2320" s="333"/>
      <c r="C2320" s="333"/>
      <c r="D2320" s="333"/>
      <c r="E2320" s="333"/>
      <c r="F2320" s="333"/>
      <c r="G2320" s="334"/>
      <c r="H2320" s="334"/>
      <c r="I2320" s="335"/>
      <c r="J2320" s="335"/>
      <c r="K2320" s="335"/>
      <c r="L2320" s="335"/>
      <c r="M2320" s="335"/>
      <c r="N2320" s="336" t="str">
        <f t="shared" ca="1" si="144"/>
        <v/>
      </c>
      <c r="O2320" s="336" t="s">
        <v>18592</v>
      </c>
      <c r="P2320" s="337"/>
      <c r="Q2320" s="338" t="str">
        <f t="shared" si="145"/>
        <v/>
      </c>
      <c r="R2320" s="338" t="b">
        <f t="shared" si="146"/>
        <v>1</v>
      </c>
      <c r="S2320" s="338" t="str">
        <f t="shared" si="147"/>
        <v/>
      </c>
    </row>
    <row r="2321" spans="1:19" s="338" customFormat="1" ht="20.100000000000001" customHeight="1">
      <c r="A2321" s="301"/>
      <c r="B2321" s="333"/>
      <c r="C2321" s="333"/>
      <c r="D2321" s="333"/>
      <c r="E2321" s="333"/>
      <c r="F2321" s="333"/>
      <c r="G2321" s="334"/>
      <c r="H2321" s="334"/>
      <c r="I2321" s="335"/>
      <c r="J2321" s="335"/>
      <c r="K2321" s="335"/>
      <c r="L2321" s="335"/>
      <c r="M2321" s="335"/>
      <c r="N2321" s="336" t="str">
        <f t="shared" ca="1" si="144"/>
        <v/>
      </c>
      <c r="O2321" s="336" t="s">
        <v>18592</v>
      </c>
      <c r="P2321" s="337"/>
      <c r="Q2321" s="338" t="str">
        <f t="shared" si="145"/>
        <v/>
      </c>
      <c r="R2321" s="338" t="b">
        <f t="shared" si="146"/>
        <v>1</v>
      </c>
      <c r="S2321" s="338" t="str">
        <f t="shared" si="147"/>
        <v/>
      </c>
    </row>
    <row r="2322" spans="1:19" s="338" customFormat="1" ht="20.100000000000001" customHeight="1">
      <c r="A2322" s="301"/>
      <c r="B2322" s="333"/>
      <c r="C2322" s="333"/>
      <c r="D2322" s="333"/>
      <c r="E2322" s="333"/>
      <c r="F2322" s="333"/>
      <c r="G2322" s="334"/>
      <c r="H2322" s="334"/>
      <c r="I2322" s="335"/>
      <c r="J2322" s="335"/>
      <c r="K2322" s="335"/>
      <c r="L2322" s="335"/>
      <c r="M2322" s="335"/>
      <c r="N2322" s="336" t="str">
        <f t="shared" ca="1" si="144"/>
        <v/>
      </c>
      <c r="O2322" s="336" t="s">
        <v>18592</v>
      </c>
      <c r="P2322" s="337"/>
      <c r="Q2322" s="338" t="str">
        <f t="shared" si="145"/>
        <v/>
      </c>
      <c r="R2322" s="338" t="b">
        <f t="shared" si="146"/>
        <v>1</v>
      </c>
      <c r="S2322" s="338" t="str">
        <f t="shared" si="147"/>
        <v/>
      </c>
    </row>
    <row r="2323" spans="1:19" s="338" customFormat="1" ht="20.100000000000001" customHeight="1">
      <c r="A2323" s="301"/>
      <c r="B2323" s="333"/>
      <c r="C2323" s="333"/>
      <c r="D2323" s="333"/>
      <c r="E2323" s="333"/>
      <c r="F2323" s="333"/>
      <c r="G2323" s="334"/>
      <c r="H2323" s="334"/>
      <c r="I2323" s="335"/>
      <c r="J2323" s="335"/>
      <c r="K2323" s="335"/>
      <c r="L2323" s="335"/>
      <c r="M2323" s="335"/>
      <c r="N2323" s="336" t="str">
        <f t="shared" ca="1" si="144"/>
        <v/>
      </c>
      <c r="O2323" s="336" t="s">
        <v>18592</v>
      </c>
      <c r="P2323" s="337"/>
      <c r="Q2323" s="338" t="str">
        <f t="shared" si="145"/>
        <v/>
      </c>
      <c r="R2323" s="338" t="b">
        <f t="shared" si="146"/>
        <v>1</v>
      </c>
      <c r="S2323" s="338" t="str">
        <f t="shared" si="147"/>
        <v/>
      </c>
    </row>
    <row r="2324" spans="1:19" s="338" customFormat="1" ht="20.100000000000001" customHeight="1">
      <c r="A2324" s="301"/>
      <c r="B2324" s="333"/>
      <c r="C2324" s="333"/>
      <c r="D2324" s="333"/>
      <c r="E2324" s="333"/>
      <c r="F2324" s="333"/>
      <c r="G2324" s="334"/>
      <c r="H2324" s="334"/>
      <c r="I2324" s="335"/>
      <c r="J2324" s="335"/>
      <c r="K2324" s="335"/>
      <c r="L2324" s="335"/>
      <c r="M2324" s="335"/>
      <c r="N2324" s="336" t="str">
        <f t="shared" ca="1" si="144"/>
        <v/>
      </c>
      <c r="O2324" s="336" t="s">
        <v>18592</v>
      </c>
      <c r="P2324" s="337"/>
      <c r="Q2324" s="338" t="str">
        <f t="shared" si="145"/>
        <v/>
      </c>
      <c r="R2324" s="338" t="b">
        <f t="shared" si="146"/>
        <v>1</v>
      </c>
      <c r="S2324" s="338" t="str">
        <f t="shared" si="147"/>
        <v/>
      </c>
    </row>
    <row r="2325" spans="1:19" s="338" customFormat="1" ht="20.100000000000001" customHeight="1">
      <c r="A2325" s="301"/>
      <c r="B2325" s="333"/>
      <c r="C2325" s="333"/>
      <c r="D2325" s="333"/>
      <c r="E2325" s="333"/>
      <c r="F2325" s="333"/>
      <c r="G2325" s="334"/>
      <c r="H2325" s="334"/>
      <c r="I2325" s="335"/>
      <c r="J2325" s="335"/>
      <c r="K2325" s="335"/>
      <c r="L2325" s="335"/>
      <c r="M2325" s="335"/>
      <c r="N2325" s="336" t="str">
        <f t="shared" ca="1" si="144"/>
        <v/>
      </c>
      <c r="O2325" s="336" t="s">
        <v>18592</v>
      </c>
      <c r="P2325" s="337"/>
      <c r="Q2325" s="338" t="str">
        <f t="shared" si="145"/>
        <v/>
      </c>
      <c r="R2325" s="338" t="b">
        <f t="shared" si="146"/>
        <v>1</v>
      </c>
      <c r="S2325" s="338" t="str">
        <f t="shared" si="147"/>
        <v/>
      </c>
    </row>
    <row r="2326" spans="1:19" s="338" customFormat="1" ht="20.100000000000001" customHeight="1">
      <c r="A2326" s="301"/>
      <c r="B2326" s="333"/>
      <c r="C2326" s="333"/>
      <c r="D2326" s="333"/>
      <c r="E2326" s="333"/>
      <c r="F2326" s="333"/>
      <c r="G2326" s="334"/>
      <c r="H2326" s="334"/>
      <c r="I2326" s="335"/>
      <c r="J2326" s="335"/>
      <c r="K2326" s="335"/>
      <c r="L2326" s="335"/>
      <c r="M2326" s="335"/>
      <c r="N2326" s="336" t="str">
        <f t="shared" ca="1" si="144"/>
        <v/>
      </c>
      <c r="O2326" s="336" t="s">
        <v>18592</v>
      </c>
      <c r="P2326" s="337"/>
      <c r="Q2326" s="338" t="str">
        <f t="shared" si="145"/>
        <v/>
      </c>
      <c r="R2326" s="338" t="b">
        <f t="shared" si="146"/>
        <v>1</v>
      </c>
      <c r="S2326" s="338" t="str">
        <f t="shared" si="147"/>
        <v/>
      </c>
    </row>
    <row r="2327" spans="1:19" s="338" customFormat="1" ht="20.100000000000001" customHeight="1">
      <c r="A2327" s="301"/>
      <c r="B2327" s="333"/>
      <c r="C2327" s="333"/>
      <c r="D2327" s="333"/>
      <c r="E2327" s="333"/>
      <c r="F2327" s="333"/>
      <c r="G2327" s="334"/>
      <c r="H2327" s="334"/>
      <c r="I2327" s="335"/>
      <c r="J2327" s="335"/>
      <c r="K2327" s="335"/>
      <c r="L2327" s="335"/>
      <c r="M2327" s="335"/>
      <c r="N2327" s="336" t="str">
        <f t="shared" ca="1" si="144"/>
        <v/>
      </c>
      <c r="O2327" s="336" t="s">
        <v>18592</v>
      </c>
      <c r="P2327" s="337"/>
      <c r="Q2327" s="338" t="str">
        <f t="shared" si="145"/>
        <v/>
      </c>
      <c r="R2327" s="338" t="b">
        <f t="shared" si="146"/>
        <v>1</v>
      </c>
      <c r="S2327" s="338" t="str">
        <f t="shared" si="147"/>
        <v/>
      </c>
    </row>
    <row r="2328" spans="1:19" s="338" customFormat="1" ht="20.100000000000001" customHeight="1">
      <c r="A2328" s="301"/>
      <c r="B2328" s="333"/>
      <c r="C2328" s="333"/>
      <c r="D2328" s="333"/>
      <c r="E2328" s="333"/>
      <c r="F2328" s="333"/>
      <c r="G2328" s="334"/>
      <c r="H2328" s="334"/>
      <c r="I2328" s="335"/>
      <c r="J2328" s="335"/>
      <c r="K2328" s="335"/>
      <c r="L2328" s="335"/>
      <c r="M2328" s="335"/>
      <c r="N2328" s="336" t="str">
        <f t="shared" ca="1" si="144"/>
        <v/>
      </c>
      <c r="O2328" s="336" t="s">
        <v>18592</v>
      </c>
      <c r="P2328" s="337"/>
      <c r="Q2328" s="338" t="str">
        <f t="shared" si="145"/>
        <v/>
      </c>
      <c r="R2328" s="338" t="b">
        <f t="shared" si="146"/>
        <v>1</v>
      </c>
      <c r="S2328" s="338" t="str">
        <f t="shared" si="147"/>
        <v/>
      </c>
    </row>
    <row r="2329" spans="1:19" s="338" customFormat="1" ht="20.100000000000001" customHeight="1">
      <c r="A2329" s="301"/>
      <c r="B2329" s="333"/>
      <c r="C2329" s="333"/>
      <c r="D2329" s="333"/>
      <c r="E2329" s="333"/>
      <c r="F2329" s="333"/>
      <c r="G2329" s="334"/>
      <c r="H2329" s="334"/>
      <c r="I2329" s="335"/>
      <c r="J2329" s="335"/>
      <c r="K2329" s="335"/>
      <c r="L2329" s="335"/>
      <c r="M2329" s="335"/>
      <c r="N2329" s="336" t="str">
        <f t="shared" ca="1" si="144"/>
        <v/>
      </c>
      <c r="O2329" s="336" t="s">
        <v>18592</v>
      </c>
      <c r="P2329" s="337"/>
      <c r="Q2329" s="338" t="str">
        <f t="shared" si="145"/>
        <v/>
      </c>
      <c r="R2329" s="338" t="b">
        <f t="shared" si="146"/>
        <v>1</v>
      </c>
      <c r="S2329" s="338" t="str">
        <f t="shared" si="147"/>
        <v/>
      </c>
    </row>
    <row r="2330" spans="1:19" s="338" customFormat="1" ht="20.100000000000001" customHeight="1">
      <c r="A2330" s="301"/>
      <c r="B2330" s="333"/>
      <c r="C2330" s="333"/>
      <c r="D2330" s="333"/>
      <c r="E2330" s="333"/>
      <c r="F2330" s="333"/>
      <c r="G2330" s="334"/>
      <c r="H2330" s="334"/>
      <c r="I2330" s="335"/>
      <c r="J2330" s="335"/>
      <c r="K2330" s="335"/>
      <c r="L2330" s="335"/>
      <c r="M2330" s="335"/>
      <c r="N2330" s="336" t="str">
        <f t="shared" ca="1" si="144"/>
        <v/>
      </c>
      <c r="O2330" s="336" t="s">
        <v>18592</v>
      </c>
      <c r="P2330" s="337"/>
      <c r="Q2330" s="338" t="str">
        <f t="shared" si="145"/>
        <v/>
      </c>
      <c r="R2330" s="338" t="b">
        <f t="shared" si="146"/>
        <v>1</v>
      </c>
      <c r="S2330" s="338" t="str">
        <f t="shared" si="147"/>
        <v/>
      </c>
    </row>
    <row r="2331" spans="1:19" s="338" customFormat="1" ht="20.100000000000001" customHeight="1">
      <c r="A2331" s="301"/>
      <c r="B2331" s="333"/>
      <c r="C2331" s="333"/>
      <c r="D2331" s="333"/>
      <c r="E2331" s="333"/>
      <c r="F2331" s="333"/>
      <c r="G2331" s="334"/>
      <c r="H2331" s="334"/>
      <c r="I2331" s="335"/>
      <c r="J2331" s="335"/>
      <c r="K2331" s="335"/>
      <c r="L2331" s="335"/>
      <c r="M2331" s="335"/>
      <c r="N2331" s="336" t="str">
        <f t="shared" ca="1" si="144"/>
        <v/>
      </c>
      <c r="O2331" s="336" t="s">
        <v>18592</v>
      </c>
      <c r="P2331" s="337"/>
      <c r="Q2331" s="338" t="str">
        <f t="shared" si="145"/>
        <v/>
      </c>
      <c r="R2331" s="338" t="b">
        <f t="shared" si="146"/>
        <v>1</v>
      </c>
      <c r="S2331" s="338" t="str">
        <f t="shared" si="147"/>
        <v/>
      </c>
    </row>
    <row r="2332" spans="1:19" s="338" customFormat="1" ht="20.100000000000001" customHeight="1">
      <c r="A2332" s="301"/>
      <c r="B2332" s="333"/>
      <c r="C2332" s="333"/>
      <c r="D2332" s="333"/>
      <c r="E2332" s="333"/>
      <c r="F2332" s="333"/>
      <c r="G2332" s="334"/>
      <c r="H2332" s="334"/>
      <c r="I2332" s="335"/>
      <c r="J2332" s="335"/>
      <c r="K2332" s="335"/>
      <c r="L2332" s="335"/>
      <c r="M2332" s="335"/>
      <c r="N2332" s="336" t="str">
        <f t="shared" ca="1" si="144"/>
        <v/>
      </c>
      <c r="O2332" s="336" t="s">
        <v>18592</v>
      </c>
      <c r="P2332" s="337"/>
      <c r="Q2332" s="338" t="str">
        <f t="shared" si="145"/>
        <v/>
      </c>
      <c r="R2332" s="338" t="b">
        <f t="shared" si="146"/>
        <v>1</v>
      </c>
      <c r="S2332" s="338" t="str">
        <f t="shared" si="147"/>
        <v/>
      </c>
    </row>
    <row r="2333" spans="1:19" s="338" customFormat="1" ht="20.100000000000001" customHeight="1">
      <c r="A2333" s="301"/>
      <c r="B2333" s="333"/>
      <c r="C2333" s="333"/>
      <c r="D2333" s="333"/>
      <c r="E2333" s="333"/>
      <c r="F2333" s="333"/>
      <c r="G2333" s="334"/>
      <c r="H2333" s="334"/>
      <c r="I2333" s="335"/>
      <c r="J2333" s="335"/>
      <c r="K2333" s="335"/>
      <c r="L2333" s="335"/>
      <c r="M2333" s="335"/>
      <c r="N2333" s="336" t="str">
        <f t="shared" ca="1" si="144"/>
        <v/>
      </c>
      <c r="O2333" s="336" t="s">
        <v>18592</v>
      </c>
      <c r="P2333" s="337"/>
      <c r="Q2333" s="338" t="str">
        <f t="shared" si="145"/>
        <v/>
      </c>
      <c r="R2333" s="338" t="b">
        <f t="shared" si="146"/>
        <v>1</v>
      </c>
      <c r="S2333" s="338" t="str">
        <f t="shared" si="147"/>
        <v/>
      </c>
    </row>
    <row r="2334" spans="1:19" s="338" customFormat="1" ht="20.100000000000001" customHeight="1">
      <c r="A2334" s="301"/>
      <c r="B2334" s="333"/>
      <c r="C2334" s="333"/>
      <c r="D2334" s="333"/>
      <c r="E2334" s="333"/>
      <c r="F2334" s="333"/>
      <c r="G2334" s="334"/>
      <c r="H2334" s="334"/>
      <c r="I2334" s="335"/>
      <c r="J2334" s="335"/>
      <c r="K2334" s="335"/>
      <c r="L2334" s="335"/>
      <c r="M2334" s="335"/>
      <c r="N2334" s="336" t="str">
        <f t="shared" ca="1" si="144"/>
        <v/>
      </c>
      <c r="O2334" s="336" t="s">
        <v>18592</v>
      </c>
      <c r="P2334" s="337"/>
      <c r="Q2334" s="338" t="str">
        <f t="shared" si="145"/>
        <v/>
      </c>
      <c r="R2334" s="338" t="b">
        <f t="shared" si="146"/>
        <v>1</v>
      </c>
      <c r="S2334" s="338" t="str">
        <f t="shared" si="147"/>
        <v/>
      </c>
    </row>
    <row r="2335" spans="1:19" s="338" customFormat="1" ht="20.100000000000001" customHeight="1">
      <c r="A2335" s="301"/>
      <c r="B2335" s="333"/>
      <c r="C2335" s="333"/>
      <c r="D2335" s="333"/>
      <c r="E2335" s="333"/>
      <c r="F2335" s="333"/>
      <c r="G2335" s="334"/>
      <c r="H2335" s="334"/>
      <c r="I2335" s="335"/>
      <c r="J2335" s="335"/>
      <c r="K2335" s="335"/>
      <c r="L2335" s="335"/>
      <c r="M2335" s="335"/>
      <c r="N2335" s="336" t="str">
        <f t="shared" ca="1" si="144"/>
        <v/>
      </c>
      <c r="O2335" s="336" t="s">
        <v>18592</v>
      </c>
      <c r="P2335" s="337"/>
      <c r="Q2335" s="338" t="str">
        <f t="shared" si="145"/>
        <v/>
      </c>
      <c r="R2335" s="338" t="b">
        <f t="shared" si="146"/>
        <v>1</v>
      </c>
      <c r="S2335" s="338" t="str">
        <f t="shared" si="147"/>
        <v/>
      </c>
    </row>
    <row r="2336" spans="1:19" s="338" customFormat="1" ht="20.100000000000001" customHeight="1">
      <c r="A2336" s="301"/>
      <c r="B2336" s="333"/>
      <c r="C2336" s="333"/>
      <c r="D2336" s="333"/>
      <c r="E2336" s="333"/>
      <c r="F2336" s="333"/>
      <c r="G2336" s="334"/>
      <c r="H2336" s="334"/>
      <c r="I2336" s="335"/>
      <c r="J2336" s="335"/>
      <c r="K2336" s="335"/>
      <c r="L2336" s="335"/>
      <c r="M2336" s="335"/>
      <c r="N2336" s="336" t="str">
        <f t="shared" ca="1" si="144"/>
        <v/>
      </c>
      <c r="O2336" s="336" t="s">
        <v>18592</v>
      </c>
      <c r="P2336" s="337"/>
      <c r="Q2336" s="338" t="str">
        <f t="shared" si="145"/>
        <v/>
      </c>
      <c r="R2336" s="338" t="b">
        <f t="shared" si="146"/>
        <v>1</v>
      </c>
      <c r="S2336" s="338" t="str">
        <f t="shared" si="147"/>
        <v/>
      </c>
    </row>
    <row r="2337" spans="1:19" s="338" customFormat="1" ht="20.100000000000001" customHeight="1">
      <c r="A2337" s="301"/>
      <c r="B2337" s="333"/>
      <c r="C2337" s="333"/>
      <c r="D2337" s="333"/>
      <c r="E2337" s="333"/>
      <c r="F2337" s="333"/>
      <c r="G2337" s="334"/>
      <c r="H2337" s="334"/>
      <c r="I2337" s="335"/>
      <c r="J2337" s="335"/>
      <c r="K2337" s="335"/>
      <c r="L2337" s="335"/>
      <c r="M2337" s="335"/>
      <c r="N2337" s="336" t="str">
        <f t="shared" ca="1" si="144"/>
        <v/>
      </c>
      <c r="O2337" s="336" t="s">
        <v>18592</v>
      </c>
      <c r="P2337" s="337"/>
      <c r="Q2337" s="338" t="str">
        <f t="shared" si="145"/>
        <v/>
      </c>
      <c r="R2337" s="338" t="b">
        <f t="shared" si="146"/>
        <v>1</v>
      </c>
      <c r="S2337" s="338" t="str">
        <f t="shared" si="147"/>
        <v/>
      </c>
    </row>
    <row r="2338" spans="1:19" s="338" customFormat="1" ht="20.100000000000001" customHeight="1">
      <c r="A2338" s="301"/>
      <c r="B2338" s="333"/>
      <c r="C2338" s="333"/>
      <c r="D2338" s="333"/>
      <c r="E2338" s="333"/>
      <c r="F2338" s="333"/>
      <c r="G2338" s="334"/>
      <c r="H2338" s="334"/>
      <c r="I2338" s="335"/>
      <c r="J2338" s="335"/>
      <c r="K2338" s="335"/>
      <c r="L2338" s="335"/>
      <c r="M2338" s="335"/>
      <c r="N2338" s="336" t="str">
        <f t="shared" ca="1" si="144"/>
        <v/>
      </c>
      <c r="O2338" s="336" t="s">
        <v>18592</v>
      </c>
      <c r="P2338" s="337"/>
      <c r="Q2338" s="338" t="str">
        <f t="shared" si="145"/>
        <v/>
      </c>
      <c r="R2338" s="338" t="b">
        <f t="shared" si="146"/>
        <v>1</v>
      </c>
      <c r="S2338" s="338" t="str">
        <f t="shared" si="147"/>
        <v/>
      </c>
    </row>
    <row r="2339" spans="1:19" s="338" customFormat="1" ht="20.100000000000001" customHeight="1">
      <c r="A2339" s="301"/>
      <c r="B2339" s="333"/>
      <c r="C2339" s="333"/>
      <c r="D2339" s="333"/>
      <c r="E2339" s="333"/>
      <c r="F2339" s="333"/>
      <c r="G2339" s="334"/>
      <c r="H2339" s="334"/>
      <c r="I2339" s="335"/>
      <c r="J2339" s="335"/>
      <c r="K2339" s="335"/>
      <c r="L2339" s="335"/>
      <c r="M2339" s="335"/>
      <c r="N2339" s="336" t="str">
        <f t="shared" ca="1" si="144"/>
        <v/>
      </c>
      <c r="O2339" s="336" t="s">
        <v>18592</v>
      </c>
      <c r="P2339" s="337"/>
      <c r="Q2339" s="338" t="str">
        <f t="shared" si="145"/>
        <v/>
      </c>
      <c r="R2339" s="338" t="b">
        <f t="shared" si="146"/>
        <v>1</v>
      </c>
      <c r="S2339" s="338" t="str">
        <f t="shared" si="147"/>
        <v/>
      </c>
    </row>
    <row r="2340" spans="1:19" s="338" customFormat="1" ht="20.100000000000001" customHeight="1">
      <c r="A2340" s="301"/>
      <c r="B2340" s="333"/>
      <c r="C2340" s="333"/>
      <c r="D2340" s="333"/>
      <c r="E2340" s="333"/>
      <c r="F2340" s="333"/>
      <c r="G2340" s="334"/>
      <c r="H2340" s="334"/>
      <c r="I2340" s="335"/>
      <c r="J2340" s="335"/>
      <c r="K2340" s="335"/>
      <c r="L2340" s="335"/>
      <c r="M2340" s="335"/>
      <c r="N2340" s="336" t="str">
        <f t="shared" ca="1" si="144"/>
        <v/>
      </c>
      <c r="O2340" s="336" t="s">
        <v>18592</v>
      </c>
      <c r="P2340" s="337"/>
      <c r="Q2340" s="338" t="str">
        <f t="shared" si="145"/>
        <v/>
      </c>
      <c r="R2340" s="338" t="b">
        <f t="shared" si="146"/>
        <v>1</v>
      </c>
      <c r="S2340" s="338" t="str">
        <f t="shared" si="147"/>
        <v/>
      </c>
    </row>
    <row r="2341" spans="1:19" s="338" customFormat="1" ht="20.100000000000001" customHeight="1">
      <c r="A2341" s="301"/>
      <c r="B2341" s="333"/>
      <c r="C2341" s="333"/>
      <c r="D2341" s="333"/>
      <c r="E2341" s="333"/>
      <c r="F2341" s="333"/>
      <c r="G2341" s="334"/>
      <c r="H2341" s="334"/>
      <c r="I2341" s="335"/>
      <c r="J2341" s="335"/>
      <c r="K2341" s="335"/>
      <c r="L2341" s="335"/>
      <c r="M2341" s="335"/>
      <c r="N2341" s="336" t="str">
        <f t="shared" ca="1" si="144"/>
        <v/>
      </c>
      <c r="O2341" s="336" t="s">
        <v>18592</v>
      </c>
      <c r="P2341" s="337"/>
      <c r="Q2341" s="338" t="str">
        <f t="shared" si="145"/>
        <v/>
      </c>
      <c r="R2341" s="338" t="b">
        <f t="shared" si="146"/>
        <v>1</v>
      </c>
      <c r="S2341" s="338" t="str">
        <f t="shared" si="147"/>
        <v/>
      </c>
    </row>
    <row r="2342" spans="1:19" s="338" customFormat="1" ht="20.100000000000001" customHeight="1">
      <c r="A2342" s="301"/>
      <c r="B2342" s="333"/>
      <c r="C2342" s="333"/>
      <c r="D2342" s="333"/>
      <c r="E2342" s="333"/>
      <c r="F2342" s="333"/>
      <c r="G2342" s="334"/>
      <c r="H2342" s="334"/>
      <c r="I2342" s="335"/>
      <c r="J2342" s="335"/>
      <c r="K2342" s="335"/>
      <c r="L2342" s="335"/>
      <c r="M2342" s="335"/>
      <c r="N2342" s="336" t="str">
        <f t="shared" ca="1" si="144"/>
        <v/>
      </c>
      <c r="O2342" s="336" t="s">
        <v>18592</v>
      </c>
      <c r="P2342" s="337"/>
      <c r="Q2342" s="338" t="str">
        <f t="shared" si="145"/>
        <v/>
      </c>
      <c r="R2342" s="338" t="b">
        <f t="shared" si="146"/>
        <v>1</v>
      </c>
      <c r="S2342" s="338" t="str">
        <f t="shared" si="147"/>
        <v/>
      </c>
    </row>
    <row r="2343" spans="1:19" s="338" customFormat="1" ht="20.100000000000001" customHeight="1">
      <c r="A2343" s="301"/>
      <c r="B2343" s="333"/>
      <c r="C2343" s="333"/>
      <c r="D2343" s="333"/>
      <c r="E2343" s="333"/>
      <c r="F2343" s="333"/>
      <c r="G2343" s="334"/>
      <c r="H2343" s="334"/>
      <c r="I2343" s="335"/>
      <c r="J2343" s="335"/>
      <c r="K2343" s="335"/>
      <c r="L2343" s="335"/>
      <c r="M2343" s="335"/>
      <c r="N2343" s="336" t="str">
        <f t="shared" ca="1" si="144"/>
        <v/>
      </c>
      <c r="O2343" s="336" t="s">
        <v>18592</v>
      </c>
      <c r="P2343" s="337"/>
      <c r="Q2343" s="338" t="str">
        <f t="shared" si="145"/>
        <v/>
      </c>
      <c r="R2343" s="338" t="b">
        <f t="shared" si="146"/>
        <v>1</v>
      </c>
      <c r="S2343" s="338" t="str">
        <f t="shared" si="147"/>
        <v/>
      </c>
    </row>
    <row r="2344" spans="1:19" s="338" customFormat="1" ht="20.100000000000001" customHeight="1">
      <c r="A2344" s="301"/>
      <c r="B2344" s="333"/>
      <c r="C2344" s="333"/>
      <c r="D2344" s="333"/>
      <c r="E2344" s="333"/>
      <c r="F2344" s="333"/>
      <c r="G2344" s="334"/>
      <c r="H2344" s="334"/>
      <c r="I2344" s="335"/>
      <c r="J2344" s="335"/>
      <c r="K2344" s="335"/>
      <c r="L2344" s="335"/>
      <c r="M2344" s="335"/>
      <c r="N2344" s="336" t="str">
        <f t="shared" ca="1" si="144"/>
        <v/>
      </c>
      <c r="O2344" s="336" t="s">
        <v>18592</v>
      </c>
      <c r="P2344" s="337"/>
      <c r="Q2344" s="338" t="str">
        <f t="shared" si="145"/>
        <v/>
      </c>
      <c r="R2344" s="338" t="b">
        <f t="shared" si="146"/>
        <v>1</v>
      </c>
      <c r="S2344" s="338" t="str">
        <f t="shared" si="147"/>
        <v/>
      </c>
    </row>
    <row r="2345" spans="1:19" s="338" customFormat="1" ht="20.100000000000001" customHeight="1">
      <c r="A2345" s="301"/>
      <c r="B2345" s="333"/>
      <c r="C2345" s="333"/>
      <c r="D2345" s="333"/>
      <c r="E2345" s="333"/>
      <c r="F2345" s="333"/>
      <c r="G2345" s="334"/>
      <c r="H2345" s="334"/>
      <c r="I2345" s="335"/>
      <c r="J2345" s="335"/>
      <c r="K2345" s="335"/>
      <c r="L2345" s="335"/>
      <c r="M2345" s="335"/>
      <c r="N2345" s="336" t="str">
        <f t="shared" ca="1" si="144"/>
        <v/>
      </c>
      <c r="O2345" s="336" t="s">
        <v>18592</v>
      </c>
      <c r="P2345" s="337"/>
      <c r="Q2345" s="338" t="str">
        <f t="shared" si="145"/>
        <v/>
      </c>
      <c r="R2345" s="338" t="b">
        <f t="shared" si="146"/>
        <v>1</v>
      </c>
      <c r="S2345" s="338" t="str">
        <f t="shared" si="147"/>
        <v/>
      </c>
    </row>
    <row r="2346" spans="1:19" s="338" customFormat="1" ht="20.100000000000001" customHeight="1">
      <c r="A2346" s="301"/>
      <c r="B2346" s="333"/>
      <c r="C2346" s="333"/>
      <c r="D2346" s="333"/>
      <c r="E2346" s="333"/>
      <c r="F2346" s="333"/>
      <c r="G2346" s="334"/>
      <c r="H2346" s="334"/>
      <c r="I2346" s="335"/>
      <c r="J2346" s="335"/>
      <c r="K2346" s="335"/>
      <c r="L2346" s="335"/>
      <c r="M2346" s="335"/>
      <c r="N2346" s="336" t="str">
        <f t="shared" ca="1" si="144"/>
        <v/>
      </c>
      <c r="O2346" s="336" t="s">
        <v>18592</v>
      </c>
      <c r="P2346" s="337"/>
      <c r="Q2346" s="338" t="str">
        <f t="shared" si="145"/>
        <v/>
      </c>
      <c r="R2346" s="338" t="b">
        <f t="shared" si="146"/>
        <v>1</v>
      </c>
      <c r="S2346" s="338" t="str">
        <f t="shared" si="147"/>
        <v/>
      </c>
    </row>
    <row r="2347" spans="1:19" s="338" customFormat="1" ht="20.100000000000001" customHeight="1">
      <c r="A2347" s="301"/>
      <c r="B2347" s="333"/>
      <c r="C2347" s="333"/>
      <c r="D2347" s="333"/>
      <c r="E2347" s="333"/>
      <c r="F2347" s="333"/>
      <c r="G2347" s="334"/>
      <c r="H2347" s="334"/>
      <c r="I2347" s="335"/>
      <c r="J2347" s="335"/>
      <c r="K2347" s="335"/>
      <c r="L2347" s="335"/>
      <c r="M2347" s="335"/>
      <c r="N2347" s="336" t="str">
        <f t="shared" ca="1" si="144"/>
        <v/>
      </c>
      <c r="O2347" s="336" t="s">
        <v>18592</v>
      </c>
      <c r="P2347" s="337"/>
      <c r="Q2347" s="338" t="str">
        <f t="shared" si="145"/>
        <v/>
      </c>
      <c r="R2347" s="338" t="b">
        <f t="shared" si="146"/>
        <v>1</v>
      </c>
      <c r="S2347" s="338" t="str">
        <f t="shared" si="147"/>
        <v/>
      </c>
    </row>
    <row r="2348" spans="1:19" s="338" customFormat="1" ht="20.100000000000001" customHeight="1">
      <c r="A2348" s="301"/>
      <c r="B2348" s="333"/>
      <c r="C2348" s="333"/>
      <c r="D2348" s="333"/>
      <c r="E2348" s="333"/>
      <c r="F2348" s="333"/>
      <c r="G2348" s="334"/>
      <c r="H2348" s="334"/>
      <c r="I2348" s="335"/>
      <c r="J2348" s="335"/>
      <c r="K2348" s="335"/>
      <c r="L2348" s="335"/>
      <c r="M2348" s="335"/>
      <c r="N2348" s="336" t="str">
        <f t="shared" ca="1" si="144"/>
        <v/>
      </c>
      <c r="O2348" s="336" t="s">
        <v>18592</v>
      </c>
      <c r="P2348" s="337"/>
      <c r="Q2348" s="338" t="str">
        <f t="shared" si="145"/>
        <v/>
      </c>
      <c r="R2348" s="338" t="b">
        <f t="shared" si="146"/>
        <v>1</v>
      </c>
      <c r="S2348" s="338" t="str">
        <f t="shared" si="147"/>
        <v/>
      </c>
    </row>
    <row r="2349" spans="1:19" s="338" customFormat="1" ht="20.100000000000001" customHeight="1">
      <c r="A2349" s="301"/>
      <c r="B2349" s="333"/>
      <c r="C2349" s="333"/>
      <c r="D2349" s="333"/>
      <c r="E2349" s="333"/>
      <c r="F2349" s="333"/>
      <c r="G2349" s="334"/>
      <c r="H2349" s="334"/>
      <c r="I2349" s="335"/>
      <c r="J2349" s="335"/>
      <c r="K2349" s="335"/>
      <c r="L2349" s="335"/>
      <c r="M2349" s="335"/>
      <c r="N2349" s="336" t="str">
        <f t="shared" ca="1" si="144"/>
        <v/>
      </c>
      <c r="O2349" s="336" t="s">
        <v>18592</v>
      </c>
      <c r="P2349" s="337"/>
      <c r="Q2349" s="338" t="str">
        <f t="shared" si="145"/>
        <v/>
      </c>
      <c r="R2349" s="338" t="b">
        <f t="shared" si="146"/>
        <v>1</v>
      </c>
      <c r="S2349" s="338" t="str">
        <f t="shared" si="147"/>
        <v/>
      </c>
    </row>
    <row r="2350" spans="1:19" s="338" customFormat="1" ht="20.100000000000001" customHeight="1">
      <c r="A2350" s="301"/>
      <c r="B2350" s="333"/>
      <c r="C2350" s="333"/>
      <c r="D2350" s="333"/>
      <c r="E2350" s="333"/>
      <c r="F2350" s="333"/>
      <c r="G2350" s="334"/>
      <c r="H2350" s="334"/>
      <c r="I2350" s="335"/>
      <c r="J2350" s="335"/>
      <c r="K2350" s="335"/>
      <c r="L2350" s="335"/>
      <c r="M2350" s="335"/>
      <c r="N2350" s="336" t="str">
        <f t="shared" ca="1" si="144"/>
        <v/>
      </c>
      <c r="O2350" s="336" t="s">
        <v>18592</v>
      </c>
      <c r="P2350" s="337"/>
      <c r="Q2350" s="338" t="str">
        <f t="shared" si="145"/>
        <v/>
      </c>
      <c r="R2350" s="338" t="b">
        <f t="shared" si="146"/>
        <v>1</v>
      </c>
      <c r="S2350" s="338" t="str">
        <f t="shared" si="147"/>
        <v/>
      </c>
    </row>
    <row r="2351" spans="1:19" s="338" customFormat="1" ht="20.100000000000001" customHeight="1">
      <c r="A2351" s="301"/>
      <c r="B2351" s="333"/>
      <c r="C2351" s="333"/>
      <c r="D2351" s="333"/>
      <c r="E2351" s="333"/>
      <c r="F2351" s="333"/>
      <c r="G2351" s="334"/>
      <c r="H2351" s="334"/>
      <c r="I2351" s="335"/>
      <c r="J2351" s="335"/>
      <c r="K2351" s="335"/>
      <c r="L2351" s="335"/>
      <c r="M2351" s="335"/>
      <c r="N2351" s="336" t="str">
        <f t="shared" ca="1" si="144"/>
        <v/>
      </c>
      <c r="O2351" s="336" t="s">
        <v>18592</v>
      </c>
      <c r="P2351" s="337"/>
      <c r="Q2351" s="338" t="str">
        <f t="shared" si="145"/>
        <v/>
      </c>
      <c r="R2351" s="338" t="b">
        <f t="shared" si="146"/>
        <v>1</v>
      </c>
      <c r="S2351" s="338" t="str">
        <f t="shared" si="147"/>
        <v/>
      </c>
    </row>
    <row r="2352" spans="1:19" s="338" customFormat="1" ht="20.100000000000001" customHeight="1">
      <c r="A2352" s="301"/>
      <c r="B2352" s="333"/>
      <c r="C2352" s="333"/>
      <c r="D2352" s="333"/>
      <c r="E2352" s="333"/>
      <c r="F2352" s="333"/>
      <c r="G2352" s="334"/>
      <c r="H2352" s="334"/>
      <c r="I2352" s="335"/>
      <c r="J2352" s="335"/>
      <c r="K2352" s="335"/>
      <c r="L2352" s="335"/>
      <c r="M2352" s="335"/>
      <c r="N2352" s="336" t="str">
        <f t="shared" ca="1" si="144"/>
        <v/>
      </c>
      <c r="O2352" s="336" t="s">
        <v>18592</v>
      </c>
      <c r="P2352" s="337"/>
      <c r="Q2352" s="338" t="str">
        <f t="shared" si="145"/>
        <v/>
      </c>
      <c r="R2352" s="338" t="b">
        <f t="shared" si="146"/>
        <v>1</v>
      </c>
      <c r="S2352" s="338" t="str">
        <f t="shared" si="147"/>
        <v/>
      </c>
    </row>
    <row r="2353" spans="1:19" s="338" customFormat="1" ht="20.100000000000001" customHeight="1">
      <c r="A2353" s="301"/>
      <c r="B2353" s="333"/>
      <c r="C2353" s="333"/>
      <c r="D2353" s="333"/>
      <c r="E2353" s="333"/>
      <c r="F2353" s="333"/>
      <c r="G2353" s="334"/>
      <c r="H2353" s="334"/>
      <c r="I2353" s="335"/>
      <c r="J2353" s="335"/>
      <c r="K2353" s="335"/>
      <c r="L2353" s="335"/>
      <c r="M2353" s="335"/>
      <c r="N2353" s="336" t="str">
        <f t="shared" ca="1" si="144"/>
        <v/>
      </c>
      <c r="O2353" s="336" t="s">
        <v>18592</v>
      </c>
      <c r="P2353" s="337"/>
      <c r="Q2353" s="338" t="str">
        <f t="shared" si="145"/>
        <v/>
      </c>
      <c r="R2353" s="338" t="b">
        <f t="shared" si="146"/>
        <v>1</v>
      </c>
      <c r="S2353" s="338" t="str">
        <f t="shared" si="147"/>
        <v/>
      </c>
    </row>
    <row r="2354" spans="1:19" s="338" customFormat="1" ht="20.100000000000001" customHeight="1">
      <c r="A2354" s="301"/>
      <c r="B2354" s="333"/>
      <c r="C2354" s="333"/>
      <c r="D2354" s="333"/>
      <c r="E2354" s="333"/>
      <c r="F2354" s="333"/>
      <c r="G2354" s="334"/>
      <c r="H2354" s="334"/>
      <c r="I2354" s="335"/>
      <c r="J2354" s="335"/>
      <c r="K2354" s="335"/>
      <c r="L2354" s="335"/>
      <c r="M2354" s="335"/>
      <c r="N2354" s="336" t="str">
        <f t="shared" ca="1" si="144"/>
        <v/>
      </c>
      <c r="O2354" s="336" t="s">
        <v>18592</v>
      </c>
      <c r="P2354" s="337"/>
      <c r="Q2354" s="338" t="str">
        <f t="shared" si="145"/>
        <v/>
      </c>
      <c r="R2354" s="338" t="b">
        <f t="shared" si="146"/>
        <v>1</v>
      </c>
      <c r="S2354" s="338" t="str">
        <f t="shared" si="147"/>
        <v/>
      </c>
    </row>
    <row r="2355" spans="1:19" s="338" customFormat="1" ht="20.100000000000001" customHeight="1">
      <c r="A2355" s="301"/>
      <c r="B2355" s="333"/>
      <c r="C2355" s="333"/>
      <c r="D2355" s="333"/>
      <c r="E2355" s="333"/>
      <c r="F2355" s="333"/>
      <c r="G2355" s="334"/>
      <c r="H2355" s="334"/>
      <c r="I2355" s="335"/>
      <c r="J2355" s="335"/>
      <c r="K2355" s="335"/>
      <c r="L2355" s="335"/>
      <c r="M2355" s="335"/>
      <c r="N2355" s="336" t="str">
        <f t="shared" ca="1" si="144"/>
        <v/>
      </c>
      <c r="O2355" s="336" t="s">
        <v>18592</v>
      </c>
      <c r="P2355" s="337"/>
      <c r="Q2355" s="338" t="str">
        <f t="shared" si="145"/>
        <v/>
      </c>
      <c r="R2355" s="338" t="b">
        <f t="shared" si="146"/>
        <v>1</v>
      </c>
      <c r="S2355" s="338" t="str">
        <f t="shared" si="147"/>
        <v/>
      </c>
    </row>
    <row r="2356" spans="1:19" s="338" customFormat="1" ht="20.100000000000001" customHeight="1">
      <c r="A2356" s="301"/>
      <c r="B2356" s="333"/>
      <c r="C2356" s="333"/>
      <c r="D2356" s="333"/>
      <c r="E2356" s="333"/>
      <c r="F2356" s="333"/>
      <c r="G2356" s="334"/>
      <c r="H2356" s="334"/>
      <c r="I2356" s="335"/>
      <c r="J2356" s="335"/>
      <c r="K2356" s="335"/>
      <c r="L2356" s="335"/>
      <c r="M2356" s="335"/>
      <c r="N2356" s="336" t="str">
        <f t="shared" ca="1" si="144"/>
        <v/>
      </c>
      <c r="O2356" s="336" t="s">
        <v>18592</v>
      </c>
      <c r="P2356" s="337"/>
      <c r="Q2356" s="338" t="str">
        <f t="shared" si="145"/>
        <v/>
      </c>
      <c r="R2356" s="338" t="b">
        <f t="shared" si="146"/>
        <v>1</v>
      </c>
      <c r="S2356" s="338" t="str">
        <f t="shared" si="147"/>
        <v/>
      </c>
    </row>
    <row r="2357" spans="1:19" s="338" customFormat="1" ht="20.100000000000001" customHeight="1">
      <c r="A2357" s="301"/>
      <c r="B2357" s="333"/>
      <c r="C2357" s="333"/>
      <c r="D2357" s="333"/>
      <c r="E2357" s="333"/>
      <c r="F2357" s="333"/>
      <c r="G2357" s="334"/>
      <c r="H2357" s="334"/>
      <c r="I2357" s="335"/>
      <c r="J2357" s="335"/>
      <c r="K2357" s="335"/>
      <c r="L2357" s="335"/>
      <c r="M2357" s="335"/>
      <c r="N2357" s="336" t="str">
        <f t="shared" ca="1" si="144"/>
        <v/>
      </c>
      <c r="O2357" s="336" t="s">
        <v>18592</v>
      </c>
      <c r="P2357" s="337"/>
      <c r="Q2357" s="338" t="str">
        <f t="shared" si="145"/>
        <v/>
      </c>
      <c r="R2357" s="338" t="b">
        <f t="shared" si="146"/>
        <v>1</v>
      </c>
      <c r="S2357" s="338" t="str">
        <f t="shared" si="147"/>
        <v/>
      </c>
    </row>
    <row r="2358" spans="1:19" s="338" customFormat="1" ht="20.100000000000001" customHeight="1">
      <c r="A2358" s="301"/>
      <c r="B2358" s="333"/>
      <c r="C2358" s="333"/>
      <c r="D2358" s="333"/>
      <c r="E2358" s="333"/>
      <c r="F2358" s="333"/>
      <c r="G2358" s="334"/>
      <c r="H2358" s="334"/>
      <c r="I2358" s="335"/>
      <c r="J2358" s="335"/>
      <c r="K2358" s="335"/>
      <c r="L2358" s="335"/>
      <c r="M2358" s="335"/>
      <c r="N2358" s="336" t="str">
        <f t="shared" ca="1" si="144"/>
        <v/>
      </c>
      <c r="O2358" s="336" t="s">
        <v>18592</v>
      </c>
      <c r="P2358" s="337"/>
      <c r="Q2358" s="338" t="str">
        <f t="shared" si="145"/>
        <v/>
      </c>
      <c r="R2358" s="338" t="b">
        <f t="shared" si="146"/>
        <v>1</v>
      </c>
      <c r="S2358" s="338" t="str">
        <f t="shared" si="147"/>
        <v/>
      </c>
    </row>
    <row r="2359" spans="1:19" s="338" customFormat="1" ht="20.100000000000001" customHeight="1">
      <c r="A2359" s="301"/>
      <c r="B2359" s="333"/>
      <c r="C2359" s="333"/>
      <c r="D2359" s="333"/>
      <c r="E2359" s="333"/>
      <c r="F2359" s="333"/>
      <c r="G2359" s="334"/>
      <c r="H2359" s="334"/>
      <c r="I2359" s="335"/>
      <c r="J2359" s="335"/>
      <c r="K2359" s="335"/>
      <c r="L2359" s="335"/>
      <c r="M2359" s="335"/>
      <c r="N2359" s="336" t="str">
        <f t="shared" ca="1" si="144"/>
        <v/>
      </c>
      <c r="O2359" s="336" t="s">
        <v>18592</v>
      </c>
      <c r="P2359" s="337"/>
      <c r="Q2359" s="338" t="str">
        <f t="shared" si="145"/>
        <v/>
      </c>
      <c r="R2359" s="338" t="b">
        <f t="shared" si="146"/>
        <v>1</v>
      </c>
      <c r="S2359" s="338" t="str">
        <f t="shared" si="147"/>
        <v/>
      </c>
    </row>
    <row r="2360" spans="1:19" s="338" customFormat="1" ht="20.100000000000001" customHeight="1">
      <c r="A2360" s="301"/>
      <c r="B2360" s="333"/>
      <c r="C2360" s="333"/>
      <c r="D2360" s="333"/>
      <c r="E2360" s="333"/>
      <c r="F2360" s="333"/>
      <c r="G2360" s="334"/>
      <c r="H2360" s="334"/>
      <c r="I2360" s="335"/>
      <c r="J2360" s="335"/>
      <c r="K2360" s="335"/>
      <c r="L2360" s="335"/>
      <c r="M2360" s="335"/>
      <c r="N2360" s="336" t="str">
        <f t="shared" ca="1" si="144"/>
        <v/>
      </c>
      <c r="O2360" s="336" t="s">
        <v>18592</v>
      </c>
      <c r="P2360" s="337"/>
      <c r="Q2360" s="338" t="str">
        <f t="shared" si="145"/>
        <v/>
      </c>
      <c r="R2360" s="338" t="b">
        <f t="shared" si="146"/>
        <v>1</v>
      </c>
      <c r="S2360" s="338" t="str">
        <f t="shared" si="147"/>
        <v/>
      </c>
    </row>
    <row r="2361" spans="1:19" s="338" customFormat="1" ht="20.100000000000001" customHeight="1">
      <c r="A2361" s="301"/>
      <c r="B2361" s="333"/>
      <c r="C2361" s="333"/>
      <c r="D2361" s="333"/>
      <c r="E2361" s="333"/>
      <c r="F2361" s="333"/>
      <c r="G2361" s="334"/>
      <c r="H2361" s="334"/>
      <c r="I2361" s="335"/>
      <c r="J2361" s="335"/>
      <c r="K2361" s="335"/>
      <c r="L2361" s="335"/>
      <c r="M2361" s="335"/>
      <c r="N2361" s="336" t="str">
        <f t="shared" ca="1" si="144"/>
        <v/>
      </c>
      <c r="O2361" s="336" t="s">
        <v>18592</v>
      </c>
      <c r="P2361" s="337"/>
      <c r="Q2361" s="338" t="str">
        <f t="shared" si="145"/>
        <v/>
      </c>
      <c r="R2361" s="338" t="b">
        <f t="shared" si="146"/>
        <v>1</v>
      </c>
      <c r="S2361" s="338" t="str">
        <f t="shared" si="147"/>
        <v/>
      </c>
    </row>
    <row r="2362" spans="1:19" s="338" customFormat="1" ht="20.100000000000001" customHeight="1">
      <c r="A2362" s="301"/>
      <c r="B2362" s="333"/>
      <c r="C2362" s="333"/>
      <c r="D2362" s="333"/>
      <c r="E2362" s="333"/>
      <c r="F2362" s="333"/>
      <c r="G2362" s="334"/>
      <c r="H2362" s="334"/>
      <c r="I2362" s="335"/>
      <c r="J2362" s="335"/>
      <c r="K2362" s="335"/>
      <c r="L2362" s="335"/>
      <c r="M2362" s="335"/>
      <c r="N2362" s="336" t="str">
        <f t="shared" ca="1" si="144"/>
        <v/>
      </c>
      <c r="O2362" s="336" t="s">
        <v>18592</v>
      </c>
      <c r="P2362" s="337"/>
      <c r="Q2362" s="338" t="str">
        <f t="shared" si="145"/>
        <v/>
      </c>
      <c r="R2362" s="338" t="b">
        <f t="shared" si="146"/>
        <v>1</v>
      </c>
      <c r="S2362" s="338" t="str">
        <f t="shared" si="147"/>
        <v/>
      </c>
    </row>
    <row r="2363" spans="1:19" s="338" customFormat="1" ht="20.100000000000001" customHeight="1">
      <c r="A2363" s="301"/>
      <c r="B2363" s="333"/>
      <c r="C2363" s="333"/>
      <c r="D2363" s="333"/>
      <c r="E2363" s="333"/>
      <c r="F2363" s="333"/>
      <c r="G2363" s="334"/>
      <c r="H2363" s="334"/>
      <c r="I2363" s="335"/>
      <c r="J2363" s="335"/>
      <c r="K2363" s="335"/>
      <c r="L2363" s="335"/>
      <c r="M2363" s="335"/>
      <c r="N2363" s="336" t="str">
        <f t="shared" ca="1" si="144"/>
        <v/>
      </c>
      <c r="O2363" s="336" t="s">
        <v>18592</v>
      </c>
      <c r="P2363" s="337"/>
      <c r="Q2363" s="338" t="str">
        <f t="shared" si="145"/>
        <v/>
      </c>
      <c r="R2363" s="338" t="b">
        <f t="shared" si="146"/>
        <v>1</v>
      </c>
      <c r="S2363" s="338" t="str">
        <f t="shared" si="147"/>
        <v/>
      </c>
    </row>
    <row r="2364" spans="1:19" s="338" customFormat="1" ht="20.100000000000001" customHeight="1">
      <c r="A2364" s="301"/>
      <c r="B2364" s="333"/>
      <c r="C2364" s="333"/>
      <c r="D2364" s="333"/>
      <c r="E2364" s="333"/>
      <c r="F2364" s="333"/>
      <c r="G2364" s="334"/>
      <c r="H2364" s="334"/>
      <c r="I2364" s="335"/>
      <c r="J2364" s="335"/>
      <c r="K2364" s="335"/>
      <c r="L2364" s="335"/>
      <c r="M2364" s="335"/>
      <c r="N2364" s="336" t="str">
        <f t="shared" ca="1" si="144"/>
        <v/>
      </c>
      <c r="O2364" s="336" t="s">
        <v>18592</v>
      </c>
      <c r="P2364" s="337"/>
      <c r="Q2364" s="338" t="str">
        <f t="shared" si="145"/>
        <v/>
      </c>
      <c r="R2364" s="338" t="b">
        <f t="shared" si="146"/>
        <v>1</v>
      </c>
      <c r="S2364" s="338" t="str">
        <f t="shared" si="147"/>
        <v/>
      </c>
    </row>
    <row r="2365" spans="1:19" s="338" customFormat="1" ht="20.100000000000001" customHeight="1">
      <c r="A2365" s="301"/>
      <c r="B2365" s="333"/>
      <c r="C2365" s="333"/>
      <c r="D2365" s="333"/>
      <c r="E2365" s="333"/>
      <c r="F2365" s="333"/>
      <c r="G2365" s="334"/>
      <c r="H2365" s="334"/>
      <c r="I2365" s="335"/>
      <c r="J2365" s="335"/>
      <c r="K2365" s="335"/>
      <c r="L2365" s="335"/>
      <c r="M2365" s="335"/>
      <c r="N2365" s="336" t="str">
        <f t="shared" ca="1" si="144"/>
        <v/>
      </c>
      <c r="O2365" s="336" t="s">
        <v>18592</v>
      </c>
      <c r="P2365" s="337"/>
      <c r="Q2365" s="338" t="str">
        <f t="shared" si="145"/>
        <v/>
      </c>
      <c r="R2365" s="338" t="b">
        <f t="shared" si="146"/>
        <v>1</v>
      </c>
      <c r="S2365" s="338" t="str">
        <f t="shared" si="147"/>
        <v/>
      </c>
    </row>
    <row r="2366" spans="1:19" s="338" customFormat="1" ht="20.100000000000001" customHeight="1">
      <c r="A2366" s="301"/>
      <c r="B2366" s="333"/>
      <c r="C2366" s="333"/>
      <c r="D2366" s="333"/>
      <c r="E2366" s="333"/>
      <c r="F2366" s="333"/>
      <c r="G2366" s="334"/>
      <c r="H2366" s="334"/>
      <c r="I2366" s="335"/>
      <c r="J2366" s="335"/>
      <c r="K2366" s="335"/>
      <c r="L2366" s="335"/>
      <c r="M2366" s="335"/>
      <c r="N2366" s="336" t="str">
        <f t="shared" ca="1" si="144"/>
        <v/>
      </c>
      <c r="O2366" s="336" t="s">
        <v>18592</v>
      </c>
      <c r="P2366" s="337"/>
      <c r="Q2366" s="338" t="str">
        <f t="shared" si="145"/>
        <v/>
      </c>
      <c r="R2366" s="338" t="b">
        <f t="shared" si="146"/>
        <v>1</v>
      </c>
      <c r="S2366" s="338" t="str">
        <f t="shared" si="147"/>
        <v/>
      </c>
    </row>
    <row r="2367" spans="1:19" s="338" customFormat="1" ht="20.100000000000001" customHeight="1">
      <c r="A2367" s="301"/>
      <c r="B2367" s="333"/>
      <c r="C2367" s="333"/>
      <c r="D2367" s="333"/>
      <c r="E2367" s="333"/>
      <c r="F2367" s="333"/>
      <c r="G2367" s="334"/>
      <c r="H2367" s="334"/>
      <c r="I2367" s="335"/>
      <c r="J2367" s="335"/>
      <c r="K2367" s="335"/>
      <c r="L2367" s="335"/>
      <c r="M2367" s="335"/>
      <c r="N2367" s="336" t="str">
        <f t="shared" ca="1" si="144"/>
        <v/>
      </c>
      <c r="O2367" s="336" t="s">
        <v>18592</v>
      </c>
      <c r="P2367" s="337"/>
      <c r="Q2367" s="338" t="str">
        <f t="shared" si="145"/>
        <v/>
      </c>
      <c r="R2367" s="338" t="b">
        <f t="shared" si="146"/>
        <v>1</v>
      </c>
      <c r="S2367" s="338" t="str">
        <f t="shared" si="147"/>
        <v/>
      </c>
    </row>
    <row r="2368" spans="1:19" s="338" customFormat="1" ht="20.100000000000001" customHeight="1">
      <c r="A2368" s="301"/>
      <c r="B2368" s="333"/>
      <c r="C2368" s="333"/>
      <c r="D2368" s="333"/>
      <c r="E2368" s="333"/>
      <c r="F2368" s="333"/>
      <c r="G2368" s="334"/>
      <c r="H2368" s="334"/>
      <c r="I2368" s="335"/>
      <c r="J2368" s="335"/>
      <c r="K2368" s="335"/>
      <c r="L2368" s="335"/>
      <c r="M2368" s="335"/>
      <c r="N2368" s="336" t="str">
        <f t="shared" ca="1" si="144"/>
        <v/>
      </c>
      <c r="O2368" s="336" t="s">
        <v>18592</v>
      </c>
      <c r="P2368" s="337"/>
      <c r="Q2368" s="338" t="str">
        <f t="shared" si="145"/>
        <v/>
      </c>
      <c r="R2368" s="338" t="b">
        <f t="shared" si="146"/>
        <v>1</v>
      </c>
      <c r="S2368" s="338" t="str">
        <f t="shared" si="147"/>
        <v/>
      </c>
    </row>
    <row r="2369" spans="1:19" s="338" customFormat="1" ht="20.100000000000001" customHeight="1">
      <c r="A2369" s="301"/>
      <c r="B2369" s="333"/>
      <c r="C2369" s="333"/>
      <c r="D2369" s="333"/>
      <c r="E2369" s="333"/>
      <c r="F2369" s="333"/>
      <c r="G2369" s="334"/>
      <c r="H2369" s="334"/>
      <c r="I2369" s="335"/>
      <c r="J2369" s="335"/>
      <c r="K2369" s="335"/>
      <c r="L2369" s="335"/>
      <c r="M2369" s="335"/>
      <c r="N2369" s="336" t="str">
        <f t="shared" ca="1" si="144"/>
        <v/>
      </c>
      <c r="O2369" s="336" t="s">
        <v>18592</v>
      </c>
      <c r="P2369" s="337"/>
      <c r="Q2369" s="338" t="str">
        <f t="shared" si="145"/>
        <v/>
      </c>
      <c r="R2369" s="338" t="b">
        <f t="shared" si="146"/>
        <v>1</v>
      </c>
      <c r="S2369" s="338" t="str">
        <f t="shared" si="147"/>
        <v/>
      </c>
    </row>
    <row r="2370" spans="1:19" s="338" customFormat="1" ht="20.100000000000001" customHeight="1">
      <c r="A2370" s="301"/>
      <c r="B2370" s="333"/>
      <c r="C2370" s="333"/>
      <c r="D2370" s="333"/>
      <c r="E2370" s="333"/>
      <c r="F2370" s="333"/>
      <c r="G2370" s="334"/>
      <c r="H2370" s="334"/>
      <c r="I2370" s="335"/>
      <c r="J2370" s="335"/>
      <c r="K2370" s="335"/>
      <c r="L2370" s="335"/>
      <c r="M2370" s="335"/>
      <c r="N2370" s="336" t="str">
        <f t="shared" ca="1" si="144"/>
        <v/>
      </c>
      <c r="O2370" s="336" t="s">
        <v>18592</v>
      </c>
      <c r="P2370" s="337"/>
      <c r="Q2370" s="338" t="str">
        <f t="shared" si="145"/>
        <v/>
      </c>
      <c r="R2370" s="338" t="b">
        <f t="shared" si="146"/>
        <v>1</v>
      </c>
      <c r="S2370" s="338" t="str">
        <f t="shared" si="147"/>
        <v/>
      </c>
    </row>
    <row r="2371" spans="1:19" s="338" customFormat="1" ht="20.100000000000001" customHeight="1">
      <c r="A2371" s="301"/>
      <c r="B2371" s="333"/>
      <c r="C2371" s="333"/>
      <c r="D2371" s="333"/>
      <c r="E2371" s="333"/>
      <c r="F2371" s="333"/>
      <c r="G2371" s="334"/>
      <c r="H2371" s="334"/>
      <c r="I2371" s="335"/>
      <c r="J2371" s="335"/>
      <c r="K2371" s="335"/>
      <c r="L2371" s="335"/>
      <c r="M2371" s="335"/>
      <c r="N2371" s="336" t="str">
        <f t="shared" ca="1" si="144"/>
        <v/>
      </c>
      <c r="O2371" s="336" t="s">
        <v>18592</v>
      </c>
      <c r="P2371" s="337"/>
      <c r="Q2371" s="338" t="str">
        <f t="shared" si="145"/>
        <v/>
      </c>
      <c r="R2371" s="338" t="b">
        <f t="shared" si="146"/>
        <v>1</v>
      </c>
      <c r="S2371" s="338" t="str">
        <f t="shared" si="147"/>
        <v/>
      </c>
    </row>
    <row r="2372" spans="1:19" s="338" customFormat="1" ht="20.100000000000001" customHeight="1">
      <c r="A2372" s="301"/>
      <c r="B2372" s="333"/>
      <c r="C2372" s="333"/>
      <c r="D2372" s="333"/>
      <c r="E2372" s="333"/>
      <c r="F2372" s="333"/>
      <c r="G2372" s="334"/>
      <c r="H2372" s="334"/>
      <c r="I2372" s="335"/>
      <c r="J2372" s="335"/>
      <c r="K2372" s="335"/>
      <c r="L2372" s="335"/>
      <c r="M2372" s="335"/>
      <c r="N2372" s="336" t="str">
        <f t="shared" ca="1" si="144"/>
        <v/>
      </c>
      <c r="O2372" s="336" t="s">
        <v>18592</v>
      </c>
      <c r="P2372" s="337"/>
      <c r="Q2372" s="338" t="str">
        <f t="shared" si="145"/>
        <v/>
      </c>
      <c r="R2372" s="338" t="b">
        <f t="shared" si="146"/>
        <v>1</v>
      </c>
      <c r="S2372" s="338" t="str">
        <f t="shared" si="147"/>
        <v/>
      </c>
    </row>
    <row r="2373" spans="1:19" s="338" customFormat="1" ht="20.100000000000001" customHeight="1">
      <c r="A2373" s="301"/>
      <c r="B2373" s="333"/>
      <c r="C2373" s="333"/>
      <c r="D2373" s="333"/>
      <c r="E2373" s="333"/>
      <c r="F2373" s="333"/>
      <c r="G2373" s="334"/>
      <c r="H2373" s="334"/>
      <c r="I2373" s="335"/>
      <c r="J2373" s="335"/>
      <c r="K2373" s="335"/>
      <c r="L2373" s="335"/>
      <c r="M2373" s="335"/>
      <c r="N2373" s="336" t="str">
        <f t="shared" ref="N2373:N2436" ca="1" si="148">IF(A2373="","",IF(ISERROR(MATCH($F2373,CL,0)),"Unknown",INDIRECT("'C'!$A$"&amp;MATCH($F2373,CL,0)+1)))</f>
        <v/>
      </c>
      <c r="O2373" s="336" t="s">
        <v>18592</v>
      </c>
      <c r="P2373" s="337"/>
      <c r="Q2373" s="338" t="str">
        <f t="shared" ref="Q2373:Q2436" si="149">A2373&amp;B2373</f>
        <v/>
      </c>
      <c r="R2373" s="338" t="b">
        <f t="shared" ref="R2373:R2436" si="150">OR(ISBLANK(B2373),ISBLANK(C2373))</f>
        <v>1</v>
      </c>
      <c r="S2373" s="338" t="str">
        <f t="shared" ref="S2373:S2436" si="151">IF(R2373,"",A2373&amp;"+")</f>
        <v/>
      </c>
    </row>
    <row r="2374" spans="1:19" s="338" customFormat="1" ht="20.100000000000001" customHeight="1">
      <c r="A2374" s="301"/>
      <c r="B2374" s="333"/>
      <c r="C2374" s="333"/>
      <c r="D2374" s="333"/>
      <c r="E2374" s="333"/>
      <c r="F2374" s="333"/>
      <c r="G2374" s="334"/>
      <c r="H2374" s="334"/>
      <c r="I2374" s="335"/>
      <c r="J2374" s="335"/>
      <c r="K2374" s="335"/>
      <c r="L2374" s="335"/>
      <c r="M2374" s="335"/>
      <c r="N2374" s="336" t="str">
        <f t="shared" ca="1" si="148"/>
        <v/>
      </c>
      <c r="O2374" s="336" t="s">
        <v>18592</v>
      </c>
      <c r="P2374" s="337"/>
      <c r="Q2374" s="338" t="str">
        <f t="shared" si="149"/>
        <v/>
      </c>
      <c r="R2374" s="338" t="b">
        <f t="shared" si="150"/>
        <v>1</v>
      </c>
      <c r="S2374" s="338" t="str">
        <f t="shared" si="151"/>
        <v/>
      </c>
    </row>
    <row r="2375" spans="1:19" s="338" customFormat="1" ht="20.100000000000001" customHeight="1">
      <c r="A2375" s="301"/>
      <c r="B2375" s="333"/>
      <c r="C2375" s="333"/>
      <c r="D2375" s="333"/>
      <c r="E2375" s="333"/>
      <c r="F2375" s="333"/>
      <c r="G2375" s="334"/>
      <c r="H2375" s="334"/>
      <c r="I2375" s="335"/>
      <c r="J2375" s="335"/>
      <c r="K2375" s="335"/>
      <c r="L2375" s="335"/>
      <c r="M2375" s="335"/>
      <c r="N2375" s="336" t="str">
        <f t="shared" ca="1" si="148"/>
        <v/>
      </c>
      <c r="O2375" s="336" t="s">
        <v>18592</v>
      </c>
      <c r="P2375" s="337"/>
      <c r="Q2375" s="338" t="str">
        <f t="shared" si="149"/>
        <v/>
      </c>
      <c r="R2375" s="338" t="b">
        <f t="shared" si="150"/>
        <v>1</v>
      </c>
      <c r="S2375" s="338" t="str">
        <f t="shared" si="151"/>
        <v/>
      </c>
    </row>
    <row r="2376" spans="1:19" s="338" customFormat="1" ht="20.100000000000001" customHeight="1">
      <c r="A2376" s="301"/>
      <c r="B2376" s="333"/>
      <c r="C2376" s="333"/>
      <c r="D2376" s="333"/>
      <c r="E2376" s="333"/>
      <c r="F2376" s="333"/>
      <c r="G2376" s="334"/>
      <c r="H2376" s="334"/>
      <c r="I2376" s="335"/>
      <c r="J2376" s="335"/>
      <c r="K2376" s="335"/>
      <c r="L2376" s="335"/>
      <c r="M2376" s="335"/>
      <c r="N2376" s="336" t="str">
        <f t="shared" ca="1" si="148"/>
        <v/>
      </c>
      <c r="O2376" s="336" t="s">
        <v>18592</v>
      </c>
      <c r="P2376" s="337"/>
      <c r="Q2376" s="338" t="str">
        <f t="shared" si="149"/>
        <v/>
      </c>
      <c r="R2376" s="338" t="b">
        <f t="shared" si="150"/>
        <v>1</v>
      </c>
      <c r="S2376" s="338" t="str">
        <f t="shared" si="151"/>
        <v/>
      </c>
    </row>
    <row r="2377" spans="1:19" s="338" customFormat="1" ht="20.100000000000001" customHeight="1">
      <c r="A2377" s="301"/>
      <c r="B2377" s="333"/>
      <c r="C2377" s="333"/>
      <c r="D2377" s="333"/>
      <c r="E2377" s="333"/>
      <c r="F2377" s="333"/>
      <c r="G2377" s="334"/>
      <c r="H2377" s="334"/>
      <c r="I2377" s="335"/>
      <c r="J2377" s="335"/>
      <c r="K2377" s="335"/>
      <c r="L2377" s="335"/>
      <c r="M2377" s="335"/>
      <c r="N2377" s="336" t="str">
        <f t="shared" ca="1" si="148"/>
        <v/>
      </c>
      <c r="O2377" s="336" t="s">
        <v>18592</v>
      </c>
      <c r="P2377" s="337"/>
      <c r="Q2377" s="338" t="str">
        <f t="shared" si="149"/>
        <v/>
      </c>
      <c r="R2377" s="338" t="b">
        <f t="shared" si="150"/>
        <v>1</v>
      </c>
      <c r="S2377" s="338" t="str">
        <f t="shared" si="151"/>
        <v/>
      </c>
    </row>
    <row r="2378" spans="1:19" s="338" customFormat="1" ht="20.100000000000001" customHeight="1">
      <c r="A2378" s="301"/>
      <c r="B2378" s="333"/>
      <c r="C2378" s="333"/>
      <c r="D2378" s="333"/>
      <c r="E2378" s="333"/>
      <c r="F2378" s="333"/>
      <c r="G2378" s="334"/>
      <c r="H2378" s="334"/>
      <c r="I2378" s="335"/>
      <c r="J2378" s="335"/>
      <c r="K2378" s="335"/>
      <c r="L2378" s="335"/>
      <c r="M2378" s="335"/>
      <c r="N2378" s="336" t="str">
        <f t="shared" ca="1" si="148"/>
        <v/>
      </c>
      <c r="O2378" s="336" t="s">
        <v>18592</v>
      </c>
      <c r="P2378" s="337"/>
      <c r="Q2378" s="338" t="str">
        <f t="shared" si="149"/>
        <v/>
      </c>
      <c r="R2378" s="338" t="b">
        <f t="shared" si="150"/>
        <v>1</v>
      </c>
      <c r="S2378" s="338" t="str">
        <f t="shared" si="151"/>
        <v/>
      </c>
    </row>
    <row r="2379" spans="1:19" s="338" customFormat="1" ht="20.100000000000001" customHeight="1">
      <c r="A2379" s="301"/>
      <c r="B2379" s="333"/>
      <c r="C2379" s="333"/>
      <c r="D2379" s="333"/>
      <c r="E2379" s="333"/>
      <c r="F2379" s="333"/>
      <c r="G2379" s="334"/>
      <c r="H2379" s="334"/>
      <c r="I2379" s="335"/>
      <c r="J2379" s="335"/>
      <c r="K2379" s="335"/>
      <c r="L2379" s="335"/>
      <c r="M2379" s="335"/>
      <c r="N2379" s="336" t="str">
        <f t="shared" ca="1" si="148"/>
        <v/>
      </c>
      <c r="O2379" s="336" t="s">
        <v>18592</v>
      </c>
      <c r="P2379" s="337"/>
      <c r="Q2379" s="338" t="str">
        <f t="shared" si="149"/>
        <v/>
      </c>
      <c r="R2379" s="338" t="b">
        <f t="shared" si="150"/>
        <v>1</v>
      </c>
      <c r="S2379" s="338" t="str">
        <f t="shared" si="151"/>
        <v/>
      </c>
    </row>
    <row r="2380" spans="1:19" s="338" customFormat="1" ht="20.100000000000001" customHeight="1">
      <c r="A2380" s="301"/>
      <c r="B2380" s="333"/>
      <c r="C2380" s="333"/>
      <c r="D2380" s="333"/>
      <c r="E2380" s="333"/>
      <c r="F2380" s="333"/>
      <c r="G2380" s="334"/>
      <c r="H2380" s="334"/>
      <c r="I2380" s="335"/>
      <c r="J2380" s="335"/>
      <c r="K2380" s="335"/>
      <c r="L2380" s="335"/>
      <c r="M2380" s="335"/>
      <c r="N2380" s="336" t="str">
        <f t="shared" ca="1" si="148"/>
        <v/>
      </c>
      <c r="O2380" s="336" t="s">
        <v>18592</v>
      </c>
      <c r="P2380" s="337"/>
      <c r="Q2380" s="338" t="str">
        <f t="shared" si="149"/>
        <v/>
      </c>
      <c r="R2380" s="338" t="b">
        <f t="shared" si="150"/>
        <v>1</v>
      </c>
      <c r="S2380" s="338" t="str">
        <f t="shared" si="151"/>
        <v/>
      </c>
    </row>
    <row r="2381" spans="1:19" s="338" customFormat="1" ht="20.100000000000001" customHeight="1">
      <c r="A2381" s="301"/>
      <c r="B2381" s="333"/>
      <c r="C2381" s="333"/>
      <c r="D2381" s="333"/>
      <c r="E2381" s="333"/>
      <c r="F2381" s="333"/>
      <c r="G2381" s="334"/>
      <c r="H2381" s="334"/>
      <c r="I2381" s="335"/>
      <c r="J2381" s="335"/>
      <c r="K2381" s="335"/>
      <c r="L2381" s="335"/>
      <c r="M2381" s="335"/>
      <c r="N2381" s="336" t="str">
        <f t="shared" ca="1" si="148"/>
        <v/>
      </c>
      <c r="O2381" s="336" t="s">
        <v>18592</v>
      </c>
      <c r="P2381" s="337"/>
      <c r="Q2381" s="338" t="str">
        <f t="shared" si="149"/>
        <v/>
      </c>
      <c r="R2381" s="338" t="b">
        <f t="shared" si="150"/>
        <v>1</v>
      </c>
      <c r="S2381" s="338" t="str">
        <f t="shared" si="151"/>
        <v/>
      </c>
    </row>
    <row r="2382" spans="1:19" s="338" customFormat="1" ht="20.100000000000001" customHeight="1">
      <c r="A2382" s="301"/>
      <c r="B2382" s="333"/>
      <c r="C2382" s="333"/>
      <c r="D2382" s="333"/>
      <c r="E2382" s="333"/>
      <c r="F2382" s="333"/>
      <c r="G2382" s="334"/>
      <c r="H2382" s="334"/>
      <c r="I2382" s="335"/>
      <c r="J2382" s="335"/>
      <c r="K2382" s="335"/>
      <c r="L2382" s="335"/>
      <c r="M2382" s="335"/>
      <c r="N2382" s="336" t="str">
        <f t="shared" ca="1" si="148"/>
        <v/>
      </c>
      <c r="O2382" s="336" t="s">
        <v>18592</v>
      </c>
      <c r="P2382" s="337"/>
      <c r="Q2382" s="338" t="str">
        <f t="shared" si="149"/>
        <v/>
      </c>
      <c r="R2382" s="338" t="b">
        <f t="shared" si="150"/>
        <v>1</v>
      </c>
      <c r="S2382" s="338" t="str">
        <f t="shared" si="151"/>
        <v/>
      </c>
    </row>
    <row r="2383" spans="1:19" s="338" customFormat="1" ht="20.100000000000001" customHeight="1">
      <c r="A2383" s="301"/>
      <c r="B2383" s="333"/>
      <c r="C2383" s="333"/>
      <c r="D2383" s="333"/>
      <c r="E2383" s="333"/>
      <c r="F2383" s="333"/>
      <c r="G2383" s="334"/>
      <c r="H2383" s="334"/>
      <c r="I2383" s="335"/>
      <c r="J2383" s="335"/>
      <c r="K2383" s="335"/>
      <c r="L2383" s="335"/>
      <c r="M2383" s="335"/>
      <c r="N2383" s="336" t="str">
        <f t="shared" ca="1" si="148"/>
        <v/>
      </c>
      <c r="O2383" s="336" t="s">
        <v>18592</v>
      </c>
      <c r="P2383" s="337"/>
      <c r="Q2383" s="338" t="str">
        <f t="shared" si="149"/>
        <v/>
      </c>
      <c r="R2383" s="338" t="b">
        <f t="shared" si="150"/>
        <v>1</v>
      </c>
      <c r="S2383" s="338" t="str">
        <f t="shared" si="151"/>
        <v/>
      </c>
    </row>
    <row r="2384" spans="1:19" s="338" customFormat="1" ht="20.100000000000001" customHeight="1">
      <c r="A2384" s="301"/>
      <c r="B2384" s="333"/>
      <c r="C2384" s="333"/>
      <c r="D2384" s="333"/>
      <c r="E2384" s="333"/>
      <c r="F2384" s="333"/>
      <c r="G2384" s="334"/>
      <c r="H2384" s="334"/>
      <c r="I2384" s="335"/>
      <c r="J2384" s="335"/>
      <c r="K2384" s="335"/>
      <c r="L2384" s="335"/>
      <c r="M2384" s="335"/>
      <c r="N2384" s="336" t="str">
        <f t="shared" ca="1" si="148"/>
        <v/>
      </c>
      <c r="O2384" s="336" t="s">
        <v>18592</v>
      </c>
      <c r="P2384" s="337"/>
      <c r="Q2384" s="338" t="str">
        <f t="shared" si="149"/>
        <v/>
      </c>
      <c r="R2384" s="338" t="b">
        <f t="shared" si="150"/>
        <v>1</v>
      </c>
      <c r="S2384" s="338" t="str">
        <f t="shared" si="151"/>
        <v/>
      </c>
    </row>
    <row r="2385" spans="1:19" s="338" customFormat="1" ht="20.100000000000001" customHeight="1">
      <c r="A2385" s="301"/>
      <c r="B2385" s="333"/>
      <c r="C2385" s="333"/>
      <c r="D2385" s="333"/>
      <c r="E2385" s="333"/>
      <c r="F2385" s="333"/>
      <c r="G2385" s="334"/>
      <c r="H2385" s="334"/>
      <c r="I2385" s="335"/>
      <c r="J2385" s="335"/>
      <c r="K2385" s="335"/>
      <c r="L2385" s="335"/>
      <c r="M2385" s="335"/>
      <c r="N2385" s="336" t="str">
        <f t="shared" ca="1" si="148"/>
        <v/>
      </c>
      <c r="O2385" s="336" t="s">
        <v>18592</v>
      </c>
      <c r="P2385" s="337"/>
      <c r="Q2385" s="338" t="str">
        <f t="shared" si="149"/>
        <v/>
      </c>
      <c r="R2385" s="338" t="b">
        <f t="shared" si="150"/>
        <v>1</v>
      </c>
      <c r="S2385" s="338" t="str">
        <f t="shared" si="151"/>
        <v/>
      </c>
    </row>
    <row r="2386" spans="1:19" s="338" customFormat="1" ht="20.100000000000001" customHeight="1">
      <c r="A2386" s="301"/>
      <c r="B2386" s="333"/>
      <c r="C2386" s="333"/>
      <c r="D2386" s="333"/>
      <c r="E2386" s="333"/>
      <c r="F2386" s="333"/>
      <c r="G2386" s="334"/>
      <c r="H2386" s="334"/>
      <c r="I2386" s="335"/>
      <c r="J2386" s="335"/>
      <c r="K2386" s="335"/>
      <c r="L2386" s="335"/>
      <c r="M2386" s="335"/>
      <c r="N2386" s="336" t="str">
        <f t="shared" ca="1" si="148"/>
        <v/>
      </c>
      <c r="O2386" s="336" t="s">
        <v>18592</v>
      </c>
      <c r="P2386" s="337"/>
      <c r="Q2386" s="338" t="str">
        <f t="shared" si="149"/>
        <v/>
      </c>
      <c r="R2386" s="338" t="b">
        <f t="shared" si="150"/>
        <v>1</v>
      </c>
      <c r="S2386" s="338" t="str">
        <f t="shared" si="151"/>
        <v/>
      </c>
    </row>
    <row r="2387" spans="1:19" s="338" customFormat="1" ht="20.100000000000001" customHeight="1">
      <c r="A2387" s="301"/>
      <c r="B2387" s="333"/>
      <c r="C2387" s="333"/>
      <c r="D2387" s="333"/>
      <c r="E2387" s="333"/>
      <c r="F2387" s="333"/>
      <c r="G2387" s="334"/>
      <c r="H2387" s="334"/>
      <c r="I2387" s="335"/>
      <c r="J2387" s="335"/>
      <c r="K2387" s="335"/>
      <c r="L2387" s="335"/>
      <c r="M2387" s="335"/>
      <c r="N2387" s="336" t="str">
        <f t="shared" ca="1" si="148"/>
        <v/>
      </c>
      <c r="O2387" s="336" t="s">
        <v>18592</v>
      </c>
      <c r="P2387" s="337"/>
      <c r="Q2387" s="338" t="str">
        <f t="shared" si="149"/>
        <v/>
      </c>
      <c r="R2387" s="338" t="b">
        <f t="shared" si="150"/>
        <v>1</v>
      </c>
      <c r="S2387" s="338" t="str">
        <f t="shared" si="151"/>
        <v/>
      </c>
    </row>
    <row r="2388" spans="1:19" s="338" customFormat="1" ht="20.100000000000001" customHeight="1">
      <c r="A2388" s="301"/>
      <c r="B2388" s="333"/>
      <c r="C2388" s="333"/>
      <c r="D2388" s="333"/>
      <c r="E2388" s="333"/>
      <c r="F2388" s="333"/>
      <c r="G2388" s="334"/>
      <c r="H2388" s="334"/>
      <c r="I2388" s="335"/>
      <c r="J2388" s="335"/>
      <c r="K2388" s="335"/>
      <c r="L2388" s="335"/>
      <c r="M2388" s="335"/>
      <c r="N2388" s="336" t="str">
        <f t="shared" ca="1" si="148"/>
        <v/>
      </c>
      <c r="O2388" s="336" t="s">
        <v>18592</v>
      </c>
      <c r="P2388" s="337"/>
      <c r="Q2388" s="338" t="str">
        <f t="shared" si="149"/>
        <v/>
      </c>
      <c r="R2388" s="338" t="b">
        <f t="shared" si="150"/>
        <v>1</v>
      </c>
      <c r="S2388" s="338" t="str">
        <f t="shared" si="151"/>
        <v/>
      </c>
    </row>
    <row r="2389" spans="1:19" s="338" customFormat="1" ht="20.100000000000001" customHeight="1">
      <c r="A2389" s="301"/>
      <c r="B2389" s="333"/>
      <c r="C2389" s="333"/>
      <c r="D2389" s="333"/>
      <c r="E2389" s="333"/>
      <c r="F2389" s="333"/>
      <c r="G2389" s="334"/>
      <c r="H2389" s="334"/>
      <c r="I2389" s="335"/>
      <c r="J2389" s="335"/>
      <c r="K2389" s="335"/>
      <c r="L2389" s="335"/>
      <c r="M2389" s="335"/>
      <c r="N2389" s="336" t="str">
        <f t="shared" ca="1" si="148"/>
        <v/>
      </c>
      <c r="O2389" s="336" t="s">
        <v>18592</v>
      </c>
      <c r="P2389" s="337"/>
      <c r="Q2389" s="338" t="str">
        <f t="shared" si="149"/>
        <v/>
      </c>
      <c r="R2389" s="338" t="b">
        <f t="shared" si="150"/>
        <v>1</v>
      </c>
      <c r="S2389" s="338" t="str">
        <f t="shared" si="151"/>
        <v/>
      </c>
    </row>
    <row r="2390" spans="1:19" s="338" customFormat="1" ht="20.100000000000001" customHeight="1">
      <c r="A2390" s="301"/>
      <c r="B2390" s="333"/>
      <c r="C2390" s="333"/>
      <c r="D2390" s="333"/>
      <c r="E2390" s="333"/>
      <c r="F2390" s="333"/>
      <c r="G2390" s="334"/>
      <c r="H2390" s="334"/>
      <c r="I2390" s="335"/>
      <c r="J2390" s="335"/>
      <c r="K2390" s="335"/>
      <c r="L2390" s="335"/>
      <c r="M2390" s="335"/>
      <c r="N2390" s="336" t="str">
        <f t="shared" ca="1" si="148"/>
        <v/>
      </c>
      <c r="O2390" s="336" t="s">
        <v>18592</v>
      </c>
      <c r="P2390" s="337"/>
      <c r="Q2390" s="338" t="str">
        <f t="shared" si="149"/>
        <v/>
      </c>
      <c r="R2390" s="338" t="b">
        <f t="shared" si="150"/>
        <v>1</v>
      </c>
      <c r="S2390" s="338" t="str">
        <f t="shared" si="151"/>
        <v/>
      </c>
    </row>
    <row r="2391" spans="1:19" s="338" customFormat="1" ht="20.100000000000001" customHeight="1">
      <c r="A2391" s="301"/>
      <c r="B2391" s="333"/>
      <c r="C2391" s="333"/>
      <c r="D2391" s="333"/>
      <c r="E2391" s="333"/>
      <c r="F2391" s="333"/>
      <c r="G2391" s="334"/>
      <c r="H2391" s="334"/>
      <c r="I2391" s="335"/>
      <c r="J2391" s="335"/>
      <c r="K2391" s="335"/>
      <c r="L2391" s="335"/>
      <c r="M2391" s="335"/>
      <c r="N2391" s="336" t="str">
        <f t="shared" ca="1" si="148"/>
        <v/>
      </c>
      <c r="O2391" s="336" t="s">
        <v>18592</v>
      </c>
      <c r="P2391" s="337"/>
      <c r="Q2391" s="338" t="str">
        <f t="shared" si="149"/>
        <v/>
      </c>
      <c r="R2391" s="338" t="b">
        <f t="shared" si="150"/>
        <v>1</v>
      </c>
      <c r="S2391" s="338" t="str">
        <f t="shared" si="151"/>
        <v/>
      </c>
    </row>
    <row r="2392" spans="1:19" s="338" customFormat="1" ht="20.100000000000001" customHeight="1">
      <c r="A2392" s="301"/>
      <c r="B2392" s="333"/>
      <c r="C2392" s="333"/>
      <c r="D2392" s="333"/>
      <c r="E2392" s="333"/>
      <c r="F2392" s="333"/>
      <c r="G2392" s="334"/>
      <c r="H2392" s="334"/>
      <c r="I2392" s="335"/>
      <c r="J2392" s="335"/>
      <c r="K2392" s="335"/>
      <c r="L2392" s="335"/>
      <c r="M2392" s="335"/>
      <c r="N2392" s="336" t="str">
        <f t="shared" ca="1" si="148"/>
        <v/>
      </c>
      <c r="O2392" s="336" t="s">
        <v>18592</v>
      </c>
      <c r="P2392" s="337"/>
      <c r="Q2392" s="338" t="str">
        <f t="shared" si="149"/>
        <v/>
      </c>
      <c r="R2392" s="338" t="b">
        <f t="shared" si="150"/>
        <v>1</v>
      </c>
      <c r="S2392" s="338" t="str">
        <f t="shared" si="151"/>
        <v/>
      </c>
    </row>
    <row r="2393" spans="1:19" s="338" customFormat="1" ht="20.100000000000001" customHeight="1">
      <c r="A2393" s="301"/>
      <c r="B2393" s="333"/>
      <c r="C2393" s="333"/>
      <c r="D2393" s="333"/>
      <c r="E2393" s="333"/>
      <c r="F2393" s="333"/>
      <c r="G2393" s="334"/>
      <c r="H2393" s="334"/>
      <c r="I2393" s="335"/>
      <c r="J2393" s="335"/>
      <c r="K2393" s="335"/>
      <c r="L2393" s="335"/>
      <c r="M2393" s="335"/>
      <c r="N2393" s="336" t="str">
        <f t="shared" ca="1" si="148"/>
        <v/>
      </c>
      <c r="O2393" s="336" t="s">
        <v>18592</v>
      </c>
      <c r="P2393" s="337"/>
      <c r="Q2393" s="338" t="str">
        <f t="shared" si="149"/>
        <v/>
      </c>
      <c r="R2393" s="338" t="b">
        <f t="shared" si="150"/>
        <v>1</v>
      </c>
      <c r="S2393" s="338" t="str">
        <f t="shared" si="151"/>
        <v/>
      </c>
    </row>
    <row r="2394" spans="1:19" s="338" customFormat="1" ht="20.100000000000001" customHeight="1">
      <c r="A2394" s="301"/>
      <c r="B2394" s="333"/>
      <c r="C2394" s="333"/>
      <c r="D2394" s="333"/>
      <c r="E2394" s="333"/>
      <c r="F2394" s="333"/>
      <c r="G2394" s="334"/>
      <c r="H2394" s="334"/>
      <c r="I2394" s="335"/>
      <c r="J2394" s="335"/>
      <c r="K2394" s="335"/>
      <c r="L2394" s="335"/>
      <c r="M2394" s="335"/>
      <c r="N2394" s="336" t="str">
        <f t="shared" ca="1" si="148"/>
        <v/>
      </c>
      <c r="O2394" s="336" t="s">
        <v>18592</v>
      </c>
      <c r="P2394" s="337"/>
      <c r="Q2394" s="338" t="str">
        <f t="shared" si="149"/>
        <v/>
      </c>
      <c r="R2394" s="338" t="b">
        <f t="shared" si="150"/>
        <v>1</v>
      </c>
      <c r="S2394" s="338" t="str">
        <f t="shared" si="151"/>
        <v/>
      </c>
    </row>
    <row r="2395" spans="1:19" s="338" customFormat="1" ht="20.100000000000001" customHeight="1">
      <c r="A2395" s="301"/>
      <c r="B2395" s="333"/>
      <c r="C2395" s="333"/>
      <c r="D2395" s="333"/>
      <c r="E2395" s="333"/>
      <c r="F2395" s="333"/>
      <c r="G2395" s="334"/>
      <c r="H2395" s="334"/>
      <c r="I2395" s="335"/>
      <c r="J2395" s="335"/>
      <c r="K2395" s="335"/>
      <c r="L2395" s="335"/>
      <c r="M2395" s="335"/>
      <c r="N2395" s="336" t="str">
        <f t="shared" ca="1" si="148"/>
        <v/>
      </c>
      <c r="O2395" s="336" t="s">
        <v>18592</v>
      </c>
      <c r="P2395" s="337"/>
      <c r="Q2395" s="338" t="str">
        <f t="shared" si="149"/>
        <v/>
      </c>
      <c r="R2395" s="338" t="b">
        <f t="shared" si="150"/>
        <v>1</v>
      </c>
      <c r="S2395" s="338" t="str">
        <f t="shared" si="151"/>
        <v/>
      </c>
    </row>
    <row r="2396" spans="1:19" s="338" customFormat="1" ht="20.100000000000001" customHeight="1">
      <c r="A2396" s="301"/>
      <c r="B2396" s="333"/>
      <c r="C2396" s="333"/>
      <c r="D2396" s="333"/>
      <c r="E2396" s="333"/>
      <c r="F2396" s="333"/>
      <c r="G2396" s="334"/>
      <c r="H2396" s="334"/>
      <c r="I2396" s="335"/>
      <c r="J2396" s="335"/>
      <c r="K2396" s="335"/>
      <c r="L2396" s="335"/>
      <c r="M2396" s="335"/>
      <c r="N2396" s="336" t="str">
        <f t="shared" ca="1" si="148"/>
        <v/>
      </c>
      <c r="O2396" s="336" t="s">
        <v>18592</v>
      </c>
      <c r="P2396" s="337"/>
      <c r="Q2396" s="338" t="str">
        <f t="shared" si="149"/>
        <v/>
      </c>
      <c r="R2396" s="338" t="b">
        <f t="shared" si="150"/>
        <v>1</v>
      </c>
      <c r="S2396" s="338" t="str">
        <f t="shared" si="151"/>
        <v/>
      </c>
    </row>
    <row r="2397" spans="1:19" s="338" customFormat="1" ht="20.100000000000001" customHeight="1">
      <c r="A2397" s="301"/>
      <c r="B2397" s="333"/>
      <c r="C2397" s="333"/>
      <c r="D2397" s="333"/>
      <c r="E2397" s="333"/>
      <c r="F2397" s="333"/>
      <c r="G2397" s="334"/>
      <c r="H2397" s="334"/>
      <c r="I2397" s="335"/>
      <c r="J2397" s="335"/>
      <c r="K2397" s="335"/>
      <c r="L2397" s="335"/>
      <c r="M2397" s="335"/>
      <c r="N2397" s="336" t="str">
        <f t="shared" ca="1" si="148"/>
        <v/>
      </c>
      <c r="O2397" s="336" t="s">
        <v>18592</v>
      </c>
      <c r="P2397" s="337"/>
      <c r="Q2397" s="338" t="str">
        <f t="shared" si="149"/>
        <v/>
      </c>
      <c r="R2397" s="338" t="b">
        <f t="shared" si="150"/>
        <v>1</v>
      </c>
      <c r="S2397" s="338" t="str">
        <f t="shared" si="151"/>
        <v/>
      </c>
    </row>
    <row r="2398" spans="1:19" s="338" customFormat="1" ht="20.100000000000001" customHeight="1">
      <c r="A2398" s="301"/>
      <c r="B2398" s="333"/>
      <c r="C2398" s="333"/>
      <c r="D2398" s="333"/>
      <c r="E2398" s="333"/>
      <c r="F2398" s="333"/>
      <c r="G2398" s="334"/>
      <c r="H2398" s="334"/>
      <c r="I2398" s="335"/>
      <c r="J2398" s="335"/>
      <c r="K2398" s="335"/>
      <c r="L2398" s="335"/>
      <c r="M2398" s="335"/>
      <c r="N2398" s="336" t="str">
        <f t="shared" ca="1" si="148"/>
        <v/>
      </c>
      <c r="O2398" s="336" t="s">
        <v>18592</v>
      </c>
      <c r="P2398" s="337"/>
      <c r="Q2398" s="338" t="str">
        <f t="shared" si="149"/>
        <v/>
      </c>
      <c r="R2398" s="338" t="b">
        <f t="shared" si="150"/>
        <v>1</v>
      </c>
      <c r="S2398" s="338" t="str">
        <f t="shared" si="151"/>
        <v/>
      </c>
    </row>
    <row r="2399" spans="1:19" s="338" customFormat="1" ht="20.100000000000001" customHeight="1">
      <c r="A2399" s="301"/>
      <c r="B2399" s="333"/>
      <c r="C2399" s="333"/>
      <c r="D2399" s="333"/>
      <c r="E2399" s="333"/>
      <c r="F2399" s="333"/>
      <c r="G2399" s="334"/>
      <c r="H2399" s="334"/>
      <c r="I2399" s="335"/>
      <c r="J2399" s="335"/>
      <c r="K2399" s="335"/>
      <c r="L2399" s="335"/>
      <c r="M2399" s="335"/>
      <c r="N2399" s="336" t="str">
        <f t="shared" ca="1" si="148"/>
        <v/>
      </c>
      <c r="O2399" s="336" t="s">
        <v>18592</v>
      </c>
      <c r="P2399" s="337"/>
      <c r="Q2399" s="338" t="str">
        <f t="shared" si="149"/>
        <v/>
      </c>
      <c r="R2399" s="338" t="b">
        <f t="shared" si="150"/>
        <v>1</v>
      </c>
      <c r="S2399" s="338" t="str">
        <f t="shared" si="151"/>
        <v/>
      </c>
    </row>
    <row r="2400" spans="1:19" s="338" customFormat="1" ht="20.100000000000001" customHeight="1">
      <c r="A2400" s="301"/>
      <c r="B2400" s="333"/>
      <c r="C2400" s="333"/>
      <c r="D2400" s="333"/>
      <c r="E2400" s="333"/>
      <c r="F2400" s="333"/>
      <c r="G2400" s="334"/>
      <c r="H2400" s="334"/>
      <c r="I2400" s="335"/>
      <c r="J2400" s="335"/>
      <c r="K2400" s="335"/>
      <c r="L2400" s="335"/>
      <c r="M2400" s="335"/>
      <c r="N2400" s="336" t="str">
        <f t="shared" ca="1" si="148"/>
        <v/>
      </c>
      <c r="O2400" s="336" t="s">
        <v>18592</v>
      </c>
      <c r="P2400" s="337"/>
      <c r="Q2400" s="338" t="str">
        <f t="shared" si="149"/>
        <v/>
      </c>
      <c r="R2400" s="338" t="b">
        <f t="shared" si="150"/>
        <v>1</v>
      </c>
      <c r="S2400" s="338" t="str">
        <f t="shared" si="151"/>
        <v/>
      </c>
    </row>
    <row r="2401" spans="1:19" s="338" customFormat="1" ht="20.100000000000001" customHeight="1">
      <c r="A2401" s="301"/>
      <c r="B2401" s="333"/>
      <c r="C2401" s="333"/>
      <c r="D2401" s="333"/>
      <c r="E2401" s="333"/>
      <c r="F2401" s="333"/>
      <c r="G2401" s="334"/>
      <c r="H2401" s="334"/>
      <c r="I2401" s="335"/>
      <c r="J2401" s="335"/>
      <c r="K2401" s="335"/>
      <c r="L2401" s="335"/>
      <c r="M2401" s="335"/>
      <c r="N2401" s="336" t="str">
        <f t="shared" ca="1" si="148"/>
        <v/>
      </c>
      <c r="O2401" s="336" t="s">
        <v>18592</v>
      </c>
      <c r="P2401" s="337"/>
      <c r="Q2401" s="338" t="str">
        <f t="shared" si="149"/>
        <v/>
      </c>
      <c r="R2401" s="338" t="b">
        <f t="shared" si="150"/>
        <v>1</v>
      </c>
      <c r="S2401" s="338" t="str">
        <f t="shared" si="151"/>
        <v/>
      </c>
    </row>
    <row r="2402" spans="1:19" s="338" customFormat="1" ht="20.100000000000001" customHeight="1">
      <c r="A2402" s="301"/>
      <c r="B2402" s="333"/>
      <c r="C2402" s="333"/>
      <c r="D2402" s="333"/>
      <c r="E2402" s="333"/>
      <c r="F2402" s="333"/>
      <c r="G2402" s="334"/>
      <c r="H2402" s="334"/>
      <c r="I2402" s="335"/>
      <c r="J2402" s="335"/>
      <c r="K2402" s="335"/>
      <c r="L2402" s="335"/>
      <c r="M2402" s="335"/>
      <c r="N2402" s="336" t="str">
        <f t="shared" ca="1" si="148"/>
        <v/>
      </c>
      <c r="O2402" s="336" t="s">
        <v>18592</v>
      </c>
      <c r="P2402" s="337"/>
      <c r="Q2402" s="338" t="str">
        <f t="shared" si="149"/>
        <v/>
      </c>
      <c r="R2402" s="338" t="b">
        <f t="shared" si="150"/>
        <v>1</v>
      </c>
      <c r="S2402" s="338" t="str">
        <f t="shared" si="151"/>
        <v/>
      </c>
    </row>
    <row r="2403" spans="1:19" s="338" customFormat="1" ht="20.100000000000001" customHeight="1">
      <c r="A2403" s="301"/>
      <c r="B2403" s="333"/>
      <c r="C2403" s="333"/>
      <c r="D2403" s="333"/>
      <c r="E2403" s="333"/>
      <c r="F2403" s="333"/>
      <c r="G2403" s="334"/>
      <c r="H2403" s="334"/>
      <c r="I2403" s="335"/>
      <c r="J2403" s="335"/>
      <c r="K2403" s="335"/>
      <c r="L2403" s="335"/>
      <c r="M2403" s="335"/>
      <c r="N2403" s="336" t="str">
        <f t="shared" ca="1" si="148"/>
        <v/>
      </c>
      <c r="O2403" s="336" t="s">
        <v>18592</v>
      </c>
      <c r="P2403" s="337"/>
      <c r="Q2403" s="338" t="str">
        <f t="shared" si="149"/>
        <v/>
      </c>
      <c r="R2403" s="338" t="b">
        <f t="shared" si="150"/>
        <v>1</v>
      </c>
      <c r="S2403" s="338" t="str">
        <f t="shared" si="151"/>
        <v/>
      </c>
    </row>
    <row r="2404" spans="1:19" s="338" customFormat="1" ht="20.100000000000001" customHeight="1">
      <c r="A2404" s="301"/>
      <c r="B2404" s="333"/>
      <c r="C2404" s="333"/>
      <c r="D2404" s="333"/>
      <c r="E2404" s="333"/>
      <c r="F2404" s="333"/>
      <c r="G2404" s="334"/>
      <c r="H2404" s="334"/>
      <c r="I2404" s="335"/>
      <c r="J2404" s="335"/>
      <c r="K2404" s="335"/>
      <c r="L2404" s="335"/>
      <c r="M2404" s="335"/>
      <c r="N2404" s="336" t="str">
        <f t="shared" ca="1" si="148"/>
        <v/>
      </c>
      <c r="O2404" s="336" t="s">
        <v>18592</v>
      </c>
      <c r="P2404" s="337"/>
      <c r="Q2404" s="338" t="str">
        <f t="shared" si="149"/>
        <v/>
      </c>
      <c r="R2404" s="338" t="b">
        <f t="shared" si="150"/>
        <v>1</v>
      </c>
      <c r="S2404" s="338" t="str">
        <f t="shared" si="151"/>
        <v/>
      </c>
    </row>
    <row r="2405" spans="1:19" s="338" customFormat="1" ht="20.100000000000001" customHeight="1">
      <c r="A2405" s="301"/>
      <c r="B2405" s="333"/>
      <c r="C2405" s="333"/>
      <c r="D2405" s="333"/>
      <c r="E2405" s="333"/>
      <c r="F2405" s="333"/>
      <c r="G2405" s="334"/>
      <c r="H2405" s="334"/>
      <c r="I2405" s="335"/>
      <c r="J2405" s="335"/>
      <c r="K2405" s="335"/>
      <c r="L2405" s="335"/>
      <c r="M2405" s="335"/>
      <c r="N2405" s="336" t="str">
        <f t="shared" ca="1" si="148"/>
        <v/>
      </c>
      <c r="O2405" s="336" t="s">
        <v>18592</v>
      </c>
      <c r="P2405" s="337"/>
      <c r="Q2405" s="338" t="str">
        <f t="shared" si="149"/>
        <v/>
      </c>
      <c r="R2405" s="338" t="b">
        <f t="shared" si="150"/>
        <v>1</v>
      </c>
      <c r="S2405" s="338" t="str">
        <f t="shared" si="151"/>
        <v/>
      </c>
    </row>
    <row r="2406" spans="1:19" s="338" customFormat="1" ht="20.100000000000001" customHeight="1">
      <c r="A2406" s="301"/>
      <c r="B2406" s="333"/>
      <c r="C2406" s="333"/>
      <c r="D2406" s="333"/>
      <c r="E2406" s="333"/>
      <c r="F2406" s="333"/>
      <c r="G2406" s="334"/>
      <c r="H2406" s="334"/>
      <c r="I2406" s="335"/>
      <c r="J2406" s="335"/>
      <c r="K2406" s="335"/>
      <c r="L2406" s="335"/>
      <c r="M2406" s="335"/>
      <c r="N2406" s="336" t="str">
        <f t="shared" ca="1" si="148"/>
        <v/>
      </c>
      <c r="O2406" s="336" t="s">
        <v>18592</v>
      </c>
      <c r="P2406" s="337"/>
      <c r="Q2406" s="338" t="str">
        <f t="shared" si="149"/>
        <v/>
      </c>
      <c r="R2406" s="338" t="b">
        <f t="shared" si="150"/>
        <v>1</v>
      </c>
      <c r="S2406" s="338" t="str">
        <f t="shared" si="151"/>
        <v/>
      </c>
    </row>
    <row r="2407" spans="1:19" s="338" customFormat="1" ht="20.100000000000001" customHeight="1">
      <c r="A2407" s="301"/>
      <c r="B2407" s="333"/>
      <c r="C2407" s="333"/>
      <c r="D2407" s="333"/>
      <c r="E2407" s="333"/>
      <c r="F2407" s="333"/>
      <c r="G2407" s="334"/>
      <c r="H2407" s="334"/>
      <c r="I2407" s="335"/>
      <c r="J2407" s="335"/>
      <c r="K2407" s="335"/>
      <c r="L2407" s="335"/>
      <c r="M2407" s="335"/>
      <c r="N2407" s="336" t="str">
        <f t="shared" ca="1" si="148"/>
        <v/>
      </c>
      <c r="O2407" s="336" t="s">
        <v>18592</v>
      </c>
      <c r="P2407" s="337"/>
      <c r="Q2407" s="338" t="str">
        <f t="shared" si="149"/>
        <v/>
      </c>
      <c r="R2407" s="338" t="b">
        <f t="shared" si="150"/>
        <v>1</v>
      </c>
      <c r="S2407" s="338" t="str">
        <f t="shared" si="151"/>
        <v/>
      </c>
    </row>
    <row r="2408" spans="1:19" s="338" customFormat="1" ht="20.100000000000001" customHeight="1">
      <c r="A2408" s="301"/>
      <c r="B2408" s="333"/>
      <c r="C2408" s="333"/>
      <c r="D2408" s="333"/>
      <c r="E2408" s="333"/>
      <c r="F2408" s="333"/>
      <c r="G2408" s="334"/>
      <c r="H2408" s="334"/>
      <c r="I2408" s="335"/>
      <c r="J2408" s="335"/>
      <c r="K2408" s="335"/>
      <c r="L2408" s="335"/>
      <c r="M2408" s="335"/>
      <c r="N2408" s="336" t="str">
        <f t="shared" ca="1" si="148"/>
        <v/>
      </c>
      <c r="O2408" s="336" t="s">
        <v>18592</v>
      </c>
      <c r="P2408" s="337"/>
      <c r="Q2408" s="338" t="str">
        <f t="shared" si="149"/>
        <v/>
      </c>
      <c r="R2408" s="338" t="b">
        <f t="shared" si="150"/>
        <v>1</v>
      </c>
      <c r="S2408" s="338" t="str">
        <f t="shared" si="151"/>
        <v/>
      </c>
    </row>
    <row r="2409" spans="1:19" s="338" customFormat="1" ht="20.100000000000001" customHeight="1">
      <c r="A2409" s="301"/>
      <c r="B2409" s="333"/>
      <c r="C2409" s="333"/>
      <c r="D2409" s="333"/>
      <c r="E2409" s="333"/>
      <c r="F2409" s="333"/>
      <c r="G2409" s="334"/>
      <c r="H2409" s="334"/>
      <c r="I2409" s="335"/>
      <c r="J2409" s="335"/>
      <c r="K2409" s="335"/>
      <c r="L2409" s="335"/>
      <c r="M2409" s="335"/>
      <c r="N2409" s="336" t="str">
        <f t="shared" ca="1" si="148"/>
        <v/>
      </c>
      <c r="O2409" s="336" t="s">
        <v>18592</v>
      </c>
      <c r="P2409" s="337"/>
      <c r="Q2409" s="338" t="str">
        <f t="shared" si="149"/>
        <v/>
      </c>
      <c r="R2409" s="338" t="b">
        <f t="shared" si="150"/>
        <v>1</v>
      </c>
      <c r="S2409" s="338" t="str">
        <f t="shared" si="151"/>
        <v/>
      </c>
    </row>
    <row r="2410" spans="1:19" s="338" customFormat="1" ht="20.100000000000001" customHeight="1">
      <c r="A2410" s="301"/>
      <c r="B2410" s="333"/>
      <c r="C2410" s="333"/>
      <c r="D2410" s="333"/>
      <c r="E2410" s="333"/>
      <c r="F2410" s="333"/>
      <c r="G2410" s="334"/>
      <c r="H2410" s="334"/>
      <c r="I2410" s="335"/>
      <c r="J2410" s="335"/>
      <c r="K2410" s="335"/>
      <c r="L2410" s="335"/>
      <c r="M2410" s="335"/>
      <c r="N2410" s="336" t="str">
        <f t="shared" ca="1" si="148"/>
        <v/>
      </c>
      <c r="O2410" s="336" t="s">
        <v>18592</v>
      </c>
      <c r="P2410" s="337"/>
      <c r="Q2410" s="338" t="str">
        <f t="shared" si="149"/>
        <v/>
      </c>
      <c r="R2410" s="338" t="b">
        <f t="shared" si="150"/>
        <v>1</v>
      </c>
      <c r="S2410" s="338" t="str">
        <f t="shared" si="151"/>
        <v/>
      </c>
    </row>
    <row r="2411" spans="1:19" s="338" customFormat="1" ht="20.100000000000001" customHeight="1">
      <c r="A2411" s="301"/>
      <c r="B2411" s="333"/>
      <c r="C2411" s="333"/>
      <c r="D2411" s="333"/>
      <c r="E2411" s="333"/>
      <c r="F2411" s="333"/>
      <c r="G2411" s="334"/>
      <c r="H2411" s="334"/>
      <c r="I2411" s="335"/>
      <c r="J2411" s="335"/>
      <c r="K2411" s="335"/>
      <c r="L2411" s="335"/>
      <c r="M2411" s="335"/>
      <c r="N2411" s="336" t="str">
        <f t="shared" ca="1" si="148"/>
        <v/>
      </c>
      <c r="O2411" s="336" t="s">
        <v>18592</v>
      </c>
      <c r="P2411" s="337"/>
      <c r="Q2411" s="338" t="str">
        <f t="shared" si="149"/>
        <v/>
      </c>
      <c r="R2411" s="338" t="b">
        <f t="shared" si="150"/>
        <v>1</v>
      </c>
      <c r="S2411" s="338" t="str">
        <f t="shared" si="151"/>
        <v/>
      </c>
    </row>
    <row r="2412" spans="1:19" s="338" customFormat="1" ht="20.100000000000001" customHeight="1">
      <c r="A2412" s="301"/>
      <c r="B2412" s="333"/>
      <c r="C2412" s="333"/>
      <c r="D2412" s="333"/>
      <c r="E2412" s="333"/>
      <c r="F2412" s="333"/>
      <c r="G2412" s="334"/>
      <c r="H2412" s="334"/>
      <c r="I2412" s="335"/>
      <c r="J2412" s="335"/>
      <c r="K2412" s="335"/>
      <c r="L2412" s="335"/>
      <c r="M2412" s="335"/>
      <c r="N2412" s="336" t="str">
        <f t="shared" ca="1" si="148"/>
        <v/>
      </c>
      <c r="O2412" s="336" t="s">
        <v>18592</v>
      </c>
      <c r="P2412" s="337"/>
      <c r="Q2412" s="338" t="str">
        <f t="shared" si="149"/>
        <v/>
      </c>
      <c r="R2412" s="338" t="b">
        <f t="shared" si="150"/>
        <v>1</v>
      </c>
      <c r="S2412" s="338" t="str">
        <f t="shared" si="151"/>
        <v/>
      </c>
    </row>
    <row r="2413" spans="1:19" s="338" customFormat="1" ht="20.100000000000001" customHeight="1">
      <c r="A2413" s="301"/>
      <c r="B2413" s="333"/>
      <c r="C2413" s="333"/>
      <c r="D2413" s="333"/>
      <c r="E2413" s="333"/>
      <c r="F2413" s="333"/>
      <c r="G2413" s="334"/>
      <c r="H2413" s="334"/>
      <c r="I2413" s="335"/>
      <c r="J2413" s="335"/>
      <c r="K2413" s="335"/>
      <c r="L2413" s="335"/>
      <c r="M2413" s="335"/>
      <c r="N2413" s="336" t="str">
        <f t="shared" ca="1" si="148"/>
        <v/>
      </c>
      <c r="O2413" s="336" t="s">
        <v>18592</v>
      </c>
      <c r="P2413" s="337"/>
      <c r="Q2413" s="338" t="str">
        <f t="shared" si="149"/>
        <v/>
      </c>
      <c r="R2413" s="338" t="b">
        <f t="shared" si="150"/>
        <v>1</v>
      </c>
      <c r="S2413" s="338" t="str">
        <f t="shared" si="151"/>
        <v/>
      </c>
    </row>
    <row r="2414" spans="1:19" s="338" customFormat="1" ht="20.100000000000001" customHeight="1">
      <c r="A2414" s="301"/>
      <c r="B2414" s="333"/>
      <c r="C2414" s="333"/>
      <c r="D2414" s="333"/>
      <c r="E2414" s="333"/>
      <c r="F2414" s="333"/>
      <c r="G2414" s="334"/>
      <c r="H2414" s="334"/>
      <c r="I2414" s="335"/>
      <c r="J2414" s="335"/>
      <c r="K2414" s="335"/>
      <c r="L2414" s="335"/>
      <c r="M2414" s="335"/>
      <c r="N2414" s="336" t="str">
        <f t="shared" ca="1" si="148"/>
        <v/>
      </c>
      <c r="O2414" s="336" t="s">
        <v>18592</v>
      </c>
      <c r="P2414" s="337"/>
      <c r="Q2414" s="338" t="str">
        <f t="shared" si="149"/>
        <v/>
      </c>
      <c r="R2414" s="338" t="b">
        <f t="shared" si="150"/>
        <v>1</v>
      </c>
      <c r="S2414" s="338" t="str">
        <f t="shared" si="151"/>
        <v/>
      </c>
    </row>
    <row r="2415" spans="1:19" s="338" customFormat="1" ht="20.100000000000001" customHeight="1">
      <c r="A2415" s="301"/>
      <c r="B2415" s="333"/>
      <c r="C2415" s="333"/>
      <c r="D2415" s="333"/>
      <c r="E2415" s="333"/>
      <c r="F2415" s="333"/>
      <c r="G2415" s="334"/>
      <c r="H2415" s="334"/>
      <c r="I2415" s="335"/>
      <c r="J2415" s="335"/>
      <c r="K2415" s="335"/>
      <c r="L2415" s="335"/>
      <c r="M2415" s="335"/>
      <c r="N2415" s="336" t="str">
        <f t="shared" ca="1" si="148"/>
        <v/>
      </c>
      <c r="O2415" s="336" t="s">
        <v>18592</v>
      </c>
      <c r="P2415" s="337"/>
      <c r="Q2415" s="338" t="str">
        <f t="shared" si="149"/>
        <v/>
      </c>
      <c r="R2415" s="338" t="b">
        <f t="shared" si="150"/>
        <v>1</v>
      </c>
      <c r="S2415" s="338" t="str">
        <f t="shared" si="151"/>
        <v/>
      </c>
    </row>
    <row r="2416" spans="1:19" s="338" customFormat="1" ht="20.100000000000001" customHeight="1">
      <c r="A2416" s="301"/>
      <c r="B2416" s="333"/>
      <c r="C2416" s="333"/>
      <c r="D2416" s="333"/>
      <c r="E2416" s="333"/>
      <c r="F2416" s="333"/>
      <c r="G2416" s="334"/>
      <c r="H2416" s="334"/>
      <c r="I2416" s="335"/>
      <c r="J2416" s="335"/>
      <c r="K2416" s="335"/>
      <c r="L2416" s="335"/>
      <c r="M2416" s="335"/>
      <c r="N2416" s="336" t="str">
        <f t="shared" ca="1" si="148"/>
        <v/>
      </c>
      <c r="O2416" s="336" t="s">
        <v>18592</v>
      </c>
      <c r="P2416" s="337"/>
      <c r="Q2416" s="338" t="str">
        <f t="shared" si="149"/>
        <v/>
      </c>
      <c r="R2416" s="338" t="b">
        <f t="shared" si="150"/>
        <v>1</v>
      </c>
      <c r="S2416" s="338" t="str">
        <f t="shared" si="151"/>
        <v/>
      </c>
    </row>
    <row r="2417" spans="1:19" s="338" customFormat="1" ht="20.100000000000001" customHeight="1">
      <c r="A2417" s="301"/>
      <c r="B2417" s="333"/>
      <c r="C2417" s="333"/>
      <c r="D2417" s="333"/>
      <c r="E2417" s="333"/>
      <c r="F2417" s="333"/>
      <c r="G2417" s="334"/>
      <c r="H2417" s="334"/>
      <c r="I2417" s="335"/>
      <c r="J2417" s="335"/>
      <c r="K2417" s="335"/>
      <c r="L2417" s="335"/>
      <c r="M2417" s="335"/>
      <c r="N2417" s="336" t="str">
        <f t="shared" ca="1" si="148"/>
        <v/>
      </c>
      <c r="O2417" s="336" t="s">
        <v>18592</v>
      </c>
      <c r="P2417" s="337"/>
      <c r="Q2417" s="338" t="str">
        <f t="shared" si="149"/>
        <v/>
      </c>
      <c r="R2417" s="338" t="b">
        <f t="shared" si="150"/>
        <v>1</v>
      </c>
      <c r="S2417" s="338" t="str">
        <f t="shared" si="151"/>
        <v/>
      </c>
    </row>
    <row r="2418" spans="1:19" s="338" customFormat="1" ht="20.100000000000001" customHeight="1">
      <c r="A2418" s="301"/>
      <c r="B2418" s="333"/>
      <c r="C2418" s="333"/>
      <c r="D2418" s="333"/>
      <c r="E2418" s="333"/>
      <c r="F2418" s="333"/>
      <c r="G2418" s="334"/>
      <c r="H2418" s="334"/>
      <c r="I2418" s="335"/>
      <c r="J2418" s="335"/>
      <c r="K2418" s="335"/>
      <c r="L2418" s="335"/>
      <c r="M2418" s="335"/>
      <c r="N2418" s="336" t="str">
        <f t="shared" ca="1" si="148"/>
        <v/>
      </c>
      <c r="O2418" s="336" t="s">
        <v>18592</v>
      </c>
      <c r="P2418" s="337"/>
      <c r="Q2418" s="338" t="str">
        <f t="shared" si="149"/>
        <v/>
      </c>
      <c r="R2418" s="338" t="b">
        <f t="shared" si="150"/>
        <v>1</v>
      </c>
      <c r="S2418" s="338" t="str">
        <f t="shared" si="151"/>
        <v/>
      </c>
    </row>
    <row r="2419" spans="1:19" s="338" customFormat="1" ht="20.100000000000001" customHeight="1">
      <c r="A2419" s="301"/>
      <c r="B2419" s="333"/>
      <c r="C2419" s="333"/>
      <c r="D2419" s="333"/>
      <c r="E2419" s="333"/>
      <c r="F2419" s="333"/>
      <c r="G2419" s="334"/>
      <c r="H2419" s="334"/>
      <c r="I2419" s="335"/>
      <c r="J2419" s="335"/>
      <c r="K2419" s="335"/>
      <c r="L2419" s="335"/>
      <c r="M2419" s="335"/>
      <c r="N2419" s="336" t="str">
        <f t="shared" ca="1" si="148"/>
        <v/>
      </c>
      <c r="O2419" s="336" t="s">
        <v>18592</v>
      </c>
      <c r="P2419" s="337"/>
      <c r="Q2419" s="338" t="str">
        <f t="shared" si="149"/>
        <v/>
      </c>
      <c r="R2419" s="338" t="b">
        <f t="shared" si="150"/>
        <v>1</v>
      </c>
      <c r="S2419" s="338" t="str">
        <f t="shared" si="151"/>
        <v/>
      </c>
    </row>
    <row r="2420" spans="1:19" s="338" customFormat="1" ht="20.100000000000001" customHeight="1">
      <c r="A2420" s="301"/>
      <c r="B2420" s="333"/>
      <c r="C2420" s="333"/>
      <c r="D2420" s="333"/>
      <c r="E2420" s="333"/>
      <c r="F2420" s="333"/>
      <c r="G2420" s="334"/>
      <c r="H2420" s="334"/>
      <c r="I2420" s="335"/>
      <c r="J2420" s="335"/>
      <c r="K2420" s="335"/>
      <c r="L2420" s="335"/>
      <c r="M2420" s="335"/>
      <c r="N2420" s="336" t="str">
        <f t="shared" ca="1" si="148"/>
        <v/>
      </c>
      <c r="O2420" s="336" t="s">
        <v>18592</v>
      </c>
      <c r="P2420" s="337"/>
      <c r="Q2420" s="338" t="str">
        <f t="shared" si="149"/>
        <v/>
      </c>
      <c r="R2420" s="338" t="b">
        <f t="shared" si="150"/>
        <v>1</v>
      </c>
      <c r="S2420" s="338" t="str">
        <f t="shared" si="151"/>
        <v/>
      </c>
    </row>
    <row r="2421" spans="1:19" s="338" customFormat="1" ht="20.100000000000001" customHeight="1">
      <c r="A2421" s="301"/>
      <c r="B2421" s="333"/>
      <c r="C2421" s="333"/>
      <c r="D2421" s="333"/>
      <c r="E2421" s="333"/>
      <c r="F2421" s="333"/>
      <c r="G2421" s="334"/>
      <c r="H2421" s="334"/>
      <c r="I2421" s="335"/>
      <c r="J2421" s="335"/>
      <c r="K2421" s="335"/>
      <c r="L2421" s="335"/>
      <c r="M2421" s="335"/>
      <c r="N2421" s="336" t="str">
        <f t="shared" ca="1" si="148"/>
        <v/>
      </c>
      <c r="O2421" s="336" t="s">
        <v>18592</v>
      </c>
      <c r="P2421" s="337"/>
      <c r="Q2421" s="338" t="str">
        <f t="shared" si="149"/>
        <v/>
      </c>
      <c r="R2421" s="338" t="b">
        <f t="shared" si="150"/>
        <v>1</v>
      </c>
      <c r="S2421" s="338" t="str">
        <f t="shared" si="151"/>
        <v/>
      </c>
    </row>
    <row r="2422" spans="1:19" s="338" customFormat="1" ht="20.100000000000001" customHeight="1">
      <c r="A2422" s="301"/>
      <c r="B2422" s="333"/>
      <c r="C2422" s="333"/>
      <c r="D2422" s="333"/>
      <c r="E2422" s="333"/>
      <c r="F2422" s="333"/>
      <c r="G2422" s="334"/>
      <c r="H2422" s="334"/>
      <c r="I2422" s="335"/>
      <c r="J2422" s="335"/>
      <c r="K2422" s="335"/>
      <c r="L2422" s="335"/>
      <c r="M2422" s="335"/>
      <c r="N2422" s="336" t="str">
        <f t="shared" ca="1" si="148"/>
        <v/>
      </c>
      <c r="O2422" s="336" t="s">
        <v>18592</v>
      </c>
      <c r="P2422" s="337"/>
      <c r="Q2422" s="338" t="str">
        <f t="shared" si="149"/>
        <v/>
      </c>
      <c r="R2422" s="338" t="b">
        <f t="shared" si="150"/>
        <v>1</v>
      </c>
      <c r="S2422" s="338" t="str">
        <f t="shared" si="151"/>
        <v/>
      </c>
    </row>
    <row r="2423" spans="1:19" s="338" customFormat="1" ht="20.100000000000001" customHeight="1">
      <c r="A2423" s="301"/>
      <c r="B2423" s="333"/>
      <c r="C2423" s="333"/>
      <c r="D2423" s="333"/>
      <c r="E2423" s="333"/>
      <c r="F2423" s="333"/>
      <c r="G2423" s="334"/>
      <c r="H2423" s="334"/>
      <c r="I2423" s="335"/>
      <c r="J2423" s="335"/>
      <c r="K2423" s="335"/>
      <c r="L2423" s="335"/>
      <c r="M2423" s="335"/>
      <c r="N2423" s="336" t="str">
        <f t="shared" ca="1" si="148"/>
        <v/>
      </c>
      <c r="O2423" s="336" t="s">
        <v>18592</v>
      </c>
      <c r="P2423" s="337"/>
      <c r="Q2423" s="338" t="str">
        <f t="shared" si="149"/>
        <v/>
      </c>
      <c r="R2423" s="338" t="b">
        <f t="shared" si="150"/>
        <v>1</v>
      </c>
      <c r="S2423" s="338" t="str">
        <f t="shared" si="151"/>
        <v/>
      </c>
    </row>
    <row r="2424" spans="1:19" s="338" customFormat="1" ht="20.100000000000001" customHeight="1">
      <c r="A2424" s="301"/>
      <c r="B2424" s="333"/>
      <c r="C2424" s="333"/>
      <c r="D2424" s="333"/>
      <c r="E2424" s="333"/>
      <c r="F2424" s="333"/>
      <c r="G2424" s="334"/>
      <c r="H2424" s="334"/>
      <c r="I2424" s="335"/>
      <c r="J2424" s="335"/>
      <c r="K2424" s="335"/>
      <c r="L2424" s="335"/>
      <c r="M2424" s="335"/>
      <c r="N2424" s="336" t="str">
        <f t="shared" ca="1" si="148"/>
        <v/>
      </c>
      <c r="O2424" s="336" t="s">
        <v>18592</v>
      </c>
      <c r="P2424" s="337"/>
      <c r="Q2424" s="338" t="str">
        <f t="shared" si="149"/>
        <v/>
      </c>
      <c r="R2424" s="338" t="b">
        <f t="shared" si="150"/>
        <v>1</v>
      </c>
      <c r="S2424" s="338" t="str">
        <f t="shared" si="151"/>
        <v/>
      </c>
    </row>
    <row r="2425" spans="1:19" s="338" customFormat="1" ht="20.100000000000001" customHeight="1">
      <c r="A2425" s="301"/>
      <c r="B2425" s="333"/>
      <c r="C2425" s="333"/>
      <c r="D2425" s="333"/>
      <c r="E2425" s="333"/>
      <c r="F2425" s="333"/>
      <c r="G2425" s="334"/>
      <c r="H2425" s="334"/>
      <c r="I2425" s="335"/>
      <c r="J2425" s="335"/>
      <c r="K2425" s="335"/>
      <c r="L2425" s="335"/>
      <c r="M2425" s="335"/>
      <c r="N2425" s="336" t="str">
        <f t="shared" ca="1" si="148"/>
        <v/>
      </c>
      <c r="O2425" s="336" t="s">
        <v>18592</v>
      </c>
      <c r="P2425" s="337"/>
      <c r="Q2425" s="338" t="str">
        <f t="shared" si="149"/>
        <v/>
      </c>
      <c r="R2425" s="338" t="b">
        <f t="shared" si="150"/>
        <v>1</v>
      </c>
      <c r="S2425" s="338" t="str">
        <f t="shared" si="151"/>
        <v/>
      </c>
    </row>
    <row r="2426" spans="1:19" s="338" customFormat="1" ht="20.100000000000001" customHeight="1">
      <c r="A2426" s="301"/>
      <c r="B2426" s="333"/>
      <c r="C2426" s="333"/>
      <c r="D2426" s="333"/>
      <c r="E2426" s="333"/>
      <c r="F2426" s="333"/>
      <c r="G2426" s="334"/>
      <c r="H2426" s="334"/>
      <c r="I2426" s="335"/>
      <c r="J2426" s="335"/>
      <c r="K2426" s="335"/>
      <c r="L2426" s="335"/>
      <c r="M2426" s="335"/>
      <c r="N2426" s="336" t="str">
        <f t="shared" ca="1" si="148"/>
        <v/>
      </c>
      <c r="O2426" s="336" t="s">
        <v>18592</v>
      </c>
      <c r="P2426" s="337"/>
      <c r="Q2426" s="338" t="str">
        <f t="shared" si="149"/>
        <v/>
      </c>
      <c r="R2426" s="338" t="b">
        <f t="shared" si="150"/>
        <v>1</v>
      </c>
      <c r="S2426" s="338" t="str">
        <f t="shared" si="151"/>
        <v/>
      </c>
    </row>
    <row r="2427" spans="1:19" s="338" customFormat="1" ht="20.100000000000001" customHeight="1">
      <c r="A2427" s="301"/>
      <c r="B2427" s="333"/>
      <c r="C2427" s="333"/>
      <c r="D2427" s="333"/>
      <c r="E2427" s="333"/>
      <c r="F2427" s="333"/>
      <c r="G2427" s="334"/>
      <c r="H2427" s="334"/>
      <c r="I2427" s="335"/>
      <c r="J2427" s="335"/>
      <c r="K2427" s="335"/>
      <c r="L2427" s="335"/>
      <c r="M2427" s="335"/>
      <c r="N2427" s="336" t="str">
        <f t="shared" ca="1" si="148"/>
        <v/>
      </c>
      <c r="O2427" s="336" t="s">
        <v>18592</v>
      </c>
      <c r="P2427" s="337"/>
      <c r="Q2427" s="338" t="str">
        <f t="shared" si="149"/>
        <v/>
      </c>
      <c r="R2427" s="338" t="b">
        <f t="shared" si="150"/>
        <v>1</v>
      </c>
      <c r="S2427" s="338" t="str">
        <f t="shared" si="151"/>
        <v/>
      </c>
    </row>
    <row r="2428" spans="1:19" s="338" customFormat="1" ht="20.100000000000001" customHeight="1">
      <c r="A2428" s="301"/>
      <c r="B2428" s="333"/>
      <c r="C2428" s="333"/>
      <c r="D2428" s="333"/>
      <c r="E2428" s="333"/>
      <c r="F2428" s="333"/>
      <c r="G2428" s="334"/>
      <c r="H2428" s="334"/>
      <c r="I2428" s="335"/>
      <c r="J2428" s="335"/>
      <c r="K2428" s="335"/>
      <c r="L2428" s="335"/>
      <c r="M2428" s="335"/>
      <c r="N2428" s="336" t="str">
        <f t="shared" ca="1" si="148"/>
        <v/>
      </c>
      <c r="O2428" s="336" t="s">
        <v>18592</v>
      </c>
      <c r="P2428" s="337"/>
      <c r="Q2428" s="338" t="str">
        <f t="shared" si="149"/>
        <v/>
      </c>
      <c r="R2428" s="338" t="b">
        <f t="shared" si="150"/>
        <v>1</v>
      </c>
      <c r="S2428" s="338" t="str">
        <f t="shared" si="151"/>
        <v/>
      </c>
    </row>
    <row r="2429" spans="1:19" s="338" customFormat="1" ht="20.100000000000001" customHeight="1">
      <c r="A2429" s="301"/>
      <c r="B2429" s="333"/>
      <c r="C2429" s="333"/>
      <c r="D2429" s="333"/>
      <c r="E2429" s="333"/>
      <c r="F2429" s="333"/>
      <c r="G2429" s="334"/>
      <c r="H2429" s="334"/>
      <c r="I2429" s="335"/>
      <c r="J2429" s="335"/>
      <c r="K2429" s="335"/>
      <c r="L2429" s="335"/>
      <c r="M2429" s="335"/>
      <c r="N2429" s="336" t="str">
        <f t="shared" ca="1" si="148"/>
        <v/>
      </c>
      <c r="O2429" s="336" t="s">
        <v>18592</v>
      </c>
      <c r="P2429" s="337"/>
      <c r="Q2429" s="338" t="str">
        <f t="shared" si="149"/>
        <v/>
      </c>
      <c r="R2429" s="338" t="b">
        <f t="shared" si="150"/>
        <v>1</v>
      </c>
      <c r="S2429" s="338" t="str">
        <f t="shared" si="151"/>
        <v/>
      </c>
    </row>
    <row r="2430" spans="1:19" s="338" customFormat="1" ht="20.100000000000001" customHeight="1">
      <c r="A2430" s="301"/>
      <c r="B2430" s="333"/>
      <c r="C2430" s="333"/>
      <c r="D2430" s="333"/>
      <c r="E2430" s="333"/>
      <c r="F2430" s="333"/>
      <c r="G2430" s="334"/>
      <c r="H2430" s="334"/>
      <c r="I2430" s="335"/>
      <c r="J2430" s="335"/>
      <c r="K2430" s="335"/>
      <c r="L2430" s="335"/>
      <c r="M2430" s="335"/>
      <c r="N2430" s="336" t="str">
        <f t="shared" ca="1" si="148"/>
        <v/>
      </c>
      <c r="O2430" s="336" t="s">
        <v>18592</v>
      </c>
      <c r="P2430" s="337"/>
      <c r="Q2430" s="338" t="str">
        <f t="shared" si="149"/>
        <v/>
      </c>
      <c r="R2430" s="338" t="b">
        <f t="shared" si="150"/>
        <v>1</v>
      </c>
      <c r="S2430" s="338" t="str">
        <f t="shared" si="151"/>
        <v/>
      </c>
    </row>
    <row r="2431" spans="1:19" s="338" customFormat="1" ht="20.100000000000001" customHeight="1">
      <c r="A2431" s="301"/>
      <c r="B2431" s="333"/>
      <c r="C2431" s="333"/>
      <c r="D2431" s="333"/>
      <c r="E2431" s="333"/>
      <c r="F2431" s="333"/>
      <c r="G2431" s="334"/>
      <c r="H2431" s="334"/>
      <c r="I2431" s="335"/>
      <c r="J2431" s="335"/>
      <c r="K2431" s="335"/>
      <c r="L2431" s="335"/>
      <c r="M2431" s="335"/>
      <c r="N2431" s="336" t="str">
        <f t="shared" ca="1" si="148"/>
        <v/>
      </c>
      <c r="O2431" s="336" t="s">
        <v>18592</v>
      </c>
      <c r="P2431" s="337"/>
      <c r="Q2431" s="338" t="str">
        <f t="shared" si="149"/>
        <v/>
      </c>
      <c r="R2431" s="338" t="b">
        <f t="shared" si="150"/>
        <v>1</v>
      </c>
      <c r="S2431" s="338" t="str">
        <f t="shared" si="151"/>
        <v/>
      </c>
    </row>
    <row r="2432" spans="1:19" s="338" customFormat="1" ht="20.100000000000001" customHeight="1">
      <c r="A2432" s="301"/>
      <c r="B2432" s="333"/>
      <c r="C2432" s="333"/>
      <c r="D2432" s="333"/>
      <c r="E2432" s="333"/>
      <c r="F2432" s="333"/>
      <c r="G2432" s="334"/>
      <c r="H2432" s="334"/>
      <c r="I2432" s="335"/>
      <c r="J2432" s="335"/>
      <c r="K2432" s="335"/>
      <c r="L2432" s="335"/>
      <c r="M2432" s="335"/>
      <c r="N2432" s="336" t="str">
        <f t="shared" ca="1" si="148"/>
        <v/>
      </c>
      <c r="O2432" s="336" t="s">
        <v>18592</v>
      </c>
      <c r="P2432" s="337"/>
      <c r="Q2432" s="338" t="str">
        <f t="shared" si="149"/>
        <v/>
      </c>
      <c r="R2432" s="338" t="b">
        <f t="shared" si="150"/>
        <v>1</v>
      </c>
      <c r="S2432" s="338" t="str">
        <f t="shared" si="151"/>
        <v/>
      </c>
    </row>
    <row r="2433" spans="1:19" s="338" customFormat="1" ht="20.100000000000001" customHeight="1">
      <c r="A2433" s="301"/>
      <c r="B2433" s="333"/>
      <c r="C2433" s="333"/>
      <c r="D2433" s="333"/>
      <c r="E2433" s="333"/>
      <c r="F2433" s="333"/>
      <c r="G2433" s="334"/>
      <c r="H2433" s="334"/>
      <c r="I2433" s="335"/>
      <c r="J2433" s="335"/>
      <c r="K2433" s="335"/>
      <c r="L2433" s="335"/>
      <c r="M2433" s="335"/>
      <c r="N2433" s="336" t="str">
        <f t="shared" ca="1" si="148"/>
        <v/>
      </c>
      <c r="O2433" s="336" t="s">
        <v>18592</v>
      </c>
      <c r="P2433" s="337"/>
      <c r="Q2433" s="338" t="str">
        <f t="shared" si="149"/>
        <v/>
      </c>
      <c r="R2433" s="338" t="b">
        <f t="shared" si="150"/>
        <v>1</v>
      </c>
      <c r="S2433" s="338" t="str">
        <f t="shared" si="151"/>
        <v/>
      </c>
    </row>
    <row r="2434" spans="1:19" s="338" customFormat="1" ht="20.100000000000001" customHeight="1">
      <c r="A2434" s="301"/>
      <c r="B2434" s="333"/>
      <c r="C2434" s="333"/>
      <c r="D2434" s="333"/>
      <c r="E2434" s="333"/>
      <c r="F2434" s="333"/>
      <c r="G2434" s="334"/>
      <c r="H2434" s="334"/>
      <c r="I2434" s="335"/>
      <c r="J2434" s="335"/>
      <c r="K2434" s="335"/>
      <c r="L2434" s="335"/>
      <c r="M2434" s="335"/>
      <c r="N2434" s="336" t="str">
        <f t="shared" ca="1" si="148"/>
        <v/>
      </c>
      <c r="O2434" s="336" t="s">
        <v>18592</v>
      </c>
      <c r="P2434" s="337"/>
      <c r="Q2434" s="338" t="str">
        <f t="shared" si="149"/>
        <v/>
      </c>
      <c r="R2434" s="338" t="b">
        <f t="shared" si="150"/>
        <v>1</v>
      </c>
      <c r="S2434" s="338" t="str">
        <f t="shared" si="151"/>
        <v/>
      </c>
    </row>
    <row r="2435" spans="1:19" s="338" customFormat="1" ht="20.100000000000001" customHeight="1">
      <c r="A2435" s="301"/>
      <c r="B2435" s="333"/>
      <c r="C2435" s="333"/>
      <c r="D2435" s="333"/>
      <c r="E2435" s="333"/>
      <c r="F2435" s="333"/>
      <c r="G2435" s="334"/>
      <c r="H2435" s="334"/>
      <c r="I2435" s="335"/>
      <c r="J2435" s="335"/>
      <c r="K2435" s="335"/>
      <c r="L2435" s="335"/>
      <c r="M2435" s="335"/>
      <c r="N2435" s="336" t="str">
        <f t="shared" ca="1" si="148"/>
        <v/>
      </c>
      <c r="O2435" s="336" t="s">
        <v>18592</v>
      </c>
      <c r="P2435" s="337"/>
      <c r="Q2435" s="338" t="str">
        <f t="shared" si="149"/>
        <v/>
      </c>
      <c r="R2435" s="338" t="b">
        <f t="shared" si="150"/>
        <v>1</v>
      </c>
      <c r="S2435" s="338" t="str">
        <f t="shared" si="151"/>
        <v/>
      </c>
    </row>
    <row r="2436" spans="1:19" s="338" customFormat="1" ht="20.100000000000001" customHeight="1">
      <c r="A2436" s="301"/>
      <c r="B2436" s="333"/>
      <c r="C2436" s="333"/>
      <c r="D2436" s="333"/>
      <c r="E2436" s="333"/>
      <c r="F2436" s="333"/>
      <c r="G2436" s="334"/>
      <c r="H2436" s="334"/>
      <c r="I2436" s="335"/>
      <c r="J2436" s="335"/>
      <c r="K2436" s="335"/>
      <c r="L2436" s="335"/>
      <c r="M2436" s="335"/>
      <c r="N2436" s="336" t="str">
        <f t="shared" ca="1" si="148"/>
        <v/>
      </c>
      <c r="O2436" s="336" t="s">
        <v>18592</v>
      </c>
      <c r="P2436" s="337"/>
      <c r="Q2436" s="338" t="str">
        <f t="shared" si="149"/>
        <v/>
      </c>
      <c r="R2436" s="338" t="b">
        <f t="shared" si="150"/>
        <v>1</v>
      </c>
      <c r="S2436" s="338" t="str">
        <f t="shared" si="151"/>
        <v/>
      </c>
    </row>
    <row r="2437" spans="1:19" s="338" customFormat="1" ht="20.100000000000001" customHeight="1">
      <c r="A2437" s="301"/>
      <c r="B2437" s="333"/>
      <c r="C2437" s="333"/>
      <c r="D2437" s="333"/>
      <c r="E2437" s="333"/>
      <c r="F2437" s="333"/>
      <c r="G2437" s="334"/>
      <c r="H2437" s="334"/>
      <c r="I2437" s="335"/>
      <c r="J2437" s="335"/>
      <c r="K2437" s="335"/>
      <c r="L2437" s="335"/>
      <c r="M2437" s="335"/>
      <c r="N2437" s="336" t="str">
        <f t="shared" ref="N2437:N2504" ca="1" si="152">IF(A2437="","",IF(ISERROR(MATCH($F2437,CL,0)),"Unknown",INDIRECT("'C'!$A$"&amp;MATCH($F2437,CL,0)+1)))</f>
        <v/>
      </c>
      <c r="O2437" s="336" t="s">
        <v>18592</v>
      </c>
      <c r="P2437" s="337"/>
      <c r="Q2437" s="338" t="str">
        <f t="shared" ref="Q2437:Q2501" si="153">A2437&amp;B2437</f>
        <v/>
      </c>
      <c r="R2437" s="338" t="b">
        <f t="shared" ref="R2437:R2501" si="154">OR(ISBLANK(B2437),ISBLANK(C2437))</f>
        <v>1</v>
      </c>
      <c r="S2437" s="338" t="str">
        <f t="shared" ref="S2437:S2500" si="155">IF(R2437,"",A2437&amp;"+")</f>
        <v/>
      </c>
    </row>
    <row r="2438" spans="1:19" s="338" customFormat="1" ht="20.100000000000001" customHeight="1">
      <c r="A2438" s="301"/>
      <c r="B2438" s="333"/>
      <c r="C2438" s="333"/>
      <c r="D2438" s="333"/>
      <c r="E2438" s="333"/>
      <c r="F2438" s="333"/>
      <c r="G2438" s="334"/>
      <c r="H2438" s="334"/>
      <c r="I2438" s="335"/>
      <c r="J2438" s="335"/>
      <c r="K2438" s="335"/>
      <c r="L2438" s="335"/>
      <c r="M2438" s="335"/>
      <c r="N2438" s="336" t="str">
        <f t="shared" ca="1" si="152"/>
        <v/>
      </c>
      <c r="O2438" s="336" t="s">
        <v>18592</v>
      </c>
      <c r="P2438" s="337"/>
      <c r="Q2438" s="338" t="str">
        <f t="shared" si="153"/>
        <v/>
      </c>
      <c r="R2438" s="338" t="b">
        <f t="shared" si="154"/>
        <v>1</v>
      </c>
      <c r="S2438" s="338" t="str">
        <f t="shared" si="155"/>
        <v/>
      </c>
    </row>
    <row r="2439" spans="1:19" s="338" customFormat="1" ht="20.100000000000001" customHeight="1">
      <c r="A2439" s="301"/>
      <c r="B2439" s="333"/>
      <c r="C2439" s="333"/>
      <c r="D2439" s="333"/>
      <c r="E2439" s="333"/>
      <c r="F2439" s="333"/>
      <c r="G2439" s="334"/>
      <c r="H2439" s="334"/>
      <c r="I2439" s="335"/>
      <c r="J2439" s="335"/>
      <c r="K2439" s="335"/>
      <c r="L2439" s="335"/>
      <c r="M2439" s="335"/>
      <c r="N2439" s="336" t="str">
        <f t="shared" ca="1" si="152"/>
        <v/>
      </c>
      <c r="O2439" s="336" t="s">
        <v>18592</v>
      </c>
      <c r="P2439" s="337"/>
      <c r="Q2439" s="338" t="str">
        <f t="shared" si="153"/>
        <v/>
      </c>
      <c r="R2439" s="338" t="b">
        <f t="shared" si="154"/>
        <v>1</v>
      </c>
      <c r="S2439" s="338" t="str">
        <f t="shared" si="155"/>
        <v/>
      </c>
    </row>
    <row r="2440" spans="1:19" s="338" customFormat="1" ht="20.100000000000001" customHeight="1">
      <c r="A2440" s="301"/>
      <c r="B2440" s="333"/>
      <c r="C2440" s="333"/>
      <c r="D2440" s="333"/>
      <c r="E2440" s="333"/>
      <c r="F2440" s="333"/>
      <c r="G2440" s="334"/>
      <c r="H2440" s="334"/>
      <c r="I2440" s="335"/>
      <c r="J2440" s="335"/>
      <c r="K2440" s="335"/>
      <c r="L2440" s="335"/>
      <c r="M2440" s="335"/>
      <c r="N2440" s="336" t="str">
        <f t="shared" ca="1" si="152"/>
        <v/>
      </c>
      <c r="O2440" s="336" t="s">
        <v>18592</v>
      </c>
      <c r="P2440" s="337"/>
      <c r="Q2440" s="338" t="str">
        <f t="shared" si="153"/>
        <v/>
      </c>
      <c r="R2440" s="338" t="b">
        <f t="shared" si="154"/>
        <v>1</v>
      </c>
      <c r="S2440" s="338" t="str">
        <f t="shared" si="155"/>
        <v/>
      </c>
    </row>
    <row r="2441" spans="1:19" s="338" customFormat="1" ht="20.100000000000001" customHeight="1">
      <c r="A2441" s="301"/>
      <c r="B2441" s="333"/>
      <c r="C2441" s="333"/>
      <c r="D2441" s="333"/>
      <c r="E2441" s="333"/>
      <c r="F2441" s="333"/>
      <c r="G2441" s="334"/>
      <c r="H2441" s="334"/>
      <c r="I2441" s="335"/>
      <c r="J2441" s="335"/>
      <c r="K2441" s="335"/>
      <c r="L2441" s="335"/>
      <c r="M2441" s="335"/>
      <c r="N2441" s="336" t="str">
        <f t="shared" ca="1" si="152"/>
        <v/>
      </c>
      <c r="O2441" s="336" t="s">
        <v>18592</v>
      </c>
      <c r="P2441" s="337"/>
      <c r="Q2441" s="338" t="str">
        <f t="shared" si="153"/>
        <v/>
      </c>
      <c r="R2441" s="338" t="b">
        <f t="shared" si="154"/>
        <v>1</v>
      </c>
      <c r="S2441" s="338" t="str">
        <f t="shared" si="155"/>
        <v/>
      </c>
    </row>
    <row r="2442" spans="1:19" s="338" customFormat="1" ht="20.100000000000001" customHeight="1">
      <c r="A2442" s="301"/>
      <c r="B2442" s="333"/>
      <c r="C2442" s="333"/>
      <c r="D2442" s="333"/>
      <c r="E2442" s="333"/>
      <c r="F2442" s="333"/>
      <c r="G2442" s="334"/>
      <c r="H2442" s="334"/>
      <c r="I2442" s="335"/>
      <c r="J2442" s="335"/>
      <c r="K2442" s="335"/>
      <c r="L2442" s="335"/>
      <c r="M2442" s="335"/>
      <c r="N2442" s="336" t="str">
        <f t="shared" ca="1" si="152"/>
        <v/>
      </c>
      <c r="O2442" s="336" t="s">
        <v>18592</v>
      </c>
      <c r="P2442" s="337"/>
      <c r="Q2442" s="338" t="str">
        <f t="shared" si="153"/>
        <v/>
      </c>
      <c r="R2442" s="338" t="b">
        <f t="shared" si="154"/>
        <v>1</v>
      </c>
      <c r="S2442" s="338" t="str">
        <f t="shared" si="155"/>
        <v/>
      </c>
    </row>
    <row r="2443" spans="1:19" s="338" customFormat="1" ht="20.100000000000001" customHeight="1">
      <c r="A2443" s="301"/>
      <c r="B2443" s="333"/>
      <c r="C2443" s="333"/>
      <c r="D2443" s="333"/>
      <c r="E2443" s="333"/>
      <c r="F2443" s="333"/>
      <c r="G2443" s="334"/>
      <c r="H2443" s="334"/>
      <c r="I2443" s="335"/>
      <c r="J2443" s="335"/>
      <c r="K2443" s="335"/>
      <c r="L2443" s="335"/>
      <c r="M2443" s="335"/>
      <c r="N2443" s="336" t="str">
        <f t="shared" ca="1" si="152"/>
        <v/>
      </c>
      <c r="O2443" s="336" t="s">
        <v>18592</v>
      </c>
      <c r="P2443" s="337"/>
      <c r="Q2443" s="338" t="str">
        <f t="shared" si="153"/>
        <v/>
      </c>
      <c r="R2443" s="338" t="b">
        <f t="shared" si="154"/>
        <v>1</v>
      </c>
      <c r="S2443" s="338" t="str">
        <f t="shared" si="155"/>
        <v/>
      </c>
    </row>
    <row r="2444" spans="1:19" s="338" customFormat="1" ht="20.100000000000001" customHeight="1">
      <c r="A2444" s="301"/>
      <c r="B2444" s="333"/>
      <c r="C2444" s="333"/>
      <c r="D2444" s="333"/>
      <c r="E2444" s="333"/>
      <c r="F2444" s="333"/>
      <c r="G2444" s="334"/>
      <c r="H2444" s="334"/>
      <c r="I2444" s="335"/>
      <c r="J2444" s="335"/>
      <c r="K2444" s="335"/>
      <c r="L2444" s="335"/>
      <c r="M2444" s="335"/>
      <c r="N2444" s="336" t="str">
        <f t="shared" ca="1" si="152"/>
        <v/>
      </c>
      <c r="O2444" s="336" t="s">
        <v>18592</v>
      </c>
      <c r="P2444" s="337"/>
      <c r="Q2444" s="338" t="str">
        <f t="shared" si="153"/>
        <v/>
      </c>
      <c r="R2444" s="338" t="b">
        <f t="shared" si="154"/>
        <v>1</v>
      </c>
      <c r="S2444" s="338" t="str">
        <f t="shared" si="155"/>
        <v/>
      </c>
    </row>
    <row r="2445" spans="1:19" s="338" customFormat="1" ht="20.100000000000001" customHeight="1">
      <c r="A2445" s="301"/>
      <c r="B2445" s="333"/>
      <c r="C2445" s="333"/>
      <c r="D2445" s="333"/>
      <c r="E2445" s="333"/>
      <c r="F2445" s="333"/>
      <c r="G2445" s="334"/>
      <c r="H2445" s="334"/>
      <c r="I2445" s="335"/>
      <c r="J2445" s="335"/>
      <c r="K2445" s="335"/>
      <c r="L2445" s="335"/>
      <c r="M2445" s="335"/>
      <c r="N2445" s="336" t="str">
        <f t="shared" ca="1" si="152"/>
        <v/>
      </c>
      <c r="O2445" s="336" t="s">
        <v>18592</v>
      </c>
      <c r="P2445" s="337"/>
      <c r="Q2445" s="338" t="str">
        <f t="shared" si="153"/>
        <v/>
      </c>
      <c r="R2445" s="338" t="b">
        <f t="shared" si="154"/>
        <v>1</v>
      </c>
      <c r="S2445" s="338" t="str">
        <f t="shared" si="155"/>
        <v/>
      </c>
    </row>
    <row r="2446" spans="1:19" s="338" customFormat="1" ht="20.100000000000001" customHeight="1">
      <c r="A2446" s="301"/>
      <c r="B2446" s="333"/>
      <c r="C2446" s="333"/>
      <c r="D2446" s="333"/>
      <c r="E2446" s="333"/>
      <c r="F2446" s="333"/>
      <c r="G2446" s="334"/>
      <c r="H2446" s="334"/>
      <c r="I2446" s="335"/>
      <c r="J2446" s="335"/>
      <c r="K2446" s="335"/>
      <c r="L2446" s="335"/>
      <c r="M2446" s="335"/>
      <c r="N2446" s="336" t="str">
        <f t="shared" ca="1" si="152"/>
        <v/>
      </c>
      <c r="O2446" s="336" t="s">
        <v>18592</v>
      </c>
      <c r="P2446" s="337"/>
      <c r="Q2446" s="338" t="str">
        <f t="shared" si="153"/>
        <v/>
      </c>
      <c r="R2446" s="338" t="b">
        <f t="shared" si="154"/>
        <v>1</v>
      </c>
      <c r="S2446" s="338" t="str">
        <f t="shared" si="155"/>
        <v/>
      </c>
    </row>
    <row r="2447" spans="1:19" s="338" customFormat="1" ht="20.100000000000001" customHeight="1">
      <c r="A2447" s="301"/>
      <c r="B2447" s="333"/>
      <c r="C2447" s="333"/>
      <c r="D2447" s="333"/>
      <c r="E2447" s="333"/>
      <c r="F2447" s="333"/>
      <c r="G2447" s="334"/>
      <c r="H2447" s="334"/>
      <c r="I2447" s="335"/>
      <c r="J2447" s="335"/>
      <c r="K2447" s="335"/>
      <c r="L2447" s="335"/>
      <c r="M2447" s="335"/>
      <c r="N2447" s="336" t="str">
        <f t="shared" ca="1" si="152"/>
        <v/>
      </c>
      <c r="O2447" s="336" t="s">
        <v>18592</v>
      </c>
      <c r="P2447" s="337"/>
      <c r="Q2447" s="338" t="str">
        <f t="shared" si="153"/>
        <v/>
      </c>
      <c r="R2447" s="338" t="b">
        <f t="shared" si="154"/>
        <v>1</v>
      </c>
      <c r="S2447" s="338" t="str">
        <f t="shared" si="155"/>
        <v/>
      </c>
    </row>
    <row r="2448" spans="1:19" s="338" customFormat="1" ht="20.100000000000001" customHeight="1">
      <c r="A2448" s="301"/>
      <c r="B2448" s="333"/>
      <c r="C2448" s="333"/>
      <c r="D2448" s="333"/>
      <c r="E2448" s="333"/>
      <c r="F2448" s="333"/>
      <c r="G2448" s="334"/>
      <c r="H2448" s="334"/>
      <c r="I2448" s="335"/>
      <c r="J2448" s="335"/>
      <c r="K2448" s="335"/>
      <c r="L2448" s="335"/>
      <c r="M2448" s="335"/>
      <c r="N2448" s="336" t="str">
        <f t="shared" ca="1" si="152"/>
        <v/>
      </c>
      <c r="O2448" s="336" t="s">
        <v>18592</v>
      </c>
      <c r="P2448" s="337"/>
      <c r="Q2448" s="338" t="str">
        <f t="shared" si="153"/>
        <v/>
      </c>
      <c r="R2448" s="338" t="b">
        <f t="shared" si="154"/>
        <v>1</v>
      </c>
      <c r="S2448" s="338" t="str">
        <f t="shared" si="155"/>
        <v/>
      </c>
    </row>
    <row r="2449" spans="1:19" s="338" customFormat="1" ht="20.100000000000001" customHeight="1">
      <c r="A2449" s="301"/>
      <c r="B2449" s="333"/>
      <c r="C2449" s="333"/>
      <c r="D2449" s="333"/>
      <c r="E2449" s="333"/>
      <c r="F2449" s="333"/>
      <c r="G2449" s="334"/>
      <c r="H2449" s="334"/>
      <c r="I2449" s="335"/>
      <c r="J2449" s="335"/>
      <c r="K2449" s="335"/>
      <c r="L2449" s="335"/>
      <c r="M2449" s="335"/>
      <c r="N2449" s="336" t="str">
        <f t="shared" ca="1" si="152"/>
        <v/>
      </c>
      <c r="O2449" s="336" t="s">
        <v>18592</v>
      </c>
      <c r="P2449" s="337"/>
      <c r="Q2449" s="338" t="str">
        <f t="shared" si="153"/>
        <v/>
      </c>
      <c r="R2449" s="338" t="b">
        <f t="shared" si="154"/>
        <v>1</v>
      </c>
      <c r="S2449" s="338" t="str">
        <f t="shared" si="155"/>
        <v/>
      </c>
    </row>
    <row r="2450" spans="1:19" s="338" customFormat="1" ht="20.100000000000001" customHeight="1">
      <c r="A2450" s="301"/>
      <c r="B2450" s="333"/>
      <c r="C2450" s="333"/>
      <c r="D2450" s="333"/>
      <c r="E2450" s="333"/>
      <c r="F2450" s="333"/>
      <c r="G2450" s="334"/>
      <c r="H2450" s="334"/>
      <c r="I2450" s="335"/>
      <c r="J2450" s="335"/>
      <c r="K2450" s="335"/>
      <c r="L2450" s="335"/>
      <c r="M2450" s="335"/>
      <c r="N2450" s="336" t="str">
        <f t="shared" ca="1" si="152"/>
        <v/>
      </c>
      <c r="O2450" s="336" t="s">
        <v>18592</v>
      </c>
      <c r="P2450" s="337"/>
      <c r="Q2450" s="338" t="str">
        <f t="shared" si="153"/>
        <v/>
      </c>
      <c r="R2450" s="338" t="b">
        <f t="shared" si="154"/>
        <v>1</v>
      </c>
      <c r="S2450" s="338" t="str">
        <f t="shared" si="155"/>
        <v/>
      </c>
    </row>
    <row r="2451" spans="1:19" s="338" customFormat="1" ht="20.100000000000001" customHeight="1">
      <c r="A2451" s="301"/>
      <c r="B2451" s="333"/>
      <c r="C2451" s="333"/>
      <c r="D2451" s="333"/>
      <c r="E2451" s="333"/>
      <c r="F2451" s="333"/>
      <c r="G2451" s="334"/>
      <c r="H2451" s="334"/>
      <c r="I2451" s="335"/>
      <c r="J2451" s="335"/>
      <c r="K2451" s="335"/>
      <c r="L2451" s="335"/>
      <c r="M2451" s="335"/>
      <c r="N2451" s="336" t="str">
        <f t="shared" ca="1" si="152"/>
        <v/>
      </c>
      <c r="O2451" s="336" t="s">
        <v>18592</v>
      </c>
      <c r="P2451" s="337"/>
      <c r="Q2451" s="338" t="str">
        <f t="shared" si="153"/>
        <v/>
      </c>
      <c r="R2451" s="338" t="b">
        <f t="shared" si="154"/>
        <v>1</v>
      </c>
      <c r="S2451" s="338" t="str">
        <f t="shared" si="155"/>
        <v/>
      </c>
    </row>
    <row r="2452" spans="1:19" s="338" customFormat="1" ht="20.100000000000001" customHeight="1">
      <c r="A2452" s="301"/>
      <c r="B2452" s="333"/>
      <c r="C2452" s="333"/>
      <c r="D2452" s="333"/>
      <c r="E2452" s="333"/>
      <c r="F2452" s="333"/>
      <c r="G2452" s="334"/>
      <c r="H2452" s="334"/>
      <c r="I2452" s="335"/>
      <c r="J2452" s="335"/>
      <c r="K2452" s="335"/>
      <c r="L2452" s="335"/>
      <c r="M2452" s="335"/>
      <c r="N2452" s="336" t="str">
        <f t="shared" ca="1" si="152"/>
        <v/>
      </c>
      <c r="O2452" s="336" t="s">
        <v>18592</v>
      </c>
      <c r="P2452" s="337"/>
      <c r="Q2452" s="338" t="str">
        <f t="shared" si="153"/>
        <v/>
      </c>
      <c r="R2452" s="338" t="b">
        <f t="shared" si="154"/>
        <v>1</v>
      </c>
      <c r="S2452" s="338" t="str">
        <f t="shared" si="155"/>
        <v/>
      </c>
    </row>
    <row r="2453" spans="1:19" s="338" customFormat="1" ht="20.100000000000001" customHeight="1">
      <c r="A2453" s="301"/>
      <c r="B2453" s="333"/>
      <c r="C2453" s="333"/>
      <c r="D2453" s="333"/>
      <c r="E2453" s="333"/>
      <c r="F2453" s="333"/>
      <c r="G2453" s="334"/>
      <c r="H2453" s="334"/>
      <c r="I2453" s="335"/>
      <c r="J2453" s="335"/>
      <c r="K2453" s="335"/>
      <c r="L2453" s="335"/>
      <c r="M2453" s="335"/>
      <c r="N2453" s="336" t="str">
        <f t="shared" ca="1" si="152"/>
        <v/>
      </c>
      <c r="O2453" s="336" t="s">
        <v>18592</v>
      </c>
      <c r="P2453" s="337"/>
      <c r="Q2453" s="338" t="str">
        <f t="shared" si="153"/>
        <v/>
      </c>
      <c r="R2453" s="338" t="b">
        <f t="shared" si="154"/>
        <v>1</v>
      </c>
      <c r="S2453" s="338" t="str">
        <f t="shared" si="155"/>
        <v/>
      </c>
    </row>
    <row r="2454" spans="1:19" s="338" customFormat="1" ht="20.100000000000001" customHeight="1">
      <c r="A2454" s="301"/>
      <c r="B2454" s="333"/>
      <c r="C2454" s="333"/>
      <c r="D2454" s="333"/>
      <c r="E2454" s="333"/>
      <c r="F2454" s="333"/>
      <c r="G2454" s="334"/>
      <c r="H2454" s="334"/>
      <c r="I2454" s="335"/>
      <c r="J2454" s="335"/>
      <c r="K2454" s="335"/>
      <c r="L2454" s="335"/>
      <c r="M2454" s="335"/>
      <c r="N2454" s="336" t="str">
        <f t="shared" ca="1" si="152"/>
        <v/>
      </c>
      <c r="O2454" s="336" t="s">
        <v>18592</v>
      </c>
      <c r="P2454" s="337"/>
      <c r="Q2454" s="338" t="str">
        <f t="shared" si="153"/>
        <v/>
      </c>
      <c r="R2454" s="338" t="b">
        <f t="shared" si="154"/>
        <v>1</v>
      </c>
      <c r="S2454" s="338" t="str">
        <f t="shared" si="155"/>
        <v/>
      </c>
    </row>
    <row r="2455" spans="1:19" s="338" customFormat="1" ht="20.100000000000001" customHeight="1">
      <c r="A2455" s="301"/>
      <c r="B2455" s="333"/>
      <c r="C2455" s="333"/>
      <c r="D2455" s="333"/>
      <c r="E2455" s="333"/>
      <c r="F2455" s="333"/>
      <c r="G2455" s="334"/>
      <c r="H2455" s="334"/>
      <c r="I2455" s="335"/>
      <c r="J2455" s="335"/>
      <c r="K2455" s="335"/>
      <c r="L2455" s="335"/>
      <c r="M2455" s="335"/>
      <c r="N2455" s="336" t="str">
        <f t="shared" ca="1" si="152"/>
        <v/>
      </c>
      <c r="O2455" s="336" t="s">
        <v>18592</v>
      </c>
      <c r="P2455" s="337"/>
      <c r="Q2455" s="338" t="str">
        <f t="shared" si="153"/>
        <v/>
      </c>
      <c r="R2455" s="338" t="b">
        <f t="shared" si="154"/>
        <v>1</v>
      </c>
      <c r="S2455" s="338" t="str">
        <f t="shared" si="155"/>
        <v/>
      </c>
    </row>
    <row r="2456" spans="1:19" s="338" customFormat="1" ht="20.100000000000001" customHeight="1">
      <c r="A2456" s="301"/>
      <c r="B2456" s="333"/>
      <c r="C2456" s="333"/>
      <c r="D2456" s="333"/>
      <c r="E2456" s="333"/>
      <c r="F2456" s="333"/>
      <c r="G2456" s="334"/>
      <c r="H2456" s="334"/>
      <c r="I2456" s="335"/>
      <c r="J2456" s="335"/>
      <c r="K2456" s="335"/>
      <c r="L2456" s="335"/>
      <c r="M2456" s="335"/>
      <c r="N2456" s="336" t="str">
        <f t="shared" ca="1" si="152"/>
        <v/>
      </c>
      <c r="O2456" s="336" t="s">
        <v>18592</v>
      </c>
      <c r="P2456" s="337"/>
      <c r="Q2456" s="338" t="str">
        <f t="shared" si="153"/>
        <v/>
      </c>
      <c r="R2456" s="338" t="b">
        <f t="shared" si="154"/>
        <v>1</v>
      </c>
      <c r="S2456" s="338" t="str">
        <f t="shared" si="155"/>
        <v/>
      </c>
    </row>
    <row r="2457" spans="1:19" s="338" customFormat="1" ht="20.100000000000001" customHeight="1">
      <c r="A2457" s="301"/>
      <c r="B2457" s="333"/>
      <c r="C2457" s="333"/>
      <c r="D2457" s="333"/>
      <c r="E2457" s="333"/>
      <c r="F2457" s="333"/>
      <c r="G2457" s="334"/>
      <c r="H2457" s="334"/>
      <c r="I2457" s="335"/>
      <c r="J2457" s="335"/>
      <c r="K2457" s="335"/>
      <c r="L2457" s="335"/>
      <c r="M2457" s="335"/>
      <c r="N2457" s="336" t="str">
        <f t="shared" ca="1" si="152"/>
        <v/>
      </c>
      <c r="O2457" s="336" t="s">
        <v>18592</v>
      </c>
      <c r="P2457" s="337"/>
      <c r="Q2457" s="338" t="str">
        <f t="shared" si="153"/>
        <v/>
      </c>
      <c r="R2457" s="338" t="b">
        <f t="shared" si="154"/>
        <v>1</v>
      </c>
      <c r="S2457" s="338" t="str">
        <f t="shared" si="155"/>
        <v/>
      </c>
    </row>
    <row r="2458" spans="1:19" s="338" customFormat="1" ht="20.100000000000001" customHeight="1">
      <c r="A2458" s="301"/>
      <c r="B2458" s="333"/>
      <c r="C2458" s="333"/>
      <c r="D2458" s="333"/>
      <c r="E2458" s="333"/>
      <c r="F2458" s="333"/>
      <c r="G2458" s="334"/>
      <c r="H2458" s="334"/>
      <c r="I2458" s="335"/>
      <c r="J2458" s="335"/>
      <c r="K2458" s="335"/>
      <c r="L2458" s="335"/>
      <c r="M2458" s="335"/>
      <c r="N2458" s="336" t="str">
        <f t="shared" ca="1" si="152"/>
        <v/>
      </c>
      <c r="O2458" s="336" t="s">
        <v>18592</v>
      </c>
      <c r="P2458" s="337"/>
      <c r="Q2458" s="338" t="str">
        <f t="shared" si="153"/>
        <v/>
      </c>
      <c r="R2458" s="338" t="b">
        <f t="shared" si="154"/>
        <v>1</v>
      </c>
      <c r="S2458" s="338" t="str">
        <f t="shared" si="155"/>
        <v/>
      </c>
    </row>
    <row r="2459" spans="1:19" s="338" customFormat="1" ht="20.100000000000001" customHeight="1">
      <c r="A2459" s="301"/>
      <c r="B2459" s="333"/>
      <c r="C2459" s="333"/>
      <c r="D2459" s="333"/>
      <c r="E2459" s="333"/>
      <c r="F2459" s="333"/>
      <c r="G2459" s="334"/>
      <c r="H2459" s="334"/>
      <c r="I2459" s="335"/>
      <c r="J2459" s="335"/>
      <c r="K2459" s="335"/>
      <c r="L2459" s="335"/>
      <c r="M2459" s="335"/>
      <c r="N2459" s="336" t="str">
        <f t="shared" ca="1" si="152"/>
        <v/>
      </c>
      <c r="O2459" s="336" t="s">
        <v>18592</v>
      </c>
      <c r="P2459" s="337"/>
      <c r="Q2459" s="338" t="str">
        <f t="shared" si="153"/>
        <v/>
      </c>
      <c r="R2459" s="338" t="b">
        <f t="shared" si="154"/>
        <v>1</v>
      </c>
      <c r="S2459" s="338" t="str">
        <f t="shared" si="155"/>
        <v/>
      </c>
    </row>
    <row r="2460" spans="1:19" s="338" customFormat="1" ht="20.100000000000001" customHeight="1">
      <c r="A2460" s="301"/>
      <c r="B2460" s="333"/>
      <c r="C2460" s="333"/>
      <c r="D2460" s="333"/>
      <c r="E2460" s="333"/>
      <c r="F2460" s="333"/>
      <c r="G2460" s="334"/>
      <c r="H2460" s="334"/>
      <c r="I2460" s="335"/>
      <c r="J2460" s="335"/>
      <c r="K2460" s="335"/>
      <c r="L2460" s="335"/>
      <c r="M2460" s="335"/>
      <c r="N2460" s="336" t="str">
        <f t="shared" ca="1" si="152"/>
        <v/>
      </c>
      <c r="O2460" s="336" t="s">
        <v>18592</v>
      </c>
      <c r="P2460" s="337"/>
      <c r="Q2460" s="338" t="str">
        <f t="shared" si="153"/>
        <v/>
      </c>
      <c r="R2460" s="338" t="b">
        <f t="shared" si="154"/>
        <v>1</v>
      </c>
      <c r="S2460" s="338" t="str">
        <f t="shared" si="155"/>
        <v/>
      </c>
    </row>
    <row r="2461" spans="1:19" s="338" customFormat="1" ht="20.100000000000001" customHeight="1">
      <c r="A2461" s="301"/>
      <c r="B2461" s="333"/>
      <c r="C2461" s="333"/>
      <c r="D2461" s="333"/>
      <c r="E2461" s="333"/>
      <c r="F2461" s="333"/>
      <c r="G2461" s="334"/>
      <c r="H2461" s="334"/>
      <c r="I2461" s="335"/>
      <c r="J2461" s="335"/>
      <c r="K2461" s="335"/>
      <c r="L2461" s="335"/>
      <c r="M2461" s="335"/>
      <c r="N2461" s="336" t="str">
        <f t="shared" ca="1" si="152"/>
        <v/>
      </c>
      <c r="O2461" s="336" t="s">
        <v>18592</v>
      </c>
      <c r="P2461" s="337"/>
      <c r="Q2461" s="338" t="str">
        <f t="shared" si="153"/>
        <v/>
      </c>
      <c r="R2461" s="338" t="b">
        <f t="shared" si="154"/>
        <v>1</v>
      </c>
      <c r="S2461" s="338" t="str">
        <f t="shared" si="155"/>
        <v/>
      </c>
    </row>
    <row r="2462" spans="1:19" s="338" customFormat="1" ht="20.100000000000001" customHeight="1">
      <c r="A2462" s="301"/>
      <c r="B2462" s="333"/>
      <c r="C2462" s="333"/>
      <c r="D2462" s="333"/>
      <c r="E2462" s="333"/>
      <c r="F2462" s="333"/>
      <c r="G2462" s="334"/>
      <c r="H2462" s="334"/>
      <c r="I2462" s="335"/>
      <c r="J2462" s="335"/>
      <c r="K2462" s="335"/>
      <c r="L2462" s="335"/>
      <c r="M2462" s="335"/>
      <c r="N2462" s="336" t="str">
        <f t="shared" ca="1" si="152"/>
        <v/>
      </c>
      <c r="O2462" s="336" t="s">
        <v>18592</v>
      </c>
      <c r="P2462" s="337"/>
      <c r="Q2462" s="338" t="str">
        <f t="shared" si="153"/>
        <v/>
      </c>
      <c r="R2462" s="338" t="b">
        <f t="shared" si="154"/>
        <v>1</v>
      </c>
      <c r="S2462" s="338" t="str">
        <f t="shared" si="155"/>
        <v/>
      </c>
    </row>
    <row r="2463" spans="1:19" s="338" customFormat="1" ht="20.100000000000001" customHeight="1">
      <c r="A2463" s="301"/>
      <c r="B2463" s="333"/>
      <c r="C2463" s="333"/>
      <c r="D2463" s="333"/>
      <c r="E2463" s="333"/>
      <c r="F2463" s="333"/>
      <c r="G2463" s="334"/>
      <c r="H2463" s="334"/>
      <c r="I2463" s="335"/>
      <c r="J2463" s="335"/>
      <c r="K2463" s="335"/>
      <c r="L2463" s="335"/>
      <c r="M2463" s="335"/>
      <c r="N2463" s="336" t="str">
        <f t="shared" ca="1" si="152"/>
        <v/>
      </c>
      <c r="O2463" s="336" t="s">
        <v>18592</v>
      </c>
      <c r="P2463" s="337"/>
      <c r="Q2463" s="338" t="str">
        <f t="shared" si="153"/>
        <v/>
      </c>
      <c r="R2463" s="338" t="b">
        <f t="shared" si="154"/>
        <v>1</v>
      </c>
      <c r="S2463" s="338" t="str">
        <f t="shared" si="155"/>
        <v/>
      </c>
    </row>
    <row r="2464" spans="1:19" s="338" customFormat="1" ht="20.100000000000001" customHeight="1">
      <c r="A2464" s="301"/>
      <c r="B2464" s="333"/>
      <c r="C2464" s="333"/>
      <c r="D2464" s="333"/>
      <c r="E2464" s="333"/>
      <c r="F2464" s="333"/>
      <c r="G2464" s="334"/>
      <c r="H2464" s="334"/>
      <c r="I2464" s="335"/>
      <c r="J2464" s="335"/>
      <c r="K2464" s="335"/>
      <c r="L2464" s="335"/>
      <c r="M2464" s="335"/>
      <c r="N2464" s="336" t="str">
        <f t="shared" ca="1" si="152"/>
        <v/>
      </c>
      <c r="O2464" s="336" t="s">
        <v>18592</v>
      </c>
      <c r="P2464" s="337"/>
      <c r="Q2464" s="338" t="str">
        <f t="shared" si="153"/>
        <v/>
      </c>
      <c r="R2464" s="338" t="b">
        <f t="shared" si="154"/>
        <v>1</v>
      </c>
      <c r="S2464" s="338" t="str">
        <f t="shared" si="155"/>
        <v/>
      </c>
    </row>
    <row r="2465" spans="1:19" s="338" customFormat="1" ht="20.100000000000001" customHeight="1">
      <c r="A2465" s="301"/>
      <c r="B2465" s="333"/>
      <c r="C2465" s="333"/>
      <c r="D2465" s="333"/>
      <c r="E2465" s="333"/>
      <c r="F2465" s="333"/>
      <c r="G2465" s="334"/>
      <c r="H2465" s="334"/>
      <c r="I2465" s="335"/>
      <c r="J2465" s="335"/>
      <c r="K2465" s="335"/>
      <c r="L2465" s="335"/>
      <c r="M2465" s="335"/>
      <c r="N2465" s="336" t="str">
        <f t="shared" ca="1" si="152"/>
        <v/>
      </c>
      <c r="O2465" s="336" t="s">
        <v>18592</v>
      </c>
      <c r="P2465" s="337"/>
      <c r="Q2465" s="338" t="str">
        <f t="shared" si="153"/>
        <v/>
      </c>
      <c r="R2465" s="338" t="b">
        <f t="shared" si="154"/>
        <v>1</v>
      </c>
      <c r="S2465" s="338" t="str">
        <f t="shared" si="155"/>
        <v/>
      </c>
    </row>
    <row r="2466" spans="1:19" s="338" customFormat="1" ht="20.100000000000001" customHeight="1">
      <c r="A2466" s="301"/>
      <c r="B2466" s="333"/>
      <c r="C2466" s="333"/>
      <c r="D2466" s="333"/>
      <c r="E2466" s="333"/>
      <c r="F2466" s="333"/>
      <c r="G2466" s="334"/>
      <c r="H2466" s="334"/>
      <c r="I2466" s="335"/>
      <c r="J2466" s="335"/>
      <c r="K2466" s="335"/>
      <c r="L2466" s="335"/>
      <c r="M2466" s="335"/>
      <c r="N2466" s="336" t="str">
        <f t="shared" ca="1" si="152"/>
        <v/>
      </c>
      <c r="O2466" s="336" t="s">
        <v>18592</v>
      </c>
      <c r="P2466" s="337"/>
      <c r="Q2466" s="338" t="str">
        <f t="shared" si="153"/>
        <v/>
      </c>
      <c r="R2466" s="338" t="b">
        <f t="shared" si="154"/>
        <v>1</v>
      </c>
      <c r="S2466" s="338" t="str">
        <f t="shared" si="155"/>
        <v/>
      </c>
    </row>
    <row r="2467" spans="1:19" s="338" customFormat="1" ht="20.100000000000001" customHeight="1">
      <c r="A2467" s="301"/>
      <c r="B2467" s="333"/>
      <c r="C2467" s="333"/>
      <c r="D2467" s="333"/>
      <c r="E2467" s="333"/>
      <c r="F2467" s="333"/>
      <c r="G2467" s="334"/>
      <c r="H2467" s="334"/>
      <c r="I2467" s="335"/>
      <c r="J2467" s="335"/>
      <c r="K2467" s="335"/>
      <c r="L2467" s="335"/>
      <c r="M2467" s="335"/>
      <c r="N2467" s="336" t="str">
        <f t="shared" ca="1" si="152"/>
        <v/>
      </c>
      <c r="O2467" s="336" t="s">
        <v>18592</v>
      </c>
      <c r="P2467" s="337"/>
      <c r="Q2467" s="338" t="str">
        <f t="shared" si="153"/>
        <v/>
      </c>
      <c r="R2467" s="338" t="b">
        <f t="shared" si="154"/>
        <v>1</v>
      </c>
      <c r="S2467" s="338" t="str">
        <f t="shared" si="155"/>
        <v/>
      </c>
    </row>
    <row r="2468" spans="1:19" s="338" customFormat="1" ht="20.100000000000001" customHeight="1">
      <c r="A2468" s="301"/>
      <c r="B2468" s="333"/>
      <c r="C2468" s="333"/>
      <c r="D2468" s="333"/>
      <c r="E2468" s="333"/>
      <c r="F2468" s="333"/>
      <c r="G2468" s="334"/>
      <c r="H2468" s="334"/>
      <c r="I2468" s="335"/>
      <c r="J2468" s="335"/>
      <c r="K2468" s="335"/>
      <c r="L2468" s="335"/>
      <c r="M2468" s="335"/>
      <c r="N2468" s="336" t="str">
        <f t="shared" ca="1" si="152"/>
        <v/>
      </c>
      <c r="O2468" s="336" t="s">
        <v>18592</v>
      </c>
      <c r="P2468" s="337"/>
      <c r="Q2468" s="338" t="str">
        <f t="shared" si="153"/>
        <v/>
      </c>
      <c r="R2468" s="338" t="b">
        <f t="shared" si="154"/>
        <v>1</v>
      </c>
      <c r="S2468" s="338" t="str">
        <f t="shared" si="155"/>
        <v/>
      </c>
    </row>
    <row r="2469" spans="1:19" s="338" customFormat="1" ht="20.100000000000001" customHeight="1">
      <c r="A2469" s="301"/>
      <c r="B2469" s="333"/>
      <c r="C2469" s="333"/>
      <c r="D2469" s="333"/>
      <c r="E2469" s="333"/>
      <c r="F2469" s="333"/>
      <c r="G2469" s="334"/>
      <c r="H2469" s="334"/>
      <c r="I2469" s="335"/>
      <c r="J2469" s="335"/>
      <c r="K2469" s="335"/>
      <c r="L2469" s="335"/>
      <c r="M2469" s="335"/>
      <c r="N2469" s="336" t="str">
        <f t="shared" ca="1" si="152"/>
        <v/>
      </c>
      <c r="O2469" s="336" t="s">
        <v>18592</v>
      </c>
      <c r="P2469" s="337"/>
      <c r="Q2469" s="338" t="str">
        <f t="shared" si="153"/>
        <v/>
      </c>
      <c r="R2469" s="338" t="b">
        <f t="shared" si="154"/>
        <v>1</v>
      </c>
      <c r="S2469" s="338" t="str">
        <f t="shared" si="155"/>
        <v/>
      </c>
    </row>
    <row r="2470" spans="1:19" s="338" customFormat="1" ht="20.100000000000001" customHeight="1">
      <c r="A2470" s="301"/>
      <c r="B2470" s="333"/>
      <c r="C2470" s="333"/>
      <c r="D2470" s="333"/>
      <c r="E2470" s="333"/>
      <c r="F2470" s="333"/>
      <c r="G2470" s="334"/>
      <c r="H2470" s="334"/>
      <c r="I2470" s="335"/>
      <c r="J2470" s="335"/>
      <c r="K2470" s="335"/>
      <c r="L2470" s="335"/>
      <c r="M2470" s="335"/>
      <c r="N2470" s="336" t="str">
        <f t="shared" ca="1" si="152"/>
        <v/>
      </c>
      <c r="O2470" s="336" t="s">
        <v>18592</v>
      </c>
      <c r="P2470" s="337"/>
      <c r="Q2470" s="338" t="str">
        <f t="shared" si="153"/>
        <v/>
      </c>
      <c r="R2470" s="338" t="b">
        <f t="shared" si="154"/>
        <v>1</v>
      </c>
      <c r="S2470" s="338" t="str">
        <f t="shared" si="155"/>
        <v/>
      </c>
    </row>
    <row r="2471" spans="1:19" s="338" customFormat="1" ht="20.100000000000001" customHeight="1">
      <c r="A2471" s="301"/>
      <c r="B2471" s="333"/>
      <c r="C2471" s="333"/>
      <c r="D2471" s="333"/>
      <c r="E2471" s="333"/>
      <c r="F2471" s="333"/>
      <c r="G2471" s="334"/>
      <c r="H2471" s="334"/>
      <c r="I2471" s="335"/>
      <c r="J2471" s="335"/>
      <c r="K2471" s="335"/>
      <c r="L2471" s="335"/>
      <c r="M2471" s="335"/>
      <c r="N2471" s="336" t="str">
        <f t="shared" ca="1" si="152"/>
        <v/>
      </c>
      <c r="O2471" s="336" t="s">
        <v>18592</v>
      </c>
      <c r="P2471" s="337"/>
      <c r="Q2471" s="338" t="str">
        <f t="shared" si="153"/>
        <v/>
      </c>
      <c r="R2471" s="338" t="b">
        <f t="shared" si="154"/>
        <v>1</v>
      </c>
      <c r="S2471" s="338" t="str">
        <f t="shared" si="155"/>
        <v/>
      </c>
    </row>
    <row r="2472" spans="1:19" s="338" customFormat="1" ht="20.100000000000001" customHeight="1">
      <c r="A2472" s="301"/>
      <c r="B2472" s="333"/>
      <c r="C2472" s="333"/>
      <c r="D2472" s="333"/>
      <c r="E2472" s="333"/>
      <c r="F2472" s="333"/>
      <c r="G2472" s="334"/>
      <c r="H2472" s="334"/>
      <c r="I2472" s="335"/>
      <c r="J2472" s="335"/>
      <c r="K2472" s="335"/>
      <c r="L2472" s="335"/>
      <c r="M2472" s="335"/>
      <c r="N2472" s="336" t="str">
        <f t="shared" ca="1" si="152"/>
        <v/>
      </c>
      <c r="O2472" s="336" t="s">
        <v>18592</v>
      </c>
      <c r="P2472" s="337"/>
      <c r="Q2472" s="338" t="str">
        <f t="shared" si="153"/>
        <v/>
      </c>
      <c r="R2472" s="338" t="b">
        <f t="shared" si="154"/>
        <v>1</v>
      </c>
      <c r="S2472" s="338" t="str">
        <f t="shared" si="155"/>
        <v/>
      </c>
    </row>
    <row r="2473" spans="1:19" s="338" customFormat="1" ht="20.100000000000001" customHeight="1">
      <c r="A2473" s="301"/>
      <c r="B2473" s="333"/>
      <c r="C2473" s="333"/>
      <c r="D2473" s="333"/>
      <c r="E2473" s="333"/>
      <c r="F2473" s="333"/>
      <c r="G2473" s="334"/>
      <c r="H2473" s="334"/>
      <c r="I2473" s="335"/>
      <c r="J2473" s="335"/>
      <c r="K2473" s="335"/>
      <c r="L2473" s="335"/>
      <c r="M2473" s="335"/>
      <c r="N2473" s="336" t="str">
        <f t="shared" ca="1" si="152"/>
        <v/>
      </c>
      <c r="O2473" s="336" t="s">
        <v>18592</v>
      </c>
      <c r="P2473" s="337"/>
      <c r="Q2473" s="338" t="str">
        <f t="shared" si="153"/>
        <v/>
      </c>
      <c r="R2473" s="338" t="b">
        <f t="shared" si="154"/>
        <v>1</v>
      </c>
      <c r="S2473" s="338" t="str">
        <f t="shared" si="155"/>
        <v/>
      </c>
    </row>
    <row r="2474" spans="1:19" s="338" customFormat="1" ht="20.100000000000001" customHeight="1">
      <c r="A2474" s="301"/>
      <c r="B2474" s="333"/>
      <c r="C2474" s="333"/>
      <c r="D2474" s="333"/>
      <c r="E2474" s="333"/>
      <c r="F2474" s="333"/>
      <c r="G2474" s="334"/>
      <c r="H2474" s="334"/>
      <c r="I2474" s="335"/>
      <c r="J2474" s="335"/>
      <c r="K2474" s="335"/>
      <c r="L2474" s="335"/>
      <c r="M2474" s="335"/>
      <c r="N2474" s="336" t="str">
        <f t="shared" ca="1" si="152"/>
        <v/>
      </c>
      <c r="O2474" s="336" t="s">
        <v>18592</v>
      </c>
      <c r="P2474" s="337"/>
      <c r="Q2474" s="338" t="str">
        <f t="shared" si="153"/>
        <v/>
      </c>
      <c r="R2474" s="338" t="b">
        <f t="shared" si="154"/>
        <v>1</v>
      </c>
      <c r="S2474" s="338" t="str">
        <f t="shared" si="155"/>
        <v/>
      </c>
    </row>
    <row r="2475" spans="1:19" s="338" customFormat="1" ht="20.100000000000001" customHeight="1">
      <c r="A2475" s="301"/>
      <c r="B2475" s="333"/>
      <c r="C2475" s="333"/>
      <c r="D2475" s="333"/>
      <c r="E2475" s="333"/>
      <c r="F2475" s="333"/>
      <c r="G2475" s="334"/>
      <c r="H2475" s="334"/>
      <c r="I2475" s="335"/>
      <c r="J2475" s="335"/>
      <c r="K2475" s="335"/>
      <c r="L2475" s="335"/>
      <c r="M2475" s="335"/>
      <c r="N2475" s="336" t="str">
        <f t="shared" ca="1" si="152"/>
        <v/>
      </c>
      <c r="O2475" s="336" t="s">
        <v>18592</v>
      </c>
      <c r="P2475" s="337"/>
      <c r="Q2475" s="338" t="str">
        <f t="shared" si="153"/>
        <v/>
      </c>
      <c r="R2475" s="338" t="b">
        <f t="shared" si="154"/>
        <v>1</v>
      </c>
      <c r="S2475" s="338" t="str">
        <f t="shared" si="155"/>
        <v/>
      </c>
    </row>
    <row r="2476" spans="1:19" s="338" customFormat="1" ht="20.100000000000001" customHeight="1">
      <c r="A2476" s="301"/>
      <c r="B2476" s="333"/>
      <c r="C2476" s="333"/>
      <c r="D2476" s="333"/>
      <c r="E2476" s="333"/>
      <c r="F2476" s="333"/>
      <c r="G2476" s="334"/>
      <c r="H2476" s="334"/>
      <c r="I2476" s="335"/>
      <c r="J2476" s="335"/>
      <c r="K2476" s="335"/>
      <c r="L2476" s="335"/>
      <c r="M2476" s="335"/>
      <c r="N2476" s="336" t="str">
        <f t="shared" ca="1" si="152"/>
        <v/>
      </c>
      <c r="O2476" s="336" t="s">
        <v>18592</v>
      </c>
      <c r="P2476" s="337"/>
      <c r="Q2476" s="338" t="str">
        <f t="shared" si="153"/>
        <v/>
      </c>
      <c r="R2476" s="338" t="b">
        <f t="shared" si="154"/>
        <v>1</v>
      </c>
      <c r="S2476" s="338" t="str">
        <f t="shared" si="155"/>
        <v/>
      </c>
    </row>
    <row r="2477" spans="1:19" s="338" customFormat="1" ht="20.100000000000001" customHeight="1">
      <c r="A2477" s="301"/>
      <c r="B2477" s="333"/>
      <c r="C2477" s="333"/>
      <c r="D2477" s="333"/>
      <c r="E2477" s="333"/>
      <c r="F2477" s="333"/>
      <c r="G2477" s="334"/>
      <c r="H2477" s="334"/>
      <c r="I2477" s="335"/>
      <c r="J2477" s="335"/>
      <c r="K2477" s="335"/>
      <c r="L2477" s="335"/>
      <c r="M2477" s="335"/>
      <c r="N2477" s="336" t="str">
        <f t="shared" ca="1" si="152"/>
        <v/>
      </c>
      <c r="O2477" s="336" t="s">
        <v>18592</v>
      </c>
      <c r="P2477" s="337"/>
      <c r="Q2477" s="338" t="str">
        <f t="shared" si="153"/>
        <v/>
      </c>
      <c r="R2477" s="338" t="b">
        <f t="shared" si="154"/>
        <v>1</v>
      </c>
      <c r="S2477" s="338" t="str">
        <f t="shared" si="155"/>
        <v/>
      </c>
    </row>
    <row r="2478" spans="1:19" s="338" customFormat="1" ht="20.100000000000001" customHeight="1">
      <c r="A2478" s="301"/>
      <c r="B2478" s="333"/>
      <c r="C2478" s="333"/>
      <c r="D2478" s="333"/>
      <c r="E2478" s="333"/>
      <c r="F2478" s="333"/>
      <c r="G2478" s="334"/>
      <c r="H2478" s="334"/>
      <c r="I2478" s="335"/>
      <c r="J2478" s="335"/>
      <c r="K2478" s="335"/>
      <c r="L2478" s="335"/>
      <c r="M2478" s="335"/>
      <c r="N2478" s="336" t="str">
        <f t="shared" ca="1" si="152"/>
        <v/>
      </c>
      <c r="O2478" s="336" t="s">
        <v>18592</v>
      </c>
      <c r="P2478" s="337"/>
      <c r="Q2478" s="338" t="str">
        <f t="shared" si="153"/>
        <v/>
      </c>
      <c r="R2478" s="338" t="b">
        <f t="shared" si="154"/>
        <v>1</v>
      </c>
      <c r="S2478" s="338" t="str">
        <f t="shared" si="155"/>
        <v/>
      </c>
    </row>
    <row r="2479" spans="1:19" s="338" customFormat="1" ht="20.100000000000001" customHeight="1">
      <c r="A2479" s="301"/>
      <c r="B2479" s="333"/>
      <c r="C2479" s="333"/>
      <c r="D2479" s="333"/>
      <c r="E2479" s="333"/>
      <c r="F2479" s="333"/>
      <c r="G2479" s="334"/>
      <c r="H2479" s="334"/>
      <c r="I2479" s="335"/>
      <c r="J2479" s="335"/>
      <c r="K2479" s="335"/>
      <c r="L2479" s="335"/>
      <c r="M2479" s="335"/>
      <c r="N2479" s="336" t="str">
        <f t="shared" ca="1" si="152"/>
        <v/>
      </c>
      <c r="O2479" s="336" t="s">
        <v>18592</v>
      </c>
      <c r="P2479" s="337"/>
      <c r="Q2479" s="338" t="str">
        <f t="shared" si="153"/>
        <v/>
      </c>
      <c r="R2479" s="338" t="b">
        <f t="shared" si="154"/>
        <v>1</v>
      </c>
      <c r="S2479" s="338" t="str">
        <f t="shared" si="155"/>
        <v/>
      </c>
    </row>
    <row r="2480" spans="1:19" s="338" customFormat="1" ht="20.100000000000001" customHeight="1">
      <c r="A2480" s="301"/>
      <c r="B2480" s="333"/>
      <c r="C2480" s="333"/>
      <c r="D2480" s="333"/>
      <c r="E2480" s="333"/>
      <c r="F2480" s="333"/>
      <c r="G2480" s="334"/>
      <c r="H2480" s="334"/>
      <c r="I2480" s="335"/>
      <c r="J2480" s="335"/>
      <c r="K2480" s="335"/>
      <c r="L2480" s="335"/>
      <c r="M2480" s="335"/>
      <c r="N2480" s="336" t="str">
        <f t="shared" ca="1" si="152"/>
        <v/>
      </c>
      <c r="O2480" s="336" t="s">
        <v>18592</v>
      </c>
      <c r="P2480" s="337"/>
      <c r="Q2480" s="338" t="str">
        <f t="shared" si="153"/>
        <v/>
      </c>
      <c r="R2480" s="338" t="b">
        <f t="shared" si="154"/>
        <v>1</v>
      </c>
      <c r="S2480" s="338" t="str">
        <f t="shared" si="155"/>
        <v/>
      </c>
    </row>
    <row r="2481" spans="1:19" s="338" customFormat="1" ht="20.100000000000001" customHeight="1">
      <c r="A2481" s="301"/>
      <c r="B2481" s="333"/>
      <c r="C2481" s="333"/>
      <c r="D2481" s="333"/>
      <c r="E2481" s="333"/>
      <c r="F2481" s="333"/>
      <c r="G2481" s="334"/>
      <c r="H2481" s="334"/>
      <c r="I2481" s="335"/>
      <c r="J2481" s="335"/>
      <c r="K2481" s="335"/>
      <c r="L2481" s="335"/>
      <c r="M2481" s="335"/>
      <c r="N2481" s="336" t="str">
        <f t="shared" ca="1" si="152"/>
        <v/>
      </c>
      <c r="O2481" s="336" t="s">
        <v>18592</v>
      </c>
      <c r="P2481" s="337"/>
      <c r="Q2481" s="338" t="str">
        <f t="shared" si="153"/>
        <v/>
      </c>
      <c r="R2481" s="338" t="b">
        <f t="shared" si="154"/>
        <v>1</v>
      </c>
      <c r="S2481" s="338" t="str">
        <f t="shared" si="155"/>
        <v/>
      </c>
    </row>
    <row r="2482" spans="1:19" s="338" customFormat="1" ht="20.100000000000001" customHeight="1">
      <c r="A2482" s="301"/>
      <c r="B2482" s="333"/>
      <c r="C2482" s="333"/>
      <c r="D2482" s="333"/>
      <c r="E2482" s="333"/>
      <c r="F2482" s="333"/>
      <c r="G2482" s="334"/>
      <c r="H2482" s="334"/>
      <c r="I2482" s="335"/>
      <c r="J2482" s="335"/>
      <c r="K2482" s="335"/>
      <c r="L2482" s="335"/>
      <c r="M2482" s="335"/>
      <c r="N2482" s="336" t="str">
        <f t="shared" ca="1" si="152"/>
        <v/>
      </c>
      <c r="O2482" s="336" t="s">
        <v>18592</v>
      </c>
      <c r="P2482" s="337"/>
      <c r="Q2482" s="338" t="str">
        <f t="shared" si="153"/>
        <v/>
      </c>
      <c r="R2482" s="338" t="b">
        <f t="shared" si="154"/>
        <v>1</v>
      </c>
      <c r="S2482" s="338" t="str">
        <f t="shared" si="155"/>
        <v/>
      </c>
    </row>
    <row r="2483" spans="1:19" s="338" customFormat="1" ht="20.100000000000001" customHeight="1">
      <c r="A2483" s="301"/>
      <c r="B2483" s="333"/>
      <c r="C2483" s="333"/>
      <c r="D2483" s="333"/>
      <c r="E2483" s="333"/>
      <c r="F2483" s="333"/>
      <c r="G2483" s="334"/>
      <c r="H2483" s="334"/>
      <c r="I2483" s="335"/>
      <c r="J2483" s="335"/>
      <c r="K2483" s="335"/>
      <c r="L2483" s="335"/>
      <c r="M2483" s="335"/>
      <c r="N2483" s="336" t="str">
        <f t="shared" ca="1" si="152"/>
        <v/>
      </c>
      <c r="O2483" s="336" t="s">
        <v>18592</v>
      </c>
      <c r="P2483" s="337"/>
      <c r="Q2483" s="338" t="str">
        <f t="shared" si="153"/>
        <v/>
      </c>
      <c r="R2483" s="338" t="b">
        <f t="shared" si="154"/>
        <v>1</v>
      </c>
      <c r="S2483" s="338" t="str">
        <f t="shared" si="155"/>
        <v/>
      </c>
    </row>
    <row r="2484" spans="1:19" s="338" customFormat="1" ht="20.100000000000001" customHeight="1">
      <c r="A2484" s="301"/>
      <c r="B2484" s="333"/>
      <c r="C2484" s="333"/>
      <c r="D2484" s="333"/>
      <c r="E2484" s="333"/>
      <c r="F2484" s="333"/>
      <c r="G2484" s="334"/>
      <c r="H2484" s="334"/>
      <c r="I2484" s="335"/>
      <c r="J2484" s="335"/>
      <c r="K2484" s="335"/>
      <c r="L2484" s="335"/>
      <c r="M2484" s="335"/>
      <c r="N2484" s="336" t="str">
        <f t="shared" ca="1" si="152"/>
        <v/>
      </c>
      <c r="O2484" s="336" t="s">
        <v>18592</v>
      </c>
      <c r="P2484" s="337"/>
      <c r="Q2484" s="338" t="str">
        <f t="shared" si="153"/>
        <v/>
      </c>
      <c r="R2484" s="338" t="b">
        <f t="shared" si="154"/>
        <v>1</v>
      </c>
      <c r="S2484" s="338" t="str">
        <f t="shared" si="155"/>
        <v/>
      </c>
    </row>
    <row r="2485" spans="1:19" s="338" customFormat="1" ht="20.100000000000001" customHeight="1">
      <c r="A2485" s="301"/>
      <c r="B2485" s="333"/>
      <c r="C2485" s="333"/>
      <c r="D2485" s="333"/>
      <c r="E2485" s="333"/>
      <c r="F2485" s="333"/>
      <c r="G2485" s="334"/>
      <c r="H2485" s="334"/>
      <c r="I2485" s="335"/>
      <c r="J2485" s="335"/>
      <c r="K2485" s="335"/>
      <c r="L2485" s="335"/>
      <c r="M2485" s="335"/>
      <c r="N2485" s="336" t="str">
        <f t="shared" ca="1" si="152"/>
        <v/>
      </c>
      <c r="O2485" s="336" t="s">
        <v>18592</v>
      </c>
      <c r="P2485" s="337"/>
      <c r="Q2485" s="338" t="str">
        <f t="shared" si="153"/>
        <v/>
      </c>
      <c r="R2485" s="338" t="b">
        <f t="shared" si="154"/>
        <v>1</v>
      </c>
      <c r="S2485" s="338" t="str">
        <f t="shared" si="155"/>
        <v/>
      </c>
    </row>
    <row r="2486" spans="1:19" s="338" customFormat="1" ht="20.100000000000001" customHeight="1">
      <c r="A2486" s="301"/>
      <c r="B2486" s="333"/>
      <c r="C2486" s="333"/>
      <c r="D2486" s="333"/>
      <c r="E2486" s="333"/>
      <c r="F2486" s="333"/>
      <c r="G2486" s="334"/>
      <c r="H2486" s="334"/>
      <c r="I2486" s="335"/>
      <c r="J2486" s="335"/>
      <c r="K2486" s="335"/>
      <c r="L2486" s="335"/>
      <c r="M2486" s="335"/>
      <c r="N2486" s="336" t="str">
        <f t="shared" ca="1" si="152"/>
        <v/>
      </c>
      <c r="O2486" s="336" t="s">
        <v>18592</v>
      </c>
      <c r="P2486" s="337"/>
      <c r="Q2486" s="338" t="str">
        <f t="shared" si="153"/>
        <v/>
      </c>
      <c r="R2486" s="338" t="b">
        <f t="shared" si="154"/>
        <v>1</v>
      </c>
      <c r="S2486" s="338" t="str">
        <f t="shared" si="155"/>
        <v/>
      </c>
    </row>
    <row r="2487" spans="1:19" s="338" customFormat="1" ht="20.100000000000001" customHeight="1">
      <c r="A2487" s="301"/>
      <c r="B2487" s="333"/>
      <c r="C2487" s="333"/>
      <c r="D2487" s="333"/>
      <c r="E2487" s="333"/>
      <c r="F2487" s="333"/>
      <c r="G2487" s="334"/>
      <c r="H2487" s="334"/>
      <c r="I2487" s="335"/>
      <c r="J2487" s="335"/>
      <c r="K2487" s="335"/>
      <c r="L2487" s="335"/>
      <c r="M2487" s="335"/>
      <c r="N2487" s="336" t="str">
        <f t="shared" ca="1" si="152"/>
        <v/>
      </c>
      <c r="O2487" s="336" t="s">
        <v>18592</v>
      </c>
      <c r="P2487" s="337"/>
      <c r="Q2487" s="338" t="str">
        <f t="shared" si="153"/>
        <v/>
      </c>
      <c r="R2487" s="338" t="b">
        <f t="shared" si="154"/>
        <v>1</v>
      </c>
      <c r="S2487" s="338" t="str">
        <f t="shared" si="155"/>
        <v/>
      </c>
    </row>
    <row r="2488" spans="1:19" s="338" customFormat="1" ht="20.100000000000001" customHeight="1">
      <c r="A2488" s="301"/>
      <c r="B2488" s="333"/>
      <c r="C2488" s="333"/>
      <c r="D2488" s="333"/>
      <c r="E2488" s="333"/>
      <c r="F2488" s="333"/>
      <c r="G2488" s="334"/>
      <c r="H2488" s="334"/>
      <c r="I2488" s="335"/>
      <c r="J2488" s="335"/>
      <c r="K2488" s="335"/>
      <c r="L2488" s="335"/>
      <c r="M2488" s="335"/>
      <c r="N2488" s="336" t="str">
        <f t="shared" ca="1" si="152"/>
        <v/>
      </c>
      <c r="O2488" s="336" t="s">
        <v>18592</v>
      </c>
      <c r="P2488" s="337"/>
      <c r="Q2488" s="338" t="str">
        <f t="shared" si="153"/>
        <v/>
      </c>
      <c r="R2488" s="338" t="b">
        <f t="shared" si="154"/>
        <v>1</v>
      </c>
      <c r="S2488" s="338" t="str">
        <f t="shared" si="155"/>
        <v/>
      </c>
    </row>
    <row r="2489" spans="1:19" s="338" customFormat="1" ht="20.100000000000001" customHeight="1">
      <c r="A2489" s="301"/>
      <c r="B2489" s="333"/>
      <c r="C2489" s="333"/>
      <c r="D2489" s="333"/>
      <c r="E2489" s="333"/>
      <c r="F2489" s="333"/>
      <c r="G2489" s="334"/>
      <c r="H2489" s="334"/>
      <c r="I2489" s="335"/>
      <c r="J2489" s="335"/>
      <c r="K2489" s="335"/>
      <c r="L2489" s="335"/>
      <c r="M2489" s="335"/>
      <c r="N2489" s="336" t="str">
        <f t="shared" ca="1" si="152"/>
        <v/>
      </c>
      <c r="O2489" s="336" t="s">
        <v>18592</v>
      </c>
      <c r="P2489" s="337"/>
      <c r="Q2489" s="338" t="str">
        <f t="shared" si="153"/>
        <v/>
      </c>
      <c r="R2489" s="338" t="b">
        <f t="shared" si="154"/>
        <v>1</v>
      </c>
      <c r="S2489" s="338" t="str">
        <f t="shared" si="155"/>
        <v/>
      </c>
    </row>
    <row r="2490" spans="1:19" s="338" customFormat="1" ht="20.100000000000001" customHeight="1">
      <c r="A2490" s="301"/>
      <c r="B2490" s="333"/>
      <c r="C2490" s="333"/>
      <c r="D2490" s="333"/>
      <c r="E2490" s="333"/>
      <c r="F2490" s="333"/>
      <c r="G2490" s="334"/>
      <c r="H2490" s="334"/>
      <c r="I2490" s="335"/>
      <c r="J2490" s="335"/>
      <c r="K2490" s="335"/>
      <c r="L2490" s="335"/>
      <c r="M2490" s="335"/>
      <c r="N2490" s="336" t="str">
        <f t="shared" ca="1" si="152"/>
        <v/>
      </c>
      <c r="O2490" s="336" t="s">
        <v>18592</v>
      </c>
      <c r="P2490" s="337"/>
      <c r="Q2490" s="338" t="str">
        <f t="shared" si="153"/>
        <v/>
      </c>
      <c r="R2490" s="338" t="b">
        <f t="shared" si="154"/>
        <v>1</v>
      </c>
      <c r="S2490" s="338" t="str">
        <f t="shared" si="155"/>
        <v/>
      </c>
    </row>
    <row r="2491" spans="1:19" s="338" customFormat="1" ht="20.100000000000001" customHeight="1">
      <c r="A2491" s="301"/>
      <c r="B2491" s="333"/>
      <c r="C2491" s="333"/>
      <c r="D2491" s="333"/>
      <c r="E2491" s="333"/>
      <c r="F2491" s="333"/>
      <c r="G2491" s="334"/>
      <c r="H2491" s="334"/>
      <c r="I2491" s="335"/>
      <c r="J2491" s="335"/>
      <c r="K2491" s="335"/>
      <c r="L2491" s="335"/>
      <c r="M2491" s="335"/>
      <c r="N2491" s="336" t="str">
        <f t="shared" ca="1" si="152"/>
        <v/>
      </c>
      <c r="O2491" s="336" t="s">
        <v>18592</v>
      </c>
      <c r="P2491" s="337"/>
      <c r="Q2491" s="338" t="str">
        <f t="shared" si="153"/>
        <v/>
      </c>
      <c r="R2491" s="338" t="b">
        <f t="shared" si="154"/>
        <v>1</v>
      </c>
      <c r="S2491" s="338" t="str">
        <f t="shared" si="155"/>
        <v/>
      </c>
    </row>
    <row r="2492" spans="1:19" s="338" customFormat="1" ht="20.100000000000001" customHeight="1">
      <c r="A2492" s="301"/>
      <c r="B2492" s="333"/>
      <c r="C2492" s="333"/>
      <c r="D2492" s="333"/>
      <c r="E2492" s="333"/>
      <c r="F2492" s="333"/>
      <c r="G2492" s="334"/>
      <c r="H2492" s="334"/>
      <c r="I2492" s="335"/>
      <c r="J2492" s="335"/>
      <c r="K2492" s="335"/>
      <c r="L2492" s="335"/>
      <c r="M2492" s="335"/>
      <c r="N2492" s="336" t="str">
        <f t="shared" ca="1" si="152"/>
        <v/>
      </c>
      <c r="O2492" s="336" t="s">
        <v>18592</v>
      </c>
      <c r="P2492" s="337"/>
      <c r="Q2492" s="338" t="str">
        <f t="shared" si="153"/>
        <v/>
      </c>
      <c r="R2492" s="338" t="b">
        <f t="shared" si="154"/>
        <v>1</v>
      </c>
      <c r="S2492" s="338" t="str">
        <f t="shared" si="155"/>
        <v/>
      </c>
    </row>
    <row r="2493" spans="1:19" s="338" customFormat="1" ht="20.100000000000001" customHeight="1">
      <c r="A2493" s="301"/>
      <c r="B2493" s="333"/>
      <c r="C2493" s="333"/>
      <c r="D2493" s="333"/>
      <c r="E2493" s="333"/>
      <c r="F2493" s="333"/>
      <c r="G2493" s="334"/>
      <c r="H2493" s="334"/>
      <c r="I2493" s="335"/>
      <c r="J2493" s="335"/>
      <c r="K2493" s="335"/>
      <c r="L2493" s="335"/>
      <c r="M2493" s="335"/>
      <c r="N2493" s="336" t="str">
        <f t="shared" ca="1" si="152"/>
        <v/>
      </c>
      <c r="O2493" s="336" t="s">
        <v>18592</v>
      </c>
      <c r="P2493" s="337"/>
      <c r="Q2493" s="338" t="str">
        <f t="shared" si="153"/>
        <v/>
      </c>
      <c r="R2493" s="338" t="b">
        <f t="shared" si="154"/>
        <v>1</v>
      </c>
      <c r="S2493" s="338" t="str">
        <f t="shared" si="155"/>
        <v/>
      </c>
    </row>
    <row r="2494" spans="1:19" s="338" customFormat="1" ht="20.100000000000001" customHeight="1">
      <c r="A2494" s="301"/>
      <c r="B2494" s="333"/>
      <c r="C2494" s="333"/>
      <c r="D2494" s="333"/>
      <c r="E2494" s="333"/>
      <c r="F2494" s="333"/>
      <c r="G2494" s="334"/>
      <c r="H2494" s="334"/>
      <c r="I2494" s="335"/>
      <c r="J2494" s="335"/>
      <c r="K2494" s="335"/>
      <c r="L2494" s="335"/>
      <c r="M2494" s="335"/>
      <c r="N2494" s="336" t="str">
        <f t="shared" ca="1" si="152"/>
        <v/>
      </c>
      <c r="O2494" s="336" t="s">
        <v>18592</v>
      </c>
      <c r="P2494" s="337"/>
      <c r="Q2494" s="338" t="str">
        <f t="shared" si="153"/>
        <v/>
      </c>
      <c r="R2494" s="338" t="b">
        <f t="shared" si="154"/>
        <v>1</v>
      </c>
      <c r="S2494" s="338" t="str">
        <f t="shared" si="155"/>
        <v/>
      </c>
    </row>
    <row r="2495" spans="1:19" s="338" customFormat="1" ht="20.100000000000001" customHeight="1">
      <c r="A2495" s="301"/>
      <c r="B2495" s="333"/>
      <c r="C2495" s="333"/>
      <c r="D2495" s="333"/>
      <c r="E2495" s="333"/>
      <c r="F2495" s="333"/>
      <c r="G2495" s="334"/>
      <c r="H2495" s="334"/>
      <c r="I2495" s="335"/>
      <c r="J2495" s="335"/>
      <c r="K2495" s="335"/>
      <c r="L2495" s="335"/>
      <c r="M2495" s="335"/>
      <c r="N2495" s="336" t="str">
        <f t="shared" ca="1" si="152"/>
        <v/>
      </c>
      <c r="O2495" s="336" t="s">
        <v>18592</v>
      </c>
      <c r="P2495" s="337"/>
      <c r="Q2495" s="338" t="str">
        <f t="shared" si="153"/>
        <v/>
      </c>
      <c r="R2495" s="338" t="b">
        <f t="shared" si="154"/>
        <v>1</v>
      </c>
      <c r="S2495" s="338" t="str">
        <f t="shared" si="155"/>
        <v/>
      </c>
    </row>
    <row r="2496" spans="1:19" s="338" customFormat="1" ht="20.100000000000001" customHeight="1">
      <c r="A2496" s="301"/>
      <c r="B2496" s="333"/>
      <c r="C2496" s="333"/>
      <c r="D2496" s="333"/>
      <c r="E2496" s="333"/>
      <c r="F2496" s="333"/>
      <c r="G2496" s="334"/>
      <c r="H2496" s="334"/>
      <c r="I2496" s="335"/>
      <c r="J2496" s="335"/>
      <c r="K2496" s="335"/>
      <c r="L2496" s="335"/>
      <c r="M2496" s="335"/>
      <c r="N2496" s="336" t="str">
        <f t="shared" ca="1" si="152"/>
        <v/>
      </c>
      <c r="O2496" s="336" t="s">
        <v>18592</v>
      </c>
      <c r="P2496" s="337"/>
      <c r="Q2496" s="338" t="str">
        <f t="shared" si="153"/>
        <v/>
      </c>
      <c r="R2496" s="338" t="b">
        <f t="shared" si="154"/>
        <v>1</v>
      </c>
      <c r="S2496" s="338" t="str">
        <f t="shared" si="155"/>
        <v/>
      </c>
    </row>
    <row r="2497" spans="1:19" s="338" customFormat="1" ht="20.100000000000001" customHeight="1">
      <c r="A2497" s="301"/>
      <c r="B2497" s="333"/>
      <c r="C2497" s="333"/>
      <c r="D2497" s="333"/>
      <c r="E2497" s="333"/>
      <c r="F2497" s="333"/>
      <c r="G2497" s="334"/>
      <c r="H2497" s="334"/>
      <c r="I2497" s="335"/>
      <c r="J2497" s="335"/>
      <c r="K2497" s="335"/>
      <c r="L2497" s="335"/>
      <c r="M2497" s="335"/>
      <c r="N2497" s="336" t="str">
        <f t="shared" ca="1" si="152"/>
        <v/>
      </c>
      <c r="O2497" s="336" t="s">
        <v>18592</v>
      </c>
      <c r="P2497" s="337"/>
      <c r="Q2497" s="338" t="str">
        <f t="shared" si="153"/>
        <v/>
      </c>
      <c r="R2497" s="338" t="b">
        <f t="shared" si="154"/>
        <v>1</v>
      </c>
      <c r="S2497" s="338" t="str">
        <f t="shared" si="155"/>
        <v/>
      </c>
    </row>
    <row r="2498" spans="1:19" s="338" customFormat="1" ht="20.100000000000001" customHeight="1">
      <c r="A2498" s="301"/>
      <c r="B2498" s="333"/>
      <c r="C2498" s="333"/>
      <c r="D2498" s="333"/>
      <c r="E2498" s="333"/>
      <c r="F2498" s="333"/>
      <c r="G2498" s="334"/>
      <c r="H2498" s="334"/>
      <c r="I2498" s="335"/>
      <c r="J2498" s="335"/>
      <c r="K2498" s="335"/>
      <c r="L2498" s="335"/>
      <c r="M2498" s="335"/>
      <c r="N2498" s="336" t="str">
        <f t="shared" ca="1" si="152"/>
        <v/>
      </c>
      <c r="O2498" s="336" t="s">
        <v>18592</v>
      </c>
      <c r="P2498" s="337"/>
      <c r="Q2498" s="338" t="str">
        <f t="shared" si="153"/>
        <v/>
      </c>
      <c r="R2498" s="338" t="b">
        <f t="shared" si="154"/>
        <v>1</v>
      </c>
      <c r="S2498" s="338" t="str">
        <f t="shared" si="155"/>
        <v/>
      </c>
    </row>
    <row r="2499" spans="1:19" s="338" customFormat="1" ht="20.100000000000001" customHeight="1">
      <c r="A2499" s="301"/>
      <c r="B2499" s="333"/>
      <c r="C2499" s="333"/>
      <c r="D2499" s="333"/>
      <c r="E2499" s="333"/>
      <c r="F2499" s="333"/>
      <c r="G2499" s="334"/>
      <c r="H2499" s="334"/>
      <c r="I2499" s="339"/>
      <c r="J2499" s="339"/>
      <c r="K2499" s="339"/>
      <c r="L2499" s="339"/>
      <c r="M2499" s="339"/>
      <c r="N2499" s="336" t="str">
        <f t="shared" ca="1" si="152"/>
        <v/>
      </c>
      <c r="O2499" s="336" t="s">
        <v>18592</v>
      </c>
      <c r="P2499" s="337"/>
      <c r="Q2499" s="338" t="str">
        <f t="shared" si="153"/>
        <v/>
      </c>
      <c r="R2499" s="338" t="b">
        <f t="shared" si="154"/>
        <v>1</v>
      </c>
      <c r="S2499" s="338" t="str">
        <f t="shared" si="155"/>
        <v/>
      </c>
    </row>
    <row r="2500" spans="1:19" s="338" customFormat="1" ht="20.100000000000001" customHeight="1">
      <c r="A2500" s="301"/>
      <c r="B2500" s="333"/>
      <c r="C2500" s="333"/>
      <c r="D2500" s="333"/>
      <c r="E2500" s="333"/>
      <c r="F2500" s="333"/>
      <c r="G2500" s="334"/>
      <c r="H2500" s="334"/>
      <c r="I2500" s="335"/>
      <c r="J2500" s="335"/>
      <c r="K2500" s="335"/>
      <c r="L2500" s="335"/>
      <c r="M2500" s="335"/>
      <c r="N2500" s="336" t="str">
        <f t="shared" ca="1" si="152"/>
        <v/>
      </c>
      <c r="O2500" s="336" t="s">
        <v>18592</v>
      </c>
      <c r="P2500" s="337"/>
      <c r="Q2500" s="338" t="str">
        <f t="shared" si="153"/>
        <v/>
      </c>
      <c r="R2500" s="338" t="b">
        <f t="shared" si="154"/>
        <v>1</v>
      </c>
      <c r="S2500" s="338" t="str">
        <f t="shared" si="155"/>
        <v/>
      </c>
    </row>
    <row r="2501" spans="1:19" s="338" customFormat="1" ht="20.100000000000001" customHeight="1">
      <c r="A2501" s="301"/>
      <c r="B2501" s="333"/>
      <c r="C2501" s="333"/>
      <c r="D2501" s="333"/>
      <c r="E2501" s="333"/>
      <c r="F2501" s="333"/>
      <c r="G2501" s="334"/>
      <c r="H2501" s="334"/>
      <c r="I2501" s="335"/>
      <c r="J2501" s="335"/>
      <c r="K2501" s="335"/>
      <c r="L2501" s="335"/>
      <c r="M2501" s="335"/>
      <c r="N2501" s="336" t="str">
        <f t="shared" ca="1" si="152"/>
        <v/>
      </c>
      <c r="O2501" s="336" t="s">
        <v>18592</v>
      </c>
      <c r="P2501" s="337"/>
      <c r="Q2501" s="338" t="str">
        <f t="shared" si="153"/>
        <v/>
      </c>
      <c r="R2501" s="338" t="b">
        <f t="shared" si="154"/>
        <v>1</v>
      </c>
      <c r="S2501" s="338" t="str">
        <f t="shared" ref="S2501:S2504" si="156">IF(R2501,"",A2501&amp;"+")</f>
        <v/>
      </c>
    </row>
    <row r="2502" spans="1:19" s="338" customFormat="1" ht="20.100000000000001" customHeight="1">
      <c r="A2502" s="301"/>
      <c r="B2502" s="333"/>
      <c r="C2502" s="333"/>
      <c r="D2502" s="333"/>
      <c r="E2502" s="333"/>
      <c r="F2502" s="333"/>
      <c r="G2502" s="334"/>
      <c r="H2502" s="334"/>
      <c r="I2502" s="335"/>
      <c r="J2502" s="335"/>
      <c r="K2502" s="335"/>
      <c r="L2502" s="335"/>
      <c r="M2502" s="335"/>
      <c r="N2502" s="336" t="str">
        <f t="shared" ca="1" si="152"/>
        <v/>
      </c>
      <c r="O2502" s="336" t="s">
        <v>18592</v>
      </c>
      <c r="P2502" s="337"/>
      <c r="Q2502" s="338" t="str">
        <f t="shared" ref="Q2502:Q2504" si="157">A2502&amp;B2502</f>
        <v/>
      </c>
      <c r="R2502" s="338" t="b">
        <f t="shared" ref="R2502:R2504" si="158">OR(ISBLANK(B2502),ISBLANK(C2502))</f>
        <v>1</v>
      </c>
      <c r="S2502" s="338" t="str">
        <f t="shared" si="156"/>
        <v/>
      </c>
    </row>
    <row r="2503" spans="1:19" s="338" customFormat="1" ht="20.100000000000001" customHeight="1">
      <c r="A2503" s="301"/>
      <c r="B2503" s="333"/>
      <c r="C2503" s="333"/>
      <c r="D2503" s="333"/>
      <c r="E2503" s="333"/>
      <c r="F2503" s="333"/>
      <c r="G2503" s="334"/>
      <c r="H2503" s="334"/>
      <c r="I2503" s="339"/>
      <c r="J2503" s="339"/>
      <c r="K2503" s="339"/>
      <c r="L2503" s="339"/>
      <c r="M2503" s="339"/>
      <c r="N2503" s="336" t="str">
        <f t="shared" ca="1" si="152"/>
        <v/>
      </c>
      <c r="O2503" s="336" t="s">
        <v>18592</v>
      </c>
      <c r="P2503" s="337"/>
      <c r="Q2503" s="338" t="str">
        <f t="shared" si="157"/>
        <v/>
      </c>
      <c r="R2503" s="338" t="b">
        <f t="shared" si="158"/>
        <v>1</v>
      </c>
      <c r="S2503" s="338" t="str">
        <f t="shared" si="156"/>
        <v/>
      </c>
    </row>
    <row r="2504" spans="1:19" s="338" customFormat="1" ht="20.100000000000001" customHeight="1" thickBot="1">
      <c r="A2504" s="351"/>
      <c r="B2504" s="340"/>
      <c r="C2504" s="340"/>
      <c r="D2504" s="340"/>
      <c r="E2504" s="340"/>
      <c r="F2504" s="340"/>
      <c r="G2504" s="341"/>
      <c r="H2504" s="341"/>
      <c r="I2504" s="342"/>
      <c r="J2504" s="342"/>
      <c r="K2504" s="342"/>
      <c r="L2504" s="342"/>
      <c r="M2504" s="342"/>
      <c r="N2504" s="336" t="str">
        <f t="shared" ca="1" si="152"/>
        <v/>
      </c>
      <c r="O2504" s="336" t="s">
        <v>18592</v>
      </c>
      <c r="P2504" s="337"/>
      <c r="Q2504" s="338" t="str">
        <f t="shared" si="157"/>
        <v/>
      </c>
      <c r="R2504" s="338" t="b">
        <f t="shared" si="158"/>
        <v>1</v>
      </c>
      <c r="S2504" s="338" t="str">
        <f t="shared" si="156"/>
        <v/>
      </c>
    </row>
    <row r="2505" spans="1:19" s="343" customFormat="1"/>
    <row r="2506" spans="1:19" s="343" customFormat="1"/>
    <row r="2507" spans="1:19" s="343" customFormat="1"/>
    <row r="2508" spans="1:19" s="343" customFormat="1"/>
    <row r="2509" spans="1:19" s="343" customFormat="1" ht="14.45" customHeight="1"/>
    <row r="2510" spans="1:19" s="343"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5"/>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baseColWidth="10"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9" t="str">
        <f ca="1">OFFSET(L!$C$1,MATCH("Product List"&amp;ADDRESS(ROW(),COLUMN(),4),L!$A:$A,0)-1,SL,,)</f>
        <v>Completion required only if reporting level "Product (or List of Products)" selected on the 'Declaration' worksheet.</v>
      </c>
      <c r="B1" s="480"/>
      <c r="C1" s="480"/>
      <c r="D1" s="480"/>
      <c r="E1" s="480"/>
      <c r="F1" s="480"/>
      <c r="G1" s="106"/>
    </row>
    <row r="2" spans="1:37">
      <c r="A2" s="19"/>
      <c r="B2" s="108"/>
      <c r="C2" s="108"/>
      <c r="D2" s="108"/>
      <c r="E2" s="108"/>
      <c r="F2"/>
      <c r="G2" s="20"/>
    </row>
    <row r="3" spans="1:37">
      <c r="A3" s="19"/>
      <c r="B3" s="108"/>
      <c r="C3" s="108"/>
      <c r="D3" s="108"/>
      <c r="E3" s="108"/>
      <c r="F3" s="108"/>
      <c r="G3" s="20"/>
    </row>
    <row r="4" spans="1:37" ht="15.75" customHeight="1">
      <c r="A4" s="19"/>
      <c r="B4" s="478" t="s">
        <v>47</v>
      </c>
      <c r="C4" s="478"/>
      <c r="D4" s="478"/>
      <c r="E4" s="478"/>
      <c r="F4" s="478"/>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75">
      <c r="A6" s="117"/>
      <c r="B6" s="109"/>
      <c r="C6" s="88"/>
      <c r="D6" s="88"/>
      <c r="E6" s="88"/>
      <c r="F6" s="88"/>
      <c r="G6" s="22"/>
      <c r="H6" s="283"/>
      <c r="I6" s="283"/>
      <c r="J6" s="283"/>
      <c r="K6" s="283"/>
      <c r="L6" s="283"/>
      <c r="M6" s="283"/>
      <c r="N6" s="283"/>
      <c r="O6" s="283"/>
      <c r="P6" s="283"/>
      <c r="Q6" s="283"/>
      <c r="R6" s="283"/>
      <c r="S6" s="283"/>
      <c r="T6" s="283"/>
      <c r="U6" s="283"/>
      <c r="V6" s="283"/>
      <c r="W6" s="283"/>
      <c r="X6" s="283"/>
      <c r="Y6" s="283"/>
      <c r="Z6" s="283"/>
      <c r="AA6" s="283"/>
      <c r="AB6" s="283"/>
      <c r="AC6" s="283"/>
      <c r="AD6" s="283"/>
      <c r="AE6" s="283"/>
      <c r="AF6" s="283"/>
      <c r="AG6" s="283"/>
      <c r="AH6" s="283"/>
      <c r="AI6" s="283"/>
      <c r="AJ6" s="283"/>
      <c r="AK6" s="283"/>
    </row>
    <row r="7" spans="1:37" s="23" customFormat="1" ht="15.75">
      <c r="A7" s="118"/>
      <c r="B7" s="109"/>
      <c r="C7" s="88"/>
      <c r="D7" s="88"/>
      <c r="E7" s="88"/>
      <c r="F7" s="88"/>
      <c r="G7" s="22"/>
      <c r="H7" s="283"/>
      <c r="I7" s="283"/>
      <c r="J7" s="283"/>
      <c r="K7" s="283"/>
      <c r="L7" s="283"/>
      <c r="M7" s="283"/>
      <c r="N7" s="283"/>
      <c r="O7" s="283"/>
      <c r="P7" s="283"/>
      <c r="Q7" s="283"/>
      <c r="R7" s="283"/>
      <c r="S7" s="283"/>
      <c r="T7" s="283"/>
      <c r="U7" s="283"/>
      <c r="V7" s="283"/>
      <c r="W7" s="283"/>
      <c r="X7" s="283"/>
      <c r="Y7" s="283"/>
      <c r="Z7" s="283"/>
      <c r="AA7" s="283"/>
      <c r="AB7" s="283"/>
      <c r="AC7" s="283"/>
      <c r="AD7" s="283"/>
      <c r="AE7" s="283"/>
      <c r="AF7" s="283"/>
      <c r="AG7" s="283"/>
      <c r="AH7" s="283"/>
      <c r="AI7" s="283"/>
      <c r="AJ7" s="283"/>
      <c r="AK7" s="283"/>
    </row>
    <row r="8" spans="1:37" s="23" customFormat="1" ht="15.75">
      <c r="A8" s="118"/>
      <c r="B8" s="109"/>
      <c r="C8" s="88"/>
      <c r="D8" s="88"/>
      <c r="E8" s="88"/>
      <c r="F8" s="88"/>
      <c r="G8" s="22"/>
      <c r="H8" s="283"/>
      <c r="I8" s="283"/>
      <c r="J8" s="283"/>
      <c r="K8" s="283"/>
      <c r="L8" s="283"/>
      <c r="M8" s="283"/>
      <c r="N8" s="283"/>
      <c r="O8" s="283"/>
      <c r="P8" s="283"/>
      <c r="Q8" s="283"/>
      <c r="R8" s="283"/>
      <c r="S8" s="283"/>
      <c r="T8" s="283"/>
      <c r="U8" s="283"/>
      <c r="V8" s="283"/>
      <c r="W8" s="283"/>
      <c r="X8" s="283"/>
      <c r="Y8" s="283"/>
      <c r="Z8" s="283"/>
      <c r="AA8" s="283"/>
      <c r="AB8" s="283"/>
      <c r="AC8" s="283"/>
      <c r="AD8" s="283"/>
      <c r="AE8" s="283"/>
      <c r="AF8" s="283"/>
      <c r="AG8" s="283"/>
      <c r="AH8" s="283"/>
      <c r="AI8" s="283"/>
      <c r="AJ8" s="283"/>
      <c r="AK8" s="283"/>
    </row>
    <row r="9" spans="1:37" s="23" customFormat="1" ht="15.75">
      <c r="A9" s="118"/>
      <c r="B9" s="109"/>
      <c r="C9" s="88"/>
      <c r="D9" s="88"/>
      <c r="E9" s="88"/>
      <c r="F9" s="88"/>
      <c r="G9" s="22"/>
      <c r="H9" s="283"/>
      <c r="I9" s="283"/>
      <c r="J9" s="283"/>
      <c r="K9" s="283"/>
      <c r="L9" s="283"/>
      <c r="M9" s="283"/>
      <c r="N9" s="283"/>
      <c r="O9" s="283"/>
      <c r="P9" s="283"/>
      <c r="Q9" s="283"/>
      <c r="R9" s="283"/>
      <c r="S9" s="283"/>
      <c r="T9" s="283"/>
      <c r="U9" s="283"/>
      <c r="V9" s="283"/>
      <c r="W9" s="283"/>
      <c r="X9" s="283"/>
      <c r="Y9" s="283"/>
      <c r="Z9" s="283"/>
      <c r="AA9" s="283"/>
      <c r="AB9" s="283"/>
      <c r="AC9" s="283"/>
      <c r="AD9" s="283"/>
      <c r="AE9" s="283"/>
      <c r="AF9" s="283"/>
      <c r="AG9" s="283"/>
      <c r="AH9" s="283"/>
      <c r="AI9" s="283"/>
      <c r="AJ9" s="283"/>
      <c r="AK9" s="283"/>
    </row>
    <row r="10" spans="1:37" s="23" customFormat="1" ht="15.75">
      <c r="A10" s="118"/>
      <c r="B10" s="109"/>
      <c r="C10" s="88"/>
      <c r="D10" s="88"/>
      <c r="E10" s="88"/>
      <c r="F10" s="88"/>
      <c r="G10" s="22"/>
      <c r="H10" s="283"/>
      <c r="I10" s="283"/>
      <c r="J10" s="283"/>
      <c r="K10" s="283"/>
      <c r="L10" s="283"/>
      <c r="M10" s="283"/>
      <c r="N10" s="283"/>
      <c r="O10" s="283"/>
      <c r="P10" s="283"/>
      <c r="Q10" s="283"/>
      <c r="R10" s="283"/>
      <c r="S10" s="283"/>
      <c r="T10" s="283"/>
      <c r="U10" s="283"/>
      <c r="V10" s="283"/>
      <c r="W10" s="283"/>
      <c r="X10" s="283"/>
      <c r="Y10" s="283"/>
      <c r="Z10" s="283"/>
      <c r="AA10" s="283"/>
      <c r="AB10" s="283"/>
      <c r="AC10" s="283"/>
      <c r="AD10" s="283"/>
      <c r="AE10" s="283"/>
      <c r="AF10" s="283"/>
      <c r="AG10" s="283"/>
      <c r="AH10" s="283"/>
      <c r="AI10" s="283"/>
      <c r="AJ10" s="283"/>
      <c r="AK10" s="283"/>
    </row>
    <row r="11" spans="1:37" s="23" customFormat="1" ht="15.75">
      <c r="A11" s="118"/>
      <c r="B11" s="109"/>
      <c r="C11" s="88"/>
      <c r="D11" s="88"/>
      <c r="E11" s="88"/>
      <c r="F11" s="88"/>
      <c r="G11" s="22"/>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283"/>
      <c r="AF11" s="283"/>
      <c r="AG11" s="283"/>
      <c r="AH11" s="283"/>
      <c r="AI11" s="283"/>
      <c r="AJ11" s="283"/>
      <c r="AK11" s="283"/>
    </row>
    <row r="12" spans="1:37" s="23" customFormat="1" ht="15.75">
      <c r="A12" s="118"/>
      <c r="B12" s="109"/>
      <c r="C12" s="88"/>
      <c r="D12" s="88"/>
      <c r="E12" s="88"/>
      <c r="F12" s="88"/>
      <c r="G12" s="22"/>
      <c r="H12" s="283"/>
      <c r="I12" s="283"/>
      <c r="J12" s="283"/>
      <c r="K12" s="283"/>
      <c r="L12" s="283"/>
      <c r="M12" s="283"/>
      <c r="N12" s="283"/>
      <c r="O12" s="283"/>
      <c r="P12" s="283"/>
      <c r="Q12" s="283"/>
      <c r="R12" s="283"/>
      <c r="S12" s="283"/>
      <c r="T12" s="283"/>
      <c r="U12" s="283"/>
      <c r="V12" s="283"/>
      <c r="W12" s="283"/>
      <c r="X12" s="283"/>
      <c r="Y12" s="283"/>
      <c r="Z12" s="283"/>
      <c r="AA12" s="283"/>
      <c r="AB12" s="283"/>
      <c r="AC12" s="283"/>
      <c r="AD12" s="283"/>
      <c r="AE12" s="283"/>
      <c r="AF12" s="283"/>
      <c r="AG12" s="283"/>
      <c r="AH12" s="283"/>
      <c r="AI12" s="283"/>
      <c r="AJ12" s="283"/>
      <c r="AK12" s="283"/>
    </row>
    <row r="13" spans="1:37" s="23" customFormat="1" ht="15.75">
      <c r="A13" s="118"/>
      <c r="B13" s="109"/>
      <c r="C13" s="88"/>
      <c r="D13" s="88"/>
      <c r="E13" s="88"/>
      <c r="F13" s="88"/>
      <c r="G13" s="22"/>
      <c r="H13" s="283"/>
      <c r="I13" s="283"/>
      <c r="J13" s="283"/>
      <c r="K13" s="283"/>
      <c r="L13" s="283"/>
      <c r="M13" s="283"/>
      <c r="N13" s="283"/>
      <c r="O13" s="283"/>
      <c r="P13" s="283"/>
      <c r="Q13" s="283"/>
      <c r="R13" s="283"/>
      <c r="S13" s="283"/>
      <c r="T13" s="283"/>
      <c r="U13" s="283"/>
      <c r="V13" s="283"/>
      <c r="W13" s="283"/>
      <c r="X13" s="283"/>
      <c r="Y13" s="283"/>
      <c r="Z13" s="283"/>
      <c r="AA13" s="283"/>
      <c r="AB13" s="283"/>
      <c r="AC13" s="283"/>
      <c r="AD13" s="283"/>
      <c r="AE13" s="283"/>
      <c r="AF13" s="283"/>
      <c r="AG13" s="283"/>
      <c r="AH13" s="283"/>
      <c r="AI13" s="283"/>
      <c r="AJ13" s="283"/>
      <c r="AK13" s="283"/>
    </row>
    <row r="14" spans="1:37" s="23" customFormat="1" ht="15.75">
      <c r="A14" s="118"/>
      <c r="B14" s="109"/>
      <c r="C14" s="88"/>
      <c r="D14" s="88"/>
      <c r="E14" s="88"/>
      <c r="F14" s="88"/>
      <c r="G14" s="22"/>
      <c r="H14" s="283"/>
      <c r="I14" s="283"/>
      <c r="J14" s="283"/>
      <c r="K14" s="283"/>
      <c r="L14" s="283"/>
      <c r="M14" s="283"/>
      <c r="N14" s="283"/>
      <c r="O14" s="283"/>
      <c r="P14" s="283"/>
      <c r="Q14" s="283"/>
      <c r="R14" s="283"/>
      <c r="S14" s="283"/>
      <c r="T14" s="283"/>
      <c r="U14" s="283"/>
      <c r="V14" s="283"/>
      <c r="W14" s="283"/>
      <c r="X14" s="283"/>
      <c r="Y14" s="283"/>
      <c r="Z14" s="283"/>
      <c r="AA14" s="283"/>
      <c r="AB14" s="283"/>
      <c r="AC14" s="283"/>
      <c r="AD14" s="283"/>
      <c r="AE14" s="283"/>
      <c r="AF14" s="283"/>
      <c r="AG14" s="283"/>
      <c r="AH14" s="283"/>
      <c r="AI14" s="283"/>
      <c r="AJ14" s="283"/>
      <c r="AK14" s="283"/>
    </row>
    <row r="15" spans="1:37" s="23" customFormat="1" ht="15.75">
      <c r="A15" s="118"/>
      <c r="B15" s="109"/>
      <c r="C15" s="88"/>
      <c r="D15" s="88"/>
      <c r="E15" s="88"/>
      <c r="F15" s="88"/>
      <c r="G15" s="22"/>
      <c r="H15" s="283"/>
      <c r="I15" s="283"/>
      <c r="J15" s="283"/>
      <c r="K15" s="283"/>
      <c r="L15" s="283"/>
      <c r="M15" s="283"/>
      <c r="N15" s="283"/>
      <c r="O15" s="283"/>
      <c r="P15" s="283"/>
      <c r="Q15" s="283"/>
      <c r="R15" s="283"/>
      <c r="S15" s="283"/>
      <c r="T15" s="283"/>
      <c r="U15" s="283"/>
      <c r="V15" s="283"/>
      <c r="W15" s="283"/>
      <c r="X15" s="283"/>
      <c r="Y15" s="283"/>
      <c r="Z15" s="283"/>
      <c r="AA15" s="283"/>
      <c r="AB15" s="283"/>
      <c r="AC15" s="283"/>
      <c r="AD15" s="283"/>
      <c r="AE15" s="283"/>
      <c r="AF15" s="283"/>
      <c r="AG15" s="283"/>
      <c r="AH15" s="283"/>
      <c r="AI15" s="283"/>
      <c r="AJ15" s="283"/>
      <c r="AK15" s="283"/>
    </row>
    <row r="16" spans="1:37" s="23" customFormat="1" ht="15.75">
      <c r="A16" s="118"/>
      <c r="B16" s="109"/>
      <c r="C16" s="88"/>
      <c r="D16" s="88"/>
      <c r="E16" s="88"/>
      <c r="F16" s="88"/>
      <c r="G16" s="22"/>
      <c r="H16" s="283"/>
      <c r="I16" s="283"/>
      <c r="J16" s="283"/>
      <c r="K16" s="283"/>
      <c r="L16" s="283"/>
      <c r="M16" s="283"/>
      <c r="N16" s="283"/>
      <c r="O16" s="283"/>
      <c r="P16" s="283"/>
      <c r="Q16" s="283"/>
      <c r="R16" s="283"/>
      <c r="S16" s="283"/>
      <c r="T16" s="283"/>
      <c r="U16" s="283"/>
      <c r="V16" s="283"/>
      <c r="W16" s="283"/>
      <c r="X16" s="283"/>
      <c r="Y16" s="283"/>
      <c r="Z16" s="283"/>
      <c r="AA16" s="283"/>
      <c r="AB16" s="283"/>
      <c r="AC16" s="283"/>
      <c r="AD16" s="283"/>
      <c r="AE16" s="283"/>
      <c r="AF16" s="283"/>
      <c r="AG16" s="283"/>
      <c r="AH16" s="283"/>
      <c r="AI16" s="283"/>
      <c r="AJ16" s="283"/>
      <c r="AK16" s="283"/>
    </row>
    <row r="17" spans="1:37" s="23" customFormat="1" ht="15.75">
      <c r="A17" s="118"/>
      <c r="B17" s="109"/>
      <c r="C17" s="88"/>
      <c r="D17" s="88"/>
      <c r="E17" s="88"/>
      <c r="F17" s="88"/>
      <c r="G17" s="22"/>
      <c r="H17" s="283"/>
      <c r="I17" s="283"/>
      <c r="J17" s="283"/>
      <c r="K17" s="283"/>
      <c r="L17" s="283"/>
      <c r="M17" s="283"/>
      <c r="N17" s="283"/>
      <c r="O17" s="283"/>
      <c r="P17" s="283"/>
      <c r="Q17" s="283"/>
      <c r="R17" s="283"/>
      <c r="S17" s="283"/>
      <c r="T17" s="283"/>
      <c r="U17" s="283"/>
      <c r="V17" s="283"/>
      <c r="W17" s="283"/>
      <c r="X17" s="283"/>
      <c r="Y17" s="283"/>
      <c r="Z17" s="283"/>
      <c r="AA17" s="283"/>
      <c r="AB17" s="283"/>
      <c r="AC17" s="283"/>
      <c r="AD17" s="283"/>
      <c r="AE17" s="283"/>
      <c r="AF17" s="283"/>
      <c r="AG17" s="283"/>
      <c r="AH17" s="283"/>
      <c r="AI17" s="283"/>
      <c r="AJ17" s="283"/>
      <c r="AK17" s="283"/>
    </row>
    <row r="18" spans="1:37" s="23" customFormat="1" ht="15.75">
      <c r="A18" s="118"/>
      <c r="B18" s="109"/>
      <c r="C18" s="88"/>
      <c r="D18" s="88"/>
      <c r="E18" s="88"/>
      <c r="F18" s="88"/>
      <c r="G18" s="22"/>
      <c r="H18" s="283"/>
      <c r="I18" s="283"/>
      <c r="J18" s="283"/>
      <c r="K18" s="283"/>
      <c r="L18" s="283"/>
      <c r="M18" s="283"/>
      <c r="N18" s="283"/>
      <c r="O18" s="283"/>
      <c r="P18" s="283"/>
      <c r="Q18" s="283"/>
      <c r="R18" s="283"/>
      <c r="S18" s="283"/>
      <c r="T18" s="283"/>
      <c r="U18" s="283"/>
      <c r="V18" s="283"/>
      <c r="W18" s="283"/>
      <c r="X18" s="283"/>
      <c r="Y18" s="283"/>
      <c r="Z18" s="283"/>
      <c r="AA18" s="283"/>
      <c r="AB18" s="283"/>
      <c r="AC18" s="283"/>
      <c r="AD18" s="283"/>
      <c r="AE18" s="283"/>
      <c r="AF18" s="283"/>
      <c r="AG18" s="283"/>
      <c r="AH18" s="283"/>
      <c r="AI18" s="283"/>
      <c r="AJ18" s="283"/>
      <c r="AK18" s="283"/>
    </row>
    <row r="19" spans="1:37" s="23" customFormat="1" ht="15.75">
      <c r="A19" s="118"/>
      <c r="B19" s="109"/>
      <c r="C19" s="88"/>
      <c r="D19" s="88"/>
      <c r="E19" s="88"/>
      <c r="F19" s="88"/>
      <c r="G19" s="22"/>
      <c r="H19" s="283"/>
      <c r="I19" s="283"/>
      <c r="J19" s="283"/>
      <c r="K19" s="283"/>
      <c r="L19" s="283"/>
      <c r="M19" s="283"/>
      <c r="N19" s="283"/>
      <c r="O19" s="283"/>
      <c r="P19" s="283"/>
      <c r="Q19" s="283"/>
      <c r="R19" s="283"/>
      <c r="S19" s="283"/>
      <c r="T19" s="283"/>
      <c r="U19" s="283"/>
      <c r="V19" s="283"/>
      <c r="W19" s="283"/>
      <c r="X19" s="283"/>
      <c r="Y19" s="283"/>
      <c r="Z19" s="283"/>
      <c r="AA19" s="283"/>
      <c r="AB19" s="283"/>
      <c r="AC19" s="283"/>
      <c r="AD19" s="283"/>
      <c r="AE19" s="283"/>
      <c r="AF19" s="283"/>
      <c r="AG19" s="283"/>
      <c r="AH19" s="283"/>
      <c r="AI19" s="283"/>
      <c r="AJ19" s="283"/>
      <c r="AK19" s="283"/>
    </row>
    <row r="20" spans="1:37" s="23" customFormat="1" ht="15.75">
      <c r="A20" s="118"/>
      <c r="B20" s="109"/>
      <c r="C20" s="88"/>
      <c r="D20" s="88"/>
      <c r="E20" s="88"/>
      <c r="F20" s="88"/>
      <c r="G20" s="22"/>
      <c r="H20" s="283"/>
      <c r="I20" s="283"/>
      <c r="J20" s="283"/>
      <c r="K20" s="283"/>
      <c r="L20" s="283"/>
      <c r="M20" s="283"/>
      <c r="N20" s="283"/>
      <c r="O20" s="283"/>
      <c r="P20" s="283"/>
      <c r="Q20" s="283"/>
      <c r="R20" s="283"/>
      <c r="S20" s="283"/>
      <c r="T20" s="283"/>
      <c r="U20" s="283"/>
      <c r="V20" s="283"/>
      <c r="W20" s="283"/>
      <c r="X20" s="283"/>
      <c r="Y20" s="283"/>
      <c r="Z20" s="283"/>
      <c r="AA20" s="283"/>
      <c r="AB20" s="283"/>
      <c r="AC20" s="283"/>
      <c r="AD20" s="283"/>
      <c r="AE20" s="283"/>
      <c r="AF20" s="283"/>
      <c r="AG20" s="283"/>
      <c r="AH20" s="283"/>
      <c r="AI20" s="283"/>
      <c r="AJ20" s="283"/>
      <c r="AK20" s="283"/>
    </row>
    <row r="21" spans="1:37" s="23" customFormat="1" ht="15.75">
      <c r="A21" s="118"/>
      <c r="B21" s="109"/>
      <c r="C21" s="88"/>
      <c r="D21" s="88"/>
      <c r="E21" s="88"/>
      <c r="F21" s="88"/>
      <c r="G21" s="22"/>
      <c r="H21" s="283"/>
      <c r="I21" s="283"/>
      <c r="J21" s="283"/>
      <c r="K21" s="283"/>
      <c r="L21" s="283"/>
      <c r="M21" s="283"/>
      <c r="N21" s="283"/>
      <c r="O21" s="283"/>
      <c r="P21" s="283"/>
      <c r="Q21" s="283"/>
      <c r="R21" s="283"/>
      <c r="S21" s="283"/>
      <c r="T21" s="283"/>
      <c r="U21" s="283"/>
      <c r="V21" s="283"/>
      <c r="W21" s="283"/>
      <c r="X21" s="283"/>
      <c r="Y21" s="283"/>
      <c r="Z21" s="283"/>
      <c r="AA21" s="283"/>
      <c r="AB21" s="283"/>
      <c r="AC21" s="283"/>
      <c r="AD21" s="283"/>
      <c r="AE21" s="283"/>
      <c r="AF21" s="283"/>
      <c r="AG21" s="283"/>
      <c r="AH21" s="283"/>
      <c r="AI21" s="283"/>
      <c r="AJ21" s="283"/>
      <c r="AK21" s="283"/>
    </row>
    <row r="22" spans="1:37" s="23" customFormat="1" ht="15.75">
      <c r="A22" s="118"/>
      <c r="B22" s="109"/>
      <c r="C22" s="88"/>
      <c r="D22" s="88"/>
      <c r="E22" s="88"/>
      <c r="F22" s="88"/>
      <c r="G22" s="22"/>
      <c r="H22" s="283"/>
      <c r="I22" s="283"/>
      <c r="J22" s="283"/>
      <c r="K22" s="283"/>
      <c r="L22" s="283"/>
      <c r="M22" s="283"/>
      <c r="N22" s="283"/>
      <c r="O22" s="283"/>
      <c r="P22" s="283"/>
      <c r="Q22" s="283"/>
      <c r="R22" s="283"/>
      <c r="S22" s="283"/>
      <c r="T22" s="283"/>
      <c r="U22" s="283"/>
      <c r="V22" s="283"/>
      <c r="W22" s="283"/>
      <c r="X22" s="283"/>
      <c r="Y22" s="283"/>
      <c r="Z22" s="283"/>
      <c r="AA22" s="283"/>
      <c r="AB22" s="283"/>
      <c r="AC22" s="283"/>
      <c r="AD22" s="283"/>
      <c r="AE22" s="283"/>
      <c r="AF22" s="283"/>
      <c r="AG22" s="283"/>
      <c r="AH22" s="283"/>
      <c r="AI22" s="283"/>
      <c r="AJ22" s="283"/>
      <c r="AK22" s="283"/>
    </row>
    <row r="23" spans="1:37" s="23" customFormat="1" ht="15.75">
      <c r="A23" s="118"/>
      <c r="B23" s="109"/>
      <c r="C23" s="88"/>
      <c r="D23" s="88"/>
      <c r="E23" s="88"/>
      <c r="F23" s="88"/>
      <c r="G23" s="22"/>
      <c r="H23" s="283"/>
      <c r="I23" s="283"/>
      <c r="J23" s="283"/>
      <c r="K23" s="283"/>
      <c r="L23" s="283"/>
      <c r="M23" s="283"/>
      <c r="N23" s="283"/>
      <c r="O23" s="283"/>
      <c r="P23" s="283"/>
      <c r="Q23" s="283"/>
      <c r="R23" s="283"/>
      <c r="S23" s="283"/>
      <c r="T23" s="283"/>
      <c r="U23" s="283"/>
      <c r="V23" s="283"/>
      <c r="W23" s="283"/>
      <c r="X23" s="283"/>
      <c r="Y23" s="283"/>
      <c r="Z23" s="283"/>
      <c r="AA23" s="283"/>
      <c r="AB23" s="283"/>
      <c r="AC23" s="283"/>
      <c r="AD23" s="283"/>
      <c r="AE23" s="283"/>
      <c r="AF23" s="283"/>
      <c r="AG23" s="283"/>
      <c r="AH23" s="283"/>
      <c r="AI23" s="283"/>
      <c r="AJ23" s="283"/>
      <c r="AK23" s="283"/>
    </row>
    <row r="24" spans="1:37" s="23" customFormat="1" ht="15.75">
      <c r="A24" s="118"/>
      <c r="B24" s="109"/>
      <c r="C24" s="88"/>
      <c r="D24" s="88"/>
      <c r="E24" s="88"/>
      <c r="F24" s="88"/>
      <c r="G24" s="22"/>
      <c r="H24" s="283"/>
      <c r="I24" s="283"/>
      <c r="J24" s="283"/>
      <c r="K24" s="283"/>
      <c r="L24" s="283"/>
      <c r="M24" s="283"/>
      <c r="N24" s="283"/>
      <c r="O24" s="283"/>
      <c r="P24" s="283"/>
      <c r="Q24" s="283"/>
      <c r="R24" s="283"/>
      <c r="S24" s="283"/>
      <c r="T24" s="283"/>
      <c r="U24" s="283"/>
      <c r="V24" s="283"/>
      <c r="W24" s="283"/>
      <c r="X24" s="283"/>
      <c r="Y24" s="283"/>
      <c r="Z24" s="283"/>
      <c r="AA24" s="283"/>
      <c r="AB24" s="283"/>
      <c r="AC24" s="283"/>
      <c r="AD24" s="283"/>
      <c r="AE24" s="283"/>
      <c r="AF24" s="283"/>
      <c r="AG24" s="283"/>
      <c r="AH24" s="283"/>
      <c r="AI24" s="283"/>
      <c r="AJ24" s="283"/>
      <c r="AK24" s="283"/>
    </row>
    <row r="25" spans="1:37" s="23" customFormat="1" ht="15.75">
      <c r="A25" s="118"/>
      <c r="B25" s="109"/>
      <c r="C25" s="88"/>
      <c r="D25" s="88"/>
      <c r="E25" s="88"/>
      <c r="F25" s="88"/>
      <c r="G25" s="22"/>
      <c r="H25" s="283"/>
      <c r="I25" s="283"/>
      <c r="J25" s="283"/>
      <c r="K25" s="283"/>
      <c r="L25" s="283"/>
      <c r="M25" s="283"/>
      <c r="N25" s="283"/>
      <c r="O25" s="283"/>
      <c r="P25" s="283"/>
      <c r="Q25" s="283"/>
      <c r="R25" s="283"/>
      <c r="S25" s="283"/>
      <c r="T25" s="283"/>
      <c r="U25" s="283"/>
      <c r="V25" s="283"/>
      <c r="W25" s="283"/>
      <c r="X25" s="283"/>
      <c r="Y25" s="283"/>
      <c r="Z25" s="283"/>
      <c r="AA25" s="283"/>
      <c r="AB25" s="283"/>
      <c r="AC25" s="283"/>
      <c r="AD25" s="283"/>
      <c r="AE25" s="283"/>
      <c r="AF25" s="283"/>
      <c r="AG25" s="283"/>
      <c r="AH25" s="283"/>
      <c r="AI25" s="283"/>
      <c r="AJ25" s="283"/>
      <c r="AK25" s="283"/>
    </row>
    <row r="26" spans="1:37" s="23" customFormat="1" ht="15.75">
      <c r="A26" s="118"/>
      <c r="B26" s="109"/>
      <c r="C26" s="88"/>
      <c r="D26" s="88"/>
      <c r="E26" s="88"/>
      <c r="F26" s="88"/>
      <c r="G26" s="22"/>
      <c r="H26" s="283"/>
      <c r="I26" s="283"/>
      <c r="J26" s="283"/>
      <c r="K26" s="283"/>
      <c r="L26" s="283"/>
      <c r="M26" s="283"/>
      <c r="N26" s="283"/>
      <c r="O26" s="283"/>
      <c r="P26" s="283"/>
      <c r="Q26" s="283"/>
      <c r="R26" s="283"/>
      <c r="S26" s="283"/>
      <c r="T26" s="283"/>
      <c r="U26" s="283"/>
      <c r="V26" s="283"/>
      <c r="W26" s="283"/>
      <c r="X26" s="283"/>
      <c r="Y26" s="283"/>
      <c r="Z26" s="283"/>
      <c r="AA26" s="283"/>
      <c r="AB26" s="283"/>
      <c r="AC26" s="283"/>
      <c r="AD26" s="283"/>
      <c r="AE26" s="283"/>
      <c r="AF26" s="283"/>
      <c r="AG26" s="283"/>
      <c r="AH26" s="283"/>
      <c r="AI26" s="283"/>
      <c r="AJ26" s="283"/>
      <c r="AK26" s="283"/>
    </row>
    <row r="27" spans="1:37" s="23" customFormat="1" ht="15.75">
      <c r="A27" s="118"/>
      <c r="B27" s="109"/>
      <c r="C27" s="88"/>
      <c r="D27" s="88"/>
      <c r="E27" s="88"/>
      <c r="F27" s="88"/>
      <c r="G27" s="22"/>
      <c r="H27" s="283"/>
      <c r="I27" s="283"/>
      <c r="J27" s="283"/>
      <c r="K27" s="283"/>
      <c r="L27" s="283"/>
      <c r="M27" s="283"/>
      <c r="N27" s="283"/>
      <c r="O27" s="283"/>
      <c r="P27" s="283"/>
      <c r="Q27" s="283"/>
      <c r="R27" s="283"/>
      <c r="S27" s="283"/>
      <c r="T27" s="283"/>
      <c r="U27" s="283"/>
      <c r="V27" s="283"/>
      <c r="W27" s="283"/>
      <c r="X27" s="283"/>
      <c r="Y27" s="283"/>
      <c r="Z27" s="283"/>
      <c r="AA27" s="283"/>
      <c r="AB27" s="283"/>
      <c r="AC27" s="283"/>
      <c r="AD27" s="283"/>
      <c r="AE27" s="283"/>
      <c r="AF27" s="283"/>
      <c r="AG27" s="283"/>
      <c r="AH27" s="283"/>
      <c r="AI27" s="283"/>
      <c r="AJ27" s="283"/>
      <c r="AK27" s="283"/>
    </row>
    <row r="28" spans="1:37" s="23" customFormat="1" ht="15.75">
      <c r="A28" s="118"/>
      <c r="B28" s="109"/>
      <c r="C28" s="88"/>
      <c r="D28" s="88"/>
      <c r="E28" s="88"/>
      <c r="F28" s="88"/>
      <c r="G28" s="22"/>
      <c r="H28" s="283"/>
      <c r="I28" s="283"/>
      <c r="J28" s="283"/>
      <c r="K28" s="283"/>
      <c r="L28" s="283"/>
      <c r="M28" s="283"/>
      <c r="N28" s="283"/>
      <c r="O28" s="283"/>
      <c r="P28" s="283"/>
      <c r="Q28" s="283"/>
      <c r="R28" s="283"/>
      <c r="S28" s="283"/>
      <c r="T28" s="283"/>
      <c r="U28" s="283"/>
      <c r="V28" s="283"/>
      <c r="W28" s="283"/>
      <c r="X28" s="283"/>
      <c r="Y28" s="283"/>
      <c r="Z28" s="283"/>
      <c r="AA28" s="283"/>
      <c r="AB28" s="283"/>
      <c r="AC28" s="283"/>
      <c r="AD28" s="283"/>
      <c r="AE28" s="283"/>
      <c r="AF28" s="283"/>
      <c r="AG28" s="283"/>
      <c r="AH28" s="283"/>
      <c r="AI28" s="283"/>
      <c r="AJ28" s="283"/>
      <c r="AK28" s="283"/>
    </row>
    <row r="29" spans="1:37" s="23" customFormat="1" ht="15.75">
      <c r="A29" s="118"/>
      <c r="B29" s="109"/>
      <c r="C29" s="88"/>
      <c r="D29" s="88"/>
      <c r="E29" s="88"/>
      <c r="F29" s="88"/>
      <c r="G29" s="22"/>
      <c r="H29" s="283"/>
      <c r="I29" s="283"/>
      <c r="J29" s="283"/>
      <c r="K29" s="283"/>
      <c r="L29" s="283"/>
      <c r="M29" s="283"/>
      <c r="N29" s="283"/>
      <c r="O29" s="283"/>
      <c r="P29" s="283"/>
      <c r="Q29" s="283"/>
      <c r="R29" s="283"/>
      <c r="S29" s="283"/>
      <c r="T29" s="283"/>
      <c r="U29" s="283"/>
      <c r="V29" s="283"/>
      <c r="W29" s="283"/>
      <c r="X29" s="283"/>
      <c r="Y29" s="283"/>
      <c r="Z29" s="283"/>
      <c r="AA29" s="283"/>
      <c r="AB29" s="283"/>
      <c r="AC29" s="283"/>
      <c r="AD29" s="283"/>
      <c r="AE29" s="283"/>
      <c r="AF29" s="283"/>
      <c r="AG29" s="283"/>
      <c r="AH29" s="283"/>
      <c r="AI29" s="283"/>
      <c r="AJ29" s="283"/>
      <c r="AK29" s="283"/>
    </row>
    <row r="30" spans="1:37" s="23" customFormat="1" ht="15.75">
      <c r="A30" s="118"/>
      <c r="B30" s="109"/>
      <c r="C30" s="88"/>
      <c r="D30" s="88"/>
      <c r="E30" s="88"/>
      <c r="F30" s="88"/>
      <c r="G30" s="22"/>
      <c r="H30" s="283"/>
      <c r="I30" s="283"/>
      <c r="J30" s="283"/>
      <c r="K30" s="283"/>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c r="AI30" s="283"/>
      <c r="AJ30" s="283"/>
      <c r="AK30" s="283"/>
    </row>
    <row r="31" spans="1:37" s="23" customFormat="1" ht="15.75">
      <c r="A31" s="118"/>
      <c r="B31" s="109"/>
      <c r="C31" s="88"/>
      <c r="D31" s="88"/>
      <c r="E31" s="88"/>
      <c r="F31" s="88"/>
      <c r="G31" s="22"/>
      <c r="H31" s="283"/>
      <c r="I31" s="283"/>
      <c r="J31" s="283"/>
      <c r="K31" s="283"/>
      <c r="L31" s="283"/>
      <c r="M31" s="283"/>
      <c r="N31" s="283"/>
      <c r="O31" s="283"/>
      <c r="P31" s="283"/>
      <c r="Q31" s="283"/>
      <c r="R31" s="283"/>
      <c r="S31" s="283"/>
      <c r="T31" s="283"/>
      <c r="U31" s="283"/>
      <c r="V31" s="283"/>
      <c r="W31" s="283"/>
      <c r="X31" s="283"/>
      <c r="Y31" s="283"/>
      <c r="Z31" s="283"/>
      <c r="AA31" s="283"/>
      <c r="AB31" s="283"/>
      <c r="AC31" s="283"/>
      <c r="AD31" s="283"/>
      <c r="AE31" s="283"/>
      <c r="AF31" s="283"/>
      <c r="AG31" s="283"/>
      <c r="AH31" s="283"/>
      <c r="AI31" s="283"/>
      <c r="AJ31" s="283"/>
      <c r="AK31" s="283"/>
    </row>
    <row r="32" spans="1:37" s="23" customFormat="1" ht="15.75">
      <c r="A32" s="118"/>
      <c r="B32" s="109"/>
      <c r="C32" s="88"/>
      <c r="D32" s="88"/>
      <c r="E32" s="88"/>
      <c r="F32" s="88"/>
      <c r="G32" s="22"/>
      <c r="H32" s="283"/>
      <c r="I32" s="283"/>
      <c r="J32" s="283"/>
      <c r="K32" s="283"/>
      <c r="L32" s="283"/>
      <c r="M32" s="283"/>
      <c r="N32" s="283"/>
      <c r="O32" s="283"/>
      <c r="P32" s="283"/>
      <c r="Q32" s="283"/>
      <c r="R32" s="283"/>
      <c r="S32" s="283"/>
      <c r="T32" s="283"/>
      <c r="U32" s="283"/>
      <c r="V32" s="283"/>
      <c r="W32" s="283"/>
      <c r="X32" s="283"/>
      <c r="Y32" s="283"/>
      <c r="Z32" s="283"/>
      <c r="AA32" s="283"/>
      <c r="AB32" s="283"/>
      <c r="AC32" s="283"/>
      <c r="AD32" s="283"/>
      <c r="AE32" s="283"/>
      <c r="AF32" s="283"/>
      <c r="AG32" s="283"/>
      <c r="AH32" s="283"/>
      <c r="AI32" s="283"/>
      <c r="AJ32" s="283"/>
      <c r="AK32" s="283"/>
    </row>
    <row r="33" spans="1:37" s="23" customFormat="1" ht="15.75">
      <c r="A33" s="118"/>
      <c r="B33" s="109"/>
      <c r="C33" s="88"/>
      <c r="D33" s="88"/>
      <c r="E33" s="88"/>
      <c r="F33" s="88"/>
      <c r="G33" s="22"/>
      <c r="H33" s="283"/>
      <c r="I33" s="283"/>
      <c r="J33" s="283"/>
      <c r="K33" s="283"/>
      <c r="L33" s="283"/>
      <c r="M33" s="283"/>
      <c r="N33" s="283"/>
      <c r="O33" s="283"/>
      <c r="P33" s="283"/>
      <c r="Q33" s="283"/>
      <c r="R33" s="283"/>
      <c r="S33" s="283"/>
      <c r="T33" s="283"/>
      <c r="U33" s="283"/>
      <c r="V33" s="283"/>
      <c r="W33" s="283"/>
      <c r="X33" s="283"/>
      <c r="Y33" s="283"/>
      <c r="Z33" s="283"/>
      <c r="AA33" s="283"/>
      <c r="AB33" s="283"/>
      <c r="AC33" s="283"/>
      <c r="AD33" s="283"/>
      <c r="AE33" s="283"/>
      <c r="AF33" s="283"/>
      <c r="AG33" s="283"/>
      <c r="AH33" s="283"/>
      <c r="AI33" s="283"/>
      <c r="AJ33" s="283"/>
      <c r="AK33" s="283"/>
    </row>
    <row r="34" spans="1:37" s="23" customFormat="1" ht="15.75">
      <c r="A34" s="118"/>
      <c r="B34" s="109"/>
      <c r="C34" s="88"/>
      <c r="D34" s="88"/>
      <c r="E34" s="88"/>
      <c r="F34" s="88"/>
      <c r="G34" s="22"/>
      <c r="H34" s="283"/>
      <c r="I34" s="283"/>
      <c r="J34" s="283"/>
      <c r="K34" s="283"/>
      <c r="L34" s="283"/>
      <c r="M34" s="283"/>
      <c r="N34" s="283"/>
      <c r="O34" s="283"/>
      <c r="P34" s="283"/>
      <c r="Q34" s="283"/>
      <c r="R34" s="283"/>
      <c r="S34" s="283"/>
      <c r="T34" s="283"/>
      <c r="U34" s="283"/>
      <c r="V34" s="283"/>
      <c r="W34" s="283"/>
      <c r="X34" s="283"/>
      <c r="Y34" s="283"/>
      <c r="Z34" s="283"/>
      <c r="AA34" s="283"/>
      <c r="AB34" s="283"/>
      <c r="AC34" s="283"/>
      <c r="AD34" s="283"/>
      <c r="AE34" s="283"/>
      <c r="AF34" s="283"/>
      <c r="AG34" s="283"/>
      <c r="AH34" s="283"/>
      <c r="AI34" s="283"/>
      <c r="AJ34" s="283"/>
      <c r="AK34" s="283"/>
    </row>
    <row r="35" spans="1:37" s="23" customFormat="1" ht="15.75">
      <c r="A35" s="118"/>
      <c r="B35" s="109"/>
      <c r="C35" s="88"/>
      <c r="D35" s="88"/>
      <c r="E35" s="88"/>
      <c r="F35" s="88"/>
      <c r="G35" s="22"/>
      <c r="H35" s="283"/>
      <c r="I35" s="283"/>
      <c r="J35" s="283"/>
      <c r="K35" s="283"/>
      <c r="L35" s="283"/>
      <c r="M35" s="283"/>
      <c r="N35" s="283"/>
      <c r="O35" s="283"/>
      <c r="P35" s="283"/>
      <c r="Q35" s="283"/>
      <c r="R35" s="283"/>
      <c r="S35" s="283"/>
      <c r="T35" s="283"/>
      <c r="U35" s="283"/>
      <c r="V35" s="283"/>
      <c r="W35" s="283"/>
      <c r="X35" s="283"/>
      <c r="Y35" s="283"/>
      <c r="Z35" s="283"/>
      <c r="AA35" s="283"/>
      <c r="AB35" s="283"/>
      <c r="AC35" s="283"/>
      <c r="AD35" s="283"/>
      <c r="AE35" s="283"/>
      <c r="AF35" s="283"/>
      <c r="AG35" s="283"/>
      <c r="AH35" s="283"/>
      <c r="AI35" s="283"/>
      <c r="AJ35" s="283"/>
      <c r="AK35" s="283"/>
    </row>
    <row r="36" spans="1:37" s="23" customFormat="1" ht="15.75">
      <c r="A36" s="118"/>
      <c r="B36" s="109"/>
      <c r="C36" s="88"/>
      <c r="D36" s="88"/>
      <c r="E36" s="88"/>
      <c r="F36" s="88"/>
      <c r="G36" s="22"/>
      <c r="H36" s="283"/>
      <c r="I36" s="283"/>
      <c r="J36" s="283"/>
      <c r="K36" s="283"/>
      <c r="L36" s="283"/>
      <c r="M36" s="283"/>
      <c r="N36" s="283"/>
      <c r="O36" s="283"/>
      <c r="P36" s="283"/>
      <c r="Q36" s="283"/>
      <c r="R36" s="283"/>
      <c r="S36" s="283"/>
      <c r="T36" s="283"/>
      <c r="U36" s="283"/>
      <c r="V36" s="283"/>
      <c r="W36" s="283"/>
      <c r="X36" s="283"/>
      <c r="Y36" s="283"/>
      <c r="Z36" s="283"/>
      <c r="AA36" s="283"/>
      <c r="AB36" s="283"/>
      <c r="AC36" s="283"/>
      <c r="AD36" s="283"/>
      <c r="AE36" s="283"/>
      <c r="AF36" s="283"/>
      <c r="AG36" s="283"/>
      <c r="AH36" s="283"/>
      <c r="AI36" s="283"/>
      <c r="AJ36" s="283"/>
      <c r="AK36" s="283"/>
    </row>
    <row r="37" spans="1:37" s="23" customFormat="1" ht="15.75">
      <c r="A37" s="118"/>
      <c r="B37" s="109"/>
      <c r="C37" s="88"/>
      <c r="D37" s="88"/>
      <c r="E37" s="88"/>
      <c r="F37" s="88"/>
      <c r="G37" s="22"/>
      <c r="H37" s="283"/>
      <c r="I37" s="283"/>
      <c r="J37" s="283"/>
      <c r="K37" s="283"/>
      <c r="L37" s="283"/>
      <c r="M37" s="283"/>
      <c r="N37" s="283"/>
      <c r="O37" s="283"/>
      <c r="P37" s="283"/>
      <c r="Q37" s="283"/>
      <c r="R37" s="283"/>
      <c r="S37" s="283"/>
      <c r="T37" s="283"/>
      <c r="U37" s="283"/>
      <c r="V37" s="283"/>
      <c r="W37" s="283"/>
      <c r="X37" s="283"/>
      <c r="Y37" s="283"/>
      <c r="Z37" s="283"/>
      <c r="AA37" s="283"/>
      <c r="AB37" s="283"/>
      <c r="AC37" s="283"/>
      <c r="AD37" s="283"/>
      <c r="AE37" s="283"/>
      <c r="AF37" s="283"/>
      <c r="AG37" s="283"/>
      <c r="AH37" s="283"/>
      <c r="AI37" s="283"/>
      <c r="AJ37" s="283"/>
      <c r="AK37" s="283"/>
    </row>
    <row r="38" spans="1:37" s="23" customFormat="1" ht="15.75">
      <c r="A38" s="118"/>
      <c r="B38" s="109"/>
      <c r="C38" s="88"/>
      <c r="D38" s="88"/>
      <c r="E38" s="88"/>
      <c r="F38" s="88"/>
      <c r="G38" s="22"/>
      <c r="H38" s="283"/>
      <c r="I38" s="283"/>
      <c r="J38" s="283"/>
      <c r="K38" s="283"/>
      <c r="L38" s="283"/>
      <c r="M38" s="283"/>
      <c r="N38" s="283"/>
      <c r="O38" s="283"/>
      <c r="P38" s="283"/>
      <c r="Q38" s="283"/>
      <c r="R38" s="283"/>
      <c r="S38" s="283"/>
      <c r="T38" s="283"/>
      <c r="U38" s="283"/>
      <c r="V38" s="283"/>
      <c r="W38" s="283"/>
      <c r="X38" s="283"/>
      <c r="Y38" s="283"/>
      <c r="Z38" s="283"/>
      <c r="AA38" s="283"/>
      <c r="AB38" s="283"/>
      <c r="AC38" s="283"/>
      <c r="AD38" s="283"/>
      <c r="AE38" s="283"/>
      <c r="AF38" s="283"/>
      <c r="AG38" s="283"/>
      <c r="AH38" s="283"/>
      <c r="AI38" s="283"/>
      <c r="AJ38" s="283"/>
      <c r="AK38" s="283"/>
    </row>
    <row r="39" spans="1:37" s="23" customFormat="1" ht="15.75">
      <c r="A39" s="118"/>
      <c r="B39" s="109"/>
      <c r="C39" s="88"/>
      <c r="D39" s="88"/>
      <c r="E39" s="88"/>
      <c r="F39" s="88"/>
      <c r="G39" s="22"/>
      <c r="H39" s="283"/>
      <c r="I39" s="283"/>
      <c r="J39" s="283"/>
      <c r="K39" s="283"/>
      <c r="L39" s="283"/>
      <c r="M39" s="283"/>
      <c r="N39" s="283"/>
      <c r="O39" s="283"/>
      <c r="P39" s="283"/>
      <c r="Q39" s="283"/>
      <c r="R39" s="283"/>
      <c r="S39" s="283"/>
      <c r="T39" s="283"/>
      <c r="U39" s="283"/>
      <c r="V39" s="283"/>
      <c r="W39" s="283"/>
      <c r="X39" s="283"/>
      <c r="Y39" s="283"/>
      <c r="Z39" s="283"/>
      <c r="AA39" s="283"/>
      <c r="AB39" s="283"/>
      <c r="AC39" s="283"/>
      <c r="AD39" s="283"/>
      <c r="AE39" s="283"/>
      <c r="AF39" s="283"/>
      <c r="AG39" s="283"/>
      <c r="AH39" s="283"/>
      <c r="AI39" s="283"/>
      <c r="AJ39" s="283"/>
      <c r="AK39" s="283"/>
    </row>
    <row r="40" spans="1:37" s="23" customFormat="1" ht="15.75">
      <c r="A40" s="118"/>
      <c r="B40" s="109"/>
      <c r="C40" s="88"/>
      <c r="D40" s="88"/>
      <c r="E40" s="88"/>
      <c r="F40" s="88"/>
      <c r="G40" s="22"/>
      <c r="H40" s="283"/>
      <c r="I40" s="283"/>
      <c r="J40" s="283"/>
      <c r="K40" s="283"/>
      <c r="L40" s="283"/>
      <c r="M40" s="283"/>
      <c r="N40" s="283"/>
      <c r="O40" s="283"/>
      <c r="P40" s="283"/>
      <c r="Q40" s="283"/>
      <c r="R40" s="283"/>
      <c r="S40" s="283"/>
      <c r="T40" s="283"/>
      <c r="U40" s="283"/>
      <c r="V40" s="283"/>
      <c r="W40" s="283"/>
      <c r="X40" s="283"/>
      <c r="Y40" s="283"/>
      <c r="Z40" s="283"/>
      <c r="AA40" s="283"/>
      <c r="AB40" s="283"/>
      <c r="AC40" s="283"/>
      <c r="AD40" s="283"/>
      <c r="AE40" s="283"/>
      <c r="AF40" s="283"/>
      <c r="AG40" s="283"/>
      <c r="AH40" s="283"/>
      <c r="AI40" s="283"/>
      <c r="AJ40" s="283"/>
      <c r="AK40" s="283"/>
    </row>
    <row r="41" spans="1:37" s="23" customFormat="1" ht="15.75">
      <c r="A41" s="118"/>
      <c r="B41" s="109"/>
      <c r="C41" s="88"/>
      <c r="D41" s="88"/>
      <c r="E41" s="88"/>
      <c r="F41" s="88"/>
      <c r="G41" s="22"/>
      <c r="H41" s="283"/>
      <c r="I41" s="283"/>
      <c r="J41" s="283"/>
      <c r="K41" s="283"/>
      <c r="L41" s="283"/>
      <c r="M41" s="283"/>
      <c r="N41" s="283"/>
      <c r="O41" s="283"/>
      <c r="P41" s="283"/>
      <c r="Q41" s="283"/>
      <c r="R41" s="283"/>
      <c r="S41" s="283"/>
      <c r="T41" s="283"/>
      <c r="U41" s="283"/>
      <c r="V41" s="283"/>
      <c r="W41" s="283"/>
      <c r="X41" s="283"/>
      <c r="Y41" s="283"/>
      <c r="Z41" s="283"/>
      <c r="AA41" s="283"/>
      <c r="AB41" s="283"/>
      <c r="AC41" s="283"/>
      <c r="AD41" s="283"/>
      <c r="AE41" s="283"/>
      <c r="AF41" s="283"/>
      <c r="AG41" s="283"/>
      <c r="AH41" s="283"/>
      <c r="AI41" s="283"/>
      <c r="AJ41" s="283"/>
      <c r="AK41" s="283"/>
    </row>
    <row r="42" spans="1:37" s="23" customFormat="1" ht="15.75">
      <c r="A42" s="118"/>
      <c r="B42" s="109"/>
      <c r="C42" s="88"/>
      <c r="D42" s="88"/>
      <c r="E42" s="88"/>
      <c r="F42" s="88"/>
      <c r="G42" s="22"/>
      <c r="H42" s="283"/>
      <c r="I42" s="283"/>
      <c r="J42" s="283"/>
      <c r="K42" s="283"/>
      <c r="L42" s="283"/>
      <c r="M42" s="283"/>
      <c r="N42" s="283"/>
      <c r="O42" s="283"/>
      <c r="P42" s="283"/>
      <c r="Q42" s="283"/>
      <c r="R42" s="283"/>
      <c r="S42" s="283"/>
      <c r="T42" s="283"/>
      <c r="U42" s="283"/>
      <c r="V42" s="283"/>
      <c r="W42" s="283"/>
      <c r="X42" s="283"/>
      <c r="Y42" s="283"/>
      <c r="Z42" s="283"/>
      <c r="AA42" s="283"/>
      <c r="AB42" s="283"/>
      <c r="AC42" s="283"/>
      <c r="AD42" s="283"/>
      <c r="AE42" s="283"/>
      <c r="AF42" s="283"/>
      <c r="AG42" s="283"/>
      <c r="AH42" s="283"/>
      <c r="AI42" s="283"/>
      <c r="AJ42" s="283"/>
      <c r="AK42" s="283"/>
    </row>
    <row r="43" spans="1:37" s="23" customFormat="1" ht="15.75">
      <c r="A43" s="118"/>
      <c r="B43" s="109"/>
      <c r="C43" s="88"/>
      <c r="D43" s="88"/>
      <c r="E43" s="88"/>
      <c r="F43" s="88"/>
      <c r="G43" s="22"/>
      <c r="H43" s="283"/>
      <c r="I43" s="283"/>
      <c r="J43" s="283"/>
      <c r="K43" s="283"/>
      <c r="L43" s="283"/>
      <c r="M43" s="283"/>
      <c r="N43" s="283"/>
      <c r="O43" s="283"/>
      <c r="P43" s="283"/>
      <c r="Q43" s="283"/>
      <c r="R43" s="283"/>
      <c r="S43" s="283"/>
      <c r="T43" s="283"/>
      <c r="U43" s="283"/>
      <c r="V43" s="283"/>
      <c r="W43" s="283"/>
      <c r="X43" s="283"/>
      <c r="Y43" s="283"/>
      <c r="Z43" s="283"/>
      <c r="AA43" s="283"/>
      <c r="AB43" s="283"/>
      <c r="AC43" s="283"/>
      <c r="AD43" s="283"/>
      <c r="AE43" s="283"/>
      <c r="AF43" s="283"/>
      <c r="AG43" s="283"/>
      <c r="AH43" s="283"/>
      <c r="AI43" s="283"/>
      <c r="AJ43" s="283"/>
      <c r="AK43" s="283"/>
    </row>
    <row r="44" spans="1:37" s="23" customFormat="1" ht="15.75">
      <c r="A44" s="118"/>
      <c r="B44" s="109"/>
      <c r="C44" s="88"/>
      <c r="D44" s="88"/>
      <c r="E44" s="88"/>
      <c r="F44" s="88"/>
      <c r="G44" s="22"/>
      <c r="H44" s="283"/>
      <c r="I44" s="283"/>
      <c r="J44" s="283"/>
      <c r="K44" s="283"/>
      <c r="L44" s="283"/>
      <c r="M44" s="283"/>
      <c r="N44" s="283"/>
      <c r="O44" s="283"/>
      <c r="P44" s="283"/>
      <c r="Q44" s="283"/>
      <c r="R44" s="283"/>
      <c r="S44" s="283"/>
      <c r="T44" s="283"/>
      <c r="U44" s="283"/>
      <c r="V44" s="283"/>
      <c r="W44" s="283"/>
      <c r="X44" s="283"/>
      <c r="Y44" s="283"/>
      <c r="Z44" s="283"/>
      <c r="AA44" s="283"/>
      <c r="AB44" s="283"/>
      <c r="AC44" s="283"/>
      <c r="AD44" s="283"/>
      <c r="AE44" s="283"/>
      <c r="AF44" s="283"/>
      <c r="AG44" s="283"/>
      <c r="AH44" s="283"/>
      <c r="AI44" s="283"/>
      <c r="AJ44" s="283"/>
      <c r="AK44" s="283"/>
    </row>
    <row r="45" spans="1:37" s="23" customFormat="1" ht="15.75">
      <c r="A45" s="118"/>
      <c r="B45" s="109"/>
      <c r="C45" s="88"/>
      <c r="D45" s="88"/>
      <c r="E45" s="88"/>
      <c r="F45" s="88"/>
      <c r="G45" s="22"/>
      <c r="H45" s="283"/>
      <c r="I45" s="283"/>
      <c r="J45" s="283"/>
      <c r="K45" s="283"/>
      <c r="L45" s="283"/>
      <c r="M45" s="283"/>
      <c r="N45" s="283"/>
      <c r="O45" s="283"/>
      <c r="P45" s="283"/>
      <c r="Q45" s="283"/>
      <c r="R45" s="283"/>
      <c r="S45" s="283"/>
      <c r="T45" s="283"/>
      <c r="U45" s="283"/>
      <c r="V45" s="283"/>
      <c r="W45" s="283"/>
      <c r="X45" s="283"/>
      <c r="Y45" s="283"/>
      <c r="Z45" s="283"/>
      <c r="AA45" s="283"/>
      <c r="AB45" s="283"/>
      <c r="AC45" s="283"/>
      <c r="AD45" s="283"/>
      <c r="AE45" s="283"/>
      <c r="AF45" s="283"/>
      <c r="AG45" s="283"/>
      <c r="AH45" s="283"/>
      <c r="AI45" s="283"/>
      <c r="AJ45" s="283"/>
      <c r="AK45" s="283"/>
    </row>
    <row r="46" spans="1:37" s="23" customFormat="1" ht="15.75">
      <c r="A46" s="118"/>
      <c r="B46" s="109"/>
      <c r="C46" s="88"/>
      <c r="D46" s="88"/>
      <c r="E46" s="88"/>
      <c r="F46" s="88"/>
      <c r="G46" s="22"/>
      <c r="H46" s="283"/>
      <c r="I46" s="283"/>
      <c r="J46" s="283"/>
      <c r="K46" s="283"/>
      <c r="L46" s="283"/>
      <c r="M46" s="283"/>
      <c r="N46" s="283"/>
      <c r="O46" s="283"/>
      <c r="P46" s="283"/>
      <c r="Q46" s="283"/>
      <c r="R46" s="283"/>
      <c r="S46" s="283"/>
      <c r="T46" s="283"/>
      <c r="U46" s="283"/>
      <c r="V46" s="283"/>
      <c r="W46" s="283"/>
      <c r="X46" s="283"/>
      <c r="Y46" s="283"/>
      <c r="Z46" s="283"/>
      <c r="AA46" s="283"/>
      <c r="AB46" s="283"/>
      <c r="AC46" s="283"/>
      <c r="AD46" s="283"/>
      <c r="AE46" s="283"/>
      <c r="AF46" s="283"/>
      <c r="AG46" s="283"/>
      <c r="AH46" s="283"/>
      <c r="AI46" s="283"/>
      <c r="AJ46" s="283"/>
      <c r="AK46" s="283"/>
    </row>
    <row r="47" spans="1:37" s="23" customFormat="1" ht="15.75">
      <c r="A47" s="118"/>
      <c r="B47" s="109"/>
      <c r="C47" s="88"/>
      <c r="D47" s="88"/>
      <c r="E47" s="88"/>
      <c r="F47" s="88"/>
      <c r="G47" s="22"/>
      <c r="H47" s="283"/>
      <c r="I47" s="283"/>
      <c r="J47" s="283"/>
      <c r="K47" s="283"/>
      <c r="L47" s="283"/>
      <c r="M47" s="283"/>
      <c r="N47" s="283"/>
      <c r="O47" s="283"/>
      <c r="P47" s="283"/>
      <c r="Q47" s="283"/>
      <c r="R47" s="283"/>
      <c r="S47" s="283"/>
      <c r="T47" s="283"/>
      <c r="U47" s="283"/>
      <c r="V47" s="283"/>
      <c r="W47" s="283"/>
      <c r="X47" s="283"/>
      <c r="Y47" s="283"/>
      <c r="Z47" s="283"/>
      <c r="AA47" s="283"/>
      <c r="AB47" s="283"/>
      <c r="AC47" s="283"/>
      <c r="AD47" s="283"/>
      <c r="AE47" s="283"/>
      <c r="AF47" s="283"/>
      <c r="AG47" s="283"/>
      <c r="AH47" s="283"/>
      <c r="AI47" s="283"/>
      <c r="AJ47" s="283"/>
      <c r="AK47" s="283"/>
    </row>
    <row r="48" spans="1:37" s="23" customFormat="1" ht="15.75">
      <c r="A48" s="118"/>
      <c r="B48" s="109"/>
      <c r="C48" s="88"/>
      <c r="D48" s="88"/>
      <c r="E48" s="88"/>
      <c r="F48" s="88"/>
      <c r="G48" s="22"/>
      <c r="H48" s="283"/>
      <c r="I48" s="283"/>
      <c r="J48" s="283"/>
      <c r="K48" s="283"/>
      <c r="L48" s="283"/>
      <c r="M48" s="283"/>
      <c r="N48" s="283"/>
      <c r="O48" s="283"/>
      <c r="P48" s="283"/>
      <c r="Q48" s="283"/>
      <c r="R48" s="283"/>
      <c r="S48" s="283"/>
      <c r="T48" s="283"/>
      <c r="U48" s="283"/>
      <c r="V48" s="283"/>
      <c r="W48" s="283"/>
      <c r="X48" s="283"/>
      <c r="Y48" s="283"/>
      <c r="Z48" s="283"/>
      <c r="AA48" s="283"/>
      <c r="AB48" s="283"/>
      <c r="AC48" s="283"/>
      <c r="AD48" s="283"/>
      <c r="AE48" s="283"/>
      <c r="AF48" s="283"/>
      <c r="AG48" s="283"/>
      <c r="AH48" s="283"/>
      <c r="AI48" s="283"/>
      <c r="AJ48" s="283"/>
      <c r="AK48" s="283"/>
    </row>
    <row r="49" spans="1:37" s="23" customFormat="1" ht="15.75">
      <c r="A49" s="118"/>
      <c r="B49" s="109"/>
      <c r="C49" s="88"/>
      <c r="D49" s="88"/>
      <c r="E49" s="88"/>
      <c r="F49" s="88"/>
      <c r="G49" s="22"/>
      <c r="H49" s="283"/>
      <c r="I49" s="283"/>
      <c r="J49" s="283"/>
      <c r="K49" s="283"/>
      <c r="L49" s="283"/>
      <c r="M49" s="283"/>
      <c r="N49" s="283"/>
      <c r="O49" s="283"/>
      <c r="P49" s="283"/>
      <c r="Q49" s="283"/>
      <c r="R49" s="283"/>
      <c r="S49" s="283"/>
      <c r="T49" s="283"/>
      <c r="U49" s="283"/>
      <c r="V49" s="283"/>
      <c r="W49" s="283"/>
      <c r="X49" s="283"/>
      <c r="Y49" s="283"/>
      <c r="Z49" s="283"/>
      <c r="AA49" s="283"/>
      <c r="AB49" s="283"/>
      <c r="AC49" s="283"/>
      <c r="AD49" s="283"/>
      <c r="AE49" s="283"/>
      <c r="AF49" s="283"/>
      <c r="AG49" s="283"/>
      <c r="AH49" s="283"/>
      <c r="AI49" s="283"/>
      <c r="AJ49" s="283"/>
      <c r="AK49" s="283"/>
    </row>
    <row r="50" spans="1:37" s="23" customFormat="1" ht="15.75">
      <c r="A50" s="118"/>
      <c r="B50" s="109"/>
      <c r="C50" s="88"/>
      <c r="D50" s="88"/>
      <c r="E50" s="88"/>
      <c r="F50" s="88"/>
      <c r="G50" s="22"/>
      <c r="H50" s="283"/>
      <c r="I50" s="283"/>
      <c r="J50" s="283"/>
      <c r="K50" s="283"/>
      <c r="L50" s="283"/>
      <c r="M50" s="283"/>
      <c r="N50" s="283"/>
      <c r="O50" s="283"/>
      <c r="P50" s="283"/>
      <c r="Q50" s="283"/>
      <c r="R50" s="283"/>
      <c r="S50" s="283"/>
      <c r="T50" s="283"/>
      <c r="U50" s="283"/>
      <c r="V50" s="283"/>
      <c r="W50" s="283"/>
      <c r="X50" s="283"/>
      <c r="Y50" s="283"/>
      <c r="Z50" s="283"/>
      <c r="AA50" s="283"/>
      <c r="AB50" s="283"/>
      <c r="AC50" s="283"/>
      <c r="AD50" s="283"/>
      <c r="AE50" s="283"/>
      <c r="AF50" s="283"/>
      <c r="AG50" s="283"/>
      <c r="AH50" s="283"/>
      <c r="AI50" s="283"/>
      <c r="AJ50" s="283"/>
      <c r="AK50" s="283"/>
    </row>
    <row r="51" spans="1:37" s="23" customFormat="1" ht="15.75">
      <c r="A51" s="118"/>
      <c r="B51" s="109"/>
      <c r="C51" s="88"/>
      <c r="D51" s="88"/>
      <c r="E51" s="88"/>
      <c r="F51" s="88"/>
      <c r="G51" s="22"/>
      <c r="H51" s="283"/>
      <c r="I51" s="283"/>
      <c r="J51" s="283"/>
      <c r="K51" s="283"/>
      <c r="L51" s="283"/>
      <c r="M51" s="283"/>
      <c r="N51" s="283"/>
      <c r="O51" s="283"/>
      <c r="P51" s="283"/>
      <c r="Q51" s="283"/>
      <c r="R51" s="283"/>
      <c r="S51" s="283"/>
      <c r="T51" s="283"/>
      <c r="U51" s="283"/>
      <c r="V51" s="283"/>
      <c r="W51" s="283"/>
      <c r="X51" s="283"/>
      <c r="Y51" s="283"/>
      <c r="Z51" s="283"/>
      <c r="AA51" s="283"/>
      <c r="AB51" s="283"/>
      <c r="AC51" s="283"/>
      <c r="AD51" s="283"/>
      <c r="AE51" s="283"/>
      <c r="AF51" s="283"/>
      <c r="AG51" s="283"/>
      <c r="AH51" s="283"/>
      <c r="AI51" s="283"/>
      <c r="AJ51" s="283"/>
      <c r="AK51" s="283"/>
    </row>
    <row r="52" spans="1:37" s="23" customFormat="1" ht="15.75">
      <c r="A52" s="118"/>
      <c r="B52" s="109"/>
      <c r="C52" s="88"/>
      <c r="D52" s="88"/>
      <c r="E52" s="88"/>
      <c r="F52" s="88"/>
      <c r="G52" s="22"/>
      <c r="H52" s="283"/>
      <c r="I52" s="283"/>
      <c r="J52" s="283"/>
      <c r="K52" s="283"/>
      <c r="L52" s="283"/>
      <c r="M52" s="283"/>
      <c r="N52" s="283"/>
      <c r="O52" s="283"/>
      <c r="P52" s="283"/>
      <c r="Q52" s="283"/>
      <c r="R52" s="283"/>
      <c r="S52" s="283"/>
      <c r="T52" s="283"/>
      <c r="U52" s="283"/>
      <c r="V52" s="283"/>
      <c r="W52" s="283"/>
      <c r="X52" s="283"/>
      <c r="Y52" s="283"/>
      <c r="Z52" s="283"/>
      <c r="AA52" s="283"/>
      <c r="AB52" s="283"/>
      <c r="AC52" s="283"/>
      <c r="AD52" s="283"/>
      <c r="AE52" s="283"/>
      <c r="AF52" s="283"/>
      <c r="AG52" s="283"/>
      <c r="AH52" s="283"/>
      <c r="AI52" s="283"/>
      <c r="AJ52" s="283"/>
      <c r="AK52" s="283"/>
    </row>
    <row r="53" spans="1:37" s="23" customFormat="1" ht="15.75">
      <c r="A53" s="118"/>
      <c r="B53" s="109"/>
      <c r="C53" s="88"/>
      <c r="D53" s="88"/>
      <c r="E53" s="88"/>
      <c r="F53" s="88"/>
      <c r="G53" s="22"/>
      <c r="H53" s="283"/>
      <c r="I53" s="283"/>
      <c r="J53" s="283"/>
      <c r="K53" s="283"/>
      <c r="L53" s="283"/>
      <c r="M53" s="283"/>
      <c r="N53" s="283"/>
      <c r="O53" s="283"/>
      <c r="P53" s="283"/>
      <c r="Q53" s="283"/>
      <c r="R53" s="283"/>
      <c r="S53" s="283"/>
      <c r="T53" s="283"/>
      <c r="U53" s="283"/>
      <c r="V53" s="283"/>
      <c r="W53" s="283"/>
      <c r="X53" s="283"/>
      <c r="Y53" s="283"/>
      <c r="Z53" s="283"/>
      <c r="AA53" s="283"/>
      <c r="AB53" s="283"/>
      <c r="AC53" s="283"/>
      <c r="AD53" s="283"/>
      <c r="AE53" s="283"/>
      <c r="AF53" s="283"/>
      <c r="AG53" s="283"/>
      <c r="AH53" s="283"/>
      <c r="AI53" s="283"/>
      <c r="AJ53" s="283"/>
      <c r="AK53" s="283"/>
    </row>
    <row r="54" spans="1:37" s="23" customFormat="1" ht="15.75">
      <c r="A54" s="118"/>
      <c r="B54" s="109"/>
      <c r="C54" s="88"/>
      <c r="D54" s="88"/>
      <c r="E54" s="88"/>
      <c r="F54" s="88"/>
      <c r="G54" s="22"/>
      <c r="H54" s="283"/>
      <c r="I54" s="283"/>
      <c r="J54" s="283"/>
      <c r="K54" s="283"/>
      <c r="L54" s="283"/>
      <c r="M54" s="283"/>
      <c r="N54" s="283"/>
      <c r="O54" s="283"/>
      <c r="P54" s="283"/>
      <c r="Q54" s="283"/>
      <c r="R54" s="283"/>
      <c r="S54" s="283"/>
      <c r="T54" s="283"/>
      <c r="U54" s="283"/>
      <c r="V54" s="283"/>
      <c r="W54" s="283"/>
      <c r="X54" s="283"/>
      <c r="Y54" s="283"/>
      <c r="Z54" s="283"/>
      <c r="AA54" s="283"/>
      <c r="AB54" s="283"/>
      <c r="AC54" s="283"/>
      <c r="AD54" s="283"/>
      <c r="AE54" s="283"/>
      <c r="AF54" s="283"/>
      <c r="AG54" s="283"/>
      <c r="AH54" s="283"/>
      <c r="AI54" s="283"/>
      <c r="AJ54" s="283"/>
      <c r="AK54" s="283"/>
    </row>
    <row r="55" spans="1:37" s="23" customFormat="1" ht="15.75">
      <c r="A55" s="118"/>
      <c r="B55" s="109"/>
      <c r="C55" s="88"/>
      <c r="D55" s="88"/>
      <c r="E55" s="88"/>
      <c r="F55" s="88"/>
      <c r="G55" s="22"/>
      <c r="H55" s="283"/>
      <c r="I55" s="283"/>
      <c r="J55" s="283"/>
      <c r="K55" s="283"/>
      <c r="L55" s="283"/>
      <c r="M55" s="283"/>
      <c r="N55" s="283"/>
      <c r="O55" s="283"/>
      <c r="P55" s="283"/>
      <c r="Q55" s="283"/>
      <c r="R55" s="283"/>
      <c r="S55" s="283"/>
      <c r="T55" s="283"/>
      <c r="U55" s="283"/>
      <c r="V55" s="283"/>
      <c r="W55" s="283"/>
      <c r="X55" s="283"/>
      <c r="Y55" s="283"/>
      <c r="Z55" s="283"/>
      <c r="AA55" s="283"/>
      <c r="AB55" s="283"/>
      <c r="AC55" s="283"/>
      <c r="AD55" s="283"/>
      <c r="AE55" s="283"/>
      <c r="AF55" s="283"/>
      <c r="AG55" s="283"/>
      <c r="AH55" s="283"/>
      <c r="AI55" s="283"/>
      <c r="AJ55" s="283"/>
      <c r="AK55" s="283"/>
    </row>
    <row r="56" spans="1:37" s="23" customFormat="1" ht="15.75">
      <c r="A56" s="118"/>
      <c r="B56" s="109"/>
      <c r="C56" s="88"/>
      <c r="D56" s="88"/>
      <c r="E56" s="88"/>
      <c r="F56" s="88"/>
      <c r="G56" s="22"/>
      <c r="H56" s="283"/>
      <c r="I56" s="283"/>
      <c r="J56" s="283"/>
      <c r="K56" s="283"/>
      <c r="L56" s="283"/>
      <c r="M56" s="283"/>
      <c r="N56" s="283"/>
      <c r="O56" s="283"/>
      <c r="P56" s="283"/>
      <c r="Q56" s="283"/>
      <c r="R56" s="283"/>
      <c r="S56" s="283"/>
      <c r="T56" s="283"/>
      <c r="U56" s="283"/>
      <c r="V56" s="283"/>
      <c r="W56" s="283"/>
      <c r="X56" s="283"/>
      <c r="Y56" s="283"/>
      <c r="Z56" s="283"/>
      <c r="AA56" s="283"/>
      <c r="AB56" s="283"/>
      <c r="AC56" s="283"/>
      <c r="AD56" s="283"/>
      <c r="AE56" s="283"/>
      <c r="AF56" s="283"/>
      <c r="AG56" s="283"/>
      <c r="AH56" s="283"/>
      <c r="AI56" s="283"/>
      <c r="AJ56" s="283"/>
      <c r="AK56" s="283"/>
    </row>
    <row r="57" spans="1:37" s="23" customFormat="1" ht="15.75">
      <c r="A57" s="118"/>
      <c r="B57" s="109"/>
      <c r="C57" s="88"/>
      <c r="D57" s="88"/>
      <c r="E57" s="88"/>
      <c r="F57" s="88"/>
      <c r="G57" s="22"/>
      <c r="H57" s="283"/>
      <c r="I57" s="283"/>
      <c r="J57" s="283"/>
      <c r="K57" s="283"/>
      <c r="L57" s="283"/>
      <c r="M57" s="283"/>
      <c r="N57" s="283"/>
      <c r="O57" s="283"/>
      <c r="P57" s="283"/>
      <c r="Q57" s="283"/>
      <c r="R57" s="283"/>
      <c r="S57" s="283"/>
      <c r="T57" s="283"/>
      <c r="U57" s="283"/>
      <c r="V57" s="283"/>
      <c r="W57" s="283"/>
      <c r="X57" s="283"/>
      <c r="Y57" s="283"/>
      <c r="Z57" s="283"/>
      <c r="AA57" s="283"/>
      <c r="AB57" s="283"/>
      <c r="AC57" s="283"/>
      <c r="AD57" s="283"/>
      <c r="AE57" s="283"/>
      <c r="AF57" s="283"/>
      <c r="AG57" s="283"/>
      <c r="AH57" s="283"/>
      <c r="AI57" s="283"/>
      <c r="AJ57" s="283"/>
      <c r="AK57" s="283"/>
    </row>
    <row r="58" spans="1:37" s="23" customFormat="1" ht="15.75">
      <c r="A58" s="118"/>
      <c r="B58" s="109"/>
      <c r="C58" s="88"/>
      <c r="D58" s="88"/>
      <c r="E58" s="88"/>
      <c r="F58" s="88"/>
      <c r="G58" s="22"/>
      <c r="H58" s="283"/>
      <c r="I58" s="283"/>
      <c r="J58" s="283"/>
      <c r="K58" s="283"/>
      <c r="L58" s="283"/>
      <c r="M58" s="283"/>
      <c r="N58" s="283"/>
      <c r="O58" s="283"/>
      <c r="P58" s="283"/>
      <c r="Q58" s="283"/>
      <c r="R58" s="283"/>
      <c r="S58" s="283"/>
      <c r="T58" s="283"/>
      <c r="U58" s="283"/>
      <c r="V58" s="283"/>
      <c r="W58" s="283"/>
      <c r="X58" s="283"/>
      <c r="Y58" s="283"/>
      <c r="Z58" s="283"/>
      <c r="AA58" s="283"/>
      <c r="AB58" s="283"/>
      <c r="AC58" s="283"/>
      <c r="AD58" s="283"/>
      <c r="AE58" s="283"/>
      <c r="AF58" s="283"/>
      <c r="AG58" s="283"/>
      <c r="AH58" s="283"/>
      <c r="AI58" s="283"/>
      <c r="AJ58" s="283"/>
      <c r="AK58" s="283"/>
    </row>
    <row r="59" spans="1:37" s="23" customFormat="1" ht="15.75">
      <c r="A59" s="118"/>
      <c r="B59" s="109"/>
      <c r="C59" s="88"/>
      <c r="D59" s="88"/>
      <c r="E59" s="88"/>
      <c r="F59" s="88"/>
      <c r="G59" s="22"/>
      <c r="H59" s="283"/>
      <c r="I59" s="283"/>
      <c r="J59" s="283"/>
      <c r="K59" s="283"/>
      <c r="L59" s="283"/>
      <c r="M59" s="283"/>
      <c r="N59" s="283"/>
      <c r="O59" s="283"/>
      <c r="P59" s="283"/>
      <c r="Q59" s="283"/>
      <c r="R59" s="283"/>
      <c r="S59" s="283"/>
      <c r="T59" s="283"/>
      <c r="U59" s="283"/>
      <c r="V59" s="283"/>
      <c r="W59" s="283"/>
      <c r="X59" s="283"/>
      <c r="Y59" s="283"/>
      <c r="Z59" s="283"/>
      <c r="AA59" s="283"/>
      <c r="AB59" s="283"/>
      <c r="AC59" s="283"/>
      <c r="AD59" s="283"/>
      <c r="AE59" s="283"/>
      <c r="AF59" s="283"/>
      <c r="AG59" s="283"/>
      <c r="AH59" s="283"/>
      <c r="AI59" s="283"/>
      <c r="AJ59" s="283"/>
      <c r="AK59" s="283"/>
    </row>
    <row r="60" spans="1:37" s="23" customFormat="1" ht="15.75">
      <c r="A60" s="118"/>
      <c r="B60" s="109"/>
      <c r="C60" s="88"/>
      <c r="D60" s="88"/>
      <c r="E60" s="88"/>
      <c r="F60" s="88"/>
      <c r="G60" s="22"/>
      <c r="H60" s="283"/>
      <c r="I60" s="283"/>
      <c r="J60" s="283"/>
      <c r="K60" s="283"/>
      <c r="L60" s="283"/>
      <c r="M60" s="283"/>
      <c r="N60" s="283"/>
      <c r="O60" s="283"/>
      <c r="P60" s="283"/>
      <c r="Q60" s="283"/>
      <c r="R60" s="283"/>
      <c r="S60" s="283"/>
      <c r="T60" s="283"/>
      <c r="U60" s="283"/>
      <c r="V60" s="283"/>
      <c r="W60" s="283"/>
      <c r="X60" s="283"/>
      <c r="Y60" s="283"/>
      <c r="Z60" s="283"/>
      <c r="AA60" s="283"/>
      <c r="AB60" s="283"/>
      <c r="AC60" s="283"/>
      <c r="AD60" s="283"/>
      <c r="AE60" s="283"/>
      <c r="AF60" s="283"/>
      <c r="AG60" s="283"/>
      <c r="AH60" s="283"/>
      <c r="AI60" s="283"/>
      <c r="AJ60" s="283"/>
      <c r="AK60" s="283"/>
    </row>
    <row r="61" spans="1:37" s="23" customFormat="1" ht="15.75">
      <c r="A61" s="118"/>
      <c r="B61" s="109"/>
      <c r="C61" s="88"/>
      <c r="D61" s="88"/>
      <c r="E61" s="88"/>
      <c r="F61" s="88"/>
      <c r="G61" s="22"/>
      <c r="H61" s="283"/>
      <c r="I61" s="283"/>
      <c r="J61" s="283"/>
      <c r="K61" s="283"/>
      <c r="L61" s="283"/>
      <c r="M61" s="283"/>
      <c r="N61" s="283"/>
      <c r="O61" s="283"/>
      <c r="P61" s="283"/>
      <c r="Q61" s="283"/>
      <c r="R61" s="283"/>
      <c r="S61" s="283"/>
      <c r="T61" s="283"/>
      <c r="U61" s="283"/>
      <c r="V61" s="283"/>
      <c r="W61" s="283"/>
      <c r="X61" s="283"/>
      <c r="Y61" s="283"/>
      <c r="Z61" s="283"/>
      <c r="AA61" s="283"/>
      <c r="AB61" s="283"/>
      <c r="AC61" s="283"/>
      <c r="AD61" s="283"/>
      <c r="AE61" s="283"/>
      <c r="AF61" s="283"/>
      <c r="AG61" s="283"/>
      <c r="AH61" s="283"/>
      <c r="AI61" s="283"/>
      <c r="AJ61" s="283"/>
      <c r="AK61" s="283"/>
    </row>
    <row r="62" spans="1:37" s="23" customFormat="1" ht="15.75">
      <c r="A62" s="118"/>
      <c r="B62" s="109"/>
      <c r="C62" s="88"/>
      <c r="D62" s="88"/>
      <c r="E62" s="88"/>
      <c r="F62" s="88"/>
      <c r="G62" s="22"/>
      <c r="H62" s="283"/>
      <c r="I62" s="283"/>
      <c r="J62" s="283"/>
      <c r="K62" s="283"/>
      <c r="L62" s="283"/>
      <c r="M62" s="283"/>
      <c r="N62" s="283"/>
      <c r="O62" s="283"/>
      <c r="P62" s="283"/>
      <c r="Q62" s="283"/>
      <c r="R62" s="283"/>
      <c r="S62" s="283"/>
      <c r="T62" s="283"/>
      <c r="U62" s="283"/>
      <c r="V62" s="283"/>
      <c r="W62" s="283"/>
      <c r="X62" s="283"/>
      <c r="Y62" s="283"/>
      <c r="Z62" s="283"/>
      <c r="AA62" s="283"/>
      <c r="AB62" s="283"/>
      <c r="AC62" s="283"/>
      <c r="AD62" s="283"/>
      <c r="AE62" s="283"/>
      <c r="AF62" s="283"/>
      <c r="AG62" s="283"/>
      <c r="AH62" s="283"/>
      <c r="AI62" s="283"/>
      <c r="AJ62" s="283"/>
      <c r="AK62" s="283"/>
    </row>
    <row r="63" spans="1:37" s="23" customFormat="1" ht="15.75">
      <c r="A63" s="118"/>
      <c r="B63" s="109"/>
      <c r="C63" s="88"/>
      <c r="D63" s="88"/>
      <c r="E63" s="88"/>
      <c r="F63" s="88"/>
      <c r="G63" s="22"/>
      <c r="H63" s="283"/>
      <c r="I63" s="283"/>
      <c r="J63" s="283"/>
      <c r="K63" s="283"/>
      <c r="L63" s="283"/>
      <c r="M63" s="283"/>
      <c r="N63" s="283"/>
      <c r="O63" s="283"/>
      <c r="P63" s="283"/>
      <c r="Q63" s="283"/>
      <c r="R63" s="283"/>
      <c r="S63" s="283"/>
      <c r="T63" s="283"/>
      <c r="U63" s="283"/>
      <c r="V63" s="283"/>
      <c r="W63" s="283"/>
      <c r="X63" s="283"/>
      <c r="Y63" s="283"/>
      <c r="Z63" s="283"/>
      <c r="AA63" s="283"/>
      <c r="AB63" s="283"/>
      <c r="AC63" s="283"/>
      <c r="AD63" s="283"/>
      <c r="AE63" s="283"/>
      <c r="AF63" s="283"/>
      <c r="AG63" s="283"/>
      <c r="AH63" s="283"/>
      <c r="AI63" s="283"/>
      <c r="AJ63" s="283"/>
      <c r="AK63" s="283"/>
    </row>
    <row r="64" spans="1:37" s="23" customFormat="1" ht="15.75">
      <c r="A64" s="118"/>
      <c r="B64" s="109"/>
      <c r="C64" s="88"/>
      <c r="D64" s="88"/>
      <c r="E64" s="88"/>
      <c r="F64" s="88"/>
      <c r="G64" s="22"/>
      <c r="H64" s="283"/>
      <c r="I64" s="283"/>
      <c r="J64" s="283"/>
      <c r="K64" s="283"/>
      <c r="L64" s="283"/>
      <c r="M64" s="283"/>
      <c r="N64" s="283"/>
      <c r="O64" s="283"/>
      <c r="P64" s="283"/>
      <c r="Q64" s="283"/>
      <c r="R64" s="283"/>
      <c r="S64" s="283"/>
      <c r="T64" s="283"/>
      <c r="U64" s="283"/>
      <c r="V64" s="283"/>
      <c r="W64" s="283"/>
      <c r="X64" s="283"/>
      <c r="Y64" s="283"/>
      <c r="Z64" s="283"/>
      <c r="AA64" s="283"/>
      <c r="AB64" s="283"/>
      <c r="AC64" s="283"/>
      <c r="AD64" s="283"/>
      <c r="AE64" s="283"/>
      <c r="AF64" s="283"/>
      <c r="AG64" s="283"/>
      <c r="AH64" s="283"/>
      <c r="AI64" s="283"/>
      <c r="AJ64" s="283"/>
      <c r="AK64" s="283"/>
    </row>
    <row r="65" spans="1:37" s="23" customFormat="1" ht="15.75">
      <c r="A65" s="118"/>
      <c r="B65" s="109"/>
      <c r="C65" s="88"/>
      <c r="D65" s="88"/>
      <c r="E65" s="88"/>
      <c r="F65" s="88"/>
      <c r="G65" s="22"/>
      <c r="H65" s="283"/>
      <c r="I65" s="283"/>
      <c r="J65" s="283"/>
      <c r="K65" s="283"/>
      <c r="L65" s="283"/>
      <c r="M65" s="283"/>
      <c r="N65" s="283"/>
      <c r="O65" s="283"/>
      <c r="P65" s="283"/>
      <c r="Q65" s="283"/>
      <c r="R65" s="283"/>
      <c r="S65" s="283"/>
      <c r="T65" s="283"/>
      <c r="U65" s="283"/>
      <c r="V65" s="283"/>
      <c r="W65" s="283"/>
      <c r="X65" s="283"/>
      <c r="Y65" s="283"/>
      <c r="Z65" s="283"/>
      <c r="AA65" s="283"/>
      <c r="AB65" s="283"/>
      <c r="AC65" s="283"/>
      <c r="AD65" s="283"/>
      <c r="AE65" s="283"/>
      <c r="AF65" s="283"/>
      <c r="AG65" s="283"/>
      <c r="AH65" s="283"/>
      <c r="AI65" s="283"/>
      <c r="AJ65" s="283"/>
      <c r="AK65" s="283"/>
    </row>
    <row r="66" spans="1:37" s="23" customFormat="1" ht="15.75">
      <c r="A66" s="118"/>
      <c r="B66" s="109"/>
      <c r="C66" s="88"/>
      <c r="D66" s="88"/>
      <c r="E66" s="88"/>
      <c r="F66" s="88"/>
      <c r="G66" s="22"/>
      <c r="H66" s="283"/>
      <c r="I66" s="283"/>
      <c r="J66" s="283"/>
      <c r="K66" s="283"/>
      <c r="L66" s="283"/>
      <c r="M66" s="283"/>
      <c r="N66" s="283"/>
      <c r="O66" s="283"/>
      <c r="P66" s="283"/>
      <c r="Q66" s="283"/>
      <c r="R66" s="283"/>
      <c r="S66" s="283"/>
      <c r="T66" s="283"/>
      <c r="U66" s="283"/>
      <c r="V66" s="283"/>
      <c r="W66" s="283"/>
      <c r="X66" s="283"/>
      <c r="Y66" s="283"/>
      <c r="Z66" s="283"/>
      <c r="AA66" s="283"/>
      <c r="AB66" s="283"/>
      <c r="AC66" s="283"/>
      <c r="AD66" s="283"/>
      <c r="AE66" s="283"/>
      <c r="AF66" s="283"/>
      <c r="AG66" s="283"/>
      <c r="AH66" s="283"/>
      <c r="AI66" s="283"/>
      <c r="AJ66" s="283"/>
      <c r="AK66" s="283"/>
    </row>
    <row r="67" spans="1:37" s="23" customFormat="1" ht="15.75">
      <c r="A67" s="118"/>
      <c r="B67" s="109"/>
      <c r="C67" s="88"/>
      <c r="D67" s="88"/>
      <c r="E67" s="88"/>
      <c r="F67" s="88"/>
      <c r="G67" s="22"/>
      <c r="H67" s="283"/>
      <c r="I67" s="283"/>
      <c r="J67" s="283"/>
      <c r="K67" s="283"/>
      <c r="L67" s="283"/>
      <c r="M67" s="283"/>
      <c r="N67" s="283"/>
      <c r="O67" s="283"/>
      <c r="P67" s="283"/>
      <c r="Q67" s="283"/>
      <c r="R67" s="283"/>
      <c r="S67" s="283"/>
      <c r="T67" s="283"/>
      <c r="U67" s="283"/>
      <c r="V67" s="283"/>
      <c r="W67" s="283"/>
      <c r="X67" s="283"/>
      <c r="Y67" s="283"/>
      <c r="Z67" s="283"/>
      <c r="AA67" s="283"/>
      <c r="AB67" s="283"/>
      <c r="AC67" s="283"/>
      <c r="AD67" s="283"/>
      <c r="AE67" s="283"/>
      <c r="AF67" s="283"/>
      <c r="AG67" s="283"/>
      <c r="AH67" s="283"/>
      <c r="AI67" s="283"/>
      <c r="AJ67" s="283"/>
      <c r="AK67" s="283"/>
    </row>
    <row r="68" spans="1:37" s="23" customFormat="1" ht="15.75">
      <c r="A68" s="118"/>
      <c r="B68" s="109"/>
      <c r="C68" s="88"/>
      <c r="D68" s="88"/>
      <c r="E68" s="88"/>
      <c r="F68" s="88"/>
      <c r="G68" s="22"/>
      <c r="H68" s="283"/>
      <c r="I68" s="283"/>
      <c r="J68" s="283"/>
      <c r="K68" s="283"/>
      <c r="L68" s="283"/>
      <c r="M68" s="283"/>
      <c r="N68" s="283"/>
      <c r="O68" s="283"/>
      <c r="P68" s="283"/>
      <c r="Q68" s="283"/>
      <c r="R68" s="283"/>
      <c r="S68" s="283"/>
      <c r="T68" s="283"/>
      <c r="U68" s="283"/>
      <c r="V68" s="283"/>
      <c r="W68" s="283"/>
      <c r="X68" s="283"/>
      <c r="Y68" s="283"/>
      <c r="Z68" s="283"/>
      <c r="AA68" s="283"/>
      <c r="AB68" s="283"/>
      <c r="AC68" s="283"/>
      <c r="AD68" s="283"/>
      <c r="AE68" s="283"/>
      <c r="AF68" s="283"/>
      <c r="AG68" s="283"/>
      <c r="AH68" s="283"/>
      <c r="AI68" s="283"/>
      <c r="AJ68" s="283"/>
      <c r="AK68" s="283"/>
    </row>
    <row r="69" spans="1:37" s="23" customFormat="1" ht="15.75">
      <c r="A69" s="118"/>
      <c r="B69" s="109"/>
      <c r="C69" s="88"/>
      <c r="D69" s="88"/>
      <c r="E69" s="88"/>
      <c r="F69" s="88"/>
      <c r="G69" s="22"/>
      <c r="H69" s="283"/>
      <c r="I69" s="283"/>
      <c r="J69" s="283"/>
      <c r="K69" s="283"/>
      <c r="L69" s="283"/>
      <c r="M69" s="283"/>
      <c r="N69" s="283"/>
      <c r="O69" s="283"/>
      <c r="P69" s="283"/>
      <c r="Q69" s="283"/>
      <c r="R69" s="283"/>
      <c r="S69" s="283"/>
      <c r="T69" s="283"/>
      <c r="U69" s="283"/>
      <c r="V69" s="283"/>
      <c r="W69" s="283"/>
      <c r="X69" s="283"/>
      <c r="Y69" s="283"/>
      <c r="Z69" s="283"/>
      <c r="AA69" s="283"/>
      <c r="AB69" s="283"/>
      <c r="AC69" s="283"/>
      <c r="AD69" s="283"/>
      <c r="AE69" s="283"/>
      <c r="AF69" s="283"/>
      <c r="AG69" s="283"/>
      <c r="AH69" s="283"/>
      <c r="AI69" s="283"/>
      <c r="AJ69" s="283"/>
      <c r="AK69" s="283"/>
    </row>
    <row r="70" spans="1:37" s="23" customFormat="1" ht="15.75">
      <c r="A70" s="118"/>
      <c r="B70" s="109"/>
      <c r="C70" s="88"/>
      <c r="D70" s="88"/>
      <c r="E70" s="88"/>
      <c r="F70" s="88"/>
      <c r="G70" s="22"/>
      <c r="H70" s="283"/>
      <c r="I70" s="283"/>
      <c r="J70" s="283"/>
      <c r="K70" s="283"/>
      <c r="L70" s="283"/>
      <c r="M70" s="283"/>
      <c r="N70" s="283"/>
      <c r="O70" s="283"/>
      <c r="P70" s="283"/>
      <c r="Q70" s="283"/>
      <c r="R70" s="283"/>
      <c r="S70" s="283"/>
      <c r="T70" s="283"/>
      <c r="U70" s="283"/>
      <c r="V70" s="283"/>
      <c r="W70" s="283"/>
      <c r="X70" s="283"/>
      <c r="Y70" s="283"/>
      <c r="Z70" s="283"/>
      <c r="AA70" s="283"/>
      <c r="AB70" s="283"/>
      <c r="AC70" s="283"/>
      <c r="AD70" s="283"/>
      <c r="AE70" s="283"/>
      <c r="AF70" s="283"/>
      <c r="AG70" s="283"/>
      <c r="AH70" s="283"/>
      <c r="AI70" s="283"/>
      <c r="AJ70" s="283"/>
      <c r="AK70" s="283"/>
    </row>
    <row r="71" spans="1:37" s="23" customFormat="1" ht="15.75">
      <c r="A71" s="118"/>
      <c r="B71" s="109"/>
      <c r="C71" s="88"/>
      <c r="D71" s="88"/>
      <c r="E71" s="88"/>
      <c r="F71" s="88"/>
      <c r="G71" s="22"/>
      <c r="H71" s="283"/>
      <c r="I71" s="283"/>
      <c r="J71" s="283"/>
      <c r="K71" s="283"/>
      <c r="L71" s="283"/>
      <c r="M71" s="283"/>
      <c r="N71" s="283"/>
      <c r="O71" s="283"/>
      <c r="P71" s="283"/>
      <c r="Q71" s="283"/>
      <c r="R71" s="283"/>
      <c r="S71" s="283"/>
      <c r="T71" s="283"/>
      <c r="U71" s="283"/>
      <c r="V71" s="283"/>
      <c r="W71" s="283"/>
      <c r="X71" s="283"/>
      <c r="Y71" s="283"/>
      <c r="Z71" s="283"/>
      <c r="AA71" s="283"/>
      <c r="AB71" s="283"/>
      <c r="AC71" s="283"/>
      <c r="AD71" s="283"/>
      <c r="AE71" s="283"/>
      <c r="AF71" s="283"/>
      <c r="AG71" s="283"/>
      <c r="AH71" s="283"/>
      <c r="AI71" s="283"/>
      <c r="AJ71" s="283"/>
      <c r="AK71" s="283"/>
    </row>
    <row r="72" spans="1:37" s="23" customFormat="1" ht="15.75">
      <c r="A72" s="118"/>
      <c r="B72" s="109"/>
      <c r="C72" s="88"/>
      <c r="D72" s="88"/>
      <c r="E72" s="88"/>
      <c r="F72" s="88"/>
      <c r="G72" s="22"/>
      <c r="H72" s="283"/>
      <c r="I72" s="283"/>
      <c r="J72" s="283"/>
      <c r="K72" s="283"/>
      <c r="L72" s="283"/>
      <c r="M72" s="283"/>
      <c r="N72" s="283"/>
      <c r="O72" s="283"/>
      <c r="P72" s="283"/>
      <c r="Q72" s="283"/>
      <c r="R72" s="283"/>
      <c r="S72" s="283"/>
      <c r="T72" s="283"/>
      <c r="U72" s="283"/>
      <c r="V72" s="283"/>
      <c r="W72" s="283"/>
      <c r="X72" s="283"/>
      <c r="Y72" s="283"/>
      <c r="Z72" s="283"/>
      <c r="AA72" s="283"/>
      <c r="AB72" s="283"/>
      <c r="AC72" s="283"/>
      <c r="AD72" s="283"/>
      <c r="AE72" s="283"/>
      <c r="AF72" s="283"/>
      <c r="AG72" s="283"/>
      <c r="AH72" s="283"/>
      <c r="AI72" s="283"/>
      <c r="AJ72" s="283"/>
      <c r="AK72" s="283"/>
    </row>
    <row r="73" spans="1:37" s="23" customFormat="1" ht="15.75">
      <c r="A73" s="118"/>
      <c r="B73" s="109"/>
      <c r="C73" s="88"/>
      <c r="D73" s="88"/>
      <c r="E73" s="88"/>
      <c r="F73" s="88"/>
      <c r="G73" s="22"/>
      <c r="H73" s="283"/>
      <c r="I73" s="283"/>
      <c r="J73" s="283"/>
      <c r="K73" s="283"/>
      <c r="L73" s="283"/>
      <c r="M73" s="283"/>
      <c r="N73" s="283"/>
      <c r="O73" s="283"/>
      <c r="P73" s="283"/>
      <c r="Q73" s="283"/>
      <c r="R73" s="283"/>
      <c r="S73" s="283"/>
      <c r="T73" s="283"/>
      <c r="U73" s="283"/>
      <c r="V73" s="283"/>
      <c r="W73" s="283"/>
      <c r="X73" s="283"/>
      <c r="Y73" s="283"/>
      <c r="Z73" s="283"/>
      <c r="AA73" s="283"/>
      <c r="AB73" s="283"/>
      <c r="AC73" s="283"/>
      <c r="AD73" s="283"/>
      <c r="AE73" s="283"/>
      <c r="AF73" s="283"/>
      <c r="AG73" s="283"/>
      <c r="AH73" s="283"/>
      <c r="AI73" s="283"/>
      <c r="AJ73" s="283"/>
      <c r="AK73" s="283"/>
    </row>
    <row r="74" spans="1:37" s="23" customFormat="1" ht="15.75">
      <c r="A74" s="118"/>
      <c r="B74" s="109"/>
      <c r="C74" s="88"/>
      <c r="D74" s="88"/>
      <c r="E74" s="88"/>
      <c r="F74" s="88"/>
      <c r="G74" s="22"/>
      <c r="H74" s="283"/>
      <c r="I74" s="283"/>
      <c r="J74" s="283"/>
      <c r="K74" s="283"/>
      <c r="L74" s="283"/>
      <c r="M74" s="283"/>
      <c r="N74" s="283"/>
      <c r="O74" s="283"/>
      <c r="P74" s="283"/>
      <c r="Q74" s="283"/>
      <c r="R74" s="283"/>
      <c r="S74" s="283"/>
      <c r="T74" s="283"/>
      <c r="U74" s="283"/>
      <c r="V74" s="283"/>
      <c r="W74" s="283"/>
      <c r="X74" s="283"/>
      <c r="Y74" s="283"/>
      <c r="Z74" s="283"/>
      <c r="AA74" s="283"/>
      <c r="AB74" s="283"/>
      <c r="AC74" s="283"/>
      <c r="AD74" s="283"/>
      <c r="AE74" s="283"/>
      <c r="AF74" s="283"/>
      <c r="AG74" s="283"/>
      <c r="AH74" s="283"/>
      <c r="AI74" s="283"/>
      <c r="AJ74" s="283"/>
      <c r="AK74" s="283"/>
    </row>
    <row r="75" spans="1:37" s="23" customFormat="1" ht="15.75">
      <c r="A75" s="118"/>
      <c r="B75" s="109"/>
      <c r="C75" s="88"/>
      <c r="D75" s="88"/>
      <c r="E75" s="88"/>
      <c r="F75" s="88"/>
      <c r="G75" s="22"/>
      <c r="H75" s="283"/>
      <c r="I75" s="283"/>
      <c r="J75" s="283"/>
      <c r="K75" s="283"/>
      <c r="L75" s="283"/>
      <c r="M75" s="283"/>
      <c r="N75" s="283"/>
      <c r="O75" s="283"/>
      <c r="P75" s="283"/>
      <c r="Q75" s="283"/>
      <c r="R75" s="283"/>
      <c r="S75" s="283"/>
      <c r="T75" s="283"/>
      <c r="U75" s="283"/>
      <c r="V75" s="283"/>
      <c r="W75" s="283"/>
      <c r="X75" s="283"/>
      <c r="Y75" s="283"/>
      <c r="Z75" s="283"/>
      <c r="AA75" s="283"/>
      <c r="AB75" s="283"/>
      <c r="AC75" s="283"/>
      <c r="AD75" s="283"/>
      <c r="AE75" s="283"/>
      <c r="AF75" s="283"/>
      <c r="AG75" s="283"/>
      <c r="AH75" s="283"/>
      <c r="AI75" s="283"/>
      <c r="AJ75" s="283"/>
      <c r="AK75" s="283"/>
    </row>
    <row r="76" spans="1:37" s="23" customFormat="1" ht="15.75">
      <c r="A76" s="118"/>
      <c r="B76" s="109"/>
      <c r="C76" s="88"/>
      <c r="D76" s="88"/>
      <c r="E76" s="88"/>
      <c r="F76" s="88"/>
      <c r="G76" s="22"/>
      <c r="H76" s="283"/>
      <c r="I76" s="283"/>
      <c r="J76" s="283"/>
      <c r="K76" s="283"/>
      <c r="L76" s="283"/>
      <c r="M76" s="283"/>
      <c r="N76" s="283"/>
      <c r="O76" s="283"/>
      <c r="P76" s="283"/>
      <c r="Q76" s="283"/>
      <c r="R76" s="283"/>
      <c r="S76" s="283"/>
      <c r="T76" s="283"/>
      <c r="U76" s="283"/>
      <c r="V76" s="283"/>
      <c r="W76" s="283"/>
      <c r="X76" s="283"/>
      <c r="Y76" s="283"/>
      <c r="Z76" s="283"/>
      <c r="AA76" s="283"/>
      <c r="AB76" s="283"/>
      <c r="AC76" s="283"/>
      <c r="AD76" s="283"/>
      <c r="AE76" s="283"/>
      <c r="AF76" s="283"/>
      <c r="AG76" s="283"/>
      <c r="AH76" s="283"/>
      <c r="AI76" s="283"/>
      <c r="AJ76" s="283"/>
      <c r="AK76" s="283"/>
    </row>
    <row r="77" spans="1:37" s="23" customFormat="1" ht="15.75">
      <c r="A77" s="118"/>
      <c r="B77" s="109"/>
      <c r="C77" s="88"/>
      <c r="D77" s="88"/>
      <c r="E77" s="88"/>
      <c r="F77" s="88"/>
      <c r="G77" s="22"/>
      <c r="H77" s="283"/>
      <c r="I77" s="283"/>
      <c r="J77" s="283"/>
      <c r="K77" s="283"/>
      <c r="L77" s="283"/>
      <c r="M77" s="283"/>
      <c r="N77" s="283"/>
      <c r="O77" s="283"/>
      <c r="P77" s="283"/>
      <c r="Q77" s="283"/>
      <c r="R77" s="283"/>
      <c r="S77" s="283"/>
      <c r="T77" s="283"/>
      <c r="U77" s="283"/>
      <c r="V77" s="283"/>
      <c r="W77" s="283"/>
      <c r="X77" s="283"/>
      <c r="Y77" s="283"/>
      <c r="Z77" s="283"/>
      <c r="AA77" s="283"/>
      <c r="AB77" s="283"/>
      <c r="AC77" s="283"/>
      <c r="AD77" s="283"/>
      <c r="AE77" s="283"/>
      <c r="AF77" s="283"/>
      <c r="AG77" s="283"/>
      <c r="AH77" s="283"/>
      <c r="AI77" s="283"/>
      <c r="AJ77" s="283"/>
      <c r="AK77" s="283"/>
    </row>
    <row r="78" spans="1:37" s="23" customFormat="1" ht="15.75">
      <c r="A78" s="118"/>
      <c r="B78" s="109"/>
      <c r="C78" s="88"/>
      <c r="D78" s="88"/>
      <c r="E78" s="88"/>
      <c r="F78" s="88"/>
      <c r="G78" s="22"/>
      <c r="H78" s="283"/>
      <c r="I78" s="283"/>
      <c r="J78" s="283"/>
      <c r="K78" s="283"/>
      <c r="L78" s="283"/>
      <c r="M78" s="283"/>
      <c r="N78" s="283"/>
      <c r="O78" s="283"/>
      <c r="P78" s="283"/>
      <c r="Q78" s="283"/>
      <c r="R78" s="283"/>
      <c r="S78" s="283"/>
      <c r="T78" s="283"/>
      <c r="U78" s="283"/>
      <c r="V78" s="283"/>
      <c r="W78" s="283"/>
      <c r="X78" s="283"/>
      <c r="Y78" s="283"/>
      <c r="Z78" s="283"/>
      <c r="AA78" s="283"/>
      <c r="AB78" s="283"/>
      <c r="AC78" s="283"/>
      <c r="AD78" s="283"/>
      <c r="AE78" s="283"/>
      <c r="AF78" s="283"/>
      <c r="AG78" s="283"/>
      <c r="AH78" s="283"/>
      <c r="AI78" s="283"/>
      <c r="AJ78" s="283"/>
      <c r="AK78" s="283"/>
    </row>
    <row r="79" spans="1:37" s="23" customFormat="1" ht="15.75">
      <c r="A79" s="118"/>
      <c r="B79" s="109"/>
      <c r="C79" s="88"/>
      <c r="D79" s="88"/>
      <c r="E79" s="88"/>
      <c r="F79" s="88"/>
      <c r="G79" s="22"/>
      <c r="H79" s="283"/>
      <c r="I79" s="283"/>
      <c r="J79" s="283"/>
      <c r="K79" s="283"/>
      <c r="L79" s="283"/>
      <c r="M79" s="283"/>
      <c r="N79" s="283"/>
      <c r="O79" s="283"/>
      <c r="P79" s="283"/>
      <c r="Q79" s="283"/>
      <c r="R79" s="283"/>
      <c r="S79" s="283"/>
      <c r="T79" s="283"/>
      <c r="U79" s="283"/>
      <c r="V79" s="283"/>
      <c r="W79" s="283"/>
      <c r="X79" s="283"/>
      <c r="Y79" s="283"/>
      <c r="Z79" s="283"/>
      <c r="AA79" s="283"/>
      <c r="AB79" s="283"/>
      <c r="AC79" s="283"/>
      <c r="AD79" s="283"/>
      <c r="AE79" s="283"/>
      <c r="AF79" s="283"/>
      <c r="AG79" s="283"/>
      <c r="AH79" s="283"/>
      <c r="AI79" s="283"/>
      <c r="AJ79" s="283"/>
      <c r="AK79" s="283"/>
    </row>
    <row r="80" spans="1:37" s="23" customFormat="1" ht="15.75">
      <c r="A80" s="118"/>
      <c r="B80" s="109"/>
      <c r="C80" s="88"/>
      <c r="D80" s="88"/>
      <c r="E80" s="88"/>
      <c r="F80" s="88"/>
      <c r="G80" s="22"/>
      <c r="H80" s="283"/>
      <c r="I80" s="283"/>
      <c r="J80" s="283"/>
      <c r="K80" s="283"/>
      <c r="L80" s="283"/>
      <c r="M80" s="283"/>
      <c r="N80" s="283"/>
      <c r="O80" s="283"/>
      <c r="P80" s="283"/>
      <c r="Q80" s="283"/>
      <c r="R80" s="283"/>
      <c r="S80" s="283"/>
      <c r="T80" s="283"/>
      <c r="U80" s="283"/>
      <c r="V80" s="283"/>
      <c r="W80" s="283"/>
      <c r="X80" s="283"/>
      <c r="Y80" s="283"/>
      <c r="Z80" s="283"/>
      <c r="AA80" s="283"/>
      <c r="AB80" s="283"/>
      <c r="AC80" s="283"/>
      <c r="AD80" s="283"/>
      <c r="AE80" s="283"/>
      <c r="AF80" s="283"/>
      <c r="AG80" s="283"/>
      <c r="AH80" s="283"/>
      <c r="AI80" s="283"/>
      <c r="AJ80" s="283"/>
      <c r="AK80" s="283"/>
    </row>
    <row r="81" spans="1:37" s="23" customFormat="1" ht="15.75">
      <c r="A81" s="118"/>
      <c r="B81" s="109"/>
      <c r="C81" s="88"/>
      <c r="D81" s="88"/>
      <c r="E81" s="88"/>
      <c r="F81" s="88"/>
      <c r="G81" s="22"/>
      <c r="H81" s="283"/>
      <c r="I81" s="283"/>
      <c r="J81" s="283"/>
      <c r="K81" s="283"/>
      <c r="L81" s="283"/>
      <c r="M81" s="283"/>
      <c r="N81" s="283"/>
      <c r="O81" s="283"/>
      <c r="P81" s="283"/>
      <c r="Q81" s="283"/>
      <c r="R81" s="283"/>
      <c r="S81" s="283"/>
      <c r="T81" s="283"/>
      <c r="U81" s="283"/>
      <c r="V81" s="283"/>
      <c r="W81" s="283"/>
      <c r="X81" s="283"/>
      <c r="Y81" s="283"/>
      <c r="Z81" s="283"/>
      <c r="AA81" s="283"/>
      <c r="AB81" s="283"/>
      <c r="AC81" s="283"/>
      <c r="AD81" s="283"/>
      <c r="AE81" s="283"/>
      <c r="AF81" s="283"/>
      <c r="AG81" s="283"/>
      <c r="AH81" s="283"/>
      <c r="AI81" s="283"/>
      <c r="AJ81" s="283"/>
      <c r="AK81" s="283"/>
    </row>
    <row r="82" spans="1:37" s="23" customFormat="1" ht="15.75">
      <c r="A82" s="118"/>
      <c r="B82" s="109"/>
      <c r="C82" s="88"/>
      <c r="D82" s="88"/>
      <c r="E82" s="88"/>
      <c r="F82" s="88"/>
      <c r="G82" s="22"/>
      <c r="H82" s="283"/>
      <c r="I82" s="283"/>
      <c r="J82" s="283"/>
      <c r="K82" s="283"/>
      <c r="L82" s="283"/>
      <c r="M82" s="283"/>
      <c r="N82" s="283"/>
      <c r="O82" s="283"/>
      <c r="P82" s="283"/>
      <c r="Q82" s="283"/>
      <c r="R82" s="283"/>
      <c r="S82" s="283"/>
      <c r="T82" s="283"/>
      <c r="U82" s="283"/>
      <c r="V82" s="283"/>
      <c r="W82" s="283"/>
      <c r="X82" s="283"/>
      <c r="Y82" s="283"/>
      <c r="Z82" s="283"/>
      <c r="AA82" s="283"/>
      <c r="AB82" s="283"/>
      <c r="AC82" s="283"/>
      <c r="AD82" s="283"/>
      <c r="AE82" s="283"/>
      <c r="AF82" s="283"/>
      <c r="AG82" s="283"/>
      <c r="AH82" s="283"/>
      <c r="AI82" s="283"/>
      <c r="AJ82" s="283"/>
      <c r="AK82" s="283"/>
    </row>
    <row r="83" spans="1:37" s="23" customFormat="1" ht="15.75">
      <c r="A83" s="118"/>
      <c r="B83" s="109"/>
      <c r="C83" s="88"/>
      <c r="D83" s="88"/>
      <c r="E83" s="88"/>
      <c r="F83" s="88"/>
      <c r="G83" s="22"/>
      <c r="H83" s="283"/>
      <c r="I83" s="283"/>
      <c r="J83" s="283"/>
      <c r="K83" s="283"/>
      <c r="L83" s="283"/>
      <c r="M83" s="283"/>
      <c r="N83" s="283"/>
      <c r="O83" s="283"/>
      <c r="P83" s="283"/>
      <c r="Q83" s="283"/>
      <c r="R83" s="283"/>
      <c r="S83" s="283"/>
      <c r="T83" s="283"/>
      <c r="U83" s="283"/>
      <c r="V83" s="283"/>
      <c r="W83" s="283"/>
      <c r="X83" s="283"/>
      <c r="Y83" s="283"/>
      <c r="Z83" s="283"/>
      <c r="AA83" s="283"/>
      <c r="AB83" s="283"/>
      <c r="AC83" s="283"/>
      <c r="AD83" s="283"/>
      <c r="AE83" s="283"/>
      <c r="AF83" s="283"/>
      <c r="AG83" s="283"/>
      <c r="AH83" s="283"/>
      <c r="AI83" s="283"/>
      <c r="AJ83" s="283"/>
      <c r="AK83" s="283"/>
    </row>
    <row r="84" spans="1:37" s="23" customFormat="1" ht="15.75">
      <c r="A84" s="118"/>
      <c r="B84" s="109"/>
      <c r="C84" s="88"/>
      <c r="D84" s="88"/>
      <c r="E84" s="88"/>
      <c r="F84" s="88"/>
      <c r="G84" s="22"/>
      <c r="H84" s="283"/>
      <c r="I84" s="283"/>
      <c r="J84" s="283"/>
      <c r="K84" s="283"/>
      <c r="L84" s="283"/>
      <c r="M84" s="283"/>
      <c r="N84" s="283"/>
      <c r="O84" s="283"/>
      <c r="P84" s="283"/>
      <c r="Q84" s="283"/>
      <c r="R84" s="283"/>
      <c r="S84" s="283"/>
      <c r="T84" s="283"/>
      <c r="U84" s="283"/>
      <c r="V84" s="283"/>
      <c r="W84" s="283"/>
      <c r="X84" s="283"/>
      <c r="Y84" s="283"/>
      <c r="Z84" s="283"/>
      <c r="AA84" s="283"/>
      <c r="AB84" s="283"/>
      <c r="AC84" s="283"/>
      <c r="AD84" s="283"/>
      <c r="AE84" s="283"/>
      <c r="AF84" s="283"/>
      <c r="AG84" s="283"/>
      <c r="AH84" s="283"/>
      <c r="AI84" s="283"/>
      <c r="AJ84" s="283"/>
      <c r="AK84" s="283"/>
    </row>
    <row r="85" spans="1:37" s="23" customFormat="1" ht="15.75">
      <c r="A85" s="118"/>
      <c r="B85" s="109"/>
      <c r="C85" s="88"/>
      <c r="D85" s="88"/>
      <c r="E85" s="88"/>
      <c r="F85" s="88"/>
      <c r="G85" s="22"/>
      <c r="H85" s="283"/>
      <c r="I85" s="283"/>
      <c r="J85" s="283"/>
      <c r="K85" s="283"/>
      <c r="L85" s="283"/>
      <c r="M85" s="283"/>
      <c r="N85" s="283"/>
      <c r="O85" s="283"/>
      <c r="P85" s="283"/>
      <c r="Q85" s="283"/>
      <c r="R85" s="283"/>
      <c r="S85" s="283"/>
      <c r="T85" s="283"/>
      <c r="U85" s="283"/>
      <c r="V85" s="283"/>
      <c r="W85" s="283"/>
      <c r="X85" s="283"/>
      <c r="Y85" s="283"/>
      <c r="Z85" s="283"/>
      <c r="AA85" s="283"/>
      <c r="AB85" s="283"/>
      <c r="AC85" s="283"/>
      <c r="AD85" s="283"/>
      <c r="AE85" s="283"/>
      <c r="AF85" s="283"/>
      <c r="AG85" s="283"/>
      <c r="AH85" s="283"/>
      <c r="AI85" s="283"/>
      <c r="AJ85" s="283"/>
      <c r="AK85" s="283"/>
    </row>
    <row r="86" spans="1:37" s="23" customFormat="1" ht="15.75">
      <c r="A86" s="118"/>
      <c r="B86" s="109"/>
      <c r="C86" s="88"/>
      <c r="D86" s="88"/>
      <c r="E86" s="88"/>
      <c r="F86" s="88"/>
      <c r="G86" s="22"/>
      <c r="H86" s="283"/>
      <c r="I86" s="283"/>
      <c r="J86" s="283"/>
      <c r="K86" s="283"/>
      <c r="L86" s="283"/>
      <c r="M86" s="283"/>
      <c r="N86" s="283"/>
      <c r="O86" s="283"/>
      <c r="P86" s="283"/>
      <c r="Q86" s="283"/>
      <c r="R86" s="283"/>
      <c r="S86" s="283"/>
      <c r="T86" s="283"/>
      <c r="U86" s="283"/>
      <c r="V86" s="283"/>
      <c r="W86" s="283"/>
      <c r="X86" s="283"/>
      <c r="Y86" s="283"/>
      <c r="Z86" s="283"/>
      <c r="AA86" s="283"/>
      <c r="AB86" s="283"/>
      <c r="AC86" s="283"/>
      <c r="AD86" s="283"/>
      <c r="AE86" s="283"/>
      <c r="AF86" s="283"/>
      <c r="AG86" s="283"/>
      <c r="AH86" s="283"/>
      <c r="AI86" s="283"/>
      <c r="AJ86" s="283"/>
      <c r="AK86" s="283"/>
    </row>
    <row r="87" spans="1:37" s="23" customFormat="1" ht="15.75">
      <c r="A87" s="118"/>
      <c r="B87" s="109"/>
      <c r="C87" s="88"/>
      <c r="D87" s="88"/>
      <c r="E87" s="88"/>
      <c r="F87" s="88"/>
      <c r="G87" s="22"/>
      <c r="H87" s="283"/>
      <c r="I87" s="283"/>
      <c r="J87" s="283"/>
      <c r="K87" s="283"/>
      <c r="L87" s="283"/>
      <c r="M87" s="283"/>
      <c r="N87" s="283"/>
      <c r="O87" s="283"/>
      <c r="P87" s="283"/>
      <c r="Q87" s="283"/>
      <c r="R87" s="283"/>
      <c r="S87" s="283"/>
      <c r="T87" s="283"/>
      <c r="U87" s="283"/>
      <c r="V87" s="283"/>
      <c r="W87" s="283"/>
      <c r="X87" s="283"/>
      <c r="Y87" s="283"/>
      <c r="Z87" s="283"/>
      <c r="AA87" s="283"/>
      <c r="AB87" s="283"/>
      <c r="AC87" s="283"/>
      <c r="AD87" s="283"/>
      <c r="AE87" s="283"/>
      <c r="AF87" s="283"/>
      <c r="AG87" s="283"/>
      <c r="AH87" s="283"/>
      <c r="AI87" s="283"/>
      <c r="AJ87" s="283"/>
      <c r="AK87" s="283"/>
    </row>
    <row r="88" spans="1:37" s="23" customFormat="1" ht="15.75">
      <c r="A88" s="118"/>
      <c r="B88" s="109"/>
      <c r="C88" s="88"/>
      <c r="D88" s="88"/>
      <c r="E88" s="88"/>
      <c r="F88" s="88"/>
      <c r="G88" s="22"/>
      <c r="H88" s="283"/>
      <c r="I88" s="283"/>
      <c r="J88" s="283"/>
      <c r="K88" s="283"/>
      <c r="L88" s="283"/>
      <c r="M88" s="283"/>
      <c r="N88" s="283"/>
      <c r="O88" s="283"/>
      <c r="P88" s="283"/>
      <c r="Q88" s="283"/>
      <c r="R88" s="283"/>
      <c r="S88" s="283"/>
      <c r="T88" s="283"/>
      <c r="U88" s="283"/>
      <c r="V88" s="283"/>
      <c r="W88" s="283"/>
      <c r="X88" s="283"/>
      <c r="Y88" s="283"/>
      <c r="Z88" s="283"/>
      <c r="AA88" s="283"/>
      <c r="AB88" s="283"/>
      <c r="AC88" s="283"/>
      <c r="AD88" s="283"/>
      <c r="AE88" s="283"/>
      <c r="AF88" s="283"/>
      <c r="AG88" s="283"/>
      <c r="AH88" s="283"/>
      <c r="AI88" s="283"/>
      <c r="AJ88" s="283"/>
      <c r="AK88" s="283"/>
    </row>
    <row r="89" spans="1:37" s="23" customFormat="1" ht="15.75">
      <c r="A89" s="118"/>
      <c r="B89" s="109"/>
      <c r="C89" s="88"/>
      <c r="D89" s="88"/>
      <c r="E89" s="88"/>
      <c r="F89" s="88"/>
      <c r="G89" s="22"/>
      <c r="H89" s="283"/>
      <c r="I89" s="283"/>
      <c r="J89" s="283"/>
      <c r="K89" s="283"/>
      <c r="L89" s="283"/>
      <c r="M89" s="283"/>
      <c r="N89" s="283"/>
      <c r="O89" s="283"/>
      <c r="P89" s="283"/>
      <c r="Q89" s="283"/>
      <c r="R89" s="283"/>
      <c r="S89" s="283"/>
      <c r="T89" s="283"/>
      <c r="U89" s="283"/>
      <c r="V89" s="283"/>
      <c r="W89" s="283"/>
      <c r="X89" s="283"/>
      <c r="Y89" s="283"/>
      <c r="Z89" s="283"/>
      <c r="AA89" s="283"/>
      <c r="AB89" s="283"/>
      <c r="AC89" s="283"/>
      <c r="AD89" s="283"/>
      <c r="AE89" s="283"/>
      <c r="AF89" s="283"/>
      <c r="AG89" s="283"/>
      <c r="AH89" s="283"/>
      <c r="AI89" s="283"/>
      <c r="AJ89" s="283"/>
      <c r="AK89" s="283"/>
    </row>
    <row r="90" spans="1:37" s="23" customFormat="1" ht="15.75">
      <c r="A90" s="118"/>
      <c r="B90" s="109"/>
      <c r="C90" s="88"/>
      <c r="D90" s="88"/>
      <c r="E90" s="88"/>
      <c r="F90" s="88"/>
      <c r="G90" s="22"/>
      <c r="H90" s="283"/>
      <c r="I90" s="283"/>
      <c r="J90" s="283"/>
      <c r="K90" s="283"/>
      <c r="L90" s="283"/>
      <c r="M90" s="283"/>
      <c r="N90" s="283"/>
      <c r="O90" s="283"/>
      <c r="P90" s="283"/>
      <c r="Q90" s="283"/>
      <c r="R90" s="283"/>
      <c r="S90" s="283"/>
      <c r="T90" s="283"/>
      <c r="U90" s="283"/>
      <c r="V90" s="283"/>
      <c r="W90" s="283"/>
      <c r="X90" s="283"/>
      <c r="Y90" s="283"/>
      <c r="Z90" s="283"/>
      <c r="AA90" s="283"/>
      <c r="AB90" s="283"/>
      <c r="AC90" s="283"/>
      <c r="AD90" s="283"/>
      <c r="AE90" s="283"/>
      <c r="AF90" s="283"/>
      <c r="AG90" s="283"/>
      <c r="AH90" s="283"/>
      <c r="AI90" s="283"/>
      <c r="AJ90" s="283"/>
      <c r="AK90" s="283"/>
    </row>
    <row r="91" spans="1:37" s="23" customFormat="1" ht="15.75">
      <c r="A91" s="118"/>
      <c r="B91" s="109"/>
      <c r="C91" s="88"/>
      <c r="D91" s="88"/>
      <c r="E91" s="88"/>
      <c r="F91" s="88"/>
      <c r="G91" s="22"/>
      <c r="H91" s="283"/>
      <c r="I91" s="283"/>
      <c r="J91" s="283"/>
      <c r="K91" s="283"/>
      <c r="L91" s="283"/>
      <c r="M91" s="283"/>
      <c r="N91" s="283"/>
      <c r="O91" s="283"/>
      <c r="P91" s="283"/>
      <c r="Q91" s="283"/>
      <c r="R91" s="283"/>
      <c r="S91" s="283"/>
      <c r="T91" s="283"/>
      <c r="U91" s="283"/>
      <c r="V91" s="283"/>
      <c r="W91" s="283"/>
      <c r="X91" s="283"/>
      <c r="Y91" s="283"/>
      <c r="Z91" s="283"/>
      <c r="AA91" s="283"/>
      <c r="AB91" s="283"/>
      <c r="AC91" s="283"/>
      <c r="AD91" s="283"/>
      <c r="AE91" s="283"/>
      <c r="AF91" s="283"/>
      <c r="AG91" s="283"/>
      <c r="AH91" s="283"/>
      <c r="AI91" s="283"/>
      <c r="AJ91" s="283"/>
      <c r="AK91" s="283"/>
    </row>
    <row r="92" spans="1:37" s="23" customFormat="1" ht="15.75">
      <c r="A92" s="118"/>
      <c r="B92" s="109"/>
      <c r="C92" s="88"/>
      <c r="D92" s="88"/>
      <c r="E92" s="88"/>
      <c r="F92" s="88"/>
      <c r="G92" s="22"/>
      <c r="H92" s="283"/>
      <c r="I92" s="283"/>
      <c r="J92" s="283"/>
      <c r="K92" s="283"/>
      <c r="L92" s="283"/>
      <c r="M92" s="283"/>
      <c r="N92" s="283"/>
      <c r="O92" s="283"/>
      <c r="P92" s="283"/>
      <c r="Q92" s="283"/>
      <c r="R92" s="283"/>
      <c r="S92" s="283"/>
      <c r="T92" s="283"/>
      <c r="U92" s="283"/>
      <c r="V92" s="283"/>
      <c r="W92" s="283"/>
      <c r="X92" s="283"/>
      <c r="Y92" s="283"/>
      <c r="Z92" s="283"/>
      <c r="AA92" s="283"/>
      <c r="AB92" s="283"/>
      <c r="AC92" s="283"/>
      <c r="AD92" s="283"/>
      <c r="AE92" s="283"/>
      <c r="AF92" s="283"/>
      <c r="AG92" s="283"/>
      <c r="AH92" s="283"/>
      <c r="AI92" s="283"/>
      <c r="AJ92" s="283"/>
      <c r="AK92" s="283"/>
    </row>
    <row r="93" spans="1:37" s="23" customFormat="1" ht="15.75">
      <c r="A93" s="118"/>
      <c r="B93" s="109"/>
      <c r="C93" s="88"/>
      <c r="D93" s="88"/>
      <c r="E93" s="88"/>
      <c r="F93" s="88"/>
      <c r="G93" s="22"/>
      <c r="H93" s="283"/>
      <c r="I93" s="283"/>
      <c r="J93" s="283"/>
      <c r="K93" s="283"/>
      <c r="L93" s="283"/>
      <c r="M93" s="283"/>
      <c r="N93" s="283"/>
      <c r="O93" s="283"/>
      <c r="P93" s="283"/>
      <c r="Q93" s="283"/>
      <c r="R93" s="283"/>
      <c r="S93" s="283"/>
      <c r="T93" s="283"/>
      <c r="U93" s="283"/>
      <c r="V93" s="283"/>
      <c r="W93" s="283"/>
      <c r="X93" s="283"/>
      <c r="Y93" s="283"/>
      <c r="Z93" s="283"/>
      <c r="AA93" s="283"/>
      <c r="AB93" s="283"/>
      <c r="AC93" s="283"/>
      <c r="AD93" s="283"/>
      <c r="AE93" s="283"/>
      <c r="AF93" s="283"/>
      <c r="AG93" s="283"/>
      <c r="AH93" s="283"/>
      <c r="AI93" s="283"/>
      <c r="AJ93" s="283"/>
      <c r="AK93" s="283"/>
    </row>
    <row r="94" spans="1:37" s="23" customFormat="1" ht="15.75">
      <c r="A94" s="118"/>
      <c r="B94" s="109"/>
      <c r="C94" s="88"/>
      <c r="D94" s="88"/>
      <c r="E94" s="88"/>
      <c r="F94" s="88"/>
      <c r="G94" s="22"/>
      <c r="H94" s="283"/>
      <c r="I94" s="283"/>
      <c r="J94" s="283"/>
      <c r="K94" s="283"/>
      <c r="L94" s="283"/>
      <c r="M94" s="283"/>
      <c r="N94" s="283"/>
      <c r="O94" s="283"/>
      <c r="P94" s="283"/>
      <c r="Q94" s="283"/>
      <c r="R94" s="283"/>
      <c r="S94" s="283"/>
      <c r="T94" s="283"/>
      <c r="U94" s="283"/>
      <c r="V94" s="283"/>
      <c r="W94" s="283"/>
      <c r="X94" s="283"/>
      <c r="Y94" s="283"/>
      <c r="Z94" s="283"/>
      <c r="AA94" s="283"/>
      <c r="AB94" s="283"/>
      <c r="AC94" s="283"/>
      <c r="AD94" s="283"/>
      <c r="AE94" s="283"/>
      <c r="AF94" s="283"/>
      <c r="AG94" s="283"/>
      <c r="AH94" s="283"/>
      <c r="AI94" s="283"/>
      <c r="AJ94" s="283"/>
      <c r="AK94" s="283"/>
    </row>
    <row r="95" spans="1:37" s="23" customFormat="1" ht="15.75">
      <c r="A95" s="118"/>
      <c r="B95" s="109"/>
      <c r="C95" s="88"/>
      <c r="D95" s="88"/>
      <c r="E95" s="88"/>
      <c r="F95" s="88"/>
      <c r="G95" s="22"/>
      <c r="H95" s="283"/>
      <c r="I95" s="283"/>
      <c r="J95" s="283"/>
      <c r="K95" s="283"/>
      <c r="L95" s="283"/>
      <c r="M95" s="283"/>
      <c r="N95" s="283"/>
      <c r="O95" s="283"/>
      <c r="P95" s="283"/>
      <c r="Q95" s="283"/>
      <c r="R95" s="283"/>
      <c r="S95" s="283"/>
      <c r="T95" s="283"/>
      <c r="U95" s="283"/>
      <c r="V95" s="283"/>
      <c r="W95" s="283"/>
      <c r="X95" s="283"/>
      <c r="Y95" s="283"/>
      <c r="Z95" s="283"/>
      <c r="AA95" s="283"/>
      <c r="AB95" s="283"/>
      <c r="AC95" s="283"/>
      <c r="AD95" s="283"/>
      <c r="AE95" s="283"/>
      <c r="AF95" s="283"/>
      <c r="AG95" s="283"/>
      <c r="AH95" s="283"/>
      <c r="AI95" s="283"/>
      <c r="AJ95" s="283"/>
      <c r="AK95" s="283"/>
    </row>
    <row r="96" spans="1:37" s="23" customFormat="1" ht="15.75">
      <c r="A96" s="118"/>
      <c r="B96" s="109"/>
      <c r="C96" s="88"/>
      <c r="D96" s="88"/>
      <c r="E96" s="88"/>
      <c r="F96" s="88"/>
      <c r="G96" s="22"/>
      <c r="H96" s="283"/>
      <c r="I96" s="283"/>
      <c r="J96" s="283"/>
      <c r="K96" s="283"/>
      <c r="L96" s="283"/>
      <c r="M96" s="283"/>
      <c r="N96" s="283"/>
      <c r="O96" s="283"/>
      <c r="P96" s="283"/>
      <c r="Q96" s="283"/>
      <c r="R96" s="283"/>
      <c r="S96" s="283"/>
      <c r="T96" s="283"/>
      <c r="U96" s="283"/>
      <c r="V96" s="283"/>
      <c r="W96" s="283"/>
      <c r="X96" s="283"/>
      <c r="Y96" s="283"/>
      <c r="Z96" s="283"/>
      <c r="AA96" s="283"/>
      <c r="AB96" s="283"/>
      <c r="AC96" s="283"/>
      <c r="AD96" s="283"/>
      <c r="AE96" s="283"/>
      <c r="AF96" s="283"/>
      <c r="AG96" s="283"/>
      <c r="AH96" s="283"/>
      <c r="AI96" s="283"/>
      <c r="AJ96" s="283"/>
      <c r="AK96" s="283"/>
    </row>
    <row r="97" spans="1:37" s="23" customFormat="1" ht="15.75">
      <c r="A97" s="118"/>
      <c r="B97" s="109"/>
      <c r="C97" s="88"/>
      <c r="D97" s="88"/>
      <c r="E97" s="88"/>
      <c r="F97" s="88"/>
      <c r="G97" s="22"/>
      <c r="H97" s="283"/>
      <c r="I97" s="283"/>
      <c r="J97" s="283"/>
      <c r="K97" s="283"/>
      <c r="L97" s="283"/>
      <c r="M97" s="283"/>
      <c r="N97" s="283"/>
      <c r="O97" s="283"/>
      <c r="P97" s="283"/>
      <c r="Q97" s="283"/>
      <c r="R97" s="283"/>
      <c r="S97" s="283"/>
      <c r="T97" s="283"/>
      <c r="U97" s="283"/>
      <c r="V97" s="283"/>
      <c r="W97" s="283"/>
      <c r="X97" s="283"/>
      <c r="Y97" s="283"/>
      <c r="Z97" s="283"/>
      <c r="AA97" s="283"/>
      <c r="AB97" s="283"/>
      <c r="AC97" s="283"/>
      <c r="AD97" s="283"/>
      <c r="AE97" s="283"/>
      <c r="AF97" s="283"/>
      <c r="AG97" s="283"/>
      <c r="AH97" s="283"/>
      <c r="AI97" s="283"/>
      <c r="AJ97" s="283"/>
      <c r="AK97" s="283"/>
    </row>
    <row r="98" spans="1:37" s="23" customFormat="1" ht="15.75">
      <c r="A98" s="118"/>
      <c r="B98" s="109"/>
      <c r="C98" s="88"/>
      <c r="D98" s="88"/>
      <c r="E98" s="88"/>
      <c r="F98" s="88"/>
      <c r="G98" s="22"/>
      <c r="H98" s="283"/>
      <c r="I98" s="283"/>
      <c r="J98" s="283"/>
      <c r="K98" s="283"/>
      <c r="L98" s="283"/>
      <c r="M98" s="283"/>
      <c r="N98" s="283"/>
      <c r="O98" s="283"/>
      <c r="P98" s="283"/>
      <c r="Q98" s="283"/>
      <c r="R98" s="283"/>
      <c r="S98" s="283"/>
      <c r="T98" s="283"/>
      <c r="U98" s="283"/>
      <c r="V98" s="283"/>
      <c r="W98" s="283"/>
      <c r="X98" s="283"/>
      <c r="Y98" s="283"/>
      <c r="Z98" s="283"/>
      <c r="AA98" s="283"/>
      <c r="AB98" s="283"/>
      <c r="AC98" s="283"/>
      <c r="AD98" s="283"/>
      <c r="AE98" s="283"/>
      <c r="AF98" s="283"/>
      <c r="AG98" s="283"/>
      <c r="AH98" s="283"/>
      <c r="AI98" s="283"/>
      <c r="AJ98" s="283"/>
      <c r="AK98" s="283"/>
    </row>
    <row r="99" spans="1:37" s="23" customFormat="1" ht="15.75">
      <c r="A99" s="118"/>
      <c r="B99" s="109"/>
      <c r="C99" s="88"/>
      <c r="D99" s="88"/>
      <c r="E99" s="88"/>
      <c r="F99" s="88"/>
      <c r="G99" s="22"/>
      <c r="H99" s="283"/>
      <c r="I99" s="283"/>
      <c r="J99" s="283"/>
      <c r="K99" s="283"/>
      <c r="L99" s="283"/>
      <c r="M99" s="283"/>
      <c r="N99" s="283"/>
      <c r="O99" s="283"/>
      <c r="P99" s="283"/>
      <c r="Q99" s="283"/>
      <c r="R99" s="283"/>
      <c r="S99" s="283"/>
      <c r="T99" s="283"/>
      <c r="U99" s="283"/>
      <c r="V99" s="283"/>
      <c r="W99" s="283"/>
      <c r="X99" s="283"/>
      <c r="Y99" s="283"/>
      <c r="Z99" s="283"/>
      <c r="AA99" s="283"/>
      <c r="AB99" s="283"/>
      <c r="AC99" s="283"/>
      <c r="AD99" s="283"/>
      <c r="AE99" s="283"/>
      <c r="AF99" s="283"/>
      <c r="AG99" s="283"/>
      <c r="AH99" s="283"/>
      <c r="AI99" s="283"/>
      <c r="AJ99" s="283"/>
      <c r="AK99" s="283"/>
    </row>
    <row r="100" spans="1:37" s="23" customFormat="1" ht="15.75">
      <c r="A100" s="118"/>
      <c r="B100" s="109"/>
      <c r="C100" s="88"/>
      <c r="D100" s="88"/>
      <c r="E100" s="88"/>
      <c r="F100" s="88"/>
      <c r="G100" s="22"/>
      <c r="H100" s="283"/>
      <c r="I100" s="283"/>
      <c r="J100" s="283"/>
      <c r="K100" s="283"/>
      <c r="L100" s="283"/>
      <c r="M100" s="283"/>
      <c r="N100" s="283"/>
      <c r="O100" s="283"/>
      <c r="P100" s="283"/>
      <c r="Q100" s="283"/>
      <c r="R100" s="283"/>
      <c r="S100" s="283"/>
      <c r="T100" s="283"/>
      <c r="U100" s="283"/>
      <c r="V100" s="283"/>
      <c r="W100" s="283"/>
      <c r="X100" s="283"/>
      <c r="Y100" s="283"/>
      <c r="Z100" s="283"/>
      <c r="AA100" s="283"/>
      <c r="AB100" s="283"/>
      <c r="AC100" s="283"/>
      <c r="AD100" s="283"/>
      <c r="AE100" s="283"/>
      <c r="AF100" s="283"/>
      <c r="AG100" s="283"/>
      <c r="AH100" s="283"/>
      <c r="AI100" s="283"/>
      <c r="AJ100" s="283"/>
      <c r="AK100" s="283"/>
    </row>
    <row r="101" spans="1:37" s="23" customFormat="1" ht="15.75">
      <c r="A101" s="118"/>
      <c r="B101" s="109"/>
      <c r="C101" s="88"/>
      <c r="D101" s="88"/>
      <c r="E101" s="88"/>
      <c r="F101" s="88"/>
      <c r="G101" s="22"/>
      <c r="H101" s="283"/>
      <c r="I101" s="283"/>
      <c r="J101" s="283"/>
      <c r="K101" s="283"/>
      <c r="L101" s="283"/>
      <c r="M101" s="283"/>
      <c r="N101" s="283"/>
      <c r="O101" s="283"/>
      <c r="P101" s="283"/>
      <c r="Q101" s="283"/>
      <c r="R101" s="283"/>
      <c r="S101" s="283"/>
      <c r="T101" s="283"/>
      <c r="U101" s="283"/>
      <c r="V101" s="283"/>
      <c r="W101" s="283"/>
      <c r="X101" s="283"/>
      <c r="Y101" s="283"/>
      <c r="Z101" s="283"/>
      <c r="AA101" s="283"/>
      <c r="AB101" s="283"/>
      <c r="AC101" s="283"/>
      <c r="AD101" s="283"/>
      <c r="AE101" s="283"/>
      <c r="AF101" s="283"/>
      <c r="AG101" s="283"/>
      <c r="AH101" s="283"/>
      <c r="AI101" s="283"/>
      <c r="AJ101" s="283"/>
      <c r="AK101" s="283"/>
    </row>
    <row r="102" spans="1:37" s="23" customFormat="1" ht="15.75">
      <c r="A102" s="118"/>
      <c r="B102" s="109"/>
      <c r="C102" s="88"/>
      <c r="D102" s="88"/>
      <c r="E102" s="88"/>
      <c r="F102" s="88"/>
      <c r="G102" s="22"/>
      <c r="H102" s="283"/>
      <c r="I102" s="283"/>
      <c r="J102" s="283"/>
      <c r="K102" s="283"/>
      <c r="L102" s="283"/>
      <c r="M102" s="283"/>
      <c r="N102" s="283"/>
      <c r="O102" s="283"/>
      <c r="P102" s="283"/>
      <c r="Q102" s="283"/>
      <c r="R102" s="283"/>
      <c r="S102" s="283"/>
      <c r="T102" s="283"/>
      <c r="U102" s="283"/>
      <c r="V102" s="283"/>
      <c r="W102" s="283"/>
      <c r="X102" s="283"/>
      <c r="Y102" s="283"/>
      <c r="Z102" s="283"/>
      <c r="AA102" s="283"/>
      <c r="AB102" s="283"/>
      <c r="AC102" s="283"/>
      <c r="AD102" s="283"/>
      <c r="AE102" s="283"/>
      <c r="AF102" s="283"/>
      <c r="AG102" s="283"/>
      <c r="AH102" s="283"/>
      <c r="AI102" s="283"/>
      <c r="AJ102" s="283"/>
      <c r="AK102" s="283"/>
    </row>
    <row r="103" spans="1:37" s="23" customFormat="1" ht="15.75">
      <c r="A103" s="118"/>
      <c r="B103" s="109"/>
      <c r="C103" s="88"/>
      <c r="D103" s="88"/>
      <c r="E103" s="88"/>
      <c r="F103" s="88"/>
      <c r="G103" s="22"/>
      <c r="H103" s="283"/>
      <c r="I103" s="283"/>
      <c r="J103" s="283"/>
      <c r="K103" s="283"/>
      <c r="L103" s="283"/>
      <c r="M103" s="283"/>
      <c r="N103" s="283"/>
      <c r="O103" s="283"/>
      <c r="P103" s="283"/>
      <c r="Q103" s="283"/>
      <c r="R103" s="283"/>
      <c r="S103" s="283"/>
      <c r="T103" s="283"/>
      <c r="U103" s="283"/>
      <c r="V103" s="283"/>
      <c r="W103" s="283"/>
      <c r="X103" s="283"/>
      <c r="Y103" s="283"/>
      <c r="Z103" s="283"/>
      <c r="AA103" s="283"/>
      <c r="AB103" s="283"/>
      <c r="AC103" s="283"/>
      <c r="AD103" s="283"/>
      <c r="AE103" s="283"/>
      <c r="AF103" s="283"/>
      <c r="AG103" s="283"/>
      <c r="AH103" s="283"/>
      <c r="AI103" s="283"/>
      <c r="AJ103" s="283"/>
      <c r="AK103" s="283"/>
    </row>
    <row r="104" spans="1:37" s="23" customFormat="1" ht="15.75">
      <c r="A104" s="118"/>
      <c r="B104" s="109"/>
      <c r="C104" s="88"/>
      <c r="D104" s="88"/>
      <c r="E104" s="88"/>
      <c r="F104" s="88"/>
      <c r="G104" s="22"/>
      <c r="H104" s="283"/>
      <c r="I104" s="283"/>
      <c r="J104" s="283"/>
      <c r="K104" s="283"/>
      <c r="L104" s="283"/>
      <c r="M104" s="283"/>
      <c r="N104" s="283"/>
      <c r="O104" s="283"/>
      <c r="P104" s="283"/>
      <c r="Q104" s="283"/>
      <c r="R104" s="283"/>
      <c r="S104" s="283"/>
      <c r="T104" s="283"/>
      <c r="U104" s="283"/>
      <c r="V104" s="283"/>
      <c r="W104" s="283"/>
      <c r="X104" s="283"/>
      <c r="Y104" s="283"/>
      <c r="Z104" s="283"/>
      <c r="AA104" s="283"/>
      <c r="AB104" s="283"/>
      <c r="AC104" s="283"/>
      <c r="AD104" s="283"/>
      <c r="AE104" s="283"/>
      <c r="AF104" s="283"/>
      <c r="AG104" s="283"/>
      <c r="AH104" s="283"/>
      <c r="AI104" s="283"/>
      <c r="AJ104" s="283"/>
      <c r="AK104" s="283"/>
    </row>
    <row r="105" spans="1:37" s="23" customFormat="1" ht="15.75">
      <c r="A105" s="118"/>
      <c r="B105" s="109"/>
      <c r="C105" s="88"/>
      <c r="D105" s="88"/>
      <c r="E105" s="88"/>
      <c r="F105" s="88"/>
      <c r="G105" s="22"/>
      <c r="H105" s="283"/>
      <c r="I105" s="283"/>
      <c r="J105" s="283"/>
      <c r="K105" s="283"/>
      <c r="L105" s="283"/>
      <c r="M105" s="283"/>
      <c r="N105" s="283"/>
      <c r="O105" s="283"/>
      <c r="P105" s="283"/>
      <c r="Q105" s="283"/>
      <c r="R105" s="283"/>
      <c r="S105" s="283"/>
      <c r="T105" s="283"/>
      <c r="U105" s="283"/>
      <c r="V105" s="283"/>
      <c r="W105" s="283"/>
      <c r="X105" s="283"/>
      <c r="Y105" s="283"/>
      <c r="Z105" s="283"/>
      <c r="AA105" s="283"/>
      <c r="AB105" s="283"/>
      <c r="AC105" s="283"/>
      <c r="AD105" s="283"/>
      <c r="AE105" s="283"/>
      <c r="AF105" s="283"/>
      <c r="AG105" s="283"/>
      <c r="AH105" s="283"/>
      <c r="AI105" s="283"/>
      <c r="AJ105" s="283"/>
      <c r="AK105" s="283"/>
    </row>
    <row r="106" spans="1:37" s="23" customFormat="1" ht="15.75">
      <c r="A106" s="118"/>
      <c r="B106" s="109"/>
      <c r="C106" s="88"/>
      <c r="D106" s="88"/>
      <c r="E106" s="88"/>
      <c r="F106" s="88"/>
      <c r="G106" s="22"/>
      <c r="H106" s="283"/>
      <c r="I106" s="283"/>
      <c r="J106" s="283"/>
      <c r="K106" s="283"/>
      <c r="L106" s="283"/>
      <c r="M106" s="283"/>
      <c r="N106" s="283"/>
      <c r="O106" s="283"/>
      <c r="P106" s="283"/>
      <c r="Q106" s="283"/>
      <c r="R106" s="283"/>
      <c r="S106" s="283"/>
      <c r="T106" s="283"/>
      <c r="U106" s="283"/>
      <c r="V106" s="283"/>
      <c r="W106" s="283"/>
      <c r="X106" s="283"/>
      <c r="Y106" s="283"/>
      <c r="Z106" s="283"/>
      <c r="AA106" s="283"/>
      <c r="AB106" s="283"/>
      <c r="AC106" s="283"/>
      <c r="AD106" s="283"/>
      <c r="AE106" s="283"/>
      <c r="AF106" s="283"/>
      <c r="AG106" s="283"/>
      <c r="AH106" s="283"/>
      <c r="AI106" s="283"/>
      <c r="AJ106" s="283"/>
      <c r="AK106" s="283"/>
    </row>
    <row r="107" spans="1:37" s="23" customFormat="1" ht="15.75">
      <c r="A107" s="118"/>
      <c r="B107" s="109"/>
      <c r="C107" s="88"/>
      <c r="D107" s="88"/>
      <c r="E107" s="88"/>
      <c r="F107" s="88"/>
      <c r="G107" s="22"/>
      <c r="H107" s="283"/>
      <c r="I107" s="283"/>
      <c r="J107" s="283"/>
      <c r="K107" s="283"/>
      <c r="L107" s="283"/>
      <c r="M107" s="283"/>
      <c r="N107" s="283"/>
      <c r="O107" s="283"/>
      <c r="P107" s="283"/>
      <c r="Q107" s="283"/>
      <c r="R107" s="283"/>
      <c r="S107" s="283"/>
      <c r="T107" s="283"/>
      <c r="U107" s="283"/>
      <c r="V107" s="283"/>
      <c r="W107" s="283"/>
      <c r="X107" s="283"/>
      <c r="Y107" s="283"/>
      <c r="Z107" s="283"/>
      <c r="AA107" s="283"/>
      <c r="AB107" s="283"/>
      <c r="AC107" s="283"/>
      <c r="AD107" s="283"/>
      <c r="AE107" s="283"/>
      <c r="AF107" s="283"/>
      <c r="AG107" s="283"/>
      <c r="AH107" s="283"/>
      <c r="AI107" s="283"/>
      <c r="AJ107" s="283"/>
      <c r="AK107" s="283"/>
    </row>
    <row r="108" spans="1:37" s="23" customFormat="1" ht="15.75">
      <c r="A108" s="118"/>
      <c r="B108" s="109"/>
      <c r="C108" s="88"/>
      <c r="D108" s="88"/>
      <c r="E108" s="88"/>
      <c r="F108" s="88"/>
      <c r="G108" s="22"/>
      <c r="H108" s="283"/>
      <c r="I108" s="283"/>
      <c r="J108" s="283"/>
      <c r="K108" s="283"/>
      <c r="L108" s="283"/>
      <c r="M108" s="283"/>
      <c r="N108" s="283"/>
      <c r="O108" s="283"/>
      <c r="P108" s="283"/>
      <c r="Q108" s="283"/>
      <c r="R108" s="283"/>
      <c r="S108" s="283"/>
      <c r="T108" s="283"/>
      <c r="U108" s="283"/>
      <c r="V108" s="283"/>
      <c r="W108" s="283"/>
      <c r="X108" s="283"/>
      <c r="Y108" s="283"/>
      <c r="Z108" s="283"/>
      <c r="AA108" s="283"/>
      <c r="AB108" s="283"/>
      <c r="AC108" s="283"/>
      <c r="AD108" s="283"/>
      <c r="AE108" s="283"/>
      <c r="AF108" s="283"/>
      <c r="AG108" s="283"/>
      <c r="AH108" s="283"/>
      <c r="AI108" s="283"/>
      <c r="AJ108" s="283"/>
      <c r="AK108" s="283"/>
    </row>
    <row r="109" spans="1:37" s="23" customFormat="1" ht="15.75">
      <c r="A109" s="118"/>
      <c r="B109" s="109"/>
      <c r="C109" s="88"/>
      <c r="D109" s="88"/>
      <c r="E109" s="88"/>
      <c r="F109" s="88"/>
      <c r="G109" s="22"/>
      <c r="H109" s="283"/>
      <c r="I109" s="283"/>
      <c r="J109" s="283"/>
      <c r="K109" s="283"/>
      <c r="L109" s="283"/>
      <c r="M109" s="283"/>
      <c r="N109" s="283"/>
      <c r="O109" s="283"/>
      <c r="P109" s="283"/>
      <c r="Q109" s="283"/>
      <c r="R109" s="283"/>
      <c r="S109" s="283"/>
      <c r="T109" s="283"/>
      <c r="U109" s="283"/>
      <c r="V109" s="283"/>
      <c r="W109" s="283"/>
      <c r="X109" s="283"/>
      <c r="Y109" s="283"/>
      <c r="Z109" s="283"/>
      <c r="AA109" s="283"/>
      <c r="AB109" s="283"/>
      <c r="AC109" s="283"/>
      <c r="AD109" s="283"/>
      <c r="AE109" s="283"/>
      <c r="AF109" s="283"/>
      <c r="AG109" s="283"/>
      <c r="AH109" s="283"/>
      <c r="AI109" s="283"/>
      <c r="AJ109" s="283"/>
      <c r="AK109" s="283"/>
    </row>
    <row r="110" spans="1:37" s="23" customFormat="1" ht="15.75">
      <c r="A110" s="118"/>
      <c r="B110" s="109"/>
      <c r="C110" s="88"/>
      <c r="D110" s="88"/>
      <c r="E110" s="88"/>
      <c r="F110" s="88"/>
      <c r="G110" s="22"/>
      <c r="H110" s="283"/>
      <c r="I110" s="283"/>
      <c r="J110" s="283"/>
      <c r="K110" s="283"/>
      <c r="L110" s="283"/>
      <c r="M110" s="283"/>
      <c r="N110" s="283"/>
      <c r="O110" s="283"/>
      <c r="P110" s="283"/>
      <c r="Q110" s="283"/>
      <c r="R110" s="283"/>
      <c r="S110" s="283"/>
      <c r="T110" s="283"/>
      <c r="U110" s="283"/>
      <c r="V110" s="283"/>
      <c r="W110" s="283"/>
      <c r="X110" s="283"/>
      <c r="Y110" s="283"/>
      <c r="Z110" s="283"/>
      <c r="AA110" s="283"/>
      <c r="AB110" s="283"/>
      <c r="AC110" s="283"/>
      <c r="AD110" s="283"/>
      <c r="AE110" s="283"/>
      <c r="AF110" s="283"/>
      <c r="AG110" s="283"/>
      <c r="AH110" s="283"/>
      <c r="AI110" s="283"/>
      <c r="AJ110" s="283"/>
      <c r="AK110" s="283"/>
    </row>
    <row r="111" spans="1:37" s="23" customFormat="1" ht="15.75">
      <c r="A111" s="118"/>
      <c r="B111" s="109"/>
      <c r="C111" s="88"/>
      <c r="D111" s="88"/>
      <c r="E111" s="88"/>
      <c r="F111" s="88"/>
      <c r="G111" s="22"/>
      <c r="H111" s="283"/>
      <c r="I111" s="283"/>
      <c r="J111" s="283"/>
      <c r="K111" s="283"/>
      <c r="L111" s="283"/>
      <c r="M111" s="283"/>
      <c r="N111" s="283"/>
      <c r="O111" s="283"/>
      <c r="P111" s="283"/>
      <c r="Q111" s="283"/>
      <c r="R111" s="283"/>
      <c r="S111" s="283"/>
      <c r="T111" s="283"/>
      <c r="U111" s="283"/>
      <c r="V111" s="283"/>
      <c r="W111" s="283"/>
      <c r="X111" s="283"/>
      <c r="Y111" s="283"/>
      <c r="Z111" s="283"/>
      <c r="AA111" s="283"/>
      <c r="AB111" s="283"/>
      <c r="AC111" s="283"/>
      <c r="AD111" s="283"/>
      <c r="AE111" s="283"/>
      <c r="AF111" s="283"/>
      <c r="AG111" s="283"/>
      <c r="AH111" s="283"/>
      <c r="AI111" s="283"/>
      <c r="AJ111" s="283"/>
      <c r="AK111" s="283"/>
    </row>
    <row r="112" spans="1:37" s="23" customFormat="1" ht="15.75">
      <c r="A112" s="118"/>
      <c r="B112" s="109"/>
      <c r="C112" s="88"/>
      <c r="D112" s="88"/>
      <c r="E112" s="88"/>
      <c r="F112" s="88"/>
      <c r="G112" s="22"/>
      <c r="H112" s="283"/>
      <c r="I112" s="283"/>
      <c r="J112" s="283"/>
      <c r="K112" s="283"/>
      <c r="L112" s="283"/>
      <c r="M112" s="283"/>
      <c r="N112" s="283"/>
      <c r="O112" s="283"/>
      <c r="P112" s="283"/>
      <c r="Q112" s="283"/>
      <c r="R112" s="283"/>
      <c r="S112" s="283"/>
      <c r="T112" s="283"/>
      <c r="U112" s="283"/>
      <c r="V112" s="283"/>
      <c r="W112" s="283"/>
      <c r="X112" s="283"/>
      <c r="Y112" s="283"/>
      <c r="Z112" s="283"/>
      <c r="AA112" s="283"/>
      <c r="AB112" s="283"/>
      <c r="AC112" s="283"/>
      <c r="AD112" s="283"/>
      <c r="AE112" s="283"/>
      <c r="AF112" s="283"/>
      <c r="AG112" s="283"/>
      <c r="AH112" s="283"/>
      <c r="AI112" s="283"/>
      <c r="AJ112" s="283"/>
      <c r="AK112" s="283"/>
    </row>
    <row r="113" spans="1:37" s="23" customFormat="1" ht="15.75">
      <c r="A113" s="118"/>
      <c r="B113" s="109"/>
      <c r="C113" s="88"/>
      <c r="D113" s="88"/>
      <c r="E113" s="88"/>
      <c r="F113" s="88"/>
      <c r="G113" s="22"/>
      <c r="H113" s="283"/>
      <c r="I113" s="283"/>
      <c r="J113" s="283"/>
      <c r="K113" s="283"/>
      <c r="L113" s="283"/>
      <c r="M113" s="283"/>
      <c r="N113" s="283"/>
      <c r="O113" s="283"/>
      <c r="P113" s="283"/>
      <c r="Q113" s="283"/>
      <c r="R113" s="283"/>
      <c r="S113" s="283"/>
      <c r="T113" s="283"/>
      <c r="U113" s="283"/>
      <c r="V113" s="283"/>
      <c r="W113" s="283"/>
      <c r="X113" s="283"/>
      <c r="Y113" s="283"/>
      <c r="Z113" s="283"/>
      <c r="AA113" s="283"/>
      <c r="AB113" s="283"/>
      <c r="AC113" s="283"/>
      <c r="AD113" s="283"/>
      <c r="AE113" s="283"/>
      <c r="AF113" s="283"/>
      <c r="AG113" s="283"/>
      <c r="AH113" s="283"/>
      <c r="AI113" s="283"/>
      <c r="AJ113" s="283"/>
      <c r="AK113" s="283"/>
    </row>
    <row r="114" spans="1:37" s="23" customFormat="1" ht="15.75">
      <c r="A114" s="118"/>
      <c r="B114" s="109"/>
      <c r="C114" s="88"/>
      <c r="D114" s="88"/>
      <c r="E114" s="88"/>
      <c r="F114" s="88"/>
      <c r="G114" s="22"/>
      <c r="H114" s="283"/>
      <c r="I114" s="283"/>
      <c r="J114" s="283"/>
      <c r="K114" s="283"/>
      <c r="L114" s="283"/>
      <c r="M114" s="283"/>
      <c r="N114" s="283"/>
      <c r="O114" s="283"/>
      <c r="P114" s="283"/>
      <c r="Q114" s="283"/>
      <c r="R114" s="283"/>
      <c r="S114" s="283"/>
      <c r="T114" s="283"/>
      <c r="U114" s="283"/>
      <c r="V114" s="283"/>
      <c r="W114" s="283"/>
      <c r="X114" s="283"/>
      <c r="Y114" s="283"/>
      <c r="Z114" s="283"/>
      <c r="AA114" s="283"/>
      <c r="AB114" s="283"/>
      <c r="AC114" s="283"/>
      <c r="AD114" s="283"/>
      <c r="AE114" s="283"/>
      <c r="AF114" s="283"/>
      <c r="AG114" s="283"/>
      <c r="AH114" s="283"/>
      <c r="AI114" s="283"/>
      <c r="AJ114" s="283"/>
      <c r="AK114" s="283"/>
    </row>
    <row r="115" spans="1:37" s="23" customFormat="1" ht="15.75">
      <c r="A115" s="118"/>
      <c r="B115" s="109"/>
      <c r="C115" s="88"/>
      <c r="D115" s="88"/>
      <c r="E115" s="88"/>
      <c r="F115" s="88"/>
      <c r="G115" s="22"/>
      <c r="H115" s="283"/>
      <c r="I115" s="283"/>
      <c r="J115" s="283"/>
      <c r="K115" s="283"/>
      <c r="L115" s="283"/>
      <c r="M115" s="283"/>
      <c r="N115" s="283"/>
      <c r="O115" s="283"/>
      <c r="P115" s="283"/>
      <c r="Q115" s="283"/>
      <c r="R115" s="283"/>
      <c r="S115" s="283"/>
      <c r="T115" s="283"/>
      <c r="U115" s="283"/>
      <c r="V115" s="283"/>
      <c r="W115" s="283"/>
      <c r="X115" s="283"/>
      <c r="Y115" s="283"/>
      <c r="Z115" s="283"/>
      <c r="AA115" s="283"/>
      <c r="AB115" s="283"/>
      <c r="AC115" s="283"/>
      <c r="AD115" s="283"/>
      <c r="AE115" s="283"/>
      <c r="AF115" s="283"/>
      <c r="AG115" s="283"/>
      <c r="AH115" s="283"/>
      <c r="AI115" s="283"/>
      <c r="AJ115" s="283"/>
      <c r="AK115" s="283"/>
    </row>
    <row r="116" spans="1:37" s="23" customFormat="1" ht="15.75">
      <c r="A116" s="118"/>
      <c r="B116" s="109"/>
      <c r="C116" s="88"/>
      <c r="D116" s="88"/>
      <c r="E116" s="88"/>
      <c r="F116" s="88"/>
      <c r="G116" s="22"/>
      <c r="H116" s="283"/>
      <c r="I116" s="283"/>
      <c r="J116" s="283"/>
      <c r="K116" s="283"/>
      <c r="L116" s="283"/>
      <c r="M116" s="283"/>
      <c r="N116" s="283"/>
      <c r="O116" s="283"/>
      <c r="P116" s="283"/>
      <c r="Q116" s="283"/>
      <c r="R116" s="283"/>
      <c r="S116" s="283"/>
      <c r="T116" s="283"/>
      <c r="U116" s="283"/>
      <c r="V116" s="283"/>
      <c r="W116" s="283"/>
      <c r="X116" s="283"/>
      <c r="Y116" s="283"/>
      <c r="Z116" s="283"/>
      <c r="AA116" s="283"/>
      <c r="AB116" s="283"/>
      <c r="AC116" s="283"/>
      <c r="AD116" s="283"/>
      <c r="AE116" s="283"/>
      <c r="AF116" s="283"/>
      <c r="AG116" s="283"/>
      <c r="AH116" s="283"/>
      <c r="AI116" s="283"/>
      <c r="AJ116" s="283"/>
      <c r="AK116" s="283"/>
    </row>
    <row r="117" spans="1:37" s="23" customFormat="1" ht="15.75">
      <c r="A117" s="118"/>
      <c r="B117" s="109"/>
      <c r="C117" s="88"/>
      <c r="D117" s="88"/>
      <c r="E117" s="88"/>
      <c r="F117" s="88"/>
      <c r="G117" s="22"/>
      <c r="H117" s="283"/>
      <c r="I117" s="283"/>
      <c r="J117" s="283"/>
      <c r="K117" s="283"/>
      <c r="L117" s="283"/>
      <c r="M117" s="283"/>
      <c r="N117" s="283"/>
      <c r="O117" s="283"/>
      <c r="P117" s="283"/>
      <c r="Q117" s="283"/>
      <c r="R117" s="283"/>
      <c r="S117" s="283"/>
      <c r="T117" s="283"/>
      <c r="U117" s="283"/>
      <c r="V117" s="283"/>
      <c r="W117" s="283"/>
      <c r="X117" s="283"/>
      <c r="Y117" s="283"/>
      <c r="Z117" s="283"/>
      <c r="AA117" s="283"/>
      <c r="AB117" s="283"/>
      <c r="AC117" s="283"/>
      <c r="AD117" s="283"/>
      <c r="AE117" s="283"/>
      <c r="AF117" s="283"/>
      <c r="AG117" s="283"/>
      <c r="AH117" s="283"/>
      <c r="AI117" s="283"/>
      <c r="AJ117" s="283"/>
      <c r="AK117" s="283"/>
    </row>
    <row r="118" spans="1:37" s="23" customFormat="1" ht="15.75">
      <c r="A118" s="118"/>
      <c r="B118" s="109"/>
      <c r="C118" s="88"/>
      <c r="D118" s="88"/>
      <c r="E118" s="88"/>
      <c r="F118" s="88"/>
      <c r="G118" s="22"/>
      <c r="H118" s="283"/>
      <c r="I118" s="283"/>
      <c r="J118" s="283"/>
      <c r="K118" s="283"/>
      <c r="L118" s="283"/>
      <c r="M118" s="283"/>
      <c r="N118" s="283"/>
      <c r="O118" s="283"/>
      <c r="P118" s="283"/>
      <c r="Q118" s="283"/>
      <c r="R118" s="283"/>
      <c r="S118" s="283"/>
      <c r="T118" s="283"/>
      <c r="U118" s="283"/>
      <c r="V118" s="283"/>
      <c r="W118" s="283"/>
      <c r="X118" s="283"/>
      <c r="Y118" s="283"/>
      <c r="Z118" s="283"/>
      <c r="AA118" s="283"/>
      <c r="AB118" s="283"/>
      <c r="AC118" s="283"/>
      <c r="AD118" s="283"/>
      <c r="AE118" s="283"/>
      <c r="AF118" s="283"/>
      <c r="AG118" s="283"/>
      <c r="AH118" s="283"/>
      <c r="AI118" s="283"/>
      <c r="AJ118" s="283"/>
      <c r="AK118" s="283"/>
    </row>
    <row r="119" spans="1:37" s="23" customFormat="1" ht="15.75">
      <c r="A119" s="118"/>
      <c r="B119" s="109"/>
      <c r="C119" s="88"/>
      <c r="D119" s="88"/>
      <c r="E119" s="88"/>
      <c r="F119" s="88"/>
      <c r="G119" s="22"/>
      <c r="H119" s="283"/>
      <c r="I119" s="283"/>
      <c r="J119" s="283"/>
      <c r="K119" s="283"/>
      <c r="L119" s="283"/>
      <c r="M119" s="283"/>
      <c r="N119" s="283"/>
      <c r="O119" s="283"/>
      <c r="P119" s="283"/>
      <c r="Q119" s="283"/>
      <c r="R119" s="283"/>
      <c r="S119" s="283"/>
      <c r="T119" s="283"/>
      <c r="U119" s="283"/>
      <c r="V119" s="283"/>
      <c r="W119" s="283"/>
      <c r="X119" s="283"/>
      <c r="Y119" s="283"/>
      <c r="Z119" s="283"/>
      <c r="AA119" s="283"/>
      <c r="AB119" s="283"/>
      <c r="AC119" s="283"/>
      <c r="AD119" s="283"/>
      <c r="AE119" s="283"/>
      <c r="AF119" s="283"/>
      <c r="AG119" s="283"/>
      <c r="AH119" s="283"/>
      <c r="AI119" s="283"/>
      <c r="AJ119" s="283"/>
      <c r="AK119" s="283"/>
    </row>
    <row r="120" spans="1:37" s="23" customFormat="1" ht="15.75">
      <c r="A120" s="118"/>
      <c r="B120" s="109"/>
      <c r="C120" s="88"/>
      <c r="D120" s="88"/>
      <c r="E120" s="88"/>
      <c r="F120" s="88"/>
      <c r="G120" s="22"/>
      <c r="H120" s="283"/>
      <c r="I120" s="283"/>
      <c r="J120" s="283"/>
      <c r="K120" s="283"/>
      <c r="L120" s="283"/>
      <c r="M120" s="283"/>
      <c r="N120" s="283"/>
      <c r="O120" s="283"/>
      <c r="P120" s="283"/>
      <c r="Q120" s="283"/>
      <c r="R120" s="283"/>
      <c r="S120" s="283"/>
      <c r="T120" s="283"/>
      <c r="U120" s="283"/>
      <c r="V120" s="283"/>
      <c r="W120" s="283"/>
      <c r="X120" s="283"/>
      <c r="Y120" s="283"/>
      <c r="Z120" s="283"/>
      <c r="AA120" s="283"/>
      <c r="AB120" s="283"/>
      <c r="AC120" s="283"/>
      <c r="AD120" s="283"/>
      <c r="AE120" s="283"/>
      <c r="AF120" s="283"/>
      <c r="AG120" s="283"/>
      <c r="AH120" s="283"/>
      <c r="AI120" s="283"/>
      <c r="AJ120" s="283"/>
      <c r="AK120" s="283"/>
    </row>
    <row r="121" spans="1:37" s="23" customFormat="1" ht="15.75">
      <c r="A121" s="118"/>
      <c r="B121" s="109"/>
      <c r="C121" s="88"/>
      <c r="D121" s="88"/>
      <c r="E121" s="88"/>
      <c r="F121" s="88"/>
      <c r="G121" s="22"/>
      <c r="H121" s="283"/>
      <c r="I121" s="283"/>
      <c r="J121" s="283"/>
      <c r="K121" s="283"/>
      <c r="L121" s="283"/>
      <c r="M121" s="283"/>
      <c r="N121" s="283"/>
      <c r="O121" s="283"/>
      <c r="P121" s="283"/>
      <c r="Q121" s="283"/>
      <c r="R121" s="283"/>
      <c r="S121" s="283"/>
      <c r="T121" s="283"/>
      <c r="U121" s="283"/>
      <c r="V121" s="283"/>
      <c r="W121" s="283"/>
      <c r="X121" s="283"/>
      <c r="Y121" s="283"/>
      <c r="Z121" s="283"/>
      <c r="AA121" s="283"/>
      <c r="AB121" s="283"/>
      <c r="AC121" s="283"/>
      <c r="AD121" s="283"/>
      <c r="AE121" s="283"/>
      <c r="AF121" s="283"/>
      <c r="AG121" s="283"/>
      <c r="AH121" s="283"/>
      <c r="AI121" s="283"/>
      <c r="AJ121" s="283"/>
      <c r="AK121" s="283"/>
    </row>
    <row r="122" spans="1:37" s="23" customFormat="1" ht="15.75">
      <c r="A122" s="118"/>
      <c r="B122" s="109"/>
      <c r="C122" s="88"/>
      <c r="D122" s="88"/>
      <c r="E122" s="88"/>
      <c r="F122" s="88"/>
      <c r="G122" s="22"/>
      <c r="H122" s="283"/>
      <c r="I122" s="283"/>
      <c r="J122" s="283"/>
      <c r="K122" s="283"/>
      <c r="L122" s="283"/>
      <c r="M122" s="283"/>
      <c r="N122" s="283"/>
      <c r="O122" s="283"/>
      <c r="P122" s="283"/>
      <c r="Q122" s="283"/>
      <c r="R122" s="283"/>
      <c r="S122" s="283"/>
      <c r="T122" s="283"/>
      <c r="U122" s="283"/>
      <c r="V122" s="283"/>
      <c r="W122" s="283"/>
      <c r="X122" s="283"/>
      <c r="Y122" s="283"/>
      <c r="Z122" s="283"/>
      <c r="AA122" s="283"/>
      <c r="AB122" s="283"/>
      <c r="AC122" s="283"/>
      <c r="AD122" s="283"/>
      <c r="AE122" s="283"/>
      <c r="AF122" s="283"/>
      <c r="AG122" s="283"/>
      <c r="AH122" s="283"/>
      <c r="AI122" s="283"/>
      <c r="AJ122" s="283"/>
      <c r="AK122" s="283"/>
    </row>
    <row r="123" spans="1:37" s="23" customFormat="1" ht="15.75">
      <c r="A123" s="118"/>
      <c r="B123" s="109"/>
      <c r="C123" s="88"/>
      <c r="D123" s="88"/>
      <c r="E123" s="88"/>
      <c r="F123" s="88"/>
      <c r="G123" s="22"/>
      <c r="H123" s="283"/>
      <c r="I123" s="283"/>
      <c r="J123" s="283"/>
      <c r="K123" s="283"/>
      <c r="L123" s="283"/>
      <c r="M123" s="283"/>
      <c r="N123" s="283"/>
      <c r="O123" s="283"/>
      <c r="P123" s="283"/>
      <c r="Q123" s="283"/>
      <c r="R123" s="283"/>
      <c r="S123" s="283"/>
      <c r="T123" s="283"/>
      <c r="U123" s="283"/>
      <c r="V123" s="283"/>
      <c r="W123" s="283"/>
      <c r="X123" s="283"/>
      <c r="Y123" s="283"/>
      <c r="Z123" s="283"/>
      <c r="AA123" s="283"/>
      <c r="AB123" s="283"/>
      <c r="AC123" s="283"/>
      <c r="AD123" s="283"/>
      <c r="AE123" s="283"/>
      <c r="AF123" s="283"/>
      <c r="AG123" s="283"/>
      <c r="AH123" s="283"/>
      <c r="AI123" s="283"/>
      <c r="AJ123" s="283"/>
      <c r="AK123" s="283"/>
    </row>
    <row r="124" spans="1:37" s="23" customFormat="1" ht="15.75">
      <c r="A124" s="118"/>
      <c r="B124" s="109"/>
      <c r="C124" s="88"/>
      <c r="D124" s="88"/>
      <c r="E124" s="88"/>
      <c r="F124" s="88"/>
      <c r="G124" s="22"/>
      <c r="H124" s="283"/>
      <c r="I124" s="283"/>
      <c r="J124" s="283"/>
      <c r="K124" s="283"/>
      <c r="L124" s="283"/>
      <c r="M124" s="283"/>
      <c r="N124" s="283"/>
      <c r="O124" s="283"/>
      <c r="P124" s="283"/>
      <c r="Q124" s="283"/>
      <c r="R124" s="283"/>
      <c r="S124" s="283"/>
      <c r="T124" s="283"/>
      <c r="U124" s="283"/>
      <c r="V124" s="283"/>
      <c r="W124" s="283"/>
      <c r="X124" s="283"/>
      <c r="Y124" s="283"/>
      <c r="Z124" s="283"/>
      <c r="AA124" s="283"/>
      <c r="AB124" s="283"/>
      <c r="AC124" s="283"/>
      <c r="AD124" s="283"/>
      <c r="AE124" s="283"/>
      <c r="AF124" s="283"/>
      <c r="AG124" s="283"/>
      <c r="AH124" s="283"/>
      <c r="AI124" s="283"/>
      <c r="AJ124" s="283"/>
      <c r="AK124" s="283"/>
    </row>
    <row r="125" spans="1:37" s="23" customFormat="1" ht="15.75">
      <c r="A125" s="118"/>
      <c r="B125" s="109"/>
      <c r="C125" s="88"/>
      <c r="D125" s="88"/>
      <c r="E125" s="88"/>
      <c r="F125" s="88"/>
      <c r="G125" s="22"/>
      <c r="H125" s="283"/>
      <c r="I125" s="283"/>
      <c r="J125" s="283"/>
      <c r="K125" s="283"/>
      <c r="L125" s="283"/>
      <c r="M125" s="283"/>
      <c r="N125" s="283"/>
      <c r="O125" s="283"/>
      <c r="P125" s="283"/>
      <c r="Q125" s="283"/>
      <c r="R125" s="283"/>
      <c r="S125" s="283"/>
      <c r="T125" s="283"/>
      <c r="U125" s="283"/>
      <c r="V125" s="283"/>
      <c r="W125" s="283"/>
      <c r="X125" s="283"/>
      <c r="Y125" s="283"/>
      <c r="Z125" s="283"/>
      <c r="AA125" s="283"/>
      <c r="AB125" s="283"/>
      <c r="AC125" s="283"/>
      <c r="AD125" s="283"/>
      <c r="AE125" s="283"/>
      <c r="AF125" s="283"/>
      <c r="AG125" s="283"/>
      <c r="AH125" s="283"/>
      <c r="AI125" s="283"/>
      <c r="AJ125" s="283"/>
      <c r="AK125" s="283"/>
    </row>
    <row r="126" spans="1:37" s="23" customFormat="1" ht="15.75">
      <c r="A126" s="118"/>
      <c r="B126" s="109"/>
      <c r="C126" s="88"/>
      <c r="D126" s="88"/>
      <c r="E126" s="88"/>
      <c r="F126" s="88"/>
      <c r="G126" s="22"/>
      <c r="H126" s="283"/>
      <c r="I126" s="283"/>
      <c r="J126" s="283"/>
      <c r="K126" s="283"/>
      <c r="L126" s="283"/>
      <c r="M126" s="283"/>
      <c r="N126" s="283"/>
      <c r="O126" s="283"/>
      <c r="P126" s="283"/>
      <c r="Q126" s="283"/>
      <c r="R126" s="283"/>
      <c r="S126" s="283"/>
      <c r="T126" s="283"/>
      <c r="U126" s="283"/>
      <c r="V126" s="283"/>
      <c r="W126" s="283"/>
      <c r="X126" s="283"/>
      <c r="Y126" s="283"/>
      <c r="Z126" s="283"/>
      <c r="AA126" s="283"/>
      <c r="AB126" s="283"/>
      <c r="AC126" s="283"/>
      <c r="AD126" s="283"/>
      <c r="AE126" s="283"/>
      <c r="AF126" s="283"/>
      <c r="AG126" s="283"/>
      <c r="AH126" s="283"/>
      <c r="AI126" s="283"/>
      <c r="AJ126" s="283"/>
      <c r="AK126" s="283"/>
    </row>
    <row r="127" spans="1:37" s="23" customFormat="1" ht="15.75">
      <c r="A127" s="118"/>
      <c r="B127" s="109"/>
      <c r="C127" s="88"/>
      <c r="D127" s="88"/>
      <c r="E127" s="88"/>
      <c r="F127" s="88"/>
      <c r="G127" s="22"/>
      <c r="H127" s="283"/>
      <c r="I127" s="283"/>
      <c r="J127" s="283"/>
      <c r="K127" s="283"/>
      <c r="L127" s="283"/>
      <c r="M127" s="283"/>
      <c r="N127" s="283"/>
      <c r="O127" s="283"/>
      <c r="P127" s="283"/>
      <c r="Q127" s="283"/>
      <c r="R127" s="283"/>
      <c r="S127" s="283"/>
      <c r="T127" s="283"/>
      <c r="U127" s="283"/>
      <c r="V127" s="283"/>
      <c r="W127" s="283"/>
      <c r="X127" s="283"/>
      <c r="Y127" s="283"/>
      <c r="Z127" s="283"/>
      <c r="AA127" s="283"/>
      <c r="AB127" s="283"/>
      <c r="AC127" s="283"/>
      <c r="AD127" s="283"/>
      <c r="AE127" s="283"/>
      <c r="AF127" s="283"/>
      <c r="AG127" s="283"/>
      <c r="AH127" s="283"/>
      <c r="AI127" s="283"/>
      <c r="AJ127" s="283"/>
      <c r="AK127" s="283"/>
    </row>
    <row r="128" spans="1:37" s="23" customFormat="1" ht="15.75">
      <c r="A128" s="118"/>
      <c r="B128" s="109"/>
      <c r="C128" s="88"/>
      <c r="D128" s="88"/>
      <c r="E128" s="88"/>
      <c r="F128" s="88"/>
      <c r="G128" s="22"/>
      <c r="H128" s="283"/>
      <c r="I128" s="283"/>
      <c r="J128" s="283"/>
      <c r="K128" s="283"/>
      <c r="L128" s="283"/>
      <c r="M128" s="283"/>
      <c r="N128" s="283"/>
      <c r="O128" s="283"/>
      <c r="P128" s="283"/>
      <c r="Q128" s="283"/>
      <c r="R128" s="283"/>
      <c r="S128" s="283"/>
      <c r="T128" s="283"/>
      <c r="U128" s="283"/>
      <c r="V128" s="283"/>
      <c r="W128" s="283"/>
      <c r="X128" s="283"/>
      <c r="Y128" s="283"/>
      <c r="Z128" s="283"/>
      <c r="AA128" s="283"/>
      <c r="AB128" s="283"/>
      <c r="AC128" s="283"/>
      <c r="AD128" s="283"/>
      <c r="AE128" s="283"/>
      <c r="AF128" s="283"/>
      <c r="AG128" s="283"/>
      <c r="AH128" s="283"/>
      <c r="AI128" s="283"/>
      <c r="AJ128" s="283"/>
      <c r="AK128" s="283"/>
    </row>
    <row r="129" spans="1:37" s="23" customFormat="1" ht="15.75">
      <c r="A129" s="118"/>
      <c r="B129" s="109"/>
      <c r="C129" s="88"/>
      <c r="D129" s="88"/>
      <c r="E129" s="88"/>
      <c r="F129" s="88"/>
      <c r="G129" s="22"/>
      <c r="H129" s="283"/>
      <c r="I129" s="283"/>
      <c r="J129" s="283"/>
      <c r="K129" s="283"/>
      <c r="L129" s="283"/>
      <c r="M129" s="283"/>
      <c r="N129" s="283"/>
      <c r="O129" s="283"/>
      <c r="P129" s="283"/>
      <c r="Q129" s="283"/>
      <c r="R129" s="283"/>
      <c r="S129" s="283"/>
      <c r="T129" s="283"/>
      <c r="U129" s="283"/>
      <c r="V129" s="283"/>
      <c r="W129" s="283"/>
      <c r="X129" s="283"/>
      <c r="Y129" s="283"/>
      <c r="Z129" s="283"/>
      <c r="AA129" s="283"/>
      <c r="AB129" s="283"/>
      <c r="AC129" s="283"/>
      <c r="AD129" s="283"/>
      <c r="AE129" s="283"/>
      <c r="AF129" s="283"/>
      <c r="AG129" s="283"/>
      <c r="AH129" s="283"/>
      <c r="AI129" s="283"/>
      <c r="AJ129" s="283"/>
      <c r="AK129" s="283"/>
    </row>
    <row r="130" spans="1:37" s="23" customFormat="1" ht="15.75">
      <c r="A130" s="118"/>
      <c r="B130" s="109"/>
      <c r="C130" s="88"/>
      <c r="D130" s="88"/>
      <c r="E130" s="88"/>
      <c r="F130" s="88"/>
      <c r="G130" s="22"/>
      <c r="H130" s="283"/>
      <c r="I130" s="283"/>
      <c r="J130" s="283"/>
      <c r="K130" s="283"/>
      <c r="L130" s="283"/>
      <c r="M130" s="283"/>
      <c r="N130" s="283"/>
      <c r="O130" s="283"/>
      <c r="P130" s="283"/>
      <c r="Q130" s="283"/>
      <c r="R130" s="283"/>
      <c r="S130" s="283"/>
      <c r="T130" s="283"/>
      <c r="U130" s="283"/>
      <c r="V130" s="283"/>
      <c r="W130" s="283"/>
      <c r="X130" s="283"/>
      <c r="Y130" s="283"/>
      <c r="Z130" s="283"/>
      <c r="AA130" s="283"/>
      <c r="AB130" s="283"/>
      <c r="AC130" s="283"/>
      <c r="AD130" s="283"/>
      <c r="AE130" s="283"/>
      <c r="AF130" s="283"/>
      <c r="AG130" s="283"/>
      <c r="AH130" s="283"/>
      <c r="AI130" s="283"/>
      <c r="AJ130" s="283"/>
      <c r="AK130" s="283"/>
    </row>
    <row r="131" spans="1:37" s="23" customFormat="1" ht="15.75">
      <c r="A131" s="118"/>
      <c r="B131" s="109"/>
      <c r="C131" s="88"/>
      <c r="D131" s="88"/>
      <c r="E131" s="88"/>
      <c r="F131" s="88"/>
      <c r="G131" s="22"/>
      <c r="H131" s="283"/>
      <c r="I131" s="283"/>
      <c r="J131" s="283"/>
      <c r="K131" s="283"/>
      <c r="L131" s="283"/>
      <c r="M131" s="283"/>
      <c r="N131" s="283"/>
      <c r="O131" s="283"/>
      <c r="P131" s="283"/>
      <c r="Q131" s="283"/>
      <c r="R131" s="283"/>
      <c r="S131" s="283"/>
      <c r="T131" s="283"/>
      <c r="U131" s="283"/>
      <c r="V131" s="283"/>
      <c r="W131" s="283"/>
      <c r="X131" s="283"/>
      <c r="Y131" s="283"/>
      <c r="Z131" s="283"/>
      <c r="AA131" s="283"/>
      <c r="AB131" s="283"/>
      <c r="AC131" s="283"/>
      <c r="AD131" s="283"/>
      <c r="AE131" s="283"/>
      <c r="AF131" s="283"/>
      <c r="AG131" s="283"/>
      <c r="AH131" s="283"/>
      <c r="AI131" s="283"/>
      <c r="AJ131" s="283"/>
      <c r="AK131" s="283"/>
    </row>
    <row r="132" spans="1:37" s="23" customFormat="1" ht="15.75">
      <c r="A132" s="118"/>
      <c r="B132" s="109"/>
      <c r="C132" s="88"/>
      <c r="D132" s="88"/>
      <c r="E132" s="88"/>
      <c r="F132" s="88"/>
      <c r="G132" s="22"/>
      <c r="H132" s="283"/>
      <c r="I132" s="283"/>
      <c r="J132" s="283"/>
      <c r="K132" s="283"/>
      <c r="L132" s="283"/>
      <c r="M132" s="283"/>
      <c r="N132" s="283"/>
      <c r="O132" s="283"/>
      <c r="P132" s="283"/>
      <c r="Q132" s="283"/>
      <c r="R132" s="283"/>
      <c r="S132" s="283"/>
      <c r="T132" s="283"/>
      <c r="U132" s="283"/>
      <c r="V132" s="283"/>
      <c r="W132" s="283"/>
      <c r="X132" s="283"/>
      <c r="Y132" s="283"/>
      <c r="Z132" s="283"/>
      <c r="AA132" s="283"/>
      <c r="AB132" s="283"/>
      <c r="AC132" s="283"/>
      <c r="AD132" s="283"/>
      <c r="AE132" s="283"/>
      <c r="AF132" s="283"/>
      <c r="AG132" s="283"/>
      <c r="AH132" s="283"/>
      <c r="AI132" s="283"/>
      <c r="AJ132" s="283"/>
      <c r="AK132" s="283"/>
    </row>
    <row r="133" spans="1:37" s="23" customFormat="1" ht="15.75">
      <c r="A133" s="118"/>
      <c r="B133" s="109"/>
      <c r="C133" s="88"/>
      <c r="D133" s="88"/>
      <c r="E133" s="88"/>
      <c r="F133" s="88"/>
      <c r="G133" s="22"/>
      <c r="H133" s="283"/>
      <c r="I133" s="283"/>
      <c r="J133" s="283"/>
      <c r="K133" s="283"/>
      <c r="L133" s="283"/>
      <c r="M133" s="283"/>
      <c r="N133" s="283"/>
      <c r="O133" s="283"/>
      <c r="P133" s="283"/>
      <c r="Q133" s="283"/>
      <c r="R133" s="283"/>
      <c r="S133" s="283"/>
      <c r="T133" s="283"/>
      <c r="U133" s="283"/>
      <c r="V133" s="283"/>
      <c r="W133" s="283"/>
      <c r="X133" s="283"/>
      <c r="Y133" s="283"/>
      <c r="Z133" s="283"/>
      <c r="AA133" s="283"/>
      <c r="AB133" s="283"/>
      <c r="AC133" s="283"/>
      <c r="AD133" s="283"/>
      <c r="AE133" s="283"/>
      <c r="AF133" s="283"/>
      <c r="AG133" s="283"/>
      <c r="AH133" s="283"/>
      <c r="AI133" s="283"/>
      <c r="AJ133" s="283"/>
      <c r="AK133" s="283"/>
    </row>
    <row r="134" spans="1:37" s="23" customFormat="1" ht="15.75">
      <c r="A134" s="118"/>
      <c r="B134" s="109"/>
      <c r="C134" s="88"/>
      <c r="D134" s="88"/>
      <c r="E134" s="88"/>
      <c r="F134" s="88"/>
      <c r="G134" s="22"/>
      <c r="H134" s="283"/>
      <c r="I134" s="283"/>
      <c r="J134" s="283"/>
      <c r="K134" s="283"/>
      <c r="L134" s="283"/>
      <c r="M134" s="283"/>
      <c r="N134" s="283"/>
      <c r="O134" s="283"/>
      <c r="P134" s="283"/>
      <c r="Q134" s="283"/>
      <c r="R134" s="283"/>
      <c r="S134" s="283"/>
      <c r="T134" s="283"/>
      <c r="U134" s="283"/>
      <c r="V134" s="283"/>
      <c r="W134" s="283"/>
      <c r="X134" s="283"/>
      <c r="Y134" s="283"/>
      <c r="Z134" s="283"/>
      <c r="AA134" s="283"/>
      <c r="AB134" s="283"/>
      <c r="AC134" s="283"/>
      <c r="AD134" s="283"/>
      <c r="AE134" s="283"/>
      <c r="AF134" s="283"/>
      <c r="AG134" s="283"/>
      <c r="AH134" s="283"/>
      <c r="AI134" s="283"/>
      <c r="AJ134" s="283"/>
      <c r="AK134" s="283"/>
    </row>
    <row r="135" spans="1:37" s="23" customFormat="1" ht="15.75">
      <c r="A135" s="118"/>
      <c r="B135" s="109"/>
      <c r="C135" s="88"/>
      <c r="D135" s="88"/>
      <c r="E135" s="88"/>
      <c r="F135" s="88"/>
      <c r="G135" s="22"/>
      <c r="H135" s="283"/>
      <c r="I135" s="283"/>
      <c r="J135" s="283"/>
      <c r="K135" s="283"/>
      <c r="L135" s="283"/>
      <c r="M135" s="283"/>
      <c r="N135" s="283"/>
      <c r="O135" s="283"/>
      <c r="P135" s="283"/>
      <c r="Q135" s="283"/>
      <c r="R135" s="283"/>
      <c r="S135" s="283"/>
      <c r="T135" s="283"/>
      <c r="U135" s="283"/>
      <c r="V135" s="283"/>
      <c r="W135" s="283"/>
      <c r="X135" s="283"/>
      <c r="Y135" s="283"/>
      <c r="Z135" s="283"/>
      <c r="AA135" s="283"/>
      <c r="AB135" s="283"/>
      <c r="AC135" s="283"/>
      <c r="AD135" s="283"/>
      <c r="AE135" s="283"/>
      <c r="AF135" s="283"/>
      <c r="AG135" s="283"/>
      <c r="AH135" s="283"/>
      <c r="AI135" s="283"/>
      <c r="AJ135" s="283"/>
      <c r="AK135" s="283"/>
    </row>
    <row r="136" spans="1:37" s="23" customFormat="1" ht="15.75">
      <c r="A136" s="118"/>
      <c r="B136" s="109"/>
      <c r="C136" s="88"/>
      <c r="D136" s="88"/>
      <c r="E136" s="88"/>
      <c r="F136" s="88"/>
      <c r="G136" s="22"/>
      <c r="H136" s="283"/>
      <c r="I136" s="283"/>
      <c r="J136" s="283"/>
      <c r="K136" s="283"/>
      <c r="L136" s="283"/>
      <c r="M136" s="283"/>
      <c r="N136" s="283"/>
      <c r="O136" s="283"/>
      <c r="P136" s="283"/>
      <c r="Q136" s="283"/>
      <c r="R136" s="283"/>
      <c r="S136" s="283"/>
      <c r="T136" s="283"/>
      <c r="U136" s="283"/>
      <c r="V136" s="283"/>
      <c r="W136" s="283"/>
      <c r="X136" s="283"/>
      <c r="Y136" s="283"/>
      <c r="Z136" s="283"/>
      <c r="AA136" s="283"/>
      <c r="AB136" s="283"/>
      <c r="AC136" s="283"/>
      <c r="AD136" s="283"/>
      <c r="AE136" s="283"/>
      <c r="AF136" s="283"/>
      <c r="AG136" s="283"/>
      <c r="AH136" s="283"/>
      <c r="AI136" s="283"/>
      <c r="AJ136" s="283"/>
      <c r="AK136" s="283"/>
    </row>
    <row r="137" spans="1:37" s="23" customFormat="1" ht="15.75">
      <c r="A137" s="118"/>
      <c r="B137" s="109"/>
      <c r="C137" s="88"/>
      <c r="D137" s="88"/>
      <c r="E137" s="88"/>
      <c r="F137" s="88"/>
      <c r="G137" s="22"/>
      <c r="H137" s="283"/>
      <c r="I137" s="283"/>
      <c r="J137" s="283"/>
      <c r="K137" s="283"/>
      <c r="L137" s="283"/>
      <c r="M137" s="283"/>
      <c r="N137" s="283"/>
      <c r="O137" s="283"/>
      <c r="P137" s="283"/>
      <c r="Q137" s="283"/>
      <c r="R137" s="283"/>
      <c r="S137" s="283"/>
      <c r="T137" s="283"/>
      <c r="U137" s="283"/>
      <c r="V137" s="283"/>
      <c r="W137" s="283"/>
      <c r="X137" s="283"/>
      <c r="Y137" s="283"/>
      <c r="Z137" s="283"/>
      <c r="AA137" s="283"/>
      <c r="AB137" s="283"/>
      <c r="AC137" s="283"/>
      <c r="AD137" s="283"/>
      <c r="AE137" s="283"/>
      <c r="AF137" s="283"/>
      <c r="AG137" s="283"/>
      <c r="AH137" s="283"/>
      <c r="AI137" s="283"/>
      <c r="AJ137" s="283"/>
      <c r="AK137" s="283"/>
    </row>
    <row r="138" spans="1:37" s="23" customFormat="1" ht="15.75">
      <c r="A138" s="118"/>
      <c r="B138" s="109"/>
      <c r="C138" s="88"/>
      <c r="D138" s="88"/>
      <c r="E138" s="88"/>
      <c r="F138" s="88"/>
      <c r="G138" s="22"/>
      <c r="H138" s="283"/>
      <c r="I138" s="283"/>
      <c r="J138" s="283"/>
      <c r="K138" s="283"/>
      <c r="L138" s="283"/>
      <c r="M138" s="283"/>
      <c r="N138" s="283"/>
      <c r="O138" s="283"/>
      <c r="P138" s="283"/>
      <c r="Q138" s="283"/>
      <c r="R138" s="283"/>
      <c r="S138" s="283"/>
      <c r="T138" s="283"/>
      <c r="U138" s="283"/>
      <c r="V138" s="283"/>
      <c r="W138" s="283"/>
      <c r="X138" s="283"/>
      <c r="Y138" s="283"/>
      <c r="Z138" s="283"/>
      <c r="AA138" s="283"/>
      <c r="AB138" s="283"/>
      <c r="AC138" s="283"/>
      <c r="AD138" s="283"/>
      <c r="AE138" s="283"/>
      <c r="AF138" s="283"/>
      <c r="AG138" s="283"/>
      <c r="AH138" s="283"/>
      <c r="AI138" s="283"/>
      <c r="AJ138" s="283"/>
      <c r="AK138" s="283"/>
    </row>
    <row r="139" spans="1:37" s="23" customFormat="1" ht="15.75">
      <c r="A139" s="118"/>
      <c r="B139" s="109"/>
      <c r="C139" s="88"/>
      <c r="D139" s="88"/>
      <c r="E139" s="88"/>
      <c r="F139" s="88"/>
      <c r="G139" s="22"/>
      <c r="H139" s="283"/>
      <c r="I139" s="283"/>
      <c r="J139" s="283"/>
      <c r="K139" s="283"/>
      <c r="L139" s="283"/>
      <c r="M139" s="283"/>
      <c r="N139" s="283"/>
      <c r="O139" s="283"/>
      <c r="P139" s="283"/>
      <c r="Q139" s="283"/>
      <c r="R139" s="283"/>
      <c r="S139" s="283"/>
      <c r="T139" s="283"/>
      <c r="U139" s="283"/>
      <c r="V139" s="283"/>
      <c r="W139" s="283"/>
      <c r="X139" s="283"/>
      <c r="Y139" s="283"/>
      <c r="Z139" s="283"/>
      <c r="AA139" s="283"/>
      <c r="AB139" s="283"/>
      <c r="AC139" s="283"/>
      <c r="AD139" s="283"/>
      <c r="AE139" s="283"/>
      <c r="AF139" s="283"/>
      <c r="AG139" s="283"/>
      <c r="AH139" s="283"/>
      <c r="AI139" s="283"/>
      <c r="AJ139" s="283"/>
      <c r="AK139" s="283"/>
    </row>
    <row r="140" spans="1:37" s="23" customFormat="1" ht="15.75">
      <c r="A140" s="118"/>
      <c r="B140" s="109"/>
      <c r="C140" s="88"/>
      <c r="D140" s="88"/>
      <c r="E140" s="88"/>
      <c r="F140" s="88"/>
      <c r="G140" s="22"/>
      <c r="H140" s="283"/>
      <c r="I140" s="283"/>
      <c r="J140" s="283"/>
      <c r="K140" s="283"/>
      <c r="L140" s="283"/>
      <c r="M140" s="283"/>
      <c r="N140" s="283"/>
      <c r="O140" s="283"/>
      <c r="P140" s="283"/>
      <c r="Q140" s="283"/>
      <c r="R140" s="283"/>
      <c r="S140" s="283"/>
      <c r="T140" s="283"/>
      <c r="U140" s="283"/>
      <c r="V140" s="283"/>
      <c r="W140" s="283"/>
      <c r="X140" s="283"/>
      <c r="Y140" s="283"/>
      <c r="Z140" s="283"/>
      <c r="AA140" s="283"/>
      <c r="AB140" s="283"/>
      <c r="AC140" s="283"/>
      <c r="AD140" s="283"/>
      <c r="AE140" s="283"/>
      <c r="AF140" s="283"/>
      <c r="AG140" s="283"/>
      <c r="AH140" s="283"/>
      <c r="AI140" s="283"/>
      <c r="AJ140" s="283"/>
      <c r="AK140" s="283"/>
    </row>
    <row r="141" spans="1:37" s="23" customFormat="1" ht="15.75">
      <c r="A141" s="118"/>
      <c r="B141" s="109"/>
      <c r="C141" s="88"/>
      <c r="D141" s="88"/>
      <c r="E141" s="88"/>
      <c r="F141" s="88"/>
      <c r="G141" s="22"/>
      <c r="H141" s="283"/>
      <c r="I141" s="283"/>
      <c r="J141" s="283"/>
      <c r="K141" s="283"/>
      <c r="L141" s="283"/>
      <c r="M141" s="283"/>
      <c r="N141" s="283"/>
      <c r="O141" s="283"/>
      <c r="P141" s="283"/>
      <c r="Q141" s="283"/>
      <c r="R141" s="283"/>
      <c r="S141" s="283"/>
      <c r="T141" s="283"/>
      <c r="U141" s="283"/>
      <c r="V141" s="283"/>
      <c r="W141" s="283"/>
      <c r="X141" s="283"/>
      <c r="Y141" s="283"/>
      <c r="Z141" s="283"/>
      <c r="AA141" s="283"/>
      <c r="AB141" s="283"/>
      <c r="AC141" s="283"/>
      <c r="AD141" s="283"/>
      <c r="AE141" s="283"/>
      <c r="AF141" s="283"/>
      <c r="AG141" s="283"/>
      <c r="AH141" s="283"/>
      <c r="AI141" s="283"/>
      <c r="AJ141" s="283"/>
      <c r="AK141" s="283"/>
    </row>
    <row r="142" spans="1:37" s="23" customFormat="1" ht="15.75">
      <c r="A142" s="118"/>
      <c r="B142" s="109"/>
      <c r="C142" s="88"/>
      <c r="D142" s="88"/>
      <c r="E142" s="88"/>
      <c r="F142" s="88"/>
      <c r="G142" s="22"/>
      <c r="H142" s="283"/>
      <c r="I142" s="283"/>
      <c r="J142" s="283"/>
      <c r="K142" s="283"/>
      <c r="L142" s="283"/>
      <c r="M142" s="283"/>
      <c r="N142" s="283"/>
      <c r="O142" s="283"/>
      <c r="P142" s="283"/>
      <c r="Q142" s="283"/>
      <c r="R142" s="283"/>
      <c r="S142" s="283"/>
      <c r="T142" s="283"/>
      <c r="U142" s="283"/>
      <c r="V142" s="283"/>
      <c r="W142" s="283"/>
      <c r="X142" s="283"/>
      <c r="Y142" s="283"/>
      <c r="Z142" s="283"/>
      <c r="AA142" s="283"/>
      <c r="AB142" s="283"/>
      <c r="AC142" s="283"/>
      <c r="AD142" s="283"/>
      <c r="AE142" s="283"/>
      <c r="AF142" s="283"/>
      <c r="AG142" s="283"/>
      <c r="AH142" s="283"/>
      <c r="AI142" s="283"/>
      <c r="AJ142" s="283"/>
      <c r="AK142" s="283"/>
    </row>
    <row r="143" spans="1:37" s="23" customFormat="1" ht="15.75">
      <c r="A143" s="118"/>
      <c r="B143" s="109"/>
      <c r="C143" s="88"/>
      <c r="D143" s="88"/>
      <c r="E143" s="88"/>
      <c r="F143" s="88"/>
      <c r="G143" s="22"/>
      <c r="H143" s="283"/>
      <c r="I143" s="283"/>
      <c r="J143" s="283"/>
      <c r="K143" s="283"/>
      <c r="L143" s="283"/>
      <c r="M143" s="283"/>
      <c r="N143" s="283"/>
      <c r="O143" s="283"/>
      <c r="P143" s="283"/>
      <c r="Q143" s="283"/>
      <c r="R143" s="283"/>
      <c r="S143" s="283"/>
      <c r="T143" s="283"/>
      <c r="U143" s="283"/>
      <c r="V143" s="283"/>
      <c r="W143" s="283"/>
      <c r="X143" s="283"/>
      <c r="Y143" s="283"/>
      <c r="Z143" s="283"/>
      <c r="AA143" s="283"/>
      <c r="AB143" s="283"/>
      <c r="AC143" s="283"/>
      <c r="AD143" s="283"/>
      <c r="AE143" s="283"/>
      <c r="AF143" s="283"/>
      <c r="AG143" s="283"/>
      <c r="AH143" s="283"/>
      <c r="AI143" s="283"/>
      <c r="AJ143" s="283"/>
      <c r="AK143" s="283"/>
    </row>
    <row r="144" spans="1:37" s="23" customFormat="1" ht="15.75">
      <c r="A144" s="118"/>
      <c r="B144" s="109"/>
      <c r="C144" s="88"/>
      <c r="D144" s="88"/>
      <c r="E144" s="88"/>
      <c r="F144" s="88"/>
      <c r="G144" s="22"/>
      <c r="H144" s="283"/>
      <c r="I144" s="283"/>
      <c r="J144" s="283"/>
      <c r="K144" s="283"/>
      <c r="L144" s="283"/>
      <c r="M144" s="283"/>
      <c r="N144" s="283"/>
      <c r="O144" s="283"/>
      <c r="P144" s="283"/>
      <c r="Q144" s="283"/>
      <c r="R144" s="283"/>
      <c r="S144" s="283"/>
      <c r="T144" s="283"/>
      <c r="U144" s="283"/>
      <c r="V144" s="283"/>
      <c r="W144" s="283"/>
      <c r="X144" s="283"/>
      <c r="Y144" s="283"/>
      <c r="Z144" s="283"/>
      <c r="AA144" s="283"/>
      <c r="AB144" s="283"/>
      <c r="AC144" s="283"/>
      <c r="AD144" s="283"/>
      <c r="AE144" s="283"/>
      <c r="AF144" s="283"/>
      <c r="AG144" s="283"/>
      <c r="AH144" s="283"/>
      <c r="AI144" s="283"/>
      <c r="AJ144" s="283"/>
      <c r="AK144" s="283"/>
    </row>
    <row r="145" spans="1:37" s="23" customFormat="1" ht="15.75">
      <c r="A145" s="118"/>
      <c r="B145" s="109"/>
      <c r="C145" s="88"/>
      <c r="D145" s="88"/>
      <c r="E145" s="88"/>
      <c r="F145" s="88"/>
      <c r="G145" s="22"/>
      <c r="H145" s="283"/>
      <c r="I145" s="283"/>
      <c r="J145" s="283"/>
      <c r="K145" s="283"/>
      <c r="L145" s="283"/>
      <c r="M145" s="283"/>
      <c r="N145" s="283"/>
      <c r="O145" s="283"/>
      <c r="P145" s="283"/>
      <c r="Q145" s="283"/>
      <c r="R145" s="283"/>
      <c r="S145" s="283"/>
      <c r="T145" s="283"/>
      <c r="U145" s="283"/>
      <c r="V145" s="283"/>
      <c r="W145" s="283"/>
      <c r="X145" s="283"/>
      <c r="Y145" s="283"/>
      <c r="Z145" s="283"/>
      <c r="AA145" s="283"/>
      <c r="AB145" s="283"/>
      <c r="AC145" s="283"/>
      <c r="AD145" s="283"/>
      <c r="AE145" s="283"/>
      <c r="AF145" s="283"/>
      <c r="AG145" s="283"/>
      <c r="AH145" s="283"/>
      <c r="AI145" s="283"/>
      <c r="AJ145" s="283"/>
      <c r="AK145" s="283"/>
    </row>
    <row r="146" spans="1:37" s="23" customFormat="1" ht="15.75">
      <c r="A146" s="118"/>
      <c r="B146" s="109"/>
      <c r="C146" s="88"/>
      <c r="D146" s="88"/>
      <c r="E146" s="88"/>
      <c r="F146" s="88"/>
      <c r="G146" s="22"/>
      <c r="H146" s="283"/>
      <c r="I146" s="283"/>
      <c r="J146" s="283"/>
      <c r="K146" s="283"/>
      <c r="L146" s="283"/>
      <c r="M146" s="283"/>
      <c r="N146" s="283"/>
      <c r="O146" s="283"/>
      <c r="P146" s="283"/>
      <c r="Q146" s="283"/>
      <c r="R146" s="283"/>
      <c r="S146" s="283"/>
      <c r="T146" s="283"/>
      <c r="U146" s="283"/>
      <c r="V146" s="283"/>
      <c r="W146" s="283"/>
      <c r="X146" s="283"/>
      <c r="Y146" s="283"/>
      <c r="Z146" s="283"/>
      <c r="AA146" s="283"/>
      <c r="AB146" s="283"/>
      <c r="AC146" s="283"/>
      <c r="AD146" s="283"/>
      <c r="AE146" s="283"/>
      <c r="AF146" s="283"/>
      <c r="AG146" s="283"/>
      <c r="AH146" s="283"/>
      <c r="AI146" s="283"/>
      <c r="AJ146" s="283"/>
      <c r="AK146" s="283"/>
    </row>
    <row r="147" spans="1:37" s="23" customFormat="1" ht="15.75">
      <c r="A147" s="118"/>
      <c r="B147" s="109"/>
      <c r="C147" s="88"/>
      <c r="D147" s="88"/>
      <c r="E147" s="88"/>
      <c r="F147" s="88"/>
      <c r="G147" s="22"/>
      <c r="H147" s="283"/>
      <c r="I147" s="283"/>
      <c r="J147" s="283"/>
      <c r="K147" s="283"/>
      <c r="L147" s="283"/>
      <c r="M147" s="283"/>
      <c r="N147" s="283"/>
      <c r="O147" s="283"/>
      <c r="P147" s="283"/>
      <c r="Q147" s="283"/>
      <c r="R147" s="283"/>
      <c r="S147" s="283"/>
      <c r="T147" s="283"/>
      <c r="U147" s="283"/>
      <c r="V147" s="283"/>
      <c r="W147" s="283"/>
      <c r="X147" s="283"/>
      <c r="Y147" s="283"/>
      <c r="Z147" s="283"/>
      <c r="AA147" s="283"/>
      <c r="AB147" s="283"/>
      <c r="AC147" s="283"/>
      <c r="AD147" s="283"/>
      <c r="AE147" s="283"/>
      <c r="AF147" s="283"/>
      <c r="AG147" s="283"/>
      <c r="AH147" s="283"/>
      <c r="AI147" s="283"/>
      <c r="AJ147" s="283"/>
      <c r="AK147" s="283"/>
    </row>
    <row r="148" spans="1:37" s="23" customFormat="1" ht="15.75">
      <c r="A148" s="118"/>
      <c r="B148" s="109"/>
      <c r="C148" s="88"/>
      <c r="D148" s="88"/>
      <c r="E148" s="88"/>
      <c r="F148" s="88"/>
      <c r="G148" s="22"/>
      <c r="H148" s="283"/>
      <c r="I148" s="283"/>
      <c r="J148" s="283"/>
      <c r="K148" s="283"/>
      <c r="L148" s="283"/>
      <c r="M148" s="283"/>
      <c r="N148" s="283"/>
      <c r="O148" s="283"/>
      <c r="P148" s="283"/>
      <c r="Q148" s="283"/>
      <c r="R148" s="283"/>
      <c r="S148" s="283"/>
      <c r="T148" s="283"/>
      <c r="U148" s="283"/>
      <c r="V148" s="283"/>
      <c r="W148" s="283"/>
      <c r="X148" s="283"/>
      <c r="Y148" s="283"/>
      <c r="Z148" s="283"/>
      <c r="AA148" s="283"/>
      <c r="AB148" s="283"/>
      <c r="AC148" s="283"/>
      <c r="AD148" s="283"/>
      <c r="AE148" s="283"/>
      <c r="AF148" s="283"/>
      <c r="AG148" s="283"/>
      <c r="AH148" s="283"/>
      <c r="AI148" s="283"/>
      <c r="AJ148" s="283"/>
      <c r="AK148" s="283"/>
    </row>
    <row r="149" spans="1:37" s="23" customFormat="1" ht="15.75">
      <c r="A149" s="118"/>
      <c r="B149" s="109"/>
      <c r="C149" s="88"/>
      <c r="D149" s="88"/>
      <c r="E149" s="88"/>
      <c r="F149" s="88"/>
      <c r="G149" s="22"/>
      <c r="H149" s="283"/>
      <c r="I149" s="283"/>
      <c r="J149" s="283"/>
      <c r="K149" s="283"/>
      <c r="L149" s="283"/>
      <c r="M149" s="283"/>
      <c r="N149" s="283"/>
      <c r="O149" s="283"/>
      <c r="P149" s="283"/>
      <c r="Q149" s="283"/>
      <c r="R149" s="283"/>
      <c r="S149" s="283"/>
      <c r="T149" s="283"/>
      <c r="U149" s="283"/>
      <c r="V149" s="283"/>
      <c r="W149" s="283"/>
      <c r="X149" s="283"/>
      <c r="Y149" s="283"/>
      <c r="Z149" s="283"/>
      <c r="AA149" s="283"/>
      <c r="AB149" s="283"/>
      <c r="AC149" s="283"/>
      <c r="AD149" s="283"/>
      <c r="AE149" s="283"/>
      <c r="AF149" s="283"/>
      <c r="AG149" s="283"/>
      <c r="AH149" s="283"/>
      <c r="AI149" s="283"/>
      <c r="AJ149" s="283"/>
      <c r="AK149" s="283"/>
    </row>
    <row r="150" spans="1:37" s="23" customFormat="1" ht="15.75">
      <c r="A150" s="118"/>
      <c r="B150" s="109"/>
      <c r="C150" s="88"/>
      <c r="D150" s="88"/>
      <c r="E150" s="88"/>
      <c r="F150" s="88"/>
      <c r="G150" s="22"/>
      <c r="H150" s="283"/>
      <c r="I150" s="283"/>
      <c r="J150" s="283"/>
      <c r="K150" s="283"/>
      <c r="L150" s="283"/>
      <c r="M150" s="283"/>
      <c r="N150" s="283"/>
      <c r="O150" s="283"/>
      <c r="P150" s="283"/>
      <c r="Q150" s="283"/>
      <c r="R150" s="283"/>
      <c r="S150" s="283"/>
      <c r="T150" s="283"/>
      <c r="U150" s="283"/>
      <c r="V150" s="283"/>
      <c r="W150" s="283"/>
      <c r="X150" s="283"/>
      <c r="Y150" s="283"/>
      <c r="Z150" s="283"/>
      <c r="AA150" s="283"/>
      <c r="AB150" s="283"/>
      <c r="AC150" s="283"/>
      <c r="AD150" s="283"/>
      <c r="AE150" s="283"/>
      <c r="AF150" s="283"/>
      <c r="AG150" s="283"/>
      <c r="AH150" s="283"/>
      <c r="AI150" s="283"/>
      <c r="AJ150" s="283"/>
      <c r="AK150" s="283"/>
    </row>
    <row r="151" spans="1:37" s="23" customFormat="1" ht="15.75">
      <c r="A151" s="118"/>
      <c r="B151" s="109"/>
      <c r="C151" s="88"/>
      <c r="D151" s="88"/>
      <c r="E151" s="88"/>
      <c r="F151" s="88"/>
      <c r="G151" s="22"/>
      <c r="H151" s="283"/>
      <c r="I151" s="283"/>
      <c r="J151" s="283"/>
      <c r="K151" s="283"/>
      <c r="L151" s="283"/>
      <c r="M151" s="283"/>
      <c r="N151" s="283"/>
      <c r="O151" s="283"/>
      <c r="P151" s="283"/>
      <c r="Q151" s="283"/>
      <c r="R151" s="283"/>
      <c r="S151" s="283"/>
      <c r="T151" s="283"/>
      <c r="U151" s="283"/>
      <c r="V151" s="283"/>
      <c r="W151" s="283"/>
      <c r="X151" s="283"/>
      <c r="Y151" s="283"/>
      <c r="Z151" s="283"/>
      <c r="AA151" s="283"/>
      <c r="AB151" s="283"/>
      <c r="AC151" s="283"/>
      <c r="AD151" s="283"/>
      <c r="AE151" s="283"/>
      <c r="AF151" s="283"/>
      <c r="AG151" s="283"/>
      <c r="AH151" s="283"/>
      <c r="AI151" s="283"/>
      <c r="AJ151" s="283"/>
      <c r="AK151" s="283"/>
    </row>
    <row r="152" spans="1:37" s="23" customFormat="1" ht="15.75">
      <c r="A152" s="118"/>
      <c r="B152" s="109"/>
      <c r="C152" s="88"/>
      <c r="D152" s="88"/>
      <c r="E152" s="88"/>
      <c r="F152" s="88"/>
      <c r="G152" s="22"/>
      <c r="H152" s="283"/>
      <c r="I152" s="283"/>
      <c r="J152" s="283"/>
      <c r="K152" s="283"/>
      <c r="L152" s="283"/>
      <c r="M152" s="283"/>
      <c r="N152" s="283"/>
      <c r="O152" s="283"/>
      <c r="P152" s="283"/>
      <c r="Q152" s="283"/>
      <c r="R152" s="283"/>
      <c r="S152" s="283"/>
      <c r="T152" s="283"/>
      <c r="U152" s="283"/>
      <c r="V152" s="283"/>
      <c r="W152" s="283"/>
      <c r="X152" s="283"/>
      <c r="Y152" s="283"/>
      <c r="Z152" s="283"/>
      <c r="AA152" s="283"/>
      <c r="AB152" s="283"/>
      <c r="AC152" s="283"/>
      <c r="AD152" s="283"/>
      <c r="AE152" s="283"/>
      <c r="AF152" s="283"/>
      <c r="AG152" s="283"/>
      <c r="AH152" s="283"/>
      <c r="AI152" s="283"/>
      <c r="AJ152" s="283"/>
      <c r="AK152" s="283"/>
    </row>
    <row r="153" spans="1:37" s="23" customFormat="1" ht="15.75">
      <c r="A153" s="118"/>
      <c r="B153" s="109"/>
      <c r="C153" s="88"/>
      <c r="D153" s="88"/>
      <c r="E153" s="88"/>
      <c r="F153" s="88"/>
      <c r="G153" s="22"/>
      <c r="H153" s="283"/>
      <c r="I153" s="283"/>
      <c r="J153" s="283"/>
      <c r="K153" s="283"/>
      <c r="L153" s="283"/>
      <c r="M153" s="283"/>
      <c r="N153" s="283"/>
      <c r="O153" s="283"/>
      <c r="P153" s="283"/>
      <c r="Q153" s="283"/>
      <c r="R153" s="283"/>
      <c r="S153" s="283"/>
      <c r="T153" s="283"/>
      <c r="U153" s="283"/>
      <c r="V153" s="283"/>
      <c r="W153" s="283"/>
      <c r="X153" s="283"/>
      <c r="Y153" s="283"/>
      <c r="Z153" s="283"/>
      <c r="AA153" s="283"/>
      <c r="AB153" s="283"/>
      <c r="AC153" s="283"/>
      <c r="AD153" s="283"/>
      <c r="AE153" s="283"/>
      <c r="AF153" s="283"/>
      <c r="AG153" s="283"/>
      <c r="AH153" s="283"/>
      <c r="AI153" s="283"/>
      <c r="AJ153" s="283"/>
      <c r="AK153" s="283"/>
    </row>
    <row r="154" spans="1:37" s="23" customFormat="1" ht="15.75">
      <c r="A154" s="118"/>
      <c r="B154" s="109"/>
      <c r="C154" s="88"/>
      <c r="D154" s="88"/>
      <c r="E154" s="88"/>
      <c r="F154" s="88"/>
      <c r="G154" s="22"/>
      <c r="H154" s="283"/>
      <c r="I154" s="283"/>
      <c r="J154" s="283"/>
      <c r="K154" s="283"/>
      <c r="L154" s="283"/>
      <c r="M154" s="283"/>
      <c r="N154" s="283"/>
      <c r="O154" s="283"/>
      <c r="P154" s="283"/>
      <c r="Q154" s="283"/>
      <c r="R154" s="283"/>
      <c r="S154" s="283"/>
      <c r="T154" s="283"/>
      <c r="U154" s="283"/>
      <c r="V154" s="283"/>
      <c r="W154" s="283"/>
      <c r="X154" s="283"/>
      <c r="Y154" s="283"/>
      <c r="Z154" s="283"/>
      <c r="AA154" s="283"/>
      <c r="AB154" s="283"/>
      <c r="AC154" s="283"/>
      <c r="AD154" s="283"/>
      <c r="AE154" s="283"/>
      <c r="AF154" s="283"/>
      <c r="AG154" s="283"/>
      <c r="AH154" s="283"/>
      <c r="AI154" s="283"/>
      <c r="AJ154" s="283"/>
      <c r="AK154" s="283"/>
    </row>
    <row r="155" spans="1:37" s="23" customFormat="1" ht="15.75">
      <c r="A155" s="118"/>
      <c r="B155" s="109"/>
      <c r="C155" s="88"/>
      <c r="D155" s="88"/>
      <c r="E155" s="88"/>
      <c r="F155" s="88"/>
      <c r="G155" s="22"/>
      <c r="H155" s="283"/>
      <c r="I155" s="283"/>
      <c r="J155" s="283"/>
      <c r="K155" s="283"/>
      <c r="L155" s="283"/>
      <c r="M155" s="283"/>
      <c r="N155" s="283"/>
      <c r="O155" s="283"/>
      <c r="P155" s="283"/>
      <c r="Q155" s="283"/>
      <c r="R155" s="283"/>
      <c r="S155" s="283"/>
      <c r="T155" s="283"/>
      <c r="U155" s="283"/>
      <c r="V155" s="283"/>
      <c r="W155" s="283"/>
      <c r="X155" s="283"/>
      <c r="Y155" s="283"/>
      <c r="Z155" s="283"/>
      <c r="AA155" s="283"/>
      <c r="AB155" s="283"/>
      <c r="AC155" s="283"/>
      <c r="AD155" s="283"/>
      <c r="AE155" s="283"/>
      <c r="AF155" s="283"/>
      <c r="AG155" s="283"/>
      <c r="AH155" s="283"/>
      <c r="AI155" s="283"/>
      <c r="AJ155" s="283"/>
      <c r="AK155" s="283"/>
    </row>
    <row r="156" spans="1:37" s="23" customFormat="1" ht="15.75">
      <c r="A156" s="118"/>
      <c r="B156" s="109"/>
      <c r="C156" s="88"/>
      <c r="D156" s="88"/>
      <c r="E156" s="88"/>
      <c r="F156" s="88"/>
      <c r="G156" s="22"/>
      <c r="H156" s="283"/>
      <c r="I156" s="283"/>
      <c r="J156" s="283"/>
      <c r="K156" s="283"/>
      <c r="L156" s="283"/>
      <c r="M156" s="283"/>
      <c r="N156" s="283"/>
      <c r="O156" s="283"/>
      <c r="P156" s="283"/>
      <c r="Q156" s="283"/>
      <c r="R156" s="283"/>
      <c r="S156" s="283"/>
      <c r="T156" s="283"/>
      <c r="U156" s="283"/>
      <c r="V156" s="283"/>
      <c r="W156" s="283"/>
      <c r="X156" s="283"/>
      <c r="Y156" s="283"/>
      <c r="Z156" s="283"/>
      <c r="AA156" s="283"/>
      <c r="AB156" s="283"/>
      <c r="AC156" s="283"/>
      <c r="AD156" s="283"/>
      <c r="AE156" s="283"/>
      <c r="AF156" s="283"/>
      <c r="AG156" s="283"/>
      <c r="AH156" s="283"/>
      <c r="AI156" s="283"/>
      <c r="AJ156" s="283"/>
      <c r="AK156" s="283"/>
    </row>
    <row r="157" spans="1:37" s="23" customFormat="1" ht="15.75">
      <c r="A157" s="118"/>
      <c r="B157" s="109"/>
      <c r="C157" s="88"/>
      <c r="D157" s="88"/>
      <c r="E157" s="88"/>
      <c r="F157" s="88"/>
      <c r="G157" s="22"/>
      <c r="H157" s="283"/>
      <c r="I157" s="283"/>
      <c r="J157" s="283"/>
      <c r="K157" s="283"/>
      <c r="L157" s="283"/>
      <c r="M157" s="283"/>
      <c r="N157" s="283"/>
      <c r="O157" s="283"/>
      <c r="P157" s="283"/>
      <c r="Q157" s="283"/>
      <c r="R157" s="283"/>
      <c r="S157" s="283"/>
      <c r="T157" s="283"/>
      <c r="U157" s="283"/>
      <c r="V157" s="283"/>
      <c r="W157" s="283"/>
      <c r="X157" s="283"/>
      <c r="Y157" s="283"/>
      <c r="Z157" s="283"/>
      <c r="AA157" s="283"/>
      <c r="AB157" s="283"/>
      <c r="AC157" s="283"/>
      <c r="AD157" s="283"/>
      <c r="AE157" s="283"/>
      <c r="AF157" s="283"/>
      <c r="AG157" s="283"/>
      <c r="AH157" s="283"/>
      <c r="AI157" s="283"/>
      <c r="AJ157" s="283"/>
      <c r="AK157" s="283"/>
    </row>
    <row r="158" spans="1:37" s="23" customFormat="1" ht="15.75">
      <c r="A158" s="118"/>
      <c r="B158" s="109"/>
      <c r="C158" s="88"/>
      <c r="D158" s="88"/>
      <c r="E158" s="88"/>
      <c r="F158" s="88"/>
      <c r="G158" s="22"/>
      <c r="H158" s="283"/>
      <c r="I158" s="283"/>
      <c r="J158" s="283"/>
      <c r="K158" s="283"/>
      <c r="L158" s="283"/>
      <c r="M158" s="283"/>
      <c r="N158" s="283"/>
      <c r="O158" s="283"/>
      <c r="P158" s="283"/>
      <c r="Q158" s="283"/>
      <c r="R158" s="283"/>
      <c r="S158" s="283"/>
      <c r="T158" s="283"/>
      <c r="U158" s="283"/>
      <c r="V158" s="283"/>
      <c r="W158" s="283"/>
      <c r="X158" s="283"/>
      <c r="Y158" s="283"/>
      <c r="Z158" s="283"/>
      <c r="AA158" s="283"/>
      <c r="AB158" s="283"/>
      <c r="AC158" s="283"/>
      <c r="AD158" s="283"/>
      <c r="AE158" s="283"/>
      <c r="AF158" s="283"/>
      <c r="AG158" s="283"/>
      <c r="AH158" s="283"/>
      <c r="AI158" s="283"/>
      <c r="AJ158" s="283"/>
      <c r="AK158" s="283"/>
    </row>
    <row r="159" spans="1:37" s="23" customFormat="1" ht="15.75">
      <c r="A159" s="118"/>
      <c r="B159" s="109"/>
      <c r="C159" s="88"/>
      <c r="D159" s="88"/>
      <c r="E159" s="88"/>
      <c r="F159" s="88"/>
      <c r="G159" s="22"/>
      <c r="H159" s="283"/>
      <c r="I159" s="283"/>
      <c r="J159" s="283"/>
      <c r="K159" s="283"/>
      <c r="L159" s="283"/>
      <c r="M159" s="283"/>
      <c r="N159" s="283"/>
      <c r="O159" s="283"/>
      <c r="P159" s="283"/>
      <c r="Q159" s="283"/>
      <c r="R159" s="283"/>
      <c r="S159" s="283"/>
      <c r="T159" s="283"/>
      <c r="U159" s="283"/>
      <c r="V159" s="283"/>
      <c r="W159" s="283"/>
      <c r="X159" s="283"/>
      <c r="Y159" s="283"/>
      <c r="Z159" s="283"/>
      <c r="AA159" s="283"/>
      <c r="AB159" s="283"/>
      <c r="AC159" s="283"/>
      <c r="AD159" s="283"/>
      <c r="AE159" s="283"/>
      <c r="AF159" s="283"/>
      <c r="AG159" s="283"/>
      <c r="AH159" s="283"/>
      <c r="AI159" s="283"/>
      <c r="AJ159" s="283"/>
      <c r="AK159" s="283"/>
    </row>
    <row r="160" spans="1:37" s="23" customFormat="1" ht="15.75">
      <c r="A160" s="118"/>
      <c r="B160" s="109"/>
      <c r="C160" s="88"/>
      <c r="D160" s="88"/>
      <c r="E160" s="88"/>
      <c r="F160" s="88"/>
      <c r="G160" s="22"/>
      <c r="H160" s="283"/>
      <c r="I160" s="283"/>
      <c r="J160" s="283"/>
      <c r="K160" s="283"/>
      <c r="L160" s="283"/>
      <c r="M160" s="283"/>
      <c r="N160" s="283"/>
      <c r="O160" s="283"/>
      <c r="P160" s="283"/>
      <c r="Q160" s="283"/>
      <c r="R160" s="283"/>
      <c r="S160" s="283"/>
      <c r="T160" s="283"/>
      <c r="U160" s="283"/>
      <c r="V160" s="283"/>
      <c r="W160" s="283"/>
      <c r="X160" s="283"/>
      <c r="Y160" s="283"/>
      <c r="Z160" s="283"/>
      <c r="AA160" s="283"/>
      <c r="AB160" s="283"/>
      <c r="AC160" s="283"/>
      <c r="AD160" s="283"/>
      <c r="AE160" s="283"/>
      <c r="AF160" s="283"/>
      <c r="AG160" s="283"/>
      <c r="AH160" s="283"/>
      <c r="AI160" s="283"/>
      <c r="AJ160" s="283"/>
      <c r="AK160" s="283"/>
    </row>
    <row r="161" spans="1:37" s="23" customFormat="1" ht="15.75">
      <c r="A161" s="118"/>
      <c r="B161" s="109"/>
      <c r="C161" s="88"/>
      <c r="D161" s="88"/>
      <c r="E161" s="88"/>
      <c r="F161" s="88"/>
      <c r="G161" s="22"/>
      <c r="H161" s="283"/>
      <c r="I161" s="283"/>
      <c r="J161" s="283"/>
      <c r="K161" s="283"/>
      <c r="L161" s="283"/>
      <c r="M161" s="283"/>
      <c r="N161" s="283"/>
      <c r="O161" s="283"/>
      <c r="P161" s="283"/>
      <c r="Q161" s="283"/>
      <c r="R161" s="283"/>
      <c r="S161" s="283"/>
      <c r="T161" s="283"/>
      <c r="U161" s="283"/>
      <c r="V161" s="283"/>
      <c r="W161" s="283"/>
      <c r="X161" s="283"/>
      <c r="Y161" s="283"/>
      <c r="Z161" s="283"/>
      <c r="AA161" s="283"/>
      <c r="AB161" s="283"/>
      <c r="AC161" s="283"/>
      <c r="AD161" s="283"/>
      <c r="AE161" s="283"/>
      <c r="AF161" s="283"/>
      <c r="AG161" s="283"/>
      <c r="AH161" s="283"/>
      <c r="AI161" s="283"/>
      <c r="AJ161" s="283"/>
      <c r="AK161" s="283"/>
    </row>
    <row r="162" spans="1:37" s="23" customFormat="1" ht="15.75">
      <c r="A162" s="118"/>
      <c r="B162" s="109"/>
      <c r="C162" s="88"/>
      <c r="D162" s="88"/>
      <c r="E162" s="88"/>
      <c r="F162" s="88"/>
      <c r="G162" s="22"/>
      <c r="H162" s="283"/>
      <c r="I162" s="283"/>
      <c r="J162" s="283"/>
      <c r="K162" s="283"/>
      <c r="L162" s="283"/>
      <c r="M162" s="283"/>
      <c r="N162" s="283"/>
      <c r="O162" s="283"/>
      <c r="P162" s="283"/>
      <c r="Q162" s="283"/>
      <c r="R162" s="283"/>
      <c r="S162" s="283"/>
      <c r="T162" s="283"/>
      <c r="U162" s="283"/>
      <c r="V162" s="283"/>
      <c r="W162" s="283"/>
      <c r="X162" s="283"/>
      <c r="Y162" s="283"/>
      <c r="Z162" s="283"/>
      <c r="AA162" s="283"/>
      <c r="AB162" s="283"/>
      <c r="AC162" s="283"/>
      <c r="AD162" s="283"/>
      <c r="AE162" s="283"/>
      <c r="AF162" s="283"/>
      <c r="AG162" s="283"/>
      <c r="AH162" s="283"/>
      <c r="AI162" s="283"/>
      <c r="AJ162" s="283"/>
      <c r="AK162" s="283"/>
    </row>
    <row r="163" spans="1:37" s="23" customFormat="1" ht="15.75">
      <c r="A163" s="118"/>
      <c r="B163" s="109"/>
      <c r="C163" s="88"/>
      <c r="D163" s="88"/>
      <c r="E163" s="88"/>
      <c r="F163" s="88"/>
      <c r="G163" s="22"/>
      <c r="H163" s="283"/>
      <c r="I163" s="283"/>
      <c r="J163" s="283"/>
      <c r="K163" s="283"/>
      <c r="L163" s="283"/>
      <c r="M163" s="283"/>
      <c r="N163" s="283"/>
      <c r="O163" s="283"/>
      <c r="P163" s="283"/>
      <c r="Q163" s="283"/>
      <c r="R163" s="283"/>
      <c r="S163" s="283"/>
      <c r="T163" s="283"/>
      <c r="U163" s="283"/>
      <c r="V163" s="283"/>
      <c r="W163" s="283"/>
      <c r="X163" s="283"/>
      <c r="Y163" s="283"/>
      <c r="Z163" s="283"/>
      <c r="AA163" s="283"/>
      <c r="AB163" s="283"/>
      <c r="AC163" s="283"/>
      <c r="AD163" s="283"/>
      <c r="AE163" s="283"/>
      <c r="AF163" s="283"/>
      <c r="AG163" s="283"/>
      <c r="AH163" s="283"/>
      <c r="AI163" s="283"/>
      <c r="AJ163" s="283"/>
      <c r="AK163" s="283"/>
    </row>
    <row r="164" spans="1:37" s="23" customFormat="1" ht="15.75">
      <c r="A164" s="118"/>
      <c r="B164" s="109"/>
      <c r="C164" s="88"/>
      <c r="D164" s="88"/>
      <c r="E164" s="88"/>
      <c r="F164" s="88"/>
      <c r="G164" s="22"/>
      <c r="H164" s="283"/>
      <c r="I164" s="283"/>
      <c r="J164" s="283"/>
      <c r="K164" s="283"/>
      <c r="L164" s="283"/>
      <c r="M164" s="283"/>
      <c r="N164" s="283"/>
      <c r="O164" s="283"/>
      <c r="P164" s="283"/>
      <c r="Q164" s="283"/>
      <c r="R164" s="283"/>
      <c r="S164" s="283"/>
      <c r="T164" s="283"/>
      <c r="U164" s="283"/>
      <c r="V164" s="283"/>
      <c r="W164" s="283"/>
      <c r="X164" s="283"/>
      <c r="Y164" s="283"/>
      <c r="Z164" s="283"/>
      <c r="AA164" s="283"/>
      <c r="AB164" s="283"/>
      <c r="AC164" s="283"/>
      <c r="AD164" s="283"/>
      <c r="AE164" s="283"/>
      <c r="AF164" s="283"/>
      <c r="AG164" s="283"/>
      <c r="AH164" s="283"/>
      <c r="AI164" s="283"/>
      <c r="AJ164" s="283"/>
      <c r="AK164" s="283"/>
    </row>
    <row r="165" spans="1:37" s="23" customFormat="1" ht="15.75">
      <c r="A165" s="118"/>
      <c r="B165" s="109"/>
      <c r="C165" s="88"/>
      <c r="D165" s="88"/>
      <c r="E165" s="88"/>
      <c r="F165" s="88"/>
      <c r="G165" s="22"/>
      <c r="H165" s="283"/>
      <c r="I165" s="283"/>
      <c r="J165" s="283"/>
      <c r="K165" s="283"/>
      <c r="L165" s="283"/>
      <c r="M165" s="283"/>
      <c r="N165" s="283"/>
      <c r="O165" s="283"/>
      <c r="P165" s="283"/>
      <c r="Q165" s="283"/>
      <c r="R165" s="283"/>
      <c r="S165" s="283"/>
      <c r="T165" s="283"/>
      <c r="U165" s="283"/>
      <c r="V165" s="283"/>
      <c r="W165" s="283"/>
      <c r="X165" s="283"/>
      <c r="Y165" s="283"/>
      <c r="Z165" s="283"/>
      <c r="AA165" s="283"/>
      <c r="AB165" s="283"/>
      <c r="AC165" s="283"/>
      <c r="AD165" s="283"/>
      <c r="AE165" s="283"/>
      <c r="AF165" s="283"/>
      <c r="AG165" s="283"/>
      <c r="AH165" s="283"/>
      <c r="AI165" s="283"/>
      <c r="AJ165" s="283"/>
      <c r="AK165" s="283"/>
    </row>
    <row r="166" spans="1:37" s="23" customFormat="1" ht="15.75">
      <c r="A166" s="118"/>
      <c r="B166" s="109"/>
      <c r="C166" s="88"/>
      <c r="D166" s="88"/>
      <c r="E166" s="88"/>
      <c r="F166" s="88"/>
      <c r="G166" s="22"/>
      <c r="H166" s="283"/>
      <c r="I166" s="283"/>
      <c r="J166" s="283"/>
      <c r="K166" s="283"/>
      <c r="L166" s="283"/>
      <c r="M166" s="283"/>
      <c r="N166" s="283"/>
      <c r="O166" s="283"/>
      <c r="P166" s="283"/>
      <c r="Q166" s="283"/>
      <c r="R166" s="283"/>
      <c r="S166" s="283"/>
      <c r="T166" s="283"/>
      <c r="U166" s="283"/>
      <c r="V166" s="283"/>
      <c r="W166" s="283"/>
      <c r="X166" s="283"/>
      <c r="Y166" s="283"/>
      <c r="Z166" s="283"/>
      <c r="AA166" s="283"/>
      <c r="AB166" s="283"/>
      <c r="AC166" s="283"/>
      <c r="AD166" s="283"/>
      <c r="AE166" s="283"/>
      <c r="AF166" s="283"/>
      <c r="AG166" s="283"/>
      <c r="AH166" s="283"/>
      <c r="AI166" s="283"/>
      <c r="AJ166" s="283"/>
      <c r="AK166" s="283"/>
    </row>
    <row r="167" spans="1:37" s="23" customFormat="1" ht="15.75">
      <c r="A167" s="118"/>
      <c r="B167" s="109"/>
      <c r="C167" s="88"/>
      <c r="D167" s="88"/>
      <c r="E167" s="88"/>
      <c r="F167" s="88"/>
      <c r="G167" s="22"/>
      <c r="H167" s="283"/>
      <c r="I167" s="283"/>
      <c r="J167" s="283"/>
      <c r="K167" s="283"/>
      <c r="L167" s="283"/>
      <c r="M167" s="283"/>
      <c r="N167" s="283"/>
      <c r="O167" s="283"/>
      <c r="P167" s="283"/>
      <c r="Q167" s="283"/>
      <c r="R167" s="283"/>
      <c r="S167" s="283"/>
      <c r="T167" s="283"/>
      <c r="U167" s="283"/>
      <c r="V167" s="283"/>
      <c r="W167" s="283"/>
      <c r="X167" s="283"/>
      <c r="Y167" s="283"/>
      <c r="Z167" s="283"/>
      <c r="AA167" s="283"/>
      <c r="AB167" s="283"/>
      <c r="AC167" s="283"/>
      <c r="AD167" s="283"/>
      <c r="AE167" s="283"/>
      <c r="AF167" s="283"/>
      <c r="AG167" s="283"/>
      <c r="AH167" s="283"/>
      <c r="AI167" s="283"/>
      <c r="AJ167" s="283"/>
      <c r="AK167" s="283"/>
    </row>
    <row r="168" spans="1:37" s="23" customFormat="1" ht="15.75">
      <c r="A168" s="118"/>
      <c r="B168" s="109"/>
      <c r="C168" s="88"/>
      <c r="D168" s="88"/>
      <c r="E168" s="88"/>
      <c r="F168" s="88"/>
      <c r="G168" s="22"/>
      <c r="H168" s="283"/>
      <c r="I168" s="283"/>
      <c r="J168" s="283"/>
      <c r="K168" s="283"/>
      <c r="L168" s="283"/>
      <c r="M168" s="283"/>
      <c r="N168" s="283"/>
      <c r="O168" s="283"/>
      <c r="P168" s="283"/>
      <c r="Q168" s="283"/>
      <c r="R168" s="283"/>
      <c r="S168" s="283"/>
      <c r="T168" s="283"/>
      <c r="U168" s="283"/>
      <c r="V168" s="283"/>
      <c r="W168" s="283"/>
      <c r="X168" s="283"/>
      <c r="Y168" s="283"/>
      <c r="Z168" s="283"/>
      <c r="AA168" s="283"/>
      <c r="AB168" s="283"/>
      <c r="AC168" s="283"/>
      <c r="AD168" s="283"/>
      <c r="AE168" s="283"/>
      <c r="AF168" s="283"/>
      <c r="AG168" s="283"/>
      <c r="AH168" s="283"/>
      <c r="AI168" s="283"/>
      <c r="AJ168" s="283"/>
      <c r="AK168" s="283"/>
    </row>
    <row r="169" spans="1:37" s="23" customFormat="1" ht="15.75">
      <c r="A169" s="118"/>
      <c r="B169" s="109"/>
      <c r="C169" s="88"/>
      <c r="D169" s="88"/>
      <c r="E169" s="88"/>
      <c r="F169" s="88"/>
      <c r="G169" s="22"/>
      <c r="H169" s="283"/>
      <c r="I169" s="283"/>
      <c r="J169" s="283"/>
      <c r="K169" s="283"/>
      <c r="L169" s="283"/>
      <c r="M169" s="283"/>
      <c r="N169" s="283"/>
      <c r="O169" s="283"/>
      <c r="P169" s="283"/>
      <c r="Q169" s="283"/>
      <c r="R169" s="283"/>
      <c r="S169" s="283"/>
      <c r="T169" s="283"/>
      <c r="U169" s="283"/>
      <c r="V169" s="283"/>
      <c r="W169" s="283"/>
      <c r="X169" s="283"/>
      <c r="Y169" s="283"/>
      <c r="Z169" s="283"/>
      <c r="AA169" s="283"/>
      <c r="AB169" s="283"/>
      <c r="AC169" s="283"/>
      <c r="AD169" s="283"/>
      <c r="AE169" s="283"/>
      <c r="AF169" s="283"/>
      <c r="AG169" s="283"/>
      <c r="AH169" s="283"/>
      <c r="AI169" s="283"/>
      <c r="AJ169" s="283"/>
      <c r="AK169" s="283"/>
    </row>
    <row r="170" spans="1:37" s="23" customFormat="1" ht="15.75">
      <c r="A170" s="118"/>
      <c r="B170" s="109"/>
      <c r="C170" s="88"/>
      <c r="D170" s="88"/>
      <c r="E170" s="88"/>
      <c r="F170" s="88"/>
      <c r="G170" s="22"/>
      <c r="H170" s="283"/>
      <c r="I170" s="283"/>
      <c r="J170" s="283"/>
      <c r="K170" s="283"/>
      <c r="L170" s="283"/>
      <c r="M170" s="283"/>
      <c r="N170" s="283"/>
      <c r="O170" s="283"/>
      <c r="P170" s="283"/>
      <c r="Q170" s="283"/>
      <c r="R170" s="283"/>
      <c r="S170" s="283"/>
      <c r="T170" s="283"/>
      <c r="U170" s="283"/>
      <c r="V170" s="283"/>
      <c r="W170" s="283"/>
      <c r="X170" s="283"/>
      <c r="Y170" s="283"/>
      <c r="Z170" s="283"/>
      <c r="AA170" s="283"/>
      <c r="AB170" s="283"/>
      <c r="AC170" s="283"/>
      <c r="AD170" s="283"/>
      <c r="AE170" s="283"/>
      <c r="AF170" s="283"/>
      <c r="AG170" s="283"/>
      <c r="AH170" s="283"/>
      <c r="AI170" s="283"/>
      <c r="AJ170" s="283"/>
      <c r="AK170" s="283"/>
    </row>
    <row r="171" spans="1:37" s="23" customFormat="1" ht="15.75">
      <c r="A171" s="118"/>
      <c r="B171" s="109"/>
      <c r="C171" s="88"/>
      <c r="D171" s="88"/>
      <c r="E171" s="88"/>
      <c r="F171" s="88"/>
      <c r="G171" s="22"/>
      <c r="H171" s="283"/>
      <c r="I171" s="283"/>
      <c r="J171" s="283"/>
      <c r="K171" s="283"/>
      <c r="L171" s="283"/>
      <c r="M171" s="283"/>
      <c r="N171" s="283"/>
      <c r="O171" s="283"/>
      <c r="P171" s="283"/>
      <c r="Q171" s="283"/>
      <c r="R171" s="283"/>
      <c r="S171" s="283"/>
      <c r="T171" s="283"/>
      <c r="U171" s="283"/>
      <c r="V171" s="283"/>
      <c r="W171" s="283"/>
      <c r="X171" s="283"/>
      <c r="Y171" s="283"/>
      <c r="Z171" s="283"/>
      <c r="AA171" s="283"/>
      <c r="AB171" s="283"/>
      <c r="AC171" s="283"/>
      <c r="AD171" s="283"/>
      <c r="AE171" s="283"/>
      <c r="AF171" s="283"/>
      <c r="AG171" s="283"/>
      <c r="AH171" s="283"/>
      <c r="AI171" s="283"/>
      <c r="AJ171" s="283"/>
      <c r="AK171" s="283"/>
    </row>
    <row r="172" spans="1:37" s="23" customFormat="1" ht="15.75">
      <c r="A172" s="118"/>
      <c r="B172" s="109"/>
      <c r="C172" s="88"/>
      <c r="D172" s="88"/>
      <c r="E172" s="88"/>
      <c r="F172" s="88"/>
      <c r="G172" s="22"/>
      <c r="H172" s="283"/>
      <c r="I172" s="283"/>
      <c r="J172" s="283"/>
      <c r="K172" s="283"/>
      <c r="L172" s="283"/>
      <c r="M172" s="283"/>
      <c r="N172" s="283"/>
      <c r="O172" s="283"/>
      <c r="P172" s="283"/>
      <c r="Q172" s="283"/>
      <c r="R172" s="283"/>
      <c r="S172" s="283"/>
      <c r="T172" s="283"/>
      <c r="U172" s="283"/>
      <c r="V172" s="283"/>
      <c r="W172" s="283"/>
      <c r="X172" s="283"/>
      <c r="Y172" s="283"/>
      <c r="Z172" s="283"/>
      <c r="AA172" s="283"/>
      <c r="AB172" s="283"/>
      <c r="AC172" s="283"/>
      <c r="AD172" s="283"/>
      <c r="AE172" s="283"/>
      <c r="AF172" s="283"/>
      <c r="AG172" s="283"/>
      <c r="AH172" s="283"/>
      <c r="AI172" s="283"/>
      <c r="AJ172" s="283"/>
      <c r="AK172" s="283"/>
    </row>
    <row r="173" spans="1:37" s="23" customFormat="1" ht="15.75">
      <c r="A173" s="118"/>
      <c r="B173" s="109"/>
      <c r="C173" s="88"/>
      <c r="D173" s="88"/>
      <c r="E173" s="88"/>
      <c r="F173" s="88"/>
      <c r="G173" s="22"/>
      <c r="H173" s="283"/>
      <c r="I173" s="283"/>
      <c r="J173" s="283"/>
      <c r="K173" s="283"/>
      <c r="L173" s="283"/>
      <c r="M173" s="283"/>
      <c r="N173" s="283"/>
      <c r="O173" s="283"/>
      <c r="P173" s="283"/>
      <c r="Q173" s="283"/>
      <c r="R173" s="283"/>
      <c r="S173" s="283"/>
      <c r="T173" s="283"/>
      <c r="U173" s="283"/>
      <c r="V173" s="283"/>
      <c r="W173" s="283"/>
      <c r="X173" s="283"/>
      <c r="Y173" s="283"/>
      <c r="Z173" s="283"/>
      <c r="AA173" s="283"/>
      <c r="AB173" s="283"/>
      <c r="AC173" s="283"/>
      <c r="AD173" s="283"/>
      <c r="AE173" s="283"/>
      <c r="AF173" s="283"/>
      <c r="AG173" s="283"/>
      <c r="AH173" s="283"/>
      <c r="AI173" s="283"/>
      <c r="AJ173" s="283"/>
      <c r="AK173" s="283"/>
    </row>
    <row r="174" spans="1:37" s="23" customFormat="1" ht="15.75">
      <c r="A174" s="118"/>
      <c r="B174" s="109"/>
      <c r="C174" s="88"/>
      <c r="D174" s="88"/>
      <c r="E174" s="88"/>
      <c r="F174" s="88"/>
      <c r="G174" s="22"/>
      <c r="H174" s="283"/>
      <c r="I174" s="283"/>
      <c r="J174" s="283"/>
      <c r="K174" s="283"/>
      <c r="L174" s="283"/>
      <c r="M174" s="283"/>
      <c r="N174" s="283"/>
      <c r="O174" s="283"/>
      <c r="P174" s="283"/>
      <c r="Q174" s="283"/>
      <c r="R174" s="283"/>
      <c r="S174" s="283"/>
      <c r="T174" s="283"/>
      <c r="U174" s="283"/>
      <c r="V174" s="283"/>
      <c r="W174" s="283"/>
      <c r="X174" s="283"/>
      <c r="Y174" s="283"/>
      <c r="Z174" s="283"/>
      <c r="AA174" s="283"/>
      <c r="AB174" s="283"/>
      <c r="AC174" s="283"/>
      <c r="AD174" s="283"/>
      <c r="AE174" s="283"/>
      <c r="AF174" s="283"/>
      <c r="AG174" s="283"/>
      <c r="AH174" s="283"/>
      <c r="AI174" s="283"/>
      <c r="AJ174" s="283"/>
      <c r="AK174" s="283"/>
    </row>
    <row r="175" spans="1:37" s="23" customFormat="1" ht="15.75">
      <c r="A175" s="118"/>
      <c r="B175" s="109"/>
      <c r="C175" s="88"/>
      <c r="D175" s="88"/>
      <c r="E175" s="88"/>
      <c r="F175" s="88"/>
      <c r="G175" s="22"/>
      <c r="H175" s="283"/>
      <c r="I175" s="283"/>
      <c r="J175" s="283"/>
      <c r="K175" s="283"/>
      <c r="L175" s="283"/>
      <c r="M175" s="283"/>
      <c r="N175" s="283"/>
      <c r="O175" s="283"/>
      <c r="P175" s="283"/>
      <c r="Q175" s="283"/>
      <c r="R175" s="283"/>
      <c r="S175" s="283"/>
      <c r="T175" s="283"/>
      <c r="U175" s="283"/>
      <c r="V175" s="283"/>
      <c r="W175" s="283"/>
      <c r="X175" s="283"/>
      <c r="Y175" s="283"/>
      <c r="Z175" s="283"/>
      <c r="AA175" s="283"/>
      <c r="AB175" s="283"/>
      <c r="AC175" s="283"/>
      <c r="AD175" s="283"/>
      <c r="AE175" s="283"/>
      <c r="AF175" s="283"/>
      <c r="AG175" s="283"/>
      <c r="AH175" s="283"/>
      <c r="AI175" s="283"/>
      <c r="AJ175" s="283"/>
      <c r="AK175" s="283"/>
    </row>
    <row r="176" spans="1:37" s="23" customFormat="1" ht="15.75">
      <c r="A176" s="118"/>
      <c r="B176" s="109"/>
      <c r="C176" s="88"/>
      <c r="D176" s="88"/>
      <c r="E176" s="88"/>
      <c r="F176" s="88"/>
      <c r="G176" s="22"/>
      <c r="H176" s="283"/>
      <c r="I176" s="283"/>
      <c r="J176" s="283"/>
      <c r="K176" s="283"/>
      <c r="L176" s="283"/>
      <c r="M176" s="283"/>
      <c r="N176" s="283"/>
      <c r="O176" s="283"/>
      <c r="P176" s="283"/>
      <c r="Q176" s="283"/>
      <c r="R176" s="283"/>
      <c r="S176" s="283"/>
      <c r="T176" s="283"/>
      <c r="U176" s="283"/>
      <c r="V176" s="283"/>
      <c r="W176" s="283"/>
      <c r="X176" s="283"/>
      <c r="Y176" s="283"/>
      <c r="Z176" s="283"/>
      <c r="AA176" s="283"/>
      <c r="AB176" s="283"/>
      <c r="AC176" s="283"/>
      <c r="AD176" s="283"/>
      <c r="AE176" s="283"/>
      <c r="AF176" s="283"/>
      <c r="AG176" s="283"/>
      <c r="AH176" s="283"/>
      <c r="AI176" s="283"/>
      <c r="AJ176" s="283"/>
      <c r="AK176" s="283"/>
    </row>
    <row r="177" spans="1:37" s="23" customFormat="1" ht="15.75">
      <c r="A177" s="118"/>
      <c r="B177" s="109"/>
      <c r="C177" s="88"/>
      <c r="D177" s="88"/>
      <c r="E177" s="88"/>
      <c r="F177" s="88"/>
      <c r="G177" s="22"/>
      <c r="H177" s="283"/>
      <c r="I177" s="283"/>
      <c r="J177" s="283"/>
      <c r="K177" s="283"/>
      <c r="L177" s="283"/>
      <c r="M177" s="283"/>
      <c r="N177" s="283"/>
      <c r="O177" s="283"/>
      <c r="P177" s="283"/>
      <c r="Q177" s="283"/>
      <c r="R177" s="283"/>
      <c r="S177" s="283"/>
      <c r="T177" s="283"/>
      <c r="U177" s="283"/>
      <c r="V177" s="283"/>
      <c r="W177" s="283"/>
      <c r="X177" s="283"/>
      <c r="Y177" s="283"/>
      <c r="Z177" s="283"/>
      <c r="AA177" s="283"/>
      <c r="AB177" s="283"/>
      <c r="AC177" s="283"/>
      <c r="AD177" s="283"/>
      <c r="AE177" s="283"/>
      <c r="AF177" s="283"/>
      <c r="AG177" s="283"/>
      <c r="AH177" s="283"/>
      <c r="AI177" s="283"/>
      <c r="AJ177" s="283"/>
      <c r="AK177" s="283"/>
    </row>
    <row r="178" spans="1:37" s="23" customFormat="1" ht="15.75">
      <c r="A178" s="118"/>
      <c r="B178" s="109"/>
      <c r="C178" s="88"/>
      <c r="D178" s="88"/>
      <c r="E178" s="88"/>
      <c r="F178" s="88"/>
      <c r="G178" s="22"/>
      <c r="H178" s="283"/>
      <c r="I178" s="283"/>
      <c r="J178" s="283"/>
      <c r="K178" s="283"/>
      <c r="L178" s="283"/>
      <c r="M178" s="283"/>
      <c r="N178" s="283"/>
      <c r="O178" s="283"/>
      <c r="P178" s="283"/>
      <c r="Q178" s="283"/>
      <c r="R178" s="283"/>
      <c r="S178" s="283"/>
      <c r="T178" s="283"/>
      <c r="U178" s="283"/>
      <c r="V178" s="283"/>
      <c r="W178" s="283"/>
      <c r="X178" s="283"/>
      <c r="Y178" s="283"/>
      <c r="Z178" s="283"/>
      <c r="AA178" s="283"/>
      <c r="AB178" s="283"/>
      <c r="AC178" s="283"/>
      <c r="AD178" s="283"/>
      <c r="AE178" s="283"/>
      <c r="AF178" s="283"/>
      <c r="AG178" s="283"/>
      <c r="AH178" s="283"/>
      <c r="AI178" s="283"/>
      <c r="AJ178" s="283"/>
      <c r="AK178" s="283"/>
    </row>
    <row r="179" spans="1:37" s="23" customFormat="1" ht="15.75">
      <c r="A179" s="118"/>
      <c r="B179" s="109"/>
      <c r="C179" s="88"/>
      <c r="D179" s="88"/>
      <c r="E179" s="88"/>
      <c r="F179" s="88"/>
      <c r="G179" s="22"/>
      <c r="H179" s="283"/>
      <c r="I179" s="283"/>
      <c r="J179" s="283"/>
      <c r="K179" s="283"/>
      <c r="L179" s="283"/>
      <c r="M179" s="283"/>
      <c r="N179" s="283"/>
      <c r="O179" s="283"/>
      <c r="P179" s="283"/>
      <c r="Q179" s="283"/>
      <c r="R179" s="283"/>
      <c r="S179" s="283"/>
      <c r="T179" s="283"/>
      <c r="U179" s="283"/>
      <c r="V179" s="283"/>
      <c r="W179" s="283"/>
      <c r="X179" s="283"/>
      <c r="Y179" s="283"/>
      <c r="Z179" s="283"/>
      <c r="AA179" s="283"/>
      <c r="AB179" s="283"/>
      <c r="AC179" s="283"/>
      <c r="AD179" s="283"/>
      <c r="AE179" s="283"/>
      <c r="AF179" s="283"/>
      <c r="AG179" s="283"/>
      <c r="AH179" s="283"/>
      <c r="AI179" s="283"/>
      <c r="AJ179" s="283"/>
      <c r="AK179" s="283"/>
    </row>
    <row r="180" spans="1:37" s="23" customFormat="1" ht="15.75">
      <c r="A180" s="118"/>
      <c r="B180" s="109"/>
      <c r="C180" s="88"/>
      <c r="D180" s="88"/>
      <c r="E180" s="88"/>
      <c r="F180" s="88"/>
      <c r="G180" s="22"/>
      <c r="H180" s="283"/>
      <c r="I180" s="283"/>
      <c r="J180" s="283"/>
      <c r="K180" s="283"/>
      <c r="L180" s="283"/>
      <c r="M180" s="283"/>
      <c r="N180" s="283"/>
      <c r="O180" s="283"/>
      <c r="P180" s="283"/>
      <c r="Q180" s="283"/>
      <c r="R180" s="283"/>
      <c r="S180" s="283"/>
      <c r="T180" s="283"/>
      <c r="U180" s="283"/>
      <c r="V180" s="283"/>
      <c r="W180" s="283"/>
      <c r="X180" s="283"/>
      <c r="Y180" s="283"/>
      <c r="Z180" s="283"/>
      <c r="AA180" s="283"/>
      <c r="AB180" s="283"/>
      <c r="AC180" s="283"/>
      <c r="AD180" s="283"/>
      <c r="AE180" s="283"/>
      <c r="AF180" s="283"/>
      <c r="AG180" s="283"/>
      <c r="AH180" s="283"/>
      <c r="AI180" s="283"/>
      <c r="AJ180" s="283"/>
      <c r="AK180" s="283"/>
    </row>
    <row r="181" spans="1:37" s="23" customFormat="1" ht="15.75">
      <c r="A181" s="118"/>
      <c r="B181" s="109"/>
      <c r="C181" s="88"/>
      <c r="D181" s="88"/>
      <c r="E181" s="88"/>
      <c r="F181" s="88"/>
      <c r="G181" s="22"/>
      <c r="H181" s="283"/>
      <c r="I181" s="283"/>
      <c r="J181" s="283"/>
      <c r="K181" s="283"/>
      <c r="L181" s="283"/>
      <c r="M181" s="283"/>
      <c r="N181" s="283"/>
      <c r="O181" s="283"/>
      <c r="P181" s="283"/>
      <c r="Q181" s="283"/>
      <c r="R181" s="283"/>
      <c r="S181" s="283"/>
      <c r="T181" s="283"/>
      <c r="U181" s="283"/>
      <c r="V181" s="283"/>
      <c r="W181" s="283"/>
      <c r="X181" s="283"/>
      <c r="Y181" s="283"/>
      <c r="Z181" s="283"/>
      <c r="AA181" s="283"/>
      <c r="AB181" s="283"/>
      <c r="AC181" s="283"/>
      <c r="AD181" s="283"/>
      <c r="AE181" s="283"/>
      <c r="AF181" s="283"/>
      <c r="AG181" s="283"/>
      <c r="AH181" s="283"/>
      <c r="AI181" s="283"/>
      <c r="AJ181" s="283"/>
      <c r="AK181" s="283"/>
    </row>
    <row r="182" spans="1:37" s="23" customFormat="1" ht="15.75">
      <c r="A182" s="118"/>
      <c r="B182" s="109"/>
      <c r="C182" s="88"/>
      <c r="D182" s="88"/>
      <c r="E182" s="88"/>
      <c r="F182" s="88"/>
      <c r="G182" s="22"/>
      <c r="H182" s="283"/>
      <c r="I182" s="283"/>
      <c r="J182" s="283"/>
      <c r="K182" s="283"/>
      <c r="L182" s="283"/>
      <c r="M182" s="283"/>
      <c r="N182" s="283"/>
      <c r="O182" s="283"/>
      <c r="P182" s="283"/>
      <c r="Q182" s="283"/>
      <c r="R182" s="283"/>
      <c r="S182" s="283"/>
      <c r="T182" s="283"/>
      <c r="U182" s="283"/>
      <c r="V182" s="283"/>
      <c r="W182" s="283"/>
      <c r="X182" s="283"/>
      <c r="Y182" s="283"/>
      <c r="Z182" s="283"/>
      <c r="AA182" s="283"/>
      <c r="AB182" s="283"/>
      <c r="AC182" s="283"/>
      <c r="AD182" s="283"/>
      <c r="AE182" s="283"/>
      <c r="AF182" s="283"/>
      <c r="AG182" s="283"/>
      <c r="AH182" s="283"/>
      <c r="AI182" s="283"/>
      <c r="AJ182" s="283"/>
      <c r="AK182" s="283"/>
    </row>
    <row r="183" spans="1:37" s="23" customFormat="1" ht="15.75">
      <c r="A183" s="118"/>
      <c r="B183" s="109"/>
      <c r="C183" s="88"/>
      <c r="D183" s="88"/>
      <c r="E183" s="88"/>
      <c r="F183" s="88"/>
      <c r="G183" s="22"/>
      <c r="H183" s="283"/>
      <c r="I183" s="283"/>
      <c r="J183" s="283"/>
      <c r="K183" s="283"/>
      <c r="L183" s="283"/>
      <c r="M183" s="283"/>
      <c r="N183" s="283"/>
      <c r="O183" s="283"/>
      <c r="P183" s="283"/>
      <c r="Q183" s="283"/>
      <c r="R183" s="283"/>
      <c r="S183" s="283"/>
      <c r="T183" s="283"/>
      <c r="U183" s="283"/>
      <c r="V183" s="283"/>
      <c r="W183" s="283"/>
      <c r="X183" s="283"/>
      <c r="Y183" s="283"/>
      <c r="Z183" s="283"/>
      <c r="AA183" s="283"/>
      <c r="AB183" s="283"/>
      <c r="AC183" s="283"/>
      <c r="AD183" s="283"/>
      <c r="AE183" s="283"/>
      <c r="AF183" s="283"/>
      <c r="AG183" s="283"/>
      <c r="AH183" s="283"/>
      <c r="AI183" s="283"/>
      <c r="AJ183" s="283"/>
      <c r="AK183" s="283"/>
    </row>
    <row r="184" spans="1:37" s="23" customFormat="1" ht="15.75">
      <c r="A184" s="118"/>
      <c r="B184" s="109"/>
      <c r="C184" s="88"/>
      <c r="D184" s="88"/>
      <c r="E184" s="88"/>
      <c r="F184" s="88"/>
      <c r="G184" s="22"/>
      <c r="H184" s="283"/>
      <c r="I184" s="283"/>
      <c r="J184" s="283"/>
      <c r="K184" s="283"/>
      <c r="L184" s="283"/>
      <c r="M184" s="283"/>
      <c r="N184" s="283"/>
      <c r="O184" s="283"/>
      <c r="P184" s="283"/>
      <c r="Q184" s="283"/>
      <c r="R184" s="283"/>
      <c r="S184" s="283"/>
      <c r="T184" s="283"/>
      <c r="U184" s="283"/>
      <c r="V184" s="283"/>
      <c r="W184" s="283"/>
      <c r="X184" s="283"/>
      <c r="Y184" s="283"/>
      <c r="Z184" s="283"/>
      <c r="AA184" s="283"/>
      <c r="AB184" s="283"/>
      <c r="AC184" s="283"/>
      <c r="AD184" s="283"/>
      <c r="AE184" s="283"/>
      <c r="AF184" s="283"/>
      <c r="AG184" s="283"/>
      <c r="AH184" s="283"/>
      <c r="AI184" s="283"/>
      <c r="AJ184" s="283"/>
      <c r="AK184" s="283"/>
    </row>
    <row r="185" spans="1:37" s="23" customFormat="1" ht="15.75">
      <c r="A185" s="118"/>
      <c r="B185" s="109"/>
      <c r="C185" s="88"/>
      <c r="D185" s="88"/>
      <c r="E185" s="88"/>
      <c r="F185" s="88"/>
      <c r="G185" s="22"/>
      <c r="H185" s="283"/>
      <c r="I185" s="283"/>
      <c r="J185" s="283"/>
      <c r="K185" s="283"/>
      <c r="L185" s="283"/>
      <c r="M185" s="283"/>
      <c r="N185" s="283"/>
      <c r="O185" s="283"/>
      <c r="P185" s="283"/>
      <c r="Q185" s="283"/>
      <c r="R185" s="283"/>
      <c r="S185" s="283"/>
      <c r="T185" s="283"/>
      <c r="U185" s="283"/>
      <c r="V185" s="283"/>
      <c r="W185" s="283"/>
      <c r="X185" s="283"/>
      <c r="Y185" s="283"/>
      <c r="Z185" s="283"/>
      <c r="AA185" s="283"/>
      <c r="AB185" s="283"/>
      <c r="AC185" s="283"/>
      <c r="AD185" s="283"/>
      <c r="AE185" s="283"/>
      <c r="AF185" s="283"/>
      <c r="AG185" s="283"/>
      <c r="AH185" s="283"/>
      <c r="AI185" s="283"/>
      <c r="AJ185" s="283"/>
      <c r="AK185" s="283"/>
    </row>
    <row r="186" spans="1:37" s="23" customFormat="1" ht="15.75">
      <c r="A186" s="118"/>
      <c r="B186" s="109"/>
      <c r="C186" s="88"/>
      <c r="D186" s="88"/>
      <c r="E186" s="88"/>
      <c r="F186" s="88"/>
      <c r="G186" s="22"/>
      <c r="H186" s="283"/>
      <c r="I186" s="283"/>
      <c r="J186" s="283"/>
      <c r="K186" s="283"/>
      <c r="L186" s="283"/>
      <c r="M186" s="283"/>
      <c r="N186" s="283"/>
      <c r="O186" s="283"/>
      <c r="P186" s="283"/>
      <c r="Q186" s="283"/>
      <c r="R186" s="283"/>
      <c r="S186" s="283"/>
      <c r="T186" s="283"/>
      <c r="U186" s="283"/>
      <c r="V186" s="283"/>
      <c r="W186" s="283"/>
      <c r="X186" s="283"/>
      <c r="Y186" s="283"/>
      <c r="Z186" s="283"/>
      <c r="AA186" s="283"/>
      <c r="AB186" s="283"/>
      <c r="AC186" s="283"/>
      <c r="AD186" s="283"/>
      <c r="AE186" s="283"/>
      <c r="AF186" s="283"/>
      <c r="AG186" s="283"/>
      <c r="AH186" s="283"/>
      <c r="AI186" s="283"/>
      <c r="AJ186" s="283"/>
      <c r="AK186" s="283"/>
    </row>
    <row r="187" spans="1:37" s="23" customFormat="1" ht="15.75">
      <c r="A187" s="118"/>
      <c r="B187" s="109"/>
      <c r="C187" s="88"/>
      <c r="D187" s="88"/>
      <c r="E187" s="88"/>
      <c r="F187" s="88"/>
      <c r="G187" s="22"/>
      <c r="H187" s="283"/>
      <c r="I187" s="283"/>
      <c r="J187" s="283"/>
      <c r="K187" s="283"/>
      <c r="L187" s="283"/>
      <c r="M187" s="283"/>
      <c r="N187" s="283"/>
      <c r="O187" s="283"/>
      <c r="P187" s="283"/>
      <c r="Q187" s="283"/>
      <c r="R187" s="283"/>
      <c r="S187" s="283"/>
      <c r="T187" s="283"/>
      <c r="U187" s="283"/>
      <c r="V187" s="283"/>
      <c r="W187" s="283"/>
      <c r="X187" s="283"/>
      <c r="Y187" s="283"/>
      <c r="Z187" s="283"/>
      <c r="AA187" s="283"/>
      <c r="AB187" s="283"/>
      <c r="AC187" s="283"/>
      <c r="AD187" s="283"/>
      <c r="AE187" s="283"/>
      <c r="AF187" s="283"/>
      <c r="AG187" s="283"/>
      <c r="AH187" s="283"/>
      <c r="AI187" s="283"/>
      <c r="AJ187" s="283"/>
      <c r="AK187" s="283"/>
    </row>
    <row r="188" spans="1:37" s="23" customFormat="1" ht="15.75">
      <c r="A188" s="118"/>
      <c r="B188" s="109"/>
      <c r="C188" s="88"/>
      <c r="D188" s="88"/>
      <c r="E188" s="88"/>
      <c r="F188" s="88"/>
      <c r="G188" s="22"/>
      <c r="H188" s="283"/>
      <c r="I188" s="283"/>
      <c r="J188" s="283"/>
      <c r="K188" s="283"/>
      <c r="L188" s="283"/>
      <c r="M188" s="283"/>
      <c r="N188" s="283"/>
      <c r="O188" s="283"/>
      <c r="P188" s="283"/>
      <c r="Q188" s="283"/>
      <c r="R188" s="283"/>
      <c r="S188" s="283"/>
      <c r="T188" s="283"/>
      <c r="U188" s="283"/>
      <c r="V188" s="283"/>
      <c r="W188" s="283"/>
      <c r="X188" s="283"/>
      <c r="Y188" s="283"/>
      <c r="Z188" s="283"/>
      <c r="AA188" s="283"/>
      <c r="AB188" s="283"/>
      <c r="AC188" s="283"/>
      <c r="AD188" s="283"/>
      <c r="AE188" s="283"/>
      <c r="AF188" s="283"/>
      <c r="AG188" s="283"/>
      <c r="AH188" s="283"/>
      <c r="AI188" s="283"/>
      <c r="AJ188" s="283"/>
      <c r="AK188" s="283"/>
    </row>
    <row r="189" spans="1:37" s="23" customFormat="1" ht="15.75">
      <c r="A189" s="118"/>
      <c r="B189" s="109"/>
      <c r="C189" s="88"/>
      <c r="D189" s="88"/>
      <c r="E189" s="88"/>
      <c r="F189" s="88"/>
      <c r="G189" s="22"/>
      <c r="H189" s="283"/>
      <c r="I189" s="283"/>
      <c r="J189" s="283"/>
      <c r="K189" s="283"/>
      <c r="L189" s="283"/>
      <c r="M189" s="283"/>
      <c r="N189" s="283"/>
      <c r="O189" s="283"/>
      <c r="P189" s="283"/>
      <c r="Q189" s="283"/>
      <c r="R189" s="283"/>
      <c r="S189" s="283"/>
      <c r="T189" s="283"/>
      <c r="U189" s="283"/>
      <c r="V189" s="283"/>
      <c r="W189" s="283"/>
      <c r="X189" s="283"/>
      <c r="Y189" s="283"/>
      <c r="Z189" s="283"/>
      <c r="AA189" s="283"/>
      <c r="AB189" s="283"/>
      <c r="AC189" s="283"/>
      <c r="AD189" s="283"/>
      <c r="AE189" s="283"/>
      <c r="AF189" s="283"/>
      <c r="AG189" s="283"/>
      <c r="AH189" s="283"/>
      <c r="AI189" s="283"/>
      <c r="AJ189" s="283"/>
      <c r="AK189" s="283"/>
    </row>
    <row r="190" spans="1:37" s="23" customFormat="1" ht="15.75">
      <c r="A190" s="118"/>
      <c r="B190" s="109"/>
      <c r="C190" s="88"/>
      <c r="D190" s="88"/>
      <c r="E190" s="88"/>
      <c r="F190" s="88"/>
      <c r="G190" s="22"/>
      <c r="H190" s="283"/>
      <c r="I190" s="283"/>
      <c r="J190" s="283"/>
      <c r="K190" s="283"/>
      <c r="L190" s="283"/>
      <c r="M190" s="283"/>
      <c r="N190" s="283"/>
      <c r="O190" s="283"/>
      <c r="P190" s="283"/>
      <c r="Q190" s="283"/>
      <c r="R190" s="283"/>
      <c r="S190" s="283"/>
      <c r="T190" s="283"/>
      <c r="U190" s="283"/>
      <c r="V190" s="283"/>
      <c r="W190" s="283"/>
      <c r="X190" s="283"/>
      <c r="Y190" s="283"/>
      <c r="Z190" s="283"/>
      <c r="AA190" s="283"/>
      <c r="AB190" s="283"/>
      <c r="AC190" s="283"/>
      <c r="AD190" s="283"/>
      <c r="AE190" s="283"/>
      <c r="AF190" s="283"/>
      <c r="AG190" s="283"/>
      <c r="AH190" s="283"/>
      <c r="AI190" s="283"/>
      <c r="AJ190" s="283"/>
      <c r="AK190" s="283"/>
    </row>
    <row r="191" spans="1:37" s="23" customFormat="1" ht="15.75">
      <c r="A191" s="118"/>
      <c r="B191" s="109"/>
      <c r="C191" s="88"/>
      <c r="D191" s="88"/>
      <c r="E191" s="88"/>
      <c r="F191" s="88"/>
      <c r="G191" s="22"/>
      <c r="H191" s="283"/>
      <c r="I191" s="283"/>
      <c r="J191" s="283"/>
      <c r="K191" s="283"/>
      <c r="L191" s="283"/>
      <c r="M191" s="283"/>
      <c r="N191" s="283"/>
      <c r="O191" s="283"/>
      <c r="P191" s="283"/>
      <c r="Q191" s="283"/>
      <c r="R191" s="283"/>
      <c r="S191" s="283"/>
      <c r="T191" s="283"/>
      <c r="U191" s="283"/>
      <c r="V191" s="283"/>
      <c r="W191" s="283"/>
      <c r="X191" s="283"/>
      <c r="Y191" s="283"/>
      <c r="Z191" s="283"/>
      <c r="AA191" s="283"/>
      <c r="AB191" s="283"/>
      <c r="AC191" s="283"/>
      <c r="AD191" s="283"/>
      <c r="AE191" s="283"/>
      <c r="AF191" s="283"/>
      <c r="AG191" s="283"/>
      <c r="AH191" s="283"/>
      <c r="AI191" s="283"/>
      <c r="AJ191" s="283"/>
      <c r="AK191" s="283"/>
    </row>
    <row r="192" spans="1:37" s="23" customFormat="1" ht="15.75">
      <c r="A192" s="118"/>
      <c r="B192" s="109"/>
      <c r="C192" s="88"/>
      <c r="D192" s="88"/>
      <c r="E192" s="88"/>
      <c r="F192" s="88"/>
      <c r="G192" s="22"/>
      <c r="H192" s="283"/>
      <c r="I192" s="283"/>
      <c r="J192" s="283"/>
      <c r="K192" s="283"/>
      <c r="L192" s="283"/>
      <c r="M192" s="283"/>
      <c r="N192" s="283"/>
      <c r="O192" s="283"/>
      <c r="P192" s="283"/>
      <c r="Q192" s="283"/>
      <c r="R192" s="283"/>
      <c r="S192" s="283"/>
      <c r="T192" s="283"/>
      <c r="U192" s="283"/>
      <c r="V192" s="283"/>
      <c r="W192" s="283"/>
      <c r="X192" s="283"/>
      <c r="Y192" s="283"/>
      <c r="Z192" s="283"/>
      <c r="AA192" s="283"/>
      <c r="AB192" s="283"/>
      <c r="AC192" s="283"/>
      <c r="AD192" s="283"/>
      <c r="AE192" s="283"/>
      <c r="AF192" s="283"/>
      <c r="AG192" s="283"/>
      <c r="AH192" s="283"/>
      <c r="AI192" s="283"/>
      <c r="AJ192" s="283"/>
      <c r="AK192" s="283"/>
    </row>
    <row r="193" spans="1:37" s="23" customFormat="1" ht="15.75">
      <c r="A193" s="118"/>
      <c r="B193" s="109"/>
      <c r="C193" s="88"/>
      <c r="D193" s="88"/>
      <c r="E193" s="88"/>
      <c r="F193" s="88"/>
      <c r="G193" s="22"/>
      <c r="H193" s="283"/>
      <c r="I193" s="283"/>
      <c r="J193" s="283"/>
      <c r="K193" s="283"/>
      <c r="L193" s="283"/>
      <c r="M193" s="283"/>
      <c r="N193" s="283"/>
      <c r="O193" s="283"/>
      <c r="P193" s="283"/>
      <c r="Q193" s="283"/>
      <c r="R193" s="283"/>
      <c r="S193" s="283"/>
      <c r="T193" s="283"/>
      <c r="U193" s="283"/>
      <c r="V193" s="283"/>
      <c r="W193" s="283"/>
      <c r="X193" s="283"/>
      <c r="Y193" s="283"/>
      <c r="Z193" s="283"/>
      <c r="AA193" s="283"/>
      <c r="AB193" s="283"/>
      <c r="AC193" s="283"/>
      <c r="AD193" s="283"/>
      <c r="AE193" s="283"/>
      <c r="AF193" s="283"/>
      <c r="AG193" s="283"/>
      <c r="AH193" s="283"/>
      <c r="AI193" s="283"/>
      <c r="AJ193" s="283"/>
      <c r="AK193" s="283"/>
    </row>
    <row r="194" spans="1:37" s="23" customFormat="1" ht="15.75">
      <c r="A194" s="118"/>
      <c r="B194" s="109"/>
      <c r="C194" s="88"/>
      <c r="D194" s="88"/>
      <c r="E194" s="88"/>
      <c r="F194" s="88"/>
      <c r="G194" s="22"/>
      <c r="H194" s="283"/>
      <c r="I194" s="283"/>
      <c r="J194" s="283"/>
      <c r="K194" s="283"/>
      <c r="L194" s="283"/>
      <c r="M194" s="283"/>
      <c r="N194" s="283"/>
      <c r="O194" s="283"/>
      <c r="P194" s="283"/>
      <c r="Q194" s="283"/>
      <c r="R194" s="283"/>
      <c r="S194" s="283"/>
      <c r="T194" s="283"/>
      <c r="U194" s="283"/>
      <c r="V194" s="283"/>
      <c r="W194" s="283"/>
      <c r="X194" s="283"/>
      <c r="Y194" s="283"/>
      <c r="Z194" s="283"/>
      <c r="AA194" s="283"/>
      <c r="AB194" s="283"/>
      <c r="AC194" s="283"/>
      <c r="AD194" s="283"/>
      <c r="AE194" s="283"/>
      <c r="AF194" s="283"/>
      <c r="AG194" s="283"/>
      <c r="AH194" s="283"/>
      <c r="AI194" s="283"/>
      <c r="AJ194" s="283"/>
      <c r="AK194" s="283"/>
    </row>
    <row r="195" spans="1:37" s="23" customFormat="1" ht="15.75">
      <c r="A195" s="118"/>
      <c r="B195" s="109"/>
      <c r="C195" s="88"/>
      <c r="D195" s="88"/>
      <c r="E195" s="88"/>
      <c r="F195" s="88"/>
      <c r="G195" s="22"/>
      <c r="H195" s="283"/>
      <c r="I195" s="283"/>
      <c r="J195" s="283"/>
      <c r="K195" s="283"/>
      <c r="L195" s="283"/>
      <c r="M195" s="283"/>
      <c r="N195" s="283"/>
      <c r="O195" s="283"/>
      <c r="P195" s="283"/>
      <c r="Q195" s="283"/>
      <c r="R195" s="283"/>
      <c r="S195" s="283"/>
      <c r="T195" s="283"/>
      <c r="U195" s="283"/>
      <c r="V195" s="283"/>
      <c r="W195" s="283"/>
      <c r="X195" s="283"/>
      <c r="Y195" s="283"/>
      <c r="Z195" s="283"/>
      <c r="AA195" s="283"/>
      <c r="AB195" s="283"/>
      <c r="AC195" s="283"/>
      <c r="AD195" s="283"/>
      <c r="AE195" s="283"/>
      <c r="AF195" s="283"/>
      <c r="AG195" s="283"/>
      <c r="AH195" s="283"/>
      <c r="AI195" s="283"/>
      <c r="AJ195" s="283"/>
      <c r="AK195" s="283"/>
    </row>
    <row r="196" spans="1:37" s="23" customFormat="1" ht="15.75">
      <c r="A196" s="118"/>
      <c r="B196" s="109"/>
      <c r="C196" s="88"/>
      <c r="D196" s="88"/>
      <c r="E196" s="88"/>
      <c r="F196" s="88"/>
      <c r="G196" s="22"/>
      <c r="H196" s="283"/>
      <c r="I196" s="283"/>
      <c r="J196" s="283"/>
      <c r="K196" s="283"/>
      <c r="L196" s="283"/>
      <c r="M196" s="283"/>
      <c r="N196" s="283"/>
      <c r="O196" s="283"/>
      <c r="P196" s="283"/>
      <c r="Q196" s="283"/>
      <c r="R196" s="283"/>
      <c r="S196" s="283"/>
      <c r="T196" s="283"/>
      <c r="U196" s="283"/>
      <c r="V196" s="283"/>
      <c r="W196" s="283"/>
      <c r="X196" s="283"/>
      <c r="Y196" s="283"/>
      <c r="Z196" s="283"/>
      <c r="AA196" s="283"/>
      <c r="AB196" s="283"/>
      <c r="AC196" s="283"/>
      <c r="AD196" s="283"/>
      <c r="AE196" s="283"/>
      <c r="AF196" s="283"/>
      <c r="AG196" s="283"/>
      <c r="AH196" s="283"/>
      <c r="AI196" s="283"/>
      <c r="AJ196" s="283"/>
      <c r="AK196" s="283"/>
    </row>
    <row r="197" spans="1:37" s="23" customFormat="1" ht="15.75">
      <c r="A197" s="118"/>
      <c r="B197" s="109"/>
      <c r="C197" s="88"/>
      <c r="D197" s="88"/>
      <c r="E197" s="88"/>
      <c r="F197" s="88"/>
      <c r="G197" s="22"/>
      <c r="H197" s="283"/>
      <c r="I197" s="283"/>
      <c r="J197" s="283"/>
      <c r="K197" s="283"/>
      <c r="L197" s="283"/>
      <c r="M197" s="283"/>
      <c r="N197" s="283"/>
      <c r="O197" s="283"/>
      <c r="P197" s="283"/>
      <c r="Q197" s="283"/>
      <c r="R197" s="283"/>
      <c r="S197" s="283"/>
      <c r="T197" s="283"/>
      <c r="U197" s="283"/>
      <c r="V197" s="283"/>
      <c r="W197" s="283"/>
      <c r="X197" s="283"/>
      <c r="Y197" s="283"/>
      <c r="Z197" s="283"/>
      <c r="AA197" s="283"/>
      <c r="AB197" s="283"/>
      <c r="AC197" s="283"/>
      <c r="AD197" s="283"/>
      <c r="AE197" s="283"/>
      <c r="AF197" s="283"/>
      <c r="AG197" s="283"/>
      <c r="AH197" s="283"/>
      <c r="AI197" s="283"/>
      <c r="AJ197" s="283"/>
      <c r="AK197" s="283"/>
    </row>
    <row r="198" spans="1:37" s="23" customFormat="1" ht="15.75">
      <c r="A198" s="118"/>
      <c r="B198" s="109"/>
      <c r="C198" s="88"/>
      <c r="D198" s="88"/>
      <c r="E198" s="88"/>
      <c r="F198" s="88"/>
      <c r="G198" s="22"/>
      <c r="H198" s="283"/>
      <c r="I198" s="283"/>
      <c r="J198" s="283"/>
      <c r="K198" s="283"/>
      <c r="L198" s="283"/>
      <c r="M198" s="283"/>
      <c r="N198" s="283"/>
      <c r="O198" s="283"/>
      <c r="P198" s="283"/>
      <c r="Q198" s="283"/>
      <c r="R198" s="283"/>
      <c r="S198" s="283"/>
      <c r="T198" s="283"/>
      <c r="U198" s="283"/>
      <c r="V198" s="283"/>
      <c r="W198" s="283"/>
      <c r="X198" s="283"/>
      <c r="Y198" s="283"/>
      <c r="Z198" s="283"/>
      <c r="AA198" s="283"/>
      <c r="AB198" s="283"/>
      <c r="AC198" s="283"/>
      <c r="AD198" s="283"/>
      <c r="AE198" s="283"/>
      <c r="AF198" s="283"/>
      <c r="AG198" s="283"/>
      <c r="AH198" s="283"/>
      <c r="AI198" s="283"/>
      <c r="AJ198" s="283"/>
      <c r="AK198" s="283"/>
    </row>
    <row r="199" spans="1:37" s="23" customFormat="1" ht="15.75">
      <c r="A199" s="118"/>
      <c r="B199" s="109"/>
      <c r="C199" s="88"/>
      <c r="D199" s="88"/>
      <c r="E199" s="88"/>
      <c r="F199" s="88"/>
      <c r="G199" s="22"/>
      <c r="H199" s="283"/>
      <c r="I199" s="283"/>
      <c r="J199" s="283"/>
      <c r="K199" s="283"/>
      <c r="L199" s="283"/>
      <c r="M199" s="283"/>
      <c r="N199" s="283"/>
      <c r="O199" s="283"/>
      <c r="P199" s="283"/>
      <c r="Q199" s="283"/>
      <c r="R199" s="283"/>
      <c r="S199" s="283"/>
      <c r="T199" s="283"/>
      <c r="U199" s="283"/>
      <c r="V199" s="283"/>
      <c r="W199" s="283"/>
      <c r="X199" s="283"/>
      <c r="Y199" s="283"/>
      <c r="Z199" s="283"/>
      <c r="AA199" s="283"/>
      <c r="AB199" s="283"/>
      <c r="AC199" s="283"/>
      <c r="AD199" s="283"/>
      <c r="AE199" s="283"/>
      <c r="AF199" s="283"/>
      <c r="AG199" s="283"/>
      <c r="AH199" s="283"/>
      <c r="AI199" s="283"/>
      <c r="AJ199" s="283"/>
      <c r="AK199" s="283"/>
    </row>
    <row r="200" spans="1:37" s="23" customFormat="1" ht="15.75">
      <c r="A200" s="118"/>
      <c r="B200" s="109"/>
      <c r="C200" s="88"/>
      <c r="D200" s="88"/>
      <c r="E200" s="88"/>
      <c r="F200" s="88"/>
      <c r="G200" s="22"/>
      <c r="H200" s="283"/>
      <c r="I200" s="283"/>
      <c r="J200" s="283"/>
      <c r="K200" s="283"/>
      <c r="L200" s="283"/>
      <c r="M200" s="283"/>
      <c r="N200" s="283"/>
      <c r="O200" s="283"/>
      <c r="P200" s="283"/>
      <c r="Q200" s="283"/>
      <c r="R200" s="283"/>
      <c r="S200" s="283"/>
      <c r="T200" s="283"/>
      <c r="U200" s="283"/>
      <c r="V200" s="283"/>
      <c r="W200" s="283"/>
      <c r="X200" s="283"/>
      <c r="Y200" s="283"/>
      <c r="Z200" s="283"/>
      <c r="AA200" s="283"/>
      <c r="AB200" s="283"/>
      <c r="AC200" s="283"/>
      <c r="AD200" s="283"/>
      <c r="AE200" s="283"/>
      <c r="AF200" s="283"/>
      <c r="AG200" s="283"/>
      <c r="AH200" s="283"/>
      <c r="AI200" s="283"/>
      <c r="AJ200" s="283"/>
      <c r="AK200" s="283"/>
    </row>
    <row r="201" spans="1:37" s="23" customFormat="1" ht="15.75">
      <c r="A201" s="118"/>
      <c r="B201" s="109"/>
      <c r="C201" s="88"/>
      <c r="D201" s="88"/>
      <c r="E201" s="88"/>
      <c r="F201" s="88"/>
      <c r="G201" s="22"/>
      <c r="H201" s="283"/>
      <c r="I201" s="283"/>
      <c r="J201" s="283"/>
      <c r="K201" s="283"/>
      <c r="L201" s="283"/>
      <c r="M201" s="283"/>
      <c r="N201" s="283"/>
      <c r="O201" s="283"/>
      <c r="P201" s="283"/>
      <c r="Q201" s="283"/>
      <c r="R201" s="283"/>
      <c r="S201" s="283"/>
      <c r="T201" s="283"/>
      <c r="U201" s="283"/>
      <c r="V201" s="283"/>
      <c r="W201" s="283"/>
      <c r="X201" s="283"/>
      <c r="Y201" s="283"/>
      <c r="Z201" s="283"/>
      <c r="AA201" s="283"/>
      <c r="AB201" s="283"/>
      <c r="AC201" s="283"/>
      <c r="AD201" s="283"/>
      <c r="AE201" s="283"/>
      <c r="AF201" s="283"/>
      <c r="AG201" s="283"/>
      <c r="AH201" s="283"/>
      <c r="AI201" s="283"/>
      <c r="AJ201" s="283"/>
      <c r="AK201" s="283"/>
    </row>
    <row r="202" spans="1:37" s="23" customFormat="1" ht="15.75">
      <c r="A202" s="118"/>
      <c r="B202" s="109"/>
      <c r="C202" s="88"/>
      <c r="D202" s="88"/>
      <c r="E202" s="88"/>
      <c r="F202" s="88"/>
      <c r="G202" s="22"/>
      <c r="H202" s="283"/>
      <c r="I202" s="283"/>
      <c r="J202" s="283"/>
      <c r="K202" s="283"/>
      <c r="L202" s="283"/>
      <c r="M202" s="283"/>
      <c r="N202" s="283"/>
      <c r="O202" s="283"/>
      <c r="P202" s="283"/>
      <c r="Q202" s="283"/>
      <c r="R202" s="283"/>
      <c r="S202" s="283"/>
      <c r="T202" s="283"/>
      <c r="U202" s="283"/>
      <c r="V202" s="283"/>
      <c r="W202" s="283"/>
      <c r="X202" s="283"/>
      <c r="Y202" s="283"/>
      <c r="Z202" s="283"/>
      <c r="AA202" s="283"/>
      <c r="AB202" s="283"/>
      <c r="AC202" s="283"/>
      <c r="AD202" s="283"/>
      <c r="AE202" s="283"/>
      <c r="AF202" s="283"/>
      <c r="AG202" s="283"/>
      <c r="AH202" s="283"/>
      <c r="AI202" s="283"/>
      <c r="AJ202" s="283"/>
      <c r="AK202" s="283"/>
    </row>
    <row r="203" spans="1:37" s="23" customFormat="1" ht="15.75">
      <c r="A203" s="118"/>
      <c r="B203" s="109"/>
      <c r="C203" s="88"/>
      <c r="D203" s="88"/>
      <c r="E203" s="88"/>
      <c r="F203" s="88"/>
      <c r="G203" s="22"/>
      <c r="H203" s="283"/>
      <c r="I203" s="283"/>
      <c r="J203" s="283"/>
      <c r="K203" s="283"/>
      <c r="L203" s="283"/>
      <c r="M203" s="283"/>
      <c r="N203" s="283"/>
      <c r="O203" s="283"/>
      <c r="P203" s="283"/>
      <c r="Q203" s="283"/>
      <c r="R203" s="283"/>
      <c r="S203" s="283"/>
      <c r="T203" s="283"/>
      <c r="U203" s="283"/>
      <c r="V203" s="283"/>
      <c r="W203" s="283"/>
      <c r="X203" s="283"/>
      <c r="Y203" s="283"/>
      <c r="Z203" s="283"/>
      <c r="AA203" s="283"/>
      <c r="AB203" s="283"/>
      <c r="AC203" s="283"/>
      <c r="AD203" s="283"/>
      <c r="AE203" s="283"/>
      <c r="AF203" s="283"/>
      <c r="AG203" s="283"/>
      <c r="AH203" s="283"/>
      <c r="AI203" s="283"/>
      <c r="AJ203" s="283"/>
      <c r="AK203" s="283"/>
    </row>
    <row r="204" spans="1:37" s="23" customFormat="1" ht="15.75">
      <c r="A204" s="118"/>
      <c r="B204" s="109"/>
      <c r="C204" s="88"/>
      <c r="D204" s="88"/>
      <c r="E204" s="88"/>
      <c r="F204" s="88"/>
      <c r="G204" s="22"/>
      <c r="H204" s="283"/>
      <c r="I204" s="283"/>
      <c r="J204" s="283"/>
      <c r="K204" s="283"/>
      <c r="L204" s="283"/>
      <c r="M204" s="283"/>
      <c r="N204" s="283"/>
      <c r="O204" s="283"/>
      <c r="P204" s="283"/>
      <c r="Q204" s="283"/>
      <c r="R204" s="283"/>
      <c r="S204" s="283"/>
      <c r="T204" s="283"/>
      <c r="U204" s="283"/>
      <c r="V204" s="283"/>
      <c r="W204" s="283"/>
      <c r="X204" s="283"/>
      <c r="Y204" s="283"/>
      <c r="Z204" s="283"/>
      <c r="AA204" s="283"/>
      <c r="AB204" s="283"/>
      <c r="AC204" s="283"/>
      <c r="AD204" s="283"/>
      <c r="AE204" s="283"/>
      <c r="AF204" s="283"/>
      <c r="AG204" s="283"/>
      <c r="AH204" s="283"/>
      <c r="AI204" s="283"/>
      <c r="AJ204" s="283"/>
      <c r="AK204" s="283"/>
    </row>
    <row r="205" spans="1:37" s="23" customFormat="1" ht="15.75">
      <c r="A205" s="118"/>
      <c r="B205" s="109"/>
      <c r="C205" s="88"/>
      <c r="D205" s="88"/>
      <c r="E205" s="88"/>
      <c r="F205" s="88"/>
      <c r="G205" s="22"/>
      <c r="H205" s="283"/>
      <c r="I205" s="283"/>
      <c r="J205" s="283"/>
      <c r="K205" s="283"/>
      <c r="L205" s="283"/>
      <c r="M205" s="283"/>
      <c r="N205" s="283"/>
      <c r="O205" s="283"/>
      <c r="P205" s="283"/>
      <c r="Q205" s="283"/>
      <c r="R205" s="283"/>
      <c r="S205" s="283"/>
      <c r="T205" s="283"/>
      <c r="U205" s="283"/>
      <c r="V205" s="283"/>
      <c r="W205" s="283"/>
      <c r="X205" s="283"/>
      <c r="Y205" s="283"/>
      <c r="Z205" s="283"/>
      <c r="AA205" s="283"/>
      <c r="AB205" s="283"/>
      <c r="AC205" s="283"/>
      <c r="AD205" s="283"/>
      <c r="AE205" s="283"/>
      <c r="AF205" s="283"/>
      <c r="AG205" s="283"/>
      <c r="AH205" s="283"/>
      <c r="AI205" s="283"/>
      <c r="AJ205" s="283"/>
      <c r="AK205" s="283"/>
    </row>
    <row r="206" spans="1:37" s="23" customFormat="1" ht="15.75">
      <c r="A206" s="118"/>
      <c r="B206" s="109"/>
      <c r="C206" s="88"/>
      <c r="D206" s="88"/>
      <c r="E206" s="88"/>
      <c r="F206" s="88"/>
      <c r="G206" s="22"/>
      <c r="H206" s="283"/>
      <c r="I206" s="283"/>
      <c r="J206" s="283"/>
      <c r="K206" s="283"/>
      <c r="L206" s="283"/>
      <c r="M206" s="283"/>
      <c r="N206" s="283"/>
      <c r="O206" s="283"/>
      <c r="P206" s="283"/>
      <c r="Q206" s="283"/>
      <c r="R206" s="283"/>
      <c r="S206" s="283"/>
      <c r="T206" s="283"/>
      <c r="U206" s="283"/>
      <c r="V206" s="283"/>
      <c r="W206" s="283"/>
      <c r="X206" s="283"/>
      <c r="Y206" s="283"/>
      <c r="Z206" s="283"/>
      <c r="AA206" s="283"/>
      <c r="AB206" s="283"/>
      <c r="AC206" s="283"/>
      <c r="AD206" s="283"/>
      <c r="AE206" s="283"/>
      <c r="AF206" s="283"/>
      <c r="AG206" s="283"/>
      <c r="AH206" s="283"/>
      <c r="AI206" s="283"/>
      <c r="AJ206" s="283"/>
      <c r="AK206" s="283"/>
    </row>
    <row r="207" spans="1:37" s="23" customFormat="1" ht="15.75">
      <c r="A207" s="118"/>
      <c r="B207" s="109"/>
      <c r="C207" s="88"/>
      <c r="D207" s="88"/>
      <c r="E207" s="88"/>
      <c r="F207" s="88"/>
      <c r="G207" s="22"/>
      <c r="H207" s="283"/>
      <c r="I207" s="283"/>
      <c r="J207" s="283"/>
      <c r="K207" s="283"/>
      <c r="L207" s="283"/>
      <c r="M207" s="283"/>
      <c r="N207" s="283"/>
      <c r="O207" s="283"/>
      <c r="P207" s="283"/>
      <c r="Q207" s="283"/>
      <c r="R207" s="283"/>
      <c r="S207" s="283"/>
      <c r="T207" s="283"/>
      <c r="U207" s="283"/>
      <c r="V207" s="283"/>
      <c r="W207" s="283"/>
      <c r="X207" s="283"/>
      <c r="Y207" s="283"/>
      <c r="Z207" s="283"/>
      <c r="AA207" s="283"/>
      <c r="AB207" s="283"/>
      <c r="AC207" s="283"/>
      <c r="AD207" s="283"/>
      <c r="AE207" s="283"/>
      <c r="AF207" s="283"/>
      <c r="AG207" s="283"/>
      <c r="AH207" s="283"/>
      <c r="AI207" s="283"/>
      <c r="AJ207" s="283"/>
      <c r="AK207" s="283"/>
    </row>
    <row r="208" spans="1:37" s="23" customFormat="1" ht="15.75">
      <c r="A208" s="118"/>
      <c r="B208" s="109"/>
      <c r="C208" s="88"/>
      <c r="D208" s="88"/>
      <c r="E208" s="88"/>
      <c r="F208" s="88"/>
      <c r="G208" s="22"/>
      <c r="H208" s="283"/>
      <c r="I208" s="283"/>
      <c r="J208" s="283"/>
      <c r="K208" s="283"/>
      <c r="L208" s="283"/>
      <c r="M208" s="283"/>
      <c r="N208" s="283"/>
      <c r="O208" s="283"/>
      <c r="P208" s="283"/>
      <c r="Q208" s="283"/>
      <c r="R208" s="283"/>
      <c r="S208" s="283"/>
      <c r="T208" s="283"/>
      <c r="U208" s="283"/>
      <c r="V208" s="283"/>
      <c r="W208" s="283"/>
      <c r="X208" s="283"/>
      <c r="Y208" s="283"/>
      <c r="Z208" s="283"/>
      <c r="AA208" s="283"/>
      <c r="AB208" s="283"/>
      <c r="AC208" s="283"/>
      <c r="AD208" s="283"/>
      <c r="AE208" s="283"/>
      <c r="AF208" s="283"/>
      <c r="AG208" s="283"/>
      <c r="AH208" s="283"/>
      <c r="AI208" s="283"/>
      <c r="AJ208" s="283"/>
      <c r="AK208" s="283"/>
    </row>
    <row r="209" spans="1:37" s="23" customFormat="1" ht="15.75">
      <c r="A209" s="118"/>
      <c r="B209" s="109"/>
      <c r="C209" s="88"/>
      <c r="D209" s="88"/>
      <c r="E209" s="88"/>
      <c r="F209" s="88"/>
      <c r="G209" s="22"/>
      <c r="H209" s="283"/>
      <c r="I209" s="283"/>
      <c r="J209" s="283"/>
      <c r="K209" s="283"/>
      <c r="L209" s="283"/>
      <c r="M209" s="283"/>
      <c r="N209" s="283"/>
      <c r="O209" s="283"/>
      <c r="P209" s="283"/>
      <c r="Q209" s="283"/>
      <c r="R209" s="283"/>
      <c r="S209" s="283"/>
      <c r="T209" s="283"/>
      <c r="U209" s="283"/>
      <c r="V209" s="283"/>
      <c r="W209" s="283"/>
      <c r="X209" s="283"/>
      <c r="Y209" s="283"/>
      <c r="Z209" s="283"/>
      <c r="AA209" s="283"/>
      <c r="AB209" s="283"/>
      <c r="AC209" s="283"/>
      <c r="AD209" s="283"/>
      <c r="AE209" s="283"/>
      <c r="AF209" s="283"/>
      <c r="AG209" s="283"/>
      <c r="AH209" s="283"/>
      <c r="AI209" s="283"/>
      <c r="AJ209" s="283"/>
      <c r="AK209" s="283"/>
    </row>
    <row r="210" spans="1:37" s="23" customFormat="1" ht="15.75">
      <c r="A210" s="118"/>
      <c r="B210" s="109"/>
      <c r="C210" s="88"/>
      <c r="D210" s="88"/>
      <c r="E210" s="88"/>
      <c r="F210" s="88"/>
      <c r="G210" s="22"/>
      <c r="H210" s="283"/>
      <c r="I210" s="283"/>
      <c r="J210" s="283"/>
      <c r="K210" s="283"/>
      <c r="L210" s="283"/>
      <c r="M210" s="283"/>
      <c r="N210" s="283"/>
      <c r="O210" s="283"/>
      <c r="P210" s="283"/>
      <c r="Q210" s="283"/>
      <c r="R210" s="283"/>
      <c r="S210" s="283"/>
      <c r="T210" s="283"/>
      <c r="U210" s="283"/>
      <c r="V210" s="283"/>
      <c r="W210" s="283"/>
      <c r="X210" s="283"/>
      <c r="Y210" s="283"/>
      <c r="Z210" s="283"/>
      <c r="AA210" s="283"/>
      <c r="AB210" s="283"/>
      <c r="AC210" s="283"/>
      <c r="AD210" s="283"/>
      <c r="AE210" s="283"/>
      <c r="AF210" s="283"/>
      <c r="AG210" s="283"/>
      <c r="AH210" s="283"/>
      <c r="AI210" s="283"/>
      <c r="AJ210" s="283"/>
      <c r="AK210" s="283"/>
    </row>
    <row r="211" spans="1:37" s="23" customFormat="1" ht="15.75">
      <c r="A211" s="118"/>
      <c r="B211" s="109"/>
      <c r="C211" s="88"/>
      <c r="D211" s="88"/>
      <c r="E211" s="88"/>
      <c r="F211" s="88"/>
      <c r="G211" s="22"/>
      <c r="H211" s="283"/>
      <c r="I211" s="283"/>
      <c r="J211" s="283"/>
      <c r="K211" s="283"/>
      <c r="L211" s="283"/>
      <c r="M211" s="283"/>
      <c r="N211" s="283"/>
      <c r="O211" s="283"/>
      <c r="P211" s="283"/>
      <c r="Q211" s="283"/>
      <c r="R211" s="283"/>
      <c r="S211" s="283"/>
      <c r="T211" s="283"/>
      <c r="U211" s="283"/>
      <c r="V211" s="283"/>
      <c r="W211" s="283"/>
      <c r="X211" s="283"/>
      <c r="Y211" s="283"/>
      <c r="Z211" s="283"/>
      <c r="AA211" s="283"/>
      <c r="AB211" s="283"/>
      <c r="AC211" s="283"/>
      <c r="AD211" s="283"/>
      <c r="AE211" s="283"/>
      <c r="AF211" s="283"/>
      <c r="AG211" s="283"/>
      <c r="AH211" s="283"/>
      <c r="AI211" s="283"/>
      <c r="AJ211" s="283"/>
      <c r="AK211" s="283"/>
    </row>
    <row r="212" spans="1:37" s="23" customFormat="1" ht="15.75">
      <c r="A212" s="118"/>
      <c r="B212" s="109"/>
      <c r="C212" s="88"/>
      <c r="D212" s="88"/>
      <c r="E212" s="88"/>
      <c r="F212" s="88"/>
      <c r="G212" s="22"/>
      <c r="H212" s="283"/>
      <c r="I212" s="283"/>
      <c r="J212" s="283"/>
      <c r="K212" s="283"/>
      <c r="L212" s="283"/>
      <c r="M212" s="283"/>
      <c r="N212" s="283"/>
      <c r="O212" s="283"/>
      <c r="P212" s="283"/>
      <c r="Q212" s="283"/>
      <c r="R212" s="283"/>
      <c r="S212" s="283"/>
      <c r="T212" s="283"/>
      <c r="U212" s="283"/>
      <c r="V212" s="283"/>
      <c r="W212" s="283"/>
      <c r="X212" s="283"/>
      <c r="Y212" s="283"/>
      <c r="Z212" s="283"/>
      <c r="AA212" s="283"/>
      <c r="AB212" s="283"/>
      <c r="AC212" s="283"/>
      <c r="AD212" s="283"/>
      <c r="AE212" s="283"/>
      <c r="AF212" s="283"/>
      <c r="AG212" s="283"/>
      <c r="AH212" s="283"/>
      <c r="AI212" s="283"/>
      <c r="AJ212" s="283"/>
      <c r="AK212" s="283"/>
    </row>
    <row r="213" spans="1:37" s="23" customFormat="1" ht="15.75">
      <c r="A213" s="118"/>
      <c r="B213" s="109"/>
      <c r="C213" s="88"/>
      <c r="D213" s="88"/>
      <c r="E213" s="88"/>
      <c r="F213" s="88"/>
      <c r="G213" s="22"/>
      <c r="H213" s="283"/>
      <c r="I213" s="283"/>
      <c r="J213" s="283"/>
      <c r="K213" s="283"/>
      <c r="L213" s="283"/>
      <c r="M213" s="283"/>
      <c r="N213" s="283"/>
      <c r="O213" s="283"/>
      <c r="P213" s="283"/>
      <c r="Q213" s="283"/>
      <c r="R213" s="283"/>
      <c r="S213" s="283"/>
      <c r="T213" s="283"/>
      <c r="U213" s="283"/>
      <c r="V213" s="283"/>
      <c r="W213" s="283"/>
      <c r="X213" s="283"/>
      <c r="Y213" s="283"/>
      <c r="Z213" s="283"/>
      <c r="AA213" s="283"/>
      <c r="AB213" s="283"/>
      <c r="AC213" s="283"/>
      <c r="AD213" s="283"/>
      <c r="AE213" s="283"/>
      <c r="AF213" s="283"/>
      <c r="AG213" s="283"/>
      <c r="AH213" s="283"/>
      <c r="AI213" s="283"/>
      <c r="AJ213" s="283"/>
      <c r="AK213" s="283"/>
    </row>
    <row r="214" spans="1:37" s="23" customFormat="1" ht="15.75">
      <c r="A214" s="118"/>
      <c r="B214" s="109"/>
      <c r="C214" s="88"/>
      <c r="D214" s="88"/>
      <c r="E214" s="88"/>
      <c r="F214" s="88"/>
      <c r="G214" s="22"/>
      <c r="H214" s="283"/>
      <c r="I214" s="283"/>
      <c r="J214" s="283"/>
      <c r="K214" s="283"/>
      <c r="L214" s="283"/>
      <c r="M214" s="283"/>
      <c r="N214" s="283"/>
      <c r="O214" s="283"/>
      <c r="P214" s="283"/>
      <c r="Q214" s="283"/>
      <c r="R214" s="283"/>
      <c r="S214" s="283"/>
      <c r="T214" s="283"/>
      <c r="U214" s="283"/>
      <c r="V214" s="283"/>
      <c r="W214" s="283"/>
      <c r="X214" s="283"/>
      <c r="Y214" s="283"/>
      <c r="Z214" s="283"/>
      <c r="AA214" s="283"/>
      <c r="AB214" s="283"/>
      <c r="AC214" s="283"/>
      <c r="AD214" s="283"/>
      <c r="AE214" s="283"/>
      <c r="AF214" s="283"/>
      <c r="AG214" s="283"/>
      <c r="AH214" s="283"/>
      <c r="AI214" s="283"/>
      <c r="AJ214" s="283"/>
      <c r="AK214" s="283"/>
    </row>
    <row r="215" spans="1:37" s="23" customFormat="1" ht="15.75">
      <c r="A215" s="118"/>
      <c r="B215" s="109"/>
      <c r="C215" s="88"/>
      <c r="D215" s="88"/>
      <c r="E215" s="88"/>
      <c r="F215" s="88"/>
      <c r="G215" s="22"/>
      <c r="H215" s="283"/>
      <c r="I215" s="283"/>
      <c r="J215" s="283"/>
      <c r="K215" s="283"/>
      <c r="L215" s="283"/>
      <c r="M215" s="283"/>
      <c r="N215" s="283"/>
      <c r="O215" s="283"/>
      <c r="P215" s="283"/>
      <c r="Q215" s="283"/>
      <c r="R215" s="283"/>
      <c r="S215" s="283"/>
      <c r="T215" s="283"/>
      <c r="U215" s="283"/>
      <c r="V215" s="283"/>
      <c r="W215" s="283"/>
      <c r="X215" s="283"/>
      <c r="Y215" s="283"/>
      <c r="Z215" s="283"/>
      <c r="AA215" s="283"/>
      <c r="AB215" s="283"/>
      <c r="AC215" s="283"/>
      <c r="AD215" s="283"/>
      <c r="AE215" s="283"/>
      <c r="AF215" s="283"/>
      <c r="AG215" s="283"/>
      <c r="AH215" s="283"/>
      <c r="AI215" s="283"/>
      <c r="AJ215" s="283"/>
      <c r="AK215" s="283"/>
    </row>
    <row r="216" spans="1:37" s="23" customFormat="1" ht="15.75">
      <c r="A216" s="118"/>
      <c r="B216" s="109"/>
      <c r="C216" s="88"/>
      <c r="D216" s="88"/>
      <c r="E216" s="88"/>
      <c r="F216" s="88"/>
      <c r="G216" s="22"/>
      <c r="H216" s="283"/>
      <c r="I216" s="283"/>
      <c r="J216" s="283"/>
      <c r="K216" s="283"/>
      <c r="L216" s="283"/>
      <c r="M216" s="283"/>
      <c r="N216" s="283"/>
      <c r="O216" s="283"/>
      <c r="P216" s="283"/>
      <c r="Q216" s="283"/>
      <c r="R216" s="283"/>
      <c r="S216" s="283"/>
      <c r="T216" s="283"/>
      <c r="U216" s="283"/>
      <c r="V216" s="283"/>
      <c r="W216" s="283"/>
      <c r="X216" s="283"/>
      <c r="Y216" s="283"/>
      <c r="Z216" s="283"/>
      <c r="AA216" s="283"/>
      <c r="AB216" s="283"/>
      <c r="AC216" s="283"/>
      <c r="AD216" s="283"/>
      <c r="AE216" s="283"/>
      <c r="AF216" s="283"/>
      <c r="AG216" s="283"/>
      <c r="AH216" s="283"/>
      <c r="AI216" s="283"/>
      <c r="AJ216" s="283"/>
      <c r="AK216" s="283"/>
    </row>
    <row r="217" spans="1:37" s="23" customFormat="1" ht="15.75">
      <c r="A217" s="118"/>
      <c r="B217" s="109"/>
      <c r="C217" s="88"/>
      <c r="D217" s="88"/>
      <c r="E217" s="88"/>
      <c r="F217" s="88"/>
      <c r="G217" s="22"/>
      <c r="H217" s="283"/>
      <c r="I217" s="283"/>
      <c r="J217" s="283"/>
      <c r="K217" s="283"/>
      <c r="L217" s="283"/>
      <c r="M217" s="283"/>
      <c r="N217" s="283"/>
      <c r="O217" s="283"/>
      <c r="P217" s="283"/>
      <c r="Q217" s="283"/>
      <c r="R217" s="283"/>
      <c r="S217" s="283"/>
      <c r="T217" s="283"/>
      <c r="U217" s="283"/>
      <c r="V217" s="283"/>
      <c r="W217" s="283"/>
      <c r="X217" s="283"/>
      <c r="Y217" s="283"/>
      <c r="Z217" s="283"/>
      <c r="AA217" s="283"/>
      <c r="AB217" s="283"/>
      <c r="AC217" s="283"/>
      <c r="AD217" s="283"/>
      <c r="AE217" s="283"/>
      <c r="AF217" s="283"/>
      <c r="AG217" s="283"/>
      <c r="AH217" s="283"/>
      <c r="AI217" s="283"/>
      <c r="AJ217" s="283"/>
      <c r="AK217" s="283"/>
    </row>
    <row r="218" spans="1:37" s="23" customFormat="1" ht="15.75">
      <c r="A218" s="118"/>
      <c r="B218" s="109"/>
      <c r="C218" s="88"/>
      <c r="D218" s="88"/>
      <c r="E218" s="88"/>
      <c r="F218" s="88"/>
      <c r="G218" s="22"/>
      <c r="H218" s="283"/>
      <c r="I218" s="283"/>
      <c r="J218" s="283"/>
      <c r="K218" s="283"/>
      <c r="L218" s="283"/>
      <c r="M218" s="283"/>
      <c r="N218" s="283"/>
      <c r="O218" s="283"/>
      <c r="P218" s="283"/>
      <c r="Q218" s="283"/>
      <c r="R218" s="283"/>
      <c r="S218" s="283"/>
      <c r="T218" s="283"/>
      <c r="U218" s="283"/>
      <c r="V218" s="283"/>
      <c r="W218" s="283"/>
      <c r="X218" s="283"/>
      <c r="Y218" s="283"/>
      <c r="Z218" s="283"/>
      <c r="AA218" s="283"/>
      <c r="AB218" s="283"/>
      <c r="AC218" s="283"/>
      <c r="AD218" s="283"/>
      <c r="AE218" s="283"/>
      <c r="AF218" s="283"/>
      <c r="AG218" s="283"/>
      <c r="AH218" s="283"/>
      <c r="AI218" s="283"/>
      <c r="AJ218" s="283"/>
      <c r="AK218" s="283"/>
    </row>
    <row r="219" spans="1:37" s="23" customFormat="1" ht="15.75">
      <c r="A219" s="118"/>
      <c r="B219" s="109"/>
      <c r="C219" s="88"/>
      <c r="D219" s="88"/>
      <c r="E219" s="88"/>
      <c r="F219" s="88"/>
      <c r="G219" s="22"/>
      <c r="H219" s="283"/>
      <c r="I219" s="283"/>
      <c r="J219" s="283"/>
      <c r="K219" s="283"/>
      <c r="L219" s="283"/>
      <c r="M219" s="283"/>
      <c r="N219" s="283"/>
      <c r="O219" s="283"/>
      <c r="P219" s="283"/>
      <c r="Q219" s="283"/>
      <c r="R219" s="283"/>
      <c r="S219" s="283"/>
      <c r="T219" s="283"/>
      <c r="U219" s="283"/>
      <c r="V219" s="283"/>
      <c r="W219" s="283"/>
      <c r="X219" s="283"/>
      <c r="Y219" s="283"/>
      <c r="Z219" s="283"/>
      <c r="AA219" s="283"/>
      <c r="AB219" s="283"/>
      <c r="AC219" s="283"/>
      <c r="AD219" s="283"/>
      <c r="AE219" s="283"/>
      <c r="AF219" s="283"/>
      <c r="AG219" s="283"/>
      <c r="AH219" s="283"/>
      <c r="AI219" s="283"/>
      <c r="AJ219" s="283"/>
      <c r="AK219" s="283"/>
    </row>
    <row r="220" spans="1:37" s="23" customFormat="1" ht="15.75">
      <c r="A220" s="118"/>
      <c r="B220" s="109"/>
      <c r="C220" s="88"/>
      <c r="D220" s="88"/>
      <c r="E220" s="88"/>
      <c r="F220" s="88"/>
      <c r="G220" s="22"/>
      <c r="H220" s="283"/>
      <c r="I220" s="283"/>
      <c r="J220" s="283"/>
      <c r="K220" s="283"/>
      <c r="L220" s="283"/>
      <c r="M220" s="283"/>
      <c r="N220" s="283"/>
      <c r="O220" s="283"/>
      <c r="P220" s="283"/>
      <c r="Q220" s="283"/>
      <c r="R220" s="283"/>
      <c r="S220" s="283"/>
      <c r="T220" s="283"/>
      <c r="U220" s="283"/>
      <c r="V220" s="283"/>
      <c r="W220" s="283"/>
      <c r="X220" s="283"/>
      <c r="Y220" s="283"/>
      <c r="Z220" s="283"/>
      <c r="AA220" s="283"/>
      <c r="AB220" s="283"/>
      <c r="AC220" s="283"/>
      <c r="AD220" s="283"/>
      <c r="AE220" s="283"/>
      <c r="AF220" s="283"/>
      <c r="AG220" s="283"/>
      <c r="AH220" s="283"/>
      <c r="AI220" s="283"/>
      <c r="AJ220" s="283"/>
      <c r="AK220" s="283"/>
    </row>
    <row r="221" spans="1:37" s="23" customFormat="1" ht="15.75">
      <c r="A221" s="118"/>
      <c r="B221" s="109"/>
      <c r="C221" s="88"/>
      <c r="D221" s="88"/>
      <c r="E221" s="88"/>
      <c r="F221" s="88"/>
      <c r="G221" s="22"/>
      <c r="H221" s="283"/>
      <c r="I221" s="283"/>
      <c r="J221" s="283"/>
      <c r="K221" s="283"/>
      <c r="L221" s="283"/>
      <c r="M221" s="283"/>
      <c r="N221" s="283"/>
      <c r="O221" s="283"/>
      <c r="P221" s="283"/>
      <c r="Q221" s="283"/>
      <c r="R221" s="283"/>
      <c r="S221" s="283"/>
      <c r="T221" s="283"/>
      <c r="U221" s="283"/>
      <c r="V221" s="283"/>
      <c r="W221" s="283"/>
      <c r="X221" s="283"/>
      <c r="Y221" s="283"/>
      <c r="Z221" s="283"/>
      <c r="AA221" s="283"/>
      <c r="AB221" s="283"/>
      <c r="AC221" s="283"/>
      <c r="AD221" s="283"/>
      <c r="AE221" s="283"/>
      <c r="AF221" s="283"/>
      <c r="AG221" s="283"/>
      <c r="AH221" s="283"/>
      <c r="AI221" s="283"/>
      <c r="AJ221" s="283"/>
      <c r="AK221" s="283"/>
    </row>
    <row r="222" spans="1:37" s="23" customFormat="1" ht="15.75">
      <c r="A222" s="118"/>
      <c r="B222" s="109"/>
      <c r="C222" s="88"/>
      <c r="D222" s="88"/>
      <c r="E222" s="88"/>
      <c r="F222" s="88"/>
      <c r="G222" s="22"/>
      <c r="H222" s="283"/>
      <c r="I222" s="283"/>
      <c r="J222" s="283"/>
      <c r="K222" s="283"/>
      <c r="L222" s="283"/>
      <c r="M222" s="283"/>
      <c r="N222" s="283"/>
      <c r="O222" s="283"/>
      <c r="P222" s="283"/>
      <c r="Q222" s="283"/>
      <c r="R222" s="283"/>
      <c r="S222" s="283"/>
      <c r="T222" s="283"/>
      <c r="U222" s="283"/>
      <c r="V222" s="283"/>
      <c r="W222" s="283"/>
      <c r="X222" s="283"/>
      <c r="Y222" s="283"/>
      <c r="Z222" s="283"/>
      <c r="AA222" s="283"/>
      <c r="AB222" s="283"/>
      <c r="AC222" s="283"/>
      <c r="AD222" s="283"/>
      <c r="AE222" s="283"/>
      <c r="AF222" s="283"/>
      <c r="AG222" s="283"/>
      <c r="AH222" s="283"/>
      <c r="AI222" s="283"/>
      <c r="AJ222" s="283"/>
      <c r="AK222" s="283"/>
    </row>
    <row r="223" spans="1:37" s="23" customFormat="1" ht="15.75">
      <c r="A223" s="118"/>
      <c r="B223" s="109"/>
      <c r="C223" s="88"/>
      <c r="D223" s="88"/>
      <c r="E223" s="88"/>
      <c r="F223" s="88"/>
      <c r="G223" s="22"/>
      <c r="H223" s="283"/>
      <c r="I223" s="283"/>
      <c r="J223" s="283"/>
      <c r="K223" s="283"/>
      <c r="L223" s="283"/>
      <c r="M223" s="283"/>
      <c r="N223" s="283"/>
      <c r="O223" s="283"/>
      <c r="P223" s="283"/>
      <c r="Q223" s="283"/>
      <c r="R223" s="283"/>
      <c r="S223" s="283"/>
      <c r="T223" s="283"/>
      <c r="U223" s="283"/>
      <c r="V223" s="283"/>
      <c r="W223" s="283"/>
      <c r="X223" s="283"/>
      <c r="Y223" s="283"/>
      <c r="Z223" s="283"/>
      <c r="AA223" s="283"/>
      <c r="AB223" s="283"/>
      <c r="AC223" s="283"/>
      <c r="AD223" s="283"/>
      <c r="AE223" s="283"/>
      <c r="AF223" s="283"/>
      <c r="AG223" s="283"/>
      <c r="AH223" s="283"/>
      <c r="AI223" s="283"/>
      <c r="AJ223" s="283"/>
      <c r="AK223" s="283"/>
    </row>
    <row r="224" spans="1:37" s="23" customFormat="1" ht="15.75">
      <c r="A224" s="118"/>
      <c r="B224" s="109"/>
      <c r="C224" s="88"/>
      <c r="D224" s="88"/>
      <c r="E224" s="88"/>
      <c r="F224" s="88"/>
      <c r="G224" s="22"/>
      <c r="H224" s="283"/>
      <c r="I224" s="283"/>
      <c r="J224" s="283"/>
      <c r="K224" s="283"/>
      <c r="L224" s="283"/>
      <c r="M224" s="283"/>
      <c r="N224" s="283"/>
      <c r="O224" s="283"/>
      <c r="P224" s="283"/>
      <c r="Q224" s="283"/>
      <c r="R224" s="283"/>
      <c r="S224" s="283"/>
      <c r="T224" s="283"/>
      <c r="U224" s="283"/>
      <c r="V224" s="283"/>
      <c r="W224" s="283"/>
      <c r="X224" s="283"/>
      <c r="Y224" s="283"/>
      <c r="Z224" s="283"/>
      <c r="AA224" s="283"/>
      <c r="AB224" s="283"/>
      <c r="AC224" s="283"/>
      <c r="AD224" s="283"/>
      <c r="AE224" s="283"/>
      <c r="AF224" s="283"/>
      <c r="AG224" s="283"/>
      <c r="AH224" s="283"/>
      <c r="AI224" s="283"/>
      <c r="AJ224" s="283"/>
      <c r="AK224" s="283"/>
    </row>
    <row r="225" spans="1:37" s="23" customFormat="1" ht="15.75">
      <c r="A225" s="118"/>
      <c r="B225" s="109"/>
      <c r="C225" s="88"/>
      <c r="D225" s="88"/>
      <c r="E225" s="88"/>
      <c r="F225" s="88"/>
      <c r="G225" s="22"/>
      <c r="H225" s="283"/>
      <c r="I225" s="283"/>
      <c r="J225" s="283"/>
      <c r="K225" s="283"/>
      <c r="L225" s="283"/>
      <c r="M225" s="283"/>
      <c r="N225" s="283"/>
      <c r="O225" s="283"/>
      <c r="P225" s="283"/>
      <c r="Q225" s="283"/>
      <c r="R225" s="283"/>
      <c r="S225" s="283"/>
      <c r="T225" s="283"/>
      <c r="U225" s="283"/>
      <c r="V225" s="283"/>
      <c r="W225" s="283"/>
      <c r="X225" s="283"/>
      <c r="Y225" s="283"/>
      <c r="Z225" s="283"/>
      <c r="AA225" s="283"/>
      <c r="AB225" s="283"/>
      <c r="AC225" s="283"/>
      <c r="AD225" s="283"/>
      <c r="AE225" s="283"/>
      <c r="AF225" s="283"/>
      <c r="AG225" s="283"/>
      <c r="AH225" s="283"/>
      <c r="AI225" s="283"/>
      <c r="AJ225" s="283"/>
      <c r="AK225" s="283"/>
    </row>
    <row r="226" spans="1:37" s="23" customFormat="1" ht="15.75">
      <c r="A226" s="118"/>
      <c r="B226" s="109"/>
      <c r="C226" s="88"/>
      <c r="D226" s="88"/>
      <c r="E226" s="88"/>
      <c r="F226" s="88"/>
      <c r="G226" s="22"/>
      <c r="H226" s="283"/>
      <c r="I226" s="283"/>
      <c r="J226" s="283"/>
      <c r="K226" s="283"/>
      <c r="L226" s="283"/>
      <c r="M226" s="283"/>
      <c r="N226" s="283"/>
      <c r="O226" s="283"/>
      <c r="P226" s="283"/>
      <c r="Q226" s="283"/>
      <c r="R226" s="283"/>
      <c r="S226" s="283"/>
      <c r="T226" s="283"/>
      <c r="U226" s="283"/>
      <c r="V226" s="283"/>
      <c r="W226" s="283"/>
      <c r="X226" s="283"/>
      <c r="Y226" s="283"/>
      <c r="Z226" s="283"/>
      <c r="AA226" s="283"/>
      <c r="AB226" s="283"/>
      <c r="AC226" s="283"/>
      <c r="AD226" s="283"/>
      <c r="AE226" s="283"/>
      <c r="AF226" s="283"/>
      <c r="AG226" s="283"/>
      <c r="AH226" s="283"/>
      <c r="AI226" s="283"/>
      <c r="AJ226" s="283"/>
      <c r="AK226" s="283"/>
    </row>
    <row r="227" spans="1:37" s="23" customFormat="1" ht="15.75">
      <c r="A227" s="118"/>
      <c r="B227" s="109"/>
      <c r="C227" s="88"/>
      <c r="D227" s="88"/>
      <c r="E227" s="88"/>
      <c r="F227" s="88"/>
      <c r="G227" s="22"/>
      <c r="H227" s="283"/>
      <c r="I227" s="283"/>
      <c r="J227" s="283"/>
      <c r="K227" s="283"/>
      <c r="L227" s="283"/>
      <c r="M227" s="283"/>
      <c r="N227" s="283"/>
      <c r="O227" s="283"/>
      <c r="P227" s="283"/>
      <c r="Q227" s="283"/>
      <c r="R227" s="283"/>
      <c r="S227" s="283"/>
      <c r="T227" s="283"/>
      <c r="U227" s="283"/>
      <c r="V227" s="283"/>
      <c r="W227" s="283"/>
      <c r="X227" s="283"/>
      <c r="Y227" s="283"/>
      <c r="Z227" s="283"/>
      <c r="AA227" s="283"/>
      <c r="AB227" s="283"/>
      <c r="AC227" s="283"/>
      <c r="AD227" s="283"/>
      <c r="AE227" s="283"/>
      <c r="AF227" s="283"/>
      <c r="AG227" s="283"/>
      <c r="AH227" s="283"/>
      <c r="AI227" s="283"/>
      <c r="AJ227" s="283"/>
      <c r="AK227" s="283"/>
    </row>
    <row r="228" spans="1:37" s="23" customFormat="1" ht="15.75">
      <c r="A228" s="118"/>
      <c r="B228" s="109"/>
      <c r="C228" s="88"/>
      <c r="D228" s="88"/>
      <c r="E228" s="88"/>
      <c r="F228" s="88"/>
      <c r="G228" s="22"/>
      <c r="H228" s="283"/>
      <c r="I228" s="283"/>
      <c r="J228" s="283"/>
      <c r="K228" s="283"/>
      <c r="L228" s="283"/>
      <c r="M228" s="283"/>
      <c r="N228" s="283"/>
      <c r="O228" s="283"/>
      <c r="P228" s="283"/>
      <c r="Q228" s="283"/>
      <c r="R228" s="283"/>
      <c r="S228" s="283"/>
      <c r="T228" s="283"/>
      <c r="U228" s="283"/>
      <c r="V228" s="283"/>
      <c r="W228" s="283"/>
      <c r="X228" s="283"/>
      <c r="Y228" s="283"/>
      <c r="Z228" s="283"/>
      <c r="AA228" s="283"/>
      <c r="AB228" s="283"/>
      <c r="AC228" s="283"/>
      <c r="AD228" s="283"/>
      <c r="AE228" s="283"/>
      <c r="AF228" s="283"/>
      <c r="AG228" s="283"/>
      <c r="AH228" s="283"/>
      <c r="AI228" s="283"/>
      <c r="AJ228" s="283"/>
      <c r="AK228" s="283"/>
    </row>
    <row r="229" spans="1:37" s="23" customFormat="1" ht="15.75">
      <c r="A229" s="118"/>
      <c r="B229" s="109"/>
      <c r="C229" s="88"/>
      <c r="D229" s="88"/>
      <c r="E229" s="88"/>
      <c r="F229" s="88"/>
      <c r="G229" s="22"/>
      <c r="H229" s="283"/>
      <c r="I229" s="283"/>
      <c r="J229" s="283"/>
      <c r="K229" s="283"/>
      <c r="L229" s="283"/>
      <c r="M229" s="283"/>
      <c r="N229" s="283"/>
      <c r="O229" s="283"/>
      <c r="P229" s="283"/>
      <c r="Q229" s="283"/>
      <c r="R229" s="283"/>
      <c r="S229" s="283"/>
      <c r="T229" s="283"/>
      <c r="U229" s="283"/>
      <c r="V229" s="283"/>
      <c r="W229" s="283"/>
      <c r="X229" s="283"/>
      <c r="Y229" s="283"/>
      <c r="Z229" s="283"/>
      <c r="AA229" s="283"/>
      <c r="AB229" s="283"/>
      <c r="AC229" s="283"/>
      <c r="AD229" s="283"/>
      <c r="AE229" s="283"/>
      <c r="AF229" s="283"/>
      <c r="AG229" s="283"/>
      <c r="AH229" s="283"/>
      <c r="AI229" s="283"/>
      <c r="AJ229" s="283"/>
      <c r="AK229" s="283"/>
    </row>
    <row r="230" spans="1:37" s="23" customFormat="1" ht="15.75">
      <c r="A230" s="118"/>
      <c r="B230" s="109"/>
      <c r="C230" s="88"/>
      <c r="D230" s="88"/>
      <c r="E230" s="88"/>
      <c r="F230" s="88"/>
      <c r="G230" s="22"/>
      <c r="H230" s="283"/>
      <c r="I230" s="283"/>
      <c r="J230" s="283"/>
      <c r="K230" s="283"/>
      <c r="L230" s="283"/>
      <c r="M230" s="283"/>
      <c r="N230" s="283"/>
      <c r="O230" s="283"/>
      <c r="P230" s="283"/>
      <c r="Q230" s="283"/>
      <c r="R230" s="283"/>
      <c r="S230" s="283"/>
      <c r="T230" s="283"/>
      <c r="U230" s="283"/>
      <c r="V230" s="283"/>
      <c r="W230" s="283"/>
      <c r="X230" s="283"/>
      <c r="Y230" s="283"/>
      <c r="Z230" s="283"/>
      <c r="AA230" s="283"/>
      <c r="AB230" s="283"/>
      <c r="AC230" s="283"/>
      <c r="AD230" s="283"/>
      <c r="AE230" s="283"/>
      <c r="AF230" s="283"/>
      <c r="AG230" s="283"/>
      <c r="AH230" s="283"/>
      <c r="AI230" s="283"/>
      <c r="AJ230" s="283"/>
      <c r="AK230" s="283"/>
    </row>
    <row r="231" spans="1:37" s="23" customFormat="1" ht="15.75">
      <c r="A231" s="118"/>
      <c r="B231" s="109"/>
      <c r="C231" s="88"/>
      <c r="D231" s="88"/>
      <c r="E231" s="88"/>
      <c r="F231" s="88"/>
      <c r="G231" s="22"/>
      <c r="H231" s="283"/>
      <c r="I231" s="283"/>
      <c r="J231" s="283"/>
      <c r="K231" s="283"/>
      <c r="L231" s="283"/>
      <c r="M231" s="283"/>
      <c r="N231" s="283"/>
      <c r="O231" s="283"/>
      <c r="P231" s="283"/>
      <c r="Q231" s="283"/>
      <c r="R231" s="283"/>
      <c r="S231" s="283"/>
      <c r="T231" s="283"/>
      <c r="U231" s="283"/>
      <c r="V231" s="283"/>
      <c r="W231" s="283"/>
      <c r="X231" s="283"/>
      <c r="Y231" s="283"/>
      <c r="Z231" s="283"/>
      <c r="AA231" s="283"/>
      <c r="AB231" s="283"/>
      <c r="AC231" s="283"/>
      <c r="AD231" s="283"/>
      <c r="AE231" s="283"/>
      <c r="AF231" s="283"/>
      <c r="AG231" s="283"/>
      <c r="AH231" s="283"/>
      <c r="AI231" s="283"/>
      <c r="AJ231" s="283"/>
      <c r="AK231" s="283"/>
    </row>
    <row r="232" spans="1:37" s="23" customFormat="1" ht="15.75">
      <c r="A232" s="118"/>
      <c r="B232" s="109"/>
      <c r="C232" s="88"/>
      <c r="D232" s="88"/>
      <c r="E232" s="88"/>
      <c r="F232" s="88"/>
      <c r="G232" s="22"/>
      <c r="H232" s="283"/>
      <c r="I232" s="283"/>
      <c r="J232" s="283"/>
      <c r="K232" s="283"/>
      <c r="L232" s="283"/>
      <c r="M232" s="283"/>
      <c r="N232" s="283"/>
      <c r="O232" s="283"/>
      <c r="P232" s="283"/>
      <c r="Q232" s="283"/>
      <c r="R232" s="283"/>
      <c r="S232" s="283"/>
      <c r="T232" s="283"/>
      <c r="U232" s="283"/>
      <c r="V232" s="283"/>
      <c r="W232" s="283"/>
      <c r="X232" s="283"/>
      <c r="Y232" s="283"/>
      <c r="Z232" s="283"/>
      <c r="AA232" s="283"/>
      <c r="AB232" s="283"/>
      <c r="AC232" s="283"/>
      <c r="AD232" s="283"/>
      <c r="AE232" s="283"/>
      <c r="AF232" s="283"/>
      <c r="AG232" s="283"/>
      <c r="AH232" s="283"/>
      <c r="AI232" s="283"/>
      <c r="AJ232" s="283"/>
      <c r="AK232" s="283"/>
    </row>
    <row r="233" spans="1:37" s="23" customFormat="1" ht="15.75">
      <c r="A233" s="118"/>
      <c r="B233" s="109"/>
      <c r="C233" s="88"/>
      <c r="D233" s="88"/>
      <c r="E233" s="88"/>
      <c r="F233" s="88"/>
      <c r="G233" s="22"/>
      <c r="H233" s="283"/>
      <c r="I233" s="283"/>
      <c r="J233" s="283"/>
      <c r="K233" s="283"/>
      <c r="L233" s="283"/>
      <c r="M233" s="283"/>
      <c r="N233" s="283"/>
      <c r="O233" s="283"/>
      <c r="P233" s="283"/>
      <c r="Q233" s="283"/>
      <c r="R233" s="283"/>
      <c r="S233" s="283"/>
      <c r="T233" s="283"/>
      <c r="U233" s="283"/>
      <c r="V233" s="283"/>
      <c r="W233" s="283"/>
      <c r="X233" s="283"/>
      <c r="Y233" s="283"/>
      <c r="Z233" s="283"/>
      <c r="AA233" s="283"/>
      <c r="AB233" s="283"/>
      <c r="AC233" s="283"/>
      <c r="AD233" s="283"/>
      <c r="AE233" s="283"/>
      <c r="AF233" s="283"/>
      <c r="AG233" s="283"/>
      <c r="AH233" s="283"/>
      <c r="AI233" s="283"/>
      <c r="AJ233" s="283"/>
      <c r="AK233" s="283"/>
    </row>
    <row r="234" spans="1:37" s="23" customFormat="1" ht="15.75">
      <c r="A234" s="118"/>
      <c r="B234" s="109"/>
      <c r="C234" s="88"/>
      <c r="D234" s="88"/>
      <c r="E234" s="88"/>
      <c r="F234" s="88"/>
      <c r="G234" s="22"/>
      <c r="H234" s="283"/>
      <c r="I234" s="283"/>
      <c r="J234" s="283"/>
      <c r="K234" s="283"/>
      <c r="L234" s="283"/>
      <c r="M234" s="283"/>
      <c r="N234" s="283"/>
      <c r="O234" s="283"/>
      <c r="P234" s="283"/>
      <c r="Q234" s="283"/>
      <c r="R234" s="283"/>
      <c r="S234" s="283"/>
      <c r="T234" s="283"/>
      <c r="U234" s="283"/>
      <c r="V234" s="283"/>
      <c r="W234" s="283"/>
      <c r="X234" s="283"/>
      <c r="Y234" s="283"/>
      <c r="Z234" s="283"/>
      <c r="AA234" s="283"/>
      <c r="AB234" s="283"/>
      <c r="AC234" s="283"/>
      <c r="AD234" s="283"/>
      <c r="AE234" s="283"/>
      <c r="AF234" s="283"/>
      <c r="AG234" s="283"/>
      <c r="AH234" s="283"/>
      <c r="AI234" s="283"/>
      <c r="AJ234" s="283"/>
      <c r="AK234" s="283"/>
    </row>
    <row r="235" spans="1:37" s="23" customFormat="1" ht="15.75">
      <c r="A235" s="118"/>
      <c r="B235" s="109"/>
      <c r="C235" s="88"/>
      <c r="D235" s="88"/>
      <c r="E235" s="88"/>
      <c r="F235" s="88"/>
      <c r="G235" s="22"/>
      <c r="H235" s="283"/>
      <c r="I235" s="283"/>
      <c r="J235" s="283"/>
      <c r="K235" s="283"/>
      <c r="L235" s="283"/>
      <c r="M235" s="283"/>
      <c r="N235" s="283"/>
      <c r="O235" s="283"/>
      <c r="P235" s="283"/>
      <c r="Q235" s="283"/>
      <c r="R235" s="283"/>
      <c r="S235" s="283"/>
      <c r="T235" s="283"/>
      <c r="U235" s="283"/>
      <c r="V235" s="283"/>
      <c r="W235" s="283"/>
      <c r="X235" s="283"/>
      <c r="Y235" s="283"/>
      <c r="Z235" s="283"/>
      <c r="AA235" s="283"/>
      <c r="AB235" s="283"/>
      <c r="AC235" s="283"/>
      <c r="AD235" s="283"/>
      <c r="AE235" s="283"/>
      <c r="AF235" s="283"/>
      <c r="AG235" s="283"/>
      <c r="AH235" s="283"/>
      <c r="AI235" s="283"/>
      <c r="AJ235" s="283"/>
      <c r="AK235" s="283"/>
    </row>
    <row r="236" spans="1:37" s="23" customFormat="1" ht="15.75">
      <c r="A236" s="118"/>
      <c r="B236" s="109"/>
      <c r="C236" s="88"/>
      <c r="D236" s="88"/>
      <c r="E236" s="88"/>
      <c r="F236" s="88"/>
      <c r="G236" s="22"/>
      <c r="H236" s="283"/>
      <c r="I236" s="283"/>
      <c r="J236" s="283"/>
      <c r="K236" s="283"/>
      <c r="L236" s="283"/>
      <c r="M236" s="283"/>
      <c r="N236" s="283"/>
      <c r="O236" s="283"/>
      <c r="P236" s="283"/>
      <c r="Q236" s="283"/>
      <c r="R236" s="283"/>
      <c r="S236" s="283"/>
      <c r="T236" s="283"/>
      <c r="U236" s="283"/>
      <c r="V236" s="283"/>
      <c r="W236" s="283"/>
      <c r="X236" s="283"/>
      <c r="Y236" s="283"/>
      <c r="Z236" s="283"/>
      <c r="AA236" s="283"/>
      <c r="AB236" s="283"/>
      <c r="AC236" s="283"/>
      <c r="AD236" s="283"/>
      <c r="AE236" s="283"/>
      <c r="AF236" s="283"/>
      <c r="AG236" s="283"/>
      <c r="AH236" s="283"/>
      <c r="AI236" s="283"/>
      <c r="AJ236" s="283"/>
      <c r="AK236" s="283"/>
    </row>
    <row r="237" spans="1:37" s="23" customFormat="1" ht="15.75">
      <c r="A237" s="118"/>
      <c r="B237" s="109"/>
      <c r="C237" s="88"/>
      <c r="D237" s="88"/>
      <c r="E237" s="88"/>
      <c r="F237" s="88"/>
      <c r="G237" s="22"/>
      <c r="H237" s="283"/>
      <c r="I237" s="283"/>
      <c r="J237" s="283"/>
      <c r="K237" s="283"/>
      <c r="L237" s="283"/>
      <c r="M237" s="283"/>
      <c r="N237" s="283"/>
      <c r="O237" s="283"/>
      <c r="P237" s="283"/>
      <c r="Q237" s="283"/>
      <c r="R237" s="283"/>
      <c r="S237" s="283"/>
      <c r="T237" s="283"/>
      <c r="U237" s="283"/>
      <c r="V237" s="283"/>
      <c r="W237" s="283"/>
      <c r="X237" s="283"/>
      <c r="Y237" s="283"/>
      <c r="Z237" s="283"/>
      <c r="AA237" s="283"/>
      <c r="AB237" s="283"/>
      <c r="AC237" s="283"/>
      <c r="AD237" s="283"/>
      <c r="AE237" s="283"/>
      <c r="AF237" s="283"/>
      <c r="AG237" s="283"/>
      <c r="AH237" s="283"/>
      <c r="AI237" s="283"/>
      <c r="AJ237" s="283"/>
      <c r="AK237" s="283"/>
    </row>
    <row r="238" spans="1:37" s="23" customFormat="1" ht="15.75">
      <c r="A238" s="118"/>
      <c r="B238" s="109"/>
      <c r="C238" s="88"/>
      <c r="D238" s="88"/>
      <c r="E238" s="88"/>
      <c r="F238" s="88"/>
      <c r="G238" s="22"/>
      <c r="H238" s="283"/>
      <c r="I238" s="283"/>
      <c r="J238" s="283"/>
      <c r="K238" s="283"/>
      <c r="L238" s="283"/>
      <c r="M238" s="283"/>
      <c r="N238" s="283"/>
      <c r="O238" s="283"/>
      <c r="P238" s="283"/>
      <c r="Q238" s="283"/>
      <c r="R238" s="283"/>
      <c r="S238" s="283"/>
      <c r="T238" s="283"/>
      <c r="U238" s="283"/>
      <c r="V238" s="283"/>
      <c r="W238" s="283"/>
      <c r="X238" s="283"/>
      <c r="Y238" s="283"/>
      <c r="Z238" s="283"/>
      <c r="AA238" s="283"/>
      <c r="AB238" s="283"/>
      <c r="AC238" s="283"/>
      <c r="AD238" s="283"/>
      <c r="AE238" s="283"/>
      <c r="AF238" s="283"/>
      <c r="AG238" s="283"/>
      <c r="AH238" s="283"/>
      <c r="AI238" s="283"/>
      <c r="AJ238" s="283"/>
      <c r="AK238" s="283"/>
    </row>
    <row r="239" spans="1:37" s="23" customFormat="1" ht="15.75">
      <c r="A239" s="118"/>
      <c r="B239" s="109"/>
      <c r="C239" s="88"/>
      <c r="D239" s="88"/>
      <c r="E239" s="88"/>
      <c r="F239" s="88"/>
      <c r="G239" s="22"/>
      <c r="H239" s="283"/>
      <c r="I239" s="283"/>
      <c r="J239" s="283"/>
      <c r="K239" s="283"/>
      <c r="L239" s="283"/>
      <c r="M239" s="283"/>
      <c r="N239" s="283"/>
      <c r="O239" s="283"/>
      <c r="P239" s="283"/>
      <c r="Q239" s="283"/>
      <c r="R239" s="283"/>
      <c r="S239" s="283"/>
      <c r="T239" s="283"/>
      <c r="U239" s="283"/>
      <c r="V239" s="283"/>
      <c r="W239" s="283"/>
      <c r="X239" s="283"/>
      <c r="Y239" s="283"/>
      <c r="Z239" s="283"/>
      <c r="AA239" s="283"/>
      <c r="AB239" s="283"/>
      <c r="AC239" s="283"/>
      <c r="AD239" s="283"/>
      <c r="AE239" s="283"/>
      <c r="AF239" s="283"/>
      <c r="AG239" s="283"/>
      <c r="AH239" s="283"/>
      <c r="AI239" s="283"/>
      <c r="AJ239" s="283"/>
      <c r="AK239" s="283"/>
    </row>
    <row r="240" spans="1:37" s="23" customFormat="1" ht="15.75">
      <c r="A240" s="118"/>
      <c r="B240" s="109"/>
      <c r="C240" s="88"/>
      <c r="D240" s="88"/>
      <c r="E240" s="88"/>
      <c r="F240" s="88"/>
      <c r="G240" s="22"/>
      <c r="H240" s="283"/>
      <c r="I240" s="283"/>
      <c r="J240" s="283"/>
      <c r="K240" s="283"/>
      <c r="L240" s="283"/>
      <c r="M240" s="283"/>
      <c r="N240" s="283"/>
      <c r="O240" s="283"/>
      <c r="P240" s="283"/>
      <c r="Q240" s="283"/>
      <c r="R240" s="283"/>
      <c r="S240" s="283"/>
      <c r="T240" s="283"/>
      <c r="U240" s="283"/>
      <c r="V240" s="283"/>
      <c r="W240" s="283"/>
      <c r="X240" s="283"/>
      <c r="Y240" s="283"/>
      <c r="Z240" s="283"/>
      <c r="AA240" s="283"/>
      <c r="AB240" s="283"/>
      <c r="AC240" s="283"/>
      <c r="AD240" s="283"/>
      <c r="AE240" s="283"/>
      <c r="AF240" s="283"/>
      <c r="AG240" s="283"/>
      <c r="AH240" s="283"/>
      <c r="AI240" s="283"/>
      <c r="AJ240" s="283"/>
      <c r="AK240" s="283"/>
    </row>
    <row r="241" spans="1:37" s="23" customFormat="1" ht="15.75">
      <c r="A241" s="118"/>
      <c r="B241" s="109"/>
      <c r="C241" s="88"/>
      <c r="D241" s="88"/>
      <c r="E241" s="88"/>
      <c r="F241" s="88"/>
      <c r="G241" s="22"/>
      <c r="H241" s="283"/>
      <c r="I241" s="283"/>
      <c r="J241" s="283"/>
      <c r="K241" s="283"/>
      <c r="L241" s="283"/>
      <c r="M241" s="283"/>
      <c r="N241" s="283"/>
      <c r="O241" s="283"/>
      <c r="P241" s="283"/>
      <c r="Q241" s="283"/>
      <c r="R241" s="283"/>
      <c r="S241" s="283"/>
      <c r="T241" s="283"/>
      <c r="U241" s="283"/>
      <c r="V241" s="283"/>
      <c r="W241" s="283"/>
      <c r="X241" s="283"/>
      <c r="Y241" s="283"/>
      <c r="Z241" s="283"/>
      <c r="AA241" s="283"/>
      <c r="AB241" s="283"/>
      <c r="AC241" s="283"/>
      <c r="AD241" s="283"/>
      <c r="AE241" s="283"/>
      <c r="AF241" s="283"/>
      <c r="AG241" s="283"/>
      <c r="AH241" s="283"/>
      <c r="AI241" s="283"/>
      <c r="AJ241" s="283"/>
      <c r="AK241" s="283"/>
    </row>
    <row r="242" spans="1:37" s="23" customFormat="1" ht="15.75">
      <c r="A242" s="118"/>
      <c r="B242" s="109"/>
      <c r="C242" s="88"/>
      <c r="D242" s="88"/>
      <c r="E242" s="88"/>
      <c r="F242" s="88"/>
      <c r="G242" s="22"/>
      <c r="H242" s="283"/>
      <c r="I242" s="283"/>
      <c r="J242" s="283"/>
      <c r="K242" s="283"/>
      <c r="L242" s="283"/>
      <c r="M242" s="283"/>
      <c r="N242" s="283"/>
      <c r="O242" s="283"/>
      <c r="P242" s="283"/>
      <c r="Q242" s="283"/>
      <c r="R242" s="283"/>
      <c r="S242" s="283"/>
      <c r="T242" s="283"/>
      <c r="U242" s="283"/>
      <c r="V242" s="283"/>
      <c r="W242" s="283"/>
      <c r="X242" s="283"/>
      <c r="Y242" s="283"/>
      <c r="Z242" s="283"/>
      <c r="AA242" s="283"/>
      <c r="AB242" s="283"/>
      <c r="AC242" s="283"/>
      <c r="AD242" s="283"/>
      <c r="AE242" s="283"/>
      <c r="AF242" s="283"/>
      <c r="AG242" s="283"/>
      <c r="AH242" s="283"/>
      <c r="AI242" s="283"/>
      <c r="AJ242" s="283"/>
      <c r="AK242" s="283"/>
    </row>
    <row r="243" spans="1:37" s="23" customFormat="1" ht="15.75">
      <c r="A243" s="118"/>
      <c r="B243" s="109"/>
      <c r="C243" s="88"/>
      <c r="D243" s="88"/>
      <c r="E243" s="88"/>
      <c r="F243" s="88"/>
      <c r="G243" s="22"/>
      <c r="H243" s="283"/>
      <c r="I243" s="283"/>
      <c r="J243" s="283"/>
      <c r="K243" s="283"/>
      <c r="L243" s="283"/>
      <c r="M243" s="283"/>
      <c r="N243" s="283"/>
      <c r="O243" s="283"/>
      <c r="P243" s="283"/>
      <c r="Q243" s="283"/>
      <c r="R243" s="283"/>
      <c r="S243" s="283"/>
      <c r="T243" s="283"/>
      <c r="U243" s="283"/>
      <c r="V243" s="283"/>
      <c r="W243" s="283"/>
      <c r="X243" s="283"/>
      <c r="Y243" s="283"/>
      <c r="Z243" s="283"/>
      <c r="AA243" s="283"/>
      <c r="AB243" s="283"/>
      <c r="AC243" s="283"/>
      <c r="AD243" s="283"/>
      <c r="AE243" s="283"/>
      <c r="AF243" s="283"/>
      <c r="AG243" s="283"/>
      <c r="AH243" s="283"/>
      <c r="AI243" s="283"/>
      <c r="AJ243" s="283"/>
      <c r="AK243" s="283"/>
    </row>
    <row r="244" spans="1:37" s="23" customFormat="1" ht="15.75">
      <c r="A244" s="118"/>
      <c r="B244" s="109"/>
      <c r="C244" s="88"/>
      <c r="D244" s="88"/>
      <c r="E244" s="88"/>
      <c r="F244" s="88"/>
      <c r="G244" s="22"/>
      <c r="H244" s="283"/>
      <c r="I244" s="283"/>
      <c r="J244" s="283"/>
      <c r="K244" s="283"/>
      <c r="L244" s="283"/>
      <c r="M244" s="283"/>
      <c r="N244" s="283"/>
      <c r="O244" s="283"/>
      <c r="P244" s="283"/>
      <c r="Q244" s="283"/>
      <c r="R244" s="283"/>
      <c r="S244" s="283"/>
      <c r="T244" s="283"/>
      <c r="U244" s="283"/>
      <c r="V244" s="283"/>
      <c r="W244" s="283"/>
      <c r="X244" s="283"/>
      <c r="Y244" s="283"/>
      <c r="Z244" s="283"/>
      <c r="AA244" s="283"/>
      <c r="AB244" s="283"/>
      <c r="AC244" s="283"/>
      <c r="AD244" s="283"/>
      <c r="AE244" s="283"/>
      <c r="AF244" s="283"/>
      <c r="AG244" s="283"/>
      <c r="AH244" s="283"/>
      <c r="AI244" s="283"/>
      <c r="AJ244" s="283"/>
      <c r="AK244" s="283"/>
    </row>
    <row r="245" spans="1:37" s="23" customFormat="1" ht="15.75">
      <c r="A245" s="118"/>
      <c r="B245" s="109"/>
      <c r="C245" s="88"/>
      <c r="D245" s="88"/>
      <c r="E245" s="88"/>
      <c r="F245" s="88"/>
      <c r="G245" s="22"/>
      <c r="H245" s="283"/>
      <c r="I245" s="283"/>
      <c r="J245" s="283"/>
      <c r="K245" s="283"/>
      <c r="L245" s="283"/>
      <c r="M245" s="283"/>
      <c r="N245" s="283"/>
      <c r="O245" s="283"/>
      <c r="P245" s="283"/>
      <c r="Q245" s="283"/>
      <c r="R245" s="283"/>
      <c r="S245" s="283"/>
      <c r="T245" s="283"/>
      <c r="U245" s="283"/>
      <c r="V245" s="283"/>
      <c r="W245" s="283"/>
      <c r="X245" s="283"/>
      <c r="Y245" s="283"/>
      <c r="Z245" s="283"/>
      <c r="AA245" s="283"/>
      <c r="AB245" s="283"/>
      <c r="AC245" s="283"/>
      <c r="AD245" s="283"/>
      <c r="AE245" s="283"/>
      <c r="AF245" s="283"/>
      <c r="AG245" s="283"/>
      <c r="AH245" s="283"/>
      <c r="AI245" s="283"/>
      <c r="AJ245" s="283"/>
      <c r="AK245" s="283"/>
    </row>
    <row r="246" spans="1:37" s="23" customFormat="1" ht="15.75">
      <c r="A246" s="118"/>
      <c r="B246" s="109"/>
      <c r="C246" s="88"/>
      <c r="D246" s="88"/>
      <c r="E246" s="88"/>
      <c r="F246" s="88"/>
      <c r="G246" s="22"/>
      <c r="H246" s="283"/>
      <c r="I246" s="283"/>
      <c r="J246" s="283"/>
      <c r="K246" s="283"/>
      <c r="L246" s="283"/>
      <c r="M246" s="283"/>
      <c r="N246" s="283"/>
      <c r="O246" s="283"/>
      <c r="P246" s="283"/>
      <c r="Q246" s="283"/>
      <c r="R246" s="283"/>
      <c r="S246" s="283"/>
      <c r="T246" s="283"/>
      <c r="U246" s="283"/>
      <c r="V246" s="283"/>
      <c r="W246" s="283"/>
      <c r="X246" s="283"/>
      <c r="Y246" s="283"/>
      <c r="Z246" s="283"/>
      <c r="AA246" s="283"/>
      <c r="AB246" s="283"/>
      <c r="AC246" s="283"/>
      <c r="AD246" s="283"/>
      <c r="AE246" s="283"/>
      <c r="AF246" s="283"/>
      <c r="AG246" s="283"/>
      <c r="AH246" s="283"/>
      <c r="AI246" s="283"/>
      <c r="AJ246" s="283"/>
      <c r="AK246" s="283"/>
    </row>
    <row r="247" spans="1:37" s="23" customFormat="1" ht="15.75">
      <c r="A247" s="118"/>
      <c r="B247" s="109"/>
      <c r="C247" s="88"/>
      <c r="D247" s="88"/>
      <c r="E247" s="88"/>
      <c r="F247" s="88"/>
      <c r="G247" s="22"/>
      <c r="H247" s="283"/>
      <c r="I247" s="283"/>
      <c r="J247" s="283"/>
      <c r="K247" s="283"/>
      <c r="L247" s="283"/>
      <c r="M247" s="283"/>
      <c r="N247" s="283"/>
      <c r="O247" s="283"/>
      <c r="P247" s="283"/>
      <c r="Q247" s="283"/>
      <c r="R247" s="283"/>
      <c r="S247" s="283"/>
      <c r="T247" s="283"/>
      <c r="U247" s="283"/>
      <c r="V247" s="283"/>
      <c r="W247" s="283"/>
      <c r="X247" s="283"/>
      <c r="Y247" s="283"/>
      <c r="Z247" s="283"/>
      <c r="AA247" s="283"/>
      <c r="AB247" s="283"/>
      <c r="AC247" s="283"/>
      <c r="AD247" s="283"/>
      <c r="AE247" s="283"/>
      <c r="AF247" s="283"/>
      <c r="AG247" s="283"/>
      <c r="AH247" s="283"/>
      <c r="AI247" s="283"/>
      <c r="AJ247" s="283"/>
      <c r="AK247" s="283"/>
    </row>
    <row r="248" spans="1:37" s="23" customFormat="1" ht="15.75">
      <c r="A248" s="118"/>
      <c r="B248" s="109"/>
      <c r="C248" s="88"/>
      <c r="D248" s="88"/>
      <c r="E248" s="88"/>
      <c r="F248" s="88"/>
      <c r="G248" s="22"/>
      <c r="H248" s="283"/>
      <c r="I248" s="283"/>
      <c r="J248" s="283"/>
      <c r="K248" s="283"/>
      <c r="L248" s="283"/>
      <c r="M248" s="283"/>
      <c r="N248" s="283"/>
      <c r="O248" s="283"/>
      <c r="P248" s="283"/>
      <c r="Q248" s="283"/>
      <c r="R248" s="283"/>
      <c r="S248" s="283"/>
      <c r="T248" s="283"/>
      <c r="U248" s="283"/>
      <c r="V248" s="283"/>
      <c r="W248" s="283"/>
      <c r="X248" s="283"/>
      <c r="Y248" s="283"/>
      <c r="Z248" s="283"/>
      <c r="AA248" s="283"/>
      <c r="AB248" s="283"/>
      <c r="AC248" s="283"/>
      <c r="AD248" s="283"/>
      <c r="AE248" s="283"/>
      <c r="AF248" s="283"/>
      <c r="AG248" s="283"/>
      <c r="AH248" s="283"/>
      <c r="AI248" s="283"/>
      <c r="AJ248" s="283"/>
      <c r="AK248" s="283"/>
    </row>
    <row r="249" spans="1:37" s="23" customFormat="1" ht="15.75">
      <c r="A249" s="118"/>
      <c r="B249" s="109"/>
      <c r="C249" s="88"/>
      <c r="D249" s="88"/>
      <c r="E249" s="88"/>
      <c r="F249" s="88"/>
      <c r="G249" s="22"/>
      <c r="H249" s="283"/>
      <c r="I249" s="283"/>
      <c r="J249" s="283"/>
      <c r="K249" s="283"/>
      <c r="L249" s="283"/>
      <c r="M249" s="283"/>
      <c r="N249" s="283"/>
      <c r="O249" s="283"/>
      <c r="P249" s="283"/>
      <c r="Q249" s="283"/>
      <c r="R249" s="283"/>
      <c r="S249" s="283"/>
      <c r="T249" s="283"/>
      <c r="U249" s="283"/>
      <c r="V249" s="283"/>
      <c r="W249" s="283"/>
      <c r="X249" s="283"/>
      <c r="Y249" s="283"/>
      <c r="Z249" s="283"/>
      <c r="AA249" s="283"/>
      <c r="AB249" s="283"/>
      <c r="AC249" s="283"/>
      <c r="AD249" s="283"/>
      <c r="AE249" s="283"/>
      <c r="AF249" s="283"/>
      <c r="AG249" s="283"/>
      <c r="AH249" s="283"/>
      <c r="AI249" s="283"/>
      <c r="AJ249" s="283"/>
      <c r="AK249" s="283"/>
    </row>
    <row r="250" spans="1:37" s="23" customFormat="1" ht="15.75">
      <c r="A250" s="118"/>
      <c r="B250" s="109"/>
      <c r="C250" s="88"/>
      <c r="D250" s="88"/>
      <c r="E250" s="88"/>
      <c r="F250" s="88"/>
      <c r="G250" s="22"/>
      <c r="H250" s="283"/>
      <c r="I250" s="283"/>
      <c r="J250" s="283"/>
      <c r="K250" s="283"/>
      <c r="L250" s="283"/>
      <c r="M250" s="283"/>
      <c r="N250" s="283"/>
      <c r="O250" s="283"/>
      <c r="P250" s="283"/>
      <c r="Q250" s="283"/>
      <c r="R250" s="283"/>
      <c r="S250" s="283"/>
      <c r="T250" s="283"/>
      <c r="U250" s="283"/>
      <c r="V250" s="283"/>
      <c r="W250" s="283"/>
      <c r="X250" s="283"/>
      <c r="Y250" s="283"/>
      <c r="Z250" s="283"/>
      <c r="AA250" s="283"/>
      <c r="AB250" s="283"/>
      <c r="AC250" s="283"/>
      <c r="AD250" s="283"/>
      <c r="AE250" s="283"/>
      <c r="AF250" s="283"/>
      <c r="AG250" s="283"/>
      <c r="AH250" s="283"/>
      <c r="AI250" s="283"/>
      <c r="AJ250" s="283"/>
      <c r="AK250" s="283"/>
    </row>
    <row r="251" spans="1:37" s="23" customFormat="1" ht="15.75">
      <c r="A251" s="118"/>
      <c r="B251" s="109"/>
      <c r="C251" s="88"/>
      <c r="D251" s="88"/>
      <c r="E251" s="88"/>
      <c r="F251" s="88"/>
      <c r="G251" s="22"/>
      <c r="H251" s="283"/>
      <c r="I251" s="283"/>
      <c r="J251" s="283"/>
      <c r="K251" s="283"/>
      <c r="L251" s="283"/>
      <c r="M251" s="283"/>
      <c r="N251" s="283"/>
      <c r="O251" s="283"/>
      <c r="P251" s="283"/>
      <c r="Q251" s="283"/>
      <c r="R251" s="283"/>
      <c r="S251" s="283"/>
      <c r="T251" s="283"/>
      <c r="U251" s="283"/>
      <c r="V251" s="283"/>
      <c r="W251" s="283"/>
      <c r="X251" s="283"/>
      <c r="Y251" s="283"/>
      <c r="Z251" s="283"/>
      <c r="AA251" s="283"/>
      <c r="AB251" s="283"/>
      <c r="AC251" s="283"/>
      <c r="AD251" s="283"/>
      <c r="AE251" s="283"/>
      <c r="AF251" s="283"/>
      <c r="AG251" s="283"/>
      <c r="AH251" s="283"/>
      <c r="AI251" s="283"/>
      <c r="AJ251" s="283"/>
      <c r="AK251" s="283"/>
    </row>
    <row r="252" spans="1:37" s="23" customFormat="1" ht="15.75">
      <c r="A252" s="118"/>
      <c r="B252" s="109"/>
      <c r="C252" s="88"/>
      <c r="D252" s="88"/>
      <c r="E252" s="88"/>
      <c r="F252" s="88"/>
      <c r="G252" s="22"/>
      <c r="H252" s="283"/>
      <c r="I252" s="283"/>
      <c r="J252" s="283"/>
      <c r="K252" s="283"/>
      <c r="L252" s="283"/>
      <c r="M252" s="283"/>
      <c r="N252" s="283"/>
      <c r="O252" s="283"/>
      <c r="P252" s="283"/>
      <c r="Q252" s="283"/>
      <c r="R252" s="283"/>
      <c r="S252" s="283"/>
      <c r="T252" s="283"/>
      <c r="U252" s="283"/>
      <c r="V252" s="283"/>
      <c r="W252" s="283"/>
      <c r="X252" s="283"/>
      <c r="Y252" s="283"/>
      <c r="Z252" s="283"/>
      <c r="AA252" s="283"/>
      <c r="AB252" s="283"/>
      <c r="AC252" s="283"/>
      <c r="AD252" s="283"/>
      <c r="AE252" s="283"/>
      <c r="AF252" s="283"/>
      <c r="AG252" s="283"/>
      <c r="AH252" s="283"/>
      <c r="AI252" s="283"/>
      <c r="AJ252" s="283"/>
      <c r="AK252" s="283"/>
    </row>
    <row r="253" spans="1:37" s="23" customFormat="1" ht="15.75">
      <c r="A253" s="118"/>
      <c r="B253" s="109"/>
      <c r="C253" s="88"/>
      <c r="D253" s="88"/>
      <c r="E253" s="88"/>
      <c r="F253" s="88"/>
      <c r="G253" s="22"/>
      <c r="H253" s="283"/>
      <c r="I253" s="283"/>
      <c r="J253" s="283"/>
      <c r="K253" s="283"/>
      <c r="L253" s="283"/>
      <c r="M253" s="283"/>
      <c r="N253" s="283"/>
      <c r="O253" s="283"/>
      <c r="P253" s="283"/>
      <c r="Q253" s="283"/>
      <c r="R253" s="283"/>
      <c r="S253" s="283"/>
      <c r="T253" s="283"/>
      <c r="U253" s="283"/>
      <c r="V253" s="283"/>
      <c r="W253" s="283"/>
      <c r="X253" s="283"/>
      <c r="Y253" s="283"/>
      <c r="Z253" s="283"/>
      <c r="AA253" s="283"/>
      <c r="AB253" s="283"/>
      <c r="AC253" s="283"/>
      <c r="AD253" s="283"/>
      <c r="AE253" s="283"/>
      <c r="AF253" s="283"/>
      <c r="AG253" s="283"/>
      <c r="AH253" s="283"/>
      <c r="AI253" s="283"/>
      <c r="AJ253" s="283"/>
      <c r="AK253" s="283"/>
    </row>
    <row r="254" spans="1:37" s="23" customFormat="1" ht="15.75">
      <c r="A254" s="118"/>
      <c r="B254" s="109"/>
      <c r="C254" s="88"/>
      <c r="D254" s="88"/>
      <c r="E254" s="88"/>
      <c r="F254" s="88"/>
      <c r="G254" s="22"/>
      <c r="H254" s="283"/>
      <c r="I254" s="283"/>
      <c r="J254" s="283"/>
      <c r="K254" s="283"/>
      <c r="L254" s="283"/>
      <c r="M254" s="283"/>
      <c r="N254" s="283"/>
      <c r="O254" s="283"/>
      <c r="P254" s="283"/>
      <c r="Q254" s="283"/>
      <c r="R254" s="283"/>
      <c r="S254" s="283"/>
      <c r="T254" s="283"/>
      <c r="U254" s="283"/>
      <c r="V254" s="283"/>
      <c r="W254" s="283"/>
      <c r="X254" s="283"/>
      <c r="Y254" s="283"/>
      <c r="Z254" s="283"/>
      <c r="AA254" s="283"/>
      <c r="AB254" s="283"/>
      <c r="AC254" s="283"/>
      <c r="AD254" s="283"/>
      <c r="AE254" s="283"/>
      <c r="AF254" s="283"/>
      <c r="AG254" s="283"/>
      <c r="AH254" s="283"/>
      <c r="AI254" s="283"/>
      <c r="AJ254" s="283"/>
      <c r="AK254" s="283"/>
    </row>
    <row r="255" spans="1:37" s="23" customFormat="1" ht="15.75">
      <c r="A255" s="118"/>
      <c r="B255" s="109"/>
      <c r="C255" s="88"/>
      <c r="D255" s="88"/>
      <c r="E255" s="88"/>
      <c r="F255" s="88"/>
      <c r="G255" s="22"/>
      <c r="H255" s="283"/>
      <c r="I255" s="283"/>
      <c r="J255" s="283"/>
      <c r="K255" s="283"/>
      <c r="L255" s="283"/>
      <c r="M255" s="283"/>
      <c r="N255" s="283"/>
      <c r="O255" s="283"/>
      <c r="P255" s="283"/>
      <c r="Q255" s="283"/>
      <c r="R255" s="283"/>
      <c r="S255" s="283"/>
      <c r="T255" s="283"/>
      <c r="U255" s="283"/>
      <c r="V255" s="283"/>
      <c r="W255" s="283"/>
      <c r="X255" s="283"/>
      <c r="Y255" s="283"/>
      <c r="Z255" s="283"/>
      <c r="AA255" s="283"/>
      <c r="AB255" s="283"/>
      <c r="AC255" s="283"/>
      <c r="AD255" s="283"/>
      <c r="AE255" s="283"/>
      <c r="AF255" s="283"/>
      <c r="AG255" s="283"/>
      <c r="AH255" s="283"/>
      <c r="AI255" s="283"/>
      <c r="AJ255" s="283"/>
      <c r="AK255" s="283"/>
    </row>
    <row r="256" spans="1:37" s="23" customFormat="1" ht="15.75">
      <c r="A256" s="118"/>
      <c r="B256" s="109"/>
      <c r="C256" s="88"/>
      <c r="D256" s="88"/>
      <c r="E256" s="88"/>
      <c r="F256" s="88"/>
      <c r="G256" s="22"/>
      <c r="H256" s="283"/>
      <c r="I256" s="283"/>
      <c r="J256" s="283"/>
      <c r="K256" s="283"/>
      <c r="L256" s="283"/>
      <c r="M256" s="283"/>
      <c r="N256" s="283"/>
      <c r="O256" s="283"/>
      <c r="P256" s="283"/>
      <c r="Q256" s="283"/>
      <c r="R256" s="283"/>
      <c r="S256" s="283"/>
      <c r="T256" s="283"/>
      <c r="U256" s="283"/>
      <c r="V256" s="283"/>
      <c r="W256" s="283"/>
      <c r="X256" s="283"/>
      <c r="Y256" s="283"/>
      <c r="Z256" s="283"/>
      <c r="AA256" s="283"/>
      <c r="AB256" s="283"/>
      <c r="AC256" s="283"/>
      <c r="AD256" s="283"/>
      <c r="AE256" s="283"/>
      <c r="AF256" s="283"/>
      <c r="AG256" s="283"/>
      <c r="AH256" s="283"/>
      <c r="AI256" s="283"/>
      <c r="AJ256" s="283"/>
      <c r="AK256" s="283"/>
    </row>
    <row r="257" spans="1:37" s="23" customFormat="1" ht="15.75">
      <c r="A257" s="118"/>
      <c r="B257" s="109"/>
      <c r="C257" s="88"/>
      <c r="D257" s="88"/>
      <c r="E257" s="88"/>
      <c r="F257" s="88"/>
      <c r="G257" s="22"/>
      <c r="H257" s="283"/>
      <c r="I257" s="283"/>
      <c r="J257" s="283"/>
      <c r="K257" s="283"/>
      <c r="L257" s="283"/>
      <c r="M257" s="283"/>
      <c r="N257" s="283"/>
      <c r="O257" s="283"/>
      <c r="P257" s="283"/>
      <c r="Q257" s="283"/>
      <c r="R257" s="283"/>
      <c r="S257" s="283"/>
      <c r="T257" s="283"/>
      <c r="U257" s="283"/>
      <c r="V257" s="283"/>
      <c r="W257" s="283"/>
      <c r="X257" s="283"/>
      <c r="Y257" s="283"/>
      <c r="Z257" s="283"/>
      <c r="AA257" s="283"/>
      <c r="AB257" s="283"/>
      <c r="AC257" s="283"/>
      <c r="AD257" s="283"/>
      <c r="AE257" s="283"/>
      <c r="AF257" s="283"/>
      <c r="AG257" s="283"/>
      <c r="AH257" s="283"/>
      <c r="AI257" s="283"/>
      <c r="AJ257" s="283"/>
      <c r="AK257" s="283"/>
    </row>
    <row r="258" spans="1:37" s="23" customFormat="1" ht="15.75">
      <c r="A258" s="118"/>
      <c r="B258" s="109"/>
      <c r="C258" s="88"/>
      <c r="D258" s="88"/>
      <c r="E258" s="88"/>
      <c r="F258" s="88"/>
      <c r="G258" s="22"/>
      <c r="H258" s="283"/>
      <c r="I258" s="283"/>
      <c r="J258" s="283"/>
      <c r="K258" s="283"/>
      <c r="L258" s="283"/>
      <c r="M258" s="283"/>
      <c r="N258" s="283"/>
      <c r="O258" s="283"/>
      <c r="P258" s="283"/>
      <c r="Q258" s="283"/>
      <c r="R258" s="283"/>
      <c r="S258" s="283"/>
      <c r="T258" s="283"/>
      <c r="U258" s="283"/>
      <c r="V258" s="283"/>
      <c r="W258" s="283"/>
      <c r="X258" s="283"/>
      <c r="Y258" s="283"/>
      <c r="Z258" s="283"/>
      <c r="AA258" s="283"/>
      <c r="AB258" s="283"/>
      <c r="AC258" s="283"/>
      <c r="AD258" s="283"/>
      <c r="AE258" s="283"/>
      <c r="AF258" s="283"/>
      <c r="AG258" s="283"/>
      <c r="AH258" s="283"/>
      <c r="AI258" s="283"/>
      <c r="AJ258" s="283"/>
      <c r="AK258" s="283"/>
    </row>
    <row r="259" spans="1:37" s="23" customFormat="1" ht="15.75">
      <c r="A259" s="118"/>
      <c r="B259" s="109"/>
      <c r="C259" s="88"/>
      <c r="D259" s="88"/>
      <c r="E259" s="88"/>
      <c r="F259" s="88"/>
      <c r="G259" s="22"/>
      <c r="H259" s="283"/>
      <c r="I259" s="283"/>
      <c r="J259" s="283"/>
      <c r="K259" s="283"/>
      <c r="L259" s="283"/>
      <c r="M259" s="283"/>
      <c r="N259" s="283"/>
      <c r="O259" s="283"/>
      <c r="P259" s="283"/>
      <c r="Q259" s="283"/>
      <c r="R259" s="283"/>
      <c r="S259" s="283"/>
      <c r="T259" s="283"/>
      <c r="U259" s="283"/>
      <c r="V259" s="283"/>
      <c r="W259" s="283"/>
      <c r="X259" s="283"/>
      <c r="Y259" s="283"/>
      <c r="Z259" s="283"/>
      <c r="AA259" s="283"/>
      <c r="AB259" s="283"/>
      <c r="AC259" s="283"/>
      <c r="AD259" s="283"/>
      <c r="AE259" s="283"/>
      <c r="AF259" s="283"/>
      <c r="AG259" s="283"/>
      <c r="AH259" s="283"/>
      <c r="AI259" s="283"/>
      <c r="AJ259" s="283"/>
      <c r="AK259" s="283"/>
    </row>
    <row r="260" spans="1:37" s="23" customFormat="1" ht="15.75">
      <c r="A260" s="118"/>
      <c r="B260" s="109"/>
      <c r="C260" s="88"/>
      <c r="D260" s="88"/>
      <c r="E260" s="88"/>
      <c r="F260" s="88"/>
      <c r="G260" s="22"/>
      <c r="H260" s="283"/>
      <c r="I260" s="283"/>
      <c r="J260" s="283"/>
      <c r="K260" s="283"/>
      <c r="L260" s="283"/>
      <c r="M260" s="283"/>
      <c r="N260" s="283"/>
      <c r="O260" s="283"/>
      <c r="P260" s="283"/>
      <c r="Q260" s="283"/>
      <c r="R260" s="283"/>
      <c r="S260" s="283"/>
      <c r="T260" s="283"/>
      <c r="U260" s="283"/>
      <c r="V260" s="283"/>
      <c r="W260" s="283"/>
      <c r="X260" s="283"/>
      <c r="Y260" s="283"/>
      <c r="Z260" s="283"/>
      <c r="AA260" s="283"/>
      <c r="AB260" s="283"/>
      <c r="AC260" s="283"/>
      <c r="AD260" s="283"/>
      <c r="AE260" s="283"/>
      <c r="AF260" s="283"/>
      <c r="AG260" s="283"/>
      <c r="AH260" s="283"/>
      <c r="AI260" s="283"/>
      <c r="AJ260" s="283"/>
      <c r="AK260" s="283"/>
    </row>
    <row r="261" spans="1:37" s="23" customFormat="1" ht="15.75">
      <c r="A261" s="118"/>
      <c r="B261" s="109"/>
      <c r="C261" s="88"/>
      <c r="D261" s="88"/>
      <c r="E261" s="88"/>
      <c r="F261" s="88"/>
      <c r="G261" s="22"/>
      <c r="H261" s="283"/>
      <c r="I261" s="283"/>
      <c r="J261" s="283"/>
      <c r="K261" s="283"/>
      <c r="L261" s="283"/>
      <c r="M261" s="283"/>
      <c r="N261" s="283"/>
      <c r="O261" s="283"/>
      <c r="P261" s="283"/>
      <c r="Q261" s="283"/>
      <c r="R261" s="283"/>
      <c r="S261" s="283"/>
      <c r="T261" s="283"/>
      <c r="U261" s="283"/>
      <c r="V261" s="283"/>
      <c r="W261" s="283"/>
      <c r="X261" s="283"/>
      <c r="Y261" s="283"/>
      <c r="Z261" s="283"/>
      <c r="AA261" s="283"/>
      <c r="AB261" s="283"/>
      <c r="AC261" s="283"/>
      <c r="AD261" s="283"/>
      <c r="AE261" s="283"/>
      <c r="AF261" s="283"/>
      <c r="AG261" s="283"/>
      <c r="AH261" s="283"/>
      <c r="AI261" s="283"/>
      <c r="AJ261" s="283"/>
      <c r="AK261" s="283"/>
    </row>
    <row r="262" spans="1:37" s="23" customFormat="1" ht="15.75">
      <c r="A262" s="118"/>
      <c r="B262" s="109"/>
      <c r="C262" s="88"/>
      <c r="D262" s="88"/>
      <c r="E262" s="88"/>
      <c r="F262" s="88"/>
      <c r="G262" s="22"/>
      <c r="H262" s="283"/>
      <c r="I262" s="283"/>
      <c r="J262" s="283"/>
      <c r="K262" s="283"/>
      <c r="L262" s="283"/>
      <c r="M262" s="283"/>
      <c r="N262" s="283"/>
      <c r="O262" s="283"/>
      <c r="P262" s="283"/>
      <c r="Q262" s="283"/>
      <c r="R262" s="283"/>
      <c r="S262" s="283"/>
      <c r="T262" s="283"/>
      <c r="U262" s="283"/>
      <c r="V262" s="283"/>
      <c r="W262" s="283"/>
      <c r="X262" s="283"/>
      <c r="Y262" s="283"/>
      <c r="Z262" s="283"/>
      <c r="AA262" s="283"/>
      <c r="AB262" s="283"/>
      <c r="AC262" s="283"/>
      <c r="AD262" s="283"/>
      <c r="AE262" s="283"/>
      <c r="AF262" s="283"/>
      <c r="AG262" s="283"/>
      <c r="AH262" s="283"/>
      <c r="AI262" s="283"/>
      <c r="AJ262" s="283"/>
      <c r="AK262" s="283"/>
    </row>
    <row r="263" spans="1:37" s="23" customFormat="1" ht="15.75">
      <c r="A263" s="118"/>
      <c r="B263" s="109"/>
      <c r="C263" s="88"/>
      <c r="D263" s="88"/>
      <c r="E263" s="88"/>
      <c r="F263" s="88"/>
      <c r="G263" s="22"/>
      <c r="H263" s="283"/>
      <c r="I263" s="283"/>
      <c r="J263" s="283"/>
      <c r="K263" s="283"/>
      <c r="L263" s="283"/>
      <c r="M263" s="283"/>
      <c r="N263" s="283"/>
      <c r="O263" s="283"/>
      <c r="P263" s="283"/>
      <c r="Q263" s="283"/>
      <c r="R263" s="283"/>
      <c r="S263" s="283"/>
      <c r="T263" s="283"/>
      <c r="U263" s="283"/>
      <c r="V263" s="283"/>
      <c r="W263" s="283"/>
      <c r="X263" s="283"/>
      <c r="Y263" s="283"/>
      <c r="Z263" s="283"/>
      <c r="AA263" s="283"/>
      <c r="AB263" s="283"/>
      <c r="AC263" s="283"/>
      <c r="AD263" s="283"/>
      <c r="AE263" s="283"/>
      <c r="AF263" s="283"/>
      <c r="AG263" s="283"/>
      <c r="AH263" s="283"/>
      <c r="AI263" s="283"/>
      <c r="AJ263" s="283"/>
      <c r="AK263" s="283"/>
    </row>
    <row r="264" spans="1:37" s="23" customFormat="1" ht="15.75">
      <c r="A264" s="118"/>
      <c r="B264" s="109"/>
      <c r="C264" s="88"/>
      <c r="D264" s="88"/>
      <c r="E264" s="88"/>
      <c r="F264" s="88"/>
      <c r="G264" s="22"/>
      <c r="H264" s="283"/>
      <c r="I264" s="283"/>
      <c r="J264" s="283"/>
      <c r="K264" s="283"/>
      <c r="L264" s="283"/>
      <c r="M264" s="283"/>
      <c r="N264" s="283"/>
      <c r="O264" s="283"/>
      <c r="P264" s="283"/>
      <c r="Q264" s="283"/>
      <c r="R264" s="283"/>
      <c r="S264" s="283"/>
      <c r="T264" s="283"/>
      <c r="U264" s="283"/>
      <c r="V264" s="283"/>
      <c r="W264" s="283"/>
      <c r="X264" s="283"/>
      <c r="Y264" s="283"/>
      <c r="Z264" s="283"/>
      <c r="AA264" s="283"/>
      <c r="AB264" s="283"/>
      <c r="AC264" s="283"/>
      <c r="AD264" s="283"/>
      <c r="AE264" s="283"/>
      <c r="AF264" s="283"/>
      <c r="AG264" s="283"/>
      <c r="AH264" s="283"/>
      <c r="AI264" s="283"/>
      <c r="AJ264" s="283"/>
      <c r="AK264" s="283"/>
    </row>
    <row r="265" spans="1:37" s="23" customFormat="1" ht="15.75">
      <c r="A265" s="118"/>
      <c r="B265" s="109"/>
      <c r="C265" s="88"/>
      <c r="D265" s="88"/>
      <c r="E265" s="88"/>
      <c r="F265" s="88"/>
      <c r="G265" s="22"/>
      <c r="H265" s="283"/>
      <c r="I265" s="283"/>
      <c r="J265" s="283"/>
      <c r="K265" s="283"/>
      <c r="L265" s="283"/>
      <c r="M265" s="283"/>
      <c r="N265" s="283"/>
      <c r="O265" s="283"/>
      <c r="P265" s="283"/>
      <c r="Q265" s="283"/>
      <c r="R265" s="283"/>
      <c r="S265" s="283"/>
      <c r="T265" s="283"/>
      <c r="U265" s="283"/>
      <c r="V265" s="283"/>
      <c r="W265" s="283"/>
      <c r="X265" s="283"/>
      <c r="Y265" s="283"/>
      <c r="Z265" s="283"/>
      <c r="AA265" s="283"/>
      <c r="AB265" s="283"/>
      <c r="AC265" s="283"/>
      <c r="AD265" s="283"/>
      <c r="AE265" s="283"/>
      <c r="AF265" s="283"/>
      <c r="AG265" s="283"/>
      <c r="AH265" s="283"/>
      <c r="AI265" s="283"/>
      <c r="AJ265" s="283"/>
      <c r="AK265" s="283"/>
    </row>
    <row r="266" spans="1:37" s="23" customFormat="1" ht="15.75">
      <c r="A266" s="118"/>
      <c r="B266" s="109"/>
      <c r="C266" s="88"/>
      <c r="D266" s="88"/>
      <c r="E266" s="88"/>
      <c r="F266" s="88"/>
      <c r="G266" s="22"/>
      <c r="H266" s="283"/>
      <c r="I266" s="283"/>
      <c r="J266" s="283"/>
      <c r="K266" s="283"/>
      <c r="L266" s="283"/>
      <c r="M266" s="283"/>
      <c r="N266" s="283"/>
      <c r="O266" s="283"/>
      <c r="P266" s="283"/>
      <c r="Q266" s="283"/>
      <c r="R266" s="283"/>
      <c r="S266" s="283"/>
      <c r="T266" s="283"/>
      <c r="U266" s="283"/>
      <c r="V266" s="283"/>
      <c r="W266" s="283"/>
      <c r="X266" s="283"/>
      <c r="Y266" s="283"/>
      <c r="Z266" s="283"/>
      <c r="AA266" s="283"/>
      <c r="AB266" s="283"/>
      <c r="AC266" s="283"/>
      <c r="AD266" s="283"/>
      <c r="AE266" s="283"/>
      <c r="AF266" s="283"/>
      <c r="AG266" s="283"/>
      <c r="AH266" s="283"/>
      <c r="AI266" s="283"/>
      <c r="AJ266" s="283"/>
      <c r="AK266" s="283"/>
    </row>
    <row r="267" spans="1:37" s="23" customFormat="1" ht="15.75">
      <c r="A267" s="118"/>
      <c r="B267" s="109"/>
      <c r="C267" s="88"/>
      <c r="D267" s="88"/>
      <c r="E267" s="88"/>
      <c r="F267" s="88"/>
      <c r="G267" s="22"/>
      <c r="H267" s="283"/>
      <c r="I267" s="283"/>
      <c r="J267" s="283"/>
      <c r="K267" s="283"/>
      <c r="L267" s="283"/>
      <c r="M267" s="283"/>
      <c r="N267" s="283"/>
      <c r="O267" s="283"/>
      <c r="P267" s="283"/>
      <c r="Q267" s="283"/>
      <c r="R267" s="283"/>
      <c r="S267" s="283"/>
      <c r="T267" s="283"/>
      <c r="U267" s="283"/>
      <c r="V267" s="283"/>
      <c r="W267" s="283"/>
      <c r="X267" s="283"/>
      <c r="Y267" s="283"/>
      <c r="Z267" s="283"/>
      <c r="AA267" s="283"/>
      <c r="AB267" s="283"/>
      <c r="AC267" s="283"/>
      <c r="AD267" s="283"/>
      <c r="AE267" s="283"/>
      <c r="AF267" s="283"/>
      <c r="AG267" s="283"/>
      <c r="AH267" s="283"/>
      <c r="AI267" s="283"/>
      <c r="AJ267" s="283"/>
      <c r="AK267" s="283"/>
    </row>
    <row r="268" spans="1:37" s="23" customFormat="1" ht="15.75">
      <c r="A268" s="118"/>
      <c r="B268" s="109"/>
      <c r="C268" s="88"/>
      <c r="D268" s="88"/>
      <c r="E268" s="88"/>
      <c r="F268" s="88"/>
      <c r="G268" s="22"/>
      <c r="H268" s="283"/>
      <c r="I268" s="283"/>
      <c r="J268" s="283"/>
      <c r="K268" s="283"/>
      <c r="L268" s="283"/>
      <c r="M268" s="283"/>
      <c r="N268" s="283"/>
      <c r="O268" s="283"/>
      <c r="P268" s="283"/>
      <c r="Q268" s="283"/>
      <c r="R268" s="283"/>
      <c r="S268" s="283"/>
      <c r="T268" s="283"/>
      <c r="U268" s="283"/>
      <c r="V268" s="283"/>
      <c r="W268" s="283"/>
      <c r="X268" s="283"/>
      <c r="Y268" s="283"/>
      <c r="Z268" s="283"/>
      <c r="AA268" s="283"/>
      <c r="AB268" s="283"/>
      <c r="AC268" s="283"/>
      <c r="AD268" s="283"/>
      <c r="AE268" s="283"/>
      <c r="AF268" s="283"/>
      <c r="AG268" s="283"/>
      <c r="AH268" s="283"/>
      <c r="AI268" s="283"/>
      <c r="AJ268" s="283"/>
      <c r="AK268" s="283"/>
    </row>
    <row r="269" spans="1:37" s="23" customFormat="1" ht="15.75">
      <c r="A269" s="118"/>
      <c r="B269" s="109"/>
      <c r="C269" s="88"/>
      <c r="D269" s="88"/>
      <c r="E269" s="88"/>
      <c r="F269" s="88"/>
      <c r="G269" s="22"/>
      <c r="H269" s="283"/>
      <c r="I269" s="283"/>
      <c r="J269" s="283"/>
      <c r="K269" s="283"/>
      <c r="L269" s="283"/>
      <c r="M269" s="283"/>
      <c r="N269" s="283"/>
      <c r="O269" s="283"/>
      <c r="P269" s="283"/>
      <c r="Q269" s="283"/>
      <c r="R269" s="283"/>
      <c r="S269" s="283"/>
      <c r="T269" s="283"/>
      <c r="U269" s="283"/>
      <c r="V269" s="283"/>
      <c r="W269" s="283"/>
      <c r="X269" s="283"/>
      <c r="Y269" s="283"/>
      <c r="Z269" s="283"/>
      <c r="AA269" s="283"/>
      <c r="AB269" s="283"/>
      <c r="AC269" s="283"/>
      <c r="AD269" s="283"/>
      <c r="AE269" s="283"/>
      <c r="AF269" s="283"/>
      <c r="AG269" s="283"/>
      <c r="AH269" s="283"/>
      <c r="AI269" s="283"/>
      <c r="AJ269" s="283"/>
      <c r="AK269" s="283"/>
    </row>
    <row r="270" spans="1:37" s="23" customFormat="1" ht="15.75">
      <c r="A270" s="118"/>
      <c r="B270" s="109"/>
      <c r="C270" s="88"/>
      <c r="D270" s="88"/>
      <c r="E270" s="88"/>
      <c r="F270" s="88"/>
      <c r="G270" s="22"/>
      <c r="H270" s="283"/>
      <c r="I270" s="283"/>
      <c r="J270" s="283"/>
      <c r="K270" s="283"/>
      <c r="L270" s="283"/>
      <c r="M270" s="283"/>
      <c r="N270" s="283"/>
      <c r="O270" s="283"/>
      <c r="P270" s="283"/>
      <c r="Q270" s="283"/>
      <c r="R270" s="283"/>
      <c r="S270" s="283"/>
      <c r="T270" s="283"/>
      <c r="U270" s="283"/>
      <c r="V270" s="283"/>
      <c r="W270" s="283"/>
      <c r="X270" s="283"/>
      <c r="Y270" s="283"/>
      <c r="Z270" s="283"/>
      <c r="AA270" s="283"/>
      <c r="AB270" s="283"/>
      <c r="AC270" s="283"/>
      <c r="AD270" s="283"/>
      <c r="AE270" s="283"/>
      <c r="AF270" s="283"/>
      <c r="AG270" s="283"/>
      <c r="AH270" s="283"/>
      <c r="AI270" s="283"/>
      <c r="AJ270" s="283"/>
      <c r="AK270" s="283"/>
    </row>
    <row r="271" spans="1:37" s="23" customFormat="1" ht="15.75">
      <c r="A271" s="118"/>
      <c r="B271" s="109"/>
      <c r="C271" s="88"/>
      <c r="D271" s="88"/>
      <c r="E271" s="88"/>
      <c r="F271" s="88"/>
      <c r="G271" s="22"/>
      <c r="H271" s="283"/>
      <c r="I271" s="283"/>
      <c r="J271" s="283"/>
      <c r="K271" s="283"/>
      <c r="L271" s="283"/>
      <c r="M271" s="283"/>
      <c r="N271" s="283"/>
      <c r="O271" s="283"/>
      <c r="P271" s="283"/>
      <c r="Q271" s="283"/>
      <c r="R271" s="283"/>
      <c r="S271" s="283"/>
      <c r="T271" s="283"/>
      <c r="U271" s="283"/>
      <c r="V271" s="283"/>
      <c r="W271" s="283"/>
      <c r="X271" s="283"/>
      <c r="Y271" s="283"/>
      <c r="Z271" s="283"/>
      <c r="AA271" s="283"/>
      <c r="AB271" s="283"/>
      <c r="AC271" s="283"/>
      <c r="AD271" s="283"/>
      <c r="AE271" s="283"/>
      <c r="AF271" s="283"/>
      <c r="AG271" s="283"/>
      <c r="AH271" s="283"/>
      <c r="AI271" s="283"/>
      <c r="AJ271" s="283"/>
      <c r="AK271" s="283"/>
    </row>
    <row r="272" spans="1:37" s="23" customFormat="1" ht="15.75">
      <c r="A272" s="118"/>
      <c r="B272" s="109"/>
      <c r="C272" s="88"/>
      <c r="D272" s="88"/>
      <c r="E272" s="88"/>
      <c r="F272" s="88"/>
      <c r="G272" s="22"/>
      <c r="H272" s="283"/>
      <c r="I272" s="283"/>
      <c r="J272" s="283"/>
      <c r="K272" s="283"/>
      <c r="L272" s="283"/>
      <c r="M272" s="283"/>
      <c r="N272" s="283"/>
      <c r="O272" s="283"/>
      <c r="P272" s="283"/>
      <c r="Q272" s="283"/>
      <c r="R272" s="283"/>
      <c r="S272" s="283"/>
      <c r="T272" s="283"/>
      <c r="U272" s="283"/>
      <c r="V272" s="283"/>
      <c r="W272" s="283"/>
      <c r="X272" s="283"/>
      <c r="Y272" s="283"/>
      <c r="Z272" s="283"/>
      <c r="AA272" s="283"/>
      <c r="AB272" s="283"/>
      <c r="AC272" s="283"/>
      <c r="AD272" s="283"/>
      <c r="AE272" s="283"/>
      <c r="AF272" s="283"/>
      <c r="AG272" s="283"/>
      <c r="AH272" s="283"/>
      <c r="AI272" s="283"/>
      <c r="AJ272" s="283"/>
      <c r="AK272" s="283"/>
    </row>
    <row r="273" spans="1:37" s="23" customFormat="1" ht="15.75">
      <c r="A273" s="118"/>
      <c r="B273" s="109"/>
      <c r="C273" s="88"/>
      <c r="D273" s="88"/>
      <c r="E273" s="88"/>
      <c r="F273" s="88"/>
      <c r="G273" s="22"/>
      <c r="H273" s="283"/>
      <c r="I273" s="283"/>
      <c r="J273" s="283"/>
      <c r="K273" s="283"/>
      <c r="L273" s="283"/>
      <c r="M273" s="283"/>
      <c r="N273" s="283"/>
      <c r="O273" s="283"/>
      <c r="P273" s="283"/>
      <c r="Q273" s="283"/>
      <c r="R273" s="283"/>
      <c r="S273" s="283"/>
      <c r="T273" s="283"/>
      <c r="U273" s="283"/>
      <c r="V273" s="283"/>
      <c r="W273" s="283"/>
      <c r="X273" s="283"/>
      <c r="Y273" s="283"/>
      <c r="Z273" s="283"/>
      <c r="AA273" s="283"/>
      <c r="AB273" s="283"/>
      <c r="AC273" s="283"/>
      <c r="AD273" s="283"/>
      <c r="AE273" s="283"/>
      <c r="AF273" s="283"/>
      <c r="AG273" s="283"/>
      <c r="AH273" s="283"/>
      <c r="AI273" s="283"/>
      <c r="AJ273" s="283"/>
      <c r="AK273" s="283"/>
    </row>
    <row r="274" spans="1:37" s="23" customFormat="1" ht="15.75">
      <c r="A274" s="118"/>
      <c r="B274" s="109"/>
      <c r="C274" s="88"/>
      <c r="D274" s="88"/>
      <c r="E274" s="88"/>
      <c r="F274" s="88"/>
      <c r="G274" s="22"/>
      <c r="H274" s="283"/>
      <c r="I274" s="283"/>
      <c r="J274" s="283"/>
      <c r="K274" s="283"/>
      <c r="L274" s="283"/>
      <c r="M274" s="283"/>
      <c r="N274" s="283"/>
      <c r="O274" s="283"/>
      <c r="P274" s="283"/>
      <c r="Q274" s="283"/>
      <c r="R274" s="283"/>
      <c r="S274" s="283"/>
      <c r="T274" s="283"/>
      <c r="U274" s="283"/>
      <c r="V274" s="283"/>
      <c r="W274" s="283"/>
      <c r="X274" s="283"/>
      <c r="Y274" s="283"/>
      <c r="Z274" s="283"/>
      <c r="AA274" s="283"/>
      <c r="AB274" s="283"/>
      <c r="AC274" s="283"/>
      <c r="AD274" s="283"/>
      <c r="AE274" s="283"/>
      <c r="AF274" s="283"/>
      <c r="AG274" s="283"/>
      <c r="AH274" s="283"/>
      <c r="AI274" s="283"/>
      <c r="AJ274" s="283"/>
      <c r="AK274" s="283"/>
    </row>
    <row r="275" spans="1:37" s="23" customFormat="1" ht="15.75">
      <c r="A275" s="118"/>
      <c r="B275" s="109"/>
      <c r="C275" s="88"/>
      <c r="D275" s="88"/>
      <c r="E275" s="88"/>
      <c r="F275" s="88"/>
      <c r="G275" s="22"/>
      <c r="H275" s="283"/>
      <c r="I275" s="283"/>
      <c r="J275" s="283"/>
      <c r="K275" s="283"/>
      <c r="L275" s="283"/>
      <c r="M275" s="283"/>
      <c r="N275" s="283"/>
      <c r="O275" s="283"/>
      <c r="P275" s="283"/>
      <c r="Q275" s="283"/>
      <c r="R275" s="283"/>
      <c r="S275" s="283"/>
      <c r="T275" s="283"/>
      <c r="U275" s="283"/>
      <c r="V275" s="283"/>
      <c r="W275" s="283"/>
      <c r="X275" s="283"/>
      <c r="Y275" s="283"/>
      <c r="Z275" s="283"/>
      <c r="AA275" s="283"/>
      <c r="AB275" s="283"/>
      <c r="AC275" s="283"/>
      <c r="AD275" s="283"/>
      <c r="AE275" s="283"/>
      <c r="AF275" s="283"/>
      <c r="AG275" s="283"/>
      <c r="AH275" s="283"/>
      <c r="AI275" s="283"/>
      <c r="AJ275" s="283"/>
      <c r="AK275" s="283"/>
    </row>
    <row r="276" spans="1:37" s="23" customFormat="1" ht="15.75">
      <c r="A276" s="118"/>
      <c r="B276" s="109"/>
      <c r="C276" s="88"/>
      <c r="D276" s="88"/>
      <c r="E276" s="88"/>
      <c r="F276" s="88"/>
      <c r="G276" s="22"/>
      <c r="H276" s="283"/>
      <c r="I276" s="283"/>
      <c r="J276" s="283"/>
      <c r="K276" s="283"/>
      <c r="L276" s="283"/>
      <c r="M276" s="283"/>
      <c r="N276" s="283"/>
      <c r="O276" s="283"/>
      <c r="P276" s="283"/>
      <c r="Q276" s="283"/>
      <c r="R276" s="283"/>
      <c r="S276" s="283"/>
      <c r="T276" s="283"/>
      <c r="U276" s="283"/>
      <c r="V276" s="283"/>
      <c r="W276" s="283"/>
      <c r="X276" s="283"/>
      <c r="Y276" s="283"/>
      <c r="Z276" s="283"/>
      <c r="AA276" s="283"/>
      <c r="AB276" s="283"/>
      <c r="AC276" s="283"/>
      <c r="AD276" s="283"/>
      <c r="AE276" s="283"/>
      <c r="AF276" s="283"/>
      <c r="AG276" s="283"/>
      <c r="AH276" s="283"/>
      <c r="AI276" s="283"/>
      <c r="AJ276" s="283"/>
      <c r="AK276" s="283"/>
    </row>
    <row r="277" spans="1:37" s="23" customFormat="1" ht="15.75">
      <c r="A277" s="118"/>
      <c r="B277" s="109"/>
      <c r="C277" s="88"/>
      <c r="D277" s="88"/>
      <c r="E277" s="88"/>
      <c r="F277" s="88"/>
      <c r="G277" s="22"/>
      <c r="H277" s="283"/>
      <c r="I277" s="283"/>
      <c r="J277" s="283"/>
      <c r="K277" s="283"/>
      <c r="L277" s="283"/>
      <c r="M277" s="283"/>
      <c r="N277" s="283"/>
      <c r="O277" s="283"/>
      <c r="P277" s="283"/>
      <c r="Q277" s="283"/>
      <c r="R277" s="283"/>
      <c r="S277" s="283"/>
      <c r="T277" s="283"/>
      <c r="U277" s="283"/>
      <c r="V277" s="283"/>
      <c r="W277" s="283"/>
      <c r="X277" s="283"/>
      <c r="Y277" s="283"/>
      <c r="Z277" s="283"/>
      <c r="AA277" s="283"/>
      <c r="AB277" s="283"/>
      <c r="AC277" s="283"/>
      <c r="AD277" s="283"/>
      <c r="AE277" s="283"/>
      <c r="AF277" s="283"/>
      <c r="AG277" s="283"/>
      <c r="AH277" s="283"/>
      <c r="AI277" s="283"/>
      <c r="AJ277" s="283"/>
      <c r="AK277" s="283"/>
    </row>
    <row r="278" spans="1:37" s="23" customFormat="1" ht="15.75">
      <c r="A278" s="118"/>
      <c r="B278" s="109"/>
      <c r="C278" s="88"/>
      <c r="D278" s="88"/>
      <c r="E278" s="88"/>
      <c r="F278" s="88"/>
      <c r="G278" s="22"/>
      <c r="H278" s="283"/>
      <c r="I278" s="283"/>
      <c r="J278" s="283"/>
      <c r="K278" s="283"/>
      <c r="L278" s="283"/>
      <c r="M278" s="283"/>
      <c r="N278" s="283"/>
      <c r="O278" s="283"/>
      <c r="P278" s="283"/>
      <c r="Q278" s="283"/>
      <c r="R278" s="283"/>
      <c r="S278" s="283"/>
      <c r="T278" s="283"/>
      <c r="U278" s="283"/>
      <c r="V278" s="283"/>
      <c r="W278" s="283"/>
      <c r="X278" s="283"/>
      <c r="Y278" s="283"/>
      <c r="Z278" s="283"/>
      <c r="AA278" s="283"/>
      <c r="AB278" s="283"/>
      <c r="AC278" s="283"/>
      <c r="AD278" s="283"/>
      <c r="AE278" s="283"/>
      <c r="AF278" s="283"/>
      <c r="AG278" s="283"/>
      <c r="AH278" s="283"/>
      <c r="AI278" s="283"/>
      <c r="AJ278" s="283"/>
      <c r="AK278" s="283"/>
    </row>
    <row r="279" spans="1:37" s="23" customFormat="1" ht="15.75">
      <c r="A279" s="118"/>
      <c r="B279" s="109"/>
      <c r="C279" s="88"/>
      <c r="D279" s="88"/>
      <c r="E279" s="88"/>
      <c r="F279" s="88"/>
      <c r="G279" s="22"/>
      <c r="H279" s="283"/>
      <c r="I279" s="283"/>
      <c r="J279" s="283"/>
      <c r="K279" s="283"/>
      <c r="L279" s="283"/>
      <c r="M279" s="283"/>
      <c r="N279" s="283"/>
      <c r="O279" s="283"/>
      <c r="P279" s="283"/>
      <c r="Q279" s="283"/>
      <c r="R279" s="283"/>
      <c r="S279" s="283"/>
      <c r="T279" s="283"/>
      <c r="U279" s="283"/>
      <c r="V279" s="283"/>
      <c r="W279" s="283"/>
      <c r="X279" s="283"/>
      <c r="Y279" s="283"/>
      <c r="Z279" s="283"/>
      <c r="AA279" s="283"/>
      <c r="AB279" s="283"/>
      <c r="AC279" s="283"/>
      <c r="AD279" s="283"/>
      <c r="AE279" s="283"/>
      <c r="AF279" s="283"/>
      <c r="AG279" s="283"/>
      <c r="AH279" s="283"/>
      <c r="AI279" s="283"/>
      <c r="AJ279" s="283"/>
      <c r="AK279" s="283"/>
    </row>
    <row r="280" spans="1:37" s="23" customFormat="1" ht="15.75">
      <c r="A280" s="118"/>
      <c r="B280" s="109"/>
      <c r="C280" s="88"/>
      <c r="D280" s="88"/>
      <c r="E280" s="88"/>
      <c r="F280" s="88"/>
      <c r="G280" s="22"/>
      <c r="H280" s="283"/>
      <c r="I280" s="283"/>
      <c r="J280" s="283"/>
      <c r="K280" s="283"/>
      <c r="L280" s="283"/>
      <c r="M280" s="283"/>
      <c r="N280" s="283"/>
      <c r="O280" s="283"/>
      <c r="P280" s="283"/>
      <c r="Q280" s="283"/>
      <c r="R280" s="283"/>
      <c r="S280" s="283"/>
      <c r="T280" s="283"/>
      <c r="U280" s="283"/>
      <c r="V280" s="283"/>
      <c r="W280" s="283"/>
      <c r="X280" s="283"/>
      <c r="Y280" s="283"/>
      <c r="Z280" s="283"/>
      <c r="AA280" s="283"/>
      <c r="AB280" s="283"/>
      <c r="AC280" s="283"/>
      <c r="AD280" s="283"/>
      <c r="AE280" s="283"/>
      <c r="AF280" s="283"/>
      <c r="AG280" s="283"/>
      <c r="AH280" s="283"/>
      <c r="AI280" s="283"/>
      <c r="AJ280" s="283"/>
      <c r="AK280" s="283"/>
    </row>
    <row r="281" spans="1:37" s="23" customFormat="1" ht="15.75">
      <c r="A281" s="118"/>
      <c r="B281" s="109"/>
      <c r="C281" s="88"/>
      <c r="D281" s="88"/>
      <c r="E281" s="88"/>
      <c r="F281" s="88"/>
      <c r="G281" s="22"/>
      <c r="H281" s="283"/>
      <c r="I281" s="283"/>
      <c r="J281" s="283"/>
      <c r="K281" s="283"/>
      <c r="L281" s="283"/>
      <c r="M281" s="283"/>
      <c r="N281" s="283"/>
      <c r="O281" s="283"/>
      <c r="P281" s="283"/>
      <c r="Q281" s="283"/>
      <c r="R281" s="283"/>
      <c r="S281" s="283"/>
      <c r="T281" s="283"/>
      <c r="U281" s="283"/>
      <c r="V281" s="283"/>
      <c r="W281" s="283"/>
      <c r="X281" s="283"/>
      <c r="Y281" s="283"/>
      <c r="Z281" s="283"/>
      <c r="AA281" s="283"/>
      <c r="AB281" s="283"/>
      <c r="AC281" s="283"/>
      <c r="AD281" s="283"/>
      <c r="AE281" s="283"/>
      <c r="AF281" s="283"/>
      <c r="AG281" s="283"/>
      <c r="AH281" s="283"/>
      <c r="AI281" s="283"/>
      <c r="AJ281" s="283"/>
      <c r="AK281" s="283"/>
    </row>
    <row r="282" spans="1:37" s="23" customFormat="1" ht="15.75">
      <c r="A282" s="118"/>
      <c r="B282" s="109"/>
      <c r="C282" s="88"/>
      <c r="D282" s="88"/>
      <c r="E282" s="88"/>
      <c r="F282" s="88"/>
      <c r="G282" s="22"/>
      <c r="H282" s="283"/>
      <c r="I282" s="283"/>
      <c r="J282" s="283"/>
      <c r="K282" s="283"/>
      <c r="L282" s="283"/>
      <c r="M282" s="283"/>
      <c r="N282" s="283"/>
      <c r="O282" s="283"/>
      <c r="P282" s="283"/>
      <c r="Q282" s="283"/>
      <c r="R282" s="283"/>
      <c r="S282" s="283"/>
      <c r="T282" s="283"/>
      <c r="U282" s="283"/>
      <c r="V282" s="283"/>
      <c r="W282" s="283"/>
      <c r="X282" s="283"/>
      <c r="Y282" s="283"/>
      <c r="Z282" s="283"/>
      <c r="AA282" s="283"/>
      <c r="AB282" s="283"/>
      <c r="AC282" s="283"/>
      <c r="AD282" s="283"/>
      <c r="AE282" s="283"/>
      <c r="AF282" s="283"/>
      <c r="AG282" s="283"/>
      <c r="AH282" s="283"/>
      <c r="AI282" s="283"/>
      <c r="AJ282" s="283"/>
      <c r="AK282" s="283"/>
    </row>
    <row r="283" spans="1:37" s="23" customFormat="1" ht="15.75">
      <c r="A283" s="118"/>
      <c r="B283" s="109"/>
      <c r="C283" s="88"/>
      <c r="D283" s="88"/>
      <c r="E283" s="88"/>
      <c r="F283" s="88"/>
      <c r="G283" s="22"/>
      <c r="H283" s="283"/>
      <c r="I283" s="283"/>
      <c r="J283" s="283"/>
      <c r="K283" s="283"/>
      <c r="L283" s="283"/>
      <c r="M283" s="283"/>
      <c r="N283" s="283"/>
      <c r="O283" s="283"/>
      <c r="P283" s="283"/>
      <c r="Q283" s="283"/>
      <c r="R283" s="283"/>
      <c r="S283" s="283"/>
      <c r="T283" s="283"/>
      <c r="U283" s="283"/>
      <c r="V283" s="283"/>
      <c r="W283" s="283"/>
      <c r="X283" s="283"/>
      <c r="Y283" s="283"/>
      <c r="Z283" s="283"/>
      <c r="AA283" s="283"/>
      <c r="AB283" s="283"/>
      <c r="AC283" s="283"/>
      <c r="AD283" s="283"/>
      <c r="AE283" s="283"/>
      <c r="AF283" s="283"/>
      <c r="AG283" s="283"/>
      <c r="AH283" s="283"/>
      <c r="AI283" s="283"/>
      <c r="AJ283" s="283"/>
      <c r="AK283" s="283"/>
    </row>
    <row r="284" spans="1:37" s="23" customFormat="1" ht="15.75">
      <c r="A284" s="118"/>
      <c r="B284" s="109"/>
      <c r="C284" s="88"/>
      <c r="D284" s="88"/>
      <c r="E284" s="88"/>
      <c r="F284" s="88"/>
      <c r="G284" s="22"/>
      <c r="H284" s="283"/>
      <c r="I284" s="283"/>
      <c r="J284" s="283"/>
      <c r="K284" s="283"/>
      <c r="L284" s="283"/>
      <c r="M284" s="283"/>
      <c r="N284" s="283"/>
      <c r="O284" s="283"/>
      <c r="P284" s="283"/>
      <c r="Q284" s="283"/>
      <c r="R284" s="283"/>
      <c r="S284" s="283"/>
      <c r="T284" s="283"/>
      <c r="U284" s="283"/>
      <c r="V284" s="283"/>
      <c r="W284" s="283"/>
      <c r="X284" s="283"/>
      <c r="Y284" s="283"/>
      <c r="Z284" s="283"/>
      <c r="AA284" s="283"/>
      <c r="AB284" s="283"/>
      <c r="AC284" s="283"/>
      <c r="AD284" s="283"/>
      <c r="AE284" s="283"/>
      <c r="AF284" s="283"/>
      <c r="AG284" s="283"/>
      <c r="AH284" s="283"/>
      <c r="AI284" s="283"/>
      <c r="AJ284" s="283"/>
      <c r="AK284" s="283"/>
    </row>
    <row r="285" spans="1:37" s="23" customFormat="1" ht="15.75">
      <c r="A285" s="118"/>
      <c r="B285" s="109"/>
      <c r="C285" s="88"/>
      <c r="D285" s="88"/>
      <c r="E285" s="88"/>
      <c r="F285" s="88"/>
      <c r="G285" s="22"/>
      <c r="H285" s="283"/>
      <c r="I285" s="283"/>
      <c r="J285" s="283"/>
      <c r="K285" s="283"/>
      <c r="L285" s="283"/>
      <c r="M285" s="283"/>
      <c r="N285" s="283"/>
      <c r="O285" s="283"/>
      <c r="P285" s="283"/>
      <c r="Q285" s="283"/>
      <c r="R285" s="283"/>
      <c r="S285" s="283"/>
      <c r="T285" s="283"/>
      <c r="U285" s="283"/>
      <c r="V285" s="283"/>
      <c r="W285" s="283"/>
      <c r="X285" s="283"/>
      <c r="Y285" s="283"/>
      <c r="Z285" s="283"/>
      <c r="AA285" s="283"/>
      <c r="AB285" s="283"/>
      <c r="AC285" s="283"/>
      <c r="AD285" s="283"/>
      <c r="AE285" s="283"/>
      <c r="AF285" s="283"/>
      <c r="AG285" s="283"/>
      <c r="AH285" s="283"/>
      <c r="AI285" s="283"/>
      <c r="AJ285" s="283"/>
      <c r="AK285" s="283"/>
    </row>
    <row r="286" spans="1:37" s="23" customFormat="1" ht="15.75">
      <c r="A286" s="118"/>
      <c r="B286" s="109"/>
      <c r="C286" s="88"/>
      <c r="D286" s="88"/>
      <c r="E286" s="88"/>
      <c r="F286" s="88"/>
      <c r="G286" s="22"/>
      <c r="H286" s="283"/>
      <c r="I286" s="283"/>
      <c r="J286" s="283"/>
      <c r="K286" s="283"/>
      <c r="L286" s="283"/>
      <c r="M286" s="283"/>
      <c r="N286" s="283"/>
      <c r="O286" s="283"/>
      <c r="P286" s="283"/>
      <c r="Q286" s="283"/>
      <c r="R286" s="283"/>
      <c r="S286" s="283"/>
      <c r="T286" s="283"/>
      <c r="U286" s="283"/>
      <c r="V286" s="283"/>
      <c r="W286" s="283"/>
      <c r="X286" s="283"/>
      <c r="Y286" s="283"/>
      <c r="Z286" s="283"/>
      <c r="AA286" s="283"/>
      <c r="AB286" s="283"/>
      <c r="AC286" s="283"/>
      <c r="AD286" s="283"/>
      <c r="AE286" s="283"/>
      <c r="AF286" s="283"/>
      <c r="AG286" s="283"/>
      <c r="AH286" s="283"/>
      <c r="AI286" s="283"/>
      <c r="AJ286" s="283"/>
      <c r="AK286" s="283"/>
    </row>
    <row r="287" spans="1:37" s="23" customFormat="1" ht="15.75">
      <c r="A287" s="118"/>
      <c r="B287" s="109"/>
      <c r="C287" s="88"/>
      <c r="D287" s="88"/>
      <c r="E287" s="88"/>
      <c r="F287" s="88"/>
      <c r="G287" s="22"/>
      <c r="H287" s="283"/>
      <c r="I287" s="283"/>
      <c r="J287" s="283"/>
      <c r="K287" s="283"/>
      <c r="L287" s="283"/>
      <c r="M287" s="283"/>
      <c r="N287" s="283"/>
      <c r="O287" s="283"/>
      <c r="P287" s="283"/>
      <c r="Q287" s="283"/>
      <c r="R287" s="283"/>
      <c r="S287" s="283"/>
      <c r="T287" s="283"/>
      <c r="U287" s="283"/>
      <c r="V287" s="283"/>
      <c r="W287" s="283"/>
      <c r="X287" s="283"/>
      <c r="Y287" s="283"/>
      <c r="Z287" s="283"/>
      <c r="AA287" s="283"/>
      <c r="AB287" s="283"/>
      <c r="AC287" s="283"/>
      <c r="AD287" s="283"/>
      <c r="AE287" s="283"/>
      <c r="AF287" s="283"/>
      <c r="AG287" s="283"/>
      <c r="AH287" s="283"/>
      <c r="AI287" s="283"/>
      <c r="AJ287" s="283"/>
      <c r="AK287" s="283"/>
    </row>
    <row r="288" spans="1:37" s="23" customFormat="1" ht="15.75">
      <c r="A288" s="118"/>
      <c r="B288" s="109"/>
      <c r="C288" s="88"/>
      <c r="D288" s="88"/>
      <c r="E288" s="88"/>
      <c r="F288" s="88"/>
      <c r="G288" s="22"/>
      <c r="H288" s="283"/>
      <c r="I288" s="283"/>
      <c r="J288" s="283"/>
      <c r="K288" s="283"/>
      <c r="L288" s="283"/>
      <c r="M288" s="283"/>
      <c r="N288" s="283"/>
      <c r="O288" s="283"/>
      <c r="P288" s="283"/>
      <c r="Q288" s="283"/>
      <c r="R288" s="283"/>
      <c r="S288" s="283"/>
      <c r="T288" s="283"/>
      <c r="U288" s="283"/>
      <c r="V288" s="283"/>
      <c r="W288" s="283"/>
      <c r="X288" s="283"/>
      <c r="Y288" s="283"/>
      <c r="Z288" s="283"/>
      <c r="AA288" s="283"/>
      <c r="AB288" s="283"/>
      <c r="AC288" s="283"/>
      <c r="AD288" s="283"/>
      <c r="AE288" s="283"/>
      <c r="AF288" s="283"/>
      <c r="AG288" s="283"/>
      <c r="AH288" s="283"/>
      <c r="AI288" s="283"/>
      <c r="AJ288" s="283"/>
      <c r="AK288" s="283"/>
    </row>
    <row r="289" spans="1:37" s="23" customFormat="1" ht="15.75">
      <c r="A289" s="118"/>
      <c r="B289" s="109"/>
      <c r="C289" s="88"/>
      <c r="D289" s="88"/>
      <c r="E289" s="88"/>
      <c r="F289" s="88"/>
      <c r="G289" s="22"/>
      <c r="H289" s="283"/>
      <c r="I289" s="283"/>
      <c r="J289" s="283"/>
      <c r="K289" s="283"/>
      <c r="L289" s="283"/>
      <c r="M289" s="283"/>
      <c r="N289" s="283"/>
      <c r="O289" s="283"/>
      <c r="P289" s="283"/>
      <c r="Q289" s="283"/>
      <c r="R289" s="283"/>
      <c r="S289" s="283"/>
      <c r="T289" s="283"/>
      <c r="U289" s="283"/>
      <c r="V289" s="283"/>
      <c r="W289" s="283"/>
      <c r="X289" s="283"/>
      <c r="Y289" s="283"/>
      <c r="Z289" s="283"/>
      <c r="AA289" s="283"/>
      <c r="AB289" s="283"/>
      <c r="AC289" s="283"/>
      <c r="AD289" s="283"/>
      <c r="AE289" s="283"/>
      <c r="AF289" s="283"/>
      <c r="AG289" s="283"/>
      <c r="AH289" s="283"/>
      <c r="AI289" s="283"/>
      <c r="AJ289" s="283"/>
      <c r="AK289" s="283"/>
    </row>
    <row r="290" spans="1:37" s="23" customFormat="1" ht="15.75">
      <c r="A290" s="118"/>
      <c r="B290" s="109"/>
      <c r="C290" s="88"/>
      <c r="D290" s="88"/>
      <c r="E290" s="88"/>
      <c r="F290" s="88"/>
      <c r="G290" s="22"/>
      <c r="H290" s="283"/>
      <c r="I290" s="283"/>
      <c r="J290" s="283"/>
      <c r="K290" s="283"/>
      <c r="L290" s="283"/>
      <c r="M290" s="283"/>
      <c r="N290" s="283"/>
      <c r="O290" s="283"/>
      <c r="P290" s="283"/>
      <c r="Q290" s="283"/>
      <c r="R290" s="283"/>
      <c r="S290" s="283"/>
      <c r="T290" s="283"/>
      <c r="U290" s="283"/>
      <c r="V290" s="283"/>
      <c r="W290" s="283"/>
      <c r="X290" s="283"/>
      <c r="Y290" s="283"/>
      <c r="Z290" s="283"/>
      <c r="AA290" s="283"/>
      <c r="AB290" s="283"/>
      <c r="AC290" s="283"/>
      <c r="AD290" s="283"/>
      <c r="AE290" s="283"/>
      <c r="AF290" s="283"/>
      <c r="AG290" s="283"/>
      <c r="AH290" s="283"/>
      <c r="AI290" s="283"/>
      <c r="AJ290" s="283"/>
      <c r="AK290" s="283"/>
    </row>
    <row r="291" spans="1:37" s="23" customFormat="1" ht="15.75">
      <c r="A291" s="118"/>
      <c r="B291" s="109"/>
      <c r="C291" s="88"/>
      <c r="D291" s="88"/>
      <c r="E291" s="88"/>
      <c r="F291" s="88"/>
      <c r="G291" s="22"/>
      <c r="H291" s="283"/>
      <c r="I291" s="283"/>
      <c r="J291" s="283"/>
      <c r="K291" s="283"/>
      <c r="L291" s="283"/>
      <c r="M291" s="283"/>
      <c r="N291" s="283"/>
      <c r="O291" s="283"/>
      <c r="P291" s="283"/>
      <c r="Q291" s="283"/>
      <c r="R291" s="283"/>
      <c r="S291" s="283"/>
      <c r="T291" s="283"/>
      <c r="U291" s="283"/>
      <c r="V291" s="283"/>
      <c r="W291" s="283"/>
      <c r="X291" s="283"/>
      <c r="Y291" s="283"/>
      <c r="Z291" s="283"/>
      <c r="AA291" s="283"/>
      <c r="AB291" s="283"/>
      <c r="AC291" s="283"/>
      <c r="AD291" s="283"/>
      <c r="AE291" s="283"/>
      <c r="AF291" s="283"/>
      <c r="AG291" s="283"/>
      <c r="AH291" s="283"/>
      <c r="AI291" s="283"/>
      <c r="AJ291" s="283"/>
      <c r="AK291" s="283"/>
    </row>
    <row r="292" spans="1:37" s="23" customFormat="1" ht="15.75">
      <c r="A292" s="118"/>
      <c r="B292" s="109"/>
      <c r="C292" s="88"/>
      <c r="D292" s="88"/>
      <c r="E292" s="88"/>
      <c r="F292" s="88"/>
      <c r="G292" s="22"/>
      <c r="H292" s="283"/>
      <c r="I292" s="283"/>
      <c r="J292" s="283"/>
      <c r="K292" s="283"/>
      <c r="L292" s="283"/>
      <c r="M292" s="283"/>
      <c r="N292" s="283"/>
      <c r="O292" s="283"/>
      <c r="P292" s="283"/>
      <c r="Q292" s="283"/>
      <c r="R292" s="283"/>
      <c r="S292" s="283"/>
      <c r="T292" s="283"/>
      <c r="U292" s="283"/>
      <c r="V292" s="283"/>
      <c r="W292" s="283"/>
      <c r="X292" s="283"/>
      <c r="Y292" s="283"/>
      <c r="Z292" s="283"/>
      <c r="AA292" s="283"/>
      <c r="AB292" s="283"/>
      <c r="AC292" s="283"/>
      <c r="AD292" s="283"/>
      <c r="AE292" s="283"/>
      <c r="AF292" s="283"/>
      <c r="AG292" s="283"/>
      <c r="AH292" s="283"/>
      <c r="AI292" s="283"/>
      <c r="AJ292" s="283"/>
      <c r="AK292" s="283"/>
    </row>
    <row r="293" spans="1:37" s="23" customFormat="1" ht="15.75">
      <c r="A293" s="118"/>
      <c r="B293" s="109"/>
      <c r="C293" s="88"/>
      <c r="D293" s="88"/>
      <c r="E293" s="88"/>
      <c r="F293" s="88"/>
      <c r="G293" s="22"/>
      <c r="H293" s="283"/>
      <c r="I293" s="283"/>
      <c r="J293" s="283"/>
      <c r="K293" s="283"/>
      <c r="L293" s="283"/>
      <c r="M293" s="283"/>
      <c r="N293" s="283"/>
      <c r="O293" s="283"/>
      <c r="P293" s="283"/>
      <c r="Q293" s="283"/>
      <c r="R293" s="283"/>
      <c r="S293" s="283"/>
      <c r="T293" s="283"/>
      <c r="U293" s="283"/>
      <c r="V293" s="283"/>
      <c r="W293" s="283"/>
      <c r="X293" s="283"/>
      <c r="Y293" s="283"/>
      <c r="Z293" s="283"/>
      <c r="AA293" s="283"/>
      <c r="AB293" s="283"/>
      <c r="AC293" s="283"/>
      <c r="AD293" s="283"/>
      <c r="AE293" s="283"/>
      <c r="AF293" s="283"/>
      <c r="AG293" s="283"/>
      <c r="AH293" s="283"/>
      <c r="AI293" s="283"/>
      <c r="AJ293" s="283"/>
      <c r="AK293" s="283"/>
    </row>
    <row r="294" spans="1:37" s="23" customFormat="1" ht="15.75">
      <c r="A294" s="118"/>
      <c r="B294" s="109"/>
      <c r="C294" s="88"/>
      <c r="D294" s="88"/>
      <c r="E294" s="88"/>
      <c r="F294" s="88"/>
      <c r="G294" s="22"/>
      <c r="H294" s="283"/>
      <c r="I294" s="283"/>
      <c r="J294" s="283"/>
      <c r="K294" s="283"/>
      <c r="L294" s="283"/>
      <c r="M294" s="283"/>
      <c r="N294" s="283"/>
      <c r="O294" s="283"/>
      <c r="P294" s="283"/>
      <c r="Q294" s="283"/>
      <c r="R294" s="283"/>
      <c r="S294" s="283"/>
      <c r="T294" s="283"/>
      <c r="U294" s="283"/>
      <c r="V294" s="283"/>
      <c r="W294" s="283"/>
      <c r="X294" s="283"/>
      <c r="Y294" s="283"/>
      <c r="Z294" s="283"/>
      <c r="AA294" s="283"/>
      <c r="AB294" s="283"/>
      <c r="AC294" s="283"/>
      <c r="AD294" s="283"/>
      <c r="AE294" s="283"/>
      <c r="AF294" s="283"/>
      <c r="AG294" s="283"/>
      <c r="AH294" s="283"/>
      <c r="AI294" s="283"/>
      <c r="AJ294" s="283"/>
      <c r="AK294" s="283"/>
    </row>
    <row r="295" spans="1:37" s="23" customFormat="1" ht="15.75">
      <c r="A295" s="118"/>
      <c r="B295" s="109"/>
      <c r="C295" s="88"/>
      <c r="D295" s="88"/>
      <c r="E295" s="88"/>
      <c r="F295" s="88"/>
      <c r="G295" s="22"/>
      <c r="H295" s="283"/>
      <c r="I295" s="283"/>
      <c r="J295" s="283"/>
      <c r="K295" s="283"/>
      <c r="L295" s="283"/>
      <c r="M295" s="283"/>
      <c r="N295" s="283"/>
      <c r="O295" s="283"/>
      <c r="P295" s="283"/>
      <c r="Q295" s="283"/>
      <c r="R295" s="283"/>
      <c r="S295" s="283"/>
      <c r="T295" s="283"/>
      <c r="U295" s="283"/>
      <c r="V295" s="283"/>
      <c r="W295" s="283"/>
      <c r="X295" s="283"/>
      <c r="Y295" s="283"/>
      <c r="Z295" s="283"/>
      <c r="AA295" s="283"/>
      <c r="AB295" s="283"/>
      <c r="AC295" s="283"/>
      <c r="AD295" s="283"/>
      <c r="AE295" s="283"/>
      <c r="AF295" s="283"/>
      <c r="AG295" s="283"/>
      <c r="AH295" s="283"/>
      <c r="AI295" s="283"/>
      <c r="AJ295" s="283"/>
      <c r="AK295" s="283"/>
    </row>
    <row r="296" spans="1:37" s="23" customFormat="1" ht="15.75">
      <c r="A296" s="118"/>
      <c r="B296" s="109"/>
      <c r="C296" s="88"/>
      <c r="D296" s="88"/>
      <c r="E296" s="88"/>
      <c r="F296" s="88"/>
      <c r="G296" s="22"/>
      <c r="H296" s="283"/>
      <c r="I296" s="283"/>
      <c r="J296" s="283"/>
      <c r="K296" s="283"/>
      <c r="L296" s="283"/>
      <c r="M296" s="283"/>
      <c r="N296" s="283"/>
      <c r="O296" s="283"/>
      <c r="P296" s="283"/>
      <c r="Q296" s="283"/>
      <c r="R296" s="283"/>
      <c r="S296" s="283"/>
      <c r="T296" s="283"/>
      <c r="U296" s="283"/>
      <c r="V296" s="283"/>
      <c r="W296" s="283"/>
      <c r="X296" s="283"/>
      <c r="Y296" s="283"/>
      <c r="Z296" s="283"/>
      <c r="AA296" s="283"/>
      <c r="AB296" s="283"/>
      <c r="AC296" s="283"/>
      <c r="AD296" s="283"/>
      <c r="AE296" s="283"/>
      <c r="AF296" s="283"/>
      <c r="AG296" s="283"/>
      <c r="AH296" s="283"/>
      <c r="AI296" s="283"/>
      <c r="AJ296" s="283"/>
      <c r="AK296" s="283"/>
    </row>
    <row r="297" spans="1:37" s="23" customFormat="1" ht="15.75">
      <c r="A297" s="118"/>
      <c r="B297" s="109"/>
      <c r="C297" s="88"/>
      <c r="D297" s="88"/>
      <c r="E297" s="88"/>
      <c r="F297" s="88"/>
      <c r="G297" s="22"/>
      <c r="H297" s="283"/>
      <c r="I297" s="283"/>
      <c r="J297" s="283"/>
      <c r="K297" s="283"/>
      <c r="L297" s="283"/>
      <c r="M297" s="283"/>
      <c r="N297" s="283"/>
      <c r="O297" s="283"/>
      <c r="P297" s="283"/>
      <c r="Q297" s="283"/>
      <c r="R297" s="283"/>
      <c r="S297" s="283"/>
      <c r="T297" s="283"/>
      <c r="U297" s="283"/>
      <c r="V297" s="283"/>
      <c r="W297" s="283"/>
      <c r="X297" s="283"/>
      <c r="Y297" s="283"/>
      <c r="Z297" s="283"/>
      <c r="AA297" s="283"/>
      <c r="AB297" s="283"/>
      <c r="AC297" s="283"/>
      <c r="AD297" s="283"/>
      <c r="AE297" s="283"/>
      <c r="AF297" s="283"/>
      <c r="AG297" s="283"/>
      <c r="AH297" s="283"/>
      <c r="AI297" s="283"/>
      <c r="AJ297" s="283"/>
      <c r="AK297" s="283"/>
    </row>
    <row r="298" spans="1:37" s="23" customFormat="1" ht="15.75">
      <c r="A298" s="118"/>
      <c r="B298" s="109"/>
      <c r="C298" s="88"/>
      <c r="D298" s="88"/>
      <c r="E298" s="88"/>
      <c r="F298" s="88"/>
      <c r="G298" s="22"/>
      <c r="H298" s="283"/>
      <c r="I298" s="283"/>
      <c r="J298" s="283"/>
      <c r="K298" s="283"/>
      <c r="L298" s="283"/>
      <c r="M298" s="283"/>
      <c r="N298" s="283"/>
      <c r="O298" s="283"/>
      <c r="P298" s="283"/>
      <c r="Q298" s="283"/>
      <c r="R298" s="283"/>
      <c r="S298" s="283"/>
      <c r="T298" s="283"/>
      <c r="U298" s="283"/>
      <c r="V298" s="283"/>
      <c r="W298" s="283"/>
      <c r="X298" s="283"/>
      <c r="Y298" s="283"/>
      <c r="Z298" s="283"/>
      <c r="AA298" s="283"/>
      <c r="AB298" s="283"/>
      <c r="AC298" s="283"/>
      <c r="AD298" s="283"/>
      <c r="AE298" s="283"/>
      <c r="AF298" s="283"/>
      <c r="AG298" s="283"/>
      <c r="AH298" s="283"/>
      <c r="AI298" s="283"/>
      <c r="AJ298" s="283"/>
      <c r="AK298" s="283"/>
    </row>
    <row r="299" spans="1:37" s="23" customFormat="1" ht="15.75">
      <c r="A299" s="118"/>
      <c r="B299" s="109"/>
      <c r="C299" s="88"/>
      <c r="D299" s="88"/>
      <c r="E299" s="88"/>
      <c r="F299" s="88"/>
      <c r="G299" s="22"/>
      <c r="H299" s="283"/>
      <c r="I299" s="283"/>
      <c r="J299" s="283"/>
      <c r="K299" s="283"/>
      <c r="L299" s="283"/>
      <c r="M299" s="283"/>
      <c r="N299" s="283"/>
      <c r="O299" s="283"/>
      <c r="P299" s="283"/>
      <c r="Q299" s="283"/>
      <c r="R299" s="283"/>
      <c r="S299" s="283"/>
      <c r="T299" s="283"/>
      <c r="U299" s="283"/>
      <c r="V299" s="283"/>
      <c r="W299" s="283"/>
      <c r="X299" s="283"/>
      <c r="Y299" s="283"/>
      <c r="Z299" s="283"/>
      <c r="AA299" s="283"/>
      <c r="AB299" s="283"/>
      <c r="AC299" s="283"/>
      <c r="AD299" s="283"/>
      <c r="AE299" s="283"/>
      <c r="AF299" s="283"/>
      <c r="AG299" s="283"/>
      <c r="AH299" s="283"/>
      <c r="AI299" s="283"/>
      <c r="AJ299" s="283"/>
      <c r="AK299" s="283"/>
    </row>
    <row r="300" spans="1:37" s="23" customFormat="1" ht="15.75">
      <c r="A300" s="118"/>
      <c r="B300" s="109"/>
      <c r="C300" s="88"/>
      <c r="D300" s="88"/>
      <c r="E300" s="88"/>
      <c r="F300" s="88"/>
      <c r="G300" s="22"/>
      <c r="H300" s="283"/>
      <c r="I300" s="283"/>
      <c r="J300" s="283"/>
      <c r="K300" s="283"/>
      <c r="L300" s="283"/>
      <c r="M300" s="283"/>
      <c r="N300" s="283"/>
      <c r="O300" s="283"/>
      <c r="P300" s="283"/>
      <c r="Q300" s="283"/>
      <c r="R300" s="283"/>
      <c r="S300" s="283"/>
      <c r="T300" s="283"/>
      <c r="U300" s="283"/>
      <c r="V300" s="283"/>
      <c r="W300" s="283"/>
      <c r="X300" s="283"/>
      <c r="Y300" s="283"/>
      <c r="Z300" s="283"/>
      <c r="AA300" s="283"/>
      <c r="AB300" s="283"/>
      <c r="AC300" s="283"/>
      <c r="AD300" s="283"/>
      <c r="AE300" s="283"/>
      <c r="AF300" s="283"/>
      <c r="AG300" s="283"/>
      <c r="AH300" s="283"/>
      <c r="AI300" s="283"/>
      <c r="AJ300" s="283"/>
      <c r="AK300" s="283"/>
    </row>
    <row r="301" spans="1:37" s="23" customFormat="1" ht="15.75">
      <c r="A301" s="118"/>
      <c r="B301" s="109"/>
      <c r="C301" s="88"/>
      <c r="D301" s="88"/>
      <c r="E301" s="88"/>
      <c r="F301" s="88"/>
      <c r="G301" s="22"/>
      <c r="H301" s="283"/>
      <c r="I301" s="283"/>
      <c r="J301" s="283"/>
      <c r="K301" s="283"/>
      <c r="L301" s="283"/>
      <c r="M301" s="283"/>
      <c r="N301" s="283"/>
      <c r="O301" s="283"/>
      <c r="P301" s="283"/>
      <c r="Q301" s="283"/>
      <c r="R301" s="283"/>
      <c r="S301" s="283"/>
      <c r="T301" s="283"/>
      <c r="U301" s="283"/>
      <c r="V301" s="283"/>
      <c r="W301" s="283"/>
      <c r="X301" s="283"/>
      <c r="Y301" s="283"/>
      <c r="Z301" s="283"/>
      <c r="AA301" s="283"/>
      <c r="AB301" s="283"/>
      <c r="AC301" s="283"/>
      <c r="AD301" s="283"/>
      <c r="AE301" s="283"/>
      <c r="AF301" s="283"/>
      <c r="AG301" s="283"/>
      <c r="AH301" s="283"/>
      <c r="AI301" s="283"/>
      <c r="AJ301" s="283"/>
      <c r="AK301" s="283"/>
    </row>
    <row r="302" spans="1:37" s="23" customFormat="1" ht="15.75">
      <c r="A302" s="118"/>
      <c r="B302" s="109"/>
      <c r="C302" s="88"/>
      <c r="D302" s="88"/>
      <c r="E302" s="88"/>
      <c r="F302" s="88"/>
      <c r="G302" s="22"/>
      <c r="H302" s="283"/>
      <c r="I302" s="283"/>
      <c r="J302" s="283"/>
      <c r="K302" s="283"/>
      <c r="L302" s="283"/>
      <c r="M302" s="283"/>
      <c r="N302" s="283"/>
      <c r="O302" s="283"/>
      <c r="P302" s="283"/>
      <c r="Q302" s="283"/>
      <c r="R302" s="283"/>
      <c r="S302" s="283"/>
      <c r="T302" s="283"/>
      <c r="U302" s="283"/>
      <c r="V302" s="283"/>
      <c r="W302" s="283"/>
      <c r="X302" s="283"/>
      <c r="Y302" s="283"/>
      <c r="Z302" s="283"/>
      <c r="AA302" s="283"/>
      <c r="AB302" s="283"/>
      <c r="AC302" s="283"/>
      <c r="AD302" s="283"/>
      <c r="AE302" s="283"/>
      <c r="AF302" s="283"/>
      <c r="AG302" s="283"/>
      <c r="AH302" s="283"/>
      <c r="AI302" s="283"/>
      <c r="AJ302" s="283"/>
      <c r="AK302" s="283"/>
    </row>
    <row r="303" spans="1:37" s="23" customFormat="1" ht="15.75">
      <c r="A303" s="118"/>
      <c r="B303" s="109"/>
      <c r="C303" s="88"/>
      <c r="D303" s="88"/>
      <c r="E303" s="88"/>
      <c r="F303" s="88"/>
      <c r="G303" s="22"/>
      <c r="H303" s="283"/>
      <c r="I303" s="283"/>
      <c r="J303" s="283"/>
      <c r="K303" s="283"/>
      <c r="L303" s="283"/>
      <c r="M303" s="283"/>
      <c r="N303" s="283"/>
      <c r="O303" s="283"/>
      <c r="P303" s="283"/>
      <c r="Q303" s="283"/>
      <c r="R303" s="283"/>
      <c r="S303" s="283"/>
      <c r="T303" s="283"/>
      <c r="U303" s="283"/>
      <c r="V303" s="283"/>
      <c r="W303" s="283"/>
      <c r="X303" s="283"/>
      <c r="Y303" s="283"/>
      <c r="Z303" s="283"/>
      <c r="AA303" s="283"/>
      <c r="AB303" s="283"/>
      <c r="AC303" s="283"/>
      <c r="AD303" s="283"/>
      <c r="AE303" s="283"/>
      <c r="AF303" s="283"/>
      <c r="AG303" s="283"/>
      <c r="AH303" s="283"/>
      <c r="AI303" s="283"/>
      <c r="AJ303" s="283"/>
      <c r="AK303" s="283"/>
    </row>
    <row r="304" spans="1:37" s="23" customFormat="1" ht="15.75">
      <c r="A304" s="118"/>
      <c r="B304" s="109"/>
      <c r="C304" s="88"/>
      <c r="D304" s="88"/>
      <c r="E304" s="88"/>
      <c r="F304" s="88"/>
      <c r="G304" s="22"/>
      <c r="H304" s="283"/>
      <c r="I304" s="283"/>
      <c r="J304" s="283"/>
      <c r="K304" s="283"/>
      <c r="L304" s="283"/>
      <c r="M304" s="283"/>
      <c r="N304" s="283"/>
      <c r="O304" s="283"/>
      <c r="P304" s="283"/>
      <c r="Q304" s="283"/>
      <c r="R304" s="283"/>
      <c r="S304" s="283"/>
      <c r="T304" s="283"/>
      <c r="U304" s="283"/>
      <c r="V304" s="283"/>
      <c r="W304" s="283"/>
      <c r="X304" s="283"/>
      <c r="Y304" s="283"/>
      <c r="Z304" s="283"/>
      <c r="AA304" s="283"/>
      <c r="AB304" s="283"/>
      <c r="AC304" s="283"/>
      <c r="AD304" s="283"/>
      <c r="AE304" s="283"/>
      <c r="AF304" s="283"/>
      <c r="AG304" s="283"/>
      <c r="AH304" s="283"/>
      <c r="AI304" s="283"/>
      <c r="AJ304" s="283"/>
      <c r="AK304" s="283"/>
    </row>
    <row r="305" spans="1:37" s="23" customFormat="1" ht="15.75">
      <c r="A305" s="118"/>
      <c r="B305" s="109"/>
      <c r="C305" s="88"/>
      <c r="D305" s="88"/>
      <c r="E305" s="88"/>
      <c r="F305" s="88"/>
      <c r="G305" s="22"/>
      <c r="H305" s="283"/>
      <c r="I305" s="283"/>
      <c r="J305" s="283"/>
      <c r="K305" s="283"/>
      <c r="L305" s="283"/>
      <c r="M305" s="283"/>
      <c r="N305" s="283"/>
      <c r="O305" s="283"/>
      <c r="P305" s="283"/>
      <c r="Q305" s="283"/>
      <c r="R305" s="283"/>
      <c r="S305" s="283"/>
      <c r="T305" s="283"/>
      <c r="U305" s="283"/>
      <c r="V305" s="283"/>
      <c r="W305" s="283"/>
      <c r="X305" s="283"/>
      <c r="Y305" s="283"/>
      <c r="Z305" s="283"/>
      <c r="AA305" s="283"/>
      <c r="AB305" s="283"/>
      <c r="AC305" s="283"/>
      <c r="AD305" s="283"/>
      <c r="AE305" s="283"/>
      <c r="AF305" s="283"/>
      <c r="AG305" s="283"/>
      <c r="AH305" s="283"/>
      <c r="AI305" s="283"/>
      <c r="AJ305" s="283"/>
      <c r="AK305" s="283"/>
    </row>
    <row r="306" spans="1:37" s="23" customFormat="1" ht="15.75">
      <c r="A306" s="118"/>
      <c r="B306" s="109"/>
      <c r="C306" s="88"/>
      <c r="D306" s="88"/>
      <c r="E306" s="88"/>
      <c r="F306" s="88"/>
      <c r="G306" s="22"/>
      <c r="H306" s="283"/>
      <c r="I306" s="283"/>
      <c r="J306" s="283"/>
      <c r="K306" s="283"/>
      <c r="L306" s="283"/>
      <c r="M306" s="283"/>
      <c r="N306" s="283"/>
      <c r="O306" s="283"/>
      <c r="P306" s="283"/>
      <c r="Q306" s="283"/>
      <c r="R306" s="283"/>
      <c r="S306" s="283"/>
      <c r="T306" s="283"/>
      <c r="U306" s="283"/>
      <c r="V306" s="283"/>
      <c r="W306" s="283"/>
      <c r="X306" s="283"/>
      <c r="Y306" s="283"/>
      <c r="Z306" s="283"/>
      <c r="AA306" s="283"/>
      <c r="AB306" s="283"/>
      <c r="AC306" s="283"/>
      <c r="AD306" s="283"/>
      <c r="AE306" s="283"/>
      <c r="AF306" s="283"/>
      <c r="AG306" s="283"/>
      <c r="AH306" s="283"/>
      <c r="AI306" s="283"/>
      <c r="AJ306" s="283"/>
      <c r="AK306" s="283"/>
    </row>
    <row r="307" spans="1:37" s="23" customFormat="1" ht="15.75">
      <c r="A307" s="118"/>
      <c r="B307" s="109"/>
      <c r="C307" s="88"/>
      <c r="D307" s="88"/>
      <c r="E307" s="88"/>
      <c r="F307" s="88"/>
      <c r="G307" s="22"/>
      <c r="H307" s="283"/>
      <c r="I307" s="283"/>
      <c r="J307" s="283"/>
      <c r="K307" s="283"/>
      <c r="L307" s="283"/>
      <c r="M307" s="283"/>
      <c r="N307" s="283"/>
      <c r="O307" s="283"/>
      <c r="P307" s="283"/>
      <c r="Q307" s="283"/>
      <c r="R307" s="283"/>
      <c r="S307" s="283"/>
      <c r="T307" s="283"/>
      <c r="U307" s="283"/>
      <c r="V307" s="283"/>
      <c r="W307" s="283"/>
      <c r="X307" s="283"/>
      <c r="Y307" s="283"/>
      <c r="Z307" s="283"/>
      <c r="AA307" s="283"/>
      <c r="AB307" s="283"/>
      <c r="AC307" s="283"/>
      <c r="AD307" s="283"/>
      <c r="AE307" s="283"/>
      <c r="AF307" s="283"/>
      <c r="AG307" s="283"/>
      <c r="AH307" s="283"/>
      <c r="AI307" s="283"/>
      <c r="AJ307" s="283"/>
      <c r="AK307" s="283"/>
    </row>
    <row r="308" spans="1:37" s="23" customFormat="1" ht="15.75">
      <c r="A308" s="118"/>
      <c r="B308" s="109"/>
      <c r="C308" s="88"/>
      <c r="D308" s="88"/>
      <c r="E308" s="88"/>
      <c r="F308" s="88"/>
      <c r="G308" s="22"/>
      <c r="H308" s="283"/>
      <c r="I308" s="283"/>
      <c r="J308" s="283"/>
      <c r="K308" s="283"/>
      <c r="L308" s="283"/>
      <c r="M308" s="283"/>
      <c r="N308" s="283"/>
      <c r="O308" s="283"/>
      <c r="P308" s="283"/>
      <c r="Q308" s="283"/>
      <c r="R308" s="283"/>
      <c r="S308" s="283"/>
      <c r="T308" s="283"/>
      <c r="U308" s="283"/>
      <c r="V308" s="283"/>
      <c r="W308" s="283"/>
      <c r="X308" s="283"/>
      <c r="Y308" s="283"/>
      <c r="Z308" s="283"/>
      <c r="AA308" s="283"/>
      <c r="AB308" s="283"/>
      <c r="AC308" s="283"/>
      <c r="AD308" s="283"/>
      <c r="AE308" s="283"/>
      <c r="AF308" s="283"/>
      <c r="AG308" s="283"/>
      <c r="AH308" s="283"/>
      <c r="AI308" s="283"/>
      <c r="AJ308" s="283"/>
      <c r="AK308" s="283"/>
    </row>
    <row r="309" spans="1:37" s="23" customFormat="1" ht="15.75">
      <c r="A309" s="118"/>
      <c r="B309" s="109"/>
      <c r="C309" s="88"/>
      <c r="D309" s="88"/>
      <c r="E309" s="88"/>
      <c r="F309" s="88"/>
      <c r="G309" s="22"/>
      <c r="H309" s="283"/>
      <c r="I309" s="283"/>
      <c r="J309" s="283"/>
      <c r="K309" s="283"/>
      <c r="L309" s="283"/>
      <c r="M309" s="283"/>
      <c r="N309" s="283"/>
      <c r="O309" s="283"/>
      <c r="P309" s="283"/>
      <c r="Q309" s="283"/>
      <c r="R309" s="283"/>
      <c r="S309" s="283"/>
      <c r="T309" s="283"/>
      <c r="U309" s="283"/>
      <c r="V309" s="283"/>
      <c r="W309" s="283"/>
      <c r="X309" s="283"/>
      <c r="Y309" s="283"/>
      <c r="Z309" s="283"/>
      <c r="AA309" s="283"/>
      <c r="AB309" s="283"/>
      <c r="AC309" s="283"/>
      <c r="AD309" s="283"/>
      <c r="AE309" s="283"/>
      <c r="AF309" s="283"/>
      <c r="AG309" s="283"/>
      <c r="AH309" s="283"/>
      <c r="AI309" s="283"/>
      <c r="AJ309" s="283"/>
      <c r="AK309" s="283"/>
    </row>
    <row r="310" spans="1:37" s="23" customFormat="1" ht="15.75">
      <c r="A310" s="118"/>
      <c r="B310" s="109"/>
      <c r="C310" s="88"/>
      <c r="D310" s="88"/>
      <c r="E310" s="88"/>
      <c r="F310" s="88"/>
      <c r="G310" s="22"/>
      <c r="H310" s="283"/>
      <c r="I310" s="283"/>
      <c r="J310" s="283"/>
      <c r="K310" s="283"/>
      <c r="L310" s="283"/>
      <c r="M310" s="283"/>
      <c r="N310" s="283"/>
      <c r="O310" s="283"/>
      <c r="P310" s="283"/>
      <c r="Q310" s="283"/>
      <c r="R310" s="283"/>
      <c r="S310" s="283"/>
      <c r="T310" s="283"/>
      <c r="U310" s="283"/>
      <c r="V310" s="283"/>
      <c r="W310" s="283"/>
      <c r="X310" s="283"/>
      <c r="Y310" s="283"/>
      <c r="Z310" s="283"/>
      <c r="AA310" s="283"/>
      <c r="AB310" s="283"/>
      <c r="AC310" s="283"/>
      <c r="AD310" s="283"/>
      <c r="AE310" s="283"/>
      <c r="AF310" s="283"/>
      <c r="AG310" s="283"/>
      <c r="AH310" s="283"/>
      <c r="AI310" s="283"/>
      <c r="AJ310" s="283"/>
      <c r="AK310" s="283"/>
    </row>
    <row r="311" spans="1:37" s="23" customFormat="1" ht="15.75">
      <c r="A311" s="118"/>
      <c r="B311" s="109"/>
      <c r="C311" s="88"/>
      <c r="D311" s="88"/>
      <c r="E311" s="88"/>
      <c r="F311" s="88"/>
      <c r="G311" s="22"/>
      <c r="H311" s="283"/>
      <c r="I311" s="283"/>
      <c r="J311" s="283"/>
      <c r="K311" s="283"/>
      <c r="L311" s="283"/>
      <c r="M311" s="283"/>
      <c r="N311" s="283"/>
      <c r="O311" s="283"/>
      <c r="P311" s="283"/>
      <c r="Q311" s="283"/>
      <c r="R311" s="283"/>
      <c r="S311" s="283"/>
      <c r="T311" s="283"/>
      <c r="U311" s="283"/>
      <c r="V311" s="283"/>
      <c r="W311" s="283"/>
      <c r="X311" s="283"/>
      <c r="Y311" s="283"/>
      <c r="Z311" s="283"/>
      <c r="AA311" s="283"/>
      <c r="AB311" s="283"/>
      <c r="AC311" s="283"/>
      <c r="AD311" s="283"/>
      <c r="AE311" s="283"/>
      <c r="AF311" s="283"/>
      <c r="AG311" s="283"/>
      <c r="AH311" s="283"/>
      <c r="AI311" s="283"/>
      <c r="AJ311" s="283"/>
      <c r="AK311" s="283"/>
    </row>
    <row r="312" spans="1:37" s="23" customFormat="1" ht="15.75">
      <c r="A312" s="118"/>
      <c r="B312" s="109"/>
      <c r="C312" s="88"/>
      <c r="D312" s="88"/>
      <c r="E312" s="88"/>
      <c r="F312" s="88"/>
      <c r="G312" s="22"/>
      <c r="H312" s="283"/>
      <c r="I312" s="283"/>
      <c r="J312" s="283"/>
      <c r="K312" s="283"/>
      <c r="L312" s="283"/>
      <c r="M312" s="283"/>
      <c r="N312" s="283"/>
      <c r="O312" s="283"/>
      <c r="P312" s="283"/>
      <c r="Q312" s="283"/>
      <c r="R312" s="283"/>
      <c r="S312" s="283"/>
      <c r="T312" s="283"/>
      <c r="U312" s="283"/>
      <c r="V312" s="283"/>
      <c r="W312" s="283"/>
      <c r="X312" s="283"/>
      <c r="Y312" s="283"/>
      <c r="Z312" s="283"/>
      <c r="AA312" s="283"/>
      <c r="AB312" s="283"/>
      <c r="AC312" s="283"/>
      <c r="AD312" s="283"/>
      <c r="AE312" s="283"/>
      <c r="AF312" s="283"/>
      <c r="AG312" s="283"/>
      <c r="AH312" s="283"/>
      <c r="AI312" s="283"/>
      <c r="AJ312" s="283"/>
      <c r="AK312" s="283"/>
    </row>
    <row r="313" spans="1:37" s="23" customFormat="1" ht="15.75">
      <c r="A313" s="118"/>
      <c r="B313" s="109"/>
      <c r="C313" s="88"/>
      <c r="D313" s="88"/>
      <c r="E313" s="88"/>
      <c r="F313" s="88"/>
      <c r="G313" s="22"/>
      <c r="H313" s="283"/>
      <c r="I313" s="283"/>
      <c r="J313" s="283"/>
      <c r="K313" s="283"/>
      <c r="L313" s="283"/>
      <c r="M313" s="283"/>
      <c r="N313" s="283"/>
      <c r="O313" s="283"/>
      <c r="P313" s="283"/>
      <c r="Q313" s="283"/>
      <c r="R313" s="283"/>
      <c r="S313" s="283"/>
      <c r="T313" s="283"/>
      <c r="U313" s="283"/>
      <c r="V313" s="283"/>
      <c r="W313" s="283"/>
      <c r="X313" s="283"/>
      <c r="Y313" s="283"/>
      <c r="Z313" s="283"/>
      <c r="AA313" s="283"/>
      <c r="AB313" s="283"/>
      <c r="AC313" s="283"/>
      <c r="AD313" s="283"/>
      <c r="AE313" s="283"/>
      <c r="AF313" s="283"/>
      <c r="AG313" s="283"/>
      <c r="AH313" s="283"/>
      <c r="AI313" s="283"/>
      <c r="AJ313" s="283"/>
      <c r="AK313" s="283"/>
    </row>
    <row r="314" spans="1:37" s="23" customFormat="1" ht="15.75">
      <c r="A314" s="118"/>
      <c r="B314" s="109"/>
      <c r="C314" s="88"/>
      <c r="D314" s="88"/>
      <c r="E314" s="88"/>
      <c r="F314" s="88"/>
      <c r="G314" s="22"/>
      <c r="H314" s="283"/>
      <c r="I314" s="283"/>
      <c r="J314" s="283"/>
      <c r="K314" s="283"/>
      <c r="L314" s="283"/>
      <c r="M314" s="283"/>
      <c r="N314" s="283"/>
      <c r="O314" s="283"/>
      <c r="P314" s="283"/>
      <c r="Q314" s="283"/>
      <c r="R314" s="283"/>
      <c r="S314" s="283"/>
      <c r="T314" s="283"/>
      <c r="U314" s="283"/>
      <c r="V314" s="283"/>
      <c r="W314" s="283"/>
      <c r="X314" s="283"/>
      <c r="Y314" s="283"/>
      <c r="Z314" s="283"/>
      <c r="AA314" s="283"/>
      <c r="AB314" s="283"/>
      <c r="AC314" s="283"/>
      <c r="AD314" s="283"/>
      <c r="AE314" s="283"/>
      <c r="AF314" s="283"/>
      <c r="AG314" s="283"/>
      <c r="AH314" s="283"/>
      <c r="AI314" s="283"/>
      <c r="AJ314" s="283"/>
      <c r="AK314" s="283"/>
    </row>
    <row r="315" spans="1:37" s="23" customFormat="1" ht="15.75">
      <c r="A315" s="118"/>
      <c r="B315" s="109"/>
      <c r="C315" s="88"/>
      <c r="D315" s="88"/>
      <c r="E315" s="88"/>
      <c r="F315" s="88"/>
      <c r="G315" s="22"/>
      <c r="H315" s="283"/>
      <c r="I315" s="283"/>
      <c r="J315" s="283"/>
      <c r="K315" s="283"/>
      <c r="L315" s="283"/>
      <c r="M315" s="283"/>
      <c r="N315" s="283"/>
      <c r="O315" s="283"/>
      <c r="P315" s="283"/>
      <c r="Q315" s="283"/>
      <c r="R315" s="283"/>
      <c r="S315" s="283"/>
      <c r="T315" s="283"/>
      <c r="U315" s="283"/>
      <c r="V315" s="283"/>
      <c r="W315" s="283"/>
      <c r="X315" s="283"/>
      <c r="Y315" s="283"/>
      <c r="Z315" s="283"/>
      <c r="AA315" s="283"/>
      <c r="AB315" s="283"/>
      <c r="AC315" s="283"/>
      <c r="AD315" s="283"/>
      <c r="AE315" s="283"/>
      <c r="AF315" s="283"/>
      <c r="AG315" s="283"/>
      <c r="AH315" s="283"/>
      <c r="AI315" s="283"/>
      <c r="AJ315" s="283"/>
      <c r="AK315" s="283"/>
    </row>
    <row r="316" spans="1:37" s="23" customFormat="1" ht="15.75">
      <c r="A316" s="118"/>
      <c r="B316" s="109"/>
      <c r="C316" s="88"/>
      <c r="D316" s="88"/>
      <c r="E316" s="88"/>
      <c r="F316" s="88"/>
      <c r="G316" s="22"/>
      <c r="H316" s="283"/>
      <c r="I316" s="283"/>
      <c r="J316" s="283"/>
      <c r="K316" s="283"/>
      <c r="L316" s="283"/>
      <c r="M316" s="283"/>
      <c r="N316" s="283"/>
      <c r="O316" s="283"/>
      <c r="P316" s="283"/>
      <c r="Q316" s="283"/>
      <c r="R316" s="283"/>
      <c r="S316" s="283"/>
      <c r="T316" s="283"/>
      <c r="U316" s="283"/>
      <c r="V316" s="283"/>
      <c r="W316" s="283"/>
      <c r="X316" s="283"/>
      <c r="Y316" s="283"/>
      <c r="Z316" s="283"/>
      <c r="AA316" s="283"/>
      <c r="AB316" s="283"/>
      <c r="AC316" s="283"/>
      <c r="AD316" s="283"/>
      <c r="AE316" s="283"/>
      <c r="AF316" s="283"/>
      <c r="AG316" s="283"/>
      <c r="AH316" s="283"/>
      <c r="AI316" s="283"/>
      <c r="AJ316" s="283"/>
      <c r="AK316" s="283"/>
    </row>
    <row r="317" spans="1:37" s="23" customFormat="1" ht="15.75">
      <c r="A317" s="118"/>
      <c r="B317" s="109"/>
      <c r="C317" s="88"/>
      <c r="D317" s="88"/>
      <c r="E317" s="88"/>
      <c r="F317" s="88"/>
      <c r="G317" s="22"/>
      <c r="H317" s="283"/>
      <c r="I317" s="283"/>
      <c r="J317" s="283"/>
      <c r="K317" s="283"/>
      <c r="L317" s="283"/>
      <c r="M317" s="283"/>
      <c r="N317" s="283"/>
      <c r="O317" s="283"/>
      <c r="P317" s="283"/>
      <c r="Q317" s="283"/>
      <c r="R317" s="283"/>
      <c r="S317" s="283"/>
      <c r="T317" s="283"/>
      <c r="U317" s="283"/>
      <c r="V317" s="283"/>
      <c r="W317" s="283"/>
      <c r="X317" s="283"/>
      <c r="Y317" s="283"/>
      <c r="Z317" s="283"/>
      <c r="AA317" s="283"/>
      <c r="AB317" s="283"/>
      <c r="AC317" s="283"/>
      <c r="AD317" s="283"/>
      <c r="AE317" s="283"/>
      <c r="AF317" s="283"/>
      <c r="AG317" s="283"/>
      <c r="AH317" s="283"/>
      <c r="AI317" s="283"/>
      <c r="AJ317" s="283"/>
      <c r="AK317" s="283"/>
    </row>
    <row r="318" spans="1:37" s="23" customFormat="1" ht="15.75">
      <c r="A318" s="118"/>
      <c r="B318" s="109"/>
      <c r="C318" s="88"/>
      <c r="D318" s="88"/>
      <c r="E318" s="88"/>
      <c r="F318" s="88"/>
      <c r="G318" s="22"/>
      <c r="H318" s="283"/>
      <c r="I318" s="283"/>
      <c r="J318" s="283"/>
      <c r="K318" s="283"/>
      <c r="L318" s="283"/>
      <c r="M318" s="283"/>
      <c r="N318" s="283"/>
      <c r="O318" s="283"/>
      <c r="P318" s="283"/>
      <c r="Q318" s="283"/>
      <c r="R318" s="283"/>
      <c r="S318" s="283"/>
      <c r="T318" s="283"/>
      <c r="U318" s="283"/>
      <c r="V318" s="283"/>
      <c r="W318" s="283"/>
      <c r="X318" s="283"/>
      <c r="Y318" s="283"/>
      <c r="Z318" s="283"/>
      <c r="AA318" s="283"/>
      <c r="AB318" s="283"/>
      <c r="AC318" s="283"/>
      <c r="AD318" s="283"/>
      <c r="AE318" s="283"/>
      <c r="AF318" s="283"/>
      <c r="AG318" s="283"/>
      <c r="AH318" s="283"/>
      <c r="AI318" s="283"/>
      <c r="AJ318" s="283"/>
      <c r="AK318" s="283"/>
    </row>
    <row r="319" spans="1:37" s="23" customFormat="1" ht="15.75">
      <c r="A319" s="118"/>
      <c r="B319" s="109"/>
      <c r="C319" s="88"/>
      <c r="D319" s="88"/>
      <c r="E319" s="88"/>
      <c r="F319" s="88"/>
      <c r="G319" s="22"/>
      <c r="H319" s="283"/>
      <c r="I319" s="283"/>
      <c r="J319" s="283"/>
      <c r="K319" s="283"/>
      <c r="L319" s="283"/>
      <c r="M319" s="283"/>
      <c r="N319" s="283"/>
      <c r="O319" s="283"/>
      <c r="P319" s="283"/>
      <c r="Q319" s="283"/>
      <c r="R319" s="283"/>
      <c r="S319" s="283"/>
      <c r="T319" s="283"/>
      <c r="U319" s="283"/>
      <c r="V319" s="283"/>
      <c r="W319" s="283"/>
      <c r="X319" s="283"/>
      <c r="Y319" s="283"/>
      <c r="Z319" s="283"/>
      <c r="AA319" s="283"/>
      <c r="AB319" s="283"/>
      <c r="AC319" s="283"/>
      <c r="AD319" s="283"/>
      <c r="AE319" s="283"/>
      <c r="AF319" s="283"/>
      <c r="AG319" s="283"/>
      <c r="AH319" s="283"/>
      <c r="AI319" s="283"/>
      <c r="AJ319" s="283"/>
      <c r="AK319" s="283"/>
    </row>
    <row r="320" spans="1:37" s="23" customFormat="1" ht="15.75">
      <c r="A320" s="118"/>
      <c r="B320" s="109"/>
      <c r="C320" s="88"/>
      <c r="D320" s="88"/>
      <c r="E320" s="88"/>
      <c r="F320" s="88"/>
      <c r="G320" s="22"/>
      <c r="H320" s="283"/>
      <c r="I320" s="283"/>
      <c r="J320" s="283"/>
      <c r="K320" s="283"/>
      <c r="L320" s="283"/>
      <c r="M320" s="283"/>
      <c r="N320" s="283"/>
      <c r="O320" s="283"/>
      <c r="P320" s="283"/>
      <c r="Q320" s="283"/>
      <c r="R320" s="283"/>
      <c r="S320" s="283"/>
      <c r="T320" s="283"/>
      <c r="U320" s="283"/>
      <c r="V320" s="283"/>
      <c r="W320" s="283"/>
      <c r="X320" s="283"/>
      <c r="Y320" s="283"/>
      <c r="Z320" s="283"/>
      <c r="AA320" s="283"/>
      <c r="AB320" s="283"/>
      <c r="AC320" s="283"/>
      <c r="AD320" s="283"/>
      <c r="AE320" s="283"/>
      <c r="AF320" s="283"/>
      <c r="AG320" s="283"/>
      <c r="AH320" s="283"/>
      <c r="AI320" s="283"/>
      <c r="AJ320" s="283"/>
      <c r="AK320" s="283"/>
    </row>
    <row r="321" spans="1:37" s="23" customFormat="1" ht="15.75">
      <c r="A321" s="118"/>
      <c r="B321" s="109"/>
      <c r="C321" s="88"/>
      <c r="D321" s="88"/>
      <c r="E321" s="88"/>
      <c r="F321" s="88"/>
      <c r="G321" s="22"/>
      <c r="H321" s="283"/>
      <c r="I321" s="283"/>
      <c r="J321" s="283"/>
      <c r="K321" s="283"/>
      <c r="L321" s="283"/>
      <c r="M321" s="283"/>
      <c r="N321" s="283"/>
      <c r="O321" s="283"/>
      <c r="P321" s="283"/>
      <c r="Q321" s="283"/>
      <c r="R321" s="283"/>
      <c r="S321" s="283"/>
      <c r="T321" s="283"/>
      <c r="U321" s="283"/>
      <c r="V321" s="283"/>
      <c r="W321" s="283"/>
      <c r="X321" s="283"/>
      <c r="Y321" s="283"/>
      <c r="Z321" s="283"/>
      <c r="AA321" s="283"/>
      <c r="AB321" s="283"/>
      <c r="AC321" s="283"/>
      <c r="AD321" s="283"/>
      <c r="AE321" s="283"/>
      <c r="AF321" s="283"/>
      <c r="AG321" s="283"/>
      <c r="AH321" s="283"/>
      <c r="AI321" s="283"/>
      <c r="AJ321" s="283"/>
      <c r="AK321" s="283"/>
    </row>
    <row r="322" spans="1:37" s="23" customFormat="1" ht="15.75">
      <c r="A322" s="118"/>
      <c r="B322" s="109"/>
      <c r="C322" s="88"/>
      <c r="D322" s="88"/>
      <c r="E322" s="88"/>
      <c r="F322" s="88"/>
      <c r="G322" s="22"/>
      <c r="H322" s="283"/>
      <c r="I322" s="283"/>
      <c r="J322" s="283"/>
      <c r="K322" s="283"/>
      <c r="L322" s="283"/>
      <c r="M322" s="283"/>
      <c r="N322" s="283"/>
      <c r="O322" s="283"/>
      <c r="P322" s="283"/>
      <c r="Q322" s="283"/>
      <c r="R322" s="283"/>
      <c r="S322" s="283"/>
      <c r="T322" s="283"/>
      <c r="U322" s="283"/>
      <c r="V322" s="283"/>
      <c r="W322" s="283"/>
      <c r="X322" s="283"/>
      <c r="Y322" s="283"/>
      <c r="Z322" s="283"/>
      <c r="AA322" s="283"/>
      <c r="AB322" s="283"/>
      <c r="AC322" s="283"/>
      <c r="AD322" s="283"/>
      <c r="AE322" s="283"/>
      <c r="AF322" s="283"/>
      <c r="AG322" s="283"/>
      <c r="AH322" s="283"/>
      <c r="AI322" s="283"/>
      <c r="AJ322" s="283"/>
      <c r="AK322" s="283"/>
    </row>
    <row r="323" spans="1:37" s="23" customFormat="1" ht="15.75">
      <c r="A323" s="118"/>
      <c r="B323" s="109"/>
      <c r="C323" s="88"/>
      <c r="D323" s="88"/>
      <c r="E323" s="88"/>
      <c r="F323" s="88"/>
      <c r="G323" s="22"/>
      <c r="H323" s="283"/>
      <c r="I323" s="283"/>
      <c r="J323" s="283"/>
      <c r="K323" s="283"/>
      <c r="L323" s="283"/>
      <c r="M323" s="283"/>
      <c r="N323" s="283"/>
      <c r="O323" s="283"/>
      <c r="P323" s="283"/>
      <c r="Q323" s="283"/>
      <c r="R323" s="283"/>
      <c r="S323" s="283"/>
      <c r="T323" s="283"/>
      <c r="U323" s="283"/>
      <c r="V323" s="283"/>
      <c r="W323" s="283"/>
      <c r="X323" s="283"/>
      <c r="Y323" s="283"/>
      <c r="Z323" s="283"/>
      <c r="AA323" s="283"/>
      <c r="AB323" s="283"/>
      <c r="AC323" s="283"/>
      <c r="AD323" s="283"/>
      <c r="AE323" s="283"/>
      <c r="AF323" s="283"/>
      <c r="AG323" s="283"/>
      <c r="AH323" s="283"/>
      <c r="AI323" s="283"/>
      <c r="AJ323" s="283"/>
      <c r="AK323" s="283"/>
    </row>
    <row r="324" spans="1:37" s="23" customFormat="1" ht="15.75">
      <c r="A324" s="118"/>
      <c r="B324" s="109"/>
      <c r="C324" s="88"/>
      <c r="D324" s="88"/>
      <c r="E324" s="88"/>
      <c r="F324" s="88"/>
      <c r="G324" s="22"/>
      <c r="H324" s="283"/>
      <c r="I324" s="283"/>
      <c r="J324" s="283"/>
      <c r="K324" s="283"/>
      <c r="L324" s="283"/>
      <c r="M324" s="283"/>
      <c r="N324" s="283"/>
      <c r="O324" s="283"/>
      <c r="P324" s="283"/>
      <c r="Q324" s="283"/>
      <c r="R324" s="283"/>
      <c r="S324" s="283"/>
      <c r="T324" s="283"/>
      <c r="U324" s="283"/>
      <c r="V324" s="283"/>
      <c r="W324" s="283"/>
      <c r="X324" s="283"/>
      <c r="Y324" s="283"/>
      <c r="Z324" s="283"/>
      <c r="AA324" s="283"/>
      <c r="AB324" s="283"/>
      <c r="AC324" s="283"/>
      <c r="AD324" s="283"/>
      <c r="AE324" s="283"/>
      <c r="AF324" s="283"/>
      <c r="AG324" s="283"/>
      <c r="AH324" s="283"/>
      <c r="AI324" s="283"/>
      <c r="AJ324" s="283"/>
      <c r="AK324" s="283"/>
    </row>
    <row r="325" spans="1:37" s="23" customFormat="1" ht="15.75">
      <c r="A325" s="118"/>
      <c r="B325" s="109"/>
      <c r="C325" s="88"/>
      <c r="D325" s="88"/>
      <c r="E325" s="88"/>
      <c r="F325" s="88"/>
      <c r="G325" s="22"/>
      <c r="H325" s="283"/>
      <c r="I325" s="283"/>
      <c r="J325" s="283"/>
      <c r="K325" s="283"/>
      <c r="L325" s="283"/>
      <c r="M325" s="283"/>
      <c r="N325" s="283"/>
      <c r="O325" s="283"/>
      <c r="P325" s="283"/>
      <c r="Q325" s="283"/>
      <c r="R325" s="283"/>
      <c r="S325" s="283"/>
      <c r="T325" s="283"/>
      <c r="U325" s="283"/>
      <c r="V325" s="283"/>
      <c r="W325" s="283"/>
      <c r="X325" s="283"/>
      <c r="Y325" s="283"/>
      <c r="Z325" s="283"/>
      <c r="AA325" s="283"/>
      <c r="AB325" s="283"/>
      <c r="AC325" s="283"/>
      <c r="AD325" s="283"/>
      <c r="AE325" s="283"/>
      <c r="AF325" s="283"/>
      <c r="AG325" s="283"/>
      <c r="AH325" s="283"/>
      <c r="AI325" s="283"/>
      <c r="AJ325" s="283"/>
      <c r="AK325" s="283"/>
    </row>
    <row r="326" spans="1:37" s="23" customFormat="1" ht="15.75">
      <c r="A326" s="118"/>
      <c r="B326" s="109"/>
      <c r="C326" s="88"/>
      <c r="D326" s="88"/>
      <c r="E326" s="88"/>
      <c r="F326" s="88"/>
      <c r="G326" s="22"/>
      <c r="H326" s="283"/>
      <c r="I326" s="283"/>
      <c r="J326" s="283"/>
      <c r="K326" s="283"/>
      <c r="L326" s="283"/>
      <c r="M326" s="283"/>
      <c r="N326" s="283"/>
      <c r="O326" s="283"/>
      <c r="P326" s="283"/>
      <c r="Q326" s="283"/>
      <c r="R326" s="283"/>
      <c r="S326" s="283"/>
      <c r="T326" s="283"/>
      <c r="U326" s="283"/>
      <c r="V326" s="283"/>
      <c r="W326" s="283"/>
      <c r="X326" s="283"/>
      <c r="Y326" s="283"/>
      <c r="Z326" s="283"/>
      <c r="AA326" s="283"/>
      <c r="AB326" s="283"/>
      <c r="AC326" s="283"/>
      <c r="AD326" s="283"/>
      <c r="AE326" s="283"/>
      <c r="AF326" s="283"/>
      <c r="AG326" s="283"/>
      <c r="AH326" s="283"/>
      <c r="AI326" s="283"/>
      <c r="AJ326" s="283"/>
      <c r="AK326" s="283"/>
    </row>
    <row r="327" spans="1:37" s="23" customFormat="1" ht="15.75">
      <c r="A327" s="118"/>
      <c r="B327" s="109"/>
      <c r="C327" s="88"/>
      <c r="D327" s="88"/>
      <c r="E327" s="88"/>
      <c r="F327" s="88"/>
      <c r="G327" s="22"/>
      <c r="H327" s="283"/>
      <c r="I327" s="283"/>
      <c r="J327" s="283"/>
      <c r="K327" s="283"/>
      <c r="L327" s="283"/>
      <c r="M327" s="283"/>
      <c r="N327" s="283"/>
      <c r="O327" s="283"/>
      <c r="P327" s="283"/>
      <c r="Q327" s="283"/>
      <c r="R327" s="283"/>
      <c r="S327" s="283"/>
      <c r="T327" s="283"/>
      <c r="U327" s="283"/>
      <c r="V327" s="283"/>
      <c r="W327" s="283"/>
      <c r="X327" s="283"/>
      <c r="Y327" s="283"/>
      <c r="Z327" s="283"/>
      <c r="AA327" s="283"/>
      <c r="AB327" s="283"/>
      <c r="AC327" s="283"/>
      <c r="AD327" s="283"/>
      <c r="AE327" s="283"/>
      <c r="AF327" s="283"/>
      <c r="AG327" s="283"/>
      <c r="AH327" s="283"/>
      <c r="AI327" s="283"/>
      <c r="AJ327" s="283"/>
      <c r="AK327" s="283"/>
    </row>
    <row r="328" spans="1:37" s="23" customFormat="1" ht="15.75">
      <c r="A328" s="118"/>
      <c r="B328" s="109"/>
      <c r="C328" s="88"/>
      <c r="D328" s="88"/>
      <c r="E328" s="88"/>
      <c r="F328" s="88"/>
      <c r="G328" s="22"/>
      <c r="H328" s="283"/>
      <c r="I328" s="283"/>
      <c r="J328" s="283"/>
      <c r="K328" s="283"/>
      <c r="L328" s="283"/>
      <c r="M328" s="283"/>
      <c r="N328" s="283"/>
      <c r="O328" s="283"/>
      <c r="P328" s="283"/>
      <c r="Q328" s="283"/>
      <c r="R328" s="283"/>
      <c r="S328" s="283"/>
      <c r="T328" s="283"/>
      <c r="U328" s="283"/>
      <c r="V328" s="283"/>
      <c r="W328" s="283"/>
      <c r="X328" s="283"/>
      <c r="Y328" s="283"/>
      <c r="Z328" s="283"/>
      <c r="AA328" s="283"/>
      <c r="AB328" s="283"/>
      <c r="AC328" s="283"/>
      <c r="AD328" s="283"/>
      <c r="AE328" s="283"/>
      <c r="AF328" s="283"/>
      <c r="AG328" s="283"/>
      <c r="AH328" s="283"/>
      <c r="AI328" s="283"/>
      <c r="AJ328" s="283"/>
      <c r="AK328" s="283"/>
    </row>
    <row r="329" spans="1:37" s="23" customFormat="1" ht="15.75">
      <c r="A329" s="118"/>
      <c r="B329" s="109"/>
      <c r="C329" s="88"/>
      <c r="D329" s="88"/>
      <c r="E329" s="88"/>
      <c r="F329" s="88"/>
      <c r="G329" s="22"/>
      <c r="H329" s="283"/>
      <c r="I329" s="283"/>
      <c r="J329" s="283"/>
      <c r="K329" s="283"/>
      <c r="L329" s="283"/>
      <c r="M329" s="283"/>
      <c r="N329" s="283"/>
      <c r="O329" s="283"/>
      <c r="P329" s="283"/>
      <c r="Q329" s="283"/>
      <c r="R329" s="283"/>
      <c r="S329" s="283"/>
      <c r="T329" s="283"/>
      <c r="U329" s="283"/>
      <c r="V329" s="283"/>
      <c r="W329" s="283"/>
      <c r="X329" s="283"/>
      <c r="Y329" s="283"/>
      <c r="Z329" s="283"/>
      <c r="AA329" s="283"/>
      <c r="AB329" s="283"/>
      <c r="AC329" s="283"/>
      <c r="AD329" s="283"/>
      <c r="AE329" s="283"/>
      <c r="AF329" s="283"/>
      <c r="AG329" s="283"/>
      <c r="AH329" s="283"/>
      <c r="AI329" s="283"/>
      <c r="AJ329" s="283"/>
      <c r="AK329" s="283"/>
    </row>
    <row r="330" spans="1:37" s="23" customFormat="1" ht="15.75">
      <c r="A330" s="118"/>
      <c r="B330" s="109"/>
      <c r="C330" s="88"/>
      <c r="D330" s="88"/>
      <c r="E330" s="88"/>
      <c r="F330" s="88"/>
      <c r="G330" s="22"/>
      <c r="H330" s="283"/>
      <c r="I330" s="283"/>
      <c r="J330" s="283"/>
      <c r="K330" s="283"/>
      <c r="L330" s="283"/>
      <c r="M330" s="283"/>
      <c r="N330" s="283"/>
      <c r="O330" s="283"/>
      <c r="P330" s="283"/>
      <c r="Q330" s="283"/>
      <c r="R330" s="283"/>
      <c r="S330" s="283"/>
      <c r="T330" s="283"/>
      <c r="U330" s="283"/>
      <c r="V330" s="283"/>
      <c r="W330" s="283"/>
      <c r="X330" s="283"/>
      <c r="Y330" s="283"/>
      <c r="Z330" s="283"/>
      <c r="AA330" s="283"/>
      <c r="AB330" s="283"/>
      <c r="AC330" s="283"/>
      <c r="AD330" s="283"/>
      <c r="AE330" s="283"/>
      <c r="AF330" s="283"/>
      <c r="AG330" s="283"/>
      <c r="AH330" s="283"/>
      <c r="AI330" s="283"/>
      <c r="AJ330" s="283"/>
      <c r="AK330" s="283"/>
    </row>
    <row r="331" spans="1:37" s="23" customFormat="1" ht="15.75">
      <c r="A331" s="118"/>
      <c r="B331" s="109"/>
      <c r="C331" s="88"/>
      <c r="D331" s="88"/>
      <c r="E331" s="88"/>
      <c r="F331" s="88"/>
      <c r="G331" s="22"/>
      <c r="H331" s="283"/>
      <c r="I331" s="283"/>
      <c r="J331" s="283"/>
      <c r="K331" s="283"/>
      <c r="L331" s="283"/>
      <c r="M331" s="283"/>
      <c r="N331" s="283"/>
      <c r="O331" s="283"/>
      <c r="P331" s="283"/>
      <c r="Q331" s="283"/>
      <c r="R331" s="283"/>
      <c r="S331" s="283"/>
      <c r="T331" s="283"/>
      <c r="U331" s="283"/>
      <c r="V331" s="283"/>
      <c r="W331" s="283"/>
      <c r="X331" s="283"/>
      <c r="Y331" s="283"/>
      <c r="Z331" s="283"/>
      <c r="AA331" s="283"/>
      <c r="AB331" s="283"/>
      <c r="AC331" s="283"/>
      <c r="AD331" s="283"/>
      <c r="AE331" s="283"/>
      <c r="AF331" s="283"/>
      <c r="AG331" s="283"/>
      <c r="AH331" s="283"/>
      <c r="AI331" s="283"/>
      <c r="AJ331" s="283"/>
      <c r="AK331" s="283"/>
    </row>
    <row r="332" spans="1:37" s="23" customFormat="1" ht="15.75">
      <c r="A332" s="118"/>
      <c r="B332" s="109"/>
      <c r="C332" s="88"/>
      <c r="D332" s="88"/>
      <c r="E332" s="88"/>
      <c r="F332" s="88"/>
      <c r="G332" s="22"/>
      <c r="H332" s="283"/>
      <c r="I332" s="283"/>
      <c r="J332" s="283"/>
      <c r="K332" s="283"/>
      <c r="L332" s="283"/>
      <c r="M332" s="283"/>
      <c r="N332" s="283"/>
      <c r="O332" s="283"/>
      <c r="P332" s="283"/>
      <c r="Q332" s="283"/>
      <c r="R332" s="283"/>
      <c r="S332" s="283"/>
      <c r="T332" s="283"/>
      <c r="U332" s="283"/>
      <c r="V332" s="283"/>
      <c r="W332" s="283"/>
      <c r="X332" s="283"/>
      <c r="Y332" s="283"/>
      <c r="Z332" s="283"/>
      <c r="AA332" s="283"/>
      <c r="AB332" s="283"/>
      <c r="AC332" s="283"/>
      <c r="AD332" s="283"/>
      <c r="AE332" s="283"/>
      <c r="AF332" s="283"/>
      <c r="AG332" s="283"/>
      <c r="AH332" s="283"/>
      <c r="AI332" s="283"/>
      <c r="AJ332" s="283"/>
      <c r="AK332" s="283"/>
    </row>
    <row r="333" spans="1:37" s="23" customFormat="1" ht="15.75">
      <c r="A333" s="118"/>
      <c r="B333" s="109"/>
      <c r="C333" s="88"/>
      <c r="D333" s="88"/>
      <c r="E333" s="88"/>
      <c r="F333" s="88"/>
      <c r="G333" s="22"/>
      <c r="H333" s="283"/>
      <c r="I333" s="283"/>
      <c r="J333" s="283"/>
      <c r="K333" s="283"/>
      <c r="L333" s="283"/>
      <c r="M333" s="283"/>
      <c r="N333" s="283"/>
      <c r="O333" s="283"/>
      <c r="P333" s="283"/>
      <c r="Q333" s="283"/>
      <c r="R333" s="283"/>
      <c r="S333" s="283"/>
      <c r="T333" s="283"/>
      <c r="U333" s="283"/>
      <c r="V333" s="283"/>
      <c r="W333" s="283"/>
      <c r="X333" s="283"/>
      <c r="Y333" s="283"/>
      <c r="Z333" s="283"/>
      <c r="AA333" s="283"/>
      <c r="AB333" s="283"/>
      <c r="AC333" s="283"/>
      <c r="AD333" s="283"/>
      <c r="AE333" s="283"/>
      <c r="AF333" s="283"/>
      <c r="AG333" s="283"/>
      <c r="AH333" s="283"/>
      <c r="AI333" s="283"/>
      <c r="AJ333" s="283"/>
      <c r="AK333" s="283"/>
    </row>
    <row r="334" spans="1:37" s="23" customFormat="1" ht="15.75">
      <c r="A334" s="118"/>
      <c r="B334" s="109"/>
      <c r="C334" s="88"/>
      <c r="D334" s="88"/>
      <c r="E334" s="88"/>
      <c r="F334" s="88"/>
      <c r="G334" s="22"/>
      <c r="H334" s="283"/>
      <c r="I334" s="283"/>
      <c r="J334" s="283"/>
      <c r="K334" s="283"/>
      <c r="L334" s="283"/>
      <c r="M334" s="283"/>
      <c r="N334" s="283"/>
      <c r="O334" s="283"/>
      <c r="P334" s="283"/>
      <c r="Q334" s="283"/>
      <c r="R334" s="283"/>
      <c r="S334" s="283"/>
      <c r="T334" s="283"/>
      <c r="U334" s="283"/>
      <c r="V334" s="283"/>
      <c r="W334" s="283"/>
      <c r="X334" s="283"/>
      <c r="Y334" s="283"/>
      <c r="Z334" s="283"/>
      <c r="AA334" s="283"/>
      <c r="AB334" s="283"/>
      <c r="AC334" s="283"/>
      <c r="AD334" s="283"/>
      <c r="AE334" s="283"/>
      <c r="AF334" s="283"/>
      <c r="AG334" s="283"/>
      <c r="AH334" s="283"/>
      <c r="AI334" s="283"/>
      <c r="AJ334" s="283"/>
      <c r="AK334" s="283"/>
    </row>
    <row r="335" spans="1:37" s="23" customFormat="1" ht="15.75">
      <c r="A335" s="118"/>
      <c r="B335" s="109"/>
      <c r="C335" s="88"/>
      <c r="D335" s="88"/>
      <c r="E335" s="88"/>
      <c r="F335" s="88"/>
      <c r="G335" s="22"/>
      <c r="H335" s="283"/>
      <c r="I335" s="283"/>
      <c r="J335" s="283"/>
      <c r="K335" s="283"/>
      <c r="L335" s="283"/>
      <c r="M335" s="283"/>
      <c r="N335" s="283"/>
      <c r="O335" s="283"/>
      <c r="P335" s="283"/>
      <c r="Q335" s="283"/>
      <c r="R335" s="283"/>
      <c r="S335" s="283"/>
      <c r="T335" s="283"/>
      <c r="U335" s="283"/>
      <c r="V335" s="283"/>
      <c r="W335" s="283"/>
      <c r="X335" s="283"/>
      <c r="Y335" s="283"/>
      <c r="Z335" s="283"/>
      <c r="AA335" s="283"/>
      <c r="AB335" s="283"/>
      <c r="AC335" s="283"/>
      <c r="AD335" s="283"/>
      <c r="AE335" s="283"/>
      <c r="AF335" s="283"/>
      <c r="AG335" s="283"/>
      <c r="AH335" s="283"/>
      <c r="AI335" s="283"/>
      <c r="AJ335" s="283"/>
      <c r="AK335" s="283"/>
    </row>
    <row r="336" spans="1:37" s="23" customFormat="1" ht="15.75">
      <c r="A336" s="118"/>
      <c r="B336" s="109"/>
      <c r="C336" s="88"/>
      <c r="D336" s="88"/>
      <c r="E336" s="88"/>
      <c r="F336" s="88"/>
      <c r="G336" s="22"/>
      <c r="H336" s="283"/>
      <c r="I336" s="283"/>
      <c r="J336" s="283"/>
      <c r="K336" s="283"/>
      <c r="L336" s="283"/>
      <c r="M336" s="283"/>
      <c r="N336" s="283"/>
      <c r="O336" s="283"/>
      <c r="P336" s="283"/>
      <c r="Q336" s="283"/>
      <c r="R336" s="283"/>
      <c r="S336" s="283"/>
      <c r="T336" s="283"/>
      <c r="U336" s="283"/>
      <c r="V336" s="283"/>
      <c r="W336" s="283"/>
      <c r="X336" s="283"/>
      <c r="Y336" s="283"/>
      <c r="Z336" s="283"/>
      <c r="AA336" s="283"/>
      <c r="AB336" s="283"/>
      <c r="AC336" s="283"/>
      <c r="AD336" s="283"/>
      <c r="AE336" s="283"/>
      <c r="AF336" s="283"/>
      <c r="AG336" s="283"/>
      <c r="AH336" s="283"/>
      <c r="AI336" s="283"/>
      <c r="AJ336" s="283"/>
      <c r="AK336" s="283"/>
    </row>
    <row r="337" spans="1:37" s="23" customFormat="1" ht="15.75">
      <c r="A337" s="118"/>
      <c r="B337" s="109"/>
      <c r="C337" s="88"/>
      <c r="D337" s="88"/>
      <c r="E337" s="88"/>
      <c r="F337" s="88"/>
      <c r="G337" s="22"/>
      <c r="H337" s="283"/>
      <c r="I337" s="283"/>
      <c r="J337" s="283"/>
      <c r="K337" s="283"/>
      <c r="L337" s="283"/>
      <c r="M337" s="283"/>
      <c r="N337" s="283"/>
      <c r="O337" s="283"/>
      <c r="P337" s="283"/>
      <c r="Q337" s="283"/>
      <c r="R337" s="283"/>
      <c r="S337" s="283"/>
      <c r="T337" s="283"/>
      <c r="U337" s="283"/>
      <c r="V337" s="283"/>
      <c r="W337" s="283"/>
      <c r="X337" s="283"/>
      <c r="Y337" s="283"/>
      <c r="Z337" s="283"/>
      <c r="AA337" s="283"/>
      <c r="AB337" s="283"/>
      <c r="AC337" s="283"/>
      <c r="AD337" s="283"/>
      <c r="AE337" s="283"/>
      <c r="AF337" s="283"/>
      <c r="AG337" s="283"/>
      <c r="AH337" s="283"/>
      <c r="AI337" s="283"/>
      <c r="AJ337" s="283"/>
      <c r="AK337" s="283"/>
    </row>
    <row r="338" spans="1:37" s="23" customFormat="1" ht="15.75">
      <c r="A338" s="118"/>
      <c r="B338" s="109"/>
      <c r="C338" s="88"/>
      <c r="D338" s="88"/>
      <c r="E338" s="88"/>
      <c r="F338" s="88"/>
      <c r="G338" s="22"/>
      <c r="H338" s="283"/>
      <c r="I338" s="283"/>
      <c r="J338" s="283"/>
      <c r="K338" s="283"/>
      <c r="L338" s="283"/>
      <c r="M338" s="283"/>
      <c r="N338" s="283"/>
      <c r="O338" s="283"/>
      <c r="P338" s="283"/>
      <c r="Q338" s="283"/>
      <c r="R338" s="283"/>
      <c r="S338" s="283"/>
      <c r="T338" s="283"/>
      <c r="U338" s="283"/>
      <c r="V338" s="283"/>
      <c r="W338" s="283"/>
      <c r="X338" s="283"/>
      <c r="Y338" s="283"/>
      <c r="Z338" s="283"/>
      <c r="AA338" s="283"/>
      <c r="AB338" s="283"/>
      <c r="AC338" s="283"/>
      <c r="AD338" s="283"/>
      <c r="AE338" s="283"/>
      <c r="AF338" s="283"/>
      <c r="AG338" s="283"/>
      <c r="AH338" s="283"/>
      <c r="AI338" s="283"/>
      <c r="AJ338" s="283"/>
      <c r="AK338" s="283"/>
    </row>
    <row r="339" spans="1:37" s="23" customFormat="1" ht="15.75">
      <c r="A339" s="118"/>
      <c r="B339" s="109"/>
      <c r="C339" s="88"/>
      <c r="D339" s="88"/>
      <c r="E339" s="88"/>
      <c r="F339" s="88"/>
      <c r="G339" s="22"/>
      <c r="H339" s="283"/>
      <c r="I339" s="283"/>
      <c r="J339" s="283"/>
      <c r="K339" s="283"/>
      <c r="L339" s="283"/>
      <c r="M339" s="283"/>
      <c r="N339" s="283"/>
      <c r="O339" s="283"/>
      <c r="P339" s="283"/>
      <c r="Q339" s="283"/>
      <c r="R339" s="283"/>
      <c r="S339" s="283"/>
      <c r="T339" s="283"/>
      <c r="U339" s="283"/>
      <c r="V339" s="283"/>
      <c r="W339" s="283"/>
      <c r="X339" s="283"/>
      <c r="Y339" s="283"/>
      <c r="Z339" s="283"/>
      <c r="AA339" s="283"/>
      <c r="AB339" s="283"/>
      <c r="AC339" s="283"/>
      <c r="AD339" s="283"/>
      <c r="AE339" s="283"/>
      <c r="AF339" s="283"/>
      <c r="AG339" s="283"/>
      <c r="AH339" s="283"/>
      <c r="AI339" s="283"/>
      <c r="AJ339" s="283"/>
      <c r="AK339" s="283"/>
    </row>
    <row r="340" spans="1:37" s="23" customFormat="1" ht="15.75">
      <c r="A340" s="118"/>
      <c r="B340" s="109"/>
      <c r="C340" s="88"/>
      <c r="D340" s="88"/>
      <c r="E340" s="88"/>
      <c r="F340" s="88"/>
      <c r="G340" s="22"/>
      <c r="H340" s="283"/>
      <c r="I340" s="283"/>
      <c r="J340" s="283"/>
      <c r="K340" s="283"/>
      <c r="L340" s="283"/>
      <c r="M340" s="283"/>
      <c r="N340" s="283"/>
      <c r="O340" s="283"/>
      <c r="P340" s="283"/>
      <c r="Q340" s="283"/>
      <c r="R340" s="283"/>
      <c r="S340" s="283"/>
      <c r="T340" s="283"/>
      <c r="U340" s="283"/>
      <c r="V340" s="283"/>
      <c r="W340" s="283"/>
      <c r="X340" s="283"/>
      <c r="Y340" s="283"/>
      <c r="Z340" s="283"/>
      <c r="AA340" s="283"/>
      <c r="AB340" s="283"/>
      <c r="AC340" s="283"/>
      <c r="AD340" s="283"/>
      <c r="AE340" s="283"/>
      <c r="AF340" s="283"/>
      <c r="AG340" s="283"/>
      <c r="AH340" s="283"/>
      <c r="AI340" s="283"/>
      <c r="AJ340" s="283"/>
      <c r="AK340" s="283"/>
    </row>
    <row r="341" spans="1:37" s="23" customFormat="1" ht="15.75">
      <c r="A341" s="118"/>
      <c r="B341" s="109"/>
      <c r="C341" s="88"/>
      <c r="D341" s="88"/>
      <c r="E341" s="88"/>
      <c r="F341" s="88"/>
      <c r="G341" s="22"/>
      <c r="H341" s="283"/>
      <c r="I341" s="283"/>
      <c r="J341" s="283"/>
      <c r="K341" s="283"/>
      <c r="L341" s="283"/>
      <c r="M341" s="283"/>
      <c r="N341" s="283"/>
      <c r="O341" s="283"/>
      <c r="P341" s="283"/>
      <c r="Q341" s="283"/>
      <c r="R341" s="283"/>
      <c r="S341" s="283"/>
      <c r="T341" s="283"/>
      <c r="U341" s="283"/>
      <c r="V341" s="283"/>
      <c r="W341" s="283"/>
      <c r="X341" s="283"/>
      <c r="Y341" s="283"/>
      <c r="Z341" s="283"/>
      <c r="AA341" s="283"/>
      <c r="AB341" s="283"/>
      <c r="AC341" s="283"/>
      <c r="AD341" s="283"/>
      <c r="AE341" s="283"/>
      <c r="AF341" s="283"/>
      <c r="AG341" s="283"/>
      <c r="AH341" s="283"/>
      <c r="AI341" s="283"/>
      <c r="AJ341" s="283"/>
      <c r="AK341" s="283"/>
    </row>
    <row r="342" spans="1:37" s="23" customFormat="1" ht="15.75">
      <c r="A342" s="118"/>
      <c r="B342" s="109"/>
      <c r="C342" s="88"/>
      <c r="D342" s="88"/>
      <c r="E342" s="88"/>
      <c r="F342" s="88"/>
      <c r="G342" s="22"/>
      <c r="H342" s="283"/>
      <c r="I342" s="283"/>
      <c r="J342" s="283"/>
      <c r="K342" s="283"/>
      <c r="L342" s="283"/>
      <c r="M342" s="283"/>
      <c r="N342" s="283"/>
      <c r="O342" s="283"/>
      <c r="P342" s="283"/>
      <c r="Q342" s="283"/>
      <c r="R342" s="283"/>
      <c r="S342" s="283"/>
      <c r="T342" s="283"/>
      <c r="U342" s="283"/>
      <c r="V342" s="283"/>
      <c r="W342" s="283"/>
      <c r="X342" s="283"/>
      <c r="Y342" s="283"/>
      <c r="Z342" s="283"/>
      <c r="AA342" s="283"/>
      <c r="AB342" s="283"/>
      <c r="AC342" s="283"/>
      <c r="AD342" s="283"/>
      <c r="AE342" s="283"/>
      <c r="AF342" s="283"/>
      <c r="AG342" s="283"/>
      <c r="AH342" s="283"/>
      <c r="AI342" s="283"/>
      <c r="AJ342" s="283"/>
      <c r="AK342" s="283"/>
    </row>
    <row r="343" spans="1:37" s="23" customFormat="1" ht="15.75">
      <c r="A343" s="118"/>
      <c r="B343" s="109"/>
      <c r="C343" s="88"/>
      <c r="D343" s="88"/>
      <c r="E343" s="88"/>
      <c r="F343" s="88"/>
      <c r="G343" s="22"/>
      <c r="H343" s="283"/>
      <c r="I343" s="283"/>
      <c r="J343" s="283"/>
      <c r="K343" s="283"/>
      <c r="L343" s="283"/>
      <c r="M343" s="283"/>
      <c r="N343" s="283"/>
      <c r="O343" s="283"/>
      <c r="P343" s="283"/>
      <c r="Q343" s="283"/>
      <c r="R343" s="283"/>
      <c r="S343" s="283"/>
      <c r="T343" s="283"/>
      <c r="U343" s="283"/>
      <c r="V343" s="283"/>
      <c r="W343" s="283"/>
      <c r="X343" s="283"/>
      <c r="Y343" s="283"/>
      <c r="Z343" s="283"/>
      <c r="AA343" s="283"/>
      <c r="AB343" s="283"/>
      <c r="AC343" s="283"/>
      <c r="AD343" s="283"/>
      <c r="AE343" s="283"/>
      <c r="AF343" s="283"/>
      <c r="AG343" s="283"/>
      <c r="AH343" s="283"/>
      <c r="AI343" s="283"/>
      <c r="AJ343" s="283"/>
      <c r="AK343" s="283"/>
    </row>
    <row r="344" spans="1:37" s="23" customFormat="1" ht="15.75">
      <c r="A344" s="118"/>
      <c r="B344" s="109"/>
      <c r="C344" s="88"/>
      <c r="D344" s="88"/>
      <c r="E344" s="88"/>
      <c r="F344" s="88"/>
      <c r="G344" s="22"/>
      <c r="H344" s="283"/>
      <c r="I344" s="283"/>
      <c r="J344" s="283"/>
      <c r="K344" s="283"/>
      <c r="L344" s="283"/>
      <c r="M344" s="283"/>
      <c r="N344" s="283"/>
      <c r="O344" s="283"/>
      <c r="P344" s="283"/>
      <c r="Q344" s="283"/>
      <c r="R344" s="283"/>
      <c r="S344" s="283"/>
      <c r="T344" s="283"/>
      <c r="U344" s="283"/>
      <c r="V344" s="283"/>
      <c r="W344" s="283"/>
      <c r="X344" s="283"/>
      <c r="Y344" s="283"/>
      <c r="Z344" s="283"/>
      <c r="AA344" s="283"/>
      <c r="AB344" s="283"/>
      <c r="AC344" s="283"/>
      <c r="AD344" s="283"/>
      <c r="AE344" s="283"/>
      <c r="AF344" s="283"/>
      <c r="AG344" s="283"/>
      <c r="AH344" s="283"/>
      <c r="AI344" s="283"/>
      <c r="AJ344" s="283"/>
      <c r="AK344" s="283"/>
    </row>
    <row r="345" spans="1:37" s="23" customFormat="1" ht="15.75">
      <c r="A345" s="118"/>
      <c r="B345" s="109"/>
      <c r="C345" s="88"/>
      <c r="D345" s="88"/>
      <c r="E345" s="88"/>
      <c r="F345" s="88"/>
      <c r="G345" s="22"/>
      <c r="H345" s="283"/>
      <c r="I345" s="283"/>
      <c r="J345" s="283"/>
      <c r="K345" s="283"/>
      <c r="L345" s="283"/>
      <c r="M345" s="283"/>
      <c r="N345" s="283"/>
      <c r="O345" s="283"/>
      <c r="P345" s="283"/>
      <c r="Q345" s="283"/>
      <c r="R345" s="283"/>
      <c r="S345" s="283"/>
      <c r="T345" s="283"/>
      <c r="U345" s="283"/>
      <c r="V345" s="283"/>
      <c r="W345" s="283"/>
      <c r="X345" s="283"/>
      <c r="Y345" s="283"/>
      <c r="Z345" s="283"/>
      <c r="AA345" s="283"/>
      <c r="AB345" s="283"/>
      <c r="AC345" s="283"/>
      <c r="AD345" s="283"/>
      <c r="AE345" s="283"/>
      <c r="AF345" s="283"/>
      <c r="AG345" s="283"/>
      <c r="AH345" s="283"/>
      <c r="AI345" s="283"/>
      <c r="AJ345" s="283"/>
      <c r="AK345" s="283"/>
    </row>
    <row r="346" spans="1:37" s="23" customFormat="1" ht="15.75">
      <c r="A346" s="118"/>
      <c r="B346" s="109"/>
      <c r="C346" s="88"/>
      <c r="D346" s="88"/>
      <c r="E346" s="88"/>
      <c r="F346" s="88"/>
      <c r="G346" s="22"/>
      <c r="H346" s="283"/>
      <c r="I346" s="283"/>
      <c r="J346" s="283"/>
      <c r="K346" s="283"/>
      <c r="L346" s="283"/>
      <c r="M346" s="283"/>
      <c r="N346" s="283"/>
      <c r="O346" s="283"/>
      <c r="P346" s="283"/>
      <c r="Q346" s="283"/>
      <c r="R346" s="283"/>
      <c r="S346" s="283"/>
      <c r="T346" s="283"/>
      <c r="U346" s="283"/>
      <c r="V346" s="283"/>
      <c r="W346" s="283"/>
      <c r="X346" s="283"/>
      <c r="Y346" s="283"/>
      <c r="Z346" s="283"/>
      <c r="AA346" s="283"/>
      <c r="AB346" s="283"/>
      <c r="AC346" s="283"/>
      <c r="AD346" s="283"/>
      <c r="AE346" s="283"/>
      <c r="AF346" s="283"/>
      <c r="AG346" s="283"/>
      <c r="AH346" s="283"/>
      <c r="AI346" s="283"/>
      <c r="AJ346" s="283"/>
      <c r="AK346" s="283"/>
    </row>
    <row r="347" spans="1:37" s="23" customFormat="1" ht="15.75">
      <c r="A347" s="118"/>
      <c r="B347" s="109"/>
      <c r="C347" s="88"/>
      <c r="D347" s="88"/>
      <c r="E347" s="88"/>
      <c r="F347" s="88"/>
      <c r="G347" s="22"/>
      <c r="H347" s="283"/>
      <c r="I347" s="283"/>
      <c r="J347" s="283"/>
      <c r="K347" s="283"/>
      <c r="L347" s="283"/>
      <c r="M347" s="283"/>
      <c r="N347" s="283"/>
      <c r="O347" s="283"/>
      <c r="P347" s="283"/>
      <c r="Q347" s="283"/>
      <c r="R347" s="283"/>
      <c r="S347" s="283"/>
      <c r="T347" s="283"/>
      <c r="U347" s="283"/>
      <c r="V347" s="283"/>
      <c r="W347" s="283"/>
      <c r="X347" s="283"/>
      <c r="Y347" s="283"/>
      <c r="Z347" s="283"/>
      <c r="AA347" s="283"/>
      <c r="AB347" s="283"/>
      <c r="AC347" s="283"/>
      <c r="AD347" s="283"/>
      <c r="AE347" s="283"/>
      <c r="AF347" s="283"/>
      <c r="AG347" s="283"/>
      <c r="AH347" s="283"/>
      <c r="AI347" s="283"/>
      <c r="AJ347" s="283"/>
      <c r="AK347" s="283"/>
    </row>
    <row r="348" spans="1:37" s="23" customFormat="1" ht="15.75">
      <c r="A348" s="118"/>
      <c r="B348" s="109"/>
      <c r="C348" s="88"/>
      <c r="D348" s="88"/>
      <c r="E348" s="88"/>
      <c r="F348" s="88"/>
      <c r="G348" s="22"/>
      <c r="H348" s="283"/>
      <c r="I348" s="283"/>
      <c r="J348" s="283"/>
      <c r="K348" s="283"/>
      <c r="L348" s="283"/>
      <c r="M348" s="283"/>
      <c r="N348" s="283"/>
      <c r="O348" s="283"/>
      <c r="P348" s="283"/>
      <c r="Q348" s="283"/>
      <c r="R348" s="283"/>
      <c r="S348" s="283"/>
      <c r="T348" s="283"/>
      <c r="U348" s="283"/>
      <c r="V348" s="283"/>
      <c r="W348" s="283"/>
      <c r="X348" s="283"/>
      <c r="Y348" s="283"/>
      <c r="Z348" s="283"/>
      <c r="AA348" s="283"/>
      <c r="AB348" s="283"/>
      <c r="AC348" s="283"/>
      <c r="AD348" s="283"/>
      <c r="AE348" s="283"/>
      <c r="AF348" s="283"/>
      <c r="AG348" s="283"/>
      <c r="AH348" s="283"/>
      <c r="AI348" s="283"/>
      <c r="AJ348" s="283"/>
      <c r="AK348" s="283"/>
    </row>
    <row r="349" spans="1:37" s="23" customFormat="1" ht="15.75">
      <c r="A349" s="118"/>
      <c r="B349" s="109"/>
      <c r="C349" s="88"/>
      <c r="D349" s="88"/>
      <c r="E349" s="88"/>
      <c r="F349" s="88"/>
      <c r="G349" s="22"/>
      <c r="H349" s="283"/>
      <c r="I349" s="283"/>
      <c r="J349" s="283"/>
      <c r="K349" s="283"/>
      <c r="L349" s="283"/>
      <c r="M349" s="283"/>
      <c r="N349" s="283"/>
      <c r="O349" s="283"/>
      <c r="P349" s="283"/>
      <c r="Q349" s="283"/>
      <c r="R349" s="283"/>
      <c r="S349" s="283"/>
      <c r="T349" s="283"/>
      <c r="U349" s="283"/>
      <c r="V349" s="283"/>
      <c r="W349" s="283"/>
      <c r="X349" s="283"/>
      <c r="Y349" s="283"/>
      <c r="Z349" s="283"/>
      <c r="AA349" s="283"/>
      <c r="AB349" s="283"/>
      <c r="AC349" s="283"/>
      <c r="AD349" s="283"/>
      <c r="AE349" s="283"/>
      <c r="AF349" s="283"/>
      <c r="AG349" s="283"/>
      <c r="AH349" s="283"/>
      <c r="AI349" s="283"/>
      <c r="AJ349" s="283"/>
      <c r="AK349" s="283"/>
    </row>
    <row r="350" spans="1:37" s="23" customFormat="1" ht="15.75">
      <c r="A350" s="118"/>
      <c r="B350" s="109"/>
      <c r="C350" s="88"/>
      <c r="D350" s="88"/>
      <c r="E350" s="88"/>
      <c r="F350" s="88"/>
      <c r="G350" s="22"/>
      <c r="H350" s="283"/>
      <c r="I350" s="283"/>
      <c r="J350" s="283"/>
      <c r="K350" s="283"/>
      <c r="L350" s="283"/>
      <c r="M350" s="283"/>
      <c r="N350" s="283"/>
      <c r="O350" s="283"/>
      <c r="P350" s="283"/>
      <c r="Q350" s="283"/>
      <c r="R350" s="283"/>
      <c r="S350" s="283"/>
      <c r="T350" s="283"/>
      <c r="U350" s="283"/>
      <c r="V350" s="283"/>
      <c r="W350" s="283"/>
      <c r="X350" s="283"/>
      <c r="Y350" s="283"/>
      <c r="Z350" s="283"/>
      <c r="AA350" s="283"/>
      <c r="AB350" s="283"/>
      <c r="AC350" s="283"/>
      <c r="AD350" s="283"/>
      <c r="AE350" s="283"/>
      <c r="AF350" s="283"/>
      <c r="AG350" s="283"/>
      <c r="AH350" s="283"/>
      <c r="AI350" s="283"/>
      <c r="AJ350" s="283"/>
      <c r="AK350" s="283"/>
    </row>
    <row r="351" spans="1:37" s="23" customFormat="1" ht="15.75">
      <c r="A351" s="118"/>
      <c r="B351" s="109"/>
      <c r="C351" s="88"/>
      <c r="D351" s="88"/>
      <c r="E351" s="88"/>
      <c r="F351" s="88"/>
      <c r="G351" s="22"/>
      <c r="H351" s="283"/>
      <c r="I351" s="283"/>
      <c r="J351" s="283"/>
      <c r="K351" s="283"/>
      <c r="L351" s="283"/>
      <c r="M351" s="283"/>
      <c r="N351" s="283"/>
      <c r="O351" s="283"/>
      <c r="P351" s="283"/>
      <c r="Q351" s="283"/>
      <c r="R351" s="283"/>
      <c r="S351" s="283"/>
      <c r="T351" s="283"/>
      <c r="U351" s="283"/>
      <c r="V351" s="283"/>
      <c r="W351" s="283"/>
      <c r="X351" s="283"/>
      <c r="Y351" s="283"/>
      <c r="Z351" s="283"/>
      <c r="AA351" s="283"/>
      <c r="AB351" s="283"/>
      <c r="AC351" s="283"/>
      <c r="AD351" s="283"/>
      <c r="AE351" s="283"/>
      <c r="AF351" s="283"/>
      <c r="AG351" s="283"/>
      <c r="AH351" s="283"/>
      <c r="AI351" s="283"/>
      <c r="AJ351" s="283"/>
      <c r="AK351" s="283"/>
    </row>
    <row r="352" spans="1:37" s="23" customFormat="1" ht="15.75">
      <c r="A352" s="118"/>
      <c r="B352" s="109"/>
      <c r="C352" s="88"/>
      <c r="D352" s="88"/>
      <c r="E352" s="88"/>
      <c r="F352" s="88"/>
      <c r="G352" s="22"/>
      <c r="H352" s="283"/>
      <c r="I352" s="283"/>
      <c r="J352" s="283"/>
      <c r="K352" s="283"/>
      <c r="L352" s="283"/>
      <c r="M352" s="283"/>
      <c r="N352" s="283"/>
      <c r="O352" s="283"/>
      <c r="P352" s="283"/>
      <c r="Q352" s="283"/>
      <c r="R352" s="283"/>
      <c r="S352" s="283"/>
      <c r="T352" s="283"/>
      <c r="U352" s="283"/>
      <c r="V352" s="283"/>
      <c r="W352" s="283"/>
      <c r="X352" s="283"/>
      <c r="Y352" s="283"/>
      <c r="Z352" s="283"/>
      <c r="AA352" s="283"/>
      <c r="AB352" s="283"/>
      <c r="AC352" s="283"/>
      <c r="AD352" s="283"/>
      <c r="AE352" s="283"/>
      <c r="AF352" s="283"/>
      <c r="AG352" s="283"/>
      <c r="AH352" s="283"/>
      <c r="AI352" s="283"/>
      <c r="AJ352" s="283"/>
      <c r="AK352" s="283"/>
    </row>
    <row r="353" spans="1:37" s="23" customFormat="1" ht="15.75">
      <c r="A353" s="118"/>
      <c r="B353" s="109"/>
      <c r="C353" s="88"/>
      <c r="D353" s="88"/>
      <c r="E353" s="88"/>
      <c r="F353" s="88"/>
      <c r="G353" s="22"/>
      <c r="H353" s="283"/>
      <c r="I353" s="283"/>
      <c r="J353" s="283"/>
      <c r="K353" s="283"/>
      <c r="L353" s="283"/>
      <c r="M353" s="283"/>
      <c r="N353" s="283"/>
      <c r="O353" s="283"/>
      <c r="P353" s="283"/>
      <c r="Q353" s="283"/>
      <c r="R353" s="283"/>
      <c r="S353" s="283"/>
      <c r="T353" s="283"/>
      <c r="U353" s="283"/>
      <c r="V353" s="283"/>
      <c r="W353" s="283"/>
      <c r="X353" s="283"/>
      <c r="Y353" s="283"/>
      <c r="Z353" s="283"/>
      <c r="AA353" s="283"/>
      <c r="AB353" s="283"/>
      <c r="AC353" s="283"/>
      <c r="AD353" s="283"/>
      <c r="AE353" s="283"/>
      <c r="AF353" s="283"/>
      <c r="AG353" s="283"/>
      <c r="AH353" s="283"/>
      <c r="AI353" s="283"/>
      <c r="AJ353" s="283"/>
      <c r="AK353" s="283"/>
    </row>
    <row r="354" spans="1:37" s="23" customFormat="1" ht="15.75">
      <c r="A354" s="118"/>
      <c r="B354" s="109"/>
      <c r="C354" s="88"/>
      <c r="D354" s="88"/>
      <c r="E354" s="88"/>
      <c r="F354" s="88"/>
      <c r="G354" s="22"/>
      <c r="H354" s="283"/>
      <c r="I354" s="283"/>
      <c r="J354" s="283"/>
      <c r="K354" s="283"/>
      <c r="L354" s="283"/>
      <c r="M354" s="283"/>
      <c r="N354" s="283"/>
      <c r="O354" s="283"/>
      <c r="P354" s="283"/>
      <c r="Q354" s="283"/>
      <c r="R354" s="283"/>
      <c r="S354" s="283"/>
      <c r="T354" s="283"/>
      <c r="U354" s="283"/>
      <c r="V354" s="283"/>
      <c r="W354" s="283"/>
      <c r="X354" s="283"/>
      <c r="Y354" s="283"/>
      <c r="Z354" s="283"/>
      <c r="AA354" s="283"/>
      <c r="AB354" s="283"/>
      <c r="AC354" s="283"/>
      <c r="AD354" s="283"/>
      <c r="AE354" s="283"/>
      <c r="AF354" s="283"/>
      <c r="AG354" s="283"/>
      <c r="AH354" s="283"/>
      <c r="AI354" s="283"/>
      <c r="AJ354" s="283"/>
      <c r="AK354" s="283"/>
    </row>
    <row r="355" spans="1:37" s="23" customFormat="1" ht="15.75">
      <c r="A355" s="118"/>
      <c r="B355" s="109"/>
      <c r="C355" s="88"/>
      <c r="D355" s="88"/>
      <c r="E355" s="88"/>
      <c r="F355" s="88"/>
      <c r="G355" s="22"/>
      <c r="H355" s="283"/>
      <c r="I355" s="283"/>
      <c r="J355" s="283"/>
      <c r="K355" s="283"/>
      <c r="L355" s="283"/>
      <c r="M355" s="283"/>
      <c r="N355" s="283"/>
      <c r="O355" s="283"/>
      <c r="P355" s="283"/>
      <c r="Q355" s="283"/>
      <c r="R355" s="283"/>
      <c r="S355" s="283"/>
      <c r="T355" s="283"/>
      <c r="U355" s="283"/>
      <c r="V355" s="283"/>
      <c r="W355" s="283"/>
      <c r="X355" s="283"/>
      <c r="Y355" s="283"/>
      <c r="Z355" s="283"/>
      <c r="AA355" s="283"/>
      <c r="AB355" s="283"/>
      <c r="AC355" s="283"/>
      <c r="AD355" s="283"/>
      <c r="AE355" s="283"/>
      <c r="AF355" s="283"/>
      <c r="AG355" s="283"/>
      <c r="AH355" s="283"/>
      <c r="AI355" s="283"/>
      <c r="AJ355" s="283"/>
      <c r="AK355" s="283"/>
    </row>
    <row r="356" spans="1:37" s="23" customFormat="1" ht="15.75">
      <c r="A356" s="118"/>
      <c r="B356" s="109"/>
      <c r="C356" s="88"/>
      <c r="D356" s="88"/>
      <c r="E356" s="88"/>
      <c r="F356" s="88"/>
      <c r="G356" s="22"/>
      <c r="H356" s="283"/>
      <c r="I356" s="283"/>
      <c r="J356" s="283"/>
      <c r="K356" s="283"/>
      <c r="L356" s="283"/>
      <c r="M356" s="283"/>
      <c r="N356" s="283"/>
      <c r="O356" s="283"/>
      <c r="P356" s="283"/>
      <c r="Q356" s="283"/>
      <c r="R356" s="283"/>
      <c r="S356" s="283"/>
      <c r="T356" s="283"/>
      <c r="U356" s="283"/>
      <c r="V356" s="283"/>
      <c r="W356" s="283"/>
      <c r="X356" s="283"/>
      <c r="Y356" s="283"/>
      <c r="Z356" s="283"/>
      <c r="AA356" s="283"/>
      <c r="AB356" s="283"/>
      <c r="AC356" s="283"/>
      <c r="AD356" s="283"/>
      <c r="AE356" s="283"/>
      <c r="AF356" s="283"/>
      <c r="AG356" s="283"/>
      <c r="AH356" s="283"/>
      <c r="AI356" s="283"/>
      <c r="AJ356" s="283"/>
      <c r="AK356" s="283"/>
    </row>
    <row r="357" spans="1:37" s="23" customFormat="1" ht="15.75">
      <c r="A357" s="118"/>
      <c r="B357" s="109"/>
      <c r="C357" s="88"/>
      <c r="D357" s="88"/>
      <c r="E357" s="88"/>
      <c r="F357" s="88"/>
      <c r="G357" s="22"/>
      <c r="H357" s="283"/>
      <c r="I357" s="283"/>
      <c r="J357" s="283"/>
      <c r="K357" s="283"/>
      <c r="L357" s="283"/>
      <c r="M357" s="283"/>
      <c r="N357" s="283"/>
      <c r="O357" s="283"/>
      <c r="P357" s="283"/>
      <c r="Q357" s="283"/>
      <c r="R357" s="283"/>
      <c r="S357" s="283"/>
      <c r="T357" s="283"/>
      <c r="U357" s="283"/>
      <c r="V357" s="283"/>
      <c r="W357" s="283"/>
      <c r="X357" s="283"/>
      <c r="Y357" s="283"/>
      <c r="Z357" s="283"/>
      <c r="AA357" s="283"/>
      <c r="AB357" s="283"/>
      <c r="AC357" s="283"/>
      <c r="AD357" s="283"/>
      <c r="AE357" s="283"/>
      <c r="AF357" s="283"/>
      <c r="AG357" s="283"/>
      <c r="AH357" s="283"/>
      <c r="AI357" s="283"/>
      <c r="AJ357" s="283"/>
      <c r="AK357" s="283"/>
    </row>
    <row r="358" spans="1:37" s="23" customFormat="1" ht="15.75">
      <c r="A358" s="118"/>
      <c r="B358" s="109"/>
      <c r="C358" s="88"/>
      <c r="D358" s="88"/>
      <c r="E358" s="88"/>
      <c r="F358" s="88"/>
      <c r="G358" s="22"/>
      <c r="H358" s="283"/>
      <c r="I358" s="283"/>
      <c r="J358" s="283"/>
      <c r="K358" s="283"/>
      <c r="L358" s="283"/>
      <c r="M358" s="283"/>
      <c r="N358" s="283"/>
      <c r="O358" s="283"/>
      <c r="P358" s="283"/>
      <c r="Q358" s="283"/>
      <c r="R358" s="283"/>
      <c r="S358" s="283"/>
      <c r="T358" s="283"/>
      <c r="U358" s="283"/>
      <c r="V358" s="283"/>
      <c r="W358" s="283"/>
      <c r="X358" s="283"/>
      <c r="Y358" s="283"/>
      <c r="Z358" s="283"/>
      <c r="AA358" s="283"/>
      <c r="AB358" s="283"/>
      <c r="AC358" s="283"/>
      <c r="AD358" s="283"/>
      <c r="AE358" s="283"/>
      <c r="AF358" s="283"/>
      <c r="AG358" s="283"/>
      <c r="AH358" s="283"/>
      <c r="AI358" s="283"/>
      <c r="AJ358" s="283"/>
      <c r="AK358" s="283"/>
    </row>
    <row r="359" spans="1:37" s="23" customFormat="1" ht="15.75">
      <c r="A359" s="118"/>
      <c r="B359" s="109"/>
      <c r="C359" s="88"/>
      <c r="D359" s="88"/>
      <c r="E359" s="88"/>
      <c r="F359" s="88"/>
      <c r="G359" s="22"/>
      <c r="H359" s="283"/>
      <c r="I359" s="283"/>
      <c r="J359" s="283"/>
      <c r="K359" s="283"/>
      <c r="L359" s="283"/>
      <c r="M359" s="283"/>
      <c r="N359" s="283"/>
      <c r="O359" s="283"/>
      <c r="P359" s="283"/>
      <c r="Q359" s="283"/>
      <c r="R359" s="283"/>
      <c r="S359" s="283"/>
      <c r="T359" s="283"/>
      <c r="U359" s="283"/>
      <c r="V359" s="283"/>
      <c r="W359" s="283"/>
      <c r="X359" s="283"/>
      <c r="Y359" s="283"/>
      <c r="Z359" s="283"/>
      <c r="AA359" s="283"/>
      <c r="AB359" s="283"/>
      <c r="AC359" s="283"/>
      <c r="AD359" s="283"/>
      <c r="AE359" s="283"/>
      <c r="AF359" s="283"/>
      <c r="AG359" s="283"/>
      <c r="AH359" s="283"/>
      <c r="AI359" s="283"/>
      <c r="AJ359" s="283"/>
      <c r="AK359" s="283"/>
    </row>
    <row r="360" spans="1:37" s="23" customFormat="1" ht="15.75">
      <c r="A360" s="118"/>
      <c r="B360" s="109"/>
      <c r="C360" s="88"/>
      <c r="D360" s="88"/>
      <c r="E360" s="88"/>
      <c r="F360" s="88"/>
      <c r="G360" s="22"/>
      <c r="H360" s="283"/>
      <c r="I360" s="283"/>
      <c r="J360" s="283"/>
      <c r="K360" s="283"/>
      <c r="L360" s="283"/>
      <c r="M360" s="283"/>
      <c r="N360" s="283"/>
      <c r="O360" s="283"/>
      <c r="P360" s="283"/>
      <c r="Q360" s="283"/>
      <c r="R360" s="283"/>
      <c r="S360" s="283"/>
      <c r="T360" s="283"/>
      <c r="U360" s="283"/>
      <c r="V360" s="283"/>
      <c r="W360" s="283"/>
      <c r="X360" s="283"/>
      <c r="Y360" s="283"/>
      <c r="Z360" s="283"/>
      <c r="AA360" s="283"/>
      <c r="AB360" s="283"/>
      <c r="AC360" s="283"/>
      <c r="AD360" s="283"/>
      <c r="AE360" s="283"/>
      <c r="AF360" s="283"/>
      <c r="AG360" s="283"/>
      <c r="AH360" s="283"/>
      <c r="AI360" s="283"/>
      <c r="AJ360" s="283"/>
      <c r="AK360" s="283"/>
    </row>
    <row r="361" spans="1:37" s="23" customFormat="1" ht="15.75">
      <c r="A361" s="118"/>
      <c r="B361" s="109"/>
      <c r="C361" s="88"/>
      <c r="D361" s="88"/>
      <c r="E361" s="88"/>
      <c r="F361" s="88"/>
      <c r="G361" s="22"/>
      <c r="H361" s="283"/>
      <c r="I361" s="283"/>
      <c r="J361" s="283"/>
      <c r="K361" s="283"/>
      <c r="L361" s="283"/>
      <c r="M361" s="283"/>
      <c r="N361" s="283"/>
      <c r="O361" s="283"/>
      <c r="P361" s="283"/>
      <c r="Q361" s="283"/>
      <c r="R361" s="283"/>
      <c r="S361" s="283"/>
      <c r="T361" s="283"/>
      <c r="U361" s="283"/>
      <c r="V361" s="283"/>
      <c r="W361" s="283"/>
      <c r="X361" s="283"/>
      <c r="Y361" s="283"/>
      <c r="Z361" s="283"/>
      <c r="AA361" s="283"/>
      <c r="AB361" s="283"/>
      <c r="AC361" s="283"/>
      <c r="AD361" s="283"/>
      <c r="AE361" s="283"/>
      <c r="AF361" s="283"/>
      <c r="AG361" s="283"/>
      <c r="AH361" s="283"/>
      <c r="AI361" s="283"/>
      <c r="AJ361" s="283"/>
      <c r="AK361" s="283"/>
    </row>
    <row r="362" spans="1:37" s="23" customFormat="1" ht="15.75">
      <c r="A362" s="118"/>
      <c r="B362" s="109"/>
      <c r="C362" s="88"/>
      <c r="D362" s="88"/>
      <c r="E362" s="88"/>
      <c r="F362" s="88"/>
      <c r="G362" s="22"/>
      <c r="H362" s="283"/>
      <c r="I362" s="283"/>
      <c r="J362" s="283"/>
      <c r="K362" s="283"/>
      <c r="L362" s="283"/>
      <c r="M362" s="283"/>
      <c r="N362" s="283"/>
      <c r="O362" s="283"/>
      <c r="P362" s="283"/>
      <c r="Q362" s="283"/>
      <c r="R362" s="283"/>
      <c r="S362" s="283"/>
      <c r="T362" s="283"/>
      <c r="U362" s="283"/>
      <c r="V362" s="283"/>
      <c r="W362" s="283"/>
      <c r="X362" s="283"/>
      <c r="Y362" s="283"/>
      <c r="Z362" s="283"/>
      <c r="AA362" s="283"/>
      <c r="AB362" s="283"/>
      <c r="AC362" s="283"/>
      <c r="AD362" s="283"/>
      <c r="AE362" s="283"/>
      <c r="AF362" s="283"/>
      <c r="AG362" s="283"/>
      <c r="AH362" s="283"/>
      <c r="AI362" s="283"/>
      <c r="AJ362" s="283"/>
      <c r="AK362" s="283"/>
    </row>
    <row r="363" spans="1:37" s="23" customFormat="1" ht="15.75">
      <c r="A363" s="118"/>
      <c r="B363" s="109"/>
      <c r="C363" s="88"/>
      <c r="D363" s="88"/>
      <c r="E363" s="88"/>
      <c r="F363" s="88"/>
      <c r="G363" s="22"/>
      <c r="H363" s="283"/>
      <c r="I363" s="283"/>
      <c r="J363" s="283"/>
      <c r="K363" s="283"/>
      <c r="L363" s="283"/>
      <c r="M363" s="283"/>
      <c r="N363" s="283"/>
      <c r="O363" s="283"/>
      <c r="P363" s="283"/>
      <c r="Q363" s="283"/>
      <c r="R363" s="283"/>
      <c r="S363" s="283"/>
      <c r="T363" s="283"/>
      <c r="U363" s="283"/>
      <c r="V363" s="283"/>
      <c r="W363" s="283"/>
      <c r="X363" s="283"/>
      <c r="Y363" s="283"/>
      <c r="Z363" s="283"/>
      <c r="AA363" s="283"/>
      <c r="AB363" s="283"/>
      <c r="AC363" s="283"/>
      <c r="AD363" s="283"/>
      <c r="AE363" s="283"/>
      <c r="AF363" s="283"/>
      <c r="AG363" s="283"/>
      <c r="AH363" s="283"/>
      <c r="AI363" s="283"/>
      <c r="AJ363" s="283"/>
      <c r="AK363" s="283"/>
    </row>
    <row r="364" spans="1:37" s="23" customFormat="1" ht="15.75">
      <c r="A364" s="118"/>
      <c r="B364" s="109"/>
      <c r="C364" s="88"/>
      <c r="D364" s="88"/>
      <c r="E364" s="88"/>
      <c r="F364" s="88"/>
      <c r="G364" s="22"/>
      <c r="H364" s="283"/>
      <c r="I364" s="283"/>
      <c r="J364" s="283"/>
      <c r="K364" s="283"/>
      <c r="L364" s="283"/>
      <c r="M364" s="283"/>
      <c r="N364" s="283"/>
      <c r="O364" s="283"/>
      <c r="P364" s="283"/>
      <c r="Q364" s="283"/>
      <c r="R364" s="283"/>
      <c r="S364" s="283"/>
      <c r="T364" s="283"/>
      <c r="U364" s="283"/>
      <c r="V364" s="283"/>
      <c r="W364" s="283"/>
      <c r="X364" s="283"/>
      <c r="Y364" s="283"/>
      <c r="Z364" s="283"/>
      <c r="AA364" s="283"/>
      <c r="AB364" s="283"/>
      <c r="AC364" s="283"/>
      <c r="AD364" s="283"/>
      <c r="AE364" s="283"/>
      <c r="AF364" s="283"/>
      <c r="AG364" s="283"/>
      <c r="AH364" s="283"/>
      <c r="AI364" s="283"/>
      <c r="AJ364" s="283"/>
      <c r="AK364" s="283"/>
    </row>
    <row r="365" spans="1:37" s="23" customFormat="1" ht="15.75">
      <c r="A365" s="118"/>
      <c r="B365" s="109"/>
      <c r="C365" s="88"/>
      <c r="D365" s="88"/>
      <c r="E365" s="88"/>
      <c r="F365" s="88"/>
      <c r="G365" s="22"/>
      <c r="H365" s="283"/>
      <c r="I365" s="283"/>
      <c r="J365" s="283"/>
      <c r="K365" s="283"/>
      <c r="L365" s="283"/>
      <c r="M365" s="283"/>
      <c r="N365" s="283"/>
      <c r="O365" s="283"/>
      <c r="P365" s="283"/>
      <c r="Q365" s="283"/>
      <c r="R365" s="283"/>
      <c r="S365" s="283"/>
      <c r="T365" s="283"/>
      <c r="U365" s="283"/>
      <c r="V365" s="283"/>
      <c r="W365" s="283"/>
      <c r="X365" s="283"/>
      <c r="Y365" s="283"/>
      <c r="Z365" s="283"/>
      <c r="AA365" s="283"/>
      <c r="AB365" s="283"/>
      <c r="AC365" s="283"/>
      <c r="AD365" s="283"/>
      <c r="AE365" s="283"/>
      <c r="AF365" s="283"/>
      <c r="AG365" s="283"/>
      <c r="AH365" s="283"/>
      <c r="AI365" s="283"/>
      <c r="AJ365" s="283"/>
      <c r="AK365" s="283"/>
    </row>
    <row r="366" spans="1:37" s="23" customFormat="1" ht="15.75">
      <c r="A366" s="118"/>
      <c r="B366" s="109"/>
      <c r="C366" s="88"/>
      <c r="D366" s="88"/>
      <c r="E366" s="88"/>
      <c r="F366" s="88"/>
      <c r="G366" s="22"/>
      <c r="H366" s="283"/>
      <c r="I366" s="283"/>
      <c r="J366" s="283"/>
      <c r="K366" s="283"/>
      <c r="L366" s="283"/>
      <c r="M366" s="283"/>
      <c r="N366" s="283"/>
      <c r="O366" s="283"/>
      <c r="P366" s="283"/>
      <c r="Q366" s="283"/>
      <c r="R366" s="283"/>
      <c r="S366" s="283"/>
      <c r="T366" s="283"/>
      <c r="U366" s="283"/>
      <c r="V366" s="283"/>
      <c r="W366" s="283"/>
      <c r="X366" s="283"/>
      <c r="Y366" s="283"/>
      <c r="Z366" s="283"/>
      <c r="AA366" s="283"/>
      <c r="AB366" s="283"/>
      <c r="AC366" s="283"/>
      <c r="AD366" s="283"/>
      <c r="AE366" s="283"/>
      <c r="AF366" s="283"/>
      <c r="AG366" s="283"/>
      <c r="AH366" s="283"/>
      <c r="AI366" s="283"/>
      <c r="AJ366" s="283"/>
      <c r="AK366" s="283"/>
    </row>
    <row r="367" spans="1:37" s="23" customFormat="1" ht="15.75">
      <c r="A367" s="118"/>
      <c r="B367" s="109"/>
      <c r="C367" s="88"/>
      <c r="D367" s="88"/>
      <c r="E367" s="88"/>
      <c r="F367" s="88"/>
      <c r="G367" s="22"/>
      <c r="H367" s="283"/>
      <c r="I367" s="283"/>
      <c r="J367" s="283"/>
      <c r="K367" s="283"/>
      <c r="L367" s="283"/>
      <c r="M367" s="283"/>
      <c r="N367" s="283"/>
      <c r="O367" s="283"/>
      <c r="P367" s="283"/>
      <c r="Q367" s="283"/>
      <c r="R367" s="283"/>
      <c r="S367" s="283"/>
      <c r="T367" s="283"/>
      <c r="U367" s="283"/>
      <c r="V367" s="283"/>
      <c r="W367" s="283"/>
      <c r="X367" s="283"/>
      <c r="Y367" s="283"/>
      <c r="Z367" s="283"/>
      <c r="AA367" s="283"/>
      <c r="AB367" s="283"/>
      <c r="AC367" s="283"/>
      <c r="AD367" s="283"/>
      <c r="AE367" s="283"/>
      <c r="AF367" s="283"/>
      <c r="AG367" s="283"/>
      <c r="AH367" s="283"/>
      <c r="AI367" s="283"/>
      <c r="AJ367" s="283"/>
      <c r="AK367" s="283"/>
    </row>
    <row r="368" spans="1:37" s="23" customFormat="1" ht="15.75">
      <c r="A368" s="118"/>
      <c r="B368" s="109"/>
      <c r="C368" s="88"/>
      <c r="D368" s="88"/>
      <c r="E368" s="88"/>
      <c r="F368" s="88"/>
      <c r="G368" s="22"/>
      <c r="H368" s="283"/>
      <c r="I368" s="283"/>
      <c r="J368" s="283"/>
      <c r="K368" s="283"/>
      <c r="L368" s="283"/>
      <c r="M368" s="283"/>
      <c r="N368" s="283"/>
      <c r="O368" s="283"/>
      <c r="P368" s="283"/>
      <c r="Q368" s="283"/>
      <c r="R368" s="283"/>
      <c r="S368" s="283"/>
      <c r="T368" s="283"/>
      <c r="U368" s="283"/>
      <c r="V368" s="283"/>
      <c r="W368" s="283"/>
      <c r="X368" s="283"/>
      <c r="Y368" s="283"/>
      <c r="Z368" s="283"/>
      <c r="AA368" s="283"/>
      <c r="AB368" s="283"/>
      <c r="AC368" s="283"/>
      <c r="AD368" s="283"/>
      <c r="AE368" s="283"/>
      <c r="AF368" s="283"/>
      <c r="AG368" s="283"/>
      <c r="AH368" s="283"/>
      <c r="AI368" s="283"/>
      <c r="AJ368" s="283"/>
      <c r="AK368" s="283"/>
    </row>
    <row r="369" spans="1:37" s="23" customFormat="1" ht="15.75">
      <c r="A369" s="118"/>
      <c r="B369" s="109"/>
      <c r="C369" s="88"/>
      <c r="D369" s="88"/>
      <c r="E369" s="88"/>
      <c r="F369" s="88"/>
      <c r="G369" s="22"/>
      <c r="H369" s="283"/>
      <c r="I369" s="283"/>
      <c r="J369" s="283"/>
      <c r="K369" s="283"/>
      <c r="L369" s="283"/>
      <c r="M369" s="283"/>
      <c r="N369" s="283"/>
      <c r="O369" s="283"/>
      <c r="P369" s="283"/>
      <c r="Q369" s="283"/>
      <c r="R369" s="283"/>
      <c r="S369" s="283"/>
      <c r="T369" s="283"/>
      <c r="U369" s="283"/>
      <c r="V369" s="283"/>
      <c r="W369" s="283"/>
      <c r="X369" s="283"/>
      <c r="Y369" s="283"/>
      <c r="Z369" s="283"/>
      <c r="AA369" s="283"/>
      <c r="AB369" s="283"/>
      <c r="AC369" s="283"/>
      <c r="AD369" s="283"/>
      <c r="AE369" s="283"/>
      <c r="AF369" s="283"/>
      <c r="AG369" s="283"/>
      <c r="AH369" s="283"/>
      <c r="AI369" s="283"/>
      <c r="AJ369" s="283"/>
      <c r="AK369" s="283"/>
    </row>
    <row r="370" spans="1:37" s="23" customFormat="1" ht="15.75">
      <c r="A370" s="118"/>
      <c r="B370" s="109"/>
      <c r="C370" s="88"/>
      <c r="D370" s="88"/>
      <c r="E370" s="88"/>
      <c r="F370" s="88"/>
      <c r="G370" s="22"/>
      <c r="H370" s="283"/>
      <c r="I370" s="283"/>
      <c r="J370" s="283"/>
      <c r="K370" s="283"/>
      <c r="L370" s="283"/>
      <c r="M370" s="283"/>
      <c r="N370" s="283"/>
      <c r="O370" s="283"/>
      <c r="P370" s="283"/>
      <c r="Q370" s="283"/>
      <c r="R370" s="283"/>
      <c r="S370" s="283"/>
      <c r="T370" s="283"/>
      <c r="U370" s="283"/>
      <c r="V370" s="283"/>
      <c r="W370" s="283"/>
      <c r="X370" s="283"/>
      <c r="Y370" s="283"/>
      <c r="Z370" s="283"/>
      <c r="AA370" s="283"/>
      <c r="AB370" s="283"/>
      <c r="AC370" s="283"/>
      <c r="AD370" s="283"/>
      <c r="AE370" s="283"/>
      <c r="AF370" s="283"/>
      <c r="AG370" s="283"/>
      <c r="AH370" s="283"/>
      <c r="AI370" s="283"/>
      <c r="AJ370" s="283"/>
      <c r="AK370" s="283"/>
    </row>
    <row r="371" spans="1:37" s="23" customFormat="1" ht="15.75">
      <c r="A371" s="118"/>
      <c r="B371" s="109"/>
      <c r="C371" s="88"/>
      <c r="D371" s="88"/>
      <c r="E371" s="88"/>
      <c r="F371" s="88"/>
      <c r="G371" s="22"/>
      <c r="H371" s="283"/>
      <c r="I371" s="283"/>
      <c r="J371" s="283"/>
      <c r="K371" s="283"/>
      <c r="L371" s="283"/>
      <c r="M371" s="283"/>
      <c r="N371" s="283"/>
      <c r="O371" s="283"/>
      <c r="P371" s="283"/>
      <c r="Q371" s="283"/>
      <c r="R371" s="283"/>
      <c r="S371" s="283"/>
      <c r="T371" s="283"/>
      <c r="U371" s="283"/>
      <c r="V371" s="283"/>
      <c r="W371" s="283"/>
      <c r="X371" s="283"/>
      <c r="Y371" s="283"/>
      <c r="Z371" s="283"/>
      <c r="AA371" s="283"/>
      <c r="AB371" s="283"/>
      <c r="AC371" s="283"/>
      <c r="AD371" s="283"/>
      <c r="AE371" s="283"/>
      <c r="AF371" s="283"/>
      <c r="AG371" s="283"/>
      <c r="AH371" s="283"/>
      <c r="AI371" s="283"/>
      <c r="AJ371" s="283"/>
      <c r="AK371" s="283"/>
    </row>
    <row r="372" spans="1:37" s="23" customFormat="1" ht="15.75">
      <c r="A372" s="118"/>
      <c r="B372" s="109"/>
      <c r="C372" s="88"/>
      <c r="D372" s="88"/>
      <c r="E372" s="88"/>
      <c r="F372" s="88"/>
      <c r="G372" s="22"/>
      <c r="H372" s="283"/>
      <c r="I372" s="283"/>
      <c r="J372" s="283"/>
      <c r="K372" s="283"/>
      <c r="L372" s="283"/>
      <c r="M372" s="283"/>
      <c r="N372" s="283"/>
      <c r="O372" s="283"/>
      <c r="P372" s="283"/>
      <c r="Q372" s="283"/>
      <c r="R372" s="283"/>
      <c r="S372" s="283"/>
      <c r="T372" s="283"/>
      <c r="U372" s="283"/>
      <c r="V372" s="283"/>
      <c r="W372" s="283"/>
      <c r="X372" s="283"/>
      <c r="Y372" s="283"/>
      <c r="Z372" s="283"/>
      <c r="AA372" s="283"/>
      <c r="AB372" s="283"/>
      <c r="AC372" s="283"/>
      <c r="AD372" s="283"/>
      <c r="AE372" s="283"/>
      <c r="AF372" s="283"/>
      <c r="AG372" s="283"/>
      <c r="AH372" s="283"/>
      <c r="AI372" s="283"/>
      <c r="AJ372" s="283"/>
      <c r="AK372" s="283"/>
    </row>
    <row r="373" spans="1:37" s="23" customFormat="1" ht="15.75">
      <c r="A373" s="118"/>
      <c r="B373" s="109"/>
      <c r="C373" s="88"/>
      <c r="D373" s="88"/>
      <c r="E373" s="88"/>
      <c r="F373" s="88"/>
      <c r="G373" s="22"/>
      <c r="H373" s="283"/>
      <c r="I373" s="283"/>
      <c r="J373" s="283"/>
      <c r="K373" s="283"/>
      <c r="L373" s="283"/>
      <c r="M373" s="283"/>
      <c r="N373" s="283"/>
      <c r="O373" s="283"/>
      <c r="P373" s="283"/>
      <c r="Q373" s="283"/>
      <c r="R373" s="283"/>
      <c r="S373" s="283"/>
      <c r="T373" s="283"/>
      <c r="U373" s="283"/>
      <c r="V373" s="283"/>
      <c r="W373" s="283"/>
      <c r="X373" s="283"/>
      <c r="Y373" s="283"/>
      <c r="Z373" s="283"/>
      <c r="AA373" s="283"/>
      <c r="AB373" s="283"/>
      <c r="AC373" s="283"/>
      <c r="AD373" s="283"/>
      <c r="AE373" s="283"/>
      <c r="AF373" s="283"/>
      <c r="AG373" s="283"/>
      <c r="AH373" s="283"/>
      <c r="AI373" s="283"/>
      <c r="AJ373" s="283"/>
      <c r="AK373" s="283"/>
    </row>
    <row r="374" spans="1:37" s="23" customFormat="1" ht="15.75">
      <c r="A374" s="118"/>
      <c r="B374" s="109"/>
      <c r="C374" s="88"/>
      <c r="D374" s="88"/>
      <c r="E374" s="88"/>
      <c r="F374" s="88"/>
      <c r="G374" s="22"/>
      <c r="H374" s="283"/>
      <c r="I374" s="283"/>
      <c r="J374" s="283"/>
      <c r="K374" s="283"/>
      <c r="L374" s="283"/>
      <c r="M374" s="283"/>
      <c r="N374" s="283"/>
      <c r="O374" s="283"/>
      <c r="P374" s="283"/>
      <c r="Q374" s="283"/>
      <c r="R374" s="283"/>
      <c r="S374" s="283"/>
      <c r="T374" s="283"/>
      <c r="U374" s="283"/>
      <c r="V374" s="283"/>
      <c r="W374" s="283"/>
      <c r="X374" s="283"/>
      <c r="Y374" s="283"/>
      <c r="Z374" s="283"/>
      <c r="AA374" s="283"/>
      <c r="AB374" s="283"/>
      <c r="AC374" s="283"/>
      <c r="AD374" s="283"/>
      <c r="AE374" s="283"/>
      <c r="AF374" s="283"/>
      <c r="AG374" s="283"/>
      <c r="AH374" s="283"/>
      <c r="AI374" s="283"/>
      <c r="AJ374" s="283"/>
      <c r="AK374" s="283"/>
    </row>
    <row r="375" spans="1:37" s="23" customFormat="1" ht="15.75">
      <c r="A375" s="118"/>
      <c r="B375" s="109"/>
      <c r="C375" s="88"/>
      <c r="D375" s="88"/>
      <c r="E375" s="88"/>
      <c r="F375" s="88"/>
      <c r="G375" s="22"/>
      <c r="H375" s="283"/>
      <c r="I375" s="283"/>
      <c r="J375" s="283"/>
      <c r="K375" s="283"/>
      <c r="L375" s="283"/>
      <c r="M375" s="283"/>
      <c r="N375" s="283"/>
      <c r="O375" s="283"/>
      <c r="P375" s="283"/>
      <c r="Q375" s="283"/>
      <c r="R375" s="283"/>
      <c r="S375" s="283"/>
      <c r="T375" s="283"/>
      <c r="U375" s="283"/>
      <c r="V375" s="283"/>
      <c r="W375" s="283"/>
      <c r="X375" s="283"/>
      <c r="Y375" s="283"/>
      <c r="Z375" s="283"/>
      <c r="AA375" s="283"/>
      <c r="AB375" s="283"/>
      <c r="AC375" s="283"/>
      <c r="AD375" s="283"/>
      <c r="AE375" s="283"/>
      <c r="AF375" s="283"/>
      <c r="AG375" s="283"/>
      <c r="AH375" s="283"/>
      <c r="AI375" s="283"/>
      <c r="AJ375" s="283"/>
      <c r="AK375" s="283"/>
    </row>
    <row r="376" spans="1:37" s="23" customFormat="1" ht="15.75">
      <c r="A376" s="118"/>
      <c r="B376" s="109"/>
      <c r="C376" s="88"/>
      <c r="D376" s="88"/>
      <c r="E376" s="88"/>
      <c r="F376" s="88"/>
      <c r="G376" s="22"/>
      <c r="H376" s="283"/>
      <c r="I376" s="283"/>
      <c r="J376" s="283"/>
      <c r="K376" s="283"/>
      <c r="L376" s="283"/>
      <c r="M376" s="283"/>
      <c r="N376" s="283"/>
      <c r="O376" s="283"/>
      <c r="P376" s="283"/>
      <c r="Q376" s="283"/>
      <c r="R376" s="283"/>
      <c r="S376" s="283"/>
      <c r="T376" s="283"/>
      <c r="U376" s="283"/>
      <c r="V376" s="283"/>
      <c r="W376" s="283"/>
      <c r="X376" s="283"/>
      <c r="Y376" s="283"/>
      <c r="Z376" s="283"/>
      <c r="AA376" s="283"/>
      <c r="AB376" s="283"/>
      <c r="AC376" s="283"/>
      <c r="AD376" s="283"/>
      <c r="AE376" s="283"/>
      <c r="AF376" s="283"/>
      <c r="AG376" s="283"/>
      <c r="AH376" s="283"/>
      <c r="AI376" s="283"/>
      <c r="AJ376" s="283"/>
      <c r="AK376" s="283"/>
    </row>
    <row r="377" spans="1:37" s="23" customFormat="1" ht="15.75">
      <c r="A377" s="118"/>
      <c r="B377" s="109"/>
      <c r="C377" s="88"/>
      <c r="D377" s="88"/>
      <c r="E377" s="88"/>
      <c r="F377" s="88"/>
      <c r="G377" s="22"/>
      <c r="H377" s="283"/>
      <c r="I377" s="283"/>
      <c r="J377" s="283"/>
      <c r="K377" s="283"/>
      <c r="L377" s="283"/>
      <c r="M377" s="283"/>
      <c r="N377" s="283"/>
      <c r="O377" s="283"/>
      <c r="P377" s="283"/>
      <c r="Q377" s="283"/>
      <c r="R377" s="283"/>
      <c r="S377" s="283"/>
      <c r="T377" s="283"/>
      <c r="U377" s="283"/>
      <c r="V377" s="283"/>
      <c r="W377" s="283"/>
      <c r="X377" s="283"/>
      <c r="Y377" s="283"/>
      <c r="Z377" s="283"/>
      <c r="AA377" s="283"/>
      <c r="AB377" s="283"/>
      <c r="AC377" s="283"/>
      <c r="AD377" s="283"/>
      <c r="AE377" s="283"/>
      <c r="AF377" s="283"/>
      <c r="AG377" s="283"/>
      <c r="AH377" s="283"/>
      <c r="AI377" s="283"/>
      <c r="AJ377" s="283"/>
      <c r="AK377" s="283"/>
    </row>
    <row r="378" spans="1:37" s="23" customFormat="1" ht="15.75">
      <c r="A378" s="118"/>
      <c r="B378" s="109"/>
      <c r="C378" s="88"/>
      <c r="D378" s="88"/>
      <c r="E378" s="88"/>
      <c r="F378" s="88"/>
      <c r="G378" s="22"/>
      <c r="H378" s="283"/>
      <c r="I378" s="283"/>
      <c r="J378" s="283"/>
      <c r="K378" s="283"/>
      <c r="L378" s="283"/>
      <c r="M378" s="283"/>
      <c r="N378" s="283"/>
      <c r="O378" s="283"/>
      <c r="P378" s="283"/>
      <c r="Q378" s="283"/>
      <c r="R378" s="283"/>
      <c r="S378" s="283"/>
      <c r="T378" s="283"/>
      <c r="U378" s="283"/>
      <c r="V378" s="283"/>
      <c r="W378" s="283"/>
      <c r="X378" s="283"/>
      <c r="Y378" s="283"/>
      <c r="Z378" s="283"/>
      <c r="AA378" s="283"/>
      <c r="AB378" s="283"/>
      <c r="AC378" s="283"/>
      <c r="AD378" s="283"/>
      <c r="AE378" s="283"/>
      <c r="AF378" s="283"/>
      <c r="AG378" s="283"/>
      <c r="AH378" s="283"/>
      <c r="AI378" s="283"/>
      <c r="AJ378" s="283"/>
      <c r="AK378" s="283"/>
    </row>
    <row r="379" spans="1:37" s="23" customFormat="1" ht="15.75">
      <c r="A379" s="118"/>
      <c r="B379" s="109"/>
      <c r="C379" s="88"/>
      <c r="D379" s="88"/>
      <c r="E379" s="88"/>
      <c r="F379" s="88"/>
      <c r="G379" s="22"/>
      <c r="H379" s="283"/>
      <c r="I379" s="283"/>
      <c r="J379" s="283"/>
      <c r="K379" s="283"/>
      <c r="L379" s="283"/>
      <c r="M379" s="283"/>
      <c r="N379" s="283"/>
      <c r="O379" s="283"/>
      <c r="P379" s="283"/>
      <c r="Q379" s="283"/>
      <c r="R379" s="283"/>
      <c r="S379" s="283"/>
      <c r="T379" s="283"/>
      <c r="U379" s="283"/>
      <c r="V379" s="283"/>
      <c r="W379" s="283"/>
      <c r="X379" s="283"/>
      <c r="Y379" s="283"/>
      <c r="Z379" s="283"/>
      <c r="AA379" s="283"/>
      <c r="AB379" s="283"/>
      <c r="AC379" s="283"/>
      <c r="AD379" s="283"/>
      <c r="AE379" s="283"/>
      <c r="AF379" s="283"/>
      <c r="AG379" s="283"/>
      <c r="AH379" s="283"/>
      <c r="AI379" s="283"/>
      <c r="AJ379" s="283"/>
      <c r="AK379" s="283"/>
    </row>
    <row r="380" spans="1:37" s="23" customFormat="1" ht="15.75">
      <c r="A380" s="118"/>
      <c r="B380" s="109"/>
      <c r="C380" s="88"/>
      <c r="D380" s="88"/>
      <c r="E380" s="88"/>
      <c r="F380" s="88"/>
      <c r="G380" s="22"/>
      <c r="H380" s="283"/>
      <c r="I380" s="283"/>
      <c r="J380" s="283"/>
      <c r="K380" s="283"/>
      <c r="L380" s="283"/>
      <c r="M380" s="283"/>
      <c r="N380" s="283"/>
      <c r="O380" s="283"/>
      <c r="P380" s="283"/>
      <c r="Q380" s="283"/>
      <c r="R380" s="283"/>
      <c r="S380" s="283"/>
      <c r="T380" s="283"/>
      <c r="U380" s="283"/>
      <c r="V380" s="283"/>
      <c r="W380" s="283"/>
      <c r="X380" s="283"/>
      <c r="Y380" s="283"/>
      <c r="Z380" s="283"/>
      <c r="AA380" s="283"/>
      <c r="AB380" s="283"/>
      <c r="AC380" s="283"/>
      <c r="AD380" s="283"/>
      <c r="AE380" s="283"/>
      <c r="AF380" s="283"/>
      <c r="AG380" s="283"/>
      <c r="AH380" s="283"/>
      <c r="AI380" s="283"/>
      <c r="AJ380" s="283"/>
      <c r="AK380" s="283"/>
    </row>
    <row r="381" spans="1:37" s="23" customFormat="1" ht="15.75">
      <c r="A381" s="118"/>
      <c r="B381" s="109"/>
      <c r="C381" s="88"/>
      <c r="D381" s="88"/>
      <c r="E381" s="88"/>
      <c r="F381" s="88"/>
      <c r="G381" s="22"/>
      <c r="H381" s="283"/>
      <c r="I381" s="283"/>
      <c r="J381" s="283"/>
      <c r="K381" s="283"/>
      <c r="L381" s="283"/>
      <c r="M381" s="283"/>
      <c r="N381" s="283"/>
      <c r="O381" s="283"/>
      <c r="P381" s="283"/>
      <c r="Q381" s="283"/>
      <c r="R381" s="283"/>
      <c r="S381" s="283"/>
      <c r="T381" s="283"/>
      <c r="U381" s="283"/>
      <c r="V381" s="283"/>
      <c r="W381" s="283"/>
      <c r="X381" s="283"/>
      <c r="Y381" s="283"/>
      <c r="Z381" s="283"/>
      <c r="AA381" s="283"/>
      <c r="AB381" s="283"/>
      <c r="AC381" s="283"/>
      <c r="AD381" s="283"/>
      <c r="AE381" s="283"/>
      <c r="AF381" s="283"/>
      <c r="AG381" s="283"/>
      <c r="AH381" s="283"/>
      <c r="AI381" s="283"/>
      <c r="AJ381" s="283"/>
      <c r="AK381" s="283"/>
    </row>
    <row r="382" spans="1:37" s="23" customFormat="1" ht="15.75">
      <c r="A382" s="118"/>
      <c r="B382" s="109"/>
      <c r="C382" s="88"/>
      <c r="D382" s="88"/>
      <c r="E382" s="88"/>
      <c r="F382" s="88"/>
      <c r="G382" s="22"/>
      <c r="H382" s="283"/>
      <c r="I382" s="283"/>
      <c r="J382" s="283"/>
      <c r="K382" s="283"/>
      <c r="L382" s="283"/>
      <c r="M382" s="283"/>
      <c r="N382" s="283"/>
      <c r="O382" s="283"/>
      <c r="P382" s="283"/>
      <c r="Q382" s="283"/>
      <c r="R382" s="283"/>
      <c r="S382" s="283"/>
      <c r="T382" s="283"/>
      <c r="U382" s="283"/>
      <c r="V382" s="283"/>
      <c r="W382" s="283"/>
      <c r="X382" s="283"/>
      <c r="Y382" s="283"/>
      <c r="Z382" s="283"/>
      <c r="AA382" s="283"/>
      <c r="AB382" s="283"/>
      <c r="AC382" s="283"/>
      <c r="AD382" s="283"/>
      <c r="AE382" s="283"/>
      <c r="AF382" s="283"/>
      <c r="AG382" s="283"/>
      <c r="AH382" s="283"/>
      <c r="AI382" s="283"/>
      <c r="AJ382" s="283"/>
      <c r="AK382" s="283"/>
    </row>
    <row r="383" spans="1:37" s="23" customFormat="1" ht="15.75">
      <c r="A383" s="118"/>
      <c r="B383" s="109"/>
      <c r="C383" s="88"/>
      <c r="D383" s="88"/>
      <c r="E383" s="88"/>
      <c r="F383" s="88"/>
      <c r="G383" s="22"/>
      <c r="H383" s="283"/>
      <c r="I383" s="283"/>
      <c r="J383" s="283"/>
      <c r="K383" s="283"/>
      <c r="L383" s="283"/>
      <c r="M383" s="283"/>
      <c r="N383" s="283"/>
      <c r="O383" s="283"/>
      <c r="P383" s="283"/>
      <c r="Q383" s="283"/>
      <c r="R383" s="283"/>
      <c r="S383" s="283"/>
      <c r="T383" s="283"/>
      <c r="U383" s="283"/>
      <c r="V383" s="283"/>
      <c r="W383" s="283"/>
      <c r="X383" s="283"/>
      <c r="Y383" s="283"/>
      <c r="Z383" s="283"/>
      <c r="AA383" s="283"/>
      <c r="AB383" s="283"/>
      <c r="AC383" s="283"/>
      <c r="AD383" s="283"/>
      <c r="AE383" s="283"/>
      <c r="AF383" s="283"/>
      <c r="AG383" s="283"/>
      <c r="AH383" s="283"/>
      <c r="AI383" s="283"/>
      <c r="AJ383" s="283"/>
      <c r="AK383" s="283"/>
    </row>
    <row r="384" spans="1:37" s="23" customFormat="1" ht="15.75">
      <c r="A384" s="118"/>
      <c r="B384" s="109"/>
      <c r="C384" s="88"/>
      <c r="D384" s="88"/>
      <c r="E384" s="88"/>
      <c r="F384" s="88"/>
      <c r="G384" s="22"/>
      <c r="H384" s="283"/>
      <c r="I384" s="283"/>
      <c r="J384" s="283"/>
      <c r="K384" s="283"/>
      <c r="L384" s="283"/>
      <c r="M384" s="283"/>
      <c r="N384" s="283"/>
      <c r="O384" s="283"/>
      <c r="P384" s="283"/>
      <c r="Q384" s="283"/>
      <c r="R384" s="283"/>
      <c r="S384" s="283"/>
      <c r="T384" s="283"/>
      <c r="U384" s="283"/>
      <c r="V384" s="283"/>
      <c r="W384" s="283"/>
      <c r="X384" s="283"/>
      <c r="Y384" s="283"/>
      <c r="Z384" s="283"/>
      <c r="AA384" s="283"/>
      <c r="AB384" s="283"/>
      <c r="AC384" s="283"/>
      <c r="AD384" s="283"/>
      <c r="AE384" s="283"/>
      <c r="AF384" s="283"/>
      <c r="AG384" s="283"/>
      <c r="AH384" s="283"/>
      <c r="AI384" s="283"/>
      <c r="AJ384" s="283"/>
      <c r="AK384" s="283"/>
    </row>
    <row r="385" spans="1:37" s="23" customFormat="1" ht="15.75">
      <c r="A385" s="118"/>
      <c r="B385" s="109"/>
      <c r="C385" s="88"/>
      <c r="D385" s="88"/>
      <c r="E385" s="88"/>
      <c r="F385" s="88"/>
      <c r="G385" s="22"/>
      <c r="H385" s="283"/>
      <c r="I385" s="283"/>
      <c r="J385" s="283"/>
      <c r="K385" s="283"/>
      <c r="L385" s="283"/>
      <c r="M385" s="283"/>
      <c r="N385" s="283"/>
      <c r="O385" s="283"/>
      <c r="P385" s="283"/>
      <c r="Q385" s="283"/>
      <c r="R385" s="283"/>
      <c r="S385" s="283"/>
      <c r="T385" s="283"/>
      <c r="U385" s="283"/>
      <c r="V385" s="283"/>
      <c r="W385" s="283"/>
      <c r="X385" s="283"/>
      <c r="Y385" s="283"/>
      <c r="Z385" s="283"/>
      <c r="AA385" s="283"/>
      <c r="AB385" s="283"/>
      <c r="AC385" s="283"/>
      <c r="AD385" s="283"/>
      <c r="AE385" s="283"/>
      <c r="AF385" s="283"/>
      <c r="AG385" s="283"/>
      <c r="AH385" s="283"/>
      <c r="AI385" s="283"/>
      <c r="AJ385" s="283"/>
      <c r="AK385" s="283"/>
    </row>
    <row r="386" spans="1:37" s="23" customFormat="1" ht="15.75">
      <c r="A386" s="118"/>
      <c r="B386" s="109"/>
      <c r="C386" s="88"/>
      <c r="D386" s="88"/>
      <c r="E386" s="88"/>
      <c r="F386" s="88"/>
      <c r="G386" s="22"/>
      <c r="H386" s="283"/>
      <c r="I386" s="283"/>
      <c r="J386" s="283"/>
      <c r="K386" s="283"/>
      <c r="L386" s="283"/>
      <c r="M386" s="283"/>
      <c r="N386" s="283"/>
      <c r="O386" s="283"/>
      <c r="P386" s="283"/>
      <c r="Q386" s="283"/>
      <c r="R386" s="283"/>
      <c r="S386" s="283"/>
      <c r="T386" s="283"/>
      <c r="U386" s="283"/>
      <c r="V386" s="283"/>
      <c r="W386" s="283"/>
      <c r="X386" s="283"/>
      <c r="Y386" s="283"/>
      <c r="Z386" s="283"/>
      <c r="AA386" s="283"/>
      <c r="AB386" s="283"/>
      <c r="AC386" s="283"/>
      <c r="AD386" s="283"/>
      <c r="AE386" s="283"/>
      <c r="AF386" s="283"/>
      <c r="AG386" s="283"/>
      <c r="AH386" s="283"/>
      <c r="AI386" s="283"/>
      <c r="AJ386" s="283"/>
      <c r="AK386" s="283"/>
    </row>
    <row r="387" spans="1:37" s="23" customFormat="1" ht="15.75">
      <c r="A387" s="118"/>
      <c r="B387" s="109"/>
      <c r="C387" s="88"/>
      <c r="D387" s="88"/>
      <c r="E387" s="88"/>
      <c r="F387" s="88"/>
      <c r="G387" s="22"/>
      <c r="H387" s="283"/>
      <c r="I387" s="283"/>
      <c r="J387" s="283"/>
      <c r="K387" s="283"/>
      <c r="L387" s="283"/>
      <c r="M387" s="283"/>
      <c r="N387" s="283"/>
      <c r="O387" s="283"/>
      <c r="P387" s="283"/>
      <c r="Q387" s="283"/>
      <c r="R387" s="283"/>
      <c r="S387" s="283"/>
      <c r="T387" s="283"/>
      <c r="U387" s="283"/>
      <c r="V387" s="283"/>
      <c r="W387" s="283"/>
      <c r="X387" s="283"/>
      <c r="Y387" s="283"/>
      <c r="Z387" s="283"/>
      <c r="AA387" s="283"/>
      <c r="AB387" s="283"/>
      <c r="AC387" s="283"/>
      <c r="AD387" s="283"/>
      <c r="AE387" s="283"/>
      <c r="AF387" s="283"/>
      <c r="AG387" s="283"/>
      <c r="AH387" s="283"/>
      <c r="AI387" s="283"/>
      <c r="AJ387" s="283"/>
      <c r="AK387" s="283"/>
    </row>
    <row r="388" spans="1:37" s="23" customFormat="1" ht="15.75">
      <c r="A388" s="118"/>
      <c r="B388" s="109"/>
      <c r="C388" s="88"/>
      <c r="D388" s="88"/>
      <c r="E388" s="88"/>
      <c r="F388" s="88"/>
      <c r="G388" s="22"/>
      <c r="H388" s="283"/>
      <c r="I388" s="283"/>
      <c r="J388" s="283"/>
      <c r="K388" s="283"/>
      <c r="L388" s="283"/>
      <c r="M388" s="283"/>
      <c r="N388" s="283"/>
      <c r="O388" s="283"/>
      <c r="P388" s="283"/>
      <c r="Q388" s="283"/>
      <c r="R388" s="283"/>
      <c r="S388" s="283"/>
      <c r="T388" s="283"/>
      <c r="U388" s="283"/>
      <c r="V388" s="283"/>
      <c r="W388" s="283"/>
      <c r="X388" s="283"/>
      <c r="Y388" s="283"/>
      <c r="Z388" s="283"/>
      <c r="AA388" s="283"/>
      <c r="AB388" s="283"/>
      <c r="AC388" s="283"/>
      <c r="AD388" s="283"/>
      <c r="AE388" s="283"/>
      <c r="AF388" s="283"/>
      <c r="AG388" s="283"/>
      <c r="AH388" s="283"/>
      <c r="AI388" s="283"/>
      <c r="AJ388" s="283"/>
      <c r="AK388" s="283"/>
    </row>
    <row r="389" spans="1:37" s="23" customFormat="1" ht="15.75">
      <c r="A389" s="118"/>
      <c r="B389" s="109"/>
      <c r="C389" s="88"/>
      <c r="D389" s="88"/>
      <c r="E389" s="88"/>
      <c r="F389" s="88"/>
      <c r="G389" s="22"/>
      <c r="H389" s="283"/>
      <c r="I389" s="283"/>
      <c r="J389" s="283"/>
      <c r="K389" s="283"/>
      <c r="L389" s="283"/>
      <c r="M389" s="283"/>
      <c r="N389" s="283"/>
      <c r="O389" s="283"/>
      <c r="P389" s="283"/>
      <c r="Q389" s="283"/>
      <c r="R389" s="283"/>
      <c r="S389" s="283"/>
      <c r="T389" s="283"/>
      <c r="U389" s="283"/>
      <c r="V389" s="283"/>
      <c r="W389" s="283"/>
      <c r="X389" s="283"/>
      <c r="Y389" s="283"/>
      <c r="Z389" s="283"/>
      <c r="AA389" s="283"/>
      <c r="AB389" s="283"/>
      <c r="AC389" s="283"/>
      <c r="AD389" s="283"/>
      <c r="AE389" s="283"/>
      <c r="AF389" s="283"/>
      <c r="AG389" s="283"/>
      <c r="AH389" s="283"/>
      <c r="AI389" s="283"/>
      <c r="AJ389" s="283"/>
      <c r="AK389" s="283"/>
    </row>
    <row r="390" spans="1:37" s="23" customFormat="1" ht="15.75">
      <c r="A390" s="118"/>
      <c r="B390" s="109"/>
      <c r="C390" s="88"/>
      <c r="D390" s="88"/>
      <c r="E390" s="88"/>
      <c r="F390" s="88"/>
      <c r="G390" s="22"/>
      <c r="H390" s="283"/>
      <c r="I390" s="283"/>
      <c r="J390" s="283"/>
      <c r="K390" s="283"/>
      <c r="L390" s="283"/>
      <c r="M390" s="283"/>
      <c r="N390" s="283"/>
      <c r="O390" s="283"/>
      <c r="P390" s="283"/>
      <c r="Q390" s="283"/>
      <c r="R390" s="283"/>
      <c r="S390" s="283"/>
      <c r="T390" s="283"/>
      <c r="U390" s="283"/>
      <c r="V390" s="283"/>
      <c r="W390" s="283"/>
      <c r="X390" s="283"/>
      <c r="Y390" s="283"/>
      <c r="Z390" s="283"/>
      <c r="AA390" s="283"/>
      <c r="AB390" s="283"/>
      <c r="AC390" s="283"/>
      <c r="AD390" s="283"/>
      <c r="AE390" s="283"/>
      <c r="AF390" s="283"/>
      <c r="AG390" s="283"/>
      <c r="AH390" s="283"/>
      <c r="AI390" s="283"/>
      <c r="AJ390" s="283"/>
      <c r="AK390" s="283"/>
    </row>
    <row r="391" spans="1:37" s="23" customFormat="1" ht="15.75">
      <c r="A391" s="118"/>
      <c r="B391" s="109"/>
      <c r="C391" s="88"/>
      <c r="D391" s="88"/>
      <c r="E391" s="88"/>
      <c r="F391" s="88"/>
      <c r="G391" s="22"/>
      <c r="H391" s="283"/>
      <c r="I391" s="283"/>
      <c r="J391" s="283"/>
      <c r="K391" s="283"/>
      <c r="L391" s="283"/>
      <c r="M391" s="283"/>
      <c r="N391" s="283"/>
      <c r="O391" s="283"/>
      <c r="P391" s="283"/>
      <c r="Q391" s="283"/>
      <c r="R391" s="283"/>
      <c r="S391" s="283"/>
      <c r="T391" s="283"/>
      <c r="U391" s="283"/>
      <c r="V391" s="283"/>
      <c r="W391" s="283"/>
      <c r="X391" s="283"/>
      <c r="Y391" s="283"/>
      <c r="Z391" s="283"/>
      <c r="AA391" s="283"/>
      <c r="AB391" s="283"/>
      <c r="AC391" s="283"/>
      <c r="AD391" s="283"/>
      <c r="AE391" s="283"/>
      <c r="AF391" s="283"/>
      <c r="AG391" s="283"/>
      <c r="AH391" s="283"/>
      <c r="AI391" s="283"/>
      <c r="AJ391" s="283"/>
      <c r="AK391" s="283"/>
    </row>
    <row r="392" spans="1:37" s="23" customFormat="1" ht="15.75">
      <c r="A392" s="118"/>
      <c r="B392" s="109"/>
      <c r="C392" s="88"/>
      <c r="D392" s="88"/>
      <c r="E392" s="88"/>
      <c r="F392" s="88"/>
      <c r="G392" s="22"/>
      <c r="H392" s="283"/>
      <c r="I392" s="283"/>
      <c r="J392" s="283"/>
      <c r="K392" s="283"/>
      <c r="L392" s="283"/>
      <c r="M392" s="283"/>
      <c r="N392" s="283"/>
      <c r="O392" s="283"/>
      <c r="P392" s="283"/>
      <c r="Q392" s="283"/>
      <c r="R392" s="283"/>
      <c r="S392" s="283"/>
      <c r="T392" s="283"/>
      <c r="U392" s="283"/>
      <c r="V392" s="283"/>
      <c r="W392" s="283"/>
      <c r="X392" s="283"/>
      <c r="Y392" s="283"/>
      <c r="Z392" s="283"/>
      <c r="AA392" s="283"/>
      <c r="AB392" s="283"/>
      <c r="AC392" s="283"/>
      <c r="AD392" s="283"/>
      <c r="AE392" s="283"/>
      <c r="AF392" s="283"/>
      <c r="AG392" s="283"/>
      <c r="AH392" s="283"/>
      <c r="AI392" s="283"/>
      <c r="AJ392" s="283"/>
      <c r="AK392" s="283"/>
    </row>
    <row r="393" spans="1:37" s="23" customFormat="1" ht="15.75">
      <c r="A393" s="118"/>
      <c r="B393" s="109"/>
      <c r="C393" s="88"/>
      <c r="D393" s="88"/>
      <c r="E393" s="88"/>
      <c r="F393" s="88"/>
      <c r="G393" s="22"/>
      <c r="H393" s="283"/>
      <c r="I393" s="283"/>
      <c r="J393" s="283"/>
      <c r="K393" s="283"/>
      <c r="L393" s="283"/>
      <c r="M393" s="283"/>
      <c r="N393" s="283"/>
      <c r="O393" s="283"/>
      <c r="P393" s="283"/>
      <c r="Q393" s="283"/>
      <c r="R393" s="283"/>
      <c r="S393" s="283"/>
      <c r="T393" s="283"/>
      <c r="U393" s="283"/>
      <c r="V393" s="283"/>
      <c r="W393" s="283"/>
      <c r="X393" s="283"/>
      <c r="Y393" s="283"/>
      <c r="Z393" s="283"/>
      <c r="AA393" s="283"/>
      <c r="AB393" s="283"/>
      <c r="AC393" s="283"/>
      <c r="AD393" s="283"/>
      <c r="AE393" s="283"/>
      <c r="AF393" s="283"/>
      <c r="AG393" s="283"/>
      <c r="AH393" s="283"/>
      <c r="AI393" s="283"/>
      <c r="AJ393" s="283"/>
      <c r="AK393" s="283"/>
    </row>
    <row r="394" spans="1:37" s="23" customFormat="1" ht="15.75">
      <c r="A394" s="118"/>
      <c r="B394" s="109"/>
      <c r="C394" s="88"/>
      <c r="D394" s="88"/>
      <c r="E394" s="88"/>
      <c r="F394" s="88"/>
      <c r="G394" s="22"/>
      <c r="H394" s="283"/>
      <c r="I394" s="283"/>
      <c r="J394" s="283"/>
      <c r="K394" s="283"/>
      <c r="L394" s="283"/>
      <c r="M394" s="283"/>
      <c r="N394" s="283"/>
      <c r="O394" s="283"/>
      <c r="P394" s="283"/>
      <c r="Q394" s="283"/>
      <c r="R394" s="283"/>
      <c r="S394" s="283"/>
      <c r="T394" s="283"/>
      <c r="U394" s="283"/>
      <c r="V394" s="283"/>
      <c r="W394" s="283"/>
      <c r="X394" s="283"/>
      <c r="Y394" s="283"/>
      <c r="Z394" s="283"/>
      <c r="AA394" s="283"/>
      <c r="AB394" s="283"/>
      <c r="AC394" s="283"/>
      <c r="AD394" s="283"/>
      <c r="AE394" s="283"/>
      <c r="AF394" s="283"/>
      <c r="AG394" s="283"/>
      <c r="AH394" s="283"/>
      <c r="AI394" s="283"/>
      <c r="AJ394" s="283"/>
      <c r="AK394" s="283"/>
    </row>
    <row r="395" spans="1:37" s="23" customFormat="1" ht="15.75">
      <c r="A395" s="118"/>
      <c r="B395" s="109"/>
      <c r="C395" s="88"/>
      <c r="D395" s="88"/>
      <c r="E395" s="88"/>
      <c r="F395" s="88"/>
      <c r="G395" s="22"/>
      <c r="H395" s="283"/>
      <c r="I395" s="283"/>
      <c r="J395" s="283"/>
      <c r="K395" s="283"/>
      <c r="L395" s="283"/>
      <c r="M395" s="283"/>
      <c r="N395" s="283"/>
      <c r="O395" s="283"/>
      <c r="P395" s="283"/>
      <c r="Q395" s="283"/>
      <c r="R395" s="283"/>
      <c r="S395" s="283"/>
      <c r="T395" s="283"/>
      <c r="U395" s="283"/>
      <c r="V395" s="283"/>
      <c r="W395" s="283"/>
      <c r="X395" s="283"/>
      <c r="Y395" s="283"/>
      <c r="Z395" s="283"/>
      <c r="AA395" s="283"/>
      <c r="AB395" s="283"/>
      <c r="AC395" s="283"/>
      <c r="AD395" s="283"/>
      <c r="AE395" s="283"/>
      <c r="AF395" s="283"/>
      <c r="AG395" s="283"/>
      <c r="AH395" s="283"/>
      <c r="AI395" s="283"/>
      <c r="AJ395" s="283"/>
      <c r="AK395" s="283"/>
    </row>
    <row r="396" spans="1:37" s="23" customFormat="1" ht="15.75">
      <c r="A396" s="118"/>
      <c r="B396" s="109"/>
      <c r="C396" s="88"/>
      <c r="D396" s="88"/>
      <c r="E396" s="88"/>
      <c r="F396" s="88"/>
      <c r="G396" s="22"/>
      <c r="H396" s="283"/>
      <c r="I396" s="283"/>
      <c r="J396" s="283"/>
      <c r="K396" s="283"/>
      <c r="L396" s="283"/>
      <c r="M396" s="283"/>
      <c r="N396" s="283"/>
      <c r="O396" s="283"/>
      <c r="P396" s="283"/>
      <c r="Q396" s="283"/>
      <c r="R396" s="283"/>
      <c r="S396" s="283"/>
      <c r="T396" s="283"/>
      <c r="U396" s="283"/>
      <c r="V396" s="283"/>
      <c r="W396" s="283"/>
      <c r="X396" s="283"/>
      <c r="Y396" s="283"/>
      <c r="Z396" s="283"/>
      <c r="AA396" s="283"/>
      <c r="AB396" s="283"/>
      <c r="AC396" s="283"/>
      <c r="AD396" s="283"/>
      <c r="AE396" s="283"/>
      <c r="AF396" s="283"/>
      <c r="AG396" s="283"/>
      <c r="AH396" s="283"/>
      <c r="AI396" s="283"/>
      <c r="AJ396" s="283"/>
      <c r="AK396" s="283"/>
    </row>
    <row r="397" spans="1:37" s="23" customFormat="1" ht="15.75">
      <c r="A397" s="118"/>
      <c r="B397" s="109"/>
      <c r="C397" s="88"/>
      <c r="D397" s="88"/>
      <c r="E397" s="88"/>
      <c r="F397" s="88"/>
      <c r="G397" s="22"/>
      <c r="H397" s="283"/>
      <c r="I397" s="283"/>
      <c r="J397" s="283"/>
      <c r="K397" s="283"/>
      <c r="L397" s="283"/>
      <c r="M397" s="283"/>
      <c r="N397" s="283"/>
      <c r="O397" s="283"/>
      <c r="P397" s="283"/>
      <c r="Q397" s="283"/>
      <c r="R397" s="283"/>
      <c r="S397" s="283"/>
      <c r="T397" s="283"/>
      <c r="U397" s="283"/>
      <c r="V397" s="283"/>
      <c r="W397" s="283"/>
      <c r="X397" s="283"/>
      <c r="Y397" s="283"/>
      <c r="Z397" s="283"/>
      <c r="AA397" s="283"/>
      <c r="AB397" s="283"/>
      <c r="AC397" s="283"/>
      <c r="AD397" s="283"/>
      <c r="AE397" s="283"/>
      <c r="AF397" s="283"/>
      <c r="AG397" s="283"/>
      <c r="AH397" s="283"/>
      <c r="AI397" s="283"/>
      <c r="AJ397" s="283"/>
      <c r="AK397" s="283"/>
    </row>
    <row r="398" spans="1:37" s="23" customFormat="1" ht="15.75">
      <c r="A398" s="118"/>
      <c r="B398" s="109"/>
      <c r="C398" s="88"/>
      <c r="D398" s="88"/>
      <c r="E398" s="88"/>
      <c r="F398" s="88"/>
      <c r="G398" s="22"/>
      <c r="H398" s="283"/>
      <c r="I398" s="283"/>
      <c r="J398" s="283"/>
      <c r="K398" s="283"/>
      <c r="L398" s="283"/>
      <c r="M398" s="283"/>
      <c r="N398" s="283"/>
      <c r="O398" s="283"/>
      <c r="P398" s="283"/>
      <c r="Q398" s="283"/>
      <c r="R398" s="283"/>
      <c r="S398" s="283"/>
      <c r="T398" s="283"/>
      <c r="U398" s="283"/>
      <c r="V398" s="283"/>
      <c r="W398" s="283"/>
      <c r="X398" s="283"/>
      <c r="Y398" s="283"/>
      <c r="Z398" s="283"/>
      <c r="AA398" s="283"/>
      <c r="AB398" s="283"/>
      <c r="AC398" s="283"/>
      <c r="AD398" s="283"/>
      <c r="AE398" s="283"/>
      <c r="AF398" s="283"/>
      <c r="AG398" s="283"/>
      <c r="AH398" s="283"/>
      <c r="AI398" s="283"/>
      <c r="AJ398" s="283"/>
      <c r="AK398" s="283"/>
    </row>
    <row r="399" spans="1:37" s="23" customFormat="1" ht="15.75">
      <c r="A399" s="118"/>
      <c r="B399" s="109"/>
      <c r="C399" s="88"/>
      <c r="D399" s="88"/>
      <c r="E399" s="88"/>
      <c r="F399" s="88"/>
      <c r="G399" s="22"/>
      <c r="H399" s="283"/>
      <c r="I399" s="283"/>
      <c r="J399" s="283"/>
      <c r="K399" s="283"/>
      <c r="L399" s="283"/>
      <c r="M399" s="283"/>
      <c r="N399" s="283"/>
      <c r="O399" s="283"/>
      <c r="P399" s="283"/>
      <c r="Q399" s="283"/>
      <c r="R399" s="283"/>
      <c r="S399" s="283"/>
      <c r="T399" s="283"/>
      <c r="U399" s="283"/>
      <c r="V399" s="283"/>
      <c r="W399" s="283"/>
      <c r="X399" s="283"/>
      <c r="Y399" s="283"/>
      <c r="Z399" s="283"/>
      <c r="AA399" s="283"/>
      <c r="AB399" s="283"/>
      <c r="AC399" s="283"/>
      <c r="AD399" s="283"/>
      <c r="AE399" s="283"/>
      <c r="AF399" s="283"/>
      <c r="AG399" s="283"/>
      <c r="AH399" s="283"/>
      <c r="AI399" s="283"/>
      <c r="AJ399" s="283"/>
      <c r="AK399" s="283"/>
    </row>
    <row r="400" spans="1:37" s="23" customFormat="1" ht="15.75">
      <c r="A400" s="118"/>
      <c r="B400" s="109"/>
      <c r="C400" s="88"/>
      <c r="D400" s="88"/>
      <c r="E400" s="88"/>
      <c r="F400" s="88"/>
      <c r="G400" s="22"/>
      <c r="H400" s="283"/>
      <c r="I400" s="283"/>
      <c r="J400" s="283"/>
      <c r="K400" s="283"/>
      <c r="L400" s="283"/>
      <c r="M400" s="283"/>
      <c r="N400" s="283"/>
      <c r="O400" s="283"/>
      <c r="P400" s="283"/>
      <c r="Q400" s="283"/>
      <c r="R400" s="283"/>
      <c r="S400" s="283"/>
      <c r="T400" s="283"/>
      <c r="U400" s="283"/>
      <c r="V400" s="283"/>
      <c r="W400" s="283"/>
      <c r="X400" s="283"/>
      <c r="Y400" s="283"/>
      <c r="Z400" s="283"/>
      <c r="AA400" s="283"/>
      <c r="AB400" s="283"/>
      <c r="AC400" s="283"/>
      <c r="AD400" s="283"/>
      <c r="AE400" s="283"/>
      <c r="AF400" s="283"/>
      <c r="AG400" s="283"/>
      <c r="AH400" s="283"/>
      <c r="AI400" s="283"/>
      <c r="AJ400" s="283"/>
      <c r="AK400" s="283"/>
    </row>
    <row r="401" spans="1:37" s="23" customFormat="1" ht="15.75">
      <c r="A401" s="118"/>
      <c r="B401" s="109"/>
      <c r="C401" s="88"/>
      <c r="D401" s="88"/>
      <c r="E401" s="88"/>
      <c r="F401" s="88"/>
      <c r="G401" s="22"/>
      <c r="H401" s="283"/>
      <c r="I401" s="283"/>
      <c r="J401" s="283"/>
      <c r="K401" s="283"/>
      <c r="L401" s="283"/>
      <c r="M401" s="283"/>
      <c r="N401" s="283"/>
      <c r="O401" s="283"/>
      <c r="P401" s="283"/>
      <c r="Q401" s="283"/>
      <c r="R401" s="283"/>
      <c r="S401" s="283"/>
      <c r="T401" s="283"/>
      <c r="U401" s="283"/>
      <c r="V401" s="283"/>
      <c r="W401" s="283"/>
      <c r="X401" s="283"/>
      <c r="Y401" s="283"/>
      <c r="Z401" s="283"/>
      <c r="AA401" s="283"/>
      <c r="AB401" s="283"/>
      <c r="AC401" s="283"/>
      <c r="AD401" s="283"/>
      <c r="AE401" s="283"/>
      <c r="AF401" s="283"/>
      <c r="AG401" s="283"/>
      <c r="AH401" s="283"/>
      <c r="AI401" s="283"/>
      <c r="AJ401" s="283"/>
      <c r="AK401" s="283"/>
    </row>
    <row r="402" spans="1:37" s="23" customFormat="1" ht="15.75">
      <c r="A402" s="118"/>
      <c r="B402" s="109"/>
      <c r="C402" s="88"/>
      <c r="D402" s="88"/>
      <c r="E402" s="88"/>
      <c r="F402" s="88"/>
      <c r="G402" s="22"/>
      <c r="H402" s="283"/>
      <c r="I402" s="283"/>
      <c r="J402" s="283"/>
      <c r="K402" s="283"/>
      <c r="L402" s="283"/>
      <c r="M402" s="283"/>
      <c r="N402" s="283"/>
      <c r="O402" s="283"/>
      <c r="P402" s="283"/>
      <c r="Q402" s="283"/>
      <c r="R402" s="283"/>
      <c r="S402" s="283"/>
      <c r="T402" s="283"/>
      <c r="U402" s="283"/>
      <c r="V402" s="283"/>
      <c r="W402" s="283"/>
      <c r="X402" s="283"/>
      <c r="Y402" s="283"/>
      <c r="Z402" s="283"/>
      <c r="AA402" s="283"/>
      <c r="AB402" s="283"/>
      <c r="AC402" s="283"/>
      <c r="AD402" s="283"/>
      <c r="AE402" s="283"/>
      <c r="AF402" s="283"/>
      <c r="AG402" s="283"/>
      <c r="AH402" s="283"/>
      <c r="AI402" s="283"/>
      <c r="AJ402" s="283"/>
      <c r="AK402" s="283"/>
    </row>
    <row r="403" spans="1:37" s="23" customFormat="1" ht="15.75">
      <c r="A403" s="118"/>
      <c r="B403" s="109"/>
      <c r="C403" s="88"/>
      <c r="D403" s="88"/>
      <c r="E403" s="88"/>
      <c r="F403" s="88"/>
      <c r="G403" s="22"/>
      <c r="H403" s="283"/>
      <c r="I403" s="283"/>
      <c r="J403" s="283"/>
      <c r="K403" s="283"/>
      <c r="L403" s="283"/>
      <c r="M403" s="283"/>
      <c r="N403" s="283"/>
      <c r="O403" s="283"/>
      <c r="P403" s="283"/>
      <c r="Q403" s="283"/>
      <c r="R403" s="283"/>
      <c r="S403" s="283"/>
      <c r="T403" s="283"/>
      <c r="U403" s="283"/>
      <c r="V403" s="283"/>
      <c r="W403" s="283"/>
      <c r="X403" s="283"/>
      <c r="Y403" s="283"/>
      <c r="Z403" s="283"/>
      <c r="AA403" s="283"/>
      <c r="AB403" s="283"/>
      <c r="AC403" s="283"/>
      <c r="AD403" s="283"/>
      <c r="AE403" s="283"/>
      <c r="AF403" s="283"/>
      <c r="AG403" s="283"/>
      <c r="AH403" s="283"/>
      <c r="AI403" s="283"/>
      <c r="AJ403" s="283"/>
      <c r="AK403" s="283"/>
    </row>
    <row r="404" spans="1:37" s="23" customFormat="1" ht="15.75">
      <c r="A404" s="118"/>
      <c r="B404" s="109"/>
      <c r="C404" s="88"/>
      <c r="D404" s="88"/>
      <c r="E404" s="88"/>
      <c r="F404" s="88"/>
      <c r="G404" s="22"/>
      <c r="H404" s="283"/>
      <c r="I404" s="283"/>
      <c r="J404" s="283"/>
      <c r="K404" s="283"/>
      <c r="L404" s="283"/>
      <c r="M404" s="283"/>
      <c r="N404" s="283"/>
      <c r="O404" s="283"/>
      <c r="P404" s="283"/>
      <c r="Q404" s="283"/>
      <c r="R404" s="283"/>
      <c r="S404" s="283"/>
      <c r="T404" s="283"/>
      <c r="U404" s="283"/>
      <c r="V404" s="283"/>
      <c r="W404" s="283"/>
      <c r="X404" s="283"/>
      <c r="Y404" s="283"/>
      <c r="Z404" s="283"/>
      <c r="AA404" s="283"/>
      <c r="AB404" s="283"/>
      <c r="AC404" s="283"/>
      <c r="AD404" s="283"/>
      <c r="AE404" s="283"/>
      <c r="AF404" s="283"/>
      <c r="AG404" s="283"/>
      <c r="AH404" s="283"/>
      <c r="AI404" s="283"/>
      <c r="AJ404" s="283"/>
      <c r="AK404" s="283"/>
    </row>
    <row r="405" spans="1:37" s="23" customFormat="1" ht="15.75">
      <c r="A405" s="118"/>
      <c r="B405" s="109"/>
      <c r="C405" s="88"/>
      <c r="D405" s="88"/>
      <c r="E405" s="88"/>
      <c r="F405" s="88"/>
      <c r="G405" s="22"/>
      <c r="H405" s="283"/>
      <c r="I405" s="283"/>
      <c r="J405" s="283"/>
      <c r="K405" s="283"/>
      <c r="L405" s="283"/>
      <c r="M405" s="283"/>
      <c r="N405" s="283"/>
      <c r="O405" s="283"/>
      <c r="P405" s="283"/>
      <c r="Q405" s="283"/>
      <c r="R405" s="283"/>
      <c r="S405" s="283"/>
      <c r="T405" s="283"/>
      <c r="U405" s="283"/>
      <c r="V405" s="283"/>
      <c r="W405" s="283"/>
      <c r="X405" s="283"/>
      <c r="Y405" s="283"/>
      <c r="Z405" s="283"/>
      <c r="AA405" s="283"/>
      <c r="AB405" s="283"/>
      <c r="AC405" s="283"/>
      <c r="AD405" s="283"/>
      <c r="AE405" s="283"/>
      <c r="AF405" s="283"/>
      <c r="AG405" s="283"/>
      <c r="AH405" s="283"/>
      <c r="AI405" s="283"/>
      <c r="AJ405" s="283"/>
      <c r="AK405" s="283"/>
    </row>
    <row r="406" spans="1:37" s="23" customFormat="1" ht="15.75">
      <c r="A406" s="118"/>
      <c r="B406" s="109"/>
      <c r="C406" s="88"/>
      <c r="D406" s="88"/>
      <c r="E406" s="88"/>
      <c r="F406" s="88"/>
      <c r="G406" s="22"/>
      <c r="H406" s="283"/>
      <c r="I406" s="283"/>
      <c r="J406" s="283"/>
      <c r="K406" s="283"/>
      <c r="L406" s="283"/>
      <c r="M406" s="283"/>
      <c r="N406" s="283"/>
      <c r="O406" s="283"/>
      <c r="P406" s="283"/>
      <c r="Q406" s="283"/>
      <c r="R406" s="283"/>
      <c r="S406" s="283"/>
      <c r="T406" s="283"/>
      <c r="U406" s="283"/>
      <c r="V406" s="283"/>
      <c r="W406" s="283"/>
      <c r="X406" s="283"/>
      <c r="Y406" s="283"/>
      <c r="Z406" s="283"/>
      <c r="AA406" s="283"/>
      <c r="AB406" s="283"/>
      <c r="AC406" s="283"/>
      <c r="AD406" s="283"/>
      <c r="AE406" s="283"/>
      <c r="AF406" s="283"/>
      <c r="AG406" s="283"/>
      <c r="AH406" s="283"/>
      <c r="AI406" s="283"/>
      <c r="AJ406" s="283"/>
      <c r="AK406" s="283"/>
    </row>
    <row r="407" spans="1:37" s="23" customFormat="1" ht="15.75">
      <c r="A407" s="118"/>
      <c r="B407" s="109"/>
      <c r="C407" s="88"/>
      <c r="D407" s="88"/>
      <c r="E407" s="88"/>
      <c r="F407" s="88"/>
      <c r="G407" s="22"/>
      <c r="H407" s="283"/>
      <c r="I407" s="283"/>
      <c r="J407" s="283"/>
      <c r="K407" s="283"/>
      <c r="L407" s="283"/>
      <c r="M407" s="283"/>
      <c r="N407" s="283"/>
      <c r="O407" s="283"/>
      <c r="P407" s="283"/>
      <c r="Q407" s="283"/>
      <c r="R407" s="283"/>
      <c r="S407" s="283"/>
      <c r="T407" s="283"/>
      <c r="U407" s="283"/>
      <c r="V407" s="283"/>
      <c r="W407" s="283"/>
      <c r="X407" s="283"/>
      <c r="Y407" s="283"/>
      <c r="Z407" s="283"/>
      <c r="AA407" s="283"/>
      <c r="AB407" s="283"/>
      <c r="AC407" s="283"/>
      <c r="AD407" s="283"/>
      <c r="AE407" s="283"/>
      <c r="AF407" s="283"/>
      <c r="AG407" s="283"/>
      <c r="AH407" s="283"/>
      <c r="AI407" s="283"/>
      <c r="AJ407" s="283"/>
      <c r="AK407" s="283"/>
    </row>
    <row r="408" spans="1:37" s="23" customFormat="1" ht="15.75">
      <c r="A408" s="118"/>
      <c r="B408" s="109"/>
      <c r="C408" s="88"/>
      <c r="D408" s="88"/>
      <c r="E408" s="88"/>
      <c r="F408" s="88"/>
      <c r="G408" s="22"/>
      <c r="H408" s="283"/>
      <c r="I408" s="283"/>
      <c r="J408" s="283"/>
      <c r="K408" s="283"/>
      <c r="L408" s="283"/>
      <c r="M408" s="283"/>
      <c r="N408" s="283"/>
      <c r="O408" s="283"/>
      <c r="P408" s="283"/>
      <c r="Q408" s="283"/>
      <c r="R408" s="283"/>
      <c r="S408" s="283"/>
      <c r="T408" s="283"/>
      <c r="U408" s="283"/>
      <c r="V408" s="283"/>
      <c r="W408" s="283"/>
      <c r="X408" s="283"/>
      <c r="Y408" s="283"/>
      <c r="Z408" s="283"/>
      <c r="AA408" s="283"/>
      <c r="AB408" s="283"/>
      <c r="AC408" s="283"/>
      <c r="AD408" s="283"/>
      <c r="AE408" s="283"/>
      <c r="AF408" s="283"/>
      <c r="AG408" s="283"/>
      <c r="AH408" s="283"/>
      <c r="AI408" s="283"/>
      <c r="AJ408" s="283"/>
      <c r="AK408" s="283"/>
    </row>
    <row r="409" spans="1:37" s="23" customFormat="1" ht="15.75">
      <c r="A409" s="118"/>
      <c r="B409" s="109"/>
      <c r="C409" s="88"/>
      <c r="D409" s="88"/>
      <c r="E409" s="88"/>
      <c r="F409" s="88"/>
      <c r="G409" s="22"/>
      <c r="H409" s="283"/>
      <c r="I409" s="283"/>
      <c r="J409" s="283"/>
      <c r="K409" s="283"/>
      <c r="L409" s="283"/>
      <c r="M409" s="283"/>
      <c r="N409" s="283"/>
      <c r="O409" s="283"/>
      <c r="P409" s="283"/>
      <c r="Q409" s="283"/>
      <c r="R409" s="283"/>
      <c r="S409" s="283"/>
      <c r="T409" s="283"/>
      <c r="U409" s="283"/>
      <c r="V409" s="283"/>
      <c r="W409" s="283"/>
      <c r="X409" s="283"/>
      <c r="Y409" s="283"/>
      <c r="Z409" s="283"/>
      <c r="AA409" s="283"/>
      <c r="AB409" s="283"/>
      <c r="AC409" s="283"/>
      <c r="AD409" s="283"/>
      <c r="AE409" s="283"/>
      <c r="AF409" s="283"/>
      <c r="AG409" s="283"/>
      <c r="AH409" s="283"/>
      <c r="AI409" s="283"/>
      <c r="AJ409" s="283"/>
      <c r="AK409" s="283"/>
    </row>
    <row r="410" spans="1:37" s="23" customFormat="1" ht="15.75">
      <c r="A410" s="118"/>
      <c r="B410" s="109"/>
      <c r="C410" s="88"/>
      <c r="D410" s="88"/>
      <c r="E410" s="88"/>
      <c r="F410" s="88"/>
      <c r="G410" s="22"/>
      <c r="H410" s="283"/>
      <c r="I410" s="283"/>
      <c r="J410" s="283"/>
      <c r="K410" s="283"/>
      <c r="L410" s="283"/>
      <c r="M410" s="283"/>
      <c r="N410" s="283"/>
      <c r="O410" s="283"/>
      <c r="P410" s="283"/>
      <c r="Q410" s="283"/>
      <c r="R410" s="283"/>
      <c r="S410" s="283"/>
      <c r="T410" s="283"/>
      <c r="U410" s="283"/>
      <c r="V410" s="283"/>
      <c r="W410" s="283"/>
      <c r="X410" s="283"/>
      <c r="Y410" s="283"/>
      <c r="Z410" s="283"/>
      <c r="AA410" s="283"/>
      <c r="AB410" s="283"/>
      <c r="AC410" s="283"/>
      <c r="AD410" s="283"/>
      <c r="AE410" s="283"/>
      <c r="AF410" s="283"/>
      <c r="AG410" s="283"/>
      <c r="AH410" s="283"/>
      <c r="AI410" s="283"/>
      <c r="AJ410" s="283"/>
      <c r="AK410" s="283"/>
    </row>
    <row r="411" spans="1:37" s="23" customFormat="1" ht="15.75">
      <c r="A411" s="118"/>
      <c r="B411" s="109"/>
      <c r="C411" s="88"/>
      <c r="D411" s="88"/>
      <c r="E411" s="88"/>
      <c r="F411" s="88"/>
      <c r="G411" s="22"/>
      <c r="H411" s="283"/>
      <c r="I411" s="283"/>
      <c r="J411" s="283"/>
      <c r="K411" s="283"/>
      <c r="L411" s="283"/>
      <c r="M411" s="283"/>
      <c r="N411" s="283"/>
      <c r="O411" s="283"/>
      <c r="P411" s="283"/>
      <c r="Q411" s="283"/>
      <c r="R411" s="283"/>
      <c r="S411" s="283"/>
      <c r="T411" s="283"/>
      <c r="U411" s="283"/>
      <c r="V411" s="283"/>
      <c r="W411" s="283"/>
      <c r="X411" s="283"/>
      <c r="Y411" s="283"/>
      <c r="Z411" s="283"/>
      <c r="AA411" s="283"/>
      <c r="AB411" s="283"/>
      <c r="AC411" s="283"/>
      <c r="AD411" s="283"/>
      <c r="AE411" s="283"/>
      <c r="AF411" s="283"/>
      <c r="AG411" s="283"/>
      <c r="AH411" s="283"/>
      <c r="AI411" s="283"/>
      <c r="AJ411" s="283"/>
      <c r="AK411" s="283"/>
    </row>
    <row r="412" spans="1:37" s="23" customFormat="1" ht="15.75">
      <c r="A412" s="118"/>
      <c r="B412" s="109"/>
      <c r="C412" s="88"/>
      <c r="D412" s="88"/>
      <c r="E412" s="88"/>
      <c r="F412" s="88"/>
      <c r="G412" s="22"/>
      <c r="H412" s="283"/>
      <c r="I412" s="283"/>
      <c r="J412" s="283"/>
      <c r="K412" s="283"/>
      <c r="L412" s="283"/>
      <c r="M412" s="283"/>
      <c r="N412" s="283"/>
      <c r="O412" s="283"/>
      <c r="P412" s="283"/>
      <c r="Q412" s="283"/>
      <c r="R412" s="283"/>
      <c r="S412" s="283"/>
      <c r="T412" s="283"/>
      <c r="U412" s="283"/>
      <c r="V412" s="283"/>
      <c r="W412" s="283"/>
      <c r="X412" s="283"/>
      <c r="Y412" s="283"/>
      <c r="Z412" s="283"/>
      <c r="AA412" s="283"/>
      <c r="AB412" s="283"/>
      <c r="AC412" s="283"/>
      <c r="AD412" s="283"/>
      <c r="AE412" s="283"/>
      <c r="AF412" s="283"/>
      <c r="AG412" s="283"/>
      <c r="AH412" s="283"/>
      <c r="AI412" s="283"/>
      <c r="AJ412" s="283"/>
      <c r="AK412" s="283"/>
    </row>
    <row r="413" spans="1:37" s="23" customFormat="1" ht="15.75">
      <c r="A413" s="118"/>
      <c r="B413" s="109"/>
      <c r="C413" s="88"/>
      <c r="D413" s="88"/>
      <c r="E413" s="88"/>
      <c r="F413" s="88"/>
      <c r="G413" s="22"/>
      <c r="H413" s="283"/>
      <c r="I413" s="283"/>
      <c r="J413" s="283"/>
      <c r="K413" s="283"/>
      <c r="L413" s="283"/>
      <c r="M413" s="283"/>
      <c r="N413" s="283"/>
      <c r="O413" s="283"/>
      <c r="P413" s="283"/>
      <c r="Q413" s="283"/>
      <c r="R413" s="283"/>
      <c r="S413" s="283"/>
      <c r="T413" s="283"/>
      <c r="U413" s="283"/>
      <c r="V413" s="283"/>
      <c r="W413" s="283"/>
      <c r="X413" s="283"/>
      <c r="Y413" s="283"/>
      <c r="Z413" s="283"/>
      <c r="AA413" s="283"/>
      <c r="AB413" s="283"/>
      <c r="AC413" s="283"/>
      <c r="AD413" s="283"/>
      <c r="AE413" s="283"/>
      <c r="AF413" s="283"/>
      <c r="AG413" s="283"/>
      <c r="AH413" s="283"/>
      <c r="AI413" s="283"/>
      <c r="AJ413" s="283"/>
      <c r="AK413" s="283"/>
    </row>
    <row r="414" spans="1:37" s="23" customFormat="1" ht="15.75">
      <c r="A414" s="118"/>
      <c r="B414" s="109"/>
      <c r="C414" s="88"/>
      <c r="D414" s="88"/>
      <c r="E414" s="88"/>
      <c r="F414" s="88"/>
      <c r="G414" s="22"/>
      <c r="H414" s="283"/>
      <c r="I414" s="283"/>
      <c r="J414" s="283"/>
      <c r="K414" s="283"/>
      <c r="L414" s="283"/>
      <c r="M414" s="283"/>
      <c r="N414" s="283"/>
      <c r="O414" s="283"/>
      <c r="P414" s="283"/>
      <c r="Q414" s="283"/>
      <c r="R414" s="283"/>
      <c r="S414" s="283"/>
      <c r="T414" s="283"/>
      <c r="U414" s="283"/>
      <c r="V414" s="283"/>
      <c r="W414" s="283"/>
      <c r="X414" s="283"/>
      <c r="Y414" s="283"/>
      <c r="Z414" s="283"/>
      <c r="AA414" s="283"/>
      <c r="AB414" s="283"/>
      <c r="AC414" s="283"/>
      <c r="AD414" s="283"/>
      <c r="AE414" s="283"/>
      <c r="AF414" s="283"/>
      <c r="AG414" s="283"/>
      <c r="AH414" s="283"/>
      <c r="AI414" s="283"/>
      <c r="AJ414" s="283"/>
      <c r="AK414" s="283"/>
    </row>
    <row r="415" spans="1:37" s="23" customFormat="1" ht="15.75">
      <c r="A415" s="118"/>
      <c r="B415" s="109"/>
      <c r="C415" s="88"/>
      <c r="D415" s="88"/>
      <c r="E415" s="88"/>
      <c r="F415" s="88"/>
      <c r="G415" s="22"/>
      <c r="H415" s="283"/>
      <c r="I415" s="283"/>
      <c r="J415" s="283"/>
      <c r="K415" s="283"/>
      <c r="L415" s="283"/>
      <c r="M415" s="283"/>
      <c r="N415" s="283"/>
      <c r="O415" s="283"/>
      <c r="P415" s="283"/>
      <c r="Q415" s="283"/>
      <c r="R415" s="283"/>
      <c r="S415" s="283"/>
      <c r="T415" s="283"/>
      <c r="U415" s="283"/>
      <c r="V415" s="283"/>
      <c r="W415" s="283"/>
      <c r="X415" s="283"/>
      <c r="Y415" s="283"/>
      <c r="Z415" s="283"/>
      <c r="AA415" s="283"/>
      <c r="AB415" s="283"/>
      <c r="AC415" s="283"/>
      <c r="AD415" s="283"/>
      <c r="AE415" s="283"/>
      <c r="AF415" s="283"/>
      <c r="AG415" s="283"/>
      <c r="AH415" s="283"/>
      <c r="AI415" s="283"/>
      <c r="AJ415" s="283"/>
      <c r="AK415" s="283"/>
    </row>
    <row r="416" spans="1:37" s="23" customFormat="1" ht="15.75">
      <c r="A416" s="118"/>
      <c r="B416" s="109"/>
      <c r="C416" s="88"/>
      <c r="D416" s="88"/>
      <c r="E416" s="88"/>
      <c r="F416" s="88"/>
      <c r="G416" s="22"/>
      <c r="H416" s="283"/>
      <c r="I416" s="283"/>
      <c r="J416" s="283"/>
      <c r="K416" s="283"/>
      <c r="L416" s="283"/>
      <c r="M416" s="283"/>
      <c r="N416" s="283"/>
      <c r="O416" s="283"/>
      <c r="P416" s="283"/>
      <c r="Q416" s="283"/>
      <c r="R416" s="283"/>
      <c r="S416" s="283"/>
      <c r="T416" s="283"/>
      <c r="U416" s="283"/>
      <c r="V416" s="283"/>
      <c r="W416" s="283"/>
      <c r="X416" s="283"/>
      <c r="Y416" s="283"/>
      <c r="Z416" s="283"/>
      <c r="AA416" s="283"/>
      <c r="AB416" s="283"/>
      <c r="AC416" s="283"/>
      <c r="AD416" s="283"/>
      <c r="AE416" s="283"/>
      <c r="AF416" s="283"/>
      <c r="AG416" s="283"/>
      <c r="AH416" s="283"/>
      <c r="AI416" s="283"/>
      <c r="AJ416" s="283"/>
      <c r="AK416" s="283"/>
    </row>
    <row r="417" spans="1:37" s="23" customFormat="1" ht="15.75">
      <c r="A417" s="118"/>
      <c r="B417" s="109"/>
      <c r="C417" s="88"/>
      <c r="D417" s="88"/>
      <c r="E417" s="88"/>
      <c r="F417" s="88"/>
      <c r="G417" s="22"/>
      <c r="H417" s="283"/>
      <c r="I417" s="283"/>
      <c r="J417" s="283"/>
      <c r="K417" s="283"/>
      <c r="L417" s="283"/>
      <c r="M417" s="283"/>
      <c r="N417" s="283"/>
      <c r="O417" s="283"/>
      <c r="P417" s="283"/>
      <c r="Q417" s="283"/>
      <c r="R417" s="283"/>
      <c r="S417" s="283"/>
      <c r="T417" s="283"/>
      <c r="U417" s="283"/>
      <c r="V417" s="283"/>
      <c r="W417" s="283"/>
      <c r="X417" s="283"/>
      <c r="Y417" s="283"/>
      <c r="Z417" s="283"/>
      <c r="AA417" s="283"/>
      <c r="AB417" s="283"/>
      <c r="AC417" s="283"/>
      <c r="AD417" s="283"/>
      <c r="AE417" s="283"/>
      <c r="AF417" s="283"/>
      <c r="AG417" s="283"/>
      <c r="AH417" s="283"/>
      <c r="AI417" s="283"/>
      <c r="AJ417" s="283"/>
      <c r="AK417" s="283"/>
    </row>
    <row r="418" spans="1:37" s="23" customFormat="1" ht="15.75">
      <c r="A418" s="118"/>
      <c r="B418" s="109"/>
      <c r="C418" s="88"/>
      <c r="D418" s="88"/>
      <c r="E418" s="88"/>
      <c r="F418" s="88"/>
      <c r="G418" s="22"/>
      <c r="H418" s="283"/>
      <c r="I418" s="283"/>
      <c r="J418" s="283"/>
      <c r="K418" s="283"/>
      <c r="L418" s="283"/>
      <c r="M418" s="283"/>
      <c r="N418" s="283"/>
      <c r="O418" s="283"/>
      <c r="P418" s="283"/>
      <c r="Q418" s="283"/>
      <c r="R418" s="283"/>
      <c r="S418" s="283"/>
      <c r="T418" s="283"/>
      <c r="U418" s="283"/>
      <c r="V418" s="283"/>
      <c r="W418" s="283"/>
      <c r="X418" s="283"/>
      <c r="Y418" s="283"/>
      <c r="Z418" s="283"/>
      <c r="AA418" s="283"/>
      <c r="AB418" s="283"/>
      <c r="AC418" s="283"/>
      <c r="AD418" s="283"/>
      <c r="AE418" s="283"/>
      <c r="AF418" s="283"/>
      <c r="AG418" s="283"/>
      <c r="AH418" s="283"/>
      <c r="AI418" s="283"/>
      <c r="AJ418" s="283"/>
      <c r="AK418" s="283"/>
    </row>
    <row r="419" spans="1:37" s="23" customFormat="1" ht="15.75">
      <c r="A419" s="118"/>
      <c r="B419" s="109"/>
      <c r="C419" s="88"/>
      <c r="D419" s="88"/>
      <c r="E419" s="88"/>
      <c r="F419" s="88"/>
      <c r="G419" s="22"/>
      <c r="H419" s="283"/>
      <c r="I419" s="283"/>
      <c r="J419" s="283"/>
      <c r="K419" s="283"/>
      <c r="L419" s="283"/>
      <c r="M419" s="283"/>
      <c r="N419" s="283"/>
      <c r="O419" s="283"/>
      <c r="P419" s="283"/>
      <c r="Q419" s="283"/>
      <c r="R419" s="283"/>
      <c r="S419" s="283"/>
      <c r="T419" s="283"/>
      <c r="U419" s="283"/>
      <c r="V419" s="283"/>
      <c r="W419" s="283"/>
      <c r="X419" s="283"/>
      <c r="Y419" s="283"/>
      <c r="Z419" s="283"/>
      <c r="AA419" s="283"/>
      <c r="AB419" s="283"/>
      <c r="AC419" s="283"/>
      <c r="AD419" s="283"/>
      <c r="AE419" s="283"/>
      <c r="AF419" s="283"/>
      <c r="AG419" s="283"/>
      <c r="AH419" s="283"/>
      <c r="AI419" s="283"/>
      <c r="AJ419" s="283"/>
      <c r="AK419" s="283"/>
    </row>
    <row r="420" spans="1:37" s="23" customFormat="1" ht="15.75">
      <c r="A420" s="118"/>
      <c r="B420" s="109"/>
      <c r="C420" s="88"/>
      <c r="D420" s="88"/>
      <c r="E420" s="88"/>
      <c r="F420" s="88"/>
      <c r="G420" s="22"/>
      <c r="H420" s="283"/>
      <c r="I420" s="283"/>
      <c r="J420" s="283"/>
      <c r="K420" s="283"/>
      <c r="L420" s="283"/>
      <c r="M420" s="283"/>
      <c r="N420" s="283"/>
      <c r="O420" s="283"/>
      <c r="P420" s="283"/>
      <c r="Q420" s="283"/>
      <c r="R420" s="283"/>
      <c r="S420" s="283"/>
      <c r="T420" s="283"/>
      <c r="U420" s="283"/>
      <c r="V420" s="283"/>
      <c r="W420" s="283"/>
      <c r="X420" s="283"/>
      <c r="Y420" s="283"/>
      <c r="Z420" s="283"/>
      <c r="AA420" s="283"/>
      <c r="AB420" s="283"/>
      <c r="AC420" s="283"/>
      <c r="AD420" s="283"/>
      <c r="AE420" s="283"/>
      <c r="AF420" s="283"/>
      <c r="AG420" s="283"/>
      <c r="AH420" s="283"/>
      <c r="AI420" s="283"/>
      <c r="AJ420" s="283"/>
      <c r="AK420" s="283"/>
    </row>
    <row r="421" spans="1:37" s="23" customFormat="1" ht="15.75">
      <c r="A421" s="118"/>
      <c r="B421" s="109"/>
      <c r="C421" s="88"/>
      <c r="D421" s="88"/>
      <c r="E421" s="88"/>
      <c r="F421" s="88"/>
      <c r="G421" s="22"/>
      <c r="H421" s="283"/>
      <c r="I421" s="283"/>
      <c r="J421" s="283"/>
      <c r="K421" s="283"/>
      <c r="L421" s="283"/>
      <c r="M421" s="283"/>
      <c r="N421" s="283"/>
      <c r="O421" s="283"/>
      <c r="P421" s="283"/>
      <c r="Q421" s="283"/>
      <c r="R421" s="283"/>
      <c r="S421" s="283"/>
      <c r="T421" s="283"/>
      <c r="U421" s="283"/>
      <c r="V421" s="283"/>
      <c r="W421" s="283"/>
      <c r="X421" s="283"/>
      <c r="Y421" s="283"/>
      <c r="Z421" s="283"/>
      <c r="AA421" s="283"/>
      <c r="AB421" s="283"/>
      <c r="AC421" s="283"/>
      <c r="AD421" s="283"/>
      <c r="AE421" s="283"/>
      <c r="AF421" s="283"/>
      <c r="AG421" s="283"/>
      <c r="AH421" s="283"/>
      <c r="AI421" s="283"/>
      <c r="AJ421" s="283"/>
      <c r="AK421" s="283"/>
    </row>
    <row r="422" spans="1:37" s="23" customFormat="1" ht="15.75">
      <c r="A422" s="118"/>
      <c r="B422" s="109"/>
      <c r="C422" s="88"/>
      <c r="D422" s="88"/>
      <c r="E422" s="88"/>
      <c r="F422" s="88"/>
      <c r="G422" s="22"/>
      <c r="H422" s="283"/>
      <c r="I422" s="283"/>
      <c r="J422" s="283"/>
      <c r="K422" s="283"/>
      <c r="L422" s="283"/>
      <c r="M422" s="283"/>
      <c r="N422" s="283"/>
      <c r="O422" s="283"/>
      <c r="P422" s="283"/>
      <c r="Q422" s="283"/>
      <c r="R422" s="283"/>
      <c r="S422" s="283"/>
      <c r="T422" s="283"/>
      <c r="U422" s="283"/>
      <c r="V422" s="283"/>
      <c r="W422" s="283"/>
      <c r="X422" s="283"/>
      <c r="Y422" s="283"/>
      <c r="Z422" s="283"/>
      <c r="AA422" s="283"/>
      <c r="AB422" s="283"/>
      <c r="AC422" s="283"/>
      <c r="AD422" s="283"/>
      <c r="AE422" s="283"/>
      <c r="AF422" s="283"/>
      <c r="AG422" s="283"/>
      <c r="AH422" s="283"/>
      <c r="AI422" s="283"/>
      <c r="AJ422" s="283"/>
      <c r="AK422" s="283"/>
    </row>
    <row r="423" spans="1:37" s="23" customFormat="1" ht="15.75">
      <c r="A423" s="118"/>
      <c r="B423" s="109"/>
      <c r="C423" s="88"/>
      <c r="D423" s="88"/>
      <c r="E423" s="88"/>
      <c r="F423" s="88"/>
      <c r="G423" s="22"/>
      <c r="H423" s="283"/>
      <c r="I423" s="283"/>
      <c r="J423" s="283"/>
      <c r="K423" s="283"/>
      <c r="L423" s="283"/>
      <c r="M423" s="283"/>
      <c r="N423" s="283"/>
      <c r="O423" s="283"/>
      <c r="P423" s="283"/>
      <c r="Q423" s="283"/>
      <c r="R423" s="283"/>
      <c r="S423" s="283"/>
      <c r="T423" s="283"/>
      <c r="U423" s="283"/>
      <c r="V423" s="283"/>
      <c r="W423" s="283"/>
      <c r="X423" s="283"/>
      <c r="Y423" s="283"/>
      <c r="Z423" s="283"/>
      <c r="AA423" s="283"/>
      <c r="AB423" s="283"/>
      <c r="AC423" s="283"/>
      <c r="AD423" s="283"/>
      <c r="AE423" s="283"/>
      <c r="AF423" s="283"/>
      <c r="AG423" s="283"/>
      <c r="AH423" s="283"/>
      <c r="AI423" s="283"/>
      <c r="AJ423" s="283"/>
      <c r="AK423" s="283"/>
    </row>
    <row r="424" spans="1:37" s="23" customFormat="1" ht="15.75">
      <c r="A424" s="118"/>
      <c r="B424" s="109"/>
      <c r="C424" s="88"/>
      <c r="D424" s="88"/>
      <c r="E424" s="88"/>
      <c r="F424" s="88"/>
      <c r="G424" s="22"/>
      <c r="H424" s="283"/>
      <c r="I424" s="283"/>
      <c r="J424" s="283"/>
      <c r="K424" s="283"/>
      <c r="L424" s="283"/>
      <c r="M424" s="283"/>
      <c r="N424" s="283"/>
      <c r="O424" s="283"/>
      <c r="P424" s="283"/>
      <c r="Q424" s="283"/>
      <c r="R424" s="283"/>
      <c r="S424" s="283"/>
      <c r="T424" s="283"/>
      <c r="U424" s="283"/>
      <c r="V424" s="283"/>
      <c r="W424" s="283"/>
      <c r="X424" s="283"/>
      <c r="Y424" s="283"/>
      <c r="Z424" s="283"/>
      <c r="AA424" s="283"/>
      <c r="AB424" s="283"/>
      <c r="AC424" s="283"/>
      <c r="AD424" s="283"/>
      <c r="AE424" s="283"/>
      <c r="AF424" s="283"/>
      <c r="AG424" s="283"/>
      <c r="AH424" s="283"/>
      <c r="AI424" s="283"/>
      <c r="AJ424" s="283"/>
      <c r="AK424" s="283"/>
    </row>
    <row r="425" spans="1:37" s="23" customFormat="1" ht="15.75">
      <c r="A425" s="118"/>
      <c r="B425" s="109"/>
      <c r="C425" s="88"/>
      <c r="D425" s="88"/>
      <c r="E425" s="88"/>
      <c r="F425" s="88"/>
      <c r="G425" s="22"/>
      <c r="H425" s="283"/>
      <c r="I425" s="283"/>
      <c r="J425" s="283"/>
      <c r="K425" s="283"/>
      <c r="L425" s="283"/>
      <c r="M425" s="283"/>
      <c r="N425" s="283"/>
      <c r="O425" s="283"/>
      <c r="P425" s="283"/>
      <c r="Q425" s="283"/>
      <c r="R425" s="283"/>
      <c r="S425" s="283"/>
      <c r="T425" s="283"/>
      <c r="U425" s="283"/>
      <c r="V425" s="283"/>
      <c r="W425" s="283"/>
      <c r="X425" s="283"/>
      <c r="Y425" s="283"/>
      <c r="Z425" s="283"/>
      <c r="AA425" s="283"/>
      <c r="AB425" s="283"/>
      <c r="AC425" s="283"/>
      <c r="AD425" s="283"/>
      <c r="AE425" s="283"/>
      <c r="AF425" s="283"/>
      <c r="AG425" s="283"/>
      <c r="AH425" s="283"/>
      <c r="AI425" s="283"/>
      <c r="AJ425" s="283"/>
      <c r="AK425" s="283"/>
    </row>
    <row r="426" spans="1:37" s="23" customFormat="1" ht="15.75">
      <c r="A426" s="118"/>
      <c r="B426" s="109"/>
      <c r="C426" s="88"/>
      <c r="D426" s="88"/>
      <c r="E426" s="88"/>
      <c r="F426" s="88"/>
      <c r="G426" s="22"/>
      <c r="H426" s="283"/>
      <c r="I426" s="283"/>
      <c r="J426" s="283"/>
      <c r="K426" s="283"/>
      <c r="L426" s="283"/>
      <c r="M426" s="283"/>
      <c r="N426" s="283"/>
      <c r="O426" s="283"/>
      <c r="P426" s="283"/>
      <c r="Q426" s="283"/>
      <c r="R426" s="283"/>
      <c r="S426" s="283"/>
      <c r="T426" s="283"/>
      <c r="U426" s="283"/>
      <c r="V426" s="283"/>
      <c r="W426" s="283"/>
      <c r="X426" s="283"/>
      <c r="Y426" s="283"/>
      <c r="Z426" s="283"/>
      <c r="AA426" s="283"/>
      <c r="AB426" s="283"/>
      <c r="AC426" s="283"/>
      <c r="AD426" s="283"/>
      <c r="AE426" s="283"/>
      <c r="AF426" s="283"/>
      <c r="AG426" s="283"/>
      <c r="AH426" s="283"/>
      <c r="AI426" s="283"/>
      <c r="AJ426" s="283"/>
      <c r="AK426" s="283"/>
    </row>
    <row r="427" spans="1:37" s="23" customFormat="1" ht="15.75">
      <c r="A427" s="118"/>
      <c r="B427" s="109"/>
      <c r="C427" s="88"/>
      <c r="D427" s="88"/>
      <c r="E427" s="88"/>
      <c r="F427" s="88"/>
      <c r="G427" s="22"/>
      <c r="H427" s="283"/>
      <c r="I427" s="283"/>
      <c r="J427" s="283"/>
      <c r="K427" s="283"/>
      <c r="L427" s="283"/>
      <c r="M427" s="283"/>
      <c r="N427" s="283"/>
      <c r="O427" s="283"/>
      <c r="P427" s="283"/>
      <c r="Q427" s="283"/>
      <c r="R427" s="283"/>
      <c r="S427" s="283"/>
      <c r="T427" s="283"/>
      <c r="U427" s="283"/>
      <c r="V427" s="283"/>
      <c r="W427" s="283"/>
      <c r="X427" s="283"/>
      <c r="Y427" s="283"/>
      <c r="Z427" s="283"/>
      <c r="AA427" s="283"/>
      <c r="AB427" s="283"/>
      <c r="AC427" s="283"/>
      <c r="AD427" s="283"/>
      <c r="AE427" s="283"/>
      <c r="AF427" s="283"/>
      <c r="AG427" s="283"/>
      <c r="AH427" s="283"/>
      <c r="AI427" s="283"/>
      <c r="AJ427" s="283"/>
      <c r="AK427" s="283"/>
    </row>
    <row r="428" spans="1:37" s="23" customFormat="1" ht="15.75">
      <c r="A428" s="118"/>
      <c r="B428" s="109"/>
      <c r="C428" s="88"/>
      <c r="D428" s="88"/>
      <c r="E428" s="88"/>
      <c r="F428" s="88"/>
      <c r="G428" s="22"/>
      <c r="H428" s="283"/>
      <c r="I428" s="283"/>
      <c r="J428" s="283"/>
      <c r="K428" s="283"/>
      <c r="L428" s="283"/>
      <c r="M428" s="283"/>
      <c r="N428" s="283"/>
      <c r="O428" s="283"/>
      <c r="P428" s="283"/>
      <c r="Q428" s="283"/>
      <c r="R428" s="283"/>
      <c r="S428" s="283"/>
      <c r="T428" s="283"/>
      <c r="U428" s="283"/>
      <c r="V428" s="283"/>
      <c r="W428" s="283"/>
      <c r="X428" s="283"/>
      <c r="Y428" s="283"/>
      <c r="Z428" s="283"/>
      <c r="AA428" s="283"/>
      <c r="AB428" s="283"/>
      <c r="AC428" s="283"/>
      <c r="AD428" s="283"/>
      <c r="AE428" s="283"/>
      <c r="AF428" s="283"/>
      <c r="AG428" s="283"/>
      <c r="AH428" s="283"/>
      <c r="AI428" s="283"/>
      <c r="AJ428" s="283"/>
      <c r="AK428" s="283"/>
    </row>
    <row r="429" spans="1:37" s="23" customFormat="1" ht="15.75">
      <c r="A429" s="118"/>
      <c r="B429" s="109"/>
      <c r="C429" s="88"/>
      <c r="D429" s="88"/>
      <c r="E429" s="88"/>
      <c r="F429" s="88"/>
      <c r="G429" s="22"/>
      <c r="H429" s="283"/>
      <c r="I429" s="283"/>
      <c r="J429" s="283"/>
      <c r="K429" s="283"/>
      <c r="L429" s="283"/>
      <c r="M429" s="283"/>
      <c r="N429" s="283"/>
      <c r="O429" s="283"/>
      <c r="P429" s="283"/>
      <c r="Q429" s="283"/>
      <c r="R429" s="283"/>
      <c r="S429" s="283"/>
      <c r="T429" s="283"/>
      <c r="U429" s="283"/>
      <c r="V429" s="283"/>
      <c r="W429" s="283"/>
      <c r="X429" s="283"/>
      <c r="Y429" s="283"/>
      <c r="Z429" s="283"/>
      <c r="AA429" s="283"/>
      <c r="AB429" s="283"/>
      <c r="AC429" s="283"/>
      <c r="AD429" s="283"/>
      <c r="AE429" s="283"/>
      <c r="AF429" s="283"/>
      <c r="AG429" s="283"/>
      <c r="AH429" s="283"/>
      <c r="AI429" s="283"/>
      <c r="AJ429" s="283"/>
      <c r="AK429" s="283"/>
    </row>
    <row r="430" spans="1:37" s="23" customFormat="1" ht="15.75">
      <c r="A430" s="118"/>
      <c r="B430" s="109"/>
      <c r="C430" s="88"/>
      <c r="D430" s="88"/>
      <c r="E430" s="88"/>
      <c r="F430" s="88"/>
      <c r="G430" s="22"/>
      <c r="H430" s="283"/>
      <c r="I430" s="283"/>
      <c r="J430" s="283"/>
      <c r="K430" s="283"/>
      <c r="L430" s="283"/>
      <c r="M430" s="283"/>
      <c r="N430" s="283"/>
      <c r="O430" s="283"/>
      <c r="P430" s="283"/>
      <c r="Q430" s="283"/>
      <c r="R430" s="283"/>
      <c r="S430" s="283"/>
      <c r="T430" s="283"/>
      <c r="U430" s="283"/>
      <c r="V430" s="283"/>
      <c r="W430" s="283"/>
      <c r="X430" s="283"/>
      <c r="Y430" s="283"/>
      <c r="Z430" s="283"/>
      <c r="AA430" s="283"/>
      <c r="AB430" s="283"/>
      <c r="AC430" s="283"/>
      <c r="AD430" s="283"/>
      <c r="AE430" s="283"/>
      <c r="AF430" s="283"/>
      <c r="AG430" s="283"/>
      <c r="AH430" s="283"/>
      <c r="AI430" s="283"/>
      <c r="AJ430" s="283"/>
      <c r="AK430" s="283"/>
    </row>
    <row r="431" spans="1:37" s="23" customFormat="1" ht="15.75">
      <c r="A431" s="118"/>
      <c r="B431" s="109"/>
      <c r="C431" s="88"/>
      <c r="D431" s="88"/>
      <c r="E431" s="88"/>
      <c r="F431" s="88"/>
      <c r="G431" s="22"/>
      <c r="H431" s="283"/>
      <c r="I431" s="283"/>
      <c r="J431" s="283"/>
      <c r="K431" s="283"/>
      <c r="L431" s="283"/>
      <c r="M431" s="283"/>
      <c r="N431" s="283"/>
      <c r="O431" s="283"/>
      <c r="P431" s="283"/>
      <c r="Q431" s="283"/>
      <c r="R431" s="283"/>
      <c r="S431" s="283"/>
      <c r="T431" s="283"/>
      <c r="U431" s="283"/>
      <c r="V431" s="283"/>
      <c r="W431" s="283"/>
      <c r="X431" s="283"/>
      <c r="Y431" s="283"/>
      <c r="Z431" s="283"/>
      <c r="AA431" s="283"/>
      <c r="AB431" s="283"/>
      <c r="AC431" s="283"/>
      <c r="AD431" s="283"/>
      <c r="AE431" s="283"/>
      <c r="AF431" s="283"/>
      <c r="AG431" s="283"/>
      <c r="AH431" s="283"/>
      <c r="AI431" s="283"/>
      <c r="AJ431" s="283"/>
      <c r="AK431" s="283"/>
    </row>
    <row r="432" spans="1:37" s="23" customFormat="1" ht="15.75">
      <c r="A432" s="118"/>
      <c r="B432" s="109"/>
      <c r="C432" s="88"/>
      <c r="D432" s="88"/>
      <c r="E432" s="88"/>
      <c r="F432" s="88"/>
      <c r="G432" s="22"/>
      <c r="H432" s="283"/>
      <c r="I432" s="283"/>
      <c r="J432" s="283"/>
      <c r="K432" s="283"/>
      <c r="L432" s="283"/>
      <c r="M432" s="283"/>
      <c r="N432" s="283"/>
      <c r="O432" s="283"/>
      <c r="P432" s="283"/>
      <c r="Q432" s="283"/>
      <c r="R432" s="283"/>
      <c r="S432" s="283"/>
      <c r="T432" s="283"/>
      <c r="U432" s="283"/>
      <c r="V432" s="283"/>
      <c r="W432" s="283"/>
      <c r="X432" s="283"/>
      <c r="Y432" s="283"/>
      <c r="Z432" s="283"/>
      <c r="AA432" s="283"/>
      <c r="AB432" s="283"/>
      <c r="AC432" s="283"/>
      <c r="AD432" s="283"/>
      <c r="AE432" s="283"/>
      <c r="AF432" s="283"/>
      <c r="AG432" s="283"/>
      <c r="AH432" s="283"/>
      <c r="AI432" s="283"/>
      <c r="AJ432" s="283"/>
      <c r="AK432" s="283"/>
    </row>
    <row r="433" spans="1:37" s="23" customFormat="1" ht="15.75">
      <c r="A433" s="118"/>
      <c r="B433" s="109"/>
      <c r="C433" s="88"/>
      <c r="D433" s="88"/>
      <c r="E433" s="88"/>
      <c r="F433" s="88"/>
      <c r="G433" s="22"/>
      <c r="H433" s="283"/>
      <c r="I433" s="283"/>
      <c r="J433" s="283"/>
      <c r="K433" s="283"/>
      <c r="L433" s="283"/>
      <c r="M433" s="283"/>
      <c r="N433" s="283"/>
      <c r="O433" s="283"/>
      <c r="P433" s="283"/>
      <c r="Q433" s="283"/>
      <c r="R433" s="283"/>
      <c r="S433" s="283"/>
      <c r="T433" s="283"/>
      <c r="U433" s="283"/>
      <c r="V433" s="283"/>
      <c r="W433" s="283"/>
      <c r="X433" s="283"/>
      <c r="Y433" s="283"/>
      <c r="Z433" s="283"/>
      <c r="AA433" s="283"/>
      <c r="AB433" s="283"/>
      <c r="AC433" s="283"/>
      <c r="AD433" s="283"/>
      <c r="AE433" s="283"/>
      <c r="AF433" s="283"/>
      <c r="AG433" s="283"/>
      <c r="AH433" s="283"/>
      <c r="AI433" s="283"/>
      <c r="AJ433" s="283"/>
      <c r="AK433" s="283"/>
    </row>
    <row r="434" spans="1:37" s="23" customFormat="1" ht="15.75">
      <c r="A434" s="118"/>
      <c r="B434" s="109"/>
      <c r="C434" s="88"/>
      <c r="D434" s="88"/>
      <c r="E434" s="88"/>
      <c r="F434" s="88"/>
      <c r="G434" s="22"/>
      <c r="H434" s="283"/>
      <c r="I434" s="283"/>
      <c r="J434" s="283"/>
      <c r="K434" s="283"/>
      <c r="L434" s="283"/>
      <c r="M434" s="283"/>
      <c r="N434" s="283"/>
      <c r="O434" s="283"/>
      <c r="P434" s="283"/>
      <c r="Q434" s="283"/>
      <c r="R434" s="283"/>
      <c r="S434" s="283"/>
      <c r="T434" s="283"/>
      <c r="U434" s="283"/>
      <c r="V434" s="283"/>
      <c r="W434" s="283"/>
      <c r="X434" s="283"/>
      <c r="Y434" s="283"/>
      <c r="Z434" s="283"/>
      <c r="AA434" s="283"/>
      <c r="AB434" s="283"/>
      <c r="AC434" s="283"/>
      <c r="AD434" s="283"/>
      <c r="AE434" s="283"/>
      <c r="AF434" s="283"/>
      <c r="AG434" s="283"/>
      <c r="AH434" s="283"/>
      <c r="AI434" s="283"/>
      <c r="AJ434" s="283"/>
      <c r="AK434" s="283"/>
    </row>
    <row r="435" spans="1:37" s="23" customFormat="1" ht="15.75">
      <c r="A435" s="118"/>
      <c r="B435" s="109"/>
      <c r="C435" s="88"/>
      <c r="D435" s="88"/>
      <c r="E435" s="88"/>
      <c r="F435" s="88"/>
      <c r="G435" s="22"/>
      <c r="H435" s="283"/>
      <c r="I435" s="283"/>
      <c r="J435" s="283"/>
      <c r="K435" s="283"/>
      <c r="L435" s="283"/>
      <c r="M435" s="283"/>
      <c r="N435" s="283"/>
      <c r="O435" s="283"/>
      <c r="P435" s="283"/>
      <c r="Q435" s="283"/>
      <c r="R435" s="283"/>
      <c r="S435" s="283"/>
      <c r="T435" s="283"/>
      <c r="U435" s="283"/>
      <c r="V435" s="283"/>
      <c r="W435" s="283"/>
      <c r="X435" s="283"/>
      <c r="Y435" s="283"/>
      <c r="Z435" s="283"/>
      <c r="AA435" s="283"/>
      <c r="AB435" s="283"/>
      <c r="AC435" s="283"/>
      <c r="AD435" s="283"/>
      <c r="AE435" s="283"/>
      <c r="AF435" s="283"/>
      <c r="AG435" s="283"/>
      <c r="AH435" s="283"/>
      <c r="AI435" s="283"/>
      <c r="AJ435" s="283"/>
      <c r="AK435" s="283"/>
    </row>
    <row r="436" spans="1:37" s="23" customFormat="1" ht="15.75">
      <c r="A436" s="118"/>
      <c r="B436" s="109"/>
      <c r="C436" s="88"/>
      <c r="D436" s="88"/>
      <c r="E436" s="88"/>
      <c r="F436" s="88"/>
      <c r="G436" s="22"/>
      <c r="H436" s="283"/>
      <c r="I436" s="283"/>
      <c r="J436" s="283"/>
      <c r="K436" s="283"/>
      <c r="L436" s="283"/>
      <c r="M436" s="283"/>
      <c r="N436" s="283"/>
      <c r="O436" s="283"/>
      <c r="P436" s="283"/>
      <c r="Q436" s="283"/>
      <c r="R436" s="283"/>
      <c r="S436" s="283"/>
      <c r="T436" s="283"/>
      <c r="U436" s="283"/>
      <c r="V436" s="283"/>
      <c r="W436" s="283"/>
      <c r="X436" s="283"/>
      <c r="Y436" s="283"/>
      <c r="Z436" s="283"/>
      <c r="AA436" s="283"/>
      <c r="AB436" s="283"/>
      <c r="AC436" s="283"/>
      <c r="AD436" s="283"/>
      <c r="AE436" s="283"/>
      <c r="AF436" s="283"/>
      <c r="AG436" s="283"/>
      <c r="AH436" s="283"/>
      <c r="AI436" s="283"/>
      <c r="AJ436" s="283"/>
      <c r="AK436" s="283"/>
    </row>
    <row r="437" spans="1:37" s="23" customFormat="1" ht="15.75">
      <c r="A437" s="118"/>
      <c r="B437" s="109"/>
      <c r="C437" s="88"/>
      <c r="D437" s="88"/>
      <c r="E437" s="88"/>
      <c r="F437" s="88"/>
      <c r="G437" s="22"/>
      <c r="H437" s="283"/>
      <c r="I437" s="283"/>
      <c r="J437" s="283"/>
      <c r="K437" s="283"/>
      <c r="L437" s="283"/>
      <c r="M437" s="283"/>
      <c r="N437" s="283"/>
      <c r="O437" s="283"/>
      <c r="P437" s="283"/>
      <c r="Q437" s="283"/>
      <c r="R437" s="283"/>
      <c r="S437" s="283"/>
      <c r="T437" s="283"/>
      <c r="U437" s="283"/>
      <c r="V437" s="283"/>
      <c r="W437" s="283"/>
      <c r="X437" s="283"/>
      <c r="Y437" s="283"/>
      <c r="Z437" s="283"/>
      <c r="AA437" s="283"/>
      <c r="AB437" s="283"/>
      <c r="AC437" s="283"/>
      <c r="AD437" s="283"/>
      <c r="AE437" s="283"/>
      <c r="AF437" s="283"/>
      <c r="AG437" s="283"/>
      <c r="AH437" s="283"/>
      <c r="AI437" s="283"/>
      <c r="AJ437" s="283"/>
      <c r="AK437" s="283"/>
    </row>
    <row r="438" spans="1:37" s="23" customFormat="1" ht="15.75">
      <c r="A438" s="118"/>
      <c r="B438" s="109"/>
      <c r="C438" s="88"/>
      <c r="D438" s="88"/>
      <c r="E438" s="88"/>
      <c r="F438" s="88"/>
      <c r="G438" s="22"/>
      <c r="H438" s="283"/>
      <c r="I438" s="283"/>
      <c r="J438" s="283"/>
      <c r="K438" s="283"/>
      <c r="L438" s="283"/>
      <c r="M438" s="283"/>
      <c r="N438" s="283"/>
      <c r="O438" s="283"/>
      <c r="P438" s="283"/>
      <c r="Q438" s="283"/>
      <c r="R438" s="283"/>
      <c r="S438" s="283"/>
      <c r="T438" s="283"/>
      <c r="U438" s="283"/>
      <c r="V438" s="283"/>
      <c r="W438" s="283"/>
      <c r="X438" s="283"/>
      <c r="Y438" s="283"/>
      <c r="Z438" s="283"/>
      <c r="AA438" s="283"/>
      <c r="AB438" s="283"/>
      <c r="AC438" s="283"/>
      <c r="AD438" s="283"/>
      <c r="AE438" s="283"/>
      <c r="AF438" s="283"/>
      <c r="AG438" s="283"/>
      <c r="AH438" s="283"/>
      <c r="AI438" s="283"/>
      <c r="AJ438" s="283"/>
      <c r="AK438" s="283"/>
    </row>
    <row r="439" spans="1:37" s="23" customFormat="1" ht="15.75">
      <c r="A439" s="118"/>
      <c r="B439" s="109"/>
      <c r="C439" s="88"/>
      <c r="D439" s="88"/>
      <c r="E439" s="88"/>
      <c r="F439" s="88"/>
      <c r="G439" s="22"/>
      <c r="H439" s="283"/>
      <c r="I439" s="283"/>
      <c r="J439" s="283"/>
      <c r="K439" s="283"/>
      <c r="L439" s="283"/>
      <c r="M439" s="283"/>
      <c r="N439" s="283"/>
      <c r="O439" s="283"/>
      <c r="P439" s="283"/>
      <c r="Q439" s="283"/>
      <c r="R439" s="283"/>
      <c r="S439" s="283"/>
      <c r="T439" s="283"/>
      <c r="U439" s="283"/>
      <c r="V439" s="283"/>
      <c r="W439" s="283"/>
      <c r="X439" s="283"/>
      <c r="Y439" s="283"/>
      <c r="Z439" s="283"/>
      <c r="AA439" s="283"/>
      <c r="AB439" s="283"/>
      <c r="AC439" s="283"/>
      <c r="AD439" s="283"/>
      <c r="AE439" s="283"/>
      <c r="AF439" s="283"/>
      <c r="AG439" s="283"/>
      <c r="AH439" s="283"/>
      <c r="AI439" s="283"/>
      <c r="AJ439" s="283"/>
      <c r="AK439" s="283"/>
    </row>
    <row r="440" spans="1:37" s="23" customFormat="1" ht="15.75">
      <c r="A440" s="118"/>
      <c r="B440" s="109"/>
      <c r="C440" s="88"/>
      <c r="D440" s="88"/>
      <c r="E440" s="88"/>
      <c r="F440" s="88"/>
      <c r="G440" s="22"/>
      <c r="H440" s="283"/>
      <c r="I440" s="283"/>
      <c r="J440" s="283"/>
      <c r="K440" s="283"/>
      <c r="L440" s="283"/>
      <c r="M440" s="283"/>
      <c r="N440" s="283"/>
      <c r="O440" s="283"/>
      <c r="P440" s="283"/>
      <c r="Q440" s="283"/>
      <c r="R440" s="283"/>
      <c r="S440" s="283"/>
      <c r="T440" s="283"/>
      <c r="U440" s="283"/>
      <c r="V440" s="283"/>
      <c r="W440" s="283"/>
      <c r="X440" s="283"/>
      <c r="Y440" s="283"/>
      <c r="Z440" s="283"/>
      <c r="AA440" s="283"/>
      <c r="AB440" s="283"/>
      <c r="AC440" s="283"/>
      <c r="AD440" s="283"/>
      <c r="AE440" s="283"/>
      <c r="AF440" s="283"/>
      <c r="AG440" s="283"/>
      <c r="AH440" s="283"/>
      <c r="AI440" s="283"/>
      <c r="AJ440" s="283"/>
      <c r="AK440" s="283"/>
    </row>
    <row r="441" spans="1:37" s="23" customFormat="1" ht="15.75">
      <c r="A441" s="118"/>
      <c r="B441" s="109"/>
      <c r="C441" s="88"/>
      <c r="D441" s="88"/>
      <c r="E441" s="88"/>
      <c r="F441" s="88"/>
      <c r="G441" s="22"/>
      <c r="H441" s="283"/>
      <c r="I441" s="283"/>
      <c r="J441" s="283"/>
      <c r="K441" s="283"/>
      <c r="L441" s="283"/>
      <c r="M441" s="283"/>
      <c r="N441" s="283"/>
      <c r="O441" s="283"/>
      <c r="P441" s="283"/>
      <c r="Q441" s="283"/>
      <c r="R441" s="283"/>
      <c r="S441" s="283"/>
      <c r="T441" s="283"/>
      <c r="U441" s="283"/>
      <c r="V441" s="283"/>
      <c r="W441" s="283"/>
      <c r="X441" s="283"/>
      <c r="Y441" s="283"/>
      <c r="Z441" s="283"/>
      <c r="AA441" s="283"/>
      <c r="AB441" s="283"/>
      <c r="AC441" s="283"/>
      <c r="AD441" s="283"/>
      <c r="AE441" s="283"/>
      <c r="AF441" s="283"/>
      <c r="AG441" s="283"/>
      <c r="AH441" s="283"/>
      <c r="AI441" s="283"/>
      <c r="AJ441" s="283"/>
      <c r="AK441" s="283"/>
    </row>
    <row r="442" spans="1:37" s="23" customFormat="1" ht="15.75">
      <c r="A442" s="118"/>
      <c r="B442" s="109"/>
      <c r="C442" s="88"/>
      <c r="D442" s="88"/>
      <c r="E442" s="88"/>
      <c r="F442" s="88"/>
      <c r="G442" s="22"/>
      <c r="H442" s="283"/>
      <c r="I442" s="283"/>
      <c r="J442" s="283"/>
      <c r="K442" s="283"/>
      <c r="L442" s="283"/>
      <c r="M442" s="283"/>
      <c r="N442" s="283"/>
      <c r="O442" s="283"/>
      <c r="P442" s="283"/>
      <c r="Q442" s="283"/>
      <c r="R442" s="283"/>
      <c r="S442" s="283"/>
      <c r="T442" s="283"/>
      <c r="U442" s="283"/>
      <c r="V442" s="283"/>
      <c r="W442" s="283"/>
      <c r="X442" s="283"/>
      <c r="Y442" s="283"/>
      <c r="Z442" s="283"/>
      <c r="AA442" s="283"/>
      <c r="AB442" s="283"/>
      <c r="AC442" s="283"/>
      <c r="AD442" s="283"/>
      <c r="AE442" s="283"/>
      <c r="AF442" s="283"/>
      <c r="AG442" s="283"/>
      <c r="AH442" s="283"/>
      <c r="AI442" s="283"/>
      <c r="AJ442" s="283"/>
      <c r="AK442" s="283"/>
    </row>
    <row r="443" spans="1:37" s="23" customFormat="1" ht="15.75">
      <c r="A443" s="118"/>
      <c r="B443" s="109"/>
      <c r="C443" s="88"/>
      <c r="D443" s="88"/>
      <c r="E443" s="88"/>
      <c r="F443" s="88"/>
      <c r="G443" s="22"/>
      <c r="H443" s="283"/>
      <c r="I443" s="283"/>
      <c r="J443" s="283"/>
      <c r="K443" s="283"/>
      <c r="L443" s="283"/>
      <c r="M443" s="283"/>
      <c r="N443" s="283"/>
      <c r="O443" s="283"/>
      <c r="P443" s="283"/>
      <c r="Q443" s="283"/>
      <c r="R443" s="283"/>
      <c r="S443" s="283"/>
      <c r="T443" s="283"/>
      <c r="U443" s="283"/>
      <c r="V443" s="283"/>
      <c r="W443" s="283"/>
      <c r="X443" s="283"/>
      <c r="Y443" s="283"/>
      <c r="Z443" s="283"/>
      <c r="AA443" s="283"/>
      <c r="AB443" s="283"/>
      <c r="AC443" s="283"/>
      <c r="AD443" s="283"/>
      <c r="AE443" s="283"/>
      <c r="AF443" s="283"/>
      <c r="AG443" s="283"/>
      <c r="AH443" s="283"/>
      <c r="AI443" s="283"/>
      <c r="AJ443" s="283"/>
      <c r="AK443" s="283"/>
    </row>
    <row r="444" spans="1:37" s="23" customFormat="1" ht="15.75">
      <c r="A444" s="118"/>
      <c r="B444" s="109"/>
      <c r="C444" s="88"/>
      <c r="D444" s="88"/>
      <c r="E444" s="88"/>
      <c r="F444" s="88"/>
      <c r="G444" s="22"/>
      <c r="H444" s="283"/>
      <c r="I444" s="283"/>
      <c r="J444" s="283"/>
      <c r="K444" s="283"/>
      <c r="L444" s="283"/>
      <c r="M444" s="283"/>
      <c r="N444" s="283"/>
      <c r="O444" s="283"/>
      <c r="P444" s="283"/>
      <c r="Q444" s="283"/>
      <c r="R444" s="283"/>
      <c r="S444" s="283"/>
      <c r="T444" s="283"/>
      <c r="U444" s="283"/>
      <c r="V444" s="283"/>
      <c r="W444" s="283"/>
      <c r="X444" s="283"/>
      <c r="Y444" s="283"/>
      <c r="Z444" s="283"/>
      <c r="AA444" s="283"/>
      <c r="AB444" s="283"/>
      <c r="AC444" s="283"/>
      <c r="AD444" s="283"/>
      <c r="AE444" s="283"/>
      <c r="AF444" s="283"/>
      <c r="AG444" s="283"/>
      <c r="AH444" s="283"/>
      <c r="AI444" s="283"/>
      <c r="AJ444" s="283"/>
      <c r="AK444" s="283"/>
    </row>
    <row r="445" spans="1:37" s="23" customFormat="1" ht="15.75">
      <c r="A445" s="118"/>
      <c r="B445" s="109"/>
      <c r="C445" s="88"/>
      <c r="D445" s="88"/>
      <c r="E445" s="88"/>
      <c r="F445" s="88"/>
      <c r="G445" s="22"/>
      <c r="H445" s="283"/>
      <c r="I445" s="283"/>
      <c r="J445" s="283"/>
      <c r="K445" s="283"/>
      <c r="L445" s="283"/>
      <c r="M445" s="283"/>
      <c r="N445" s="283"/>
      <c r="O445" s="283"/>
      <c r="P445" s="283"/>
      <c r="Q445" s="283"/>
      <c r="R445" s="283"/>
      <c r="S445" s="283"/>
      <c r="T445" s="283"/>
      <c r="U445" s="283"/>
      <c r="V445" s="283"/>
      <c r="W445" s="283"/>
      <c r="X445" s="283"/>
      <c r="Y445" s="283"/>
      <c r="Z445" s="283"/>
      <c r="AA445" s="283"/>
      <c r="AB445" s="283"/>
      <c r="AC445" s="283"/>
      <c r="AD445" s="283"/>
      <c r="AE445" s="283"/>
      <c r="AF445" s="283"/>
      <c r="AG445" s="283"/>
      <c r="AH445" s="283"/>
      <c r="AI445" s="283"/>
      <c r="AJ445" s="283"/>
      <c r="AK445" s="283"/>
    </row>
    <row r="446" spans="1:37" s="23" customFormat="1" ht="15.75">
      <c r="A446" s="118"/>
      <c r="B446" s="109"/>
      <c r="C446" s="88"/>
      <c r="D446" s="88"/>
      <c r="E446" s="88"/>
      <c r="F446" s="88"/>
      <c r="G446" s="22"/>
      <c r="H446" s="283"/>
      <c r="I446" s="283"/>
      <c r="J446" s="283"/>
      <c r="K446" s="283"/>
      <c r="L446" s="283"/>
      <c r="M446" s="283"/>
      <c r="N446" s="283"/>
      <c r="O446" s="283"/>
      <c r="P446" s="283"/>
      <c r="Q446" s="283"/>
      <c r="R446" s="283"/>
      <c r="S446" s="283"/>
      <c r="T446" s="283"/>
      <c r="U446" s="283"/>
      <c r="V446" s="283"/>
      <c r="W446" s="283"/>
      <c r="X446" s="283"/>
      <c r="Y446" s="283"/>
      <c r="Z446" s="283"/>
      <c r="AA446" s="283"/>
      <c r="AB446" s="283"/>
      <c r="AC446" s="283"/>
      <c r="AD446" s="283"/>
      <c r="AE446" s="283"/>
      <c r="AF446" s="283"/>
      <c r="AG446" s="283"/>
      <c r="AH446" s="283"/>
      <c r="AI446" s="283"/>
      <c r="AJ446" s="283"/>
      <c r="AK446" s="283"/>
    </row>
    <row r="447" spans="1:37" s="23" customFormat="1" ht="15.75">
      <c r="A447" s="118"/>
      <c r="B447" s="109"/>
      <c r="C447" s="88"/>
      <c r="D447" s="88"/>
      <c r="E447" s="88"/>
      <c r="F447" s="88"/>
      <c r="G447" s="22"/>
      <c r="H447" s="283"/>
      <c r="I447" s="283"/>
      <c r="J447" s="283"/>
      <c r="K447" s="283"/>
      <c r="L447" s="283"/>
      <c r="M447" s="283"/>
      <c r="N447" s="283"/>
      <c r="O447" s="283"/>
      <c r="P447" s="283"/>
      <c r="Q447" s="283"/>
      <c r="R447" s="283"/>
      <c r="S447" s="283"/>
      <c r="T447" s="283"/>
      <c r="U447" s="283"/>
      <c r="V447" s="283"/>
      <c r="W447" s="283"/>
      <c r="X447" s="283"/>
      <c r="Y447" s="283"/>
      <c r="Z447" s="283"/>
      <c r="AA447" s="283"/>
      <c r="AB447" s="283"/>
      <c r="AC447" s="283"/>
      <c r="AD447" s="283"/>
      <c r="AE447" s="283"/>
      <c r="AF447" s="283"/>
      <c r="AG447" s="283"/>
      <c r="AH447" s="283"/>
      <c r="AI447" s="283"/>
      <c r="AJ447" s="283"/>
      <c r="AK447" s="283"/>
    </row>
    <row r="448" spans="1:37" s="23" customFormat="1" ht="15.75">
      <c r="A448" s="118"/>
      <c r="B448" s="109"/>
      <c r="C448" s="88"/>
      <c r="D448" s="88"/>
      <c r="E448" s="88"/>
      <c r="F448" s="88"/>
      <c r="G448" s="22"/>
      <c r="H448" s="283"/>
      <c r="I448" s="283"/>
      <c r="J448" s="283"/>
      <c r="K448" s="283"/>
      <c r="L448" s="283"/>
      <c r="M448" s="283"/>
      <c r="N448" s="283"/>
      <c r="O448" s="283"/>
      <c r="P448" s="283"/>
      <c r="Q448" s="283"/>
      <c r="R448" s="283"/>
      <c r="S448" s="283"/>
      <c r="T448" s="283"/>
      <c r="U448" s="283"/>
      <c r="V448" s="283"/>
      <c r="W448" s="283"/>
      <c r="X448" s="283"/>
      <c r="Y448" s="283"/>
      <c r="Z448" s="283"/>
      <c r="AA448" s="283"/>
      <c r="AB448" s="283"/>
      <c r="AC448" s="283"/>
      <c r="AD448" s="283"/>
      <c r="AE448" s="283"/>
      <c r="AF448" s="283"/>
      <c r="AG448" s="283"/>
      <c r="AH448" s="283"/>
      <c r="AI448" s="283"/>
      <c r="AJ448" s="283"/>
      <c r="AK448" s="283"/>
    </row>
    <row r="449" spans="1:37" s="23" customFormat="1" ht="15.75">
      <c r="A449" s="118"/>
      <c r="B449" s="109"/>
      <c r="C449" s="88"/>
      <c r="D449" s="88"/>
      <c r="E449" s="88"/>
      <c r="F449" s="88"/>
      <c r="G449" s="22"/>
      <c r="H449" s="283"/>
      <c r="I449" s="283"/>
      <c r="J449" s="283"/>
      <c r="K449" s="283"/>
      <c r="L449" s="283"/>
      <c r="M449" s="283"/>
      <c r="N449" s="283"/>
      <c r="O449" s="283"/>
      <c r="P449" s="283"/>
      <c r="Q449" s="283"/>
      <c r="R449" s="283"/>
      <c r="S449" s="283"/>
      <c r="T449" s="283"/>
      <c r="U449" s="283"/>
      <c r="V449" s="283"/>
      <c r="W449" s="283"/>
      <c r="X449" s="283"/>
      <c r="Y449" s="283"/>
      <c r="Z449" s="283"/>
      <c r="AA449" s="283"/>
      <c r="AB449" s="283"/>
      <c r="AC449" s="283"/>
      <c r="AD449" s="283"/>
      <c r="AE449" s="283"/>
      <c r="AF449" s="283"/>
      <c r="AG449" s="283"/>
      <c r="AH449" s="283"/>
      <c r="AI449" s="283"/>
      <c r="AJ449" s="283"/>
      <c r="AK449" s="283"/>
    </row>
    <row r="450" spans="1:37" s="23" customFormat="1" ht="15.75">
      <c r="A450" s="118"/>
      <c r="B450" s="109"/>
      <c r="C450" s="88"/>
      <c r="D450" s="88"/>
      <c r="E450" s="88"/>
      <c r="F450" s="88"/>
      <c r="G450" s="22"/>
      <c r="H450" s="283"/>
      <c r="I450" s="283"/>
      <c r="J450" s="283"/>
      <c r="K450" s="283"/>
      <c r="L450" s="283"/>
      <c r="M450" s="283"/>
      <c r="N450" s="283"/>
      <c r="O450" s="283"/>
      <c r="P450" s="283"/>
      <c r="Q450" s="283"/>
      <c r="R450" s="283"/>
      <c r="S450" s="283"/>
      <c r="T450" s="283"/>
      <c r="U450" s="283"/>
      <c r="V450" s="283"/>
      <c r="W450" s="283"/>
      <c r="X450" s="283"/>
      <c r="Y450" s="283"/>
      <c r="Z450" s="283"/>
      <c r="AA450" s="283"/>
      <c r="AB450" s="283"/>
      <c r="AC450" s="283"/>
      <c r="AD450" s="283"/>
      <c r="AE450" s="283"/>
      <c r="AF450" s="283"/>
      <c r="AG450" s="283"/>
      <c r="AH450" s="283"/>
      <c r="AI450" s="283"/>
      <c r="AJ450" s="283"/>
      <c r="AK450" s="283"/>
    </row>
    <row r="451" spans="1:37" s="23" customFormat="1" ht="15.75">
      <c r="A451" s="118"/>
      <c r="B451" s="109"/>
      <c r="C451" s="88"/>
      <c r="D451" s="88"/>
      <c r="E451" s="88"/>
      <c r="F451" s="88"/>
      <c r="G451" s="22"/>
      <c r="H451" s="283"/>
      <c r="I451" s="283"/>
      <c r="J451" s="283"/>
      <c r="K451" s="283"/>
      <c r="L451" s="283"/>
      <c r="M451" s="283"/>
      <c r="N451" s="283"/>
      <c r="O451" s="283"/>
      <c r="P451" s="283"/>
      <c r="Q451" s="283"/>
      <c r="R451" s="283"/>
      <c r="S451" s="283"/>
      <c r="T451" s="283"/>
      <c r="U451" s="283"/>
      <c r="V451" s="283"/>
      <c r="W451" s="283"/>
      <c r="X451" s="283"/>
      <c r="Y451" s="283"/>
      <c r="Z451" s="283"/>
      <c r="AA451" s="283"/>
      <c r="AB451" s="283"/>
      <c r="AC451" s="283"/>
      <c r="AD451" s="283"/>
      <c r="AE451" s="283"/>
      <c r="AF451" s="283"/>
      <c r="AG451" s="283"/>
      <c r="AH451" s="283"/>
      <c r="AI451" s="283"/>
      <c r="AJ451" s="283"/>
      <c r="AK451" s="283"/>
    </row>
    <row r="452" spans="1:37" s="23" customFormat="1" ht="15.75">
      <c r="A452" s="118"/>
      <c r="B452" s="109"/>
      <c r="C452" s="88"/>
      <c r="D452" s="88"/>
      <c r="E452" s="88"/>
      <c r="F452" s="88"/>
      <c r="G452" s="22"/>
      <c r="H452" s="283"/>
      <c r="I452" s="283"/>
      <c r="J452" s="283"/>
      <c r="K452" s="283"/>
      <c r="L452" s="283"/>
      <c r="M452" s="283"/>
      <c r="N452" s="283"/>
      <c r="O452" s="283"/>
      <c r="P452" s="283"/>
      <c r="Q452" s="283"/>
      <c r="R452" s="283"/>
      <c r="S452" s="283"/>
      <c r="T452" s="283"/>
      <c r="U452" s="283"/>
      <c r="V452" s="283"/>
      <c r="W452" s="283"/>
      <c r="X452" s="283"/>
      <c r="Y452" s="283"/>
      <c r="Z452" s="283"/>
      <c r="AA452" s="283"/>
      <c r="AB452" s="283"/>
      <c r="AC452" s="283"/>
      <c r="AD452" s="283"/>
      <c r="AE452" s="283"/>
      <c r="AF452" s="283"/>
      <c r="AG452" s="283"/>
      <c r="AH452" s="283"/>
      <c r="AI452" s="283"/>
      <c r="AJ452" s="283"/>
      <c r="AK452" s="283"/>
    </row>
    <row r="453" spans="1:37" s="23" customFormat="1" ht="15.75">
      <c r="A453" s="118"/>
      <c r="B453" s="109"/>
      <c r="C453" s="88"/>
      <c r="D453" s="88"/>
      <c r="E453" s="88"/>
      <c r="F453" s="88"/>
      <c r="G453" s="22"/>
      <c r="H453" s="283"/>
      <c r="I453" s="283"/>
      <c r="J453" s="283"/>
      <c r="K453" s="283"/>
      <c r="L453" s="283"/>
      <c r="M453" s="283"/>
      <c r="N453" s="283"/>
      <c r="O453" s="283"/>
      <c r="P453" s="283"/>
      <c r="Q453" s="283"/>
      <c r="R453" s="283"/>
      <c r="S453" s="283"/>
      <c r="T453" s="283"/>
      <c r="U453" s="283"/>
      <c r="V453" s="283"/>
      <c r="W453" s="283"/>
      <c r="X453" s="283"/>
      <c r="Y453" s="283"/>
      <c r="Z453" s="283"/>
      <c r="AA453" s="283"/>
      <c r="AB453" s="283"/>
      <c r="AC453" s="283"/>
      <c r="AD453" s="283"/>
      <c r="AE453" s="283"/>
      <c r="AF453" s="283"/>
      <c r="AG453" s="283"/>
      <c r="AH453" s="283"/>
      <c r="AI453" s="283"/>
      <c r="AJ453" s="283"/>
      <c r="AK453" s="283"/>
    </row>
    <row r="454" spans="1:37" s="23" customFormat="1" ht="15.75">
      <c r="A454" s="118"/>
      <c r="B454" s="109"/>
      <c r="C454" s="88"/>
      <c r="D454" s="88"/>
      <c r="E454" s="88"/>
      <c r="F454" s="88"/>
      <c r="G454" s="22"/>
      <c r="H454" s="283"/>
      <c r="I454" s="283"/>
      <c r="J454" s="283"/>
      <c r="K454" s="283"/>
      <c r="L454" s="283"/>
      <c r="M454" s="283"/>
      <c r="N454" s="283"/>
      <c r="O454" s="283"/>
      <c r="P454" s="283"/>
      <c r="Q454" s="283"/>
      <c r="R454" s="283"/>
      <c r="S454" s="283"/>
      <c r="T454" s="283"/>
      <c r="U454" s="283"/>
      <c r="V454" s="283"/>
      <c r="W454" s="283"/>
      <c r="X454" s="283"/>
      <c r="Y454" s="283"/>
      <c r="Z454" s="283"/>
      <c r="AA454" s="283"/>
      <c r="AB454" s="283"/>
      <c r="AC454" s="283"/>
      <c r="AD454" s="283"/>
      <c r="AE454" s="283"/>
      <c r="AF454" s="283"/>
      <c r="AG454" s="283"/>
      <c r="AH454" s="283"/>
      <c r="AI454" s="283"/>
      <c r="AJ454" s="283"/>
      <c r="AK454" s="283"/>
    </row>
    <row r="455" spans="1:37" s="23" customFormat="1" ht="15.75">
      <c r="A455" s="118"/>
      <c r="B455" s="109"/>
      <c r="C455" s="88"/>
      <c r="D455" s="88"/>
      <c r="E455" s="88"/>
      <c r="F455" s="88"/>
      <c r="G455" s="22"/>
      <c r="H455" s="283"/>
      <c r="I455" s="283"/>
      <c r="J455" s="283"/>
      <c r="K455" s="283"/>
      <c r="L455" s="283"/>
      <c r="M455" s="283"/>
      <c r="N455" s="283"/>
      <c r="O455" s="283"/>
      <c r="P455" s="283"/>
      <c r="Q455" s="283"/>
      <c r="R455" s="283"/>
      <c r="S455" s="283"/>
      <c r="T455" s="283"/>
      <c r="U455" s="283"/>
      <c r="V455" s="283"/>
      <c r="W455" s="283"/>
      <c r="X455" s="283"/>
      <c r="Y455" s="283"/>
      <c r="Z455" s="283"/>
      <c r="AA455" s="283"/>
      <c r="AB455" s="283"/>
      <c r="AC455" s="283"/>
      <c r="AD455" s="283"/>
      <c r="AE455" s="283"/>
      <c r="AF455" s="283"/>
      <c r="AG455" s="283"/>
      <c r="AH455" s="283"/>
      <c r="AI455" s="283"/>
      <c r="AJ455" s="283"/>
      <c r="AK455" s="283"/>
    </row>
    <row r="456" spans="1:37" s="23" customFormat="1" ht="15.75">
      <c r="A456" s="118"/>
      <c r="B456" s="109"/>
      <c r="C456" s="88"/>
      <c r="D456" s="88"/>
      <c r="E456" s="88"/>
      <c r="F456" s="88"/>
      <c r="G456" s="22"/>
      <c r="H456" s="283"/>
      <c r="I456" s="283"/>
      <c r="J456" s="283"/>
      <c r="K456" s="283"/>
      <c r="L456" s="283"/>
      <c r="M456" s="283"/>
      <c r="N456" s="283"/>
      <c r="O456" s="283"/>
      <c r="P456" s="283"/>
      <c r="Q456" s="283"/>
      <c r="R456" s="283"/>
      <c r="S456" s="283"/>
      <c r="T456" s="283"/>
      <c r="U456" s="283"/>
      <c r="V456" s="283"/>
      <c r="W456" s="283"/>
      <c r="X456" s="283"/>
      <c r="Y456" s="283"/>
      <c r="Z456" s="283"/>
      <c r="AA456" s="283"/>
      <c r="AB456" s="283"/>
      <c r="AC456" s="283"/>
      <c r="AD456" s="283"/>
      <c r="AE456" s="283"/>
      <c r="AF456" s="283"/>
      <c r="AG456" s="283"/>
      <c r="AH456" s="283"/>
      <c r="AI456" s="283"/>
      <c r="AJ456" s="283"/>
      <c r="AK456" s="283"/>
    </row>
    <row r="457" spans="1:37" s="23" customFormat="1" ht="15.75">
      <c r="A457" s="118"/>
      <c r="B457" s="109"/>
      <c r="C457" s="88"/>
      <c r="D457" s="88"/>
      <c r="E457" s="88"/>
      <c r="F457" s="88"/>
      <c r="G457" s="22"/>
      <c r="H457" s="283"/>
      <c r="I457" s="283"/>
      <c r="J457" s="283"/>
      <c r="K457" s="283"/>
      <c r="L457" s="283"/>
      <c r="M457" s="283"/>
      <c r="N457" s="283"/>
      <c r="O457" s="283"/>
      <c r="P457" s="283"/>
      <c r="Q457" s="283"/>
      <c r="R457" s="283"/>
      <c r="S457" s="283"/>
      <c r="T457" s="283"/>
      <c r="U457" s="283"/>
      <c r="V457" s="283"/>
      <c r="W457" s="283"/>
      <c r="X457" s="283"/>
      <c r="Y457" s="283"/>
      <c r="Z457" s="283"/>
      <c r="AA457" s="283"/>
      <c r="AB457" s="283"/>
      <c r="AC457" s="283"/>
      <c r="AD457" s="283"/>
      <c r="AE457" s="283"/>
      <c r="AF457" s="283"/>
      <c r="AG457" s="283"/>
      <c r="AH457" s="283"/>
      <c r="AI457" s="283"/>
      <c r="AJ457" s="283"/>
      <c r="AK457" s="283"/>
    </row>
    <row r="458" spans="1:37" s="23" customFormat="1" ht="15.75">
      <c r="A458" s="118"/>
      <c r="B458" s="109"/>
      <c r="C458" s="88"/>
      <c r="D458" s="88"/>
      <c r="E458" s="88"/>
      <c r="F458" s="88"/>
      <c r="G458" s="22"/>
      <c r="H458" s="283"/>
      <c r="I458" s="283"/>
      <c r="J458" s="283"/>
      <c r="K458" s="283"/>
      <c r="L458" s="283"/>
      <c r="M458" s="283"/>
      <c r="N458" s="283"/>
      <c r="O458" s="283"/>
      <c r="P458" s="283"/>
      <c r="Q458" s="283"/>
      <c r="R458" s="283"/>
      <c r="S458" s="283"/>
      <c r="T458" s="283"/>
      <c r="U458" s="283"/>
      <c r="V458" s="283"/>
      <c r="W458" s="283"/>
      <c r="X458" s="283"/>
      <c r="Y458" s="283"/>
      <c r="Z458" s="283"/>
      <c r="AA458" s="283"/>
      <c r="AB458" s="283"/>
      <c r="AC458" s="283"/>
      <c r="AD458" s="283"/>
      <c r="AE458" s="283"/>
      <c r="AF458" s="283"/>
      <c r="AG458" s="283"/>
      <c r="AH458" s="283"/>
      <c r="AI458" s="283"/>
      <c r="AJ458" s="283"/>
      <c r="AK458" s="283"/>
    </row>
    <row r="459" spans="1:37" s="23" customFormat="1" ht="15.75">
      <c r="A459" s="118"/>
      <c r="B459" s="109"/>
      <c r="C459" s="88"/>
      <c r="D459" s="88"/>
      <c r="E459" s="88"/>
      <c r="F459" s="88"/>
      <c r="G459" s="22"/>
      <c r="H459" s="283"/>
      <c r="I459" s="283"/>
      <c r="J459" s="283"/>
      <c r="K459" s="283"/>
      <c r="L459" s="283"/>
      <c r="M459" s="283"/>
      <c r="N459" s="283"/>
      <c r="O459" s="283"/>
      <c r="P459" s="283"/>
      <c r="Q459" s="283"/>
      <c r="R459" s="283"/>
      <c r="S459" s="283"/>
      <c r="T459" s="283"/>
      <c r="U459" s="283"/>
      <c r="V459" s="283"/>
      <c r="W459" s="283"/>
      <c r="X459" s="283"/>
      <c r="Y459" s="283"/>
      <c r="Z459" s="283"/>
      <c r="AA459" s="283"/>
      <c r="AB459" s="283"/>
      <c r="AC459" s="283"/>
      <c r="AD459" s="283"/>
      <c r="AE459" s="283"/>
      <c r="AF459" s="283"/>
      <c r="AG459" s="283"/>
      <c r="AH459" s="283"/>
      <c r="AI459" s="283"/>
      <c r="AJ459" s="283"/>
      <c r="AK459" s="283"/>
    </row>
    <row r="460" spans="1:37" s="23" customFormat="1" ht="15.75">
      <c r="A460" s="118"/>
      <c r="B460" s="109"/>
      <c r="C460" s="88"/>
      <c r="D460" s="88"/>
      <c r="E460" s="88"/>
      <c r="F460" s="88"/>
      <c r="G460" s="22"/>
      <c r="H460" s="283"/>
      <c r="I460" s="283"/>
      <c r="J460" s="283"/>
      <c r="K460" s="283"/>
      <c r="L460" s="283"/>
      <c r="M460" s="283"/>
      <c r="N460" s="283"/>
      <c r="O460" s="283"/>
      <c r="P460" s="283"/>
      <c r="Q460" s="283"/>
      <c r="R460" s="283"/>
      <c r="S460" s="283"/>
      <c r="T460" s="283"/>
      <c r="U460" s="283"/>
      <c r="V460" s="283"/>
      <c r="W460" s="283"/>
      <c r="X460" s="283"/>
      <c r="Y460" s="283"/>
      <c r="Z460" s="283"/>
      <c r="AA460" s="283"/>
      <c r="AB460" s="283"/>
      <c r="AC460" s="283"/>
      <c r="AD460" s="283"/>
      <c r="AE460" s="283"/>
      <c r="AF460" s="283"/>
      <c r="AG460" s="283"/>
      <c r="AH460" s="283"/>
      <c r="AI460" s="283"/>
      <c r="AJ460" s="283"/>
      <c r="AK460" s="283"/>
    </row>
    <row r="461" spans="1:37" s="23" customFormat="1" ht="15.75">
      <c r="A461" s="118"/>
      <c r="B461" s="109"/>
      <c r="C461" s="88"/>
      <c r="D461" s="88"/>
      <c r="E461" s="88"/>
      <c r="F461" s="88"/>
      <c r="G461" s="22"/>
      <c r="H461" s="283"/>
      <c r="I461" s="283"/>
      <c r="J461" s="283"/>
      <c r="K461" s="283"/>
      <c r="L461" s="283"/>
      <c r="M461" s="283"/>
      <c r="N461" s="283"/>
      <c r="O461" s="283"/>
      <c r="P461" s="283"/>
      <c r="Q461" s="283"/>
      <c r="R461" s="283"/>
      <c r="S461" s="283"/>
      <c r="T461" s="283"/>
      <c r="U461" s="283"/>
      <c r="V461" s="283"/>
      <c r="W461" s="283"/>
      <c r="X461" s="283"/>
      <c r="Y461" s="283"/>
      <c r="Z461" s="283"/>
      <c r="AA461" s="283"/>
      <c r="AB461" s="283"/>
      <c r="AC461" s="283"/>
      <c r="AD461" s="283"/>
      <c r="AE461" s="283"/>
      <c r="AF461" s="283"/>
      <c r="AG461" s="283"/>
      <c r="AH461" s="283"/>
      <c r="AI461" s="283"/>
      <c r="AJ461" s="283"/>
      <c r="AK461" s="283"/>
    </row>
    <row r="462" spans="1:37" s="23" customFormat="1" ht="15.75">
      <c r="A462" s="118"/>
      <c r="B462" s="109"/>
      <c r="C462" s="88"/>
      <c r="D462" s="88"/>
      <c r="E462" s="88"/>
      <c r="F462" s="88"/>
      <c r="G462" s="22"/>
      <c r="H462" s="283"/>
      <c r="I462" s="283"/>
      <c r="J462" s="283"/>
      <c r="K462" s="283"/>
      <c r="L462" s="283"/>
      <c r="M462" s="283"/>
      <c r="N462" s="283"/>
      <c r="O462" s="283"/>
      <c r="P462" s="283"/>
      <c r="Q462" s="283"/>
      <c r="R462" s="283"/>
      <c r="S462" s="283"/>
      <c r="T462" s="283"/>
      <c r="U462" s="283"/>
      <c r="V462" s="283"/>
      <c r="W462" s="283"/>
      <c r="X462" s="283"/>
      <c r="Y462" s="283"/>
      <c r="Z462" s="283"/>
      <c r="AA462" s="283"/>
      <c r="AB462" s="283"/>
      <c r="AC462" s="283"/>
      <c r="AD462" s="283"/>
      <c r="AE462" s="283"/>
      <c r="AF462" s="283"/>
      <c r="AG462" s="283"/>
      <c r="AH462" s="283"/>
      <c r="AI462" s="283"/>
      <c r="AJ462" s="283"/>
      <c r="AK462" s="283"/>
    </row>
    <row r="463" spans="1:37" s="23" customFormat="1" ht="15.75">
      <c r="A463" s="118"/>
      <c r="B463" s="109"/>
      <c r="C463" s="88"/>
      <c r="D463" s="88"/>
      <c r="E463" s="88"/>
      <c r="F463" s="88"/>
      <c r="G463" s="22"/>
      <c r="H463" s="283"/>
      <c r="I463" s="283"/>
      <c r="J463" s="283"/>
      <c r="K463" s="283"/>
      <c r="L463" s="283"/>
      <c r="M463" s="283"/>
      <c r="N463" s="283"/>
      <c r="O463" s="283"/>
      <c r="P463" s="283"/>
      <c r="Q463" s="283"/>
      <c r="R463" s="283"/>
      <c r="S463" s="283"/>
      <c r="T463" s="283"/>
      <c r="U463" s="283"/>
      <c r="V463" s="283"/>
      <c r="W463" s="283"/>
      <c r="X463" s="283"/>
      <c r="Y463" s="283"/>
      <c r="Z463" s="283"/>
      <c r="AA463" s="283"/>
      <c r="AB463" s="283"/>
      <c r="AC463" s="283"/>
      <c r="AD463" s="283"/>
      <c r="AE463" s="283"/>
      <c r="AF463" s="283"/>
      <c r="AG463" s="283"/>
      <c r="AH463" s="283"/>
      <c r="AI463" s="283"/>
      <c r="AJ463" s="283"/>
      <c r="AK463" s="283"/>
    </row>
    <row r="464" spans="1:37" s="23" customFormat="1" ht="15.75">
      <c r="A464" s="118"/>
      <c r="B464" s="109"/>
      <c r="C464" s="88"/>
      <c r="D464" s="88"/>
      <c r="E464" s="88"/>
      <c r="F464" s="88"/>
      <c r="G464" s="22"/>
      <c r="H464" s="283"/>
      <c r="I464" s="283"/>
      <c r="J464" s="283"/>
      <c r="K464" s="283"/>
      <c r="L464" s="283"/>
      <c r="M464" s="283"/>
      <c r="N464" s="283"/>
      <c r="O464" s="283"/>
      <c r="P464" s="283"/>
      <c r="Q464" s="283"/>
      <c r="R464" s="283"/>
      <c r="S464" s="283"/>
      <c r="T464" s="283"/>
      <c r="U464" s="283"/>
      <c r="V464" s="283"/>
      <c r="W464" s="283"/>
      <c r="X464" s="283"/>
      <c r="Y464" s="283"/>
      <c r="Z464" s="283"/>
      <c r="AA464" s="283"/>
      <c r="AB464" s="283"/>
      <c r="AC464" s="283"/>
      <c r="AD464" s="283"/>
      <c r="AE464" s="283"/>
      <c r="AF464" s="283"/>
      <c r="AG464" s="283"/>
      <c r="AH464" s="283"/>
      <c r="AI464" s="283"/>
      <c r="AJ464" s="283"/>
      <c r="AK464" s="283"/>
    </row>
    <row r="465" spans="1:37" s="23" customFormat="1" ht="15.75">
      <c r="A465" s="118"/>
      <c r="B465" s="109"/>
      <c r="C465" s="88"/>
      <c r="D465" s="88"/>
      <c r="E465" s="88"/>
      <c r="F465" s="88"/>
      <c r="G465" s="22"/>
      <c r="H465" s="283"/>
      <c r="I465" s="283"/>
      <c r="J465" s="283"/>
      <c r="K465" s="283"/>
      <c r="L465" s="283"/>
      <c r="M465" s="283"/>
      <c r="N465" s="283"/>
      <c r="O465" s="283"/>
      <c r="P465" s="283"/>
      <c r="Q465" s="283"/>
      <c r="R465" s="283"/>
      <c r="S465" s="283"/>
      <c r="T465" s="283"/>
      <c r="U465" s="283"/>
      <c r="V465" s="283"/>
      <c r="W465" s="283"/>
      <c r="X465" s="283"/>
      <c r="Y465" s="283"/>
      <c r="Z465" s="283"/>
      <c r="AA465" s="283"/>
      <c r="AB465" s="283"/>
      <c r="AC465" s="283"/>
      <c r="AD465" s="283"/>
      <c r="AE465" s="283"/>
      <c r="AF465" s="283"/>
      <c r="AG465" s="283"/>
      <c r="AH465" s="283"/>
      <c r="AI465" s="283"/>
      <c r="AJ465" s="283"/>
      <c r="AK465" s="283"/>
    </row>
    <row r="466" spans="1:37" s="23" customFormat="1" ht="15.75">
      <c r="A466" s="118"/>
      <c r="B466" s="109"/>
      <c r="C466" s="88"/>
      <c r="D466" s="88"/>
      <c r="E466" s="88"/>
      <c r="F466" s="88"/>
      <c r="G466" s="22"/>
      <c r="H466" s="283"/>
      <c r="I466" s="283"/>
      <c r="J466" s="283"/>
      <c r="K466" s="283"/>
      <c r="L466" s="283"/>
      <c r="M466" s="283"/>
      <c r="N466" s="283"/>
      <c r="O466" s="283"/>
      <c r="P466" s="283"/>
      <c r="Q466" s="283"/>
      <c r="R466" s="283"/>
      <c r="S466" s="283"/>
      <c r="T466" s="283"/>
      <c r="U466" s="283"/>
      <c r="V466" s="283"/>
      <c r="W466" s="283"/>
      <c r="X466" s="283"/>
      <c r="Y466" s="283"/>
      <c r="Z466" s="283"/>
      <c r="AA466" s="283"/>
      <c r="AB466" s="283"/>
      <c r="AC466" s="283"/>
      <c r="AD466" s="283"/>
      <c r="AE466" s="283"/>
      <c r="AF466" s="283"/>
      <c r="AG466" s="283"/>
      <c r="AH466" s="283"/>
      <c r="AI466" s="283"/>
      <c r="AJ466" s="283"/>
      <c r="AK466" s="283"/>
    </row>
    <row r="467" spans="1:37" s="23" customFormat="1" ht="15.75">
      <c r="A467" s="118"/>
      <c r="B467" s="109"/>
      <c r="C467" s="88"/>
      <c r="D467" s="88"/>
      <c r="E467" s="88"/>
      <c r="F467" s="88"/>
      <c r="G467" s="22"/>
      <c r="H467" s="283"/>
      <c r="I467" s="283"/>
      <c r="J467" s="283"/>
      <c r="K467" s="283"/>
      <c r="L467" s="283"/>
      <c r="M467" s="283"/>
      <c r="N467" s="283"/>
      <c r="O467" s="283"/>
      <c r="P467" s="283"/>
      <c r="Q467" s="283"/>
      <c r="R467" s="283"/>
      <c r="S467" s="283"/>
      <c r="T467" s="283"/>
      <c r="U467" s="283"/>
      <c r="V467" s="283"/>
      <c r="W467" s="283"/>
      <c r="X467" s="283"/>
      <c r="Y467" s="283"/>
      <c r="Z467" s="283"/>
      <c r="AA467" s="283"/>
      <c r="AB467" s="283"/>
      <c r="AC467" s="283"/>
      <c r="AD467" s="283"/>
      <c r="AE467" s="283"/>
      <c r="AF467" s="283"/>
      <c r="AG467" s="283"/>
      <c r="AH467" s="283"/>
      <c r="AI467" s="283"/>
      <c r="AJ467" s="283"/>
      <c r="AK467" s="283"/>
    </row>
    <row r="468" spans="1:37" s="23" customFormat="1" ht="15.75">
      <c r="A468" s="118"/>
      <c r="B468" s="109"/>
      <c r="C468" s="88"/>
      <c r="D468" s="88"/>
      <c r="E468" s="88"/>
      <c r="F468" s="88"/>
      <c r="G468" s="22"/>
      <c r="H468" s="283"/>
      <c r="I468" s="283"/>
      <c r="J468" s="283"/>
      <c r="K468" s="283"/>
      <c r="L468" s="283"/>
      <c r="M468" s="283"/>
      <c r="N468" s="283"/>
      <c r="O468" s="283"/>
      <c r="P468" s="283"/>
      <c r="Q468" s="283"/>
      <c r="R468" s="283"/>
      <c r="S468" s="283"/>
      <c r="T468" s="283"/>
      <c r="U468" s="283"/>
      <c r="V468" s="283"/>
      <c r="W468" s="283"/>
      <c r="X468" s="283"/>
      <c r="Y468" s="283"/>
      <c r="Z468" s="283"/>
      <c r="AA468" s="283"/>
      <c r="AB468" s="283"/>
      <c r="AC468" s="283"/>
      <c r="AD468" s="283"/>
      <c r="AE468" s="283"/>
      <c r="AF468" s="283"/>
      <c r="AG468" s="283"/>
      <c r="AH468" s="283"/>
      <c r="AI468" s="283"/>
      <c r="AJ468" s="283"/>
      <c r="AK468" s="283"/>
    </row>
    <row r="469" spans="1:37" s="23" customFormat="1" ht="15.75">
      <c r="A469" s="118"/>
      <c r="B469" s="109"/>
      <c r="C469" s="88"/>
      <c r="D469" s="88"/>
      <c r="E469" s="88"/>
      <c r="F469" s="88"/>
      <c r="G469" s="22"/>
      <c r="H469" s="283"/>
      <c r="I469" s="283"/>
      <c r="J469" s="283"/>
      <c r="K469" s="283"/>
      <c r="L469" s="283"/>
      <c r="M469" s="283"/>
      <c r="N469" s="283"/>
      <c r="O469" s="283"/>
      <c r="P469" s="283"/>
      <c r="Q469" s="283"/>
      <c r="R469" s="283"/>
      <c r="S469" s="283"/>
      <c r="T469" s="283"/>
      <c r="U469" s="283"/>
      <c r="V469" s="283"/>
      <c r="W469" s="283"/>
      <c r="X469" s="283"/>
      <c r="Y469" s="283"/>
      <c r="Z469" s="283"/>
      <c r="AA469" s="283"/>
      <c r="AB469" s="283"/>
      <c r="AC469" s="283"/>
      <c r="AD469" s="283"/>
      <c r="AE469" s="283"/>
      <c r="AF469" s="283"/>
      <c r="AG469" s="283"/>
      <c r="AH469" s="283"/>
      <c r="AI469" s="283"/>
      <c r="AJ469" s="283"/>
      <c r="AK469" s="283"/>
    </row>
    <row r="470" spans="1:37" s="23" customFormat="1" ht="15.75">
      <c r="A470" s="118"/>
      <c r="B470" s="109"/>
      <c r="C470" s="88"/>
      <c r="D470" s="88"/>
      <c r="E470" s="88"/>
      <c r="F470" s="88"/>
      <c r="G470" s="22"/>
      <c r="H470" s="283"/>
      <c r="I470" s="283"/>
      <c r="J470" s="283"/>
      <c r="K470" s="283"/>
      <c r="L470" s="283"/>
      <c r="M470" s="283"/>
      <c r="N470" s="283"/>
      <c r="O470" s="283"/>
      <c r="P470" s="283"/>
      <c r="Q470" s="283"/>
      <c r="R470" s="283"/>
      <c r="S470" s="283"/>
      <c r="T470" s="283"/>
      <c r="U470" s="283"/>
      <c r="V470" s="283"/>
      <c r="W470" s="283"/>
      <c r="X470" s="283"/>
      <c r="Y470" s="283"/>
      <c r="Z470" s="283"/>
      <c r="AA470" s="283"/>
      <c r="AB470" s="283"/>
      <c r="AC470" s="283"/>
      <c r="AD470" s="283"/>
      <c r="AE470" s="283"/>
      <c r="AF470" s="283"/>
      <c r="AG470" s="283"/>
      <c r="AH470" s="283"/>
      <c r="AI470" s="283"/>
      <c r="AJ470" s="283"/>
      <c r="AK470" s="283"/>
    </row>
    <row r="471" spans="1:37" s="23" customFormat="1" ht="15.75">
      <c r="A471" s="118"/>
      <c r="B471" s="109"/>
      <c r="C471" s="88"/>
      <c r="D471" s="88"/>
      <c r="E471" s="88"/>
      <c r="F471" s="88"/>
      <c r="G471" s="22"/>
      <c r="H471" s="283"/>
      <c r="I471" s="283"/>
      <c r="J471" s="283"/>
      <c r="K471" s="283"/>
      <c r="L471" s="283"/>
      <c r="M471" s="283"/>
      <c r="N471" s="283"/>
      <c r="O471" s="283"/>
      <c r="P471" s="283"/>
      <c r="Q471" s="283"/>
      <c r="R471" s="283"/>
      <c r="S471" s="283"/>
      <c r="T471" s="283"/>
      <c r="U471" s="283"/>
      <c r="V471" s="283"/>
      <c r="W471" s="283"/>
      <c r="X471" s="283"/>
      <c r="Y471" s="283"/>
      <c r="Z471" s="283"/>
      <c r="AA471" s="283"/>
      <c r="AB471" s="283"/>
      <c r="AC471" s="283"/>
      <c r="AD471" s="283"/>
      <c r="AE471" s="283"/>
      <c r="AF471" s="283"/>
      <c r="AG471" s="283"/>
      <c r="AH471" s="283"/>
      <c r="AI471" s="283"/>
      <c r="AJ471" s="283"/>
      <c r="AK471" s="283"/>
    </row>
    <row r="472" spans="1:37" s="23" customFormat="1" ht="15.75">
      <c r="A472" s="118"/>
      <c r="B472" s="109"/>
      <c r="C472" s="88"/>
      <c r="D472" s="88"/>
      <c r="E472" s="88"/>
      <c r="F472" s="88"/>
      <c r="G472" s="22"/>
      <c r="H472" s="283"/>
      <c r="I472" s="283"/>
      <c r="J472" s="283"/>
      <c r="K472" s="283"/>
      <c r="L472" s="283"/>
      <c r="M472" s="283"/>
      <c r="N472" s="283"/>
      <c r="O472" s="283"/>
      <c r="P472" s="283"/>
      <c r="Q472" s="283"/>
      <c r="R472" s="283"/>
      <c r="S472" s="283"/>
      <c r="T472" s="283"/>
      <c r="U472" s="283"/>
      <c r="V472" s="283"/>
      <c r="W472" s="283"/>
      <c r="X472" s="283"/>
      <c r="Y472" s="283"/>
      <c r="Z472" s="283"/>
      <c r="AA472" s="283"/>
      <c r="AB472" s="283"/>
      <c r="AC472" s="283"/>
      <c r="AD472" s="283"/>
      <c r="AE472" s="283"/>
      <c r="AF472" s="283"/>
      <c r="AG472" s="283"/>
      <c r="AH472" s="283"/>
      <c r="AI472" s="283"/>
      <c r="AJ472" s="283"/>
      <c r="AK472" s="283"/>
    </row>
    <row r="473" spans="1:37" s="23" customFormat="1" ht="15.75">
      <c r="A473" s="118"/>
      <c r="B473" s="109"/>
      <c r="C473" s="88"/>
      <c r="D473" s="88"/>
      <c r="E473" s="88"/>
      <c r="F473" s="88"/>
      <c r="G473" s="22"/>
      <c r="H473" s="283"/>
      <c r="I473" s="283"/>
      <c r="J473" s="283"/>
      <c r="K473" s="283"/>
      <c r="L473" s="283"/>
      <c r="M473" s="283"/>
      <c r="N473" s="283"/>
      <c r="O473" s="283"/>
      <c r="P473" s="283"/>
      <c r="Q473" s="283"/>
      <c r="R473" s="283"/>
      <c r="S473" s="283"/>
      <c r="T473" s="283"/>
      <c r="U473" s="283"/>
      <c r="V473" s="283"/>
      <c r="W473" s="283"/>
      <c r="X473" s="283"/>
      <c r="Y473" s="283"/>
      <c r="Z473" s="283"/>
      <c r="AA473" s="283"/>
      <c r="AB473" s="283"/>
      <c r="AC473" s="283"/>
      <c r="AD473" s="283"/>
      <c r="AE473" s="283"/>
      <c r="AF473" s="283"/>
      <c r="AG473" s="283"/>
      <c r="AH473" s="283"/>
      <c r="AI473" s="283"/>
      <c r="AJ473" s="283"/>
      <c r="AK473" s="283"/>
    </row>
    <row r="474" spans="1:37" s="23" customFormat="1" ht="15.75">
      <c r="A474" s="118"/>
      <c r="B474" s="109"/>
      <c r="C474" s="88"/>
      <c r="D474" s="88"/>
      <c r="E474" s="88"/>
      <c r="F474" s="88"/>
      <c r="G474" s="22"/>
      <c r="H474" s="283"/>
      <c r="I474" s="283"/>
      <c r="J474" s="283"/>
      <c r="K474" s="283"/>
      <c r="L474" s="283"/>
      <c r="M474" s="283"/>
      <c r="N474" s="283"/>
      <c r="O474" s="283"/>
      <c r="P474" s="283"/>
      <c r="Q474" s="283"/>
      <c r="R474" s="283"/>
      <c r="S474" s="283"/>
      <c r="T474" s="283"/>
      <c r="U474" s="283"/>
      <c r="V474" s="283"/>
      <c r="W474" s="283"/>
      <c r="X474" s="283"/>
      <c r="Y474" s="283"/>
      <c r="Z474" s="283"/>
      <c r="AA474" s="283"/>
      <c r="AB474" s="283"/>
      <c r="AC474" s="283"/>
      <c r="AD474" s="283"/>
      <c r="AE474" s="283"/>
      <c r="AF474" s="283"/>
      <c r="AG474" s="283"/>
      <c r="AH474" s="283"/>
      <c r="AI474" s="283"/>
      <c r="AJ474" s="283"/>
      <c r="AK474" s="283"/>
    </row>
    <row r="475" spans="1:37" s="23" customFormat="1" ht="15.75">
      <c r="A475" s="118"/>
      <c r="B475" s="109"/>
      <c r="C475" s="88"/>
      <c r="D475" s="88"/>
      <c r="E475" s="88"/>
      <c r="F475" s="88"/>
      <c r="G475" s="22"/>
      <c r="H475" s="283"/>
      <c r="I475" s="283"/>
      <c r="J475" s="283"/>
      <c r="K475" s="283"/>
      <c r="L475" s="283"/>
      <c r="M475" s="283"/>
      <c r="N475" s="283"/>
      <c r="O475" s="283"/>
      <c r="P475" s="283"/>
      <c r="Q475" s="283"/>
      <c r="R475" s="283"/>
      <c r="S475" s="283"/>
      <c r="T475" s="283"/>
      <c r="U475" s="283"/>
      <c r="V475" s="283"/>
      <c r="W475" s="283"/>
      <c r="X475" s="283"/>
      <c r="Y475" s="283"/>
      <c r="Z475" s="283"/>
      <c r="AA475" s="283"/>
      <c r="AB475" s="283"/>
      <c r="AC475" s="283"/>
      <c r="AD475" s="283"/>
      <c r="AE475" s="283"/>
      <c r="AF475" s="283"/>
      <c r="AG475" s="283"/>
      <c r="AH475" s="283"/>
      <c r="AI475" s="283"/>
      <c r="AJ475" s="283"/>
      <c r="AK475" s="283"/>
    </row>
    <row r="476" spans="1:37" s="23" customFormat="1" ht="15.75">
      <c r="A476" s="118"/>
      <c r="B476" s="109"/>
      <c r="C476" s="88"/>
      <c r="D476" s="88"/>
      <c r="E476" s="88"/>
      <c r="F476" s="88"/>
      <c r="G476" s="22"/>
      <c r="H476" s="283"/>
      <c r="I476" s="283"/>
      <c r="J476" s="283"/>
      <c r="K476" s="283"/>
      <c r="L476" s="283"/>
      <c r="M476" s="283"/>
      <c r="N476" s="283"/>
      <c r="O476" s="283"/>
      <c r="P476" s="283"/>
      <c r="Q476" s="283"/>
      <c r="R476" s="283"/>
      <c r="S476" s="283"/>
      <c r="T476" s="283"/>
      <c r="U476" s="283"/>
      <c r="V476" s="283"/>
      <c r="W476" s="283"/>
      <c r="X476" s="283"/>
      <c r="Y476" s="283"/>
      <c r="Z476" s="283"/>
      <c r="AA476" s="283"/>
      <c r="AB476" s="283"/>
      <c r="AC476" s="283"/>
      <c r="AD476" s="283"/>
      <c r="AE476" s="283"/>
      <c r="AF476" s="283"/>
      <c r="AG476" s="283"/>
      <c r="AH476" s="283"/>
      <c r="AI476" s="283"/>
      <c r="AJ476" s="283"/>
      <c r="AK476" s="283"/>
    </row>
    <row r="477" spans="1:37" s="23" customFormat="1" ht="15.75">
      <c r="A477" s="118"/>
      <c r="B477" s="109"/>
      <c r="C477" s="88"/>
      <c r="D477" s="88"/>
      <c r="E477" s="88"/>
      <c r="F477" s="88"/>
      <c r="G477" s="22"/>
      <c r="H477" s="283"/>
      <c r="I477" s="283"/>
      <c r="J477" s="283"/>
      <c r="K477" s="283"/>
      <c r="L477" s="283"/>
      <c r="M477" s="283"/>
      <c r="N477" s="283"/>
      <c r="O477" s="283"/>
      <c r="P477" s="283"/>
      <c r="Q477" s="283"/>
      <c r="R477" s="283"/>
      <c r="S477" s="283"/>
      <c r="T477" s="283"/>
      <c r="U477" s="283"/>
      <c r="V477" s="283"/>
      <c r="W477" s="283"/>
      <c r="X477" s="283"/>
      <c r="Y477" s="283"/>
      <c r="Z477" s="283"/>
      <c r="AA477" s="283"/>
      <c r="AB477" s="283"/>
      <c r="AC477" s="283"/>
      <c r="AD477" s="283"/>
      <c r="AE477" s="283"/>
      <c r="AF477" s="283"/>
      <c r="AG477" s="283"/>
      <c r="AH477" s="283"/>
      <c r="AI477" s="283"/>
      <c r="AJ477" s="283"/>
      <c r="AK477" s="283"/>
    </row>
    <row r="478" spans="1:37" s="23" customFormat="1" ht="15.75">
      <c r="A478" s="118"/>
      <c r="B478" s="109"/>
      <c r="C478" s="88"/>
      <c r="D478" s="88"/>
      <c r="E478" s="88"/>
      <c r="F478" s="88"/>
      <c r="G478" s="22"/>
      <c r="H478" s="283"/>
      <c r="I478" s="283"/>
      <c r="J478" s="283"/>
      <c r="K478" s="283"/>
      <c r="L478" s="283"/>
      <c r="M478" s="283"/>
      <c r="N478" s="283"/>
      <c r="O478" s="283"/>
      <c r="P478" s="283"/>
      <c r="Q478" s="283"/>
      <c r="R478" s="283"/>
      <c r="S478" s="283"/>
      <c r="T478" s="283"/>
      <c r="U478" s="283"/>
      <c r="V478" s="283"/>
      <c r="W478" s="283"/>
      <c r="X478" s="283"/>
      <c r="Y478" s="283"/>
      <c r="Z478" s="283"/>
      <c r="AA478" s="283"/>
      <c r="AB478" s="283"/>
      <c r="AC478" s="283"/>
      <c r="AD478" s="283"/>
      <c r="AE478" s="283"/>
      <c r="AF478" s="283"/>
      <c r="AG478" s="283"/>
      <c r="AH478" s="283"/>
      <c r="AI478" s="283"/>
      <c r="AJ478" s="283"/>
      <c r="AK478" s="283"/>
    </row>
    <row r="479" spans="1:37" s="23" customFormat="1" ht="15.75">
      <c r="A479" s="118"/>
      <c r="B479" s="109"/>
      <c r="C479" s="88"/>
      <c r="D479" s="88"/>
      <c r="E479" s="88"/>
      <c r="F479" s="88"/>
      <c r="G479" s="22"/>
      <c r="H479" s="283"/>
      <c r="I479" s="283"/>
      <c r="J479" s="283"/>
      <c r="K479" s="283"/>
      <c r="L479" s="283"/>
      <c r="M479" s="283"/>
      <c r="N479" s="283"/>
      <c r="O479" s="283"/>
      <c r="P479" s="283"/>
      <c r="Q479" s="283"/>
      <c r="R479" s="283"/>
      <c r="S479" s="283"/>
      <c r="T479" s="283"/>
      <c r="U479" s="283"/>
      <c r="V479" s="283"/>
      <c r="W479" s="283"/>
      <c r="X479" s="283"/>
      <c r="Y479" s="283"/>
      <c r="Z479" s="283"/>
      <c r="AA479" s="283"/>
      <c r="AB479" s="283"/>
      <c r="AC479" s="283"/>
      <c r="AD479" s="283"/>
      <c r="AE479" s="283"/>
      <c r="AF479" s="283"/>
      <c r="AG479" s="283"/>
      <c r="AH479" s="283"/>
      <c r="AI479" s="283"/>
      <c r="AJ479" s="283"/>
      <c r="AK479" s="283"/>
    </row>
    <row r="480" spans="1:37" s="23" customFormat="1" ht="15.75">
      <c r="A480" s="118"/>
      <c r="B480" s="109"/>
      <c r="C480" s="88"/>
      <c r="D480" s="88"/>
      <c r="E480" s="88"/>
      <c r="F480" s="88"/>
      <c r="G480" s="22"/>
      <c r="H480" s="283"/>
      <c r="I480" s="283"/>
      <c r="J480" s="283"/>
      <c r="K480" s="283"/>
      <c r="L480" s="283"/>
      <c r="M480" s="283"/>
      <c r="N480" s="283"/>
      <c r="O480" s="283"/>
      <c r="P480" s="283"/>
      <c r="Q480" s="283"/>
      <c r="R480" s="283"/>
      <c r="S480" s="283"/>
      <c r="T480" s="283"/>
      <c r="U480" s="283"/>
      <c r="V480" s="283"/>
      <c r="W480" s="283"/>
      <c r="X480" s="283"/>
      <c r="Y480" s="283"/>
      <c r="Z480" s="283"/>
      <c r="AA480" s="283"/>
      <c r="AB480" s="283"/>
      <c r="AC480" s="283"/>
      <c r="AD480" s="283"/>
      <c r="AE480" s="283"/>
      <c r="AF480" s="283"/>
      <c r="AG480" s="283"/>
      <c r="AH480" s="283"/>
      <c r="AI480" s="283"/>
      <c r="AJ480" s="283"/>
      <c r="AK480" s="283"/>
    </row>
    <row r="481" spans="1:37" s="23" customFormat="1" ht="15.75">
      <c r="A481" s="118"/>
      <c r="B481" s="109"/>
      <c r="C481" s="88"/>
      <c r="D481" s="88"/>
      <c r="E481" s="88"/>
      <c r="F481" s="88"/>
      <c r="G481" s="22"/>
      <c r="H481" s="283"/>
      <c r="I481" s="283"/>
      <c r="J481" s="283"/>
      <c r="K481" s="283"/>
      <c r="L481" s="283"/>
      <c r="M481" s="283"/>
      <c r="N481" s="283"/>
      <c r="O481" s="283"/>
      <c r="P481" s="283"/>
      <c r="Q481" s="283"/>
      <c r="R481" s="283"/>
      <c r="S481" s="283"/>
      <c r="T481" s="283"/>
      <c r="U481" s="283"/>
      <c r="V481" s="283"/>
      <c r="W481" s="283"/>
      <c r="X481" s="283"/>
      <c r="Y481" s="283"/>
      <c r="Z481" s="283"/>
      <c r="AA481" s="283"/>
      <c r="AB481" s="283"/>
      <c r="AC481" s="283"/>
      <c r="AD481" s="283"/>
      <c r="AE481" s="283"/>
      <c r="AF481" s="283"/>
      <c r="AG481" s="283"/>
      <c r="AH481" s="283"/>
      <c r="AI481" s="283"/>
      <c r="AJ481" s="283"/>
      <c r="AK481" s="283"/>
    </row>
    <row r="482" spans="1:37" s="23" customFormat="1" ht="15.75">
      <c r="A482" s="118"/>
      <c r="B482" s="109"/>
      <c r="C482" s="88"/>
      <c r="D482" s="88"/>
      <c r="E482" s="88"/>
      <c r="F482" s="88"/>
      <c r="G482" s="22"/>
      <c r="H482" s="283"/>
      <c r="I482" s="283"/>
      <c r="J482" s="283"/>
      <c r="K482" s="283"/>
      <c r="L482" s="283"/>
      <c r="M482" s="283"/>
      <c r="N482" s="283"/>
      <c r="O482" s="283"/>
      <c r="P482" s="283"/>
      <c r="Q482" s="283"/>
      <c r="R482" s="283"/>
      <c r="S482" s="283"/>
      <c r="T482" s="283"/>
      <c r="U482" s="283"/>
      <c r="V482" s="283"/>
      <c r="W482" s="283"/>
      <c r="X482" s="283"/>
      <c r="Y482" s="283"/>
      <c r="Z482" s="283"/>
      <c r="AA482" s="283"/>
      <c r="AB482" s="283"/>
      <c r="AC482" s="283"/>
      <c r="AD482" s="283"/>
      <c r="AE482" s="283"/>
      <c r="AF482" s="283"/>
      <c r="AG482" s="283"/>
      <c r="AH482" s="283"/>
      <c r="AI482" s="283"/>
      <c r="AJ482" s="283"/>
      <c r="AK482" s="283"/>
    </row>
    <row r="483" spans="1:37" s="23" customFormat="1" ht="15.75">
      <c r="A483" s="118"/>
      <c r="B483" s="109"/>
      <c r="C483" s="88"/>
      <c r="D483" s="88"/>
      <c r="E483" s="88"/>
      <c r="F483" s="88"/>
      <c r="G483" s="22"/>
      <c r="H483" s="283"/>
      <c r="I483" s="283"/>
      <c r="J483" s="283"/>
      <c r="K483" s="283"/>
      <c r="L483" s="283"/>
      <c r="M483" s="283"/>
      <c r="N483" s="283"/>
      <c r="O483" s="283"/>
      <c r="P483" s="283"/>
      <c r="Q483" s="283"/>
      <c r="R483" s="283"/>
      <c r="S483" s="283"/>
      <c r="T483" s="283"/>
      <c r="U483" s="283"/>
      <c r="V483" s="283"/>
      <c r="W483" s="283"/>
      <c r="X483" s="283"/>
      <c r="Y483" s="283"/>
      <c r="Z483" s="283"/>
      <c r="AA483" s="283"/>
      <c r="AB483" s="283"/>
      <c r="AC483" s="283"/>
      <c r="AD483" s="283"/>
      <c r="AE483" s="283"/>
      <c r="AF483" s="283"/>
      <c r="AG483" s="283"/>
      <c r="AH483" s="283"/>
      <c r="AI483" s="283"/>
      <c r="AJ483" s="283"/>
      <c r="AK483" s="283"/>
    </row>
    <row r="484" spans="1:37" s="23" customFormat="1" ht="15.75">
      <c r="A484" s="118"/>
      <c r="B484" s="109"/>
      <c r="C484" s="88"/>
      <c r="D484" s="88"/>
      <c r="E484" s="88"/>
      <c r="F484" s="88"/>
      <c r="G484" s="22"/>
      <c r="H484" s="283"/>
      <c r="I484" s="283"/>
      <c r="J484" s="283"/>
      <c r="K484" s="283"/>
      <c r="L484" s="283"/>
      <c r="M484" s="283"/>
      <c r="N484" s="283"/>
      <c r="O484" s="283"/>
      <c r="P484" s="283"/>
      <c r="Q484" s="283"/>
      <c r="R484" s="283"/>
      <c r="S484" s="283"/>
      <c r="T484" s="283"/>
      <c r="U484" s="283"/>
      <c r="V484" s="283"/>
      <c r="W484" s="283"/>
      <c r="X484" s="283"/>
      <c r="Y484" s="283"/>
      <c r="Z484" s="283"/>
      <c r="AA484" s="283"/>
      <c r="AB484" s="283"/>
      <c r="AC484" s="283"/>
      <c r="AD484" s="283"/>
      <c r="AE484" s="283"/>
      <c r="AF484" s="283"/>
      <c r="AG484" s="283"/>
      <c r="AH484" s="283"/>
      <c r="AI484" s="283"/>
      <c r="AJ484" s="283"/>
      <c r="AK484" s="283"/>
    </row>
    <row r="485" spans="1:37" s="23" customFormat="1" ht="15.75">
      <c r="A485" s="118"/>
      <c r="B485" s="109"/>
      <c r="C485" s="88"/>
      <c r="D485" s="88"/>
      <c r="E485" s="88"/>
      <c r="F485" s="88"/>
      <c r="G485" s="22"/>
      <c r="H485" s="283"/>
      <c r="I485" s="283"/>
      <c r="J485" s="283"/>
      <c r="K485" s="283"/>
      <c r="L485" s="283"/>
      <c r="M485" s="283"/>
      <c r="N485" s="283"/>
      <c r="O485" s="283"/>
      <c r="P485" s="283"/>
      <c r="Q485" s="283"/>
      <c r="R485" s="283"/>
      <c r="S485" s="283"/>
      <c r="T485" s="283"/>
      <c r="U485" s="283"/>
      <c r="V485" s="283"/>
      <c r="W485" s="283"/>
      <c r="X485" s="283"/>
      <c r="Y485" s="283"/>
      <c r="Z485" s="283"/>
      <c r="AA485" s="283"/>
      <c r="AB485" s="283"/>
      <c r="AC485" s="283"/>
      <c r="AD485" s="283"/>
      <c r="AE485" s="283"/>
      <c r="AF485" s="283"/>
      <c r="AG485" s="283"/>
      <c r="AH485" s="283"/>
      <c r="AI485" s="283"/>
      <c r="AJ485" s="283"/>
      <c r="AK485" s="283"/>
    </row>
    <row r="486" spans="1:37" s="23" customFormat="1" ht="15.75">
      <c r="A486" s="118"/>
      <c r="B486" s="109"/>
      <c r="C486" s="88"/>
      <c r="D486" s="88"/>
      <c r="E486" s="88"/>
      <c r="F486" s="88"/>
      <c r="G486" s="22"/>
      <c r="H486" s="283"/>
      <c r="I486" s="283"/>
      <c r="J486" s="283"/>
      <c r="K486" s="283"/>
      <c r="L486" s="283"/>
      <c r="M486" s="283"/>
      <c r="N486" s="283"/>
      <c r="O486" s="283"/>
      <c r="P486" s="283"/>
      <c r="Q486" s="283"/>
      <c r="R486" s="283"/>
      <c r="S486" s="283"/>
      <c r="T486" s="283"/>
      <c r="U486" s="283"/>
      <c r="V486" s="283"/>
      <c r="W486" s="283"/>
      <c r="X486" s="283"/>
      <c r="Y486" s="283"/>
      <c r="Z486" s="283"/>
      <c r="AA486" s="283"/>
      <c r="AB486" s="283"/>
      <c r="AC486" s="283"/>
      <c r="AD486" s="283"/>
      <c r="AE486" s="283"/>
      <c r="AF486" s="283"/>
      <c r="AG486" s="283"/>
      <c r="AH486" s="283"/>
      <c r="AI486" s="283"/>
      <c r="AJ486" s="283"/>
      <c r="AK486" s="283"/>
    </row>
    <row r="487" spans="1:37" s="23" customFormat="1" ht="15.75">
      <c r="A487" s="118"/>
      <c r="B487" s="109"/>
      <c r="C487" s="88"/>
      <c r="D487" s="88"/>
      <c r="E487" s="88"/>
      <c r="F487" s="88"/>
      <c r="G487" s="22"/>
      <c r="H487" s="283"/>
      <c r="I487" s="283"/>
      <c r="J487" s="283"/>
      <c r="K487" s="283"/>
      <c r="L487" s="283"/>
      <c r="M487" s="283"/>
      <c r="N487" s="283"/>
      <c r="O487" s="283"/>
      <c r="P487" s="283"/>
      <c r="Q487" s="283"/>
      <c r="R487" s="283"/>
      <c r="S487" s="283"/>
      <c r="T487" s="283"/>
      <c r="U487" s="283"/>
      <c r="V487" s="283"/>
      <c r="W487" s="283"/>
      <c r="X487" s="283"/>
      <c r="Y487" s="283"/>
      <c r="Z487" s="283"/>
      <c r="AA487" s="283"/>
      <c r="AB487" s="283"/>
      <c r="AC487" s="283"/>
      <c r="AD487" s="283"/>
      <c r="AE487" s="283"/>
      <c r="AF487" s="283"/>
      <c r="AG487" s="283"/>
      <c r="AH487" s="283"/>
      <c r="AI487" s="283"/>
      <c r="AJ487" s="283"/>
      <c r="AK487" s="283"/>
    </row>
    <row r="488" spans="1:37" s="23" customFormat="1" ht="15.75">
      <c r="A488" s="118"/>
      <c r="B488" s="109"/>
      <c r="C488" s="88"/>
      <c r="D488" s="88"/>
      <c r="E488" s="88"/>
      <c r="F488" s="88"/>
      <c r="G488" s="22"/>
      <c r="H488" s="283"/>
      <c r="I488" s="283"/>
      <c r="J488" s="283"/>
      <c r="K488" s="283"/>
      <c r="L488" s="283"/>
      <c r="M488" s="283"/>
      <c r="N488" s="283"/>
      <c r="O488" s="283"/>
      <c r="P488" s="283"/>
      <c r="Q488" s="283"/>
      <c r="R488" s="283"/>
      <c r="S488" s="283"/>
      <c r="T488" s="283"/>
      <c r="U488" s="283"/>
      <c r="V488" s="283"/>
      <c r="W488" s="283"/>
      <c r="X488" s="283"/>
      <c r="Y488" s="283"/>
      <c r="Z488" s="283"/>
      <c r="AA488" s="283"/>
      <c r="AB488" s="283"/>
      <c r="AC488" s="283"/>
      <c r="AD488" s="283"/>
      <c r="AE488" s="283"/>
      <c r="AF488" s="283"/>
      <c r="AG488" s="283"/>
      <c r="AH488" s="283"/>
      <c r="AI488" s="283"/>
      <c r="AJ488" s="283"/>
      <c r="AK488" s="283"/>
    </row>
    <row r="489" spans="1:37" s="23" customFormat="1" ht="15.75">
      <c r="A489" s="118"/>
      <c r="B489" s="109"/>
      <c r="C489" s="88"/>
      <c r="D489" s="88"/>
      <c r="E489" s="88"/>
      <c r="F489" s="88"/>
      <c r="G489" s="22"/>
      <c r="H489" s="283"/>
      <c r="I489" s="283"/>
      <c r="J489" s="283"/>
      <c r="K489" s="283"/>
      <c r="L489" s="283"/>
      <c r="M489" s="283"/>
      <c r="N489" s="283"/>
      <c r="O489" s="283"/>
      <c r="P489" s="283"/>
      <c r="Q489" s="283"/>
      <c r="R489" s="283"/>
      <c r="S489" s="283"/>
      <c r="T489" s="283"/>
      <c r="U489" s="283"/>
      <c r="V489" s="283"/>
      <c r="W489" s="283"/>
      <c r="X489" s="283"/>
      <c r="Y489" s="283"/>
      <c r="Z489" s="283"/>
      <c r="AA489" s="283"/>
      <c r="AB489" s="283"/>
      <c r="AC489" s="283"/>
      <c r="AD489" s="283"/>
      <c r="AE489" s="283"/>
      <c r="AF489" s="283"/>
      <c r="AG489" s="283"/>
      <c r="AH489" s="283"/>
      <c r="AI489" s="283"/>
      <c r="AJ489" s="283"/>
      <c r="AK489" s="283"/>
    </row>
    <row r="490" spans="1:37" s="23" customFormat="1" ht="15.75">
      <c r="A490" s="118"/>
      <c r="B490" s="109"/>
      <c r="C490" s="88"/>
      <c r="D490" s="88"/>
      <c r="E490" s="88"/>
      <c r="F490" s="88"/>
      <c r="G490" s="22"/>
      <c r="H490" s="283"/>
      <c r="I490" s="283"/>
      <c r="J490" s="283"/>
      <c r="K490" s="283"/>
      <c r="L490" s="283"/>
      <c r="M490" s="283"/>
      <c r="N490" s="283"/>
      <c r="O490" s="283"/>
      <c r="P490" s="283"/>
      <c r="Q490" s="283"/>
      <c r="R490" s="283"/>
      <c r="S490" s="283"/>
      <c r="T490" s="283"/>
      <c r="U490" s="283"/>
      <c r="V490" s="283"/>
      <c r="W490" s="283"/>
      <c r="X490" s="283"/>
      <c r="Y490" s="283"/>
      <c r="Z490" s="283"/>
      <c r="AA490" s="283"/>
      <c r="AB490" s="283"/>
      <c r="AC490" s="283"/>
      <c r="AD490" s="283"/>
      <c r="AE490" s="283"/>
      <c r="AF490" s="283"/>
      <c r="AG490" s="283"/>
      <c r="AH490" s="283"/>
      <c r="AI490" s="283"/>
      <c r="AJ490" s="283"/>
      <c r="AK490" s="283"/>
    </row>
    <row r="491" spans="1:37" s="23" customFormat="1" ht="15.75">
      <c r="A491" s="118"/>
      <c r="B491" s="109"/>
      <c r="C491" s="88"/>
      <c r="D491" s="88"/>
      <c r="E491" s="88"/>
      <c r="F491" s="88"/>
      <c r="G491" s="22"/>
      <c r="H491" s="283"/>
      <c r="I491" s="283"/>
      <c r="J491" s="283"/>
      <c r="K491" s="283"/>
      <c r="L491" s="283"/>
      <c r="M491" s="283"/>
      <c r="N491" s="283"/>
      <c r="O491" s="283"/>
      <c r="P491" s="283"/>
      <c r="Q491" s="283"/>
      <c r="R491" s="283"/>
      <c r="S491" s="283"/>
      <c r="T491" s="283"/>
      <c r="U491" s="283"/>
      <c r="V491" s="283"/>
      <c r="W491" s="283"/>
      <c r="X491" s="283"/>
      <c r="Y491" s="283"/>
      <c r="Z491" s="283"/>
      <c r="AA491" s="283"/>
      <c r="AB491" s="283"/>
      <c r="AC491" s="283"/>
      <c r="AD491" s="283"/>
      <c r="AE491" s="283"/>
      <c r="AF491" s="283"/>
      <c r="AG491" s="283"/>
      <c r="AH491" s="283"/>
      <c r="AI491" s="283"/>
      <c r="AJ491" s="283"/>
      <c r="AK491" s="283"/>
    </row>
    <row r="492" spans="1:37" s="23" customFormat="1" ht="15.75">
      <c r="A492" s="118"/>
      <c r="B492" s="109"/>
      <c r="C492" s="88"/>
      <c r="D492" s="88"/>
      <c r="E492" s="88"/>
      <c r="F492" s="88"/>
      <c r="G492" s="22"/>
      <c r="H492" s="283"/>
      <c r="I492" s="283"/>
      <c r="J492" s="283"/>
      <c r="K492" s="283"/>
      <c r="L492" s="283"/>
      <c r="M492" s="283"/>
      <c r="N492" s="283"/>
      <c r="O492" s="283"/>
      <c r="P492" s="283"/>
      <c r="Q492" s="283"/>
      <c r="R492" s="283"/>
      <c r="S492" s="283"/>
      <c r="T492" s="283"/>
      <c r="U492" s="283"/>
      <c r="V492" s="283"/>
      <c r="W492" s="283"/>
      <c r="X492" s="283"/>
      <c r="Y492" s="283"/>
      <c r="Z492" s="283"/>
      <c r="AA492" s="283"/>
      <c r="AB492" s="283"/>
      <c r="AC492" s="283"/>
      <c r="AD492" s="283"/>
      <c r="AE492" s="283"/>
      <c r="AF492" s="283"/>
      <c r="AG492" s="283"/>
      <c r="AH492" s="283"/>
      <c r="AI492" s="283"/>
      <c r="AJ492" s="283"/>
      <c r="AK492" s="283"/>
    </row>
    <row r="493" spans="1:37" s="23" customFormat="1" ht="15.75">
      <c r="A493" s="118"/>
      <c r="B493" s="109"/>
      <c r="C493" s="88"/>
      <c r="D493" s="88"/>
      <c r="E493" s="88"/>
      <c r="F493" s="88"/>
      <c r="G493" s="22"/>
      <c r="H493" s="283"/>
      <c r="I493" s="283"/>
      <c r="J493" s="283"/>
      <c r="K493" s="283"/>
      <c r="L493" s="283"/>
      <c r="M493" s="283"/>
      <c r="N493" s="283"/>
      <c r="O493" s="283"/>
      <c r="P493" s="283"/>
      <c r="Q493" s="283"/>
      <c r="R493" s="283"/>
      <c r="S493" s="283"/>
      <c r="T493" s="283"/>
      <c r="U493" s="283"/>
      <c r="V493" s="283"/>
      <c r="W493" s="283"/>
      <c r="X493" s="283"/>
      <c r="Y493" s="283"/>
      <c r="Z493" s="283"/>
      <c r="AA493" s="283"/>
      <c r="AB493" s="283"/>
      <c r="AC493" s="283"/>
      <c r="AD493" s="283"/>
      <c r="AE493" s="283"/>
      <c r="AF493" s="283"/>
      <c r="AG493" s="283"/>
      <c r="AH493" s="283"/>
      <c r="AI493" s="283"/>
      <c r="AJ493" s="283"/>
      <c r="AK493" s="283"/>
    </row>
    <row r="494" spans="1:37" s="23" customFormat="1" ht="15.75">
      <c r="A494" s="118"/>
      <c r="B494" s="109"/>
      <c r="C494" s="88"/>
      <c r="D494" s="88"/>
      <c r="E494" s="88"/>
      <c r="F494" s="88"/>
      <c r="G494" s="22"/>
      <c r="H494" s="283"/>
      <c r="I494" s="283"/>
      <c r="J494" s="283"/>
      <c r="K494" s="283"/>
      <c r="L494" s="283"/>
      <c r="M494" s="283"/>
      <c r="N494" s="283"/>
      <c r="O494" s="283"/>
      <c r="P494" s="283"/>
      <c r="Q494" s="283"/>
      <c r="R494" s="283"/>
      <c r="S494" s="283"/>
      <c r="T494" s="283"/>
      <c r="U494" s="283"/>
      <c r="V494" s="283"/>
      <c r="W494" s="283"/>
      <c r="X494" s="283"/>
      <c r="Y494" s="283"/>
      <c r="Z494" s="283"/>
      <c r="AA494" s="283"/>
      <c r="AB494" s="283"/>
      <c r="AC494" s="283"/>
      <c r="AD494" s="283"/>
      <c r="AE494" s="283"/>
      <c r="AF494" s="283"/>
      <c r="AG494" s="283"/>
      <c r="AH494" s="283"/>
      <c r="AI494" s="283"/>
      <c r="AJ494" s="283"/>
      <c r="AK494" s="283"/>
    </row>
    <row r="495" spans="1:37" s="23" customFormat="1" ht="15.75">
      <c r="A495" s="118"/>
      <c r="B495" s="109"/>
      <c r="C495" s="88"/>
      <c r="D495" s="88"/>
      <c r="E495" s="88"/>
      <c r="F495" s="88"/>
      <c r="G495" s="22"/>
      <c r="H495" s="283"/>
      <c r="I495" s="283"/>
      <c r="J495" s="283"/>
      <c r="K495" s="283"/>
      <c r="L495" s="283"/>
      <c r="M495" s="283"/>
      <c r="N495" s="283"/>
      <c r="O495" s="283"/>
      <c r="P495" s="283"/>
      <c r="Q495" s="283"/>
      <c r="R495" s="283"/>
      <c r="S495" s="283"/>
      <c r="T495" s="283"/>
      <c r="U495" s="283"/>
      <c r="V495" s="283"/>
      <c r="W495" s="283"/>
      <c r="X495" s="283"/>
      <c r="Y495" s="283"/>
      <c r="Z495" s="283"/>
      <c r="AA495" s="283"/>
      <c r="AB495" s="283"/>
      <c r="AC495" s="283"/>
      <c r="AD495" s="283"/>
      <c r="AE495" s="283"/>
      <c r="AF495" s="283"/>
      <c r="AG495" s="283"/>
      <c r="AH495" s="283"/>
      <c r="AI495" s="283"/>
      <c r="AJ495" s="283"/>
      <c r="AK495" s="283"/>
    </row>
    <row r="496" spans="1:37" s="23" customFormat="1" ht="15.75">
      <c r="A496" s="118"/>
      <c r="B496" s="109"/>
      <c r="C496" s="88"/>
      <c r="D496" s="88"/>
      <c r="E496" s="88"/>
      <c r="F496" s="88"/>
      <c r="G496" s="22"/>
      <c r="H496" s="283"/>
      <c r="I496" s="283"/>
      <c r="J496" s="283"/>
      <c r="K496" s="283"/>
      <c r="L496" s="283"/>
      <c r="M496" s="283"/>
      <c r="N496" s="283"/>
      <c r="O496" s="283"/>
      <c r="P496" s="283"/>
      <c r="Q496" s="283"/>
      <c r="R496" s="283"/>
      <c r="S496" s="283"/>
      <c r="T496" s="283"/>
      <c r="U496" s="283"/>
      <c r="V496" s="283"/>
      <c r="W496" s="283"/>
      <c r="X496" s="283"/>
      <c r="Y496" s="283"/>
      <c r="Z496" s="283"/>
      <c r="AA496" s="283"/>
      <c r="AB496" s="283"/>
      <c r="AC496" s="283"/>
      <c r="AD496" s="283"/>
      <c r="AE496" s="283"/>
      <c r="AF496" s="283"/>
      <c r="AG496" s="283"/>
      <c r="AH496" s="283"/>
      <c r="AI496" s="283"/>
      <c r="AJ496" s="283"/>
      <c r="AK496" s="283"/>
    </row>
    <row r="497" spans="1:37" s="23" customFormat="1" ht="15.75">
      <c r="A497" s="118"/>
      <c r="B497" s="109"/>
      <c r="C497" s="88"/>
      <c r="D497" s="88"/>
      <c r="E497" s="88"/>
      <c r="F497" s="88"/>
      <c r="G497" s="22"/>
      <c r="H497" s="283"/>
      <c r="I497" s="283"/>
      <c r="J497" s="283"/>
      <c r="K497" s="283"/>
      <c r="L497" s="283"/>
      <c r="M497" s="283"/>
      <c r="N497" s="283"/>
      <c r="O497" s="283"/>
      <c r="P497" s="283"/>
      <c r="Q497" s="283"/>
      <c r="R497" s="283"/>
      <c r="S497" s="283"/>
      <c r="T497" s="283"/>
      <c r="U497" s="283"/>
      <c r="V497" s="283"/>
      <c r="W497" s="283"/>
      <c r="X497" s="283"/>
      <c r="Y497" s="283"/>
      <c r="Z497" s="283"/>
      <c r="AA497" s="283"/>
      <c r="AB497" s="283"/>
      <c r="AC497" s="283"/>
      <c r="AD497" s="283"/>
      <c r="AE497" s="283"/>
      <c r="AF497" s="283"/>
      <c r="AG497" s="283"/>
      <c r="AH497" s="283"/>
      <c r="AI497" s="283"/>
      <c r="AJ497" s="283"/>
      <c r="AK497" s="283"/>
    </row>
    <row r="498" spans="1:37" s="23" customFormat="1" ht="15.75">
      <c r="A498" s="118"/>
      <c r="B498" s="109"/>
      <c r="C498" s="88"/>
      <c r="D498" s="88"/>
      <c r="E498" s="88"/>
      <c r="F498" s="88"/>
      <c r="G498" s="22"/>
      <c r="H498" s="283"/>
      <c r="I498" s="283"/>
      <c r="J498" s="283"/>
      <c r="K498" s="283"/>
      <c r="L498" s="283"/>
      <c r="M498" s="283"/>
      <c r="N498" s="283"/>
      <c r="O498" s="283"/>
      <c r="P498" s="283"/>
      <c r="Q498" s="283"/>
      <c r="R498" s="283"/>
      <c r="S498" s="283"/>
      <c r="T498" s="283"/>
      <c r="U498" s="283"/>
      <c r="V498" s="283"/>
      <c r="W498" s="283"/>
      <c r="X498" s="283"/>
      <c r="Y498" s="283"/>
      <c r="Z498" s="283"/>
      <c r="AA498" s="283"/>
      <c r="AB498" s="283"/>
      <c r="AC498" s="283"/>
      <c r="AD498" s="283"/>
      <c r="AE498" s="283"/>
      <c r="AF498" s="283"/>
      <c r="AG498" s="283"/>
      <c r="AH498" s="283"/>
      <c r="AI498" s="283"/>
      <c r="AJ498" s="283"/>
      <c r="AK498" s="283"/>
    </row>
    <row r="499" spans="1:37" s="23" customFormat="1" ht="15.75">
      <c r="A499" s="118"/>
      <c r="B499" s="109"/>
      <c r="C499" s="88"/>
      <c r="D499" s="88"/>
      <c r="E499" s="88"/>
      <c r="F499" s="88"/>
      <c r="G499" s="22"/>
      <c r="H499" s="283"/>
      <c r="I499" s="283"/>
      <c r="J499" s="283"/>
      <c r="K499" s="283"/>
      <c r="L499" s="283"/>
      <c r="M499" s="283"/>
      <c r="N499" s="283"/>
      <c r="O499" s="283"/>
      <c r="P499" s="283"/>
      <c r="Q499" s="283"/>
      <c r="R499" s="283"/>
      <c r="S499" s="283"/>
      <c r="T499" s="283"/>
      <c r="U499" s="283"/>
      <c r="V499" s="283"/>
      <c r="W499" s="283"/>
      <c r="X499" s="283"/>
      <c r="Y499" s="283"/>
      <c r="Z499" s="283"/>
      <c r="AA499" s="283"/>
      <c r="AB499" s="283"/>
      <c r="AC499" s="283"/>
      <c r="AD499" s="283"/>
      <c r="AE499" s="283"/>
      <c r="AF499" s="283"/>
      <c r="AG499" s="283"/>
      <c r="AH499" s="283"/>
      <c r="AI499" s="283"/>
      <c r="AJ499" s="283"/>
      <c r="AK499" s="283"/>
    </row>
    <row r="500" spans="1:37" s="23" customFormat="1" ht="15.75">
      <c r="A500" s="118"/>
      <c r="B500" s="109"/>
      <c r="C500" s="88"/>
      <c r="D500" s="88"/>
      <c r="E500" s="88"/>
      <c r="F500" s="88"/>
      <c r="G500" s="22"/>
      <c r="H500" s="283"/>
      <c r="I500" s="283"/>
      <c r="J500" s="283"/>
      <c r="K500" s="283"/>
      <c r="L500" s="283"/>
      <c r="M500" s="283"/>
      <c r="N500" s="283"/>
      <c r="O500" s="283"/>
      <c r="P500" s="283"/>
      <c r="Q500" s="283"/>
      <c r="R500" s="283"/>
      <c r="S500" s="283"/>
      <c r="T500" s="283"/>
      <c r="U500" s="283"/>
      <c r="V500" s="283"/>
      <c r="W500" s="283"/>
      <c r="X500" s="283"/>
      <c r="Y500" s="283"/>
      <c r="Z500" s="283"/>
      <c r="AA500" s="283"/>
      <c r="AB500" s="283"/>
      <c r="AC500" s="283"/>
      <c r="AD500" s="283"/>
      <c r="AE500" s="283"/>
      <c r="AF500" s="283"/>
      <c r="AG500" s="283"/>
      <c r="AH500" s="283"/>
      <c r="AI500" s="283"/>
      <c r="AJ500" s="283"/>
      <c r="AK500" s="283"/>
    </row>
    <row r="501" spans="1:37" s="23" customFormat="1" ht="15.75">
      <c r="A501" s="118"/>
      <c r="B501" s="109"/>
      <c r="C501" s="88"/>
      <c r="D501" s="88"/>
      <c r="E501" s="88"/>
      <c r="F501" s="88"/>
      <c r="G501" s="22"/>
      <c r="H501" s="283"/>
      <c r="I501" s="283"/>
      <c r="J501" s="283"/>
      <c r="K501" s="283"/>
      <c r="L501" s="283"/>
      <c r="M501" s="283"/>
      <c r="N501" s="283"/>
      <c r="O501" s="283"/>
      <c r="P501" s="283"/>
      <c r="Q501" s="283"/>
      <c r="R501" s="283"/>
      <c r="S501" s="283"/>
      <c r="T501" s="283"/>
      <c r="U501" s="283"/>
      <c r="V501" s="283"/>
      <c r="W501" s="283"/>
      <c r="X501" s="283"/>
      <c r="Y501" s="283"/>
      <c r="Z501" s="283"/>
      <c r="AA501" s="283"/>
      <c r="AB501" s="283"/>
      <c r="AC501" s="283"/>
      <c r="AD501" s="283"/>
      <c r="AE501" s="283"/>
      <c r="AF501" s="283"/>
      <c r="AG501" s="283"/>
      <c r="AH501" s="283"/>
      <c r="AI501" s="283"/>
      <c r="AJ501" s="283"/>
      <c r="AK501" s="283"/>
    </row>
    <row r="502" spans="1:37" s="23" customFormat="1" ht="15.75">
      <c r="A502" s="118"/>
      <c r="B502" s="109"/>
      <c r="C502" s="88"/>
      <c r="D502" s="88"/>
      <c r="E502" s="88"/>
      <c r="F502" s="88"/>
      <c r="G502" s="22"/>
      <c r="H502" s="283"/>
      <c r="I502" s="283"/>
      <c r="J502" s="283"/>
      <c r="K502" s="283"/>
      <c r="L502" s="283"/>
      <c r="M502" s="283"/>
      <c r="N502" s="283"/>
      <c r="O502" s="283"/>
      <c r="P502" s="283"/>
      <c r="Q502" s="283"/>
      <c r="R502" s="283"/>
      <c r="S502" s="283"/>
      <c r="T502" s="283"/>
      <c r="U502" s="283"/>
      <c r="V502" s="283"/>
      <c r="W502" s="283"/>
      <c r="X502" s="283"/>
      <c r="Y502" s="283"/>
      <c r="Z502" s="283"/>
      <c r="AA502" s="283"/>
      <c r="AB502" s="283"/>
      <c r="AC502" s="283"/>
      <c r="AD502" s="283"/>
      <c r="AE502" s="283"/>
      <c r="AF502" s="283"/>
      <c r="AG502" s="283"/>
      <c r="AH502" s="283"/>
      <c r="AI502" s="283"/>
      <c r="AJ502" s="283"/>
      <c r="AK502" s="283"/>
    </row>
    <row r="503" spans="1:37" s="23" customFormat="1" ht="15.75">
      <c r="A503" s="118"/>
      <c r="B503" s="109"/>
      <c r="C503" s="88"/>
      <c r="D503" s="88"/>
      <c r="E503" s="88"/>
      <c r="F503" s="88"/>
      <c r="G503" s="22"/>
      <c r="H503" s="283"/>
      <c r="I503" s="283"/>
      <c r="J503" s="283"/>
      <c r="K503" s="283"/>
      <c r="L503" s="283"/>
      <c r="M503" s="283"/>
      <c r="N503" s="283"/>
      <c r="O503" s="283"/>
      <c r="P503" s="283"/>
      <c r="Q503" s="283"/>
      <c r="R503" s="283"/>
      <c r="S503" s="283"/>
      <c r="T503" s="283"/>
      <c r="U503" s="283"/>
      <c r="V503" s="283"/>
      <c r="W503" s="283"/>
      <c r="X503" s="283"/>
      <c r="Y503" s="283"/>
      <c r="Z503" s="283"/>
      <c r="AA503" s="283"/>
      <c r="AB503" s="283"/>
      <c r="AC503" s="283"/>
      <c r="AD503" s="283"/>
      <c r="AE503" s="283"/>
      <c r="AF503" s="283"/>
      <c r="AG503" s="283"/>
      <c r="AH503" s="283"/>
      <c r="AI503" s="283"/>
      <c r="AJ503" s="283"/>
      <c r="AK503" s="283"/>
    </row>
    <row r="504" spans="1:37" s="23" customFormat="1" ht="15.75">
      <c r="A504" s="118"/>
      <c r="B504" s="109"/>
      <c r="C504" s="88"/>
      <c r="D504" s="88"/>
      <c r="E504" s="88"/>
      <c r="F504" s="88"/>
      <c r="G504" s="22"/>
      <c r="H504" s="283"/>
      <c r="I504" s="283"/>
      <c r="J504" s="283"/>
      <c r="K504" s="283"/>
      <c r="L504" s="283"/>
      <c r="M504" s="283"/>
      <c r="N504" s="283"/>
      <c r="O504" s="283"/>
      <c r="P504" s="283"/>
      <c r="Q504" s="283"/>
      <c r="R504" s="283"/>
      <c r="S504" s="283"/>
      <c r="T504" s="283"/>
      <c r="U504" s="283"/>
      <c r="V504" s="283"/>
      <c r="W504" s="283"/>
      <c r="X504" s="283"/>
      <c r="Y504" s="283"/>
      <c r="Z504" s="283"/>
      <c r="AA504" s="283"/>
      <c r="AB504" s="283"/>
      <c r="AC504" s="283"/>
      <c r="AD504" s="283"/>
      <c r="AE504" s="283"/>
      <c r="AF504" s="283"/>
      <c r="AG504" s="283"/>
      <c r="AH504" s="283"/>
      <c r="AI504" s="283"/>
      <c r="AJ504" s="283"/>
      <c r="AK504" s="283"/>
    </row>
    <row r="505" spans="1:37" s="23" customFormat="1" ht="15.75">
      <c r="A505" s="118"/>
      <c r="B505" s="109"/>
      <c r="C505" s="88"/>
      <c r="D505" s="88"/>
      <c r="E505" s="88"/>
      <c r="F505" s="88"/>
      <c r="G505" s="22"/>
      <c r="H505" s="283"/>
      <c r="I505" s="283"/>
      <c r="J505" s="283"/>
      <c r="K505" s="283"/>
      <c r="L505" s="283"/>
      <c r="M505" s="283"/>
      <c r="N505" s="283"/>
      <c r="O505" s="283"/>
      <c r="P505" s="283"/>
      <c r="Q505" s="283"/>
      <c r="R505" s="283"/>
      <c r="S505" s="283"/>
      <c r="T505" s="283"/>
      <c r="U505" s="283"/>
      <c r="V505" s="283"/>
      <c r="W505" s="283"/>
      <c r="X505" s="283"/>
      <c r="Y505" s="283"/>
      <c r="Z505" s="283"/>
      <c r="AA505" s="283"/>
      <c r="AB505" s="283"/>
      <c r="AC505" s="283"/>
      <c r="AD505" s="283"/>
      <c r="AE505" s="283"/>
      <c r="AF505" s="283"/>
      <c r="AG505" s="283"/>
      <c r="AH505" s="283"/>
      <c r="AI505" s="283"/>
      <c r="AJ505" s="283"/>
      <c r="AK505" s="283"/>
    </row>
    <row r="506" spans="1:37" s="23" customFormat="1" ht="15.75">
      <c r="A506" s="118"/>
      <c r="B506" s="109"/>
      <c r="C506" s="88"/>
      <c r="D506" s="88"/>
      <c r="E506" s="88"/>
      <c r="F506" s="88"/>
      <c r="G506" s="22"/>
      <c r="H506" s="283"/>
      <c r="I506" s="283"/>
      <c r="J506" s="283"/>
      <c r="K506" s="283"/>
      <c r="L506" s="283"/>
      <c r="M506" s="283"/>
      <c r="N506" s="283"/>
      <c r="O506" s="283"/>
      <c r="P506" s="283"/>
      <c r="Q506" s="283"/>
      <c r="R506" s="283"/>
      <c r="S506" s="283"/>
      <c r="T506" s="283"/>
      <c r="U506" s="283"/>
      <c r="V506" s="283"/>
      <c r="W506" s="283"/>
      <c r="X506" s="283"/>
      <c r="Y506" s="283"/>
      <c r="Z506" s="283"/>
      <c r="AA506" s="283"/>
      <c r="AB506" s="283"/>
      <c r="AC506" s="283"/>
      <c r="AD506" s="283"/>
      <c r="AE506" s="283"/>
      <c r="AF506" s="283"/>
      <c r="AG506" s="283"/>
      <c r="AH506" s="283"/>
      <c r="AI506" s="283"/>
      <c r="AJ506" s="283"/>
      <c r="AK506" s="283"/>
    </row>
    <row r="507" spans="1:37" s="23" customFormat="1" ht="15.75">
      <c r="A507" s="118"/>
      <c r="B507" s="109"/>
      <c r="C507" s="88"/>
      <c r="D507" s="88"/>
      <c r="E507" s="88"/>
      <c r="F507" s="88"/>
      <c r="G507" s="22"/>
      <c r="H507" s="283"/>
      <c r="I507" s="283"/>
      <c r="J507" s="283"/>
      <c r="K507" s="283"/>
      <c r="L507" s="283"/>
      <c r="M507" s="283"/>
      <c r="N507" s="283"/>
      <c r="O507" s="283"/>
      <c r="P507" s="283"/>
      <c r="Q507" s="283"/>
      <c r="R507" s="283"/>
      <c r="S507" s="283"/>
      <c r="T507" s="283"/>
      <c r="U507" s="283"/>
      <c r="V507" s="283"/>
      <c r="W507" s="283"/>
      <c r="X507" s="283"/>
      <c r="Y507" s="283"/>
      <c r="Z507" s="283"/>
      <c r="AA507" s="283"/>
      <c r="AB507" s="283"/>
      <c r="AC507" s="283"/>
      <c r="AD507" s="283"/>
      <c r="AE507" s="283"/>
      <c r="AF507" s="283"/>
      <c r="AG507" s="283"/>
      <c r="AH507" s="283"/>
      <c r="AI507" s="283"/>
      <c r="AJ507" s="283"/>
      <c r="AK507" s="283"/>
    </row>
    <row r="508" spans="1:37" s="23" customFormat="1" ht="15.75">
      <c r="A508" s="118"/>
      <c r="B508" s="109"/>
      <c r="C508" s="88"/>
      <c r="D508" s="88"/>
      <c r="E508" s="88"/>
      <c r="F508" s="88"/>
      <c r="G508" s="22"/>
      <c r="H508" s="283"/>
      <c r="I508" s="283"/>
      <c r="J508" s="283"/>
      <c r="K508" s="283"/>
      <c r="L508" s="283"/>
      <c r="M508" s="283"/>
      <c r="N508" s="283"/>
      <c r="O508" s="283"/>
      <c r="P508" s="283"/>
      <c r="Q508" s="283"/>
      <c r="R508" s="283"/>
      <c r="S508" s="283"/>
      <c r="T508" s="283"/>
      <c r="U508" s="283"/>
      <c r="V508" s="283"/>
      <c r="W508" s="283"/>
      <c r="X508" s="283"/>
      <c r="Y508" s="283"/>
      <c r="Z508" s="283"/>
      <c r="AA508" s="283"/>
      <c r="AB508" s="283"/>
      <c r="AC508" s="283"/>
      <c r="AD508" s="283"/>
      <c r="AE508" s="283"/>
      <c r="AF508" s="283"/>
      <c r="AG508" s="283"/>
      <c r="AH508" s="283"/>
      <c r="AI508" s="283"/>
      <c r="AJ508" s="283"/>
      <c r="AK508" s="283"/>
    </row>
    <row r="509" spans="1:37" s="23" customFormat="1" ht="15.75">
      <c r="A509" s="118"/>
      <c r="B509" s="109"/>
      <c r="C509" s="88"/>
      <c r="D509" s="88"/>
      <c r="E509" s="88"/>
      <c r="F509" s="88"/>
      <c r="G509" s="22"/>
      <c r="H509" s="283"/>
      <c r="I509" s="283"/>
      <c r="J509" s="283"/>
      <c r="K509" s="283"/>
      <c r="L509" s="283"/>
      <c r="M509" s="283"/>
      <c r="N509" s="283"/>
      <c r="O509" s="283"/>
      <c r="P509" s="283"/>
      <c r="Q509" s="283"/>
      <c r="R509" s="283"/>
      <c r="S509" s="283"/>
      <c r="T509" s="283"/>
      <c r="U509" s="283"/>
      <c r="V509" s="283"/>
      <c r="W509" s="283"/>
      <c r="X509" s="283"/>
      <c r="Y509" s="283"/>
      <c r="Z509" s="283"/>
      <c r="AA509" s="283"/>
      <c r="AB509" s="283"/>
      <c r="AC509" s="283"/>
      <c r="AD509" s="283"/>
      <c r="AE509" s="283"/>
      <c r="AF509" s="283"/>
      <c r="AG509" s="283"/>
      <c r="AH509" s="283"/>
      <c r="AI509" s="283"/>
      <c r="AJ509" s="283"/>
      <c r="AK509" s="283"/>
    </row>
    <row r="510" spans="1:37" s="23" customFormat="1" ht="15.75">
      <c r="A510" s="118"/>
      <c r="B510" s="109"/>
      <c r="C510" s="88"/>
      <c r="D510" s="88"/>
      <c r="E510" s="88"/>
      <c r="F510" s="88"/>
      <c r="G510" s="22"/>
      <c r="H510" s="283"/>
      <c r="I510" s="283"/>
      <c r="J510" s="283"/>
      <c r="K510" s="283"/>
      <c r="L510" s="283"/>
      <c r="M510" s="283"/>
      <c r="N510" s="283"/>
      <c r="O510" s="283"/>
      <c r="P510" s="283"/>
      <c r="Q510" s="283"/>
      <c r="R510" s="283"/>
      <c r="S510" s="283"/>
      <c r="T510" s="283"/>
      <c r="U510" s="283"/>
      <c r="V510" s="283"/>
      <c r="W510" s="283"/>
      <c r="X510" s="283"/>
      <c r="Y510" s="283"/>
      <c r="Z510" s="283"/>
      <c r="AA510" s="283"/>
      <c r="AB510" s="283"/>
      <c r="AC510" s="283"/>
      <c r="AD510" s="283"/>
      <c r="AE510" s="283"/>
      <c r="AF510" s="283"/>
      <c r="AG510" s="283"/>
      <c r="AH510" s="283"/>
      <c r="AI510" s="283"/>
      <c r="AJ510" s="283"/>
      <c r="AK510" s="283"/>
    </row>
    <row r="511" spans="1:37" s="23" customFormat="1" ht="15.75">
      <c r="A511" s="118"/>
      <c r="B511" s="109"/>
      <c r="C511" s="88"/>
      <c r="D511" s="88"/>
      <c r="E511" s="88"/>
      <c r="F511" s="88"/>
      <c r="G511" s="22"/>
      <c r="H511" s="283"/>
      <c r="I511" s="283"/>
      <c r="J511" s="283"/>
      <c r="K511" s="283"/>
      <c r="L511" s="283"/>
      <c r="M511" s="283"/>
      <c r="N511" s="283"/>
      <c r="O511" s="283"/>
      <c r="P511" s="283"/>
      <c r="Q511" s="283"/>
      <c r="R511" s="283"/>
      <c r="S511" s="283"/>
      <c r="T511" s="283"/>
      <c r="U511" s="283"/>
      <c r="V511" s="283"/>
      <c r="W511" s="283"/>
      <c r="X511" s="283"/>
      <c r="Y511" s="283"/>
      <c r="Z511" s="283"/>
      <c r="AA511" s="283"/>
      <c r="AB511" s="283"/>
      <c r="AC511" s="283"/>
      <c r="AD511" s="283"/>
      <c r="AE511" s="283"/>
      <c r="AF511" s="283"/>
      <c r="AG511" s="283"/>
      <c r="AH511" s="283"/>
      <c r="AI511" s="283"/>
      <c r="AJ511" s="283"/>
      <c r="AK511" s="283"/>
    </row>
    <row r="512" spans="1:37" s="23" customFormat="1" ht="15.75">
      <c r="A512" s="118"/>
      <c r="B512" s="109"/>
      <c r="C512" s="88"/>
      <c r="D512" s="88"/>
      <c r="E512" s="88"/>
      <c r="F512" s="88"/>
      <c r="G512" s="22"/>
      <c r="H512" s="283"/>
      <c r="I512" s="283"/>
      <c r="J512" s="283"/>
      <c r="K512" s="283"/>
      <c r="L512" s="283"/>
      <c r="M512" s="283"/>
      <c r="N512" s="283"/>
      <c r="O512" s="283"/>
      <c r="P512" s="283"/>
      <c r="Q512" s="283"/>
      <c r="R512" s="283"/>
      <c r="S512" s="283"/>
      <c r="T512" s="283"/>
      <c r="U512" s="283"/>
      <c r="V512" s="283"/>
      <c r="W512" s="283"/>
      <c r="X512" s="283"/>
      <c r="Y512" s="283"/>
      <c r="Z512" s="283"/>
      <c r="AA512" s="283"/>
      <c r="AB512" s="283"/>
      <c r="AC512" s="283"/>
      <c r="AD512" s="283"/>
      <c r="AE512" s="283"/>
      <c r="AF512" s="283"/>
      <c r="AG512" s="283"/>
      <c r="AH512" s="283"/>
      <c r="AI512" s="283"/>
      <c r="AJ512" s="283"/>
      <c r="AK512" s="283"/>
    </row>
    <row r="513" spans="1:37" s="23" customFormat="1" ht="15.75">
      <c r="A513" s="118"/>
      <c r="B513" s="109"/>
      <c r="C513" s="88"/>
      <c r="D513" s="88"/>
      <c r="E513" s="88"/>
      <c r="F513" s="88"/>
      <c r="G513" s="22"/>
      <c r="H513" s="283"/>
      <c r="I513" s="283"/>
      <c r="J513" s="283"/>
      <c r="K513" s="283"/>
      <c r="L513" s="283"/>
      <c r="M513" s="283"/>
      <c r="N513" s="283"/>
      <c r="O513" s="283"/>
      <c r="P513" s="283"/>
      <c r="Q513" s="283"/>
      <c r="R513" s="283"/>
      <c r="S513" s="283"/>
      <c r="T513" s="283"/>
      <c r="U513" s="283"/>
      <c r="V513" s="283"/>
      <c r="W513" s="283"/>
      <c r="X513" s="283"/>
      <c r="Y513" s="283"/>
      <c r="Z513" s="283"/>
      <c r="AA513" s="283"/>
      <c r="AB513" s="283"/>
      <c r="AC513" s="283"/>
      <c r="AD513" s="283"/>
      <c r="AE513" s="283"/>
      <c r="AF513" s="283"/>
      <c r="AG513" s="283"/>
      <c r="AH513" s="283"/>
      <c r="AI513" s="283"/>
      <c r="AJ513" s="283"/>
      <c r="AK513" s="283"/>
    </row>
    <row r="514" spans="1:37" s="23" customFormat="1" ht="15.75">
      <c r="A514" s="118"/>
      <c r="B514" s="109"/>
      <c r="C514" s="88"/>
      <c r="D514" s="88"/>
      <c r="E514" s="88"/>
      <c r="F514" s="88"/>
      <c r="G514" s="22"/>
      <c r="H514" s="283"/>
      <c r="I514" s="283"/>
      <c r="J514" s="283"/>
      <c r="K514" s="283"/>
      <c r="L514" s="283"/>
      <c r="M514" s="283"/>
      <c r="N514" s="283"/>
      <c r="O514" s="283"/>
      <c r="P514" s="283"/>
      <c r="Q514" s="283"/>
      <c r="R514" s="283"/>
      <c r="S514" s="283"/>
      <c r="T514" s="283"/>
      <c r="U514" s="283"/>
      <c r="V514" s="283"/>
      <c r="W514" s="283"/>
      <c r="X514" s="283"/>
      <c r="Y514" s="283"/>
      <c r="Z514" s="283"/>
      <c r="AA514" s="283"/>
      <c r="AB514" s="283"/>
      <c r="AC514" s="283"/>
      <c r="AD514" s="283"/>
      <c r="AE514" s="283"/>
      <c r="AF514" s="283"/>
      <c r="AG514" s="283"/>
      <c r="AH514" s="283"/>
      <c r="AI514" s="283"/>
      <c r="AJ514" s="283"/>
      <c r="AK514" s="283"/>
    </row>
    <row r="515" spans="1:37" s="23" customFormat="1" ht="15.75">
      <c r="A515" s="118"/>
      <c r="B515" s="109"/>
      <c r="C515" s="88"/>
      <c r="D515" s="88"/>
      <c r="E515" s="88"/>
      <c r="F515" s="88"/>
      <c r="G515" s="22"/>
      <c r="H515" s="283"/>
      <c r="I515" s="283"/>
      <c r="J515" s="283"/>
      <c r="K515" s="283"/>
      <c r="L515" s="283"/>
      <c r="M515" s="283"/>
      <c r="N515" s="283"/>
      <c r="O515" s="283"/>
      <c r="P515" s="283"/>
      <c r="Q515" s="283"/>
      <c r="R515" s="283"/>
      <c r="S515" s="283"/>
      <c r="T515" s="283"/>
      <c r="U515" s="283"/>
      <c r="V515" s="283"/>
      <c r="W515" s="283"/>
      <c r="X515" s="283"/>
      <c r="Y515" s="283"/>
      <c r="Z515" s="283"/>
      <c r="AA515" s="283"/>
      <c r="AB515" s="283"/>
      <c r="AC515" s="283"/>
      <c r="AD515" s="283"/>
      <c r="AE515" s="283"/>
      <c r="AF515" s="283"/>
      <c r="AG515" s="283"/>
      <c r="AH515" s="283"/>
      <c r="AI515" s="283"/>
      <c r="AJ515" s="283"/>
      <c r="AK515" s="283"/>
    </row>
    <row r="516" spans="1:37" s="23" customFormat="1" ht="15.75">
      <c r="A516" s="118"/>
      <c r="B516" s="109"/>
      <c r="C516" s="88"/>
      <c r="D516" s="88"/>
      <c r="E516" s="88"/>
      <c r="F516" s="88"/>
      <c r="G516" s="22"/>
      <c r="H516" s="283"/>
      <c r="I516" s="283"/>
      <c r="J516" s="283"/>
      <c r="K516" s="283"/>
      <c r="L516" s="283"/>
      <c r="M516" s="283"/>
      <c r="N516" s="283"/>
      <c r="O516" s="283"/>
      <c r="P516" s="283"/>
      <c r="Q516" s="283"/>
      <c r="R516" s="283"/>
      <c r="S516" s="283"/>
      <c r="T516" s="283"/>
      <c r="U516" s="283"/>
      <c r="V516" s="283"/>
      <c r="W516" s="283"/>
      <c r="X516" s="283"/>
      <c r="Y516" s="283"/>
      <c r="Z516" s="283"/>
      <c r="AA516" s="283"/>
      <c r="AB516" s="283"/>
      <c r="AC516" s="283"/>
      <c r="AD516" s="283"/>
      <c r="AE516" s="283"/>
      <c r="AF516" s="283"/>
      <c r="AG516" s="283"/>
      <c r="AH516" s="283"/>
      <c r="AI516" s="283"/>
      <c r="AJ516" s="283"/>
      <c r="AK516" s="283"/>
    </row>
    <row r="517" spans="1:37" s="23" customFormat="1" ht="15.75">
      <c r="A517" s="118"/>
      <c r="B517" s="109"/>
      <c r="C517" s="88"/>
      <c r="D517" s="88"/>
      <c r="E517" s="88"/>
      <c r="F517" s="88"/>
      <c r="G517" s="22"/>
      <c r="H517" s="283"/>
      <c r="I517" s="283"/>
      <c r="J517" s="283"/>
      <c r="K517" s="283"/>
      <c r="L517" s="283"/>
      <c r="M517" s="283"/>
      <c r="N517" s="283"/>
      <c r="O517" s="283"/>
      <c r="P517" s="283"/>
      <c r="Q517" s="283"/>
      <c r="R517" s="283"/>
      <c r="S517" s="283"/>
      <c r="T517" s="283"/>
      <c r="U517" s="283"/>
      <c r="V517" s="283"/>
      <c r="W517" s="283"/>
      <c r="X517" s="283"/>
      <c r="Y517" s="283"/>
      <c r="Z517" s="283"/>
      <c r="AA517" s="283"/>
      <c r="AB517" s="283"/>
      <c r="AC517" s="283"/>
      <c r="AD517" s="283"/>
      <c r="AE517" s="283"/>
      <c r="AF517" s="283"/>
      <c r="AG517" s="283"/>
      <c r="AH517" s="283"/>
      <c r="AI517" s="283"/>
      <c r="AJ517" s="283"/>
      <c r="AK517" s="283"/>
    </row>
    <row r="518" spans="1:37" s="23" customFormat="1" ht="15.75">
      <c r="A518" s="118"/>
      <c r="B518" s="109"/>
      <c r="C518" s="88"/>
      <c r="D518" s="88"/>
      <c r="E518" s="88"/>
      <c r="F518" s="88"/>
      <c r="G518" s="22"/>
      <c r="H518" s="283"/>
      <c r="I518" s="283"/>
      <c r="J518" s="283"/>
      <c r="K518" s="283"/>
      <c r="L518" s="283"/>
      <c r="M518" s="283"/>
      <c r="N518" s="283"/>
      <c r="O518" s="283"/>
      <c r="P518" s="283"/>
      <c r="Q518" s="283"/>
      <c r="R518" s="283"/>
      <c r="S518" s="283"/>
      <c r="T518" s="283"/>
      <c r="U518" s="283"/>
      <c r="V518" s="283"/>
      <c r="W518" s="283"/>
      <c r="X518" s="283"/>
      <c r="Y518" s="283"/>
      <c r="Z518" s="283"/>
      <c r="AA518" s="283"/>
      <c r="AB518" s="283"/>
      <c r="AC518" s="283"/>
      <c r="AD518" s="283"/>
      <c r="AE518" s="283"/>
      <c r="AF518" s="283"/>
      <c r="AG518" s="283"/>
      <c r="AH518" s="283"/>
      <c r="AI518" s="283"/>
      <c r="AJ518" s="283"/>
      <c r="AK518" s="283"/>
    </row>
    <row r="519" spans="1:37" s="23" customFormat="1" ht="15.75">
      <c r="A519" s="118"/>
      <c r="B519" s="109"/>
      <c r="C519" s="88"/>
      <c r="D519" s="88"/>
      <c r="E519" s="88"/>
      <c r="F519" s="88"/>
      <c r="G519" s="22"/>
      <c r="H519" s="283"/>
      <c r="I519" s="283"/>
      <c r="J519" s="283"/>
      <c r="K519" s="283"/>
      <c r="L519" s="283"/>
      <c r="M519" s="283"/>
      <c r="N519" s="283"/>
      <c r="O519" s="283"/>
      <c r="P519" s="283"/>
      <c r="Q519" s="283"/>
      <c r="R519" s="283"/>
      <c r="S519" s="283"/>
      <c r="T519" s="283"/>
      <c r="U519" s="283"/>
      <c r="V519" s="283"/>
      <c r="W519" s="283"/>
      <c r="X519" s="283"/>
      <c r="Y519" s="283"/>
      <c r="Z519" s="283"/>
      <c r="AA519" s="283"/>
      <c r="AB519" s="283"/>
      <c r="AC519" s="283"/>
      <c r="AD519" s="283"/>
      <c r="AE519" s="283"/>
      <c r="AF519" s="283"/>
      <c r="AG519" s="283"/>
      <c r="AH519" s="283"/>
      <c r="AI519" s="283"/>
      <c r="AJ519" s="283"/>
      <c r="AK519" s="283"/>
    </row>
    <row r="520" spans="1:37" s="23" customFormat="1" ht="15.75">
      <c r="A520" s="118"/>
      <c r="B520" s="109"/>
      <c r="C520" s="88"/>
      <c r="D520" s="88"/>
      <c r="E520" s="88"/>
      <c r="F520" s="88"/>
      <c r="G520" s="22"/>
      <c r="H520" s="283"/>
      <c r="I520" s="283"/>
      <c r="J520" s="283"/>
      <c r="K520" s="283"/>
      <c r="L520" s="283"/>
      <c r="M520" s="283"/>
      <c r="N520" s="283"/>
      <c r="O520" s="283"/>
      <c r="P520" s="283"/>
      <c r="Q520" s="283"/>
      <c r="R520" s="283"/>
      <c r="S520" s="283"/>
      <c r="T520" s="283"/>
      <c r="U520" s="283"/>
      <c r="V520" s="283"/>
      <c r="W520" s="283"/>
      <c r="X520" s="283"/>
      <c r="Y520" s="283"/>
      <c r="Z520" s="283"/>
      <c r="AA520" s="283"/>
      <c r="AB520" s="283"/>
      <c r="AC520" s="283"/>
      <c r="AD520" s="283"/>
      <c r="AE520" s="283"/>
      <c r="AF520" s="283"/>
      <c r="AG520" s="283"/>
      <c r="AH520" s="283"/>
      <c r="AI520" s="283"/>
      <c r="AJ520" s="283"/>
      <c r="AK520" s="283"/>
    </row>
    <row r="521" spans="1:37" s="23" customFormat="1" ht="15.75">
      <c r="A521" s="118"/>
      <c r="B521" s="109"/>
      <c r="C521" s="88"/>
      <c r="D521" s="88"/>
      <c r="E521" s="88"/>
      <c r="F521" s="88"/>
      <c r="G521" s="22"/>
      <c r="H521" s="283"/>
      <c r="I521" s="283"/>
      <c r="J521" s="283"/>
      <c r="K521" s="283"/>
      <c r="L521" s="283"/>
      <c r="M521" s="283"/>
      <c r="N521" s="283"/>
      <c r="O521" s="283"/>
      <c r="P521" s="283"/>
      <c r="Q521" s="283"/>
      <c r="R521" s="283"/>
      <c r="S521" s="283"/>
      <c r="T521" s="283"/>
      <c r="U521" s="283"/>
      <c r="V521" s="283"/>
      <c r="W521" s="283"/>
      <c r="X521" s="283"/>
      <c r="Y521" s="283"/>
      <c r="Z521" s="283"/>
      <c r="AA521" s="283"/>
      <c r="AB521" s="283"/>
      <c r="AC521" s="283"/>
      <c r="AD521" s="283"/>
      <c r="AE521" s="283"/>
      <c r="AF521" s="283"/>
      <c r="AG521" s="283"/>
      <c r="AH521" s="283"/>
      <c r="AI521" s="283"/>
      <c r="AJ521" s="283"/>
      <c r="AK521" s="283"/>
    </row>
    <row r="522" spans="1:37" s="23" customFormat="1" ht="15.75">
      <c r="A522" s="118"/>
      <c r="B522" s="109"/>
      <c r="C522" s="88"/>
      <c r="D522" s="88"/>
      <c r="E522" s="88"/>
      <c r="F522" s="88"/>
      <c r="G522" s="22"/>
      <c r="H522" s="283"/>
      <c r="I522" s="283"/>
      <c r="J522" s="283"/>
      <c r="K522" s="283"/>
      <c r="L522" s="283"/>
      <c r="M522" s="283"/>
      <c r="N522" s="283"/>
      <c r="O522" s="283"/>
      <c r="P522" s="283"/>
      <c r="Q522" s="283"/>
      <c r="R522" s="283"/>
      <c r="S522" s="283"/>
      <c r="T522" s="283"/>
      <c r="U522" s="283"/>
      <c r="V522" s="283"/>
      <c r="W522" s="283"/>
      <c r="X522" s="283"/>
      <c r="Y522" s="283"/>
      <c r="Z522" s="283"/>
      <c r="AA522" s="283"/>
      <c r="AB522" s="283"/>
      <c r="AC522" s="283"/>
      <c r="AD522" s="283"/>
      <c r="AE522" s="283"/>
      <c r="AF522" s="283"/>
      <c r="AG522" s="283"/>
      <c r="AH522" s="283"/>
      <c r="AI522" s="283"/>
      <c r="AJ522" s="283"/>
      <c r="AK522" s="283"/>
    </row>
    <row r="523" spans="1:37" s="23" customFormat="1" ht="15.75">
      <c r="A523" s="118"/>
      <c r="B523" s="109"/>
      <c r="C523" s="88"/>
      <c r="D523" s="88"/>
      <c r="E523" s="88"/>
      <c r="F523" s="88"/>
      <c r="G523" s="22"/>
      <c r="H523" s="283"/>
      <c r="I523" s="283"/>
      <c r="J523" s="283"/>
      <c r="K523" s="283"/>
      <c r="L523" s="283"/>
      <c r="M523" s="283"/>
      <c r="N523" s="283"/>
      <c r="O523" s="283"/>
      <c r="P523" s="283"/>
      <c r="Q523" s="283"/>
      <c r="R523" s="283"/>
      <c r="S523" s="283"/>
      <c r="T523" s="283"/>
      <c r="U523" s="283"/>
      <c r="V523" s="283"/>
      <c r="W523" s="283"/>
      <c r="X523" s="283"/>
      <c r="Y523" s="283"/>
      <c r="Z523" s="283"/>
      <c r="AA523" s="283"/>
      <c r="AB523" s="283"/>
      <c r="AC523" s="283"/>
      <c r="AD523" s="283"/>
      <c r="AE523" s="283"/>
      <c r="AF523" s="283"/>
      <c r="AG523" s="283"/>
      <c r="AH523" s="283"/>
      <c r="AI523" s="283"/>
      <c r="AJ523" s="283"/>
      <c r="AK523" s="283"/>
    </row>
    <row r="524" spans="1:37" s="23" customFormat="1" ht="15.75">
      <c r="A524" s="118"/>
      <c r="B524" s="109"/>
      <c r="C524" s="88"/>
      <c r="D524" s="88"/>
      <c r="E524" s="88"/>
      <c r="F524" s="88"/>
      <c r="G524" s="22"/>
      <c r="H524" s="283"/>
      <c r="I524" s="283"/>
      <c r="J524" s="283"/>
      <c r="K524" s="283"/>
      <c r="L524" s="283"/>
      <c r="M524" s="283"/>
      <c r="N524" s="283"/>
      <c r="O524" s="283"/>
      <c r="P524" s="283"/>
      <c r="Q524" s="283"/>
      <c r="R524" s="283"/>
      <c r="S524" s="283"/>
      <c r="T524" s="283"/>
      <c r="U524" s="283"/>
      <c r="V524" s="283"/>
      <c r="W524" s="283"/>
      <c r="X524" s="283"/>
      <c r="Y524" s="283"/>
      <c r="Z524" s="283"/>
      <c r="AA524" s="283"/>
      <c r="AB524" s="283"/>
      <c r="AC524" s="283"/>
      <c r="AD524" s="283"/>
      <c r="AE524" s="283"/>
      <c r="AF524" s="283"/>
      <c r="AG524" s="283"/>
      <c r="AH524" s="283"/>
      <c r="AI524" s="283"/>
      <c r="AJ524" s="283"/>
      <c r="AK524" s="283"/>
    </row>
    <row r="525" spans="1:37" s="23" customFormat="1" ht="15.75">
      <c r="A525" s="118"/>
      <c r="B525" s="109"/>
      <c r="C525" s="88"/>
      <c r="D525" s="88"/>
      <c r="E525" s="88"/>
      <c r="F525" s="88"/>
      <c r="G525" s="22"/>
      <c r="H525" s="283"/>
      <c r="I525" s="283"/>
      <c r="J525" s="283"/>
      <c r="K525" s="283"/>
      <c r="L525" s="283"/>
      <c r="M525" s="283"/>
      <c r="N525" s="283"/>
      <c r="O525" s="283"/>
      <c r="P525" s="283"/>
      <c r="Q525" s="283"/>
      <c r="R525" s="283"/>
      <c r="S525" s="283"/>
      <c r="T525" s="283"/>
      <c r="U525" s="283"/>
      <c r="V525" s="283"/>
      <c r="W525" s="283"/>
      <c r="X525" s="283"/>
      <c r="Y525" s="283"/>
      <c r="Z525" s="283"/>
      <c r="AA525" s="283"/>
      <c r="AB525" s="283"/>
      <c r="AC525" s="283"/>
      <c r="AD525" s="283"/>
      <c r="AE525" s="283"/>
      <c r="AF525" s="283"/>
      <c r="AG525" s="283"/>
      <c r="AH525" s="283"/>
      <c r="AI525" s="283"/>
      <c r="AJ525" s="283"/>
      <c r="AK525" s="283"/>
    </row>
    <row r="526" spans="1:37" s="23" customFormat="1" ht="15.75">
      <c r="A526" s="118"/>
      <c r="B526" s="109"/>
      <c r="C526" s="88"/>
      <c r="D526" s="88"/>
      <c r="E526" s="88"/>
      <c r="F526" s="88"/>
      <c r="G526" s="22"/>
      <c r="H526" s="283"/>
      <c r="I526" s="283"/>
      <c r="J526" s="283"/>
      <c r="K526" s="283"/>
      <c r="L526" s="283"/>
      <c r="M526" s="283"/>
      <c r="N526" s="283"/>
      <c r="O526" s="283"/>
      <c r="P526" s="283"/>
      <c r="Q526" s="283"/>
      <c r="R526" s="283"/>
      <c r="S526" s="283"/>
      <c r="T526" s="283"/>
      <c r="U526" s="283"/>
      <c r="V526" s="283"/>
      <c r="W526" s="283"/>
      <c r="X526" s="283"/>
      <c r="Y526" s="283"/>
      <c r="Z526" s="283"/>
      <c r="AA526" s="283"/>
      <c r="AB526" s="283"/>
      <c r="AC526" s="283"/>
      <c r="AD526" s="283"/>
      <c r="AE526" s="283"/>
      <c r="AF526" s="283"/>
      <c r="AG526" s="283"/>
      <c r="AH526" s="283"/>
      <c r="AI526" s="283"/>
      <c r="AJ526" s="283"/>
      <c r="AK526" s="283"/>
    </row>
    <row r="527" spans="1:37" s="23" customFormat="1" ht="15.75">
      <c r="A527" s="118"/>
      <c r="B527" s="109"/>
      <c r="C527" s="88"/>
      <c r="D527" s="88"/>
      <c r="E527" s="88"/>
      <c r="F527" s="88"/>
      <c r="G527" s="22"/>
      <c r="H527" s="283"/>
      <c r="I527" s="283"/>
      <c r="J527" s="283"/>
      <c r="K527" s="283"/>
      <c r="L527" s="283"/>
      <c r="M527" s="283"/>
      <c r="N527" s="283"/>
      <c r="O527" s="283"/>
      <c r="P527" s="283"/>
      <c r="Q527" s="283"/>
      <c r="R527" s="283"/>
      <c r="S527" s="283"/>
      <c r="T527" s="283"/>
      <c r="U527" s="283"/>
      <c r="V527" s="283"/>
      <c r="W527" s="283"/>
      <c r="X527" s="283"/>
      <c r="Y527" s="283"/>
      <c r="Z527" s="283"/>
      <c r="AA527" s="283"/>
      <c r="AB527" s="283"/>
      <c r="AC527" s="283"/>
      <c r="AD527" s="283"/>
      <c r="AE527" s="283"/>
      <c r="AF527" s="283"/>
      <c r="AG527" s="283"/>
      <c r="AH527" s="283"/>
      <c r="AI527" s="283"/>
      <c r="AJ527" s="283"/>
      <c r="AK527" s="283"/>
    </row>
    <row r="528" spans="1:37" s="23" customFormat="1" ht="15.75">
      <c r="A528" s="118"/>
      <c r="B528" s="109"/>
      <c r="C528" s="88"/>
      <c r="D528" s="88"/>
      <c r="E528" s="88"/>
      <c r="F528" s="88"/>
      <c r="G528" s="22"/>
      <c r="H528" s="283"/>
      <c r="I528" s="283"/>
      <c r="J528" s="283"/>
      <c r="K528" s="283"/>
      <c r="L528" s="283"/>
      <c r="M528" s="283"/>
      <c r="N528" s="283"/>
      <c r="O528" s="283"/>
      <c r="P528" s="283"/>
      <c r="Q528" s="283"/>
      <c r="R528" s="283"/>
      <c r="S528" s="283"/>
      <c r="T528" s="283"/>
      <c r="U528" s="283"/>
      <c r="V528" s="283"/>
      <c r="W528" s="283"/>
      <c r="X528" s="283"/>
      <c r="Y528" s="283"/>
      <c r="Z528" s="283"/>
      <c r="AA528" s="283"/>
      <c r="AB528" s="283"/>
      <c r="AC528" s="283"/>
      <c r="AD528" s="283"/>
      <c r="AE528" s="283"/>
      <c r="AF528" s="283"/>
      <c r="AG528" s="283"/>
      <c r="AH528" s="283"/>
      <c r="AI528" s="283"/>
      <c r="AJ528" s="283"/>
      <c r="AK528" s="283"/>
    </row>
    <row r="529" spans="1:37" s="23" customFormat="1" ht="15.75">
      <c r="A529" s="118"/>
      <c r="B529" s="109"/>
      <c r="C529" s="88"/>
      <c r="D529" s="88"/>
      <c r="E529" s="88"/>
      <c r="F529" s="88"/>
      <c r="G529" s="22"/>
      <c r="H529" s="283"/>
      <c r="I529" s="283"/>
      <c r="J529" s="283"/>
      <c r="K529" s="283"/>
      <c r="L529" s="283"/>
      <c r="M529" s="283"/>
      <c r="N529" s="283"/>
      <c r="O529" s="283"/>
      <c r="P529" s="283"/>
      <c r="Q529" s="283"/>
      <c r="R529" s="283"/>
      <c r="S529" s="283"/>
      <c r="T529" s="283"/>
      <c r="U529" s="283"/>
      <c r="V529" s="283"/>
      <c r="W529" s="283"/>
      <c r="X529" s="283"/>
      <c r="Y529" s="283"/>
      <c r="Z529" s="283"/>
      <c r="AA529" s="283"/>
      <c r="AB529" s="283"/>
      <c r="AC529" s="283"/>
      <c r="AD529" s="283"/>
      <c r="AE529" s="283"/>
      <c r="AF529" s="283"/>
      <c r="AG529" s="283"/>
      <c r="AH529" s="283"/>
      <c r="AI529" s="283"/>
      <c r="AJ529" s="283"/>
      <c r="AK529" s="283"/>
    </row>
    <row r="530" spans="1:37" s="23" customFormat="1" ht="15.75">
      <c r="A530" s="118"/>
      <c r="B530" s="109"/>
      <c r="C530" s="88"/>
      <c r="D530" s="88"/>
      <c r="E530" s="88"/>
      <c r="F530" s="88"/>
      <c r="G530" s="22"/>
      <c r="H530" s="283"/>
      <c r="I530" s="283"/>
      <c r="J530" s="283"/>
      <c r="K530" s="283"/>
      <c r="L530" s="283"/>
      <c r="M530" s="283"/>
      <c r="N530" s="283"/>
      <c r="O530" s="283"/>
      <c r="P530" s="283"/>
      <c r="Q530" s="283"/>
      <c r="R530" s="283"/>
      <c r="S530" s="283"/>
      <c r="T530" s="283"/>
      <c r="U530" s="283"/>
      <c r="V530" s="283"/>
      <c r="W530" s="283"/>
      <c r="X530" s="283"/>
      <c r="Y530" s="283"/>
      <c r="Z530" s="283"/>
      <c r="AA530" s="283"/>
      <c r="AB530" s="283"/>
      <c r="AC530" s="283"/>
      <c r="AD530" s="283"/>
      <c r="AE530" s="283"/>
      <c r="AF530" s="283"/>
      <c r="AG530" s="283"/>
      <c r="AH530" s="283"/>
      <c r="AI530" s="283"/>
      <c r="AJ530" s="283"/>
      <c r="AK530" s="283"/>
    </row>
    <row r="531" spans="1:37" s="23" customFormat="1" ht="15.75">
      <c r="A531" s="118"/>
      <c r="B531" s="109"/>
      <c r="C531" s="88"/>
      <c r="D531" s="88"/>
      <c r="E531" s="88"/>
      <c r="F531" s="88"/>
      <c r="G531" s="22"/>
      <c r="H531" s="283"/>
      <c r="I531" s="283"/>
      <c r="J531" s="283"/>
      <c r="K531" s="283"/>
      <c r="L531" s="283"/>
      <c r="M531" s="283"/>
      <c r="N531" s="283"/>
      <c r="O531" s="283"/>
      <c r="P531" s="283"/>
      <c r="Q531" s="283"/>
      <c r="R531" s="283"/>
      <c r="S531" s="283"/>
      <c r="T531" s="283"/>
      <c r="U531" s="283"/>
      <c r="V531" s="283"/>
      <c r="W531" s="283"/>
      <c r="X531" s="283"/>
      <c r="Y531" s="283"/>
      <c r="Z531" s="283"/>
      <c r="AA531" s="283"/>
      <c r="AB531" s="283"/>
      <c r="AC531" s="283"/>
      <c r="AD531" s="283"/>
      <c r="AE531" s="283"/>
      <c r="AF531" s="283"/>
      <c r="AG531" s="283"/>
      <c r="AH531" s="283"/>
      <c r="AI531" s="283"/>
      <c r="AJ531" s="283"/>
      <c r="AK531" s="283"/>
    </row>
    <row r="532" spans="1:37" s="23" customFormat="1" ht="15.75">
      <c r="A532" s="118"/>
      <c r="B532" s="109"/>
      <c r="C532" s="88"/>
      <c r="D532" s="88"/>
      <c r="E532" s="88"/>
      <c r="F532" s="88"/>
      <c r="G532" s="22"/>
      <c r="H532" s="283"/>
      <c r="I532" s="283"/>
      <c r="J532" s="283"/>
      <c r="K532" s="283"/>
      <c r="L532" s="283"/>
      <c r="M532" s="283"/>
      <c r="N532" s="283"/>
      <c r="O532" s="283"/>
      <c r="P532" s="283"/>
      <c r="Q532" s="283"/>
      <c r="R532" s="283"/>
      <c r="S532" s="283"/>
      <c r="T532" s="283"/>
      <c r="U532" s="283"/>
      <c r="V532" s="283"/>
      <c r="W532" s="283"/>
      <c r="X532" s="283"/>
      <c r="Y532" s="283"/>
      <c r="Z532" s="283"/>
      <c r="AA532" s="283"/>
      <c r="AB532" s="283"/>
      <c r="AC532" s="283"/>
      <c r="AD532" s="283"/>
      <c r="AE532" s="283"/>
      <c r="AF532" s="283"/>
      <c r="AG532" s="283"/>
      <c r="AH532" s="283"/>
      <c r="AI532" s="283"/>
      <c r="AJ532" s="283"/>
      <c r="AK532" s="283"/>
    </row>
    <row r="533" spans="1:37" s="23" customFormat="1" ht="15.75">
      <c r="A533" s="118"/>
      <c r="B533" s="109"/>
      <c r="C533" s="88"/>
      <c r="D533" s="88"/>
      <c r="E533" s="88"/>
      <c r="F533" s="88"/>
      <c r="G533" s="22"/>
      <c r="H533" s="283"/>
      <c r="I533" s="283"/>
      <c r="J533" s="283"/>
      <c r="K533" s="283"/>
      <c r="L533" s="283"/>
      <c r="M533" s="283"/>
      <c r="N533" s="283"/>
      <c r="O533" s="283"/>
      <c r="P533" s="283"/>
      <c r="Q533" s="283"/>
      <c r="R533" s="283"/>
      <c r="S533" s="283"/>
      <c r="T533" s="283"/>
      <c r="U533" s="283"/>
      <c r="V533" s="283"/>
      <c r="W533" s="283"/>
      <c r="X533" s="283"/>
      <c r="Y533" s="283"/>
      <c r="Z533" s="283"/>
      <c r="AA533" s="283"/>
      <c r="AB533" s="283"/>
      <c r="AC533" s="283"/>
      <c r="AD533" s="283"/>
      <c r="AE533" s="283"/>
      <c r="AF533" s="283"/>
      <c r="AG533" s="283"/>
      <c r="AH533" s="283"/>
      <c r="AI533" s="283"/>
      <c r="AJ533" s="283"/>
      <c r="AK533" s="283"/>
    </row>
    <row r="534" spans="1:37" s="23" customFormat="1" ht="15.75">
      <c r="A534" s="118"/>
      <c r="B534" s="109"/>
      <c r="C534" s="88"/>
      <c r="D534" s="88"/>
      <c r="E534" s="88"/>
      <c r="F534" s="88"/>
      <c r="G534" s="22"/>
      <c r="H534" s="283"/>
      <c r="I534" s="283"/>
      <c r="J534" s="283"/>
      <c r="K534" s="283"/>
      <c r="L534" s="283"/>
      <c r="M534" s="283"/>
      <c r="N534" s="283"/>
      <c r="O534" s="283"/>
      <c r="P534" s="283"/>
      <c r="Q534" s="283"/>
      <c r="R534" s="283"/>
      <c r="S534" s="283"/>
      <c r="T534" s="283"/>
      <c r="U534" s="283"/>
      <c r="V534" s="283"/>
      <c r="W534" s="283"/>
      <c r="X534" s="283"/>
      <c r="Y534" s="283"/>
      <c r="Z534" s="283"/>
      <c r="AA534" s="283"/>
      <c r="AB534" s="283"/>
      <c r="AC534" s="283"/>
      <c r="AD534" s="283"/>
      <c r="AE534" s="283"/>
      <c r="AF534" s="283"/>
      <c r="AG534" s="283"/>
      <c r="AH534" s="283"/>
      <c r="AI534" s="283"/>
      <c r="AJ534" s="283"/>
      <c r="AK534" s="283"/>
    </row>
    <row r="535" spans="1:37" s="23" customFormat="1" ht="15.75">
      <c r="A535" s="118"/>
      <c r="B535" s="109"/>
      <c r="C535" s="88"/>
      <c r="D535" s="88"/>
      <c r="E535" s="88"/>
      <c r="F535" s="88"/>
      <c r="G535" s="22"/>
      <c r="H535" s="283"/>
      <c r="I535" s="283"/>
      <c r="J535" s="283"/>
      <c r="K535" s="283"/>
      <c r="L535" s="283"/>
      <c r="M535" s="283"/>
      <c r="N535" s="283"/>
      <c r="O535" s="283"/>
      <c r="P535" s="283"/>
      <c r="Q535" s="283"/>
      <c r="R535" s="283"/>
      <c r="S535" s="283"/>
      <c r="T535" s="283"/>
      <c r="U535" s="283"/>
      <c r="V535" s="283"/>
      <c r="W535" s="283"/>
      <c r="X535" s="283"/>
      <c r="Y535" s="283"/>
      <c r="Z535" s="283"/>
      <c r="AA535" s="283"/>
      <c r="AB535" s="283"/>
      <c r="AC535" s="283"/>
      <c r="AD535" s="283"/>
      <c r="AE535" s="283"/>
      <c r="AF535" s="283"/>
      <c r="AG535" s="283"/>
      <c r="AH535" s="283"/>
      <c r="AI535" s="283"/>
      <c r="AJ535" s="283"/>
      <c r="AK535" s="283"/>
    </row>
    <row r="536" spans="1:37" s="23" customFormat="1" ht="15.75">
      <c r="A536" s="118"/>
      <c r="B536" s="109"/>
      <c r="C536" s="88"/>
      <c r="D536" s="88"/>
      <c r="E536" s="88"/>
      <c r="F536" s="88"/>
      <c r="G536" s="22"/>
      <c r="H536" s="283"/>
      <c r="I536" s="283"/>
      <c r="J536" s="283"/>
      <c r="K536" s="283"/>
      <c r="L536" s="283"/>
      <c r="M536" s="283"/>
      <c r="N536" s="283"/>
      <c r="O536" s="283"/>
      <c r="P536" s="283"/>
      <c r="Q536" s="283"/>
      <c r="R536" s="283"/>
      <c r="S536" s="283"/>
      <c r="T536" s="283"/>
      <c r="U536" s="283"/>
      <c r="V536" s="283"/>
      <c r="W536" s="283"/>
      <c r="X536" s="283"/>
      <c r="Y536" s="283"/>
      <c r="Z536" s="283"/>
      <c r="AA536" s="283"/>
      <c r="AB536" s="283"/>
      <c r="AC536" s="283"/>
      <c r="AD536" s="283"/>
      <c r="AE536" s="283"/>
      <c r="AF536" s="283"/>
      <c r="AG536" s="283"/>
      <c r="AH536" s="283"/>
      <c r="AI536" s="283"/>
      <c r="AJ536" s="283"/>
      <c r="AK536" s="283"/>
    </row>
    <row r="537" spans="1:37" s="23" customFormat="1" ht="15.75">
      <c r="A537" s="118"/>
      <c r="B537" s="109"/>
      <c r="C537" s="88"/>
      <c r="D537" s="88"/>
      <c r="E537" s="88"/>
      <c r="F537" s="88"/>
      <c r="G537" s="22"/>
      <c r="H537" s="283"/>
      <c r="I537" s="283"/>
      <c r="J537" s="283"/>
      <c r="K537" s="283"/>
      <c r="L537" s="283"/>
      <c r="M537" s="283"/>
      <c r="N537" s="283"/>
      <c r="O537" s="283"/>
      <c r="P537" s="283"/>
      <c r="Q537" s="283"/>
      <c r="R537" s="283"/>
      <c r="S537" s="283"/>
      <c r="T537" s="283"/>
      <c r="U537" s="283"/>
      <c r="V537" s="283"/>
      <c r="W537" s="283"/>
      <c r="X537" s="283"/>
      <c r="Y537" s="283"/>
      <c r="Z537" s="283"/>
      <c r="AA537" s="283"/>
      <c r="AB537" s="283"/>
      <c r="AC537" s="283"/>
      <c r="AD537" s="283"/>
      <c r="AE537" s="283"/>
      <c r="AF537" s="283"/>
      <c r="AG537" s="283"/>
      <c r="AH537" s="283"/>
      <c r="AI537" s="283"/>
      <c r="AJ537" s="283"/>
      <c r="AK537" s="283"/>
    </row>
    <row r="538" spans="1:37" s="23" customFormat="1" ht="15.75">
      <c r="A538" s="118"/>
      <c r="B538" s="109"/>
      <c r="C538" s="88"/>
      <c r="D538" s="88"/>
      <c r="E538" s="88"/>
      <c r="F538" s="88"/>
      <c r="G538" s="22"/>
      <c r="H538" s="283"/>
      <c r="I538" s="283"/>
      <c r="J538" s="283"/>
      <c r="K538" s="283"/>
      <c r="L538" s="283"/>
      <c r="M538" s="283"/>
      <c r="N538" s="283"/>
      <c r="O538" s="283"/>
      <c r="P538" s="283"/>
      <c r="Q538" s="283"/>
      <c r="R538" s="283"/>
      <c r="S538" s="283"/>
      <c r="T538" s="283"/>
      <c r="U538" s="283"/>
      <c r="V538" s="283"/>
      <c r="W538" s="283"/>
      <c r="X538" s="283"/>
      <c r="Y538" s="283"/>
      <c r="Z538" s="283"/>
      <c r="AA538" s="283"/>
      <c r="AB538" s="283"/>
      <c r="AC538" s="283"/>
      <c r="AD538" s="283"/>
      <c r="AE538" s="283"/>
      <c r="AF538" s="283"/>
      <c r="AG538" s="283"/>
      <c r="AH538" s="283"/>
      <c r="AI538" s="283"/>
      <c r="AJ538" s="283"/>
      <c r="AK538" s="283"/>
    </row>
    <row r="539" spans="1:37" s="23" customFormat="1" ht="15.75">
      <c r="A539" s="118"/>
      <c r="B539" s="109"/>
      <c r="C539" s="88"/>
      <c r="D539" s="88"/>
      <c r="E539" s="88"/>
      <c r="F539" s="88"/>
      <c r="G539" s="22"/>
      <c r="H539" s="283"/>
      <c r="I539" s="283"/>
      <c r="J539" s="283"/>
      <c r="K539" s="283"/>
      <c r="L539" s="283"/>
      <c r="M539" s="283"/>
      <c r="N539" s="283"/>
      <c r="O539" s="283"/>
      <c r="P539" s="283"/>
      <c r="Q539" s="283"/>
      <c r="R539" s="283"/>
      <c r="S539" s="283"/>
      <c r="T539" s="283"/>
      <c r="U539" s="283"/>
      <c r="V539" s="283"/>
      <c r="W539" s="283"/>
      <c r="X539" s="283"/>
      <c r="Y539" s="283"/>
      <c r="Z539" s="283"/>
      <c r="AA539" s="283"/>
      <c r="AB539" s="283"/>
      <c r="AC539" s="283"/>
      <c r="AD539" s="283"/>
      <c r="AE539" s="283"/>
      <c r="AF539" s="283"/>
      <c r="AG539" s="283"/>
      <c r="AH539" s="283"/>
      <c r="AI539" s="283"/>
      <c r="AJ539" s="283"/>
      <c r="AK539" s="283"/>
    </row>
    <row r="540" spans="1:37" s="23" customFormat="1" ht="15.75">
      <c r="A540" s="118"/>
      <c r="B540" s="109"/>
      <c r="C540" s="88"/>
      <c r="D540" s="88"/>
      <c r="E540" s="88"/>
      <c r="F540" s="88"/>
      <c r="G540" s="22"/>
      <c r="H540" s="283"/>
      <c r="I540" s="283"/>
      <c r="J540" s="283"/>
      <c r="K540" s="283"/>
      <c r="L540" s="283"/>
      <c r="M540" s="283"/>
      <c r="N540" s="283"/>
      <c r="O540" s="283"/>
      <c r="P540" s="283"/>
      <c r="Q540" s="283"/>
      <c r="R540" s="283"/>
      <c r="S540" s="283"/>
      <c r="T540" s="283"/>
      <c r="U540" s="283"/>
      <c r="V540" s="283"/>
      <c r="W540" s="283"/>
      <c r="X540" s="283"/>
      <c r="Y540" s="283"/>
      <c r="Z540" s="283"/>
      <c r="AA540" s="283"/>
      <c r="AB540" s="283"/>
      <c r="AC540" s="283"/>
      <c r="AD540" s="283"/>
      <c r="AE540" s="283"/>
      <c r="AF540" s="283"/>
      <c r="AG540" s="283"/>
      <c r="AH540" s="283"/>
      <c r="AI540" s="283"/>
      <c r="AJ540" s="283"/>
      <c r="AK540" s="283"/>
    </row>
    <row r="541" spans="1:37" s="23" customFormat="1" ht="15.75">
      <c r="A541" s="118"/>
      <c r="B541" s="109"/>
      <c r="C541" s="88"/>
      <c r="D541" s="88"/>
      <c r="E541" s="88"/>
      <c r="F541" s="88"/>
      <c r="G541" s="22"/>
      <c r="H541" s="283"/>
      <c r="I541" s="283"/>
      <c r="J541" s="283"/>
      <c r="K541" s="283"/>
      <c r="L541" s="283"/>
      <c r="M541" s="283"/>
      <c r="N541" s="283"/>
      <c r="O541" s="283"/>
      <c r="P541" s="283"/>
      <c r="Q541" s="283"/>
      <c r="R541" s="283"/>
      <c r="S541" s="283"/>
      <c r="T541" s="283"/>
      <c r="U541" s="283"/>
      <c r="V541" s="283"/>
      <c r="W541" s="283"/>
      <c r="X541" s="283"/>
      <c r="Y541" s="283"/>
      <c r="Z541" s="283"/>
      <c r="AA541" s="283"/>
      <c r="AB541" s="283"/>
      <c r="AC541" s="283"/>
      <c r="AD541" s="283"/>
      <c r="AE541" s="283"/>
      <c r="AF541" s="283"/>
      <c r="AG541" s="283"/>
      <c r="AH541" s="283"/>
      <c r="AI541" s="283"/>
      <c r="AJ541" s="283"/>
      <c r="AK541" s="283"/>
    </row>
    <row r="542" spans="1:37" s="23" customFormat="1" ht="15.75">
      <c r="A542" s="118"/>
      <c r="B542" s="109"/>
      <c r="C542" s="88"/>
      <c r="D542" s="88"/>
      <c r="E542" s="88"/>
      <c r="F542" s="88"/>
      <c r="G542" s="22"/>
      <c r="H542" s="283"/>
      <c r="I542" s="283"/>
      <c r="J542" s="283"/>
      <c r="K542" s="283"/>
      <c r="L542" s="283"/>
      <c r="M542" s="283"/>
      <c r="N542" s="283"/>
      <c r="O542" s="283"/>
      <c r="P542" s="283"/>
      <c r="Q542" s="283"/>
      <c r="R542" s="283"/>
      <c r="S542" s="283"/>
      <c r="T542" s="283"/>
      <c r="U542" s="283"/>
      <c r="V542" s="283"/>
      <c r="W542" s="283"/>
      <c r="X542" s="283"/>
      <c r="Y542" s="283"/>
      <c r="Z542" s="283"/>
      <c r="AA542" s="283"/>
      <c r="AB542" s="283"/>
      <c r="AC542" s="283"/>
      <c r="AD542" s="283"/>
      <c r="AE542" s="283"/>
      <c r="AF542" s="283"/>
      <c r="AG542" s="283"/>
      <c r="AH542" s="283"/>
      <c r="AI542" s="283"/>
      <c r="AJ542" s="283"/>
      <c r="AK542" s="283"/>
    </row>
    <row r="543" spans="1:37" s="23" customFormat="1" ht="15.75">
      <c r="A543" s="118"/>
      <c r="B543" s="109"/>
      <c r="C543" s="88"/>
      <c r="D543" s="88"/>
      <c r="E543" s="88"/>
      <c r="F543" s="88"/>
      <c r="G543" s="22"/>
      <c r="H543" s="283"/>
      <c r="I543" s="283"/>
      <c r="J543" s="283"/>
      <c r="K543" s="283"/>
      <c r="L543" s="283"/>
      <c r="M543" s="283"/>
      <c r="N543" s="283"/>
      <c r="O543" s="283"/>
      <c r="P543" s="283"/>
      <c r="Q543" s="283"/>
      <c r="R543" s="283"/>
      <c r="S543" s="283"/>
      <c r="T543" s="283"/>
      <c r="U543" s="283"/>
      <c r="V543" s="283"/>
      <c r="W543" s="283"/>
      <c r="X543" s="283"/>
      <c r="Y543" s="283"/>
      <c r="Z543" s="283"/>
      <c r="AA543" s="283"/>
      <c r="AB543" s="283"/>
      <c r="AC543" s="283"/>
      <c r="AD543" s="283"/>
      <c r="AE543" s="283"/>
      <c r="AF543" s="283"/>
      <c r="AG543" s="283"/>
      <c r="AH543" s="283"/>
      <c r="AI543" s="283"/>
      <c r="AJ543" s="283"/>
      <c r="AK543" s="283"/>
    </row>
    <row r="544" spans="1:37" s="23" customFormat="1" ht="15.75">
      <c r="A544" s="118"/>
      <c r="B544" s="109"/>
      <c r="C544" s="88"/>
      <c r="D544" s="88"/>
      <c r="E544" s="88"/>
      <c r="F544" s="88"/>
      <c r="G544" s="22"/>
      <c r="H544" s="283"/>
      <c r="I544" s="283"/>
      <c r="J544" s="283"/>
      <c r="K544" s="283"/>
      <c r="L544" s="283"/>
      <c r="M544" s="283"/>
      <c r="N544" s="283"/>
      <c r="O544" s="283"/>
      <c r="P544" s="283"/>
      <c r="Q544" s="283"/>
      <c r="R544" s="283"/>
      <c r="S544" s="283"/>
      <c r="T544" s="283"/>
      <c r="U544" s="283"/>
      <c r="V544" s="283"/>
      <c r="W544" s="283"/>
      <c r="X544" s="283"/>
      <c r="Y544" s="283"/>
      <c r="Z544" s="283"/>
      <c r="AA544" s="283"/>
      <c r="AB544" s="283"/>
      <c r="AC544" s="283"/>
      <c r="AD544" s="283"/>
      <c r="AE544" s="283"/>
      <c r="AF544" s="283"/>
      <c r="AG544" s="283"/>
      <c r="AH544" s="283"/>
      <c r="AI544" s="283"/>
      <c r="AJ544" s="283"/>
      <c r="AK544" s="283"/>
    </row>
    <row r="545" spans="1:37" s="23" customFormat="1" ht="15.75">
      <c r="A545" s="118"/>
      <c r="B545" s="109"/>
      <c r="C545" s="88"/>
      <c r="D545" s="88"/>
      <c r="E545" s="88"/>
      <c r="F545" s="88"/>
      <c r="G545" s="22"/>
      <c r="H545" s="283"/>
      <c r="I545" s="283"/>
      <c r="J545" s="283"/>
      <c r="K545" s="283"/>
      <c r="L545" s="283"/>
      <c r="M545" s="283"/>
      <c r="N545" s="283"/>
      <c r="O545" s="283"/>
      <c r="P545" s="283"/>
      <c r="Q545" s="283"/>
      <c r="R545" s="283"/>
      <c r="S545" s="283"/>
      <c r="T545" s="283"/>
      <c r="U545" s="283"/>
      <c r="V545" s="283"/>
      <c r="W545" s="283"/>
      <c r="X545" s="283"/>
      <c r="Y545" s="283"/>
      <c r="Z545" s="283"/>
      <c r="AA545" s="283"/>
      <c r="AB545" s="283"/>
      <c r="AC545" s="283"/>
      <c r="AD545" s="283"/>
      <c r="AE545" s="283"/>
      <c r="AF545" s="283"/>
      <c r="AG545" s="283"/>
      <c r="AH545" s="283"/>
      <c r="AI545" s="283"/>
      <c r="AJ545" s="283"/>
      <c r="AK545" s="283"/>
    </row>
    <row r="546" spans="1:37" s="23" customFormat="1" ht="15.75">
      <c r="A546" s="118"/>
      <c r="B546" s="109"/>
      <c r="C546" s="88"/>
      <c r="D546" s="88"/>
      <c r="E546" s="88"/>
      <c r="F546" s="88"/>
      <c r="G546" s="22"/>
      <c r="H546" s="283"/>
      <c r="I546" s="283"/>
      <c r="J546" s="283"/>
      <c r="K546" s="283"/>
      <c r="L546" s="283"/>
      <c r="M546" s="283"/>
      <c r="N546" s="283"/>
      <c r="O546" s="283"/>
      <c r="P546" s="283"/>
      <c r="Q546" s="283"/>
      <c r="R546" s="283"/>
      <c r="S546" s="283"/>
      <c r="T546" s="283"/>
      <c r="U546" s="283"/>
      <c r="V546" s="283"/>
      <c r="W546" s="283"/>
      <c r="X546" s="283"/>
      <c r="Y546" s="283"/>
      <c r="Z546" s="283"/>
      <c r="AA546" s="283"/>
      <c r="AB546" s="283"/>
      <c r="AC546" s="283"/>
      <c r="AD546" s="283"/>
      <c r="AE546" s="283"/>
      <c r="AF546" s="283"/>
      <c r="AG546" s="283"/>
      <c r="AH546" s="283"/>
      <c r="AI546" s="283"/>
      <c r="AJ546" s="283"/>
      <c r="AK546" s="283"/>
    </row>
    <row r="547" spans="1:37" s="23" customFormat="1" ht="15.75">
      <c r="A547" s="118"/>
      <c r="B547" s="109"/>
      <c r="C547" s="88"/>
      <c r="D547" s="88"/>
      <c r="E547" s="88"/>
      <c r="F547" s="88"/>
      <c r="G547" s="22"/>
      <c r="H547" s="283"/>
      <c r="I547" s="283"/>
      <c r="J547" s="283"/>
      <c r="K547" s="283"/>
      <c r="L547" s="283"/>
      <c r="M547" s="283"/>
      <c r="N547" s="283"/>
      <c r="O547" s="283"/>
      <c r="P547" s="283"/>
      <c r="Q547" s="283"/>
      <c r="R547" s="283"/>
      <c r="S547" s="283"/>
      <c r="T547" s="283"/>
      <c r="U547" s="283"/>
      <c r="V547" s="283"/>
      <c r="W547" s="283"/>
      <c r="X547" s="283"/>
      <c r="Y547" s="283"/>
      <c r="Z547" s="283"/>
      <c r="AA547" s="283"/>
      <c r="AB547" s="283"/>
      <c r="AC547" s="283"/>
      <c r="AD547" s="283"/>
      <c r="AE547" s="283"/>
      <c r="AF547" s="283"/>
      <c r="AG547" s="283"/>
      <c r="AH547" s="283"/>
      <c r="AI547" s="283"/>
      <c r="AJ547" s="283"/>
      <c r="AK547" s="283"/>
    </row>
    <row r="548" spans="1:37" s="23" customFormat="1" ht="15.75">
      <c r="A548" s="118"/>
      <c r="B548" s="109"/>
      <c r="C548" s="88"/>
      <c r="D548" s="88"/>
      <c r="E548" s="88"/>
      <c r="F548" s="88"/>
      <c r="G548" s="22"/>
      <c r="H548" s="283"/>
      <c r="I548" s="283"/>
      <c r="J548" s="283"/>
      <c r="K548" s="283"/>
      <c r="L548" s="283"/>
      <c r="M548" s="283"/>
      <c r="N548" s="283"/>
      <c r="O548" s="283"/>
      <c r="P548" s="283"/>
      <c r="Q548" s="283"/>
      <c r="R548" s="283"/>
      <c r="S548" s="283"/>
      <c r="T548" s="283"/>
      <c r="U548" s="283"/>
      <c r="V548" s="283"/>
      <c r="W548" s="283"/>
      <c r="X548" s="283"/>
      <c r="Y548" s="283"/>
      <c r="Z548" s="283"/>
      <c r="AA548" s="283"/>
      <c r="AB548" s="283"/>
      <c r="AC548" s="283"/>
      <c r="AD548" s="283"/>
      <c r="AE548" s="283"/>
      <c r="AF548" s="283"/>
      <c r="AG548" s="283"/>
      <c r="AH548" s="283"/>
      <c r="AI548" s="283"/>
      <c r="AJ548" s="283"/>
      <c r="AK548" s="283"/>
    </row>
    <row r="549" spans="1:37" s="23" customFormat="1" ht="15.75">
      <c r="A549" s="118"/>
      <c r="B549" s="109"/>
      <c r="C549" s="88"/>
      <c r="D549" s="88"/>
      <c r="E549" s="88"/>
      <c r="F549" s="88"/>
      <c r="G549" s="22"/>
      <c r="H549" s="283"/>
      <c r="I549" s="283"/>
      <c r="J549" s="283"/>
      <c r="K549" s="283"/>
      <c r="L549" s="283"/>
      <c r="M549" s="283"/>
      <c r="N549" s="283"/>
      <c r="O549" s="283"/>
      <c r="P549" s="283"/>
      <c r="Q549" s="283"/>
      <c r="R549" s="283"/>
      <c r="S549" s="283"/>
      <c r="T549" s="283"/>
      <c r="U549" s="283"/>
      <c r="V549" s="283"/>
      <c r="W549" s="283"/>
      <c r="X549" s="283"/>
      <c r="Y549" s="283"/>
      <c r="Z549" s="283"/>
      <c r="AA549" s="283"/>
      <c r="AB549" s="283"/>
      <c r="AC549" s="283"/>
      <c r="AD549" s="283"/>
      <c r="AE549" s="283"/>
      <c r="AF549" s="283"/>
      <c r="AG549" s="283"/>
      <c r="AH549" s="283"/>
      <c r="AI549" s="283"/>
      <c r="AJ549" s="283"/>
      <c r="AK549" s="283"/>
    </row>
    <row r="550" spans="1:37" s="23" customFormat="1" ht="15.75">
      <c r="A550" s="118"/>
      <c r="B550" s="109"/>
      <c r="C550" s="88"/>
      <c r="D550" s="88"/>
      <c r="E550" s="88"/>
      <c r="F550" s="88"/>
      <c r="G550" s="22"/>
      <c r="H550" s="283"/>
      <c r="I550" s="283"/>
      <c r="J550" s="283"/>
      <c r="K550" s="283"/>
      <c r="L550" s="283"/>
      <c r="M550" s="283"/>
      <c r="N550" s="283"/>
      <c r="O550" s="283"/>
      <c r="P550" s="283"/>
      <c r="Q550" s="283"/>
      <c r="R550" s="283"/>
      <c r="S550" s="283"/>
      <c r="T550" s="283"/>
      <c r="U550" s="283"/>
      <c r="V550" s="283"/>
      <c r="W550" s="283"/>
      <c r="X550" s="283"/>
      <c r="Y550" s="283"/>
      <c r="Z550" s="283"/>
      <c r="AA550" s="283"/>
      <c r="AB550" s="283"/>
      <c r="AC550" s="283"/>
      <c r="AD550" s="283"/>
      <c r="AE550" s="283"/>
      <c r="AF550" s="283"/>
      <c r="AG550" s="283"/>
      <c r="AH550" s="283"/>
      <c r="AI550" s="283"/>
      <c r="AJ550" s="283"/>
      <c r="AK550" s="283"/>
    </row>
    <row r="551" spans="1:37" s="23" customFormat="1" ht="15.75">
      <c r="A551" s="118"/>
      <c r="B551" s="109"/>
      <c r="C551" s="88"/>
      <c r="D551" s="88"/>
      <c r="E551" s="88"/>
      <c r="F551" s="88"/>
      <c r="G551" s="22"/>
      <c r="H551" s="283"/>
      <c r="I551" s="283"/>
      <c r="J551" s="283"/>
      <c r="K551" s="283"/>
      <c r="L551" s="283"/>
      <c r="M551" s="283"/>
      <c r="N551" s="283"/>
      <c r="O551" s="283"/>
      <c r="P551" s="283"/>
      <c r="Q551" s="283"/>
      <c r="R551" s="283"/>
      <c r="S551" s="283"/>
      <c r="T551" s="283"/>
      <c r="U551" s="283"/>
      <c r="V551" s="283"/>
      <c r="W551" s="283"/>
      <c r="X551" s="283"/>
      <c r="Y551" s="283"/>
      <c r="Z551" s="283"/>
      <c r="AA551" s="283"/>
      <c r="AB551" s="283"/>
      <c r="AC551" s="283"/>
      <c r="AD551" s="283"/>
      <c r="AE551" s="283"/>
      <c r="AF551" s="283"/>
      <c r="AG551" s="283"/>
      <c r="AH551" s="283"/>
      <c r="AI551" s="283"/>
      <c r="AJ551" s="283"/>
      <c r="AK551" s="283"/>
    </row>
    <row r="552" spans="1:37" s="23" customFormat="1" ht="15.75">
      <c r="A552" s="118"/>
      <c r="B552" s="109"/>
      <c r="C552" s="88"/>
      <c r="D552" s="88"/>
      <c r="E552" s="88"/>
      <c r="F552" s="88"/>
      <c r="G552" s="22"/>
      <c r="H552" s="283"/>
      <c r="I552" s="283"/>
      <c r="J552" s="283"/>
      <c r="K552" s="283"/>
      <c r="L552" s="283"/>
      <c r="M552" s="283"/>
      <c r="N552" s="283"/>
      <c r="O552" s="283"/>
      <c r="P552" s="283"/>
      <c r="Q552" s="283"/>
      <c r="R552" s="283"/>
      <c r="S552" s="283"/>
      <c r="T552" s="283"/>
      <c r="U552" s="283"/>
      <c r="V552" s="283"/>
      <c r="W552" s="283"/>
      <c r="X552" s="283"/>
      <c r="Y552" s="283"/>
      <c r="Z552" s="283"/>
      <c r="AA552" s="283"/>
      <c r="AB552" s="283"/>
      <c r="AC552" s="283"/>
      <c r="AD552" s="283"/>
      <c r="AE552" s="283"/>
      <c r="AF552" s="283"/>
      <c r="AG552" s="283"/>
      <c r="AH552" s="283"/>
      <c r="AI552" s="283"/>
      <c r="AJ552" s="283"/>
      <c r="AK552" s="283"/>
    </row>
    <row r="553" spans="1:37" s="23" customFormat="1" ht="15.75">
      <c r="A553" s="118"/>
      <c r="B553" s="109"/>
      <c r="C553" s="88"/>
      <c r="D553" s="88"/>
      <c r="E553" s="88"/>
      <c r="F553" s="88"/>
      <c r="G553" s="22"/>
      <c r="H553" s="283"/>
      <c r="I553" s="283"/>
      <c r="J553" s="283"/>
      <c r="K553" s="283"/>
      <c r="L553" s="283"/>
      <c r="M553" s="283"/>
      <c r="N553" s="283"/>
      <c r="O553" s="283"/>
      <c r="P553" s="283"/>
      <c r="Q553" s="283"/>
      <c r="R553" s="283"/>
      <c r="S553" s="283"/>
      <c r="T553" s="283"/>
      <c r="U553" s="283"/>
      <c r="V553" s="283"/>
      <c r="W553" s="283"/>
      <c r="X553" s="283"/>
      <c r="Y553" s="283"/>
      <c r="Z553" s="283"/>
      <c r="AA553" s="283"/>
      <c r="AB553" s="283"/>
      <c r="AC553" s="283"/>
      <c r="AD553" s="283"/>
      <c r="AE553" s="283"/>
      <c r="AF553" s="283"/>
      <c r="AG553" s="283"/>
      <c r="AH553" s="283"/>
      <c r="AI553" s="283"/>
      <c r="AJ553" s="283"/>
      <c r="AK553" s="283"/>
    </row>
    <row r="554" spans="1:37" s="23" customFormat="1" ht="15.75">
      <c r="A554" s="118"/>
      <c r="B554" s="109"/>
      <c r="C554" s="88"/>
      <c r="D554" s="88"/>
      <c r="E554" s="88"/>
      <c r="F554" s="88"/>
      <c r="G554" s="22"/>
      <c r="H554" s="283"/>
      <c r="I554" s="283"/>
      <c r="J554" s="283"/>
      <c r="K554" s="283"/>
      <c r="L554" s="283"/>
      <c r="M554" s="283"/>
      <c r="N554" s="283"/>
      <c r="O554" s="283"/>
      <c r="P554" s="283"/>
      <c r="Q554" s="283"/>
      <c r="R554" s="283"/>
      <c r="S554" s="283"/>
      <c r="T554" s="283"/>
      <c r="U554" s="283"/>
      <c r="V554" s="283"/>
      <c r="W554" s="283"/>
      <c r="X554" s="283"/>
      <c r="Y554" s="283"/>
      <c r="Z554" s="283"/>
      <c r="AA554" s="283"/>
      <c r="AB554" s="283"/>
      <c r="AC554" s="283"/>
      <c r="AD554" s="283"/>
      <c r="AE554" s="283"/>
      <c r="AF554" s="283"/>
      <c r="AG554" s="283"/>
      <c r="AH554" s="283"/>
      <c r="AI554" s="283"/>
      <c r="AJ554" s="283"/>
      <c r="AK554" s="283"/>
    </row>
    <row r="555" spans="1:37" s="23" customFormat="1" ht="15.75">
      <c r="A555" s="118"/>
      <c r="B555" s="109"/>
      <c r="C555" s="88"/>
      <c r="D555" s="88"/>
      <c r="E555" s="88"/>
      <c r="F555" s="88"/>
      <c r="G555" s="22"/>
      <c r="H555" s="283"/>
      <c r="I555" s="283"/>
      <c r="J555" s="283"/>
      <c r="K555" s="283"/>
      <c r="L555" s="283"/>
      <c r="M555" s="283"/>
      <c r="N555" s="283"/>
      <c r="O555" s="283"/>
      <c r="P555" s="283"/>
      <c r="Q555" s="283"/>
      <c r="R555" s="283"/>
      <c r="S555" s="283"/>
      <c r="T555" s="283"/>
      <c r="U555" s="283"/>
      <c r="V555" s="283"/>
      <c r="W555" s="283"/>
      <c r="X555" s="283"/>
      <c r="Y555" s="283"/>
      <c r="Z555" s="283"/>
      <c r="AA555" s="283"/>
      <c r="AB555" s="283"/>
      <c r="AC555" s="283"/>
      <c r="AD555" s="283"/>
      <c r="AE555" s="283"/>
      <c r="AF555" s="283"/>
      <c r="AG555" s="283"/>
      <c r="AH555" s="283"/>
      <c r="AI555" s="283"/>
      <c r="AJ555" s="283"/>
      <c r="AK555" s="283"/>
    </row>
    <row r="556" spans="1:37" s="23" customFormat="1" ht="15.75">
      <c r="A556" s="118"/>
      <c r="B556" s="109"/>
      <c r="C556" s="88"/>
      <c r="D556" s="88"/>
      <c r="E556" s="88"/>
      <c r="F556" s="88"/>
      <c r="G556" s="22"/>
      <c r="H556" s="283"/>
      <c r="I556" s="283"/>
      <c r="J556" s="283"/>
      <c r="K556" s="283"/>
      <c r="L556" s="283"/>
      <c r="M556" s="283"/>
      <c r="N556" s="283"/>
      <c r="O556" s="283"/>
      <c r="P556" s="283"/>
      <c r="Q556" s="283"/>
      <c r="R556" s="283"/>
      <c r="S556" s="283"/>
      <c r="T556" s="283"/>
      <c r="U556" s="283"/>
      <c r="V556" s="283"/>
      <c r="W556" s="283"/>
      <c r="X556" s="283"/>
      <c r="Y556" s="283"/>
      <c r="Z556" s="283"/>
      <c r="AA556" s="283"/>
      <c r="AB556" s="283"/>
      <c r="AC556" s="283"/>
      <c r="AD556" s="283"/>
      <c r="AE556" s="283"/>
      <c r="AF556" s="283"/>
      <c r="AG556" s="283"/>
      <c r="AH556" s="283"/>
      <c r="AI556" s="283"/>
      <c r="AJ556" s="283"/>
      <c r="AK556" s="283"/>
    </row>
    <row r="557" spans="1:37" s="23" customFormat="1" ht="15.75">
      <c r="A557" s="118"/>
      <c r="B557" s="109"/>
      <c r="C557" s="88"/>
      <c r="D557" s="88"/>
      <c r="E557" s="88"/>
      <c r="F557" s="88"/>
      <c r="G557" s="22"/>
      <c r="H557" s="283"/>
      <c r="I557" s="283"/>
      <c r="J557" s="283"/>
      <c r="K557" s="283"/>
      <c r="L557" s="283"/>
      <c r="M557" s="283"/>
      <c r="N557" s="283"/>
      <c r="O557" s="283"/>
      <c r="P557" s="283"/>
      <c r="Q557" s="283"/>
      <c r="R557" s="283"/>
      <c r="S557" s="283"/>
      <c r="T557" s="283"/>
      <c r="U557" s="283"/>
      <c r="V557" s="283"/>
      <c r="W557" s="283"/>
      <c r="X557" s="283"/>
      <c r="Y557" s="283"/>
      <c r="Z557" s="283"/>
      <c r="AA557" s="283"/>
      <c r="AB557" s="283"/>
      <c r="AC557" s="283"/>
      <c r="AD557" s="283"/>
      <c r="AE557" s="283"/>
      <c r="AF557" s="283"/>
      <c r="AG557" s="283"/>
      <c r="AH557" s="283"/>
      <c r="AI557" s="283"/>
      <c r="AJ557" s="283"/>
      <c r="AK557" s="283"/>
    </row>
    <row r="558" spans="1:37" s="23" customFormat="1" ht="15.75">
      <c r="A558" s="118"/>
      <c r="B558" s="109"/>
      <c r="C558" s="88"/>
      <c r="D558" s="88"/>
      <c r="E558" s="88"/>
      <c r="F558" s="88"/>
      <c r="G558" s="22"/>
      <c r="H558" s="283"/>
      <c r="I558" s="283"/>
      <c r="J558" s="283"/>
      <c r="K558" s="283"/>
      <c r="L558" s="283"/>
      <c r="M558" s="283"/>
      <c r="N558" s="283"/>
      <c r="O558" s="283"/>
      <c r="P558" s="283"/>
      <c r="Q558" s="283"/>
      <c r="R558" s="283"/>
      <c r="S558" s="283"/>
      <c r="T558" s="283"/>
      <c r="U558" s="283"/>
      <c r="V558" s="283"/>
      <c r="W558" s="283"/>
      <c r="X558" s="283"/>
      <c r="Y558" s="283"/>
      <c r="Z558" s="283"/>
      <c r="AA558" s="283"/>
      <c r="AB558" s="283"/>
      <c r="AC558" s="283"/>
      <c r="AD558" s="283"/>
      <c r="AE558" s="283"/>
      <c r="AF558" s="283"/>
      <c r="AG558" s="283"/>
      <c r="AH558" s="283"/>
      <c r="AI558" s="283"/>
      <c r="AJ558" s="283"/>
      <c r="AK558" s="283"/>
    </row>
    <row r="559" spans="1:37" s="23" customFormat="1" ht="15.75">
      <c r="A559" s="118"/>
      <c r="B559" s="109"/>
      <c r="C559" s="88"/>
      <c r="D559" s="88"/>
      <c r="E559" s="88"/>
      <c r="F559" s="88"/>
      <c r="G559" s="22"/>
      <c r="H559" s="283"/>
      <c r="I559" s="283"/>
      <c r="J559" s="283"/>
      <c r="K559" s="283"/>
      <c r="L559" s="283"/>
      <c r="M559" s="283"/>
      <c r="N559" s="283"/>
      <c r="O559" s="283"/>
      <c r="P559" s="283"/>
      <c r="Q559" s="283"/>
      <c r="R559" s="283"/>
      <c r="S559" s="283"/>
      <c r="T559" s="283"/>
      <c r="U559" s="283"/>
      <c r="V559" s="283"/>
      <c r="W559" s="283"/>
      <c r="X559" s="283"/>
      <c r="Y559" s="283"/>
      <c r="Z559" s="283"/>
      <c r="AA559" s="283"/>
      <c r="AB559" s="283"/>
      <c r="AC559" s="283"/>
      <c r="AD559" s="283"/>
      <c r="AE559" s="283"/>
      <c r="AF559" s="283"/>
      <c r="AG559" s="283"/>
      <c r="AH559" s="283"/>
      <c r="AI559" s="283"/>
      <c r="AJ559" s="283"/>
      <c r="AK559" s="283"/>
    </row>
    <row r="560" spans="1:37" s="23" customFormat="1" ht="15.75">
      <c r="A560" s="118"/>
      <c r="B560" s="109"/>
      <c r="C560" s="88"/>
      <c r="D560" s="88"/>
      <c r="E560" s="88"/>
      <c r="F560" s="88"/>
      <c r="G560" s="22"/>
      <c r="H560" s="283"/>
      <c r="I560" s="283"/>
      <c r="J560" s="283"/>
      <c r="K560" s="283"/>
      <c r="L560" s="283"/>
      <c r="M560" s="283"/>
      <c r="N560" s="283"/>
      <c r="O560" s="283"/>
      <c r="P560" s="283"/>
      <c r="Q560" s="283"/>
      <c r="R560" s="283"/>
      <c r="S560" s="283"/>
      <c r="T560" s="283"/>
      <c r="U560" s="283"/>
      <c r="V560" s="283"/>
      <c r="W560" s="283"/>
      <c r="X560" s="283"/>
      <c r="Y560" s="283"/>
      <c r="Z560" s="283"/>
      <c r="AA560" s="283"/>
      <c r="AB560" s="283"/>
      <c r="AC560" s="283"/>
      <c r="AD560" s="283"/>
      <c r="AE560" s="283"/>
      <c r="AF560" s="283"/>
      <c r="AG560" s="283"/>
      <c r="AH560" s="283"/>
      <c r="AI560" s="283"/>
      <c r="AJ560" s="283"/>
      <c r="AK560" s="283"/>
    </row>
    <row r="561" spans="1:37" s="23" customFormat="1" ht="15.75">
      <c r="A561" s="118"/>
      <c r="B561" s="109"/>
      <c r="C561" s="88"/>
      <c r="D561" s="88"/>
      <c r="E561" s="88"/>
      <c r="F561" s="88"/>
      <c r="G561" s="22"/>
      <c r="H561" s="283"/>
      <c r="I561" s="283"/>
      <c r="J561" s="283"/>
      <c r="K561" s="283"/>
      <c r="L561" s="283"/>
      <c r="M561" s="283"/>
      <c r="N561" s="283"/>
      <c r="O561" s="283"/>
      <c r="P561" s="283"/>
      <c r="Q561" s="283"/>
      <c r="R561" s="283"/>
      <c r="S561" s="283"/>
      <c r="T561" s="283"/>
      <c r="U561" s="283"/>
      <c r="V561" s="283"/>
      <c r="W561" s="283"/>
      <c r="X561" s="283"/>
      <c r="Y561" s="283"/>
      <c r="Z561" s="283"/>
      <c r="AA561" s="283"/>
      <c r="AB561" s="283"/>
      <c r="AC561" s="283"/>
      <c r="AD561" s="283"/>
      <c r="AE561" s="283"/>
      <c r="AF561" s="283"/>
      <c r="AG561" s="283"/>
      <c r="AH561" s="283"/>
      <c r="AI561" s="283"/>
      <c r="AJ561" s="283"/>
      <c r="AK561" s="283"/>
    </row>
    <row r="562" spans="1:37" s="23" customFormat="1" ht="15.75">
      <c r="A562" s="118"/>
      <c r="B562" s="109"/>
      <c r="C562" s="88"/>
      <c r="D562" s="88"/>
      <c r="E562" s="88"/>
      <c r="F562" s="88"/>
      <c r="G562" s="22"/>
      <c r="H562" s="283"/>
      <c r="I562" s="283"/>
      <c r="J562" s="283"/>
      <c r="K562" s="283"/>
      <c r="L562" s="283"/>
      <c r="M562" s="283"/>
      <c r="N562" s="283"/>
      <c r="O562" s="283"/>
      <c r="P562" s="283"/>
      <c r="Q562" s="283"/>
      <c r="R562" s="283"/>
      <c r="S562" s="283"/>
      <c r="T562" s="283"/>
      <c r="U562" s="283"/>
      <c r="V562" s="283"/>
      <c r="W562" s="283"/>
      <c r="X562" s="283"/>
      <c r="Y562" s="283"/>
      <c r="Z562" s="283"/>
      <c r="AA562" s="283"/>
      <c r="AB562" s="283"/>
      <c r="AC562" s="283"/>
      <c r="AD562" s="283"/>
      <c r="AE562" s="283"/>
      <c r="AF562" s="283"/>
      <c r="AG562" s="283"/>
      <c r="AH562" s="283"/>
      <c r="AI562" s="283"/>
      <c r="AJ562" s="283"/>
      <c r="AK562" s="283"/>
    </row>
    <row r="563" spans="1:37" s="23" customFormat="1" ht="15.75">
      <c r="A563" s="118"/>
      <c r="B563" s="109"/>
      <c r="C563" s="88"/>
      <c r="D563" s="88"/>
      <c r="E563" s="88"/>
      <c r="F563" s="88"/>
      <c r="G563" s="22"/>
      <c r="H563" s="283"/>
      <c r="I563" s="283"/>
      <c r="J563" s="283"/>
      <c r="K563" s="283"/>
      <c r="L563" s="283"/>
      <c r="M563" s="283"/>
      <c r="N563" s="283"/>
      <c r="O563" s="283"/>
      <c r="P563" s="283"/>
      <c r="Q563" s="283"/>
      <c r="R563" s="283"/>
      <c r="S563" s="283"/>
      <c r="T563" s="283"/>
      <c r="U563" s="283"/>
      <c r="V563" s="283"/>
      <c r="W563" s="283"/>
      <c r="X563" s="283"/>
      <c r="Y563" s="283"/>
      <c r="Z563" s="283"/>
      <c r="AA563" s="283"/>
      <c r="AB563" s="283"/>
      <c r="AC563" s="283"/>
      <c r="AD563" s="283"/>
      <c r="AE563" s="283"/>
      <c r="AF563" s="283"/>
      <c r="AG563" s="283"/>
      <c r="AH563" s="283"/>
      <c r="AI563" s="283"/>
      <c r="AJ563" s="283"/>
      <c r="AK563" s="283"/>
    </row>
    <row r="564" spans="1:37" s="23" customFormat="1" ht="15.75">
      <c r="A564" s="118"/>
      <c r="B564" s="109"/>
      <c r="C564" s="88"/>
      <c r="D564" s="88"/>
      <c r="E564" s="88"/>
      <c r="F564" s="88"/>
      <c r="G564" s="22"/>
      <c r="H564" s="283"/>
      <c r="I564" s="283"/>
      <c r="J564" s="283"/>
      <c r="K564" s="283"/>
      <c r="L564" s="283"/>
      <c r="M564" s="283"/>
      <c r="N564" s="283"/>
      <c r="O564" s="283"/>
      <c r="P564" s="283"/>
      <c r="Q564" s="283"/>
      <c r="R564" s="283"/>
      <c r="S564" s="283"/>
      <c r="T564" s="283"/>
      <c r="U564" s="283"/>
      <c r="V564" s="283"/>
      <c r="W564" s="283"/>
      <c r="X564" s="283"/>
      <c r="Y564" s="283"/>
      <c r="Z564" s="283"/>
      <c r="AA564" s="283"/>
      <c r="AB564" s="283"/>
      <c r="AC564" s="283"/>
      <c r="AD564" s="283"/>
      <c r="AE564" s="283"/>
      <c r="AF564" s="283"/>
      <c r="AG564" s="283"/>
      <c r="AH564" s="283"/>
      <c r="AI564" s="283"/>
      <c r="AJ564" s="283"/>
      <c r="AK564" s="283"/>
    </row>
    <row r="565" spans="1:37" s="23" customFormat="1" ht="15.75">
      <c r="A565" s="118"/>
      <c r="B565" s="109"/>
      <c r="C565" s="88"/>
      <c r="D565" s="88"/>
      <c r="E565" s="88"/>
      <c r="F565" s="88"/>
      <c r="G565" s="22"/>
      <c r="H565" s="283"/>
      <c r="I565" s="283"/>
      <c r="J565" s="283"/>
      <c r="K565" s="283"/>
      <c r="L565" s="283"/>
      <c r="M565" s="283"/>
      <c r="N565" s="283"/>
      <c r="O565" s="283"/>
      <c r="P565" s="283"/>
      <c r="Q565" s="283"/>
      <c r="R565" s="283"/>
      <c r="S565" s="283"/>
      <c r="T565" s="283"/>
      <c r="U565" s="283"/>
      <c r="V565" s="283"/>
      <c r="W565" s="283"/>
      <c r="X565" s="283"/>
      <c r="Y565" s="283"/>
      <c r="Z565" s="283"/>
      <c r="AA565" s="283"/>
      <c r="AB565" s="283"/>
      <c r="AC565" s="283"/>
      <c r="AD565" s="283"/>
      <c r="AE565" s="283"/>
      <c r="AF565" s="283"/>
      <c r="AG565" s="283"/>
      <c r="AH565" s="283"/>
      <c r="AI565" s="283"/>
      <c r="AJ565" s="283"/>
      <c r="AK565" s="283"/>
    </row>
    <row r="566" spans="1:37" s="23" customFormat="1" ht="15.75">
      <c r="A566" s="118"/>
      <c r="B566" s="109"/>
      <c r="C566" s="88"/>
      <c r="D566" s="88"/>
      <c r="E566" s="88"/>
      <c r="F566" s="88"/>
      <c r="G566" s="22"/>
      <c r="H566" s="283"/>
      <c r="I566" s="283"/>
      <c r="J566" s="283"/>
      <c r="K566" s="283"/>
      <c r="L566" s="283"/>
      <c r="M566" s="283"/>
      <c r="N566" s="283"/>
      <c r="O566" s="283"/>
      <c r="P566" s="283"/>
      <c r="Q566" s="283"/>
      <c r="R566" s="283"/>
      <c r="S566" s="283"/>
      <c r="T566" s="283"/>
      <c r="U566" s="283"/>
      <c r="V566" s="283"/>
      <c r="W566" s="283"/>
      <c r="X566" s="283"/>
      <c r="Y566" s="283"/>
      <c r="Z566" s="283"/>
      <c r="AA566" s="283"/>
      <c r="AB566" s="283"/>
      <c r="AC566" s="283"/>
      <c r="AD566" s="283"/>
      <c r="AE566" s="283"/>
      <c r="AF566" s="283"/>
      <c r="AG566" s="283"/>
      <c r="AH566" s="283"/>
      <c r="AI566" s="283"/>
      <c r="AJ566" s="283"/>
      <c r="AK566" s="283"/>
    </row>
    <row r="567" spans="1:37" s="23" customFormat="1" ht="15.75">
      <c r="A567" s="118"/>
      <c r="B567" s="109"/>
      <c r="C567" s="88"/>
      <c r="D567" s="88"/>
      <c r="E567" s="88"/>
      <c r="F567" s="88"/>
      <c r="G567" s="22"/>
      <c r="H567" s="283"/>
      <c r="I567" s="283"/>
      <c r="J567" s="283"/>
      <c r="K567" s="283"/>
      <c r="L567" s="283"/>
      <c r="M567" s="283"/>
      <c r="N567" s="283"/>
      <c r="O567" s="283"/>
      <c r="P567" s="283"/>
      <c r="Q567" s="283"/>
      <c r="R567" s="283"/>
      <c r="S567" s="283"/>
      <c r="T567" s="283"/>
      <c r="U567" s="283"/>
      <c r="V567" s="283"/>
      <c r="W567" s="283"/>
      <c r="X567" s="283"/>
      <c r="Y567" s="283"/>
      <c r="Z567" s="283"/>
      <c r="AA567" s="283"/>
      <c r="AB567" s="283"/>
      <c r="AC567" s="283"/>
      <c r="AD567" s="283"/>
      <c r="AE567" s="283"/>
      <c r="AF567" s="283"/>
      <c r="AG567" s="283"/>
      <c r="AH567" s="283"/>
      <c r="AI567" s="283"/>
      <c r="AJ567" s="283"/>
      <c r="AK567" s="283"/>
    </row>
    <row r="568" spans="1:37" s="23" customFormat="1" ht="15.75">
      <c r="A568" s="118"/>
      <c r="B568" s="109"/>
      <c r="C568" s="88"/>
      <c r="D568" s="88"/>
      <c r="E568" s="88"/>
      <c r="F568" s="88"/>
      <c r="G568" s="22"/>
      <c r="H568" s="283"/>
      <c r="I568" s="283"/>
      <c r="J568" s="283"/>
      <c r="K568" s="283"/>
      <c r="L568" s="283"/>
      <c r="M568" s="283"/>
      <c r="N568" s="283"/>
      <c r="O568" s="283"/>
      <c r="P568" s="283"/>
      <c r="Q568" s="283"/>
      <c r="R568" s="283"/>
      <c r="S568" s="283"/>
      <c r="T568" s="283"/>
      <c r="U568" s="283"/>
      <c r="V568" s="283"/>
      <c r="W568" s="283"/>
      <c r="X568" s="283"/>
      <c r="Y568" s="283"/>
      <c r="Z568" s="283"/>
      <c r="AA568" s="283"/>
      <c r="AB568" s="283"/>
      <c r="AC568" s="283"/>
      <c r="AD568" s="283"/>
      <c r="AE568" s="283"/>
      <c r="AF568" s="283"/>
      <c r="AG568" s="283"/>
      <c r="AH568" s="283"/>
      <c r="AI568" s="283"/>
      <c r="AJ568" s="283"/>
      <c r="AK568" s="283"/>
    </row>
    <row r="569" spans="1:37" s="23" customFormat="1" ht="15.75">
      <c r="A569" s="118"/>
      <c r="B569" s="109"/>
      <c r="C569" s="88"/>
      <c r="D569" s="88"/>
      <c r="E569" s="88"/>
      <c r="F569" s="88"/>
      <c r="G569" s="22"/>
      <c r="H569" s="283"/>
      <c r="I569" s="283"/>
      <c r="J569" s="283"/>
      <c r="K569" s="283"/>
      <c r="L569" s="283"/>
      <c r="M569" s="283"/>
      <c r="N569" s="283"/>
      <c r="O569" s="283"/>
      <c r="P569" s="283"/>
      <c r="Q569" s="283"/>
      <c r="R569" s="283"/>
      <c r="S569" s="283"/>
      <c r="T569" s="283"/>
      <c r="U569" s="283"/>
      <c r="V569" s="283"/>
      <c r="W569" s="283"/>
      <c r="X569" s="283"/>
      <c r="Y569" s="283"/>
      <c r="Z569" s="283"/>
      <c r="AA569" s="283"/>
      <c r="AB569" s="283"/>
      <c r="AC569" s="283"/>
      <c r="AD569" s="283"/>
      <c r="AE569" s="283"/>
      <c r="AF569" s="283"/>
      <c r="AG569" s="283"/>
      <c r="AH569" s="283"/>
      <c r="AI569" s="283"/>
      <c r="AJ569" s="283"/>
      <c r="AK569" s="283"/>
    </row>
    <row r="570" spans="1:37" s="23" customFormat="1" ht="15.75">
      <c r="A570" s="118"/>
      <c r="B570" s="109"/>
      <c r="C570" s="88"/>
      <c r="D570" s="88"/>
      <c r="E570" s="88"/>
      <c r="F570" s="88"/>
      <c r="G570" s="22"/>
      <c r="H570" s="283"/>
      <c r="I570" s="283"/>
      <c r="J570" s="283"/>
      <c r="K570" s="283"/>
      <c r="L570" s="283"/>
      <c r="M570" s="283"/>
      <c r="N570" s="283"/>
      <c r="O570" s="283"/>
      <c r="P570" s="283"/>
      <c r="Q570" s="283"/>
      <c r="R570" s="283"/>
      <c r="S570" s="283"/>
      <c r="T570" s="283"/>
      <c r="U570" s="283"/>
      <c r="V570" s="283"/>
      <c r="W570" s="283"/>
      <c r="X570" s="283"/>
      <c r="Y570" s="283"/>
      <c r="Z570" s="283"/>
      <c r="AA570" s="283"/>
      <c r="AB570" s="283"/>
      <c r="AC570" s="283"/>
      <c r="AD570" s="283"/>
      <c r="AE570" s="283"/>
      <c r="AF570" s="283"/>
      <c r="AG570" s="283"/>
      <c r="AH570" s="283"/>
      <c r="AI570" s="283"/>
      <c r="AJ570" s="283"/>
      <c r="AK570" s="283"/>
    </row>
    <row r="571" spans="1:37" s="23" customFormat="1" ht="15.75">
      <c r="A571" s="118"/>
      <c r="B571" s="109"/>
      <c r="C571" s="88"/>
      <c r="D571" s="88"/>
      <c r="E571" s="88"/>
      <c r="F571" s="88"/>
      <c r="G571" s="22"/>
      <c r="H571" s="283"/>
      <c r="I571" s="283"/>
      <c r="J571" s="283"/>
      <c r="K571" s="283"/>
      <c r="L571" s="283"/>
      <c r="M571" s="283"/>
      <c r="N571" s="283"/>
      <c r="O571" s="283"/>
      <c r="P571" s="283"/>
      <c r="Q571" s="283"/>
      <c r="R571" s="283"/>
      <c r="S571" s="283"/>
      <c r="T571" s="283"/>
      <c r="U571" s="283"/>
      <c r="V571" s="283"/>
      <c r="W571" s="283"/>
      <c r="X571" s="283"/>
      <c r="Y571" s="283"/>
      <c r="Z571" s="283"/>
      <c r="AA571" s="283"/>
      <c r="AB571" s="283"/>
      <c r="AC571" s="283"/>
      <c r="AD571" s="283"/>
      <c r="AE571" s="283"/>
      <c r="AF571" s="283"/>
      <c r="AG571" s="283"/>
      <c r="AH571" s="283"/>
      <c r="AI571" s="283"/>
      <c r="AJ571" s="283"/>
      <c r="AK571" s="283"/>
    </row>
    <row r="572" spans="1:37" s="23" customFormat="1" ht="15.75">
      <c r="A572" s="118"/>
      <c r="B572" s="109"/>
      <c r="C572" s="88"/>
      <c r="D572" s="88"/>
      <c r="E572" s="88"/>
      <c r="F572" s="88"/>
      <c r="G572" s="22"/>
      <c r="H572" s="283"/>
      <c r="I572" s="283"/>
      <c r="J572" s="283"/>
      <c r="K572" s="283"/>
      <c r="L572" s="283"/>
      <c r="M572" s="283"/>
      <c r="N572" s="283"/>
      <c r="O572" s="283"/>
      <c r="P572" s="283"/>
      <c r="Q572" s="283"/>
      <c r="R572" s="283"/>
      <c r="S572" s="283"/>
      <c r="T572" s="283"/>
      <c r="U572" s="283"/>
      <c r="V572" s="283"/>
      <c r="W572" s="283"/>
      <c r="X572" s="283"/>
      <c r="Y572" s="283"/>
      <c r="Z572" s="283"/>
      <c r="AA572" s="283"/>
      <c r="AB572" s="283"/>
      <c r="AC572" s="283"/>
      <c r="AD572" s="283"/>
      <c r="AE572" s="283"/>
      <c r="AF572" s="283"/>
      <c r="AG572" s="283"/>
      <c r="AH572" s="283"/>
      <c r="AI572" s="283"/>
      <c r="AJ572" s="283"/>
      <c r="AK572" s="283"/>
    </row>
    <row r="573" spans="1:37" s="23" customFormat="1" ht="15.75">
      <c r="A573" s="118"/>
      <c r="B573" s="109"/>
      <c r="C573" s="88"/>
      <c r="D573" s="88"/>
      <c r="E573" s="88"/>
      <c r="F573" s="88"/>
      <c r="G573" s="22"/>
      <c r="H573" s="283"/>
      <c r="I573" s="283"/>
      <c r="J573" s="283"/>
      <c r="K573" s="283"/>
      <c r="L573" s="283"/>
      <c r="M573" s="283"/>
      <c r="N573" s="283"/>
      <c r="O573" s="283"/>
      <c r="P573" s="283"/>
      <c r="Q573" s="283"/>
      <c r="R573" s="283"/>
      <c r="S573" s="283"/>
      <c r="T573" s="283"/>
      <c r="U573" s="283"/>
      <c r="V573" s="283"/>
      <c r="W573" s="283"/>
      <c r="X573" s="283"/>
      <c r="Y573" s="283"/>
      <c r="Z573" s="283"/>
      <c r="AA573" s="283"/>
      <c r="AB573" s="283"/>
      <c r="AC573" s="283"/>
      <c r="AD573" s="283"/>
      <c r="AE573" s="283"/>
      <c r="AF573" s="283"/>
      <c r="AG573" s="283"/>
      <c r="AH573" s="283"/>
      <c r="AI573" s="283"/>
      <c r="AJ573" s="283"/>
      <c r="AK573" s="283"/>
    </row>
    <row r="574" spans="1:37" s="23" customFormat="1" ht="15.75">
      <c r="A574" s="118"/>
      <c r="B574" s="109"/>
      <c r="C574" s="88"/>
      <c r="D574" s="88"/>
      <c r="E574" s="88"/>
      <c r="F574" s="88"/>
      <c r="G574" s="22"/>
      <c r="H574" s="283"/>
      <c r="I574" s="283"/>
      <c r="J574" s="283"/>
      <c r="K574" s="283"/>
      <c r="L574" s="283"/>
      <c r="M574" s="283"/>
      <c r="N574" s="283"/>
      <c r="O574" s="283"/>
      <c r="P574" s="283"/>
      <c r="Q574" s="283"/>
      <c r="R574" s="283"/>
      <c r="S574" s="283"/>
      <c r="T574" s="283"/>
      <c r="U574" s="283"/>
      <c r="V574" s="283"/>
      <c r="W574" s="283"/>
      <c r="X574" s="283"/>
      <c r="Y574" s="283"/>
      <c r="Z574" s="283"/>
      <c r="AA574" s="283"/>
      <c r="AB574" s="283"/>
      <c r="AC574" s="283"/>
      <c r="AD574" s="283"/>
      <c r="AE574" s="283"/>
      <c r="AF574" s="283"/>
      <c r="AG574" s="283"/>
      <c r="AH574" s="283"/>
      <c r="AI574" s="283"/>
      <c r="AJ574" s="283"/>
      <c r="AK574" s="283"/>
    </row>
    <row r="575" spans="1:37" s="23" customFormat="1" ht="15.75">
      <c r="A575" s="118"/>
      <c r="B575" s="109"/>
      <c r="C575" s="88"/>
      <c r="D575" s="88"/>
      <c r="E575" s="88"/>
      <c r="F575" s="88"/>
      <c r="G575" s="22"/>
      <c r="H575" s="283"/>
      <c r="I575" s="283"/>
      <c r="J575" s="283"/>
      <c r="K575" s="283"/>
      <c r="L575" s="283"/>
      <c r="M575" s="283"/>
      <c r="N575" s="283"/>
      <c r="O575" s="283"/>
      <c r="P575" s="283"/>
      <c r="Q575" s="283"/>
      <c r="R575" s="283"/>
      <c r="S575" s="283"/>
      <c r="T575" s="283"/>
      <c r="U575" s="283"/>
      <c r="V575" s="283"/>
      <c r="W575" s="283"/>
      <c r="X575" s="283"/>
      <c r="Y575" s="283"/>
      <c r="Z575" s="283"/>
      <c r="AA575" s="283"/>
      <c r="AB575" s="283"/>
      <c r="AC575" s="283"/>
      <c r="AD575" s="283"/>
      <c r="AE575" s="283"/>
      <c r="AF575" s="283"/>
      <c r="AG575" s="283"/>
      <c r="AH575" s="283"/>
      <c r="AI575" s="283"/>
      <c r="AJ575" s="283"/>
      <c r="AK575" s="283"/>
    </row>
    <row r="576" spans="1:37" s="23" customFormat="1" ht="15.75">
      <c r="A576" s="118"/>
      <c r="B576" s="109"/>
      <c r="C576" s="88"/>
      <c r="D576" s="88"/>
      <c r="E576" s="88"/>
      <c r="F576" s="88"/>
      <c r="G576" s="22"/>
      <c r="H576" s="283"/>
      <c r="I576" s="283"/>
      <c r="J576" s="283"/>
      <c r="K576" s="283"/>
      <c r="L576" s="283"/>
      <c r="M576" s="283"/>
      <c r="N576" s="283"/>
      <c r="O576" s="283"/>
      <c r="P576" s="283"/>
      <c r="Q576" s="283"/>
      <c r="R576" s="283"/>
      <c r="S576" s="283"/>
      <c r="T576" s="283"/>
      <c r="U576" s="283"/>
      <c r="V576" s="283"/>
      <c r="W576" s="283"/>
      <c r="X576" s="283"/>
      <c r="Y576" s="283"/>
      <c r="Z576" s="283"/>
      <c r="AA576" s="283"/>
      <c r="AB576" s="283"/>
      <c r="AC576" s="283"/>
      <c r="AD576" s="283"/>
      <c r="AE576" s="283"/>
      <c r="AF576" s="283"/>
      <c r="AG576" s="283"/>
      <c r="AH576" s="283"/>
      <c r="AI576" s="283"/>
      <c r="AJ576" s="283"/>
      <c r="AK576" s="283"/>
    </row>
    <row r="577" spans="1:37" s="23" customFormat="1" ht="15.75">
      <c r="A577" s="118"/>
      <c r="B577" s="109"/>
      <c r="C577" s="88"/>
      <c r="D577" s="88"/>
      <c r="E577" s="88"/>
      <c r="F577" s="88"/>
      <c r="G577" s="22"/>
      <c r="H577" s="283"/>
      <c r="I577" s="283"/>
      <c r="J577" s="283"/>
      <c r="K577" s="283"/>
      <c r="L577" s="283"/>
      <c r="M577" s="283"/>
      <c r="N577" s="283"/>
      <c r="O577" s="283"/>
      <c r="P577" s="283"/>
      <c r="Q577" s="283"/>
      <c r="R577" s="283"/>
      <c r="S577" s="283"/>
      <c r="T577" s="283"/>
      <c r="U577" s="283"/>
      <c r="V577" s="283"/>
      <c r="W577" s="283"/>
      <c r="X577" s="283"/>
      <c r="Y577" s="283"/>
      <c r="Z577" s="283"/>
      <c r="AA577" s="283"/>
      <c r="AB577" s="283"/>
      <c r="AC577" s="283"/>
      <c r="AD577" s="283"/>
      <c r="AE577" s="283"/>
      <c r="AF577" s="283"/>
      <c r="AG577" s="283"/>
      <c r="AH577" s="283"/>
      <c r="AI577" s="283"/>
      <c r="AJ577" s="283"/>
      <c r="AK577" s="283"/>
    </row>
    <row r="578" spans="1:37" s="23" customFormat="1" ht="15.75">
      <c r="A578" s="118"/>
      <c r="B578" s="109"/>
      <c r="C578" s="88"/>
      <c r="D578" s="88"/>
      <c r="E578" s="88"/>
      <c r="F578" s="88"/>
      <c r="G578" s="22"/>
      <c r="H578" s="283"/>
      <c r="I578" s="283"/>
      <c r="J578" s="283"/>
      <c r="K578" s="283"/>
      <c r="L578" s="283"/>
      <c r="M578" s="283"/>
      <c r="N578" s="283"/>
      <c r="O578" s="283"/>
      <c r="P578" s="283"/>
      <c r="Q578" s="283"/>
      <c r="R578" s="283"/>
      <c r="S578" s="283"/>
      <c r="T578" s="283"/>
      <c r="U578" s="283"/>
      <c r="V578" s="283"/>
      <c r="W578" s="283"/>
      <c r="X578" s="283"/>
      <c r="Y578" s="283"/>
      <c r="Z578" s="283"/>
      <c r="AA578" s="283"/>
      <c r="AB578" s="283"/>
      <c r="AC578" s="283"/>
      <c r="AD578" s="283"/>
      <c r="AE578" s="283"/>
      <c r="AF578" s="283"/>
      <c r="AG578" s="283"/>
      <c r="AH578" s="283"/>
      <c r="AI578" s="283"/>
      <c r="AJ578" s="283"/>
      <c r="AK578" s="283"/>
    </row>
    <row r="579" spans="1:37" s="23" customFormat="1" ht="15.75">
      <c r="A579" s="118"/>
      <c r="B579" s="109"/>
      <c r="C579" s="88"/>
      <c r="D579" s="88"/>
      <c r="E579" s="88"/>
      <c r="F579" s="88"/>
      <c r="G579" s="22"/>
      <c r="H579" s="283"/>
      <c r="I579" s="283"/>
      <c r="J579" s="283"/>
      <c r="K579" s="283"/>
      <c r="L579" s="283"/>
      <c r="M579" s="283"/>
      <c r="N579" s="283"/>
      <c r="O579" s="283"/>
      <c r="P579" s="283"/>
      <c r="Q579" s="283"/>
      <c r="R579" s="283"/>
      <c r="S579" s="283"/>
      <c r="T579" s="283"/>
      <c r="U579" s="283"/>
      <c r="V579" s="283"/>
      <c r="W579" s="283"/>
      <c r="X579" s="283"/>
      <c r="Y579" s="283"/>
      <c r="Z579" s="283"/>
      <c r="AA579" s="283"/>
      <c r="AB579" s="283"/>
      <c r="AC579" s="283"/>
      <c r="AD579" s="283"/>
      <c r="AE579" s="283"/>
      <c r="AF579" s="283"/>
      <c r="AG579" s="283"/>
      <c r="AH579" s="283"/>
      <c r="AI579" s="283"/>
      <c r="AJ579" s="283"/>
      <c r="AK579" s="283"/>
    </row>
    <row r="580" spans="1:37" s="23" customFormat="1" ht="15.75">
      <c r="A580" s="118"/>
      <c r="B580" s="109"/>
      <c r="C580" s="88"/>
      <c r="D580" s="88"/>
      <c r="E580" s="88"/>
      <c r="F580" s="88"/>
      <c r="G580" s="22"/>
      <c r="H580" s="283"/>
      <c r="I580" s="283"/>
      <c r="J580" s="283"/>
      <c r="K580" s="283"/>
      <c r="L580" s="283"/>
      <c r="M580" s="283"/>
      <c r="N580" s="283"/>
      <c r="O580" s="283"/>
      <c r="P580" s="283"/>
      <c r="Q580" s="283"/>
      <c r="R580" s="283"/>
      <c r="S580" s="283"/>
      <c r="T580" s="283"/>
      <c r="U580" s="283"/>
      <c r="V580" s="283"/>
      <c r="W580" s="283"/>
      <c r="X580" s="283"/>
      <c r="Y580" s="283"/>
      <c r="Z580" s="283"/>
      <c r="AA580" s="283"/>
      <c r="AB580" s="283"/>
      <c r="AC580" s="283"/>
      <c r="AD580" s="283"/>
      <c r="AE580" s="283"/>
      <c r="AF580" s="283"/>
      <c r="AG580" s="283"/>
      <c r="AH580" s="283"/>
      <c r="AI580" s="283"/>
      <c r="AJ580" s="283"/>
      <c r="AK580" s="283"/>
    </row>
    <row r="581" spans="1:37" s="23" customFormat="1" ht="15.75">
      <c r="A581" s="118"/>
      <c r="B581" s="109"/>
      <c r="C581" s="88"/>
      <c r="D581" s="88"/>
      <c r="E581" s="88"/>
      <c r="F581" s="88"/>
      <c r="G581" s="22"/>
      <c r="H581" s="283"/>
      <c r="I581" s="283"/>
      <c r="J581" s="283"/>
      <c r="K581" s="283"/>
      <c r="L581" s="283"/>
      <c r="M581" s="283"/>
      <c r="N581" s="283"/>
      <c r="O581" s="283"/>
      <c r="P581" s="283"/>
      <c r="Q581" s="283"/>
      <c r="R581" s="283"/>
      <c r="S581" s="283"/>
      <c r="T581" s="283"/>
      <c r="U581" s="283"/>
      <c r="V581" s="283"/>
      <c r="W581" s="283"/>
      <c r="X581" s="283"/>
      <c r="Y581" s="283"/>
      <c r="Z581" s="283"/>
      <c r="AA581" s="283"/>
      <c r="AB581" s="283"/>
      <c r="AC581" s="283"/>
      <c r="AD581" s="283"/>
      <c r="AE581" s="283"/>
      <c r="AF581" s="283"/>
      <c r="AG581" s="283"/>
      <c r="AH581" s="283"/>
      <c r="AI581" s="283"/>
      <c r="AJ581" s="283"/>
      <c r="AK581" s="283"/>
    </row>
    <row r="582" spans="1:37" s="23" customFormat="1" ht="15.75">
      <c r="A582" s="118"/>
      <c r="B582" s="109"/>
      <c r="C582" s="88"/>
      <c r="D582" s="88"/>
      <c r="E582" s="88"/>
      <c r="F582" s="88"/>
      <c r="G582" s="22"/>
      <c r="H582" s="283"/>
      <c r="I582" s="283"/>
      <c r="J582" s="283"/>
      <c r="K582" s="283"/>
      <c r="L582" s="283"/>
      <c r="M582" s="283"/>
      <c r="N582" s="283"/>
      <c r="O582" s="283"/>
      <c r="P582" s="283"/>
      <c r="Q582" s="283"/>
      <c r="R582" s="283"/>
      <c r="S582" s="283"/>
      <c r="T582" s="283"/>
      <c r="U582" s="283"/>
      <c r="V582" s="283"/>
      <c r="W582" s="283"/>
      <c r="X582" s="283"/>
      <c r="Y582" s="283"/>
      <c r="Z582" s="283"/>
      <c r="AA582" s="283"/>
      <c r="AB582" s="283"/>
      <c r="AC582" s="283"/>
      <c r="AD582" s="283"/>
      <c r="AE582" s="283"/>
      <c r="AF582" s="283"/>
      <c r="AG582" s="283"/>
      <c r="AH582" s="283"/>
      <c r="AI582" s="283"/>
      <c r="AJ582" s="283"/>
      <c r="AK582" s="283"/>
    </row>
    <row r="583" spans="1:37" s="23" customFormat="1" ht="15.75">
      <c r="A583" s="118"/>
      <c r="B583" s="109"/>
      <c r="C583" s="88"/>
      <c r="D583" s="88"/>
      <c r="E583" s="88"/>
      <c r="F583" s="88"/>
      <c r="G583" s="22"/>
      <c r="H583" s="283"/>
      <c r="I583" s="283"/>
      <c r="J583" s="283"/>
      <c r="K583" s="283"/>
      <c r="L583" s="283"/>
      <c r="M583" s="283"/>
      <c r="N583" s="283"/>
      <c r="O583" s="283"/>
      <c r="P583" s="283"/>
      <c r="Q583" s="283"/>
      <c r="R583" s="283"/>
      <c r="S583" s="283"/>
      <c r="T583" s="283"/>
      <c r="U583" s="283"/>
      <c r="V583" s="283"/>
      <c r="W583" s="283"/>
      <c r="X583" s="283"/>
      <c r="Y583" s="283"/>
      <c r="Z583" s="283"/>
      <c r="AA583" s="283"/>
      <c r="AB583" s="283"/>
      <c r="AC583" s="283"/>
      <c r="AD583" s="283"/>
      <c r="AE583" s="283"/>
      <c r="AF583" s="283"/>
      <c r="AG583" s="283"/>
      <c r="AH583" s="283"/>
      <c r="AI583" s="283"/>
      <c r="AJ583" s="283"/>
      <c r="AK583" s="283"/>
    </row>
    <row r="584" spans="1:37" s="23" customFormat="1" ht="15.75">
      <c r="A584" s="118"/>
      <c r="B584" s="109"/>
      <c r="C584" s="88"/>
      <c r="D584" s="88"/>
      <c r="E584" s="88"/>
      <c r="F584" s="88"/>
      <c r="G584" s="22"/>
      <c r="H584" s="283"/>
      <c r="I584" s="283"/>
      <c r="J584" s="283"/>
      <c r="K584" s="283"/>
      <c r="L584" s="283"/>
      <c r="M584" s="283"/>
      <c r="N584" s="283"/>
      <c r="O584" s="283"/>
      <c r="P584" s="283"/>
      <c r="Q584" s="283"/>
      <c r="R584" s="283"/>
      <c r="S584" s="283"/>
      <c r="T584" s="283"/>
      <c r="U584" s="283"/>
      <c r="V584" s="283"/>
      <c r="W584" s="283"/>
      <c r="X584" s="283"/>
      <c r="Y584" s="283"/>
      <c r="Z584" s="283"/>
      <c r="AA584" s="283"/>
      <c r="AB584" s="283"/>
      <c r="AC584" s="283"/>
      <c r="AD584" s="283"/>
      <c r="AE584" s="283"/>
      <c r="AF584" s="283"/>
      <c r="AG584" s="283"/>
      <c r="AH584" s="283"/>
      <c r="AI584" s="283"/>
      <c r="AJ584" s="283"/>
      <c r="AK584" s="283"/>
    </row>
    <row r="585" spans="1:37" s="23" customFormat="1" ht="15.75">
      <c r="A585" s="118"/>
      <c r="B585" s="109"/>
      <c r="C585" s="88"/>
      <c r="D585" s="88"/>
      <c r="E585" s="88"/>
      <c r="F585" s="88"/>
      <c r="G585" s="22"/>
      <c r="H585" s="283"/>
      <c r="I585" s="283"/>
      <c r="J585" s="283"/>
      <c r="K585" s="283"/>
      <c r="L585" s="283"/>
      <c r="M585" s="283"/>
      <c r="N585" s="283"/>
      <c r="O585" s="283"/>
      <c r="P585" s="283"/>
      <c r="Q585" s="283"/>
      <c r="R585" s="283"/>
      <c r="S585" s="283"/>
      <c r="T585" s="283"/>
      <c r="U585" s="283"/>
      <c r="V585" s="283"/>
      <c r="W585" s="283"/>
      <c r="X585" s="283"/>
      <c r="Y585" s="283"/>
      <c r="Z585" s="283"/>
      <c r="AA585" s="283"/>
      <c r="AB585" s="283"/>
      <c r="AC585" s="283"/>
      <c r="AD585" s="283"/>
      <c r="AE585" s="283"/>
      <c r="AF585" s="283"/>
      <c r="AG585" s="283"/>
      <c r="AH585" s="283"/>
      <c r="AI585" s="283"/>
      <c r="AJ585" s="283"/>
      <c r="AK585" s="283"/>
    </row>
    <row r="586" spans="1:37" s="23" customFormat="1" ht="15.75">
      <c r="A586" s="118"/>
      <c r="B586" s="109"/>
      <c r="C586" s="88"/>
      <c r="D586" s="88"/>
      <c r="E586" s="88"/>
      <c r="F586" s="88"/>
      <c r="G586" s="22"/>
      <c r="H586" s="283"/>
      <c r="I586" s="283"/>
      <c r="J586" s="283"/>
      <c r="K586" s="283"/>
      <c r="L586" s="283"/>
      <c r="M586" s="283"/>
      <c r="N586" s="283"/>
      <c r="O586" s="283"/>
      <c r="P586" s="283"/>
      <c r="Q586" s="283"/>
      <c r="R586" s="283"/>
      <c r="S586" s="283"/>
      <c r="T586" s="283"/>
      <c r="U586" s="283"/>
      <c r="V586" s="283"/>
      <c r="W586" s="283"/>
      <c r="X586" s="283"/>
      <c r="Y586" s="283"/>
      <c r="Z586" s="283"/>
      <c r="AA586" s="283"/>
      <c r="AB586" s="283"/>
      <c r="AC586" s="283"/>
      <c r="AD586" s="283"/>
      <c r="AE586" s="283"/>
      <c r="AF586" s="283"/>
      <c r="AG586" s="283"/>
      <c r="AH586" s="283"/>
      <c r="AI586" s="283"/>
      <c r="AJ586" s="283"/>
      <c r="AK586" s="283"/>
    </row>
    <row r="587" spans="1:37" s="23" customFormat="1" ht="15.75">
      <c r="A587" s="118"/>
      <c r="B587" s="109"/>
      <c r="C587" s="88"/>
      <c r="D587" s="88"/>
      <c r="E587" s="88"/>
      <c r="F587" s="88"/>
      <c r="G587" s="22"/>
      <c r="H587" s="283"/>
      <c r="I587" s="283"/>
      <c r="J587" s="283"/>
      <c r="K587" s="283"/>
      <c r="L587" s="283"/>
      <c r="M587" s="283"/>
      <c r="N587" s="283"/>
      <c r="O587" s="283"/>
      <c r="P587" s="283"/>
      <c r="Q587" s="283"/>
      <c r="R587" s="283"/>
      <c r="S587" s="283"/>
      <c r="T587" s="283"/>
      <c r="U587" s="283"/>
      <c r="V587" s="283"/>
      <c r="W587" s="283"/>
      <c r="X587" s="283"/>
      <c r="Y587" s="283"/>
      <c r="Z587" s="283"/>
      <c r="AA587" s="283"/>
      <c r="AB587" s="283"/>
      <c r="AC587" s="283"/>
      <c r="AD587" s="283"/>
      <c r="AE587" s="283"/>
      <c r="AF587" s="283"/>
      <c r="AG587" s="283"/>
      <c r="AH587" s="283"/>
      <c r="AI587" s="283"/>
      <c r="AJ587" s="283"/>
      <c r="AK587" s="283"/>
    </row>
    <row r="588" spans="1:37" s="23" customFormat="1" ht="15.75">
      <c r="A588" s="118"/>
      <c r="B588" s="109"/>
      <c r="C588" s="88"/>
      <c r="D588" s="88"/>
      <c r="E588" s="88"/>
      <c r="F588" s="88"/>
      <c r="G588" s="22"/>
      <c r="H588" s="283"/>
      <c r="I588" s="283"/>
      <c r="J588" s="283"/>
      <c r="K588" s="283"/>
      <c r="L588" s="283"/>
      <c r="M588" s="283"/>
      <c r="N588" s="283"/>
      <c r="O588" s="283"/>
      <c r="P588" s="283"/>
      <c r="Q588" s="283"/>
      <c r="R588" s="283"/>
      <c r="S588" s="283"/>
      <c r="T588" s="283"/>
      <c r="U588" s="283"/>
      <c r="V588" s="283"/>
      <c r="W588" s="283"/>
      <c r="X588" s="283"/>
      <c r="Y588" s="283"/>
      <c r="Z588" s="283"/>
      <c r="AA588" s="283"/>
      <c r="AB588" s="283"/>
      <c r="AC588" s="283"/>
      <c r="AD588" s="283"/>
      <c r="AE588" s="283"/>
      <c r="AF588" s="283"/>
      <c r="AG588" s="283"/>
      <c r="AH588" s="283"/>
      <c r="AI588" s="283"/>
      <c r="AJ588" s="283"/>
      <c r="AK588" s="283"/>
    </row>
    <row r="589" spans="1:37" s="23" customFormat="1" ht="15.75">
      <c r="A589" s="118"/>
      <c r="B589" s="109"/>
      <c r="C589" s="88"/>
      <c r="D589" s="88"/>
      <c r="E589" s="88"/>
      <c r="F589" s="88"/>
      <c r="G589" s="22"/>
      <c r="H589" s="283"/>
      <c r="I589" s="283"/>
      <c r="J589" s="283"/>
      <c r="K589" s="283"/>
      <c r="L589" s="283"/>
      <c r="M589" s="283"/>
      <c r="N589" s="283"/>
      <c r="O589" s="283"/>
      <c r="P589" s="283"/>
      <c r="Q589" s="283"/>
      <c r="R589" s="283"/>
      <c r="S589" s="283"/>
      <c r="T589" s="283"/>
      <c r="U589" s="283"/>
      <c r="V589" s="283"/>
      <c r="W589" s="283"/>
      <c r="X589" s="283"/>
      <c r="Y589" s="283"/>
      <c r="Z589" s="283"/>
      <c r="AA589" s="283"/>
      <c r="AB589" s="283"/>
      <c r="AC589" s="283"/>
      <c r="AD589" s="283"/>
      <c r="AE589" s="283"/>
      <c r="AF589" s="283"/>
      <c r="AG589" s="283"/>
      <c r="AH589" s="283"/>
      <c r="AI589" s="283"/>
      <c r="AJ589" s="283"/>
      <c r="AK589" s="283"/>
    </row>
    <row r="590" spans="1:37" s="23" customFormat="1" ht="15.75">
      <c r="A590" s="118"/>
      <c r="B590" s="109"/>
      <c r="C590" s="88"/>
      <c r="D590" s="88"/>
      <c r="E590" s="88"/>
      <c r="F590" s="88"/>
      <c r="G590" s="22"/>
      <c r="H590" s="283"/>
      <c r="I590" s="283"/>
      <c r="J590" s="283"/>
      <c r="K590" s="283"/>
      <c r="L590" s="283"/>
      <c r="M590" s="283"/>
      <c r="N590" s="283"/>
      <c r="O590" s="283"/>
      <c r="P590" s="283"/>
      <c r="Q590" s="283"/>
      <c r="R590" s="283"/>
      <c r="S590" s="283"/>
      <c r="T590" s="283"/>
      <c r="U590" s="283"/>
      <c r="V590" s="283"/>
      <c r="W590" s="283"/>
      <c r="X590" s="283"/>
      <c r="Y590" s="283"/>
      <c r="Z590" s="283"/>
      <c r="AA590" s="283"/>
      <c r="AB590" s="283"/>
      <c r="AC590" s="283"/>
      <c r="AD590" s="283"/>
      <c r="AE590" s="283"/>
      <c r="AF590" s="283"/>
      <c r="AG590" s="283"/>
      <c r="AH590" s="283"/>
      <c r="AI590" s="283"/>
      <c r="AJ590" s="283"/>
      <c r="AK590" s="283"/>
    </row>
    <row r="591" spans="1:37" s="23" customFormat="1" ht="15.75">
      <c r="A591" s="118"/>
      <c r="B591" s="109"/>
      <c r="C591" s="88"/>
      <c r="D591" s="88"/>
      <c r="E591" s="88"/>
      <c r="F591" s="88"/>
      <c r="G591" s="22"/>
      <c r="H591" s="283"/>
      <c r="I591" s="283"/>
      <c r="J591" s="283"/>
      <c r="K591" s="283"/>
      <c r="L591" s="283"/>
      <c r="M591" s="283"/>
      <c r="N591" s="283"/>
      <c r="O591" s="283"/>
      <c r="P591" s="283"/>
      <c r="Q591" s="283"/>
      <c r="R591" s="283"/>
      <c r="S591" s="283"/>
      <c r="T591" s="283"/>
      <c r="U591" s="283"/>
      <c r="V591" s="283"/>
      <c r="W591" s="283"/>
      <c r="X591" s="283"/>
      <c r="Y591" s="283"/>
      <c r="Z591" s="283"/>
      <c r="AA591" s="283"/>
      <c r="AB591" s="283"/>
      <c r="AC591" s="283"/>
      <c r="AD591" s="283"/>
      <c r="AE591" s="283"/>
      <c r="AF591" s="283"/>
      <c r="AG591" s="283"/>
      <c r="AH591" s="283"/>
      <c r="AI591" s="283"/>
      <c r="AJ591" s="283"/>
      <c r="AK591" s="283"/>
    </row>
    <row r="592" spans="1:37" s="23" customFormat="1" ht="15.75">
      <c r="A592" s="118"/>
      <c r="B592" s="109"/>
      <c r="C592" s="88"/>
      <c r="D592" s="88"/>
      <c r="E592" s="88"/>
      <c r="F592" s="88"/>
      <c r="G592" s="22"/>
      <c r="H592" s="283"/>
      <c r="I592" s="283"/>
      <c r="J592" s="283"/>
      <c r="K592" s="283"/>
      <c r="L592" s="283"/>
      <c r="M592" s="283"/>
      <c r="N592" s="283"/>
      <c r="O592" s="283"/>
      <c r="P592" s="283"/>
      <c r="Q592" s="283"/>
      <c r="R592" s="283"/>
      <c r="S592" s="283"/>
      <c r="T592" s="283"/>
      <c r="U592" s="283"/>
      <c r="V592" s="283"/>
      <c r="W592" s="283"/>
      <c r="X592" s="283"/>
      <c r="Y592" s="283"/>
      <c r="Z592" s="283"/>
      <c r="AA592" s="283"/>
      <c r="AB592" s="283"/>
      <c r="AC592" s="283"/>
      <c r="AD592" s="283"/>
      <c r="AE592" s="283"/>
      <c r="AF592" s="283"/>
      <c r="AG592" s="283"/>
      <c r="AH592" s="283"/>
      <c r="AI592" s="283"/>
      <c r="AJ592" s="283"/>
      <c r="AK592" s="283"/>
    </row>
    <row r="593" spans="1:37" s="23" customFormat="1" ht="15.75">
      <c r="A593" s="118"/>
      <c r="B593" s="109"/>
      <c r="C593" s="88"/>
      <c r="D593" s="88"/>
      <c r="E593" s="88"/>
      <c r="F593" s="88"/>
      <c r="G593" s="22"/>
      <c r="H593" s="283"/>
      <c r="I593" s="283"/>
      <c r="J593" s="283"/>
      <c r="K593" s="283"/>
      <c r="L593" s="283"/>
      <c r="M593" s="283"/>
      <c r="N593" s="283"/>
      <c r="O593" s="283"/>
      <c r="P593" s="283"/>
      <c r="Q593" s="283"/>
      <c r="R593" s="283"/>
      <c r="S593" s="283"/>
      <c r="T593" s="283"/>
      <c r="U593" s="283"/>
      <c r="V593" s="283"/>
      <c r="W593" s="283"/>
      <c r="X593" s="283"/>
      <c r="Y593" s="283"/>
      <c r="Z593" s="283"/>
      <c r="AA593" s="283"/>
      <c r="AB593" s="283"/>
      <c r="AC593" s="283"/>
      <c r="AD593" s="283"/>
      <c r="AE593" s="283"/>
      <c r="AF593" s="283"/>
      <c r="AG593" s="283"/>
      <c r="AH593" s="283"/>
      <c r="AI593" s="283"/>
      <c r="AJ593" s="283"/>
      <c r="AK593" s="283"/>
    </row>
    <row r="594" spans="1:37" s="23" customFormat="1" ht="15.75">
      <c r="A594" s="118"/>
      <c r="B594" s="109"/>
      <c r="C594" s="88"/>
      <c r="D594" s="88"/>
      <c r="E594" s="88"/>
      <c r="F594" s="88"/>
      <c r="G594" s="22"/>
      <c r="H594" s="283"/>
      <c r="I594" s="283"/>
      <c r="J594" s="283"/>
      <c r="K594" s="283"/>
      <c r="L594" s="283"/>
      <c r="M594" s="283"/>
      <c r="N594" s="283"/>
      <c r="O594" s="283"/>
      <c r="P594" s="283"/>
      <c r="Q594" s="283"/>
      <c r="R594" s="283"/>
      <c r="S594" s="283"/>
      <c r="T594" s="283"/>
      <c r="U594" s="283"/>
      <c r="V594" s="283"/>
      <c r="W594" s="283"/>
      <c r="X594" s="283"/>
      <c r="Y594" s="283"/>
      <c r="Z594" s="283"/>
      <c r="AA594" s="283"/>
      <c r="AB594" s="283"/>
      <c r="AC594" s="283"/>
      <c r="AD594" s="283"/>
      <c r="AE594" s="283"/>
      <c r="AF594" s="283"/>
      <c r="AG594" s="283"/>
      <c r="AH594" s="283"/>
      <c r="AI594" s="283"/>
      <c r="AJ594" s="283"/>
      <c r="AK594" s="283"/>
    </row>
    <row r="595" spans="1:37" s="23" customFormat="1" ht="15.75">
      <c r="A595" s="118"/>
      <c r="B595" s="109"/>
      <c r="C595" s="88"/>
      <c r="D595" s="88"/>
      <c r="E595" s="88"/>
      <c r="F595" s="88"/>
      <c r="G595" s="22"/>
      <c r="H595" s="283"/>
      <c r="I595" s="283"/>
      <c r="J595" s="283"/>
      <c r="K595" s="283"/>
      <c r="L595" s="283"/>
      <c r="M595" s="283"/>
      <c r="N595" s="283"/>
      <c r="O595" s="283"/>
      <c r="P595" s="283"/>
      <c r="Q595" s="283"/>
      <c r="R595" s="283"/>
      <c r="S595" s="283"/>
      <c r="T595" s="283"/>
      <c r="U595" s="283"/>
      <c r="V595" s="283"/>
      <c r="W595" s="283"/>
      <c r="X595" s="283"/>
      <c r="Y595" s="283"/>
      <c r="Z595" s="283"/>
      <c r="AA595" s="283"/>
      <c r="AB595" s="283"/>
      <c r="AC595" s="283"/>
      <c r="AD595" s="283"/>
      <c r="AE595" s="283"/>
      <c r="AF595" s="283"/>
      <c r="AG595" s="283"/>
      <c r="AH595" s="283"/>
      <c r="AI595" s="283"/>
      <c r="AJ595" s="283"/>
      <c r="AK595" s="283"/>
    </row>
    <row r="596" spans="1:37" s="23" customFormat="1" ht="15.75">
      <c r="A596" s="118"/>
      <c r="B596" s="109"/>
      <c r="C596" s="88"/>
      <c r="D596" s="88"/>
      <c r="E596" s="88"/>
      <c r="F596" s="88"/>
      <c r="G596" s="22"/>
      <c r="H596" s="283"/>
      <c r="I596" s="283"/>
      <c r="J596" s="283"/>
      <c r="K596" s="283"/>
      <c r="L596" s="283"/>
      <c r="M596" s="283"/>
      <c r="N596" s="283"/>
      <c r="O596" s="283"/>
      <c r="P596" s="283"/>
      <c r="Q596" s="283"/>
      <c r="R596" s="283"/>
      <c r="S596" s="283"/>
      <c r="T596" s="283"/>
      <c r="U596" s="283"/>
      <c r="V596" s="283"/>
      <c r="W596" s="283"/>
      <c r="X596" s="283"/>
      <c r="Y596" s="283"/>
      <c r="Z596" s="283"/>
      <c r="AA596" s="283"/>
      <c r="AB596" s="283"/>
      <c r="AC596" s="283"/>
      <c r="AD596" s="283"/>
      <c r="AE596" s="283"/>
      <c r="AF596" s="283"/>
      <c r="AG596" s="283"/>
      <c r="AH596" s="283"/>
      <c r="AI596" s="283"/>
      <c r="AJ596" s="283"/>
      <c r="AK596" s="283"/>
    </row>
    <row r="597" spans="1:37" s="23" customFormat="1" ht="15.75">
      <c r="A597" s="118"/>
      <c r="B597" s="109"/>
      <c r="C597" s="88"/>
      <c r="D597" s="88"/>
      <c r="E597" s="88"/>
      <c r="F597" s="88"/>
      <c r="G597" s="22"/>
      <c r="H597" s="283"/>
      <c r="I597" s="283"/>
      <c r="J597" s="283"/>
      <c r="K597" s="283"/>
      <c r="L597" s="283"/>
      <c r="M597" s="283"/>
      <c r="N597" s="283"/>
      <c r="O597" s="283"/>
      <c r="P597" s="283"/>
      <c r="Q597" s="283"/>
      <c r="R597" s="283"/>
      <c r="S597" s="283"/>
      <c r="T597" s="283"/>
      <c r="U597" s="283"/>
      <c r="V597" s="283"/>
      <c r="W597" s="283"/>
      <c r="X597" s="283"/>
      <c r="Y597" s="283"/>
      <c r="Z597" s="283"/>
      <c r="AA597" s="283"/>
      <c r="AB597" s="283"/>
      <c r="AC597" s="283"/>
      <c r="AD597" s="283"/>
      <c r="AE597" s="283"/>
      <c r="AF597" s="283"/>
      <c r="AG597" s="283"/>
      <c r="AH597" s="283"/>
      <c r="AI597" s="283"/>
      <c r="AJ597" s="283"/>
      <c r="AK597" s="283"/>
    </row>
    <row r="598" spans="1:37" s="23" customFormat="1" ht="15.75">
      <c r="A598" s="118"/>
      <c r="B598" s="109"/>
      <c r="C598" s="88"/>
      <c r="D598" s="88"/>
      <c r="E598" s="88"/>
      <c r="F598" s="88"/>
      <c r="G598" s="22"/>
      <c r="H598" s="283"/>
      <c r="I598" s="283"/>
      <c r="J598" s="283"/>
      <c r="K598" s="283"/>
      <c r="L598" s="283"/>
      <c r="M598" s="283"/>
      <c r="N598" s="283"/>
      <c r="O598" s="283"/>
      <c r="P598" s="283"/>
      <c r="Q598" s="283"/>
      <c r="R598" s="283"/>
      <c r="S598" s="283"/>
      <c r="T598" s="283"/>
      <c r="U598" s="283"/>
      <c r="V598" s="283"/>
      <c r="W598" s="283"/>
      <c r="X598" s="283"/>
      <c r="Y598" s="283"/>
      <c r="Z598" s="283"/>
      <c r="AA598" s="283"/>
      <c r="AB598" s="283"/>
      <c r="AC598" s="283"/>
      <c r="AD598" s="283"/>
      <c r="AE598" s="283"/>
      <c r="AF598" s="283"/>
      <c r="AG598" s="283"/>
      <c r="AH598" s="283"/>
      <c r="AI598" s="283"/>
      <c r="AJ598" s="283"/>
      <c r="AK598" s="283"/>
    </row>
    <row r="599" spans="1:37" s="23" customFormat="1" ht="15.75">
      <c r="A599" s="118"/>
      <c r="B599" s="109"/>
      <c r="C599" s="88"/>
      <c r="D599" s="88"/>
      <c r="E599" s="88"/>
      <c r="F599" s="88"/>
      <c r="G599" s="22"/>
      <c r="H599" s="283"/>
      <c r="I599" s="283"/>
      <c r="J599" s="283"/>
      <c r="K599" s="283"/>
      <c r="L599" s="283"/>
      <c r="M599" s="283"/>
      <c r="N599" s="283"/>
      <c r="O599" s="283"/>
      <c r="P599" s="283"/>
      <c r="Q599" s="283"/>
      <c r="R599" s="283"/>
      <c r="S599" s="283"/>
      <c r="T599" s="283"/>
      <c r="U599" s="283"/>
      <c r="V599" s="283"/>
      <c r="W599" s="283"/>
      <c r="X599" s="283"/>
      <c r="Y599" s="283"/>
      <c r="Z599" s="283"/>
      <c r="AA599" s="283"/>
      <c r="AB599" s="283"/>
      <c r="AC599" s="283"/>
      <c r="AD599" s="283"/>
      <c r="AE599" s="283"/>
      <c r="AF599" s="283"/>
      <c r="AG599" s="283"/>
      <c r="AH599" s="283"/>
      <c r="AI599" s="283"/>
      <c r="AJ599" s="283"/>
      <c r="AK599" s="283"/>
    </row>
    <row r="600" spans="1:37" s="23" customFormat="1" ht="15.75">
      <c r="A600" s="118"/>
      <c r="B600" s="109"/>
      <c r="C600" s="88"/>
      <c r="D600" s="88"/>
      <c r="E600" s="88"/>
      <c r="F600" s="88"/>
      <c r="G600" s="22"/>
      <c r="H600" s="283"/>
      <c r="I600" s="283"/>
      <c r="J600" s="283"/>
      <c r="K600" s="283"/>
      <c r="L600" s="283"/>
      <c r="M600" s="283"/>
      <c r="N600" s="283"/>
      <c r="O600" s="283"/>
      <c r="P600" s="283"/>
      <c r="Q600" s="283"/>
      <c r="R600" s="283"/>
      <c r="S600" s="283"/>
      <c r="T600" s="283"/>
      <c r="U600" s="283"/>
      <c r="V600" s="283"/>
      <c r="W600" s="283"/>
      <c r="X600" s="283"/>
      <c r="Y600" s="283"/>
      <c r="Z600" s="283"/>
      <c r="AA600" s="283"/>
      <c r="AB600" s="283"/>
      <c r="AC600" s="283"/>
      <c r="AD600" s="283"/>
      <c r="AE600" s="283"/>
      <c r="AF600" s="283"/>
      <c r="AG600" s="283"/>
      <c r="AH600" s="283"/>
      <c r="AI600" s="283"/>
      <c r="AJ600" s="283"/>
      <c r="AK600" s="283"/>
    </row>
    <row r="601" spans="1:37" s="23" customFormat="1" ht="15.75">
      <c r="A601" s="118"/>
      <c r="B601" s="109"/>
      <c r="C601" s="88"/>
      <c r="D601" s="88"/>
      <c r="E601" s="88"/>
      <c r="F601" s="88"/>
      <c r="G601" s="22"/>
      <c r="H601" s="283"/>
      <c r="I601" s="283"/>
      <c r="J601" s="283"/>
      <c r="K601" s="283"/>
      <c r="L601" s="283"/>
      <c r="M601" s="283"/>
      <c r="N601" s="283"/>
      <c r="O601" s="283"/>
      <c r="P601" s="283"/>
      <c r="Q601" s="283"/>
      <c r="R601" s="283"/>
      <c r="S601" s="283"/>
      <c r="T601" s="283"/>
      <c r="U601" s="283"/>
      <c r="V601" s="283"/>
      <c r="W601" s="283"/>
      <c r="X601" s="283"/>
      <c r="Y601" s="283"/>
      <c r="Z601" s="283"/>
      <c r="AA601" s="283"/>
      <c r="AB601" s="283"/>
      <c r="AC601" s="283"/>
      <c r="AD601" s="283"/>
      <c r="AE601" s="283"/>
      <c r="AF601" s="283"/>
      <c r="AG601" s="283"/>
      <c r="AH601" s="283"/>
      <c r="AI601" s="283"/>
      <c r="AJ601" s="283"/>
      <c r="AK601" s="283"/>
    </row>
    <row r="602" spans="1:37" s="23" customFormat="1" ht="15.75">
      <c r="A602" s="118"/>
      <c r="B602" s="109"/>
      <c r="C602" s="88"/>
      <c r="D602" s="88"/>
      <c r="E602" s="88"/>
      <c r="F602" s="88"/>
      <c r="G602" s="22"/>
      <c r="H602" s="283"/>
      <c r="I602" s="283"/>
      <c r="J602" s="283"/>
      <c r="K602" s="283"/>
      <c r="L602" s="283"/>
      <c r="M602" s="283"/>
      <c r="N602" s="283"/>
      <c r="O602" s="283"/>
      <c r="P602" s="283"/>
      <c r="Q602" s="283"/>
      <c r="R602" s="283"/>
      <c r="S602" s="283"/>
      <c r="T602" s="283"/>
      <c r="U602" s="283"/>
      <c r="V602" s="283"/>
      <c r="W602" s="283"/>
      <c r="X602" s="283"/>
      <c r="Y602" s="283"/>
      <c r="Z602" s="283"/>
      <c r="AA602" s="283"/>
      <c r="AB602" s="283"/>
      <c r="AC602" s="283"/>
      <c r="AD602" s="283"/>
      <c r="AE602" s="283"/>
      <c r="AF602" s="283"/>
      <c r="AG602" s="283"/>
      <c r="AH602" s="283"/>
      <c r="AI602" s="283"/>
      <c r="AJ602" s="283"/>
      <c r="AK602" s="283"/>
    </row>
    <row r="603" spans="1:37" s="23" customFormat="1" ht="15.75">
      <c r="A603" s="118"/>
      <c r="B603" s="109"/>
      <c r="C603" s="88"/>
      <c r="D603" s="88"/>
      <c r="E603" s="88"/>
      <c r="F603" s="88"/>
      <c r="G603" s="22"/>
      <c r="H603" s="283"/>
      <c r="I603" s="283"/>
      <c r="J603" s="283"/>
      <c r="K603" s="283"/>
      <c r="L603" s="283"/>
      <c r="M603" s="283"/>
      <c r="N603" s="283"/>
      <c r="O603" s="283"/>
      <c r="P603" s="283"/>
      <c r="Q603" s="283"/>
      <c r="R603" s="283"/>
      <c r="S603" s="283"/>
      <c r="T603" s="283"/>
      <c r="U603" s="283"/>
      <c r="V603" s="283"/>
      <c r="W603" s="283"/>
      <c r="X603" s="283"/>
      <c r="Y603" s="283"/>
      <c r="Z603" s="283"/>
      <c r="AA603" s="283"/>
      <c r="AB603" s="283"/>
      <c r="AC603" s="283"/>
      <c r="AD603" s="283"/>
      <c r="AE603" s="283"/>
      <c r="AF603" s="283"/>
      <c r="AG603" s="283"/>
      <c r="AH603" s="283"/>
      <c r="AI603" s="283"/>
      <c r="AJ603" s="283"/>
      <c r="AK603" s="283"/>
    </row>
    <row r="604" spans="1:37" s="23" customFormat="1" ht="15.75">
      <c r="A604" s="118"/>
      <c r="B604" s="109"/>
      <c r="C604" s="88"/>
      <c r="D604" s="88"/>
      <c r="E604" s="88"/>
      <c r="F604" s="88"/>
      <c r="G604" s="22"/>
      <c r="H604" s="283"/>
      <c r="I604" s="283"/>
      <c r="J604" s="283"/>
      <c r="K604" s="283"/>
      <c r="L604" s="283"/>
      <c r="M604" s="283"/>
      <c r="N604" s="283"/>
      <c r="O604" s="283"/>
      <c r="P604" s="283"/>
      <c r="Q604" s="283"/>
      <c r="R604" s="283"/>
      <c r="S604" s="283"/>
      <c r="T604" s="283"/>
      <c r="U604" s="283"/>
      <c r="V604" s="283"/>
      <c r="W604" s="283"/>
      <c r="X604" s="283"/>
      <c r="Y604" s="283"/>
      <c r="Z604" s="283"/>
      <c r="AA604" s="283"/>
      <c r="AB604" s="283"/>
      <c r="AC604" s="283"/>
      <c r="AD604" s="283"/>
      <c r="AE604" s="283"/>
      <c r="AF604" s="283"/>
      <c r="AG604" s="283"/>
      <c r="AH604" s="283"/>
      <c r="AI604" s="283"/>
      <c r="AJ604" s="283"/>
      <c r="AK604" s="283"/>
    </row>
    <row r="605" spans="1:37" s="23" customFormat="1" ht="15.75">
      <c r="A605" s="118"/>
      <c r="B605" s="109"/>
      <c r="C605" s="88"/>
      <c r="D605" s="88"/>
      <c r="E605" s="88"/>
      <c r="F605" s="88"/>
      <c r="G605" s="22"/>
      <c r="H605" s="283"/>
      <c r="I605" s="283"/>
      <c r="J605" s="283"/>
      <c r="K605" s="283"/>
      <c r="L605" s="283"/>
      <c r="M605" s="283"/>
      <c r="N605" s="283"/>
      <c r="O605" s="283"/>
      <c r="P605" s="283"/>
      <c r="Q605" s="283"/>
      <c r="R605" s="283"/>
      <c r="S605" s="283"/>
      <c r="T605" s="283"/>
      <c r="U605" s="283"/>
      <c r="V605" s="283"/>
      <c r="W605" s="283"/>
      <c r="X605" s="283"/>
      <c r="Y605" s="283"/>
      <c r="Z605" s="283"/>
      <c r="AA605" s="283"/>
      <c r="AB605" s="283"/>
      <c r="AC605" s="283"/>
      <c r="AD605" s="283"/>
      <c r="AE605" s="283"/>
      <c r="AF605" s="283"/>
      <c r="AG605" s="283"/>
      <c r="AH605" s="283"/>
      <c r="AI605" s="283"/>
      <c r="AJ605" s="283"/>
      <c r="AK605" s="283"/>
    </row>
    <row r="606" spans="1:37" s="23" customFormat="1" ht="15.75">
      <c r="A606" s="118"/>
      <c r="B606" s="109"/>
      <c r="C606" s="88"/>
      <c r="D606" s="88"/>
      <c r="E606" s="88"/>
      <c r="F606" s="88"/>
      <c r="G606" s="22"/>
      <c r="H606" s="283"/>
      <c r="I606" s="283"/>
      <c r="J606" s="283"/>
      <c r="K606" s="283"/>
      <c r="L606" s="283"/>
      <c r="M606" s="283"/>
      <c r="N606" s="283"/>
      <c r="O606" s="283"/>
      <c r="P606" s="283"/>
      <c r="Q606" s="283"/>
      <c r="R606" s="283"/>
      <c r="S606" s="283"/>
      <c r="T606" s="283"/>
      <c r="U606" s="283"/>
      <c r="V606" s="283"/>
      <c r="W606" s="283"/>
      <c r="X606" s="283"/>
      <c r="Y606" s="283"/>
      <c r="Z606" s="283"/>
      <c r="AA606" s="283"/>
      <c r="AB606" s="283"/>
      <c r="AC606" s="283"/>
      <c r="AD606" s="283"/>
      <c r="AE606" s="283"/>
      <c r="AF606" s="283"/>
      <c r="AG606" s="283"/>
      <c r="AH606" s="283"/>
      <c r="AI606" s="283"/>
      <c r="AJ606" s="283"/>
      <c r="AK606" s="283"/>
    </row>
    <row r="607" spans="1:37" s="23" customFormat="1" ht="15.75">
      <c r="A607" s="118"/>
      <c r="B607" s="109"/>
      <c r="C607" s="88"/>
      <c r="D607" s="88"/>
      <c r="E607" s="88"/>
      <c r="F607" s="88"/>
      <c r="G607" s="22"/>
      <c r="H607" s="283"/>
      <c r="I607" s="283"/>
      <c r="J607" s="283"/>
      <c r="K607" s="283"/>
      <c r="L607" s="283"/>
      <c r="M607" s="283"/>
      <c r="N607" s="283"/>
      <c r="O607" s="283"/>
      <c r="P607" s="283"/>
      <c r="Q607" s="283"/>
      <c r="R607" s="283"/>
      <c r="S607" s="283"/>
      <c r="T607" s="283"/>
      <c r="U607" s="283"/>
      <c r="V607" s="283"/>
      <c r="W607" s="283"/>
      <c r="X607" s="283"/>
      <c r="Y607" s="283"/>
      <c r="Z607" s="283"/>
      <c r="AA607" s="283"/>
      <c r="AB607" s="283"/>
      <c r="AC607" s="283"/>
      <c r="AD607" s="283"/>
      <c r="AE607" s="283"/>
      <c r="AF607" s="283"/>
      <c r="AG607" s="283"/>
      <c r="AH607" s="283"/>
      <c r="AI607" s="283"/>
      <c r="AJ607" s="283"/>
      <c r="AK607" s="283"/>
    </row>
    <row r="608" spans="1:37" s="23" customFormat="1" ht="15.75">
      <c r="A608" s="118"/>
      <c r="B608" s="109"/>
      <c r="C608" s="88"/>
      <c r="D608" s="88"/>
      <c r="E608" s="88"/>
      <c r="F608" s="88"/>
      <c r="G608" s="22"/>
      <c r="H608" s="283"/>
      <c r="I608" s="283"/>
      <c r="J608" s="283"/>
      <c r="K608" s="283"/>
      <c r="L608" s="283"/>
      <c r="M608" s="283"/>
      <c r="N608" s="283"/>
      <c r="O608" s="283"/>
      <c r="P608" s="283"/>
      <c r="Q608" s="283"/>
      <c r="R608" s="283"/>
      <c r="S608" s="283"/>
      <c r="T608" s="283"/>
      <c r="U608" s="283"/>
      <c r="V608" s="283"/>
      <c r="W608" s="283"/>
      <c r="X608" s="283"/>
      <c r="Y608" s="283"/>
      <c r="Z608" s="283"/>
      <c r="AA608" s="283"/>
      <c r="AB608" s="283"/>
      <c r="AC608" s="283"/>
      <c r="AD608" s="283"/>
      <c r="AE608" s="283"/>
      <c r="AF608" s="283"/>
      <c r="AG608" s="283"/>
      <c r="AH608" s="283"/>
      <c r="AI608" s="283"/>
      <c r="AJ608" s="283"/>
      <c r="AK608" s="283"/>
    </row>
    <row r="609" spans="1:37" s="23" customFormat="1" ht="15.75">
      <c r="A609" s="118"/>
      <c r="B609" s="109"/>
      <c r="C609" s="88"/>
      <c r="D609" s="88"/>
      <c r="E609" s="88"/>
      <c r="F609" s="88"/>
      <c r="G609" s="22"/>
      <c r="H609" s="283"/>
      <c r="I609" s="283"/>
      <c r="J609" s="283"/>
      <c r="K609" s="283"/>
      <c r="L609" s="283"/>
      <c r="M609" s="283"/>
      <c r="N609" s="283"/>
      <c r="O609" s="283"/>
      <c r="P609" s="283"/>
      <c r="Q609" s="283"/>
      <c r="R609" s="283"/>
      <c r="S609" s="283"/>
      <c r="T609" s="283"/>
      <c r="U609" s="283"/>
      <c r="V609" s="283"/>
      <c r="W609" s="283"/>
      <c r="X609" s="283"/>
      <c r="Y609" s="283"/>
      <c r="Z609" s="283"/>
      <c r="AA609" s="283"/>
      <c r="AB609" s="283"/>
      <c r="AC609" s="283"/>
      <c r="AD609" s="283"/>
      <c r="AE609" s="283"/>
      <c r="AF609" s="283"/>
      <c r="AG609" s="283"/>
      <c r="AH609" s="283"/>
      <c r="AI609" s="283"/>
      <c r="AJ609" s="283"/>
      <c r="AK609" s="283"/>
    </row>
    <row r="610" spans="1:37" s="23" customFormat="1" ht="15.75">
      <c r="A610" s="118"/>
      <c r="B610" s="109"/>
      <c r="C610" s="88"/>
      <c r="D610" s="88"/>
      <c r="E610" s="88"/>
      <c r="F610" s="88"/>
      <c r="G610" s="22"/>
      <c r="H610" s="283"/>
      <c r="I610" s="283"/>
      <c r="J610" s="283"/>
      <c r="K610" s="283"/>
      <c r="L610" s="283"/>
      <c r="M610" s="283"/>
      <c r="N610" s="283"/>
      <c r="O610" s="283"/>
      <c r="P610" s="283"/>
      <c r="Q610" s="283"/>
      <c r="R610" s="283"/>
      <c r="S610" s="283"/>
      <c r="T610" s="283"/>
      <c r="U610" s="283"/>
      <c r="V610" s="283"/>
      <c r="W610" s="283"/>
      <c r="X610" s="283"/>
      <c r="Y610" s="283"/>
      <c r="Z610" s="283"/>
      <c r="AA610" s="283"/>
      <c r="AB610" s="283"/>
      <c r="AC610" s="283"/>
      <c r="AD610" s="283"/>
      <c r="AE610" s="283"/>
      <c r="AF610" s="283"/>
      <c r="AG610" s="283"/>
      <c r="AH610" s="283"/>
      <c r="AI610" s="283"/>
      <c r="AJ610" s="283"/>
      <c r="AK610" s="283"/>
    </row>
    <row r="611" spans="1:37" s="23" customFormat="1" ht="15.75">
      <c r="A611" s="118"/>
      <c r="B611" s="109"/>
      <c r="C611" s="88"/>
      <c r="D611" s="88"/>
      <c r="E611" s="88"/>
      <c r="F611" s="88"/>
      <c r="G611" s="22"/>
      <c r="H611" s="283"/>
      <c r="I611" s="283"/>
      <c r="J611" s="283"/>
      <c r="K611" s="283"/>
      <c r="L611" s="283"/>
      <c r="M611" s="283"/>
      <c r="N611" s="283"/>
      <c r="O611" s="283"/>
      <c r="P611" s="283"/>
      <c r="Q611" s="283"/>
      <c r="R611" s="283"/>
      <c r="S611" s="283"/>
      <c r="T611" s="283"/>
      <c r="U611" s="283"/>
      <c r="V611" s="283"/>
      <c r="W611" s="283"/>
      <c r="X611" s="283"/>
      <c r="Y611" s="283"/>
      <c r="Z611" s="283"/>
      <c r="AA611" s="283"/>
      <c r="AB611" s="283"/>
      <c r="AC611" s="283"/>
      <c r="AD611" s="283"/>
      <c r="AE611" s="283"/>
      <c r="AF611" s="283"/>
      <c r="AG611" s="283"/>
      <c r="AH611" s="283"/>
      <c r="AI611" s="283"/>
      <c r="AJ611" s="283"/>
      <c r="AK611" s="283"/>
    </row>
    <row r="612" spans="1:37" s="23" customFormat="1" ht="15.75">
      <c r="A612" s="118"/>
      <c r="B612" s="109"/>
      <c r="C612" s="88"/>
      <c r="D612" s="88"/>
      <c r="E612" s="88"/>
      <c r="F612" s="88"/>
      <c r="G612" s="22"/>
      <c r="H612" s="283"/>
      <c r="I612" s="283"/>
      <c r="J612" s="283"/>
      <c r="K612" s="283"/>
      <c r="L612" s="283"/>
      <c r="M612" s="283"/>
      <c r="N612" s="283"/>
      <c r="O612" s="283"/>
      <c r="P612" s="283"/>
      <c r="Q612" s="283"/>
      <c r="R612" s="283"/>
      <c r="S612" s="283"/>
      <c r="T612" s="283"/>
      <c r="U612" s="283"/>
      <c r="V612" s="283"/>
      <c r="W612" s="283"/>
      <c r="X612" s="283"/>
      <c r="Y612" s="283"/>
      <c r="Z612" s="283"/>
      <c r="AA612" s="283"/>
      <c r="AB612" s="283"/>
      <c r="AC612" s="283"/>
      <c r="AD612" s="283"/>
      <c r="AE612" s="283"/>
      <c r="AF612" s="283"/>
      <c r="AG612" s="283"/>
      <c r="AH612" s="283"/>
      <c r="AI612" s="283"/>
      <c r="AJ612" s="283"/>
      <c r="AK612" s="283"/>
    </row>
    <row r="613" spans="1:37" s="23" customFormat="1" ht="15.75">
      <c r="A613" s="118"/>
      <c r="B613" s="109"/>
      <c r="C613" s="88"/>
      <c r="D613" s="88"/>
      <c r="E613" s="88"/>
      <c r="F613" s="88"/>
      <c r="G613" s="22"/>
      <c r="H613" s="283"/>
      <c r="I613" s="283"/>
      <c r="J613" s="283"/>
      <c r="K613" s="283"/>
      <c r="L613" s="283"/>
      <c r="M613" s="283"/>
      <c r="N613" s="283"/>
      <c r="O613" s="283"/>
      <c r="P613" s="283"/>
      <c r="Q613" s="283"/>
      <c r="R613" s="283"/>
      <c r="S613" s="283"/>
      <c r="T613" s="283"/>
      <c r="U613" s="283"/>
      <c r="V613" s="283"/>
      <c r="W613" s="283"/>
      <c r="X613" s="283"/>
      <c r="Y613" s="283"/>
      <c r="Z613" s="283"/>
      <c r="AA613" s="283"/>
      <c r="AB613" s="283"/>
      <c r="AC613" s="283"/>
      <c r="AD613" s="283"/>
      <c r="AE613" s="283"/>
      <c r="AF613" s="283"/>
      <c r="AG613" s="283"/>
      <c r="AH613" s="283"/>
      <c r="AI613" s="283"/>
      <c r="AJ613" s="283"/>
      <c r="AK613" s="283"/>
    </row>
    <row r="614" spans="1:37" s="23" customFormat="1" ht="15.75">
      <c r="A614" s="118"/>
      <c r="B614" s="109"/>
      <c r="C614" s="88"/>
      <c r="D614" s="88"/>
      <c r="E614" s="88"/>
      <c r="F614" s="88"/>
      <c r="G614" s="22"/>
      <c r="H614" s="283"/>
      <c r="I614" s="283"/>
      <c r="J614" s="283"/>
      <c r="K614" s="283"/>
      <c r="L614" s="283"/>
      <c r="M614" s="283"/>
      <c r="N614" s="283"/>
      <c r="O614" s="283"/>
      <c r="P614" s="283"/>
      <c r="Q614" s="283"/>
      <c r="R614" s="283"/>
      <c r="S614" s="283"/>
      <c r="T614" s="283"/>
      <c r="U614" s="283"/>
      <c r="V614" s="283"/>
      <c r="W614" s="283"/>
      <c r="X614" s="283"/>
      <c r="Y614" s="283"/>
      <c r="Z614" s="283"/>
      <c r="AA614" s="283"/>
      <c r="AB614" s="283"/>
      <c r="AC614" s="283"/>
      <c r="AD614" s="283"/>
      <c r="AE614" s="283"/>
      <c r="AF614" s="283"/>
      <c r="AG614" s="283"/>
      <c r="AH614" s="283"/>
      <c r="AI614" s="283"/>
      <c r="AJ614" s="283"/>
      <c r="AK614" s="283"/>
    </row>
    <row r="615" spans="1:37" s="23" customFormat="1" ht="15.75">
      <c r="A615" s="118"/>
      <c r="B615" s="109"/>
      <c r="C615" s="88"/>
      <c r="D615" s="88"/>
      <c r="E615" s="88"/>
      <c r="F615" s="88"/>
      <c r="G615" s="22"/>
      <c r="H615" s="283"/>
      <c r="I615" s="283"/>
      <c r="J615" s="283"/>
      <c r="K615" s="283"/>
      <c r="L615" s="283"/>
      <c r="M615" s="283"/>
      <c r="N615" s="283"/>
      <c r="O615" s="283"/>
      <c r="P615" s="283"/>
      <c r="Q615" s="283"/>
      <c r="R615" s="283"/>
      <c r="S615" s="283"/>
      <c r="T615" s="283"/>
      <c r="U615" s="283"/>
      <c r="V615" s="283"/>
      <c r="W615" s="283"/>
      <c r="X615" s="283"/>
      <c r="Y615" s="283"/>
      <c r="Z615" s="283"/>
      <c r="AA615" s="283"/>
      <c r="AB615" s="283"/>
      <c r="AC615" s="283"/>
      <c r="AD615" s="283"/>
      <c r="AE615" s="283"/>
      <c r="AF615" s="283"/>
      <c r="AG615" s="283"/>
      <c r="AH615" s="283"/>
      <c r="AI615" s="283"/>
      <c r="AJ615" s="283"/>
      <c r="AK615" s="283"/>
    </row>
    <row r="616" spans="1:37" s="23" customFormat="1" ht="15.75">
      <c r="A616" s="118"/>
      <c r="B616" s="109"/>
      <c r="C616" s="88"/>
      <c r="D616" s="88"/>
      <c r="E616" s="88"/>
      <c r="F616" s="88"/>
      <c r="G616" s="22"/>
      <c r="H616" s="283"/>
      <c r="I616" s="283"/>
      <c r="J616" s="283"/>
      <c r="K616" s="283"/>
      <c r="L616" s="283"/>
      <c r="M616" s="283"/>
      <c r="N616" s="283"/>
      <c r="O616" s="283"/>
      <c r="P616" s="283"/>
      <c r="Q616" s="283"/>
      <c r="R616" s="283"/>
      <c r="S616" s="283"/>
      <c r="T616" s="283"/>
      <c r="U616" s="283"/>
      <c r="V616" s="283"/>
      <c r="W616" s="283"/>
      <c r="X616" s="283"/>
      <c r="Y616" s="283"/>
      <c r="Z616" s="283"/>
      <c r="AA616" s="283"/>
      <c r="AB616" s="283"/>
      <c r="AC616" s="283"/>
      <c r="AD616" s="283"/>
      <c r="AE616" s="283"/>
      <c r="AF616" s="283"/>
      <c r="AG616" s="283"/>
      <c r="AH616" s="283"/>
      <c r="AI616" s="283"/>
      <c r="AJ616" s="283"/>
      <c r="AK616" s="283"/>
    </row>
    <row r="617" spans="1:37" s="23" customFormat="1" ht="15.75">
      <c r="A617" s="118"/>
      <c r="B617" s="109"/>
      <c r="C617" s="88"/>
      <c r="D617" s="88"/>
      <c r="E617" s="88"/>
      <c r="F617" s="88"/>
      <c r="G617" s="22"/>
      <c r="H617" s="283"/>
      <c r="I617" s="283"/>
      <c r="J617" s="283"/>
      <c r="K617" s="283"/>
      <c r="L617" s="283"/>
      <c r="M617" s="283"/>
      <c r="N617" s="283"/>
      <c r="O617" s="283"/>
      <c r="P617" s="283"/>
      <c r="Q617" s="283"/>
      <c r="R617" s="283"/>
      <c r="S617" s="283"/>
      <c r="T617" s="283"/>
      <c r="U617" s="283"/>
      <c r="V617" s="283"/>
      <c r="W617" s="283"/>
      <c r="X617" s="283"/>
      <c r="Y617" s="283"/>
      <c r="Z617" s="283"/>
      <c r="AA617" s="283"/>
      <c r="AB617" s="283"/>
      <c r="AC617" s="283"/>
      <c r="AD617" s="283"/>
      <c r="AE617" s="283"/>
      <c r="AF617" s="283"/>
      <c r="AG617" s="283"/>
      <c r="AH617" s="283"/>
      <c r="AI617" s="283"/>
      <c r="AJ617" s="283"/>
      <c r="AK617" s="283"/>
    </row>
    <row r="618" spans="1:37" s="23" customFormat="1" ht="15.75">
      <c r="A618" s="118"/>
      <c r="B618" s="109"/>
      <c r="C618" s="88"/>
      <c r="D618" s="88"/>
      <c r="E618" s="88"/>
      <c r="F618" s="88"/>
      <c r="G618" s="22"/>
      <c r="H618" s="283"/>
      <c r="I618" s="283"/>
      <c r="J618" s="283"/>
      <c r="K618" s="283"/>
      <c r="L618" s="283"/>
      <c r="M618" s="283"/>
      <c r="N618" s="283"/>
      <c r="O618" s="283"/>
      <c r="P618" s="283"/>
      <c r="Q618" s="283"/>
      <c r="R618" s="283"/>
      <c r="S618" s="283"/>
      <c r="T618" s="283"/>
      <c r="U618" s="283"/>
      <c r="V618" s="283"/>
      <c r="W618" s="283"/>
      <c r="X618" s="283"/>
      <c r="Y618" s="283"/>
      <c r="Z618" s="283"/>
      <c r="AA618" s="283"/>
      <c r="AB618" s="283"/>
      <c r="AC618" s="283"/>
      <c r="AD618" s="283"/>
      <c r="AE618" s="283"/>
      <c r="AF618" s="283"/>
      <c r="AG618" s="283"/>
      <c r="AH618" s="283"/>
      <c r="AI618" s="283"/>
      <c r="AJ618" s="283"/>
      <c r="AK618" s="283"/>
    </row>
    <row r="619" spans="1:37" s="23" customFormat="1" ht="15.75">
      <c r="A619" s="118"/>
      <c r="B619" s="109"/>
      <c r="C619" s="88"/>
      <c r="D619" s="88"/>
      <c r="E619" s="88"/>
      <c r="F619" s="88"/>
      <c r="G619" s="22"/>
      <c r="H619" s="283"/>
      <c r="I619" s="283"/>
      <c r="J619" s="283"/>
      <c r="K619" s="283"/>
      <c r="L619" s="283"/>
      <c r="M619" s="283"/>
      <c r="N619" s="283"/>
      <c r="O619" s="283"/>
      <c r="P619" s="283"/>
      <c r="Q619" s="283"/>
      <c r="R619" s="283"/>
      <c r="S619" s="283"/>
      <c r="T619" s="283"/>
      <c r="U619" s="283"/>
      <c r="V619" s="283"/>
      <c r="W619" s="283"/>
      <c r="X619" s="283"/>
      <c r="Y619" s="283"/>
      <c r="Z619" s="283"/>
      <c r="AA619" s="283"/>
      <c r="AB619" s="283"/>
      <c r="AC619" s="283"/>
      <c r="AD619" s="283"/>
      <c r="AE619" s="283"/>
      <c r="AF619" s="283"/>
      <c r="AG619" s="283"/>
      <c r="AH619" s="283"/>
      <c r="AI619" s="283"/>
      <c r="AJ619" s="283"/>
      <c r="AK619" s="283"/>
    </row>
    <row r="620" spans="1:37" s="23" customFormat="1" ht="15.75">
      <c r="A620" s="118"/>
      <c r="B620" s="109"/>
      <c r="C620" s="88"/>
      <c r="D620" s="88"/>
      <c r="E620" s="88"/>
      <c r="F620" s="88"/>
      <c r="G620" s="22"/>
      <c r="H620" s="283"/>
      <c r="I620" s="283"/>
      <c r="J620" s="283"/>
      <c r="K620" s="283"/>
      <c r="L620" s="283"/>
      <c r="M620" s="283"/>
      <c r="N620" s="283"/>
      <c r="O620" s="283"/>
      <c r="P620" s="283"/>
      <c r="Q620" s="283"/>
      <c r="R620" s="283"/>
      <c r="S620" s="283"/>
      <c r="T620" s="283"/>
      <c r="U620" s="283"/>
      <c r="V620" s="283"/>
      <c r="W620" s="283"/>
      <c r="X620" s="283"/>
      <c r="Y620" s="283"/>
      <c r="Z620" s="283"/>
      <c r="AA620" s="283"/>
      <c r="AB620" s="283"/>
      <c r="AC620" s="283"/>
      <c r="AD620" s="283"/>
      <c r="AE620" s="283"/>
      <c r="AF620" s="283"/>
      <c r="AG620" s="283"/>
      <c r="AH620" s="283"/>
      <c r="AI620" s="283"/>
      <c r="AJ620" s="283"/>
      <c r="AK620" s="283"/>
    </row>
    <row r="621" spans="1:37" s="23" customFormat="1" ht="15.75">
      <c r="A621" s="118"/>
      <c r="B621" s="109"/>
      <c r="C621" s="88"/>
      <c r="D621" s="88"/>
      <c r="E621" s="88"/>
      <c r="F621" s="88"/>
      <c r="G621" s="22"/>
      <c r="H621" s="283"/>
      <c r="I621" s="283"/>
      <c r="J621" s="283"/>
      <c r="K621" s="283"/>
      <c r="L621" s="283"/>
      <c r="M621" s="283"/>
      <c r="N621" s="283"/>
      <c r="O621" s="283"/>
      <c r="P621" s="283"/>
      <c r="Q621" s="283"/>
      <c r="R621" s="283"/>
      <c r="S621" s="283"/>
      <c r="T621" s="283"/>
      <c r="U621" s="283"/>
      <c r="V621" s="283"/>
      <c r="W621" s="283"/>
      <c r="X621" s="283"/>
      <c r="Y621" s="283"/>
      <c r="Z621" s="283"/>
      <c r="AA621" s="283"/>
      <c r="AB621" s="283"/>
      <c r="AC621" s="283"/>
      <c r="AD621" s="283"/>
      <c r="AE621" s="283"/>
      <c r="AF621" s="283"/>
      <c r="AG621" s="283"/>
      <c r="AH621" s="283"/>
      <c r="AI621" s="283"/>
      <c r="AJ621" s="283"/>
      <c r="AK621" s="283"/>
    </row>
    <row r="622" spans="1:37" s="23" customFormat="1" ht="15.75">
      <c r="A622" s="118"/>
      <c r="B622" s="109"/>
      <c r="C622" s="88"/>
      <c r="D622" s="88"/>
      <c r="E622" s="88"/>
      <c r="F622" s="88"/>
      <c r="G622" s="22"/>
      <c r="H622" s="283"/>
      <c r="I622" s="283"/>
      <c r="J622" s="283"/>
      <c r="K622" s="283"/>
      <c r="L622" s="283"/>
      <c r="M622" s="283"/>
      <c r="N622" s="283"/>
      <c r="O622" s="283"/>
      <c r="P622" s="283"/>
      <c r="Q622" s="283"/>
      <c r="R622" s="283"/>
      <c r="S622" s="283"/>
      <c r="T622" s="283"/>
      <c r="U622" s="283"/>
      <c r="V622" s="283"/>
      <c r="W622" s="283"/>
      <c r="X622" s="283"/>
      <c r="Y622" s="283"/>
      <c r="Z622" s="283"/>
      <c r="AA622" s="283"/>
      <c r="AB622" s="283"/>
      <c r="AC622" s="283"/>
      <c r="AD622" s="283"/>
      <c r="AE622" s="283"/>
      <c r="AF622" s="283"/>
      <c r="AG622" s="283"/>
      <c r="AH622" s="283"/>
      <c r="AI622" s="283"/>
      <c r="AJ622" s="283"/>
      <c r="AK622" s="283"/>
    </row>
    <row r="623" spans="1:37" s="23" customFormat="1" ht="15.75">
      <c r="A623" s="118"/>
      <c r="B623" s="109"/>
      <c r="C623" s="88"/>
      <c r="D623" s="88"/>
      <c r="E623" s="88"/>
      <c r="F623" s="88"/>
      <c r="G623" s="22"/>
      <c r="H623" s="283"/>
      <c r="I623" s="283"/>
      <c r="J623" s="283"/>
      <c r="K623" s="283"/>
      <c r="L623" s="283"/>
      <c r="M623" s="283"/>
      <c r="N623" s="283"/>
      <c r="O623" s="283"/>
      <c r="P623" s="283"/>
      <c r="Q623" s="283"/>
      <c r="R623" s="283"/>
      <c r="S623" s="283"/>
      <c r="T623" s="283"/>
      <c r="U623" s="283"/>
      <c r="V623" s="283"/>
      <c r="W623" s="283"/>
      <c r="X623" s="283"/>
      <c r="Y623" s="283"/>
      <c r="Z623" s="283"/>
      <c r="AA623" s="283"/>
      <c r="AB623" s="283"/>
      <c r="AC623" s="283"/>
      <c r="AD623" s="283"/>
      <c r="AE623" s="283"/>
      <c r="AF623" s="283"/>
      <c r="AG623" s="283"/>
      <c r="AH623" s="283"/>
      <c r="AI623" s="283"/>
      <c r="AJ623" s="283"/>
      <c r="AK623" s="283"/>
    </row>
    <row r="624" spans="1:37" s="23" customFormat="1" ht="15.75">
      <c r="A624" s="118"/>
      <c r="B624" s="109"/>
      <c r="C624" s="88"/>
      <c r="D624" s="88"/>
      <c r="E624" s="88"/>
      <c r="F624" s="88"/>
      <c r="G624" s="22"/>
      <c r="H624" s="283"/>
      <c r="I624" s="283"/>
      <c r="J624" s="283"/>
      <c r="K624" s="283"/>
      <c r="L624" s="283"/>
      <c r="M624" s="283"/>
      <c r="N624" s="283"/>
      <c r="O624" s="283"/>
      <c r="P624" s="283"/>
      <c r="Q624" s="283"/>
      <c r="R624" s="283"/>
      <c r="S624" s="283"/>
      <c r="T624" s="283"/>
      <c r="U624" s="283"/>
      <c r="V624" s="283"/>
      <c r="W624" s="283"/>
      <c r="X624" s="283"/>
      <c r="Y624" s="283"/>
      <c r="Z624" s="283"/>
      <c r="AA624" s="283"/>
      <c r="AB624" s="283"/>
      <c r="AC624" s="283"/>
      <c r="AD624" s="283"/>
      <c r="AE624" s="283"/>
      <c r="AF624" s="283"/>
      <c r="AG624" s="283"/>
      <c r="AH624" s="283"/>
      <c r="AI624" s="283"/>
      <c r="AJ624" s="283"/>
      <c r="AK624" s="283"/>
    </row>
    <row r="625" spans="1:37" s="23" customFormat="1" ht="15.75">
      <c r="A625" s="118"/>
      <c r="B625" s="109"/>
      <c r="C625" s="88"/>
      <c r="D625" s="88"/>
      <c r="E625" s="88"/>
      <c r="F625" s="88"/>
      <c r="G625" s="22"/>
      <c r="H625" s="283"/>
      <c r="I625" s="283"/>
      <c r="J625" s="283"/>
      <c r="K625" s="283"/>
      <c r="L625" s="283"/>
      <c r="M625" s="283"/>
      <c r="N625" s="283"/>
      <c r="O625" s="283"/>
      <c r="P625" s="283"/>
      <c r="Q625" s="283"/>
      <c r="R625" s="283"/>
      <c r="S625" s="283"/>
      <c r="T625" s="283"/>
      <c r="U625" s="283"/>
      <c r="V625" s="283"/>
      <c r="W625" s="283"/>
      <c r="X625" s="283"/>
      <c r="Y625" s="283"/>
      <c r="Z625" s="283"/>
      <c r="AA625" s="283"/>
      <c r="AB625" s="283"/>
      <c r="AC625" s="283"/>
      <c r="AD625" s="283"/>
      <c r="AE625" s="283"/>
      <c r="AF625" s="283"/>
      <c r="AG625" s="283"/>
      <c r="AH625" s="283"/>
      <c r="AI625" s="283"/>
      <c r="AJ625" s="283"/>
      <c r="AK625" s="283"/>
    </row>
    <row r="626" spans="1:37" s="23" customFormat="1" ht="15.75">
      <c r="A626" s="118"/>
      <c r="B626" s="109"/>
      <c r="C626" s="88"/>
      <c r="D626" s="88"/>
      <c r="E626" s="88"/>
      <c r="F626" s="88"/>
      <c r="G626" s="22"/>
      <c r="H626" s="283"/>
      <c r="I626" s="283"/>
      <c r="J626" s="283"/>
      <c r="K626" s="283"/>
      <c r="L626" s="283"/>
      <c r="M626" s="283"/>
      <c r="N626" s="283"/>
      <c r="O626" s="283"/>
      <c r="P626" s="283"/>
      <c r="Q626" s="283"/>
      <c r="R626" s="283"/>
      <c r="S626" s="283"/>
      <c r="T626" s="283"/>
      <c r="U626" s="283"/>
      <c r="V626" s="283"/>
      <c r="W626" s="283"/>
      <c r="X626" s="283"/>
      <c r="Y626" s="283"/>
      <c r="Z626" s="283"/>
      <c r="AA626" s="283"/>
      <c r="AB626" s="283"/>
      <c r="AC626" s="283"/>
      <c r="AD626" s="283"/>
      <c r="AE626" s="283"/>
      <c r="AF626" s="283"/>
      <c r="AG626" s="283"/>
      <c r="AH626" s="283"/>
      <c r="AI626" s="283"/>
      <c r="AJ626" s="283"/>
      <c r="AK626" s="283"/>
    </row>
    <row r="627" spans="1:37" s="23" customFormat="1" ht="15.75">
      <c r="A627" s="118"/>
      <c r="B627" s="109"/>
      <c r="C627" s="88"/>
      <c r="D627" s="88"/>
      <c r="E627" s="88"/>
      <c r="F627" s="88"/>
      <c r="G627" s="22"/>
      <c r="H627" s="283"/>
      <c r="I627" s="283"/>
      <c r="J627" s="283"/>
      <c r="K627" s="283"/>
      <c r="L627" s="283"/>
      <c r="M627" s="283"/>
      <c r="N627" s="283"/>
      <c r="O627" s="283"/>
      <c r="P627" s="283"/>
      <c r="Q627" s="283"/>
      <c r="R627" s="283"/>
      <c r="S627" s="283"/>
      <c r="T627" s="283"/>
      <c r="U627" s="283"/>
      <c r="V627" s="283"/>
      <c r="W627" s="283"/>
      <c r="X627" s="283"/>
      <c r="Y627" s="283"/>
      <c r="Z627" s="283"/>
      <c r="AA627" s="283"/>
      <c r="AB627" s="283"/>
      <c r="AC627" s="283"/>
      <c r="AD627" s="283"/>
      <c r="AE627" s="283"/>
      <c r="AF627" s="283"/>
      <c r="AG627" s="283"/>
      <c r="AH627" s="283"/>
      <c r="AI627" s="283"/>
      <c r="AJ627" s="283"/>
      <c r="AK627" s="283"/>
    </row>
    <row r="628" spans="1:37" s="23" customFormat="1" ht="15.75">
      <c r="A628" s="118"/>
      <c r="B628" s="109"/>
      <c r="C628" s="88"/>
      <c r="D628" s="88"/>
      <c r="E628" s="88"/>
      <c r="F628" s="88"/>
      <c r="G628" s="22"/>
      <c r="H628" s="283"/>
      <c r="I628" s="283"/>
      <c r="J628" s="283"/>
      <c r="K628" s="283"/>
      <c r="L628" s="283"/>
      <c r="M628" s="283"/>
      <c r="N628" s="283"/>
      <c r="O628" s="283"/>
      <c r="P628" s="283"/>
      <c r="Q628" s="283"/>
      <c r="R628" s="283"/>
      <c r="S628" s="283"/>
      <c r="T628" s="283"/>
      <c r="U628" s="283"/>
      <c r="V628" s="283"/>
      <c r="W628" s="283"/>
      <c r="X628" s="283"/>
      <c r="Y628" s="283"/>
      <c r="Z628" s="283"/>
      <c r="AA628" s="283"/>
      <c r="AB628" s="283"/>
      <c r="AC628" s="283"/>
      <c r="AD628" s="283"/>
      <c r="AE628" s="283"/>
      <c r="AF628" s="283"/>
      <c r="AG628" s="283"/>
      <c r="AH628" s="283"/>
      <c r="AI628" s="283"/>
      <c r="AJ628" s="283"/>
      <c r="AK628" s="283"/>
    </row>
    <row r="629" spans="1:37" s="23" customFormat="1" ht="15.75">
      <c r="A629" s="118"/>
      <c r="B629" s="109"/>
      <c r="C629" s="88"/>
      <c r="D629" s="88"/>
      <c r="E629" s="88"/>
      <c r="F629" s="88"/>
      <c r="G629" s="22"/>
      <c r="H629" s="283"/>
      <c r="I629" s="283"/>
      <c r="J629" s="283"/>
      <c r="K629" s="283"/>
      <c r="L629" s="283"/>
      <c r="M629" s="283"/>
      <c r="N629" s="283"/>
      <c r="O629" s="283"/>
      <c r="P629" s="283"/>
      <c r="Q629" s="283"/>
      <c r="R629" s="283"/>
      <c r="S629" s="283"/>
      <c r="T629" s="283"/>
      <c r="U629" s="283"/>
      <c r="V629" s="283"/>
      <c r="W629" s="283"/>
      <c r="X629" s="283"/>
      <c r="Y629" s="283"/>
      <c r="Z629" s="283"/>
      <c r="AA629" s="283"/>
      <c r="AB629" s="283"/>
      <c r="AC629" s="283"/>
      <c r="AD629" s="283"/>
      <c r="AE629" s="283"/>
      <c r="AF629" s="283"/>
      <c r="AG629" s="283"/>
      <c r="AH629" s="283"/>
      <c r="AI629" s="283"/>
      <c r="AJ629" s="283"/>
      <c r="AK629" s="283"/>
    </row>
    <row r="630" spans="1:37" s="23" customFormat="1" ht="15.75">
      <c r="A630" s="118"/>
      <c r="B630" s="109"/>
      <c r="C630" s="88"/>
      <c r="D630" s="88"/>
      <c r="E630" s="88"/>
      <c r="F630" s="88"/>
      <c r="G630" s="22"/>
      <c r="H630" s="283"/>
      <c r="I630" s="283"/>
      <c r="J630" s="283"/>
      <c r="K630" s="283"/>
      <c r="L630" s="283"/>
      <c r="M630" s="283"/>
      <c r="N630" s="283"/>
      <c r="O630" s="283"/>
      <c r="P630" s="283"/>
      <c r="Q630" s="283"/>
      <c r="R630" s="283"/>
      <c r="S630" s="283"/>
      <c r="T630" s="283"/>
      <c r="U630" s="283"/>
      <c r="V630" s="283"/>
      <c r="W630" s="283"/>
      <c r="X630" s="283"/>
      <c r="Y630" s="283"/>
      <c r="Z630" s="283"/>
      <c r="AA630" s="283"/>
      <c r="AB630" s="283"/>
      <c r="AC630" s="283"/>
      <c r="AD630" s="283"/>
      <c r="AE630" s="283"/>
      <c r="AF630" s="283"/>
      <c r="AG630" s="283"/>
      <c r="AH630" s="283"/>
      <c r="AI630" s="283"/>
      <c r="AJ630" s="283"/>
      <c r="AK630" s="283"/>
    </row>
    <row r="631" spans="1:37" s="23" customFormat="1" ht="15.75">
      <c r="A631" s="118"/>
      <c r="B631" s="109"/>
      <c r="C631" s="88"/>
      <c r="D631" s="88"/>
      <c r="E631" s="88"/>
      <c r="F631" s="88"/>
      <c r="G631" s="22"/>
      <c r="H631" s="283"/>
      <c r="I631" s="283"/>
      <c r="J631" s="283"/>
      <c r="K631" s="283"/>
      <c r="L631" s="283"/>
      <c r="M631" s="283"/>
      <c r="N631" s="283"/>
      <c r="O631" s="283"/>
      <c r="P631" s="283"/>
      <c r="Q631" s="283"/>
      <c r="R631" s="283"/>
      <c r="S631" s="283"/>
      <c r="T631" s="283"/>
      <c r="U631" s="283"/>
      <c r="V631" s="283"/>
      <c r="W631" s="283"/>
      <c r="X631" s="283"/>
      <c r="Y631" s="283"/>
      <c r="Z631" s="283"/>
      <c r="AA631" s="283"/>
      <c r="AB631" s="283"/>
      <c r="AC631" s="283"/>
      <c r="AD631" s="283"/>
      <c r="AE631" s="283"/>
      <c r="AF631" s="283"/>
      <c r="AG631" s="283"/>
      <c r="AH631" s="283"/>
      <c r="AI631" s="283"/>
      <c r="AJ631" s="283"/>
      <c r="AK631" s="283"/>
    </row>
    <row r="632" spans="1:37" s="23" customFormat="1" ht="15.75">
      <c r="A632" s="118"/>
      <c r="B632" s="109"/>
      <c r="C632" s="88"/>
      <c r="D632" s="88"/>
      <c r="E632" s="88"/>
      <c r="F632" s="88"/>
      <c r="G632" s="22"/>
      <c r="H632" s="283"/>
      <c r="I632" s="283"/>
      <c r="J632" s="283"/>
      <c r="K632" s="283"/>
      <c r="L632" s="283"/>
      <c r="M632" s="283"/>
      <c r="N632" s="283"/>
      <c r="O632" s="283"/>
      <c r="P632" s="283"/>
      <c r="Q632" s="283"/>
      <c r="R632" s="283"/>
      <c r="S632" s="283"/>
      <c r="T632" s="283"/>
      <c r="U632" s="283"/>
      <c r="V632" s="283"/>
      <c r="W632" s="283"/>
      <c r="X632" s="283"/>
      <c r="Y632" s="283"/>
      <c r="Z632" s="283"/>
      <c r="AA632" s="283"/>
      <c r="AB632" s="283"/>
      <c r="AC632" s="283"/>
      <c r="AD632" s="283"/>
      <c r="AE632" s="283"/>
      <c r="AF632" s="283"/>
      <c r="AG632" s="283"/>
      <c r="AH632" s="283"/>
      <c r="AI632" s="283"/>
      <c r="AJ632" s="283"/>
      <c r="AK632" s="283"/>
    </row>
    <row r="633" spans="1:37" s="23" customFormat="1" ht="15.75">
      <c r="A633" s="118"/>
      <c r="B633" s="109"/>
      <c r="C633" s="88"/>
      <c r="D633" s="88"/>
      <c r="E633" s="88"/>
      <c r="F633" s="88"/>
      <c r="G633" s="22"/>
      <c r="H633" s="283"/>
      <c r="I633" s="283"/>
      <c r="J633" s="283"/>
      <c r="K633" s="283"/>
      <c r="L633" s="283"/>
      <c r="M633" s="283"/>
      <c r="N633" s="283"/>
      <c r="O633" s="283"/>
      <c r="P633" s="283"/>
      <c r="Q633" s="283"/>
      <c r="R633" s="283"/>
      <c r="S633" s="283"/>
      <c r="T633" s="283"/>
      <c r="U633" s="283"/>
      <c r="V633" s="283"/>
      <c r="W633" s="283"/>
      <c r="X633" s="283"/>
      <c r="Y633" s="283"/>
      <c r="Z633" s="283"/>
      <c r="AA633" s="283"/>
      <c r="AB633" s="283"/>
      <c r="AC633" s="283"/>
      <c r="AD633" s="283"/>
      <c r="AE633" s="283"/>
      <c r="AF633" s="283"/>
      <c r="AG633" s="283"/>
      <c r="AH633" s="283"/>
      <c r="AI633" s="283"/>
      <c r="AJ633" s="283"/>
      <c r="AK633" s="283"/>
    </row>
    <row r="634" spans="1:37" s="23" customFormat="1" ht="15.75">
      <c r="A634" s="118"/>
      <c r="B634" s="109"/>
      <c r="C634" s="88"/>
      <c r="D634" s="88"/>
      <c r="E634" s="88"/>
      <c r="F634" s="88"/>
      <c r="G634" s="22"/>
      <c r="H634" s="283"/>
      <c r="I634" s="283"/>
      <c r="J634" s="283"/>
      <c r="K634" s="283"/>
      <c r="L634" s="283"/>
      <c r="M634" s="283"/>
      <c r="N634" s="283"/>
      <c r="O634" s="283"/>
      <c r="P634" s="283"/>
      <c r="Q634" s="283"/>
      <c r="R634" s="283"/>
      <c r="S634" s="283"/>
      <c r="T634" s="283"/>
      <c r="U634" s="283"/>
      <c r="V634" s="283"/>
      <c r="W634" s="283"/>
      <c r="X634" s="283"/>
      <c r="Y634" s="283"/>
      <c r="Z634" s="283"/>
      <c r="AA634" s="283"/>
      <c r="AB634" s="283"/>
      <c r="AC634" s="283"/>
      <c r="AD634" s="283"/>
      <c r="AE634" s="283"/>
      <c r="AF634" s="283"/>
      <c r="AG634" s="283"/>
      <c r="AH634" s="283"/>
      <c r="AI634" s="283"/>
      <c r="AJ634" s="283"/>
      <c r="AK634" s="283"/>
    </row>
    <row r="635" spans="1:37" s="23" customFormat="1" ht="15.75">
      <c r="A635" s="118"/>
      <c r="B635" s="109"/>
      <c r="C635" s="88"/>
      <c r="D635" s="88"/>
      <c r="E635" s="88"/>
      <c r="F635" s="88"/>
      <c r="G635" s="22"/>
      <c r="H635" s="283"/>
      <c r="I635" s="283"/>
      <c r="J635" s="283"/>
      <c r="K635" s="283"/>
      <c r="L635" s="283"/>
      <c r="M635" s="283"/>
      <c r="N635" s="283"/>
      <c r="O635" s="283"/>
      <c r="P635" s="283"/>
      <c r="Q635" s="283"/>
      <c r="R635" s="283"/>
      <c r="S635" s="283"/>
      <c r="T635" s="283"/>
      <c r="U635" s="283"/>
      <c r="V635" s="283"/>
      <c r="W635" s="283"/>
      <c r="X635" s="283"/>
      <c r="Y635" s="283"/>
      <c r="Z635" s="283"/>
      <c r="AA635" s="283"/>
      <c r="AB635" s="283"/>
      <c r="AC635" s="283"/>
      <c r="AD635" s="283"/>
      <c r="AE635" s="283"/>
      <c r="AF635" s="283"/>
      <c r="AG635" s="283"/>
      <c r="AH635" s="283"/>
      <c r="AI635" s="283"/>
      <c r="AJ635" s="283"/>
      <c r="AK635" s="283"/>
    </row>
    <row r="636" spans="1:37" s="23" customFormat="1" ht="15.75">
      <c r="A636" s="118"/>
      <c r="B636" s="109"/>
      <c r="C636" s="88"/>
      <c r="D636" s="88"/>
      <c r="E636" s="88"/>
      <c r="F636" s="88"/>
      <c r="G636" s="22"/>
      <c r="H636" s="283"/>
      <c r="I636" s="283"/>
      <c r="J636" s="283"/>
      <c r="K636" s="283"/>
      <c r="L636" s="283"/>
      <c r="M636" s="283"/>
      <c r="N636" s="283"/>
      <c r="O636" s="283"/>
      <c r="P636" s="283"/>
      <c r="Q636" s="283"/>
      <c r="R636" s="283"/>
      <c r="S636" s="283"/>
      <c r="T636" s="283"/>
      <c r="U636" s="283"/>
      <c r="V636" s="283"/>
      <c r="W636" s="283"/>
      <c r="X636" s="283"/>
      <c r="Y636" s="283"/>
      <c r="Z636" s="283"/>
      <c r="AA636" s="283"/>
      <c r="AB636" s="283"/>
      <c r="AC636" s="283"/>
      <c r="AD636" s="283"/>
      <c r="AE636" s="283"/>
      <c r="AF636" s="283"/>
      <c r="AG636" s="283"/>
      <c r="AH636" s="283"/>
      <c r="AI636" s="283"/>
      <c r="AJ636" s="283"/>
      <c r="AK636" s="283"/>
    </row>
    <row r="637" spans="1:37" s="23" customFormat="1" ht="15.75">
      <c r="A637" s="118"/>
      <c r="B637" s="109"/>
      <c r="C637" s="88"/>
      <c r="D637" s="88"/>
      <c r="E637" s="88"/>
      <c r="F637" s="88"/>
      <c r="G637" s="22"/>
      <c r="H637" s="283"/>
      <c r="I637" s="283"/>
      <c r="J637" s="283"/>
      <c r="K637" s="283"/>
      <c r="L637" s="283"/>
      <c r="M637" s="283"/>
      <c r="N637" s="283"/>
      <c r="O637" s="283"/>
      <c r="P637" s="283"/>
      <c r="Q637" s="283"/>
      <c r="R637" s="283"/>
      <c r="S637" s="283"/>
      <c r="T637" s="283"/>
      <c r="U637" s="283"/>
      <c r="V637" s="283"/>
      <c r="W637" s="283"/>
      <c r="X637" s="283"/>
      <c r="Y637" s="283"/>
      <c r="Z637" s="283"/>
      <c r="AA637" s="283"/>
      <c r="AB637" s="283"/>
      <c r="AC637" s="283"/>
      <c r="AD637" s="283"/>
      <c r="AE637" s="283"/>
      <c r="AF637" s="283"/>
      <c r="AG637" s="283"/>
      <c r="AH637" s="283"/>
      <c r="AI637" s="283"/>
      <c r="AJ637" s="283"/>
      <c r="AK637" s="283"/>
    </row>
    <row r="638" spans="1:37" s="23" customFormat="1" ht="15.75">
      <c r="A638" s="118"/>
      <c r="B638" s="109"/>
      <c r="C638" s="88"/>
      <c r="D638" s="88"/>
      <c r="E638" s="88"/>
      <c r="F638" s="88"/>
      <c r="G638" s="22"/>
      <c r="H638" s="283"/>
      <c r="I638" s="283"/>
      <c r="J638" s="283"/>
      <c r="K638" s="283"/>
      <c r="L638" s="283"/>
      <c r="M638" s="283"/>
      <c r="N638" s="283"/>
      <c r="O638" s="283"/>
      <c r="P638" s="283"/>
      <c r="Q638" s="283"/>
      <c r="R638" s="283"/>
      <c r="S638" s="283"/>
      <c r="T638" s="283"/>
      <c r="U638" s="283"/>
      <c r="V638" s="283"/>
      <c r="W638" s="283"/>
      <c r="X638" s="283"/>
      <c r="Y638" s="283"/>
      <c r="Z638" s="283"/>
      <c r="AA638" s="283"/>
      <c r="AB638" s="283"/>
      <c r="AC638" s="283"/>
      <c r="AD638" s="283"/>
      <c r="AE638" s="283"/>
      <c r="AF638" s="283"/>
      <c r="AG638" s="283"/>
      <c r="AH638" s="283"/>
      <c r="AI638" s="283"/>
      <c r="AJ638" s="283"/>
      <c r="AK638" s="283"/>
    </row>
    <row r="639" spans="1:37" s="23" customFormat="1" ht="15.75">
      <c r="A639" s="118"/>
      <c r="B639" s="109"/>
      <c r="C639" s="88"/>
      <c r="D639" s="88"/>
      <c r="E639" s="88"/>
      <c r="F639" s="88"/>
      <c r="G639" s="22"/>
      <c r="H639" s="283"/>
      <c r="I639" s="283"/>
      <c r="J639" s="283"/>
      <c r="K639" s="283"/>
      <c r="L639" s="283"/>
      <c r="M639" s="283"/>
      <c r="N639" s="283"/>
      <c r="O639" s="283"/>
      <c r="P639" s="283"/>
      <c r="Q639" s="283"/>
      <c r="R639" s="283"/>
      <c r="S639" s="283"/>
      <c r="T639" s="283"/>
      <c r="U639" s="283"/>
      <c r="V639" s="283"/>
      <c r="W639" s="283"/>
      <c r="X639" s="283"/>
      <c r="Y639" s="283"/>
      <c r="Z639" s="283"/>
      <c r="AA639" s="283"/>
      <c r="AB639" s="283"/>
      <c r="AC639" s="283"/>
      <c r="AD639" s="283"/>
      <c r="AE639" s="283"/>
      <c r="AF639" s="283"/>
      <c r="AG639" s="283"/>
      <c r="AH639" s="283"/>
      <c r="AI639" s="283"/>
      <c r="AJ639" s="283"/>
      <c r="AK639" s="283"/>
    </row>
    <row r="640" spans="1:37" s="23" customFormat="1" ht="15.75">
      <c r="A640" s="118"/>
      <c r="B640" s="109"/>
      <c r="C640" s="88"/>
      <c r="D640" s="88"/>
      <c r="E640" s="88"/>
      <c r="F640" s="88"/>
      <c r="G640" s="22"/>
      <c r="H640" s="283"/>
      <c r="I640" s="283"/>
      <c r="J640" s="283"/>
      <c r="K640" s="283"/>
      <c r="L640" s="283"/>
      <c r="M640" s="283"/>
      <c r="N640" s="283"/>
      <c r="O640" s="283"/>
      <c r="P640" s="283"/>
      <c r="Q640" s="283"/>
      <c r="R640" s="283"/>
      <c r="S640" s="283"/>
      <c r="T640" s="283"/>
      <c r="U640" s="283"/>
      <c r="V640" s="283"/>
      <c r="W640" s="283"/>
      <c r="X640" s="283"/>
      <c r="Y640" s="283"/>
      <c r="Z640" s="283"/>
      <c r="AA640" s="283"/>
      <c r="AB640" s="283"/>
      <c r="AC640" s="283"/>
      <c r="AD640" s="283"/>
      <c r="AE640" s="283"/>
      <c r="AF640" s="283"/>
      <c r="AG640" s="283"/>
      <c r="AH640" s="283"/>
      <c r="AI640" s="283"/>
      <c r="AJ640" s="283"/>
      <c r="AK640" s="283"/>
    </row>
    <row r="641" spans="1:37" s="23" customFormat="1" ht="15.75">
      <c r="A641" s="118"/>
      <c r="B641" s="109"/>
      <c r="C641" s="88"/>
      <c r="D641" s="88"/>
      <c r="E641" s="88"/>
      <c r="F641" s="88"/>
      <c r="G641" s="22"/>
      <c r="H641" s="283"/>
      <c r="I641" s="283"/>
      <c r="J641" s="283"/>
      <c r="K641" s="283"/>
      <c r="L641" s="283"/>
      <c r="M641" s="283"/>
      <c r="N641" s="283"/>
      <c r="O641" s="283"/>
      <c r="P641" s="283"/>
      <c r="Q641" s="283"/>
      <c r="R641" s="283"/>
      <c r="S641" s="283"/>
      <c r="T641" s="283"/>
      <c r="U641" s="283"/>
      <c r="V641" s="283"/>
      <c r="W641" s="283"/>
      <c r="X641" s="283"/>
      <c r="Y641" s="283"/>
      <c r="Z641" s="283"/>
      <c r="AA641" s="283"/>
      <c r="AB641" s="283"/>
      <c r="AC641" s="283"/>
      <c r="AD641" s="283"/>
      <c r="AE641" s="283"/>
      <c r="AF641" s="283"/>
      <c r="AG641" s="283"/>
      <c r="AH641" s="283"/>
      <c r="AI641" s="283"/>
      <c r="AJ641" s="283"/>
      <c r="AK641" s="283"/>
    </row>
    <row r="642" spans="1:37" s="23" customFormat="1" ht="15.75">
      <c r="A642" s="118"/>
      <c r="B642" s="109"/>
      <c r="C642" s="88"/>
      <c r="D642" s="88"/>
      <c r="E642" s="88"/>
      <c r="F642" s="88"/>
      <c r="G642" s="22"/>
      <c r="H642" s="283"/>
      <c r="I642" s="283"/>
      <c r="J642" s="283"/>
      <c r="K642" s="283"/>
      <c r="L642" s="283"/>
      <c r="M642" s="283"/>
      <c r="N642" s="283"/>
      <c r="O642" s="283"/>
      <c r="P642" s="283"/>
      <c r="Q642" s="283"/>
      <c r="R642" s="283"/>
      <c r="S642" s="283"/>
      <c r="T642" s="283"/>
      <c r="U642" s="283"/>
      <c r="V642" s="283"/>
      <c r="W642" s="283"/>
      <c r="X642" s="283"/>
      <c r="Y642" s="283"/>
      <c r="Z642" s="283"/>
      <c r="AA642" s="283"/>
      <c r="AB642" s="283"/>
      <c r="AC642" s="283"/>
      <c r="AD642" s="283"/>
      <c r="AE642" s="283"/>
      <c r="AF642" s="283"/>
      <c r="AG642" s="283"/>
      <c r="AH642" s="283"/>
      <c r="AI642" s="283"/>
      <c r="AJ642" s="283"/>
      <c r="AK642" s="283"/>
    </row>
    <row r="643" spans="1:37" s="23" customFormat="1" ht="15.75">
      <c r="A643" s="118"/>
      <c r="B643" s="109"/>
      <c r="C643" s="88"/>
      <c r="D643" s="88"/>
      <c r="E643" s="88"/>
      <c r="F643" s="88"/>
      <c r="G643" s="22"/>
      <c r="H643" s="283"/>
      <c r="I643" s="283"/>
      <c r="J643" s="283"/>
      <c r="K643" s="283"/>
      <c r="L643" s="283"/>
      <c r="M643" s="283"/>
      <c r="N643" s="283"/>
      <c r="O643" s="283"/>
      <c r="P643" s="283"/>
      <c r="Q643" s="283"/>
      <c r="R643" s="283"/>
      <c r="S643" s="283"/>
      <c r="T643" s="283"/>
      <c r="U643" s="283"/>
      <c r="V643" s="283"/>
      <c r="W643" s="283"/>
      <c r="X643" s="283"/>
      <c r="Y643" s="283"/>
      <c r="Z643" s="283"/>
      <c r="AA643" s="283"/>
      <c r="AB643" s="283"/>
      <c r="AC643" s="283"/>
      <c r="AD643" s="283"/>
      <c r="AE643" s="283"/>
      <c r="AF643" s="283"/>
      <c r="AG643" s="283"/>
      <c r="AH643" s="283"/>
      <c r="AI643" s="283"/>
      <c r="AJ643" s="283"/>
      <c r="AK643" s="283"/>
    </row>
    <row r="644" spans="1:37" s="23" customFormat="1" ht="15.75">
      <c r="A644" s="118"/>
      <c r="B644" s="109"/>
      <c r="C644" s="88"/>
      <c r="D644" s="88"/>
      <c r="E644" s="88"/>
      <c r="F644" s="88"/>
      <c r="G644" s="22"/>
      <c r="H644" s="283"/>
      <c r="I644" s="283"/>
      <c r="J644" s="283"/>
      <c r="K644" s="283"/>
      <c r="L644" s="283"/>
      <c r="M644" s="283"/>
      <c r="N644" s="283"/>
      <c r="O644" s="283"/>
      <c r="P644" s="283"/>
      <c r="Q644" s="283"/>
      <c r="R644" s="283"/>
      <c r="S644" s="283"/>
      <c r="T644" s="283"/>
      <c r="U644" s="283"/>
      <c r="V644" s="283"/>
      <c r="W644" s="283"/>
      <c r="X644" s="283"/>
      <c r="Y644" s="283"/>
      <c r="Z644" s="283"/>
      <c r="AA644" s="283"/>
      <c r="AB644" s="283"/>
      <c r="AC644" s="283"/>
      <c r="AD644" s="283"/>
      <c r="AE644" s="283"/>
      <c r="AF644" s="283"/>
      <c r="AG644" s="283"/>
      <c r="AH644" s="283"/>
      <c r="AI644" s="283"/>
      <c r="AJ644" s="283"/>
      <c r="AK644" s="283"/>
    </row>
    <row r="645" spans="1:37" s="23" customFormat="1" ht="15.75">
      <c r="A645" s="118"/>
      <c r="B645" s="109"/>
      <c r="C645" s="88"/>
      <c r="D645" s="88"/>
      <c r="E645" s="88"/>
      <c r="F645" s="88"/>
      <c r="G645" s="22"/>
      <c r="H645" s="283"/>
      <c r="I645" s="283"/>
      <c r="J645" s="283"/>
      <c r="K645" s="283"/>
      <c r="L645" s="283"/>
      <c r="M645" s="283"/>
      <c r="N645" s="283"/>
      <c r="O645" s="283"/>
      <c r="P645" s="283"/>
      <c r="Q645" s="283"/>
      <c r="R645" s="283"/>
      <c r="S645" s="283"/>
      <c r="T645" s="283"/>
      <c r="U645" s="283"/>
      <c r="V645" s="283"/>
      <c r="W645" s="283"/>
      <c r="X645" s="283"/>
      <c r="Y645" s="283"/>
      <c r="Z645" s="283"/>
      <c r="AA645" s="283"/>
      <c r="AB645" s="283"/>
      <c r="AC645" s="283"/>
      <c r="AD645" s="283"/>
      <c r="AE645" s="283"/>
      <c r="AF645" s="283"/>
      <c r="AG645" s="283"/>
      <c r="AH645" s="283"/>
      <c r="AI645" s="283"/>
      <c r="AJ645" s="283"/>
      <c r="AK645" s="283"/>
    </row>
    <row r="646" spans="1:37" s="23" customFormat="1" ht="15.75">
      <c r="A646" s="118"/>
      <c r="B646" s="109"/>
      <c r="C646" s="88"/>
      <c r="D646" s="88"/>
      <c r="E646" s="88"/>
      <c r="F646" s="88"/>
      <c r="G646" s="22"/>
      <c r="H646" s="283"/>
      <c r="I646" s="283"/>
      <c r="J646" s="283"/>
      <c r="K646" s="283"/>
      <c r="L646" s="283"/>
      <c r="M646" s="283"/>
      <c r="N646" s="283"/>
      <c r="O646" s="283"/>
      <c r="P646" s="283"/>
      <c r="Q646" s="283"/>
      <c r="R646" s="283"/>
      <c r="S646" s="283"/>
      <c r="T646" s="283"/>
      <c r="U646" s="283"/>
      <c r="V646" s="283"/>
      <c r="W646" s="283"/>
      <c r="X646" s="283"/>
      <c r="Y646" s="283"/>
      <c r="Z646" s="283"/>
      <c r="AA646" s="283"/>
      <c r="AB646" s="283"/>
      <c r="AC646" s="283"/>
      <c r="AD646" s="283"/>
      <c r="AE646" s="283"/>
      <c r="AF646" s="283"/>
      <c r="AG646" s="283"/>
      <c r="AH646" s="283"/>
      <c r="AI646" s="283"/>
      <c r="AJ646" s="283"/>
      <c r="AK646" s="283"/>
    </row>
    <row r="647" spans="1:37" s="23" customFormat="1" ht="15.75">
      <c r="A647" s="118"/>
      <c r="B647" s="109"/>
      <c r="C647" s="88"/>
      <c r="D647" s="88"/>
      <c r="E647" s="88"/>
      <c r="F647" s="88"/>
      <c r="G647" s="22"/>
      <c r="H647" s="283"/>
      <c r="I647" s="283"/>
      <c r="J647" s="283"/>
      <c r="K647" s="283"/>
      <c r="L647" s="283"/>
      <c r="M647" s="283"/>
      <c r="N647" s="283"/>
      <c r="O647" s="283"/>
      <c r="P647" s="283"/>
      <c r="Q647" s="283"/>
      <c r="R647" s="283"/>
      <c r="S647" s="283"/>
      <c r="T647" s="283"/>
      <c r="U647" s="283"/>
      <c r="V647" s="283"/>
      <c r="W647" s="283"/>
      <c r="X647" s="283"/>
      <c r="Y647" s="283"/>
      <c r="Z647" s="283"/>
      <c r="AA647" s="283"/>
      <c r="AB647" s="283"/>
      <c r="AC647" s="283"/>
      <c r="AD647" s="283"/>
      <c r="AE647" s="283"/>
      <c r="AF647" s="283"/>
      <c r="AG647" s="283"/>
      <c r="AH647" s="283"/>
      <c r="AI647" s="283"/>
      <c r="AJ647" s="283"/>
      <c r="AK647" s="283"/>
    </row>
    <row r="648" spans="1:37" s="23" customFormat="1" ht="15.75">
      <c r="A648" s="118"/>
      <c r="B648" s="109"/>
      <c r="C648" s="88"/>
      <c r="D648" s="88"/>
      <c r="E648" s="88"/>
      <c r="F648" s="88"/>
      <c r="G648" s="22"/>
      <c r="H648" s="283"/>
      <c r="I648" s="283"/>
      <c r="J648" s="283"/>
      <c r="K648" s="283"/>
      <c r="L648" s="283"/>
      <c r="M648" s="283"/>
      <c r="N648" s="283"/>
      <c r="O648" s="283"/>
      <c r="P648" s="283"/>
      <c r="Q648" s="283"/>
      <c r="R648" s="283"/>
      <c r="S648" s="283"/>
      <c r="T648" s="283"/>
      <c r="U648" s="283"/>
      <c r="V648" s="283"/>
      <c r="W648" s="283"/>
      <c r="X648" s="283"/>
      <c r="Y648" s="283"/>
      <c r="Z648" s="283"/>
      <c r="AA648" s="283"/>
      <c r="AB648" s="283"/>
      <c r="AC648" s="283"/>
      <c r="AD648" s="283"/>
      <c r="AE648" s="283"/>
      <c r="AF648" s="283"/>
      <c r="AG648" s="283"/>
      <c r="AH648" s="283"/>
      <c r="AI648" s="283"/>
      <c r="AJ648" s="283"/>
      <c r="AK648" s="283"/>
    </row>
    <row r="649" spans="1:37" s="23" customFormat="1" ht="15.75">
      <c r="A649" s="118"/>
      <c r="B649" s="109"/>
      <c r="C649" s="88"/>
      <c r="D649" s="88"/>
      <c r="E649" s="88"/>
      <c r="F649" s="88"/>
      <c r="G649" s="22"/>
      <c r="H649" s="283"/>
      <c r="I649" s="283"/>
      <c r="J649" s="283"/>
      <c r="K649" s="283"/>
      <c r="L649" s="283"/>
      <c r="M649" s="283"/>
      <c r="N649" s="283"/>
      <c r="O649" s="283"/>
      <c r="P649" s="283"/>
      <c r="Q649" s="283"/>
      <c r="R649" s="283"/>
      <c r="S649" s="283"/>
      <c r="T649" s="283"/>
      <c r="U649" s="283"/>
      <c r="V649" s="283"/>
      <c r="W649" s="283"/>
      <c r="X649" s="283"/>
      <c r="Y649" s="283"/>
      <c r="Z649" s="283"/>
      <c r="AA649" s="283"/>
      <c r="AB649" s="283"/>
      <c r="AC649" s="283"/>
      <c r="AD649" s="283"/>
      <c r="AE649" s="283"/>
      <c r="AF649" s="283"/>
      <c r="AG649" s="283"/>
      <c r="AH649" s="283"/>
      <c r="AI649" s="283"/>
      <c r="AJ649" s="283"/>
      <c r="AK649" s="283"/>
    </row>
    <row r="650" spans="1:37" s="23" customFormat="1" ht="15.75">
      <c r="A650" s="118"/>
      <c r="B650" s="109"/>
      <c r="C650" s="88"/>
      <c r="D650" s="88"/>
      <c r="E650" s="88"/>
      <c r="F650" s="88"/>
      <c r="G650" s="22"/>
      <c r="H650" s="283"/>
      <c r="I650" s="283"/>
      <c r="J650" s="283"/>
      <c r="K650" s="283"/>
      <c r="L650" s="283"/>
      <c r="M650" s="283"/>
      <c r="N650" s="283"/>
      <c r="O650" s="283"/>
      <c r="P650" s="283"/>
      <c r="Q650" s="283"/>
      <c r="R650" s="283"/>
      <c r="S650" s="283"/>
      <c r="T650" s="283"/>
      <c r="U650" s="283"/>
      <c r="V650" s="283"/>
      <c r="W650" s="283"/>
      <c r="X650" s="283"/>
      <c r="Y650" s="283"/>
      <c r="Z650" s="283"/>
      <c r="AA650" s="283"/>
      <c r="AB650" s="283"/>
      <c r="AC650" s="283"/>
      <c r="AD650" s="283"/>
      <c r="AE650" s="283"/>
      <c r="AF650" s="283"/>
      <c r="AG650" s="283"/>
      <c r="AH650" s="283"/>
      <c r="AI650" s="283"/>
      <c r="AJ650" s="283"/>
      <c r="AK650" s="283"/>
    </row>
    <row r="651" spans="1:37" s="23" customFormat="1" ht="15.75">
      <c r="A651" s="118"/>
      <c r="B651" s="109"/>
      <c r="C651" s="88"/>
      <c r="D651" s="88"/>
      <c r="E651" s="88"/>
      <c r="F651" s="88"/>
      <c r="G651" s="22"/>
      <c r="H651" s="283"/>
      <c r="I651" s="283"/>
      <c r="J651" s="283"/>
      <c r="K651" s="283"/>
      <c r="L651" s="283"/>
      <c r="M651" s="283"/>
      <c r="N651" s="283"/>
      <c r="O651" s="283"/>
      <c r="P651" s="283"/>
      <c r="Q651" s="283"/>
      <c r="R651" s="283"/>
      <c r="S651" s="283"/>
      <c r="T651" s="283"/>
      <c r="U651" s="283"/>
      <c r="V651" s="283"/>
      <c r="W651" s="283"/>
      <c r="X651" s="283"/>
      <c r="Y651" s="283"/>
      <c r="Z651" s="283"/>
      <c r="AA651" s="283"/>
      <c r="AB651" s="283"/>
      <c r="AC651" s="283"/>
      <c r="AD651" s="283"/>
      <c r="AE651" s="283"/>
      <c r="AF651" s="283"/>
      <c r="AG651" s="283"/>
      <c r="AH651" s="283"/>
      <c r="AI651" s="283"/>
      <c r="AJ651" s="283"/>
      <c r="AK651" s="283"/>
    </row>
    <row r="652" spans="1:37" s="23" customFormat="1" ht="15.75">
      <c r="A652" s="118"/>
      <c r="B652" s="109"/>
      <c r="C652" s="88"/>
      <c r="D652" s="88"/>
      <c r="E652" s="88"/>
      <c r="F652" s="88"/>
      <c r="G652" s="22"/>
      <c r="H652" s="283"/>
      <c r="I652" s="283"/>
      <c r="J652" s="283"/>
      <c r="K652" s="283"/>
      <c r="L652" s="283"/>
      <c r="M652" s="283"/>
      <c r="N652" s="283"/>
      <c r="O652" s="283"/>
      <c r="P652" s="283"/>
      <c r="Q652" s="283"/>
      <c r="R652" s="283"/>
      <c r="S652" s="283"/>
      <c r="T652" s="283"/>
      <c r="U652" s="283"/>
      <c r="V652" s="283"/>
      <c r="W652" s="283"/>
      <c r="X652" s="283"/>
      <c r="Y652" s="283"/>
      <c r="Z652" s="283"/>
      <c r="AA652" s="283"/>
      <c r="AB652" s="283"/>
      <c r="AC652" s="283"/>
      <c r="AD652" s="283"/>
      <c r="AE652" s="283"/>
      <c r="AF652" s="283"/>
      <c r="AG652" s="283"/>
      <c r="AH652" s="283"/>
      <c r="AI652" s="283"/>
      <c r="AJ652" s="283"/>
      <c r="AK652" s="283"/>
    </row>
    <row r="653" spans="1:37" s="23" customFormat="1" ht="15.75">
      <c r="A653" s="118"/>
      <c r="B653" s="109"/>
      <c r="C653" s="88"/>
      <c r="D653" s="88"/>
      <c r="E653" s="88"/>
      <c r="F653" s="88"/>
      <c r="G653" s="22"/>
      <c r="H653" s="283"/>
      <c r="I653" s="283"/>
      <c r="J653" s="283"/>
      <c r="K653" s="283"/>
      <c r="L653" s="283"/>
      <c r="M653" s="283"/>
      <c r="N653" s="283"/>
      <c r="O653" s="283"/>
      <c r="P653" s="283"/>
      <c r="Q653" s="283"/>
      <c r="R653" s="283"/>
      <c r="S653" s="283"/>
      <c r="T653" s="283"/>
      <c r="U653" s="283"/>
      <c r="V653" s="283"/>
      <c r="W653" s="283"/>
      <c r="X653" s="283"/>
      <c r="Y653" s="283"/>
      <c r="Z653" s="283"/>
      <c r="AA653" s="283"/>
      <c r="AB653" s="283"/>
      <c r="AC653" s="283"/>
      <c r="AD653" s="283"/>
      <c r="AE653" s="283"/>
      <c r="AF653" s="283"/>
      <c r="AG653" s="283"/>
      <c r="AH653" s="283"/>
      <c r="AI653" s="283"/>
      <c r="AJ653" s="283"/>
      <c r="AK653" s="283"/>
    </row>
    <row r="654" spans="1:37" s="23" customFormat="1" ht="15.75">
      <c r="A654" s="118"/>
      <c r="B654" s="109"/>
      <c r="C654" s="88"/>
      <c r="D654" s="88"/>
      <c r="E654" s="88"/>
      <c r="F654" s="88"/>
      <c r="G654" s="22"/>
      <c r="H654" s="283"/>
      <c r="I654" s="283"/>
      <c r="J654" s="283"/>
      <c r="K654" s="283"/>
      <c r="L654" s="283"/>
      <c r="M654" s="283"/>
      <c r="N654" s="283"/>
      <c r="O654" s="283"/>
      <c r="P654" s="283"/>
      <c r="Q654" s="283"/>
      <c r="R654" s="283"/>
      <c r="S654" s="283"/>
      <c r="T654" s="283"/>
      <c r="U654" s="283"/>
      <c r="V654" s="283"/>
      <c r="W654" s="283"/>
      <c r="X654" s="283"/>
      <c r="Y654" s="283"/>
      <c r="Z654" s="283"/>
      <c r="AA654" s="283"/>
      <c r="AB654" s="283"/>
      <c r="AC654" s="283"/>
      <c r="AD654" s="283"/>
      <c r="AE654" s="283"/>
      <c r="AF654" s="283"/>
      <c r="AG654" s="283"/>
      <c r="AH654" s="283"/>
      <c r="AI654" s="283"/>
      <c r="AJ654" s="283"/>
      <c r="AK654" s="283"/>
    </row>
    <row r="655" spans="1:37" s="23" customFormat="1" ht="15.75">
      <c r="A655" s="118"/>
      <c r="B655" s="109"/>
      <c r="C655" s="88"/>
      <c r="D655" s="88"/>
      <c r="E655" s="88"/>
      <c r="F655" s="88"/>
      <c r="G655" s="22"/>
      <c r="H655" s="283"/>
      <c r="I655" s="283"/>
      <c r="J655" s="283"/>
      <c r="K655" s="283"/>
      <c r="L655" s="283"/>
      <c r="M655" s="283"/>
      <c r="N655" s="283"/>
      <c r="O655" s="283"/>
      <c r="P655" s="283"/>
      <c r="Q655" s="283"/>
      <c r="R655" s="283"/>
      <c r="S655" s="283"/>
      <c r="T655" s="283"/>
      <c r="U655" s="283"/>
      <c r="V655" s="283"/>
      <c r="W655" s="283"/>
      <c r="X655" s="283"/>
      <c r="Y655" s="283"/>
      <c r="Z655" s="283"/>
      <c r="AA655" s="283"/>
      <c r="AB655" s="283"/>
      <c r="AC655" s="283"/>
      <c r="AD655" s="283"/>
      <c r="AE655" s="283"/>
      <c r="AF655" s="283"/>
      <c r="AG655" s="283"/>
      <c r="AH655" s="283"/>
      <c r="AI655" s="283"/>
      <c r="AJ655" s="283"/>
      <c r="AK655" s="283"/>
    </row>
    <row r="656" spans="1:37" s="23" customFormat="1" ht="15.75">
      <c r="A656" s="118"/>
      <c r="B656" s="109"/>
      <c r="C656" s="88"/>
      <c r="D656" s="88"/>
      <c r="E656" s="88"/>
      <c r="F656" s="88"/>
      <c r="G656" s="22"/>
      <c r="H656" s="283"/>
      <c r="I656" s="283"/>
      <c r="J656" s="283"/>
      <c r="K656" s="283"/>
      <c r="L656" s="283"/>
      <c r="M656" s="283"/>
      <c r="N656" s="283"/>
      <c r="O656" s="283"/>
      <c r="P656" s="283"/>
      <c r="Q656" s="283"/>
      <c r="R656" s="283"/>
      <c r="S656" s="283"/>
      <c r="T656" s="283"/>
      <c r="U656" s="283"/>
      <c r="V656" s="283"/>
      <c r="W656" s="283"/>
      <c r="X656" s="283"/>
      <c r="Y656" s="283"/>
      <c r="Z656" s="283"/>
      <c r="AA656" s="283"/>
      <c r="AB656" s="283"/>
      <c r="AC656" s="283"/>
      <c r="AD656" s="283"/>
      <c r="AE656" s="283"/>
      <c r="AF656" s="283"/>
      <c r="AG656" s="283"/>
      <c r="AH656" s="283"/>
      <c r="AI656" s="283"/>
      <c r="AJ656" s="283"/>
      <c r="AK656" s="283"/>
    </row>
    <row r="657" spans="1:37" s="23" customFormat="1" ht="15.75">
      <c r="A657" s="118"/>
      <c r="B657" s="109"/>
      <c r="C657" s="88"/>
      <c r="D657" s="88"/>
      <c r="E657" s="88"/>
      <c r="F657" s="88"/>
      <c r="G657" s="22"/>
      <c r="H657" s="283"/>
      <c r="I657" s="283"/>
      <c r="J657" s="283"/>
      <c r="K657" s="283"/>
      <c r="L657" s="283"/>
      <c r="M657" s="283"/>
      <c r="N657" s="283"/>
      <c r="O657" s="283"/>
      <c r="P657" s="283"/>
      <c r="Q657" s="283"/>
      <c r="R657" s="283"/>
      <c r="S657" s="283"/>
      <c r="T657" s="283"/>
      <c r="U657" s="283"/>
      <c r="V657" s="283"/>
      <c r="W657" s="283"/>
      <c r="X657" s="283"/>
      <c r="Y657" s="283"/>
      <c r="Z657" s="283"/>
      <c r="AA657" s="283"/>
      <c r="AB657" s="283"/>
      <c r="AC657" s="283"/>
      <c r="AD657" s="283"/>
      <c r="AE657" s="283"/>
      <c r="AF657" s="283"/>
      <c r="AG657" s="283"/>
      <c r="AH657" s="283"/>
      <c r="AI657" s="283"/>
      <c r="AJ657" s="283"/>
      <c r="AK657" s="283"/>
    </row>
    <row r="658" spans="1:37" s="23" customFormat="1" ht="15.75">
      <c r="A658" s="118"/>
      <c r="B658" s="109"/>
      <c r="C658" s="88"/>
      <c r="D658" s="88"/>
      <c r="E658" s="88"/>
      <c r="F658" s="88"/>
      <c r="G658" s="22"/>
      <c r="H658" s="283"/>
      <c r="I658" s="283"/>
      <c r="J658" s="283"/>
      <c r="K658" s="283"/>
      <c r="L658" s="283"/>
      <c r="M658" s="283"/>
      <c r="N658" s="283"/>
      <c r="O658" s="283"/>
      <c r="P658" s="283"/>
      <c r="Q658" s="283"/>
      <c r="R658" s="283"/>
      <c r="S658" s="283"/>
      <c r="T658" s="283"/>
      <c r="U658" s="283"/>
      <c r="V658" s="283"/>
      <c r="W658" s="283"/>
      <c r="X658" s="283"/>
      <c r="Y658" s="283"/>
      <c r="Z658" s="283"/>
      <c r="AA658" s="283"/>
      <c r="AB658" s="283"/>
      <c r="AC658" s="283"/>
      <c r="AD658" s="283"/>
      <c r="AE658" s="283"/>
      <c r="AF658" s="283"/>
      <c r="AG658" s="283"/>
      <c r="AH658" s="283"/>
      <c r="AI658" s="283"/>
      <c r="AJ658" s="283"/>
      <c r="AK658" s="283"/>
    </row>
    <row r="659" spans="1:37" s="23" customFormat="1" ht="15.75">
      <c r="A659" s="118"/>
      <c r="B659" s="109"/>
      <c r="C659" s="88"/>
      <c r="D659" s="88"/>
      <c r="E659" s="88"/>
      <c r="F659" s="88"/>
      <c r="G659" s="22"/>
      <c r="H659" s="283"/>
      <c r="I659" s="283"/>
      <c r="J659" s="283"/>
      <c r="K659" s="283"/>
      <c r="L659" s="283"/>
      <c r="M659" s="283"/>
      <c r="N659" s="283"/>
      <c r="O659" s="283"/>
      <c r="P659" s="283"/>
      <c r="Q659" s="283"/>
      <c r="R659" s="283"/>
      <c r="S659" s="283"/>
      <c r="T659" s="283"/>
      <c r="U659" s="283"/>
      <c r="V659" s="283"/>
      <c r="W659" s="283"/>
      <c r="X659" s="283"/>
      <c r="Y659" s="283"/>
      <c r="Z659" s="283"/>
      <c r="AA659" s="283"/>
      <c r="AB659" s="283"/>
      <c r="AC659" s="283"/>
      <c r="AD659" s="283"/>
      <c r="AE659" s="283"/>
      <c r="AF659" s="283"/>
      <c r="AG659" s="283"/>
      <c r="AH659" s="283"/>
      <c r="AI659" s="283"/>
      <c r="AJ659" s="283"/>
      <c r="AK659" s="283"/>
    </row>
    <row r="660" spans="1:37" s="23" customFormat="1" ht="15.75">
      <c r="A660" s="118"/>
      <c r="B660" s="109"/>
      <c r="C660" s="88"/>
      <c r="D660" s="88"/>
      <c r="E660" s="88"/>
      <c r="F660" s="88"/>
      <c r="G660" s="22"/>
      <c r="H660" s="283"/>
      <c r="I660" s="283"/>
      <c r="J660" s="283"/>
      <c r="K660" s="283"/>
      <c r="L660" s="283"/>
      <c r="M660" s="283"/>
      <c r="N660" s="283"/>
      <c r="O660" s="283"/>
      <c r="P660" s="283"/>
      <c r="Q660" s="283"/>
      <c r="R660" s="283"/>
      <c r="S660" s="283"/>
      <c r="T660" s="283"/>
      <c r="U660" s="283"/>
      <c r="V660" s="283"/>
      <c r="W660" s="283"/>
      <c r="X660" s="283"/>
      <c r="Y660" s="283"/>
      <c r="Z660" s="283"/>
      <c r="AA660" s="283"/>
      <c r="AB660" s="283"/>
      <c r="AC660" s="283"/>
      <c r="AD660" s="283"/>
      <c r="AE660" s="283"/>
      <c r="AF660" s="283"/>
      <c r="AG660" s="283"/>
      <c r="AH660" s="283"/>
      <c r="AI660" s="283"/>
      <c r="AJ660" s="283"/>
      <c r="AK660" s="283"/>
    </row>
    <row r="661" spans="1:37" s="23" customFormat="1" ht="15.75">
      <c r="A661" s="118"/>
      <c r="B661" s="109"/>
      <c r="C661" s="88"/>
      <c r="D661" s="88"/>
      <c r="E661" s="88"/>
      <c r="F661" s="88"/>
      <c r="G661" s="22"/>
      <c r="H661" s="283"/>
      <c r="I661" s="283"/>
      <c r="J661" s="283"/>
      <c r="K661" s="283"/>
      <c r="L661" s="283"/>
      <c r="M661" s="283"/>
      <c r="N661" s="283"/>
      <c r="O661" s="283"/>
      <c r="P661" s="283"/>
      <c r="Q661" s="283"/>
      <c r="R661" s="283"/>
      <c r="S661" s="283"/>
      <c r="T661" s="283"/>
      <c r="U661" s="283"/>
      <c r="V661" s="283"/>
      <c r="W661" s="283"/>
      <c r="X661" s="283"/>
      <c r="Y661" s="283"/>
      <c r="Z661" s="283"/>
      <c r="AA661" s="283"/>
      <c r="AB661" s="283"/>
      <c r="AC661" s="283"/>
      <c r="AD661" s="283"/>
      <c r="AE661" s="283"/>
      <c r="AF661" s="283"/>
      <c r="AG661" s="283"/>
      <c r="AH661" s="283"/>
      <c r="AI661" s="283"/>
      <c r="AJ661" s="283"/>
      <c r="AK661" s="283"/>
    </row>
    <row r="662" spans="1:37" s="23" customFormat="1" ht="15.75">
      <c r="A662" s="118"/>
      <c r="B662" s="109"/>
      <c r="C662" s="88"/>
      <c r="D662" s="88"/>
      <c r="E662" s="88"/>
      <c r="F662" s="88"/>
      <c r="G662" s="22"/>
      <c r="H662" s="283"/>
      <c r="I662" s="283"/>
      <c r="J662" s="283"/>
      <c r="K662" s="283"/>
      <c r="L662" s="283"/>
      <c r="M662" s="283"/>
      <c r="N662" s="283"/>
      <c r="O662" s="283"/>
      <c r="P662" s="283"/>
      <c r="Q662" s="283"/>
      <c r="R662" s="283"/>
      <c r="S662" s="283"/>
      <c r="T662" s="283"/>
      <c r="U662" s="283"/>
      <c r="V662" s="283"/>
      <c r="W662" s="283"/>
      <c r="X662" s="283"/>
      <c r="Y662" s="283"/>
      <c r="Z662" s="283"/>
      <c r="AA662" s="283"/>
      <c r="AB662" s="283"/>
      <c r="AC662" s="283"/>
      <c r="AD662" s="283"/>
      <c r="AE662" s="283"/>
      <c r="AF662" s="283"/>
      <c r="AG662" s="283"/>
      <c r="AH662" s="283"/>
      <c r="AI662" s="283"/>
      <c r="AJ662" s="283"/>
      <c r="AK662" s="283"/>
    </row>
    <row r="663" spans="1:37" s="23" customFormat="1" ht="15.75">
      <c r="A663" s="118"/>
      <c r="B663" s="109"/>
      <c r="C663" s="88"/>
      <c r="D663" s="88"/>
      <c r="E663" s="88"/>
      <c r="F663" s="88"/>
      <c r="G663" s="22"/>
      <c r="H663" s="283"/>
      <c r="I663" s="283"/>
      <c r="J663" s="283"/>
      <c r="K663" s="283"/>
      <c r="L663" s="283"/>
      <c r="M663" s="283"/>
      <c r="N663" s="283"/>
      <c r="O663" s="283"/>
      <c r="P663" s="283"/>
      <c r="Q663" s="283"/>
      <c r="R663" s="283"/>
      <c r="S663" s="283"/>
      <c r="T663" s="283"/>
      <c r="U663" s="283"/>
      <c r="V663" s="283"/>
      <c r="W663" s="283"/>
      <c r="X663" s="283"/>
      <c r="Y663" s="283"/>
      <c r="Z663" s="283"/>
      <c r="AA663" s="283"/>
      <c r="AB663" s="283"/>
      <c r="AC663" s="283"/>
      <c r="AD663" s="283"/>
      <c r="AE663" s="283"/>
      <c r="AF663" s="283"/>
      <c r="AG663" s="283"/>
      <c r="AH663" s="283"/>
      <c r="AI663" s="283"/>
      <c r="AJ663" s="283"/>
      <c r="AK663" s="283"/>
    </row>
    <row r="664" spans="1:37" s="23" customFormat="1" ht="15.75">
      <c r="A664" s="118"/>
      <c r="B664" s="109"/>
      <c r="C664" s="88"/>
      <c r="D664" s="88"/>
      <c r="E664" s="88"/>
      <c r="F664" s="88"/>
      <c r="G664" s="22"/>
      <c r="H664" s="283"/>
      <c r="I664" s="283"/>
      <c r="J664" s="283"/>
      <c r="K664" s="283"/>
      <c r="L664" s="283"/>
      <c r="M664" s="283"/>
      <c r="N664" s="283"/>
      <c r="O664" s="283"/>
      <c r="P664" s="283"/>
      <c r="Q664" s="283"/>
      <c r="R664" s="283"/>
      <c r="S664" s="283"/>
      <c r="T664" s="283"/>
      <c r="U664" s="283"/>
      <c r="V664" s="283"/>
      <c r="W664" s="283"/>
      <c r="X664" s="283"/>
      <c r="Y664" s="283"/>
      <c r="Z664" s="283"/>
      <c r="AA664" s="283"/>
      <c r="AB664" s="283"/>
      <c r="AC664" s="283"/>
      <c r="AD664" s="283"/>
      <c r="AE664" s="283"/>
      <c r="AF664" s="283"/>
      <c r="AG664" s="283"/>
      <c r="AH664" s="283"/>
      <c r="AI664" s="283"/>
      <c r="AJ664" s="283"/>
      <c r="AK664" s="283"/>
    </row>
    <row r="665" spans="1:37" s="23" customFormat="1" ht="15.75">
      <c r="A665" s="118"/>
      <c r="B665" s="109"/>
      <c r="C665" s="88"/>
      <c r="D665" s="88"/>
      <c r="E665" s="88"/>
      <c r="F665" s="88"/>
      <c r="G665" s="22"/>
      <c r="H665" s="283"/>
      <c r="I665" s="283"/>
      <c r="J665" s="283"/>
      <c r="K665" s="283"/>
      <c r="L665" s="283"/>
      <c r="M665" s="283"/>
      <c r="N665" s="283"/>
      <c r="O665" s="283"/>
      <c r="P665" s="283"/>
      <c r="Q665" s="283"/>
      <c r="R665" s="283"/>
      <c r="S665" s="283"/>
      <c r="T665" s="283"/>
      <c r="U665" s="283"/>
      <c r="V665" s="283"/>
      <c r="W665" s="283"/>
      <c r="X665" s="283"/>
      <c r="Y665" s="283"/>
      <c r="Z665" s="283"/>
      <c r="AA665" s="283"/>
      <c r="AB665" s="283"/>
      <c r="AC665" s="283"/>
      <c r="AD665" s="283"/>
      <c r="AE665" s="283"/>
      <c r="AF665" s="283"/>
      <c r="AG665" s="283"/>
      <c r="AH665" s="283"/>
      <c r="AI665" s="283"/>
      <c r="AJ665" s="283"/>
      <c r="AK665" s="283"/>
    </row>
    <row r="666" spans="1:37" s="23" customFormat="1" ht="15.75">
      <c r="A666" s="118"/>
      <c r="B666" s="109"/>
      <c r="C666" s="88"/>
      <c r="D666" s="88"/>
      <c r="E666" s="88"/>
      <c r="F666" s="88"/>
      <c r="G666" s="22"/>
      <c r="H666" s="283"/>
      <c r="I666" s="283"/>
      <c r="J666" s="283"/>
      <c r="K666" s="283"/>
      <c r="L666" s="283"/>
      <c r="M666" s="283"/>
      <c r="N666" s="283"/>
      <c r="O666" s="283"/>
      <c r="P666" s="283"/>
      <c r="Q666" s="283"/>
      <c r="R666" s="283"/>
      <c r="S666" s="283"/>
      <c r="T666" s="283"/>
      <c r="U666" s="283"/>
      <c r="V666" s="283"/>
      <c r="W666" s="283"/>
      <c r="X666" s="283"/>
      <c r="Y666" s="283"/>
      <c r="Z666" s="283"/>
      <c r="AA666" s="283"/>
      <c r="AB666" s="283"/>
      <c r="AC666" s="283"/>
      <c r="AD666" s="283"/>
      <c r="AE666" s="283"/>
      <c r="AF666" s="283"/>
      <c r="AG666" s="283"/>
      <c r="AH666" s="283"/>
      <c r="AI666" s="283"/>
      <c r="AJ666" s="283"/>
      <c r="AK666" s="283"/>
    </row>
    <row r="667" spans="1:37" s="23" customFormat="1" ht="15.75">
      <c r="A667" s="118"/>
      <c r="B667" s="109"/>
      <c r="C667" s="88"/>
      <c r="D667" s="88"/>
      <c r="E667" s="88"/>
      <c r="F667" s="88"/>
      <c r="G667" s="22"/>
      <c r="H667" s="283"/>
      <c r="I667" s="283"/>
      <c r="J667" s="283"/>
      <c r="K667" s="283"/>
      <c r="L667" s="283"/>
      <c r="M667" s="283"/>
      <c r="N667" s="283"/>
      <c r="O667" s="283"/>
      <c r="P667" s="283"/>
      <c r="Q667" s="283"/>
      <c r="R667" s="283"/>
      <c r="S667" s="283"/>
      <c r="T667" s="283"/>
      <c r="U667" s="283"/>
      <c r="V667" s="283"/>
      <c r="W667" s="283"/>
      <c r="X667" s="283"/>
      <c r="Y667" s="283"/>
      <c r="Z667" s="283"/>
      <c r="AA667" s="283"/>
      <c r="AB667" s="283"/>
      <c r="AC667" s="283"/>
      <c r="AD667" s="283"/>
      <c r="AE667" s="283"/>
      <c r="AF667" s="283"/>
      <c r="AG667" s="283"/>
      <c r="AH667" s="283"/>
      <c r="AI667" s="283"/>
      <c r="AJ667" s="283"/>
      <c r="AK667" s="283"/>
    </row>
    <row r="668" spans="1:37" s="23" customFormat="1" ht="15.75">
      <c r="A668" s="118"/>
      <c r="B668" s="109"/>
      <c r="C668" s="88"/>
      <c r="D668" s="88"/>
      <c r="E668" s="88"/>
      <c r="F668" s="88"/>
      <c r="G668" s="22"/>
      <c r="H668" s="283"/>
      <c r="I668" s="283"/>
      <c r="J668" s="283"/>
      <c r="K668" s="283"/>
      <c r="L668" s="283"/>
      <c r="M668" s="283"/>
      <c r="N668" s="283"/>
      <c r="O668" s="283"/>
      <c r="P668" s="283"/>
      <c r="Q668" s="283"/>
      <c r="R668" s="283"/>
      <c r="S668" s="283"/>
      <c r="T668" s="283"/>
      <c r="U668" s="283"/>
      <c r="V668" s="283"/>
      <c r="W668" s="283"/>
      <c r="X668" s="283"/>
      <c r="Y668" s="283"/>
      <c r="Z668" s="283"/>
      <c r="AA668" s="283"/>
      <c r="AB668" s="283"/>
      <c r="AC668" s="283"/>
      <c r="AD668" s="283"/>
      <c r="AE668" s="283"/>
      <c r="AF668" s="283"/>
      <c r="AG668" s="283"/>
      <c r="AH668" s="283"/>
      <c r="AI668" s="283"/>
      <c r="AJ668" s="283"/>
      <c r="AK668" s="283"/>
    </row>
    <row r="669" spans="1:37" s="23" customFormat="1" ht="15.75">
      <c r="A669" s="118"/>
      <c r="B669" s="109"/>
      <c r="C669" s="88"/>
      <c r="D669" s="88"/>
      <c r="E669" s="88"/>
      <c r="F669" s="88"/>
      <c r="G669" s="22"/>
      <c r="H669" s="283"/>
      <c r="I669" s="283"/>
      <c r="J669" s="283"/>
      <c r="K669" s="283"/>
      <c r="L669" s="283"/>
      <c r="M669" s="283"/>
      <c r="N669" s="283"/>
      <c r="O669" s="283"/>
      <c r="P669" s="283"/>
      <c r="Q669" s="283"/>
      <c r="R669" s="283"/>
      <c r="S669" s="283"/>
      <c r="T669" s="283"/>
      <c r="U669" s="283"/>
      <c r="V669" s="283"/>
      <c r="W669" s="283"/>
      <c r="X669" s="283"/>
      <c r="Y669" s="283"/>
      <c r="Z669" s="283"/>
      <c r="AA669" s="283"/>
      <c r="AB669" s="283"/>
      <c r="AC669" s="283"/>
      <c r="AD669" s="283"/>
      <c r="AE669" s="283"/>
      <c r="AF669" s="283"/>
      <c r="AG669" s="283"/>
      <c r="AH669" s="283"/>
      <c r="AI669" s="283"/>
      <c r="AJ669" s="283"/>
      <c r="AK669" s="283"/>
    </row>
    <row r="670" spans="1:37" s="23" customFormat="1" ht="15.75">
      <c r="A670" s="118"/>
      <c r="B670" s="109"/>
      <c r="C670" s="88"/>
      <c r="D670" s="88"/>
      <c r="E670" s="88"/>
      <c r="F670" s="88"/>
      <c r="G670" s="22"/>
      <c r="H670" s="283"/>
      <c r="I670" s="283"/>
      <c r="J670" s="283"/>
      <c r="K670" s="283"/>
      <c r="L670" s="283"/>
      <c r="M670" s="283"/>
      <c r="N670" s="283"/>
      <c r="O670" s="283"/>
      <c r="P670" s="283"/>
      <c r="Q670" s="283"/>
      <c r="R670" s="283"/>
      <c r="S670" s="283"/>
      <c r="T670" s="283"/>
      <c r="U670" s="283"/>
      <c r="V670" s="283"/>
      <c r="W670" s="283"/>
      <c r="X670" s="283"/>
      <c r="Y670" s="283"/>
      <c r="Z670" s="283"/>
      <c r="AA670" s="283"/>
      <c r="AB670" s="283"/>
      <c r="AC670" s="283"/>
      <c r="AD670" s="283"/>
      <c r="AE670" s="283"/>
      <c r="AF670" s="283"/>
      <c r="AG670" s="283"/>
      <c r="AH670" s="283"/>
      <c r="AI670" s="283"/>
      <c r="AJ670" s="283"/>
      <c r="AK670" s="283"/>
    </row>
    <row r="671" spans="1:37" s="23" customFormat="1" ht="15.75">
      <c r="A671" s="118"/>
      <c r="B671" s="109"/>
      <c r="C671" s="88"/>
      <c r="D671" s="88"/>
      <c r="E671" s="88"/>
      <c r="F671" s="88"/>
      <c r="G671" s="22"/>
      <c r="H671" s="283"/>
      <c r="I671" s="283"/>
      <c r="J671" s="283"/>
      <c r="K671" s="283"/>
      <c r="L671" s="283"/>
      <c r="M671" s="283"/>
      <c r="N671" s="283"/>
      <c r="O671" s="283"/>
      <c r="P671" s="283"/>
      <c r="Q671" s="283"/>
      <c r="R671" s="283"/>
      <c r="S671" s="283"/>
      <c r="T671" s="283"/>
      <c r="U671" s="283"/>
      <c r="V671" s="283"/>
      <c r="W671" s="283"/>
      <c r="X671" s="283"/>
      <c r="Y671" s="283"/>
      <c r="Z671" s="283"/>
      <c r="AA671" s="283"/>
      <c r="AB671" s="283"/>
      <c r="AC671" s="283"/>
      <c r="AD671" s="283"/>
      <c r="AE671" s="283"/>
      <c r="AF671" s="283"/>
      <c r="AG671" s="283"/>
      <c r="AH671" s="283"/>
      <c r="AI671" s="283"/>
      <c r="AJ671" s="283"/>
      <c r="AK671" s="283"/>
    </row>
    <row r="672" spans="1:37" s="23" customFormat="1" ht="15.75">
      <c r="A672" s="118"/>
      <c r="B672" s="109"/>
      <c r="C672" s="88"/>
      <c r="D672" s="88"/>
      <c r="E672" s="88"/>
      <c r="F672" s="88"/>
      <c r="G672" s="22"/>
      <c r="H672" s="283"/>
      <c r="I672" s="283"/>
      <c r="J672" s="283"/>
      <c r="K672" s="283"/>
      <c r="L672" s="283"/>
      <c r="M672" s="283"/>
      <c r="N672" s="283"/>
      <c r="O672" s="283"/>
      <c r="P672" s="283"/>
      <c r="Q672" s="283"/>
      <c r="R672" s="283"/>
      <c r="S672" s="283"/>
      <c r="T672" s="283"/>
      <c r="U672" s="283"/>
      <c r="V672" s="283"/>
      <c r="W672" s="283"/>
      <c r="X672" s="283"/>
      <c r="Y672" s="283"/>
      <c r="Z672" s="283"/>
      <c r="AA672" s="283"/>
      <c r="AB672" s="283"/>
      <c r="AC672" s="283"/>
      <c r="AD672" s="283"/>
      <c r="AE672" s="283"/>
      <c r="AF672" s="283"/>
      <c r="AG672" s="283"/>
      <c r="AH672" s="283"/>
      <c r="AI672" s="283"/>
      <c r="AJ672" s="283"/>
      <c r="AK672" s="283"/>
    </row>
    <row r="673" spans="1:37" s="23" customFormat="1" ht="15.75">
      <c r="A673" s="118"/>
      <c r="B673" s="109"/>
      <c r="C673" s="88"/>
      <c r="D673" s="88"/>
      <c r="E673" s="88"/>
      <c r="F673" s="88"/>
      <c r="G673" s="22"/>
      <c r="H673" s="283"/>
      <c r="I673" s="283"/>
      <c r="J673" s="283"/>
      <c r="K673" s="283"/>
      <c r="L673" s="283"/>
      <c r="M673" s="283"/>
      <c r="N673" s="283"/>
      <c r="O673" s="283"/>
      <c r="P673" s="283"/>
      <c r="Q673" s="283"/>
      <c r="R673" s="283"/>
      <c r="S673" s="283"/>
      <c r="T673" s="283"/>
      <c r="U673" s="283"/>
      <c r="V673" s="283"/>
      <c r="W673" s="283"/>
      <c r="X673" s="283"/>
      <c r="Y673" s="283"/>
      <c r="Z673" s="283"/>
      <c r="AA673" s="283"/>
      <c r="AB673" s="283"/>
      <c r="AC673" s="283"/>
      <c r="AD673" s="283"/>
      <c r="AE673" s="283"/>
      <c r="AF673" s="283"/>
      <c r="AG673" s="283"/>
      <c r="AH673" s="283"/>
      <c r="AI673" s="283"/>
      <c r="AJ673" s="283"/>
      <c r="AK673" s="283"/>
    </row>
    <row r="674" spans="1:37" s="23" customFormat="1" ht="15.75">
      <c r="A674" s="118"/>
      <c r="B674" s="109"/>
      <c r="C674" s="88"/>
      <c r="D674" s="88"/>
      <c r="E674" s="88"/>
      <c r="F674" s="88"/>
      <c r="G674" s="22"/>
      <c r="H674" s="283"/>
      <c r="I674" s="283"/>
      <c r="J674" s="283"/>
      <c r="K674" s="283"/>
      <c r="L674" s="283"/>
      <c r="M674" s="283"/>
      <c r="N674" s="283"/>
      <c r="O674" s="283"/>
      <c r="P674" s="283"/>
      <c r="Q674" s="283"/>
      <c r="R674" s="283"/>
      <c r="S674" s="283"/>
      <c r="T674" s="283"/>
      <c r="U674" s="283"/>
      <c r="V674" s="283"/>
      <c r="W674" s="283"/>
      <c r="X674" s="283"/>
      <c r="Y674" s="283"/>
      <c r="Z674" s="283"/>
      <c r="AA674" s="283"/>
      <c r="AB674" s="283"/>
      <c r="AC674" s="283"/>
      <c r="AD674" s="283"/>
      <c r="AE674" s="283"/>
      <c r="AF674" s="283"/>
      <c r="AG674" s="283"/>
      <c r="AH674" s="283"/>
      <c r="AI674" s="283"/>
      <c r="AJ674" s="283"/>
      <c r="AK674" s="283"/>
    </row>
    <row r="675" spans="1:37" s="23" customFormat="1" ht="15.75">
      <c r="A675" s="118"/>
      <c r="B675" s="109"/>
      <c r="C675" s="88"/>
      <c r="D675" s="88"/>
      <c r="E675" s="88"/>
      <c r="F675" s="88"/>
      <c r="G675" s="22"/>
      <c r="H675" s="283"/>
      <c r="I675" s="283"/>
      <c r="J675" s="283"/>
      <c r="K675" s="283"/>
      <c r="L675" s="283"/>
      <c r="M675" s="283"/>
      <c r="N675" s="283"/>
      <c r="O675" s="283"/>
      <c r="P675" s="283"/>
      <c r="Q675" s="283"/>
      <c r="R675" s="283"/>
      <c r="S675" s="283"/>
      <c r="T675" s="283"/>
      <c r="U675" s="283"/>
      <c r="V675" s="283"/>
      <c r="W675" s="283"/>
      <c r="X675" s="283"/>
      <c r="Y675" s="283"/>
      <c r="Z675" s="283"/>
      <c r="AA675" s="283"/>
      <c r="AB675" s="283"/>
      <c r="AC675" s="283"/>
      <c r="AD675" s="283"/>
      <c r="AE675" s="283"/>
      <c r="AF675" s="283"/>
      <c r="AG675" s="283"/>
      <c r="AH675" s="283"/>
      <c r="AI675" s="283"/>
      <c r="AJ675" s="283"/>
      <c r="AK675" s="283"/>
    </row>
    <row r="676" spans="1:37" s="23" customFormat="1" ht="15.75">
      <c r="A676" s="118"/>
      <c r="B676" s="109"/>
      <c r="C676" s="88"/>
      <c r="D676" s="88"/>
      <c r="E676" s="88"/>
      <c r="F676" s="88"/>
      <c r="G676" s="22"/>
      <c r="H676" s="283"/>
      <c r="I676" s="283"/>
      <c r="J676" s="283"/>
      <c r="K676" s="283"/>
      <c r="L676" s="283"/>
      <c r="M676" s="283"/>
      <c r="N676" s="283"/>
      <c r="O676" s="283"/>
      <c r="P676" s="283"/>
      <c r="Q676" s="283"/>
      <c r="R676" s="283"/>
      <c r="S676" s="283"/>
      <c r="T676" s="283"/>
      <c r="U676" s="283"/>
      <c r="V676" s="283"/>
      <c r="W676" s="283"/>
      <c r="X676" s="283"/>
      <c r="Y676" s="283"/>
      <c r="Z676" s="283"/>
      <c r="AA676" s="283"/>
      <c r="AB676" s="283"/>
      <c r="AC676" s="283"/>
      <c r="AD676" s="283"/>
      <c r="AE676" s="283"/>
      <c r="AF676" s="283"/>
      <c r="AG676" s="283"/>
      <c r="AH676" s="283"/>
      <c r="AI676" s="283"/>
      <c r="AJ676" s="283"/>
      <c r="AK676" s="283"/>
    </row>
    <row r="677" spans="1:37" s="23" customFormat="1" ht="15.75">
      <c r="A677" s="118"/>
      <c r="B677" s="109"/>
      <c r="C677" s="88"/>
      <c r="D677" s="88"/>
      <c r="E677" s="88"/>
      <c r="F677" s="88"/>
      <c r="G677" s="22"/>
      <c r="H677" s="283"/>
      <c r="I677" s="283"/>
      <c r="J677" s="283"/>
      <c r="K677" s="283"/>
      <c r="L677" s="283"/>
      <c r="M677" s="283"/>
      <c r="N677" s="283"/>
      <c r="O677" s="283"/>
      <c r="P677" s="283"/>
      <c r="Q677" s="283"/>
      <c r="R677" s="283"/>
      <c r="S677" s="283"/>
      <c r="T677" s="283"/>
      <c r="U677" s="283"/>
      <c r="V677" s="283"/>
      <c r="W677" s="283"/>
      <c r="X677" s="283"/>
      <c r="Y677" s="283"/>
      <c r="Z677" s="283"/>
      <c r="AA677" s="283"/>
      <c r="AB677" s="283"/>
      <c r="AC677" s="283"/>
      <c r="AD677" s="283"/>
      <c r="AE677" s="283"/>
      <c r="AF677" s="283"/>
      <c r="AG677" s="283"/>
      <c r="AH677" s="283"/>
      <c r="AI677" s="283"/>
      <c r="AJ677" s="283"/>
      <c r="AK677" s="283"/>
    </row>
    <row r="678" spans="1:37" s="23" customFormat="1" ht="15.75">
      <c r="A678" s="118"/>
      <c r="B678" s="109"/>
      <c r="C678" s="88"/>
      <c r="D678" s="88"/>
      <c r="E678" s="88"/>
      <c r="F678" s="88"/>
      <c r="G678" s="22"/>
      <c r="H678" s="283"/>
      <c r="I678" s="283"/>
      <c r="J678" s="283"/>
      <c r="K678" s="283"/>
      <c r="L678" s="283"/>
      <c r="M678" s="283"/>
      <c r="N678" s="283"/>
      <c r="O678" s="283"/>
      <c r="P678" s="283"/>
      <c r="Q678" s="283"/>
      <c r="R678" s="283"/>
      <c r="S678" s="283"/>
      <c r="T678" s="283"/>
      <c r="U678" s="283"/>
      <c r="V678" s="283"/>
      <c r="W678" s="283"/>
      <c r="X678" s="283"/>
      <c r="Y678" s="283"/>
      <c r="Z678" s="283"/>
      <c r="AA678" s="283"/>
      <c r="AB678" s="283"/>
      <c r="AC678" s="283"/>
      <c r="AD678" s="283"/>
      <c r="AE678" s="283"/>
      <c r="AF678" s="283"/>
      <c r="AG678" s="283"/>
      <c r="AH678" s="283"/>
      <c r="AI678" s="283"/>
      <c r="AJ678" s="283"/>
      <c r="AK678" s="283"/>
    </row>
    <row r="679" spans="1:37" s="23" customFormat="1" ht="15.75">
      <c r="A679" s="118"/>
      <c r="B679" s="109"/>
      <c r="C679" s="88"/>
      <c r="D679" s="88"/>
      <c r="E679" s="88"/>
      <c r="F679" s="88"/>
      <c r="G679" s="22"/>
      <c r="H679" s="283"/>
      <c r="I679" s="283"/>
      <c r="J679" s="283"/>
      <c r="K679" s="283"/>
      <c r="L679" s="283"/>
      <c r="M679" s="283"/>
      <c r="N679" s="283"/>
      <c r="O679" s="283"/>
      <c r="P679" s="283"/>
      <c r="Q679" s="283"/>
      <c r="R679" s="283"/>
      <c r="S679" s="283"/>
      <c r="T679" s="283"/>
      <c r="U679" s="283"/>
      <c r="V679" s="283"/>
      <c r="W679" s="283"/>
      <c r="X679" s="283"/>
      <c r="Y679" s="283"/>
      <c r="Z679" s="283"/>
      <c r="AA679" s="283"/>
      <c r="AB679" s="283"/>
      <c r="AC679" s="283"/>
      <c r="AD679" s="283"/>
      <c r="AE679" s="283"/>
      <c r="AF679" s="283"/>
      <c r="AG679" s="283"/>
      <c r="AH679" s="283"/>
      <c r="AI679" s="283"/>
      <c r="AJ679" s="283"/>
      <c r="AK679" s="283"/>
    </row>
    <row r="680" spans="1:37" s="23" customFormat="1" ht="15.75">
      <c r="A680" s="118"/>
      <c r="B680" s="109"/>
      <c r="C680" s="88"/>
      <c r="D680" s="88"/>
      <c r="E680" s="88"/>
      <c r="F680" s="88"/>
      <c r="G680" s="22"/>
      <c r="H680" s="283"/>
      <c r="I680" s="283"/>
      <c r="J680" s="283"/>
      <c r="K680" s="283"/>
      <c r="L680" s="283"/>
      <c r="M680" s="283"/>
      <c r="N680" s="283"/>
      <c r="O680" s="283"/>
      <c r="P680" s="283"/>
      <c r="Q680" s="283"/>
      <c r="R680" s="283"/>
      <c r="S680" s="283"/>
      <c r="T680" s="283"/>
      <c r="U680" s="283"/>
      <c r="V680" s="283"/>
      <c r="W680" s="283"/>
      <c r="X680" s="283"/>
      <c r="Y680" s="283"/>
      <c r="Z680" s="283"/>
      <c r="AA680" s="283"/>
      <c r="AB680" s="283"/>
      <c r="AC680" s="283"/>
      <c r="AD680" s="283"/>
      <c r="AE680" s="283"/>
      <c r="AF680" s="283"/>
      <c r="AG680" s="283"/>
      <c r="AH680" s="283"/>
      <c r="AI680" s="283"/>
      <c r="AJ680" s="283"/>
      <c r="AK680" s="283"/>
    </row>
    <row r="681" spans="1:37" s="23" customFormat="1" ht="15.75">
      <c r="A681" s="118"/>
      <c r="B681" s="109"/>
      <c r="C681" s="88"/>
      <c r="D681" s="88"/>
      <c r="E681" s="88"/>
      <c r="F681" s="88"/>
      <c r="G681" s="22"/>
      <c r="H681" s="283"/>
      <c r="I681" s="283"/>
      <c r="J681" s="283"/>
      <c r="K681" s="283"/>
      <c r="L681" s="283"/>
      <c r="M681" s="283"/>
      <c r="N681" s="283"/>
      <c r="O681" s="283"/>
      <c r="P681" s="283"/>
      <c r="Q681" s="283"/>
      <c r="R681" s="283"/>
      <c r="S681" s="283"/>
      <c r="T681" s="283"/>
      <c r="U681" s="283"/>
      <c r="V681" s="283"/>
      <c r="W681" s="283"/>
      <c r="X681" s="283"/>
      <c r="Y681" s="283"/>
      <c r="Z681" s="283"/>
      <c r="AA681" s="283"/>
      <c r="AB681" s="283"/>
      <c r="AC681" s="283"/>
      <c r="AD681" s="283"/>
      <c r="AE681" s="283"/>
      <c r="AF681" s="283"/>
      <c r="AG681" s="283"/>
      <c r="AH681" s="283"/>
      <c r="AI681" s="283"/>
      <c r="AJ681" s="283"/>
      <c r="AK681" s="283"/>
    </row>
    <row r="682" spans="1:37" s="23" customFormat="1" ht="15.75">
      <c r="A682" s="118"/>
      <c r="B682" s="109"/>
      <c r="C682" s="88"/>
      <c r="D682" s="88"/>
      <c r="E682" s="88"/>
      <c r="F682" s="88"/>
      <c r="G682" s="22"/>
      <c r="H682" s="283"/>
      <c r="I682" s="283"/>
      <c r="J682" s="283"/>
      <c r="K682" s="283"/>
      <c r="L682" s="283"/>
      <c r="M682" s="283"/>
      <c r="N682" s="283"/>
      <c r="O682" s="283"/>
      <c r="P682" s="283"/>
      <c r="Q682" s="283"/>
      <c r="R682" s="283"/>
      <c r="S682" s="283"/>
      <c r="T682" s="283"/>
      <c r="U682" s="283"/>
      <c r="V682" s="283"/>
      <c r="W682" s="283"/>
      <c r="X682" s="283"/>
      <c r="Y682" s="283"/>
      <c r="Z682" s="283"/>
      <c r="AA682" s="283"/>
      <c r="AB682" s="283"/>
      <c r="AC682" s="283"/>
      <c r="AD682" s="283"/>
      <c r="AE682" s="283"/>
      <c r="AF682" s="283"/>
      <c r="AG682" s="283"/>
      <c r="AH682" s="283"/>
      <c r="AI682" s="283"/>
      <c r="AJ682" s="283"/>
      <c r="AK682" s="283"/>
    </row>
    <row r="683" spans="1:37" s="23" customFormat="1" ht="15.75">
      <c r="A683" s="118"/>
      <c r="B683" s="109"/>
      <c r="C683" s="88"/>
      <c r="D683" s="88"/>
      <c r="E683" s="88"/>
      <c r="F683" s="88"/>
      <c r="G683" s="22"/>
      <c r="H683" s="283"/>
      <c r="I683" s="283"/>
      <c r="J683" s="283"/>
      <c r="K683" s="283"/>
      <c r="L683" s="283"/>
      <c r="M683" s="283"/>
      <c r="N683" s="283"/>
      <c r="O683" s="283"/>
      <c r="P683" s="283"/>
      <c r="Q683" s="283"/>
      <c r="R683" s="283"/>
      <c r="S683" s="283"/>
      <c r="T683" s="283"/>
      <c r="U683" s="283"/>
      <c r="V683" s="283"/>
      <c r="W683" s="283"/>
      <c r="X683" s="283"/>
      <c r="Y683" s="283"/>
      <c r="Z683" s="283"/>
      <c r="AA683" s="283"/>
      <c r="AB683" s="283"/>
      <c r="AC683" s="283"/>
      <c r="AD683" s="283"/>
      <c r="AE683" s="283"/>
      <c r="AF683" s="283"/>
      <c r="AG683" s="283"/>
      <c r="AH683" s="283"/>
      <c r="AI683" s="283"/>
      <c r="AJ683" s="283"/>
      <c r="AK683" s="283"/>
    </row>
    <row r="684" spans="1:37" s="23" customFormat="1" ht="15.75">
      <c r="A684" s="118"/>
      <c r="B684" s="109"/>
      <c r="C684" s="88"/>
      <c r="D684" s="88"/>
      <c r="E684" s="88"/>
      <c r="F684" s="88"/>
      <c r="G684" s="22"/>
      <c r="H684" s="283"/>
      <c r="I684" s="283"/>
      <c r="J684" s="283"/>
      <c r="K684" s="283"/>
      <c r="L684" s="283"/>
      <c r="M684" s="283"/>
      <c r="N684" s="283"/>
      <c r="O684" s="283"/>
      <c r="P684" s="283"/>
      <c r="Q684" s="283"/>
      <c r="R684" s="283"/>
      <c r="S684" s="283"/>
      <c r="T684" s="283"/>
      <c r="U684" s="283"/>
      <c r="V684" s="283"/>
      <c r="W684" s="283"/>
      <c r="X684" s="283"/>
      <c r="Y684" s="283"/>
      <c r="Z684" s="283"/>
      <c r="AA684" s="283"/>
      <c r="AB684" s="283"/>
      <c r="AC684" s="283"/>
      <c r="AD684" s="283"/>
      <c r="AE684" s="283"/>
      <c r="AF684" s="283"/>
      <c r="AG684" s="283"/>
      <c r="AH684" s="283"/>
      <c r="AI684" s="283"/>
      <c r="AJ684" s="283"/>
      <c r="AK684" s="283"/>
    </row>
    <row r="685" spans="1:37" s="23" customFormat="1" ht="15.75">
      <c r="A685" s="118"/>
      <c r="B685" s="109"/>
      <c r="C685" s="88"/>
      <c r="D685" s="88"/>
      <c r="E685" s="88"/>
      <c r="F685" s="88"/>
      <c r="G685" s="22"/>
      <c r="H685" s="283"/>
      <c r="I685" s="283"/>
      <c r="J685" s="283"/>
      <c r="K685" s="283"/>
      <c r="L685" s="283"/>
      <c r="M685" s="283"/>
      <c r="N685" s="283"/>
      <c r="O685" s="283"/>
      <c r="P685" s="283"/>
      <c r="Q685" s="283"/>
      <c r="R685" s="283"/>
      <c r="S685" s="283"/>
      <c r="T685" s="283"/>
      <c r="U685" s="283"/>
      <c r="V685" s="283"/>
      <c r="W685" s="283"/>
      <c r="X685" s="283"/>
      <c r="Y685" s="283"/>
      <c r="Z685" s="283"/>
      <c r="AA685" s="283"/>
      <c r="AB685" s="283"/>
      <c r="AC685" s="283"/>
      <c r="AD685" s="283"/>
      <c r="AE685" s="283"/>
      <c r="AF685" s="283"/>
      <c r="AG685" s="283"/>
      <c r="AH685" s="283"/>
      <c r="AI685" s="283"/>
      <c r="AJ685" s="283"/>
      <c r="AK685" s="283"/>
    </row>
    <row r="686" spans="1:37" s="23" customFormat="1" ht="15.75">
      <c r="A686" s="118"/>
      <c r="B686" s="109"/>
      <c r="C686" s="88"/>
      <c r="D686" s="88"/>
      <c r="E686" s="88"/>
      <c r="F686" s="88"/>
      <c r="G686" s="22"/>
      <c r="H686" s="283"/>
      <c r="I686" s="283"/>
      <c r="J686" s="283"/>
      <c r="K686" s="283"/>
      <c r="L686" s="283"/>
      <c r="M686" s="283"/>
      <c r="N686" s="283"/>
      <c r="O686" s="283"/>
      <c r="P686" s="283"/>
      <c r="Q686" s="283"/>
      <c r="R686" s="283"/>
      <c r="S686" s="283"/>
      <c r="T686" s="283"/>
      <c r="U686" s="283"/>
      <c r="V686" s="283"/>
      <c r="W686" s="283"/>
      <c r="X686" s="283"/>
      <c r="Y686" s="283"/>
      <c r="Z686" s="283"/>
      <c r="AA686" s="283"/>
      <c r="AB686" s="283"/>
      <c r="AC686" s="283"/>
      <c r="AD686" s="283"/>
      <c r="AE686" s="283"/>
      <c r="AF686" s="283"/>
      <c r="AG686" s="283"/>
      <c r="AH686" s="283"/>
      <c r="AI686" s="283"/>
      <c r="AJ686" s="283"/>
      <c r="AK686" s="283"/>
    </row>
    <row r="687" spans="1:37" s="23" customFormat="1" ht="15.75">
      <c r="A687" s="118"/>
      <c r="B687" s="109"/>
      <c r="C687" s="88"/>
      <c r="D687" s="88"/>
      <c r="E687" s="88"/>
      <c r="F687" s="88"/>
      <c r="G687" s="22"/>
      <c r="H687" s="283"/>
      <c r="I687" s="283"/>
      <c r="J687" s="283"/>
      <c r="K687" s="283"/>
      <c r="L687" s="283"/>
      <c r="M687" s="283"/>
      <c r="N687" s="283"/>
      <c r="O687" s="283"/>
      <c r="P687" s="283"/>
      <c r="Q687" s="283"/>
      <c r="R687" s="283"/>
      <c r="S687" s="283"/>
      <c r="T687" s="283"/>
      <c r="U687" s="283"/>
      <c r="V687" s="283"/>
      <c r="W687" s="283"/>
      <c r="X687" s="283"/>
      <c r="Y687" s="283"/>
      <c r="Z687" s="283"/>
      <c r="AA687" s="283"/>
      <c r="AB687" s="283"/>
      <c r="AC687" s="283"/>
      <c r="AD687" s="283"/>
      <c r="AE687" s="283"/>
      <c r="AF687" s="283"/>
      <c r="AG687" s="283"/>
      <c r="AH687" s="283"/>
      <c r="AI687" s="283"/>
      <c r="AJ687" s="283"/>
      <c r="AK687" s="283"/>
    </row>
    <row r="688" spans="1:37" s="23" customFormat="1" ht="15.75">
      <c r="A688" s="118"/>
      <c r="B688" s="109"/>
      <c r="C688" s="88"/>
      <c r="D688" s="88"/>
      <c r="E688" s="88"/>
      <c r="F688" s="88"/>
      <c r="G688" s="22"/>
      <c r="H688" s="283"/>
      <c r="I688" s="283"/>
      <c r="J688" s="283"/>
      <c r="K688" s="283"/>
      <c r="L688" s="283"/>
      <c r="M688" s="283"/>
      <c r="N688" s="283"/>
      <c r="O688" s="283"/>
      <c r="P688" s="283"/>
      <c r="Q688" s="283"/>
      <c r="R688" s="283"/>
      <c r="S688" s="283"/>
      <c r="T688" s="283"/>
      <c r="U688" s="283"/>
      <c r="V688" s="283"/>
      <c r="W688" s="283"/>
      <c r="X688" s="283"/>
      <c r="Y688" s="283"/>
      <c r="Z688" s="283"/>
      <c r="AA688" s="283"/>
      <c r="AB688" s="283"/>
      <c r="AC688" s="283"/>
      <c r="AD688" s="283"/>
      <c r="AE688" s="283"/>
      <c r="AF688" s="283"/>
      <c r="AG688" s="283"/>
      <c r="AH688" s="283"/>
      <c r="AI688" s="283"/>
      <c r="AJ688" s="283"/>
      <c r="AK688" s="283"/>
    </row>
    <row r="689" spans="1:37" s="23" customFormat="1" ht="15.75">
      <c r="A689" s="118"/>
      <c r="B689" s="109"/>
      <c r="C689" s="88"/>
      <c r="D689" s="88"/>
      <c r="E689" s="88"/>
      <c r="F689" s="88"/>
      <c r="G689" s="22"/>
      <c r="H689" s="283"/>
      <c r="I689" s="283"/>
      <c r="J689" s="283"/>
      <c r="K689" s="283"/>
      <c r="L689" s="283"/>
      <c r="M689" s="283"/>
      <c r="N689" s="283"/>
      <c r="O689" s="283"/>
      <c r="P689" s="283"/>
      <c r="Q689" s="283"/>
      <c r="R689" s="283"/>
      <c r="S689" s="283"/>
      <c r="T689" s="283"/>
      <c r="U689" s="283"/>
      <c r="V689" s="283"/>
      <c r="W689" s="283"/>
      <c r="X689" s="283"/>
      <c r="Y689" s="283"/>
      <c r="Z689" s="283"/>
      <c r="AA689" s="283"/>
      <c r="AB689" s="283"/>
      <c r="AC689" s="283"/>
      <c r="AD689" s="283"/>
      <c r="AE689" s="283"/>
      <c r="AF689" s="283"/>
      <c r="AG689" s="283"/>
      <c r="AH689" s="283"/>
      <c r="AI689" s="283"/>
      <c r="AJ689" s="283"/>
      <c r="AK689" s="283"/>
    </row>
    <row r="690" spans="1:37" s="23" customFormat="1" ht="15.75">
      <c r="A690" s="118"/>
      <c r="B690" s="109"/>
      <c r="C690" s="88"/>
      <c r="D690" s="88"/>
      <c r="E690" s="88"/>
      <c r="F690" s="88"/>
      <c r="G690" s="22"/>
      <c r="H690" s="283"/>
      <c r="I690" s="283"/>
      <c r="J690" s="283"/>
      <c r="K690" s="283"/>
      <c r="L690" s="283"/>
      <c r="M690" s="283"/>
      <c r="N690" s="283"/>
      <c r="O690" s="283"/>
      <c r="P690" s="283"/>
      <c r="Q690" s="283"/>
      <c r="R690" s="283"/>
      <c r="S690" s="283"/>
      <c r="T690" s="283"/>
      <c r="U690" s="283"/>
      <c r="V690" s="283"/>
      <c r="W690" s="283"/>
      <c r="X690" s="283"/>
      <c r="Y690" s="283"/>
      <c r="Z690" s="283"/>
      <c r="AA690" s="283"/>
      <c r="AB690" s="283"/>
      <c r="AC690" s="283"/>
      <c r="AD690" s="283"/>
      <c r="AE690" s="283"/>
      <c r="AF690" s="283"/>
      <c r="AG690" s="283"/>
      <c r="AH690" s="283"/>
      <c r="AI690" s="283"/>
      <c r="AJ690" s="283"/>
      <c r="AK690" s="283"/>
    </row>
    <row r="691" spans="1:37" s="23" customFormat="1" ht="15.75">
      <c r="A691" s="118"/>
      <c r="B691" s="109"/>
      <c r="C691" s="88"/>
      <c r="D691" s="88"/>
      <c r="E691" s="88"/>
      <c r="F691" s="88"/>
      <c r="G691" s="22"/>
      <c r="H691" s="283"/>
      <c r="I691" s="283"/>
      <c r="J691" s="283"/>
      <c r="K691" s="283"/>
      <c r="L691" s="283"/>
      <c r="M691" s="283"/>
      <c r="N691" s="283"/>
      <c r="O691" s="283"/>
      <c r="P691" s="283"/>
      <c r="Q691" s="283"/>
      <c r="R691" s="283"/>
      <c r="S691" s="283"/>
      <c r="T691" s="283"/>
      <c r="U691" s="283"/>
      <c r="V691" s="283"/>
      <c r="W691" s="283"/>
      <c r="X691" s="283"/>
      <c r="Y691" s="283"/>
      <c r="Z691" s="283"/>
      <c r="AA691" s="283"/>
      <c r="AB691" s="283"/>
      <c r="AC691" s="283"/>
      <c r="AD691" s="283"/>
      <c r="AE691" s="283"/>
      <c r="AF691" s="283"/>
      <c r="AG691" s="283"/>
      <c r="AH691" s="283"/>
      <c r="AI691" s="283"/>
      <c r="AJ691" s="283"/>
      <c r="AK691" s="283"/>
    </row>
    <row r="692" spans="1:37" s="23" customFormat="1" ht="15.75">
      <c r="A692" s="118"/>
      <c r="B692" s="109"/>
      <c r="C692" s="88"/>
      <c r="D692" s="88"/>
      <c r="E692" s="88"/>
      <c r="F692" s="88"/>
      <c r="G692" s="22"/>
      <c r="H692" s="283"/>
      <c r="I692" s="283"/>
      <c r="J692" s="283"/>
      <c r="K692" s="283"/>
      <c r="L692" s="283"/>
      <c r="M692" s="283"/>
      <c r="N692" s="283"/>
      <c r="O692" s="283"/>
      <c r="P692" s="283"/>
      <c r="Q692" s="283"/>
      <c r="R692" s="283"/>
      <c r="S692" s="283"/>
      <c r="T692" s="283"/>
      <c r="U692" s="283"/>
      <c r="V692" s="283"/>
      <c r="W692" s="283"/>
      <c r="X692" s="283"/>
      <c r="Y692" s="283"/>
      <c r="Z692" s="283"/>
      <c r="AA692" s="283"/>
      <c r="AB692" s="283"/>
      <c r="AC692" s="283"/>
      <c r="AD692" s="283"/>
      <c r="AE692" s="283"/>
      <c r="AF692" s="283"/>
      <c r="AG692" s="283"/>
      <c r="AH692" s="283"/>
      <c r="AI692" s="283"/>
      <c r="AJ692" s="283"/>
      <c r="AK692" s="283"/>
    </row>
    <row r="693" spans="1:37" s="23" customFormat="1" ht="15.75">
      <c r="A693" s="118"/>
      <c r="B693" s="109"/>
      <c r="C693" s="88"/>
      <c r="D693" s="88"/>
      <c r="E693" s="88"/>
      <c r="F693" s="88"/>
      <c r="G693" s="22"/>
      <c r="H693" s="283"/>
      <c r="I693" s="283"/>
      <c r="J693" s="283"/>
      <c r="K693" s="283"/>
      <c r="L693" s="283"/>
      <c r="M693" s="283"/>
      <c r="N693" s="283"/>
      <c r="O693" s="283"/>
      <c r="P693" s="283"/>
      <c r="Q693" s="283"/>
      <c r="R693" s="283"/>
      <c r="S693" s="283"/>
      <c r="T693" s="283"/>
      <c r="U693" s="283"/>
      <c r="V693" s="283"/>
      <c r="W693" s="283"/>
      <c r="X693" s="283"/>
      <c r="Y693" s="283"/>
      <c r="Z693" s="283"/>
      <c r="AA693" s="283"/>
      <c r="AB693" s="283"/>
      <c r="AC693" s="283"/>
      <c r="AD693" s="283"/>
      <c r="AE693" s="283"/>
      <c r="AF693" s="283"/>
      <c r="AG693" s="283"/>
      <c r="AH693" s="283"/>
      <c r="AI693" s="283"/>
      <c r="AJ693" s="283"/>
      <c r="AK693" s="283"/>
    </row>
    <row r="694" spans="1:37" s="23" customFormat="1" ht="15.75">
      <c r="A694" s="118"/>
      <c r="B694" s="109"/>
      <c r="C694" s="88"/>
      <c r="D694" s="88"/>
      <c r="E694" s="88"/>
      <c r="F694" s="88"/>
      <c r="G694" s="22"/>
      <c r="H694" s="283"/>
      <c r="I694" s="283"/>
      <c r="J694" s="283"/>
      <c r="K694" s="283"/>
      <c r="L694" s="283"/>
      <c r="M694" s="283"/>
      <c r="N694" s="283"/>
      <c r="O694" s="283"/>
      <c r="P694" s="283"/>
      <c r="Q694" s="283"/>
      <c r="R694" s="283"/>
      <c r="S694" s="283"/>
      <c r="T694" s="283"/>
      <c r="U694" s="283"/>
      <c r="V694" s="283"/>
      <c r="W694" s="283"/>
      <c r="X694" s="283"/>
      <c r="Y694" s="283"/>
      <c r="Z694" s="283"/>
      <c r="AA694" s="283"/>
      <c r="AB694" s="283"/>
      <c r="AC694" s="283"/>
      <c r="AD694" s="283"/>
      <c r="AE694" s="283"/>
      <c r="AF694" s="283"/>
      <c r="AG694" s="283"/>
      <c r="AH694" s="283"/>
      <c r="AI694" s="283"/>
      <c r="AJ694" s="283"/>
      <c r="AK694" s="283"/>
    </row>
    <row r="695" spans="1:37" s="23" customFormat="1" ht="15.75">
      <c r="A695" s="118"/>
      <c r="B695" s="109"/>
      <c r="C695" s="88"/>
      <c r="D695" s="88"/>
      <c r="E695" s="88"/>
      <c r="F695" s="88"/>
      <c r="G695" s="22"/>
      <c r="H695" s="283"/>
      <c r="I695" s="283"/>
      <c r="J695" s="283"/>
      <c r="K695" s="283"/>
      <c r="L695" s="283"/>
      <c r="M695" s="283"/>
      <c r="N695" s="283"/>
      <c r="O695" s="283"/>
      <c r="P695" s="283"/>
      <c r="Q695" s="283"/>
      <c r="R695" s="283"/>
      <c r="S695" s="283"/>
      <c r="T695" s="283"/>
      <c r="U695" s="283"/>
      <c r="V695" s="283"/>
      <c r="W695" s="283"/>
      <c r="X695" s="283"/>
      <c r="Y695" s="283"/>
      <c r="Z695" s="283"/>
      <c r="AA695" s="283"/>
      <c r="AB695" s="283"/>
      <c r="AC695" s="283"/>
      <c r="AD695" s="283"/>
      <c r="AE695" s="283"/>
      <c r="AF695" s="283"/>
      <c r="AG695" s="283"/>
      <c r="AH695" s="283"/>
      <c r="AI695" s="283"/>
      <c r="AJ695" s="283"/>
      <c r="AK695" s="283"/>
    </row>
    <row r="696" spans="1:37" s="23" customFormat="1" ht="15.75">
      <c r="A696" s="118"/>
      <c r="B696" s="109"/>
      <c r="C696" s="88"/>
      <c r="D696" s="88"/>
      <c r="E696" s="88"/>
      <c r="F696" s="88"/>
      <c r="G696" s="22"/>
      <c r="H696" s="283"/>
      <c r="I696" s="283"/>
      <c r="J696" s="283"/>
      <c r="K696" s="283"/>
      <c r="L696" s="283"/>
      <c r="M696" s="283"/>
      <c r="N696" s="283"/>
      <c r="O696" s="283"/>
      <c r="P696" s="283"/>
      <c r="Q696" s="283"/>
      <c r="R696" s="283"/>
      <c r="S696" s="283"/>
      <c r="T696" s="283"/>
      <c r="U696" s="283"/>
      <c r="V696" s="283"/>
      <c r="W696" s="283"/>
      <c r="X696" s="283"/>
      <c r="Y696" s="283"/>
      <c r="Z696" s="283"/>
      <c r="AA696" s="283"/>
      <c r="AB696" s="283"/>
      <c r="AC696" s="283"/>
      <c r="AD696" s="283"/>
      <c r="AE696" s="283"/>
      <c r="AF696" s="283"/>
      <c r="AG696" s="283"/>
      <c r="AH696" s="283"/>
      <c r="AI696" s="283"/>
      <c r="AJ696" s="283"/>
      <c r="AK696" s="283"/>
    </row>
    <row r="697" spans="1:37" s="23" customFormat="1" ht="15.75">
      <c r="A697" s="118"/>
      <c r="B697" s="109"/>
      <c r="C697" s="88"/>
      <c r="D697" s="88"/>
      <c r="E697" s="88"/>
      <c r="F697" s="88"/>
      <c r="G697" s="22"/>
      <c r="H697" s="283"/>
      <c r="I697" s="283"/>
      <c r="J697" s="283"/>
      <c r="K697" s="283"/>
      <c r="L697" s="283"/>
      <c r="M697" s="283"/>
      <c r="N697" s="283"/>
      <c r="O697" s="283"/>
      <c r="P697" s="283"/>
      <c r="Q697" s="283"/>
      <c r="R697" s="283"/>
      <c r="S697" s="283"/>
      <c r="T697" s="283"/>
      <c r="U697" s="283"/>
      <c r="V697" s="283"/>
      <c r="W697" s="283"/>
      <c r="X697" s="283"/>
      <c r="Y697" s="283"/>
      <c r="Z697" s="283"/>
      <c r="AA697" s="283"/>
      <c r="AB697" s="283"/>
      <c r="AC697" s="283"/>
      <c r="AD697" s="283"/>
      <c r="AE697" s="283"/>
      <c r="AF697" s="283"/>
      <c r="AG697" s="283"/>
      <c r="AH697" s="283"/>
      <c r="AI697" s="283"/>
      <c r="AJ697" s="283"/>
      <c r="AK697" s="283"/>
    </row>
    <row r="698" spans="1:37" s="23" customFormat="1" ht="15.75">
      <c r="A698" s="118"/>
      <c r="B698" s="109"/>
      <c r="C698" s="88"/>
      <c r="D698" s="88"/>
      <c r="E698" s="88"/>
      <c r="F698" s="88"/>
      <c r="G698" s="22"/>
      <c r="H698" s="283"/>
      <c r="I698" s="283"/>
      <c r="J698" s="283"/>
      <c r="K698" s="283"/>
      <c r="L698" s="283"/>
      <c r="M698" s="283"/>
      <c r="N698" s="283"/>
      <c r="O698" s="283"/>
      <c r="P698" s="283"/>
      <c r="Q698" s="283"/>
      <c r="R698" s="283"/>
      <c r="S698" s="283"/>
      <c r="T698" s="283"/>
      <c r="U698" s="283"/>
      <c r="V698" s="283"/>
      <c r="W698" s="283"/>
      <c r="X698" s="283"/>
      <c r="Y698" s="283"/>
      <c r="Z698" s="283"/>
      <c r="AA698" s="283"/>
      <c r="AB698" s="283"/>
      <c r="AC698" s="283"/>
      <c r="AD698" s="283"/>
      <c r="AE698" s="283"/>
      <c r="AF698" s="283"/>
      <c r="AG698" s="283"/>
      <c r="AH698" s="283"/>
      <c r="AI698" s="283"/>
      <c r="AJ698" s="283"/>
      <c r="AK698" s="283"/>
    </row>
    <row r="699" spans="1:37" s="23" customFormat="1" ht="15.75">
      <c r="A699" s="118"/>
      <c r="B699" s="109"/>
      <c r="C699" s="88"/>
      <c r="D699" s="88"/>
      <c r="E699" s="88"/>
      <c r="F699" s="88"/>
      <c r="G699" s="22"/>
      <c r="H699" s="283"/>
      <c r="I699" s="283"/>
      <c r="J699" s="283"/>
      <c r="K699" s="283"/>
      <c r="L699" s="283"/>
      <c r="M699" s="283"/>
      <c r="N699" s="283"/>
      <c r="O699" s="283"/>
      <c r="P699" s="283"/>
      <c r="Q699" s="283"/>
      <c r="R699" s="283"/>
      <c r="S699" s="283"/>
      <c r="T699" s="283"/>
      <c r="U699" s="283"/>
      <c r="V699" s="283"/>
      <c r="W699" s="283"/>
      <c r="X699" s="283"/>
      <c r="Y699" s="283"/>
      <c r="Z699" s="283"/>
      <c r="AA699" s="283"/>
      <c r="AB699" s="283"/>
      <c r="AC699" s="283"/>
      <c r="AD699" s="283"/>
      <c r="AE699" s="283"/>
      <c r="AF699" s="283"/>
      <c r="AG699" s="283"/>
      <c r="AH699" s="283"/>
      <c r="AI699" s="283"/>
      <c r="AJ699" s="283"/>
      <c r="AK699" s="283"/>
    </row>
    <row r="700" spans="1:37" s="23" customFormat="1" ht="15.75">
      <c r="A700" s="118"/>
      <c r="B700" s="109"/>
      <c r="C700" s="88"/>
      <c r="D700" s="88"/>
      <c r="E700" s="88"/>
      <c r="F700" s="88"/>
      <c r="G700" s="22"/>
      <c r="H700" s="283"/>
      <c r="I700" s="283"/>
      <c r="J700" s="283"/>
      <c r="K700" s="283"/>
      <c r="L700" s="283"/>
      <c r="M700" s="283"/>
      <c r="N700" s="283"/>
      <c r="O700" s="283"/>
      <c r="P700" s="283"/>
      <c r="Q700" s="283"/>
      <c r="R700" s="283"/>
      <c r="S700" s="283"/>
      <c r="T700" s="283"/>
      <c r="U700" s="283"/>
      <c r="V700" s="283"/>
      <c r="W700" s="283"/>
      <c r="X700" s="283"/>
      <c r="Y700" s="283"/>
      <c r="Z700" s="283"/>
      <c r="AA700" s="283"/>
      <c r="AB700" s="283"/>
      <c r="AC700" s="283"/>
      <c r="AD700" s="283"/>
      <c r="AE700" s="283"/>
      <c r="AF700" s="283"/>
      <c r="AG700" s="283"/>
      <c r="AH700" s="283"/>
      <c r="AI700" s="283"/>
      <c r="AJ700" s="283"/>
      <c r="AK700" s="283"/>
    </row>
    <row r="701" spans="1:37" s="23" customFormat="1" ht="15.75">
      <c r="A701" s="118"/>
      <c r="B701" s="109"/>
      <c r="C701" s="88"/>
      <c r="D701" s="88"/>
      <c r="E701" s="88"/>
      <c r="F701" s="88"/>
      <c r="G701" s="22"/>
      <c r="H701" s="283"/>
      <c r="I701" s="283"/>
      <c r="J701" s="283"/>
      <c r="K701" s="283"/>
      <c r="L701" s="283"/>
      <c r="M701" s="283"/>
      <c r="N701" s="283"/>
      <c r="O701" s="283"/>
      <c r="P701" s="283"/>
      <c r="Q701" s="283"/>
      <c r="R701" s="283"/>
      <c r="S701" s="283"/>
      <c r="T701" s="283"/>
      <c r="U701" s="283"/>
      <c r="V701" s="283"/>
      <c r="W701" s="283"/>
      <c r="X701" s="283"/>
      <c r="Y701" s="283"/>
      <c r="Z701" s="283"/>
      <c r="AA701" s="283"/>
      <c r="AB701" s="283"/>
      <c r="AC701" s="283"/>
      <c r="AD701" s="283"/>
      <c r="AE701" s="283"/>
      <c r="AF701" s="283"/>
      <c r="AG701" s="283"/>
      <c r="AH701" s="283"/>
      <c r="AI701" s="283"/>
      <c r="AJ701" s="283"/>
      <c r="AK701" s="283"/>
    </row>
    <row r="702" spans="1:37" s="23" customFormat="1" ht="15.75">
      <c r="A702" s="118"/>
      <c r="B702" s="109"/>
      <c r="C702" s="88"/>
      <c r="D702" s="88"/>
      <c r="E702" s="88"/>
      <c r="F702" s="88"/>
      <c r="G702" s="22"/>
      <c r="H702" s="283"/>
      <c r="I702" s="283"/>
      <c r="J702" s="283"/>
      <c r="K702" s="283"/>
      <c r="L702" s="283"/>
      <c r="M702" s="283"/>
      <c r="N702" s="283"/>
      <c r="O702" s="283"/>
      <c r="P702" s="283"/>
      <c r="Q702" s="283"/>
      <c r="R702" s="283"/>
      <c r="S702" s="283"/>
      <c r="T702" s="283"/>
      <c r="U702" s="283"/>
      <c r="V702" s="283"/>
      <c r="W702" s="283"/>
      <c r="X702" s="283"/>
      <c r="Y702" s="283"/>
      <c r="Z702" s="283"/>
      <c r="AA702" s="283"/>
      <c r="AB702" s="283"/>
      <c r="AC702" s="283"/>
      <c r="AD702" s="283"/>
      <c r="AE702" s="283"/>
      <c r="AF702" s="283"/>
      <c r="AG702" s="283"/>
      <c r="AH702" s="283"/>
      <c r="AI702" s="283"/>
      <c r="AJ702" s="283"/>
      <c r="AK702" s="283"/>
    </row>
    <row r="703" spans="1:37" s="23" customFormat="1" ht="15.75">
      <c r="A703" s="118"/>
      <c r="B703" s="109"/>
      <c r="C703" s="88"/>
      <c r="D703" s="88"/>
      <c r="E703" s="88"/>
      <c r="F703" s="88"/>
      <c r="G703" s="22"/>
      <c r="H703" s="283"/>
      <c r="I703" s="283"/>
      <c r="J703" s="283"/>
      <c r="K703" s="283"/>
      <c r="L703" s="283"/>
      <c r="M703" s="283"/>
      <c r="N703" s="283"/>
      <c r="O703" s="283"/>
      <c r="P703" s="283"/>
      <c r="Q703" s="283"/>
      <c r="R703" s="283"/>
      <c r="S703" s="283"/>
      <c r="T703" s="283"/>
      <c r="U703" s="283"/>
      <c r="V703" s="283"/>
      <c r="W703" s="283"/>
      <c r="X703" s="283"/>
      <c r="Y703" s="283"/>
      <c r="Z703" s="283"/>
      <c r="AA703" s="283"/>
      <c r="AB703" s="283"/>
      <c r="AC703" s="283"/>
      <c r="AD703" s="283"/>
      <c r="AE703" s="283"/>
      <c r="AF703" s="283"/>
      <c r="AG703" s="283"/>
      <c r="AH703" s="283"/>
      <c r="AI703" s="283"/>
      <c r="AJ703" s="283"/>
      <c r="AK703" s="283"/>
    </row>
    <row r="704" spans="1:37" s="23" customFormat="1" ht="15.75">
      <c r="A704" s="118"/>
      <c r="B704" s="109"/>
      <c r="C704" s="88"/>
      <c r="D704" s="88"/>
      <c r="E704" s="88"/>
      <c r="F704" s="88"/>
      <c r="G704" s="22"/>
      <c r="H704" s="283"/>
      <c r="I704" s="283"/>
      <c r="J704" s="283"/>
      <c r="K704" s="283"/>
      <c r="L704" s="283"/>
      <c r="M704" s="283"/>
      <c r="N704" s="283"/>
      <c r="O704" s="283"/>
      <c r="P704" s="283"/>
      <c r="Q704" s="283"/>
      <c r="R704" s="283"/>
      <c r="S704" s="283"/>
      <c r="T704" s="283"/>
      <c r="U704" s="283"/>
      <c r="V704" s="283"/>
      <c r="W704" s="283"/>
      <c r="X704" s="283"/>
      <c r="Y704" s="283"/>
      <c r="Z704" s="283"/>
      <c r="AA704" s="283"/>
      <c r="AB704" s="283"/>
      <c r="AC704" s="283"/>
      <c r="AD704" s="283"/>
      <c r="AE704" s="283"/>
      <c r="AF704" s="283"/>
      <c r="AG704" s="283"/>
      <c r="AH704" s="283"/>
      <c r="AI704" s="283"/>
      <c r="AJ704" s="283"/>
      <c r="AK704" s="283"/>
    </row>
    <row r="705" spans="1:37" s="23" customFormat="1" ht="15.75">
      <c r="A705" s="118"/>
      <c r="B705" s="109"/>
      <c r="C705" s="88"/>
      <c r="D705" s="88"/>
      <c r="E705" s="88"/>
      <c r="F705" s="88"/>
      <c r="G705" s="22"/>
      <c r="H705" s="283"/>
      <c r="I705" s="283"/>
      <c r="J705" s="283"/>
      <c r="K705" s="283"/>
      <c r="L705" s="283"/>
      <c r="M705" s="283"/>
      <c r="N705" s="283"/>
      <c r="O705" s="283"/>
      <c r="P705" s="283"/>
      <c r="Q705" s="283"/>
      <c r="R705" s="283"/>
      <c r="S705" s="283"/>
      <c r="T705" s="283"/>
      <c r="U705" s="283"/>
      <c r="V705" s="283"/>
      <c r="W705" s="283"/>
      <c r="X705" s="283"/>
      <c r="Y705" s="283"/>
      <c r="Z705" s="283"/>
      <c r="AA705" s="283"/>
      <c r="AB705" s="283"/>
      <c r="AC705" s="283"/>
      <c r="AD705" s="283"/>
      <c r="AE705" s="283"/>
      <c r="AF705" s="283"/>
      <c r="AG705" s="283"/>
      <c r="AH705" s="283"/>
      <c r="AI705" s="283"/>
      <c r="AJ705" s="283"/>
      <c r="AK705" s="283"/>
    </row>
    <row r="706" spans="1:37" s="23" customFormat="1" ht="15.75">
      <c r="A706" s="118"/>
      <c r="B706" s="109"/>
      <c r="C706" s="88"/>
      <c r="D706" s="88"/>
      <c r="E706" s="88"/>
      <c r="F706" s="88"/>
      <c r="G706" s="22"/>
      <c r="H706" s="283"/>
      <c r="I706" s="283"/>
      <c r="J706" s="283"/>
      <c r="K706" s="283"/>
      <c r="L706" s="283"/>
      <c r="M706" s="283"/>
      <c r="N706" s="283"/>
      <c r="O706" s="283"/>
      <c r="P706" s="283"/>
      <c r="Q706" s="283"/>
      <c r="R706" s="283"/>
      <c r="S706" s="283"/>
      <c r="T706" s="283"/>
      <c r="U706" s="283"/>
      <c r="V706" s="283"/>
      <c r="W706" s="283"/>
      <c r="X706" s="283"/>
      <c r="Y706" s="283"/>
      <c r="Z706" s="283"/>
      <c r="AA706" s="283"/>
      <c r="AB706" s="283"/>
      <c r="AC706" s="283"/>
      <c r="AD706" s="283"/>
      <c r="AE706" s="283"/>
      <c r="AF706" s="283"/>
      <c r="AG706" s="283"/>
      <c r="AH706" s="283"/>
      <c r="AI706" s="283"/>
      <c r="AJ706" s="283"/>
      <c r="AK706" s="283"/>
    </row>
    <row r="707" spans="1:37" s="23" customFormat="1" ht="15.75">
      <c r="A707" s="118"/>
      <c r="B707" s="109"/>
      <c r="C707" s="88"/>
      <c r="D707" s="88"/>
      <c r="E707" s="88"/>
      <c r="F707" s="88"/>
      <c r="G707" s="22"/>
      <c r="H707" s="283"/>
      <c r="I707" s="283"/>
      <c r="J707" s="283"/>
      <c r="K707" s="283"/>
      <c r="L707" s="283"/>
      <c r="M707" s="283"/>
      <c r="N707" s="283"/>
      <c r="O707" s="283"/>
      <c r="P707" s="283"/>
      <c r="Q707" s="283"/>
      <c r="R707" s="283"/>
      <c r="S707" s="283"/>
      <c r="T707" s="283"/>
      <c r="U707" s="283"/>
      <c r="V707" s="283"/>
      <c r="W707" s="283"/>
      <c r="X707" s="283"/>
      <c r="Y707" s="283"/>
      <c r="Z707" s="283"/>
      <c r="AA707" s="283"/>
      <c r="AB707" s="283"/>
      <c r="AC707" s="283"/>
      <c r="AD707" s="283"/>
      <c r="AE707" s="283"/>
      <c r="AF707" s="283"/>
      <c r="AG707" s="283"/>
      <c r="AH707" s="283"/>
      <c r="AI707" s="283"/>
      <c r="AJ707" s="283"/>
      <c r="AK707" s="283"/>
    </row>
    <row r="708" spans="1:37" s="23" customFormat="1" ht="15.75">
      <c r="A708" s="118"/>
      <c r="B708" s="109"/>
      <c r="C708" s="88"/>
      <c r="D708" s="88"/>
      <c r="E708" s="88"/>
      <c r="F708" s="88"/>
      <c r="G708" s="22"/>
      <c r="H708" s="283"/>
      <c r="I708" s="283"/>
      <c r="J708" s="283"/>
      <c r="K708" s="283"/>
      <c r="L708" s="283"/>
      <c r="M708" s="283"/>
      <c r="N708" s="283"/>
      <c r="O708" s="283"/>
      <c r="P708" s="283"/>
      <c r="Q708" s="283"/>
      <c r="R708" s="283"/>
      <c r="S708" s="283"/>
      <c r="T708" s="283"/>
      <c r="U708" s="283"/>
      <c r="V708" s="283"/>
      <c r="W708" s="283"/>
      <c r="X708" s="283"/>
      <c r="Y708" s="283"/>
      <c r="Z708" s="283"/>
      <c r="AA708" s="283"/>
      <c r="AB708" s="283"/>
      <c r="AC708" s="283"/>
      <c r="AD708" s="283"/>
      <c r="AE708" s="283"/>
      <c r="AF708" s="283"/>
      <c r="AG708" s="283"/>
      <c r="AH708" s="283"/>
      <c r="AI708" s="283"/>
      <c r="AJ708" s="283"/>
      <c r="AK708" s="283"/>
    </row>
    <row r="709" spans="1:37" s="23" customFormat="1" ht="15.75">
      <c r="A709" s="118"/>
      <c r="B709" s="109"/>
      <c r="C709" s="88"/>
      <c r="D709" s="88"/>
      <c r="E709" s="88"/>
      <c r="F709" s="88"/>
      <c r="G709" s="22"/>
      <c r="H709" s="283"/>
      <c r="I709" s="283"/>
      <c r="J709" s="283"/>
      <c r="K709" s="283"/>
      <c r="L709" s="283"/>
      <c r="M709" s="283"/>
      <c r="N709" s="283"/>
      <c r="O709" s="283"/>
      <c r="P709" s="283"/>
      <c r="Q709" s="283"/>
      <c r="R709" s="283"/>
      <c r="S709" s="283"/>
      <c r="T709" s="283"/>
      <c r="U709" s="283"/>
      <c r="V709" s="283"/>
      <c r="W709" s="283"/>
      <c r="X709" s="283"/>
      <c r="Y709" s="283"/>
      <c r="Z709" s="283"/>
      <c r="AA709" s="283"/>
      <c r="AB709" s="283"/>
      <c r="AC709" s="283"/>
      <c r="AD709" s="283"/>
      <c r="AE709" s="283"/>
      <c r="AF709" s="283"/>
      <c r="AG709" s="283"/>
      <c r="AH709" s="283"/>
      <c r="AI709" s="283"/>
      <c r="AJ709" s="283"/>
      <c r="AK709" s="283"/>
    </row>
    <row r="710" spans="1:37" s="23" customFormat="1" ht="15.75">
      <c r="A710" s="118"/>
      <c r="B710" s="109"/>
      <c r="C710" s="88"/>
      <c r="D710" s="88"/>
      <c r="E710" s="88"/>
      <c r="F710" s="88"/>
      <c r="G710" s="22"/>
      <c r="H710" s="283"/>
      <c r="I710" s="283"/>
      <c r="J710" s="283"/>
      <c r="K710" s="283"/>
      <c r="L710" s="283"/>
      <c r="M710" s="283"/>
      <c r="N710" s="283"/>
      <c r="O710" s="283"/>
      <c r="P710" s="283"/>
      <c r="Q710" s="283"/>
      <c r="R710" s="283"/>
      <c r="S710" s="283"/>
      <c r="T710" s="283"/>
      <c r="U710" s="283"/>
      <c r="V710" s="283"/>
      <c r="W710" s="283"/>
      <c r="X710" s="283"/>
      <c r="Y710" s="283"/>
      <c r="Z710" s="283"/>
      <c r="AA710" s="283"/>
      <c r="AB710" s="283"/>
      <c r="AC710" s="283"/>
      <c r="AD710" s="283"/>
      <c r="AE710" s="283"/>
      <c r="AF710" s="283"/>
      <c r="AG710" s="283"/>
      <c r="AH710" s="283"/>
      <c r="AI710" s="283"/>
      <c r="AJ710" s="283"/>
      <c r="AK710" s="283"/>
    </row>
    <row r="711" spans="1:37" s="23" customFormat="1" ht="15.75">
      <c r="A711" s="118"/>
      <c r="B711" s="109"/>
      <c r="C711" s="88"/>
      <c r="D711" s="88"/>
      <c r="E711" s="88"/>
      <c r="F711" s="88"/>
      <c r="G711" s="22"/>
      <c r="H711" s="283"/>
      <c r="I711" s="283"/>
      <c r="J711" s="283"/>
      <c r="K711" s="283"/>
      <c r="L711" s="283"/>
      <c r="M711" s="283"/>
      <c r="N711" s="283"/>
      <c r="O711" s="283"/>
      <c r="P711" s="283"/>
      <c r="Q711" s="283"/>
      <c r="R711" s="283"/>
      <c r="S711" s="283"/>
      <c r="T711" s="283"/>
      <c r="U711" s="283"/>
      <c r="V711" s="283"/>
      <c r="W711" s="283"/>
      <c r="X711" s="283"/>
      <c r="Y711" s="283"/>
      <c r="Z711" s="283"/>
      <c r="AA711" s="283"/>
      <c r="AB711" s="283"/>
      <c r="AC711" s="283"/>
      <c r="AD711" s="283"/>
      <c r="AE711" s="283"/>
      <c r="AF711" s="283"/>
      <c r="AG711" s="283"/>
      <c r="AH711" s="283"/>
      <c r="AI711" s="283"/>
      <c r="AJ711" s="283"/>
      <c r="AK711" s="283"/>
    </row>
    <row r="712" spans="1:37" s="23" customFormat="1" ht="15.75">
      <c r="A712" s="118"/>
      <c r="B712" s="109"/>
      <c r="C712" s="88"/>
      <c r="D712" s="88"/>
      <c r="E712" s="88"/>
      <c r="F712" s="88"/>
      <c r="G712" s="22"/>
      <c r="H712" s="283"/>
      <c r="I712" s="283"/>
      <c r="J712" s="283"/>
      <c r="K712" s="283"/>
      <c r="L712" s="283"/>
      <c r="M712" s="283"/>
      <c r="N712" s="283"/>
      <c r="O712" s="283"/>
      <c r="P712" s="283"/>
      <c r="Q712" s="283"/>
      <c r="R712" s="283"/>
      <c r="S712" s="283"/>
      <c r="T712" s="283"/>
      <c r="U712" s="283"/>
      <c r="V712" s="283"/>
      <c r="W712" s="283"/>
      <c r="X712" s="283"/>
      <c r="Y712" s="283"/>
      <c r="Z712" s="283"/>
      <c r="AA712" s="283"/>
      <c r="AB712" s="283"/>
      <c r="AC712" s="283"/>
      <c r="AD712" s="283"/>
      <c r="AE712" s="283"/>
      <c r="AF712" s="283"/>
      <c r="AG712" s="283"/>
      <c r="AH712" s="283"/>
      <c r="AI712" s="283"/>
      <c r="AJ712" s="283"/>
      <c r="AK712" s="283"/>
    </row>
    <row r="713" spans="1:37" s="23" customFormat="1" ht="15.75">
      <c r="A713" s="118"/>
      <c r="B713" s="109"/>
      <c r="C713" s="88"/>
      <c r="D713" s="88"/>
      <c r="E713" s="88"/>
      <c r="F713" s="88"/>
      <c r="G713" s="22"/>
      <c r="H713" s="283"/>
      <c r="I713" s="283"/>
      <c r="J713" s="283"/>
      <c r="K713" s="283"/>
      <c r="L713" s="283"/>
      <c r="M713" s="283"/>
      <c r="N713" s="283"/>
      <c r="O713" s="283"/>
      <c r="P713" s="283"/>
      <c r="Q713" s="283"/>
      <c r="R713" s="283"/>
      <c r="S713" s="283"/>
      <c r="T713" s="283"/>
      <c r="U713" s="283"/>
      <c r="V713" s="283"/>
      <c r="W713" s="283"/>
      <c r="X713" s="283"/>
      <c r="Y713" s="283"/>
      <c r="Z713" s="283"/>
      <c r="AA713" s="283"/>
      <c r="AB713" s="283"/>
      <c r="AC713" s="283"/>
      <c r="AD713" s="283"/>
      <c r="AE713" s="283"/>
      <c r="AF713" s="283"/>
      <c r="AG713" s="283"/>
      <c r="AH713" s="283"/>
      <c r="AI713" s="283"/>
      <c r="AJ713" s="283"/>
      <c r="AK713" s="283"/>
    </row>
    <row r="714" spans="1:37" s="23" customFormat="1" ht="15.75">
      <c r="A714" s="118"/>
      <c r="B714" s="109"/>
      <c r="C714" s="88"/>
      <c r="D714" s="88"/>
      <c r="E714" s="88"/>
      <c r="F714" s="88"/>
      <c r="G714" s="22"/>
      <c r="H714" s="283"/>
      <c r="I714" s="283"/>
      <c r="J714" s="283"/>
      <c r="K714" s="283"/>
      <c r="L714" s="283"/>
      <c r="M714" s="283"/>
      <c r="N714" s="283"/>
      <c r="O714" s="283"/>
      <c r="P714" s="283"/>
      <c r="Q714" s="283"/>
      <c r="R714" s="283"/>
      <c r="S714" s="283"/>
      <c r="T714" s="283"/>
      <c r="U714" s="283"/>
      <c r="V714" s="283"/>
      <c r="W714" s="283"/>
      <c r="X714" s="283"/>
      <c r="Y714" s="283"/>
      <c r="Z714" s="283"/>
      <c r="AA714" s="283"/>
      <c r="AB714" s="283"/>
      <c r="AC714" s="283"/>
      <c r="AD714" s="283"/>
      <c r="AE714" s="283"/>
      <c r="AF714" s="283"/>
      <c r="AG714" s="283"/>
      <c r="AH714" s="283"/>
      <c r="AI714" s="283"/>
      <c r="AJ714" s="283"/>
      <c r="AK714" s="283"/>
    </row>
    <row r="715" spans="1:37" s="23" customFormat="1" ht="15.75">
      <c r="A715" s="118"/>
      <c r="B715" s="109"/>
      <c r="C715" s="88"/>
      <c r="D715" s="88"/>
      <c r="E715" s="88"/>
      <c r="F715" s="88"/>
      <c r="G715" s="22"/>
      <c r="H715" s="283"/>
      <c r="I715" s="283"/>
      <c r="J715" s="283"/>
      <c r="K715" s="283"/>
      <c r="L715" s="283"/>
      <c r="M715" s="283"/>
      <c r="N715" s="283"/>
      <c r="O715" s="283"/>
      <c r="P715" s="283"/>
      <c r="Q715" s="283"/>
      <c r="R715" s="283"/>
      <c r="S715" s="283"/>
      <c r="T715" s="283"/>
      <c r="U715" s="283"/>
      <c r="V715" s="283"/>
      <c r="W715" s="283"/>
      <c r="X715" s="283"/>
      <c r="Y715" s="283"/>
      <c r="Z715" s="283"/>
      <c r="AA715" s="283"/>
      <c r="AB715" s="283"/>
      <c r="AC715" s="283"/>
      <c r="AD715" s="283"/>
      <c r="AE715" s="283"/>
      <c r="AF715" s="283"/>
      <c r="AG715" s="283"/>
      <c r="AH715" s="283"/>
      <c r="AI715" s="283"/>
      <c r="AJ715" s="283"/>
      <c r="AK715" s="283"/>
    </row>
    <row r="716" spans="1:37" s="23" customFormat="1" ht="15.75">
      <c r="A716" s="118"/>
      <c r="B716" s="109"/>
      <c r="C716" s="88"/>
      <c r="D716" s="88"/>
      <c r="E716" s="88"/>
      <c r="F716" s="88"/>
      <c r="G716" s="22"/>
      <c r="H716" s="283"/>
      <c r="I716" s="283"/>
      <c r="J716" s="283"/>
      <c r="K716" s="283"/>
      <c r="L716" s="283"/>
      <c r="M716" s="283"/>
      <c r="N716" s="283"/>
      <c r="O716" s="283"/>
      <c r="P716" s="283"/>
      <c r="Q716" s="283"/>
      <c r="R716" s="283"/>
      <c r="S716" s="283"/>
      <c r="T716" s="283"/>
      <c r="U716" s="283"/>
      <c r="V716" s="283"/>
      <c r="W716" s="283"/>
      <c r="X716" s="283"/>
      <c r="Y716" s="283"/>
      <c r="Z716" s="283"/>
      <c r="AA716" s="283"/>
      <c r="AB716" s="283"/>
      <c r="AC716" s="283"/>
      <c r="AD716" s="283"/>
      <c r="AE716" s="283"/>
      <c r="AF716" s="283"/>
      <c r="AG716" s="283"/>
      <c r="AH716" s="283"/>
      <c r="AI716" s="283"/>
      <c r="AJ716" s="283"/>
      <c r="AK716" s="283"/>
    </row>
    <row r="717" spans="1:37" s="23" customFormat="1" ht="15.75">
      <c r="A717" s="118"/>
      <c r="B717" s="109"/>
      <c r="C717" s="88"/>
      <c r="D717" s="88"/>
      <c r="E717" s="88"/>
      <c r="F717" s="88"/>
      <c r="G717" s="22"/>
      <c r="H717" s="283"/>
      <c r="I717" s="283"/>
      <c r="J717" s="283"/>
      <c r="K717" s="283"/>
      <c r="L717" s="283"/>
      <c r="M717" s="283"/>
      <c r="N717" s="283"/>
      <c r="O717" s="283"/>
      <c r="P717" s="283"/>
      <c r="Q717" s="283"/>
      <c r="R717" s="283"/>
      <c r="S717" s="283"/>
      <c r="T717" s="283"/>
      <c r="U717" s="283"/>
      <c r="V717" s="283"/>
      <c r="W717" s="283"/>
      <c r="X717" s="283"/>
      <c r="Y717" s="283"/>
      <c r="Z717" s="283"/>
      <c r="AA717" s="283"/>
      <c r="AB717" s="283"/>
      <c r="AC717" s="283"/>
      <c r="AD717" s="283"/>
      <c r="AE717" s="283"/>
      <c r="AF717" s="283"/>
      <c r="AG717" s="283"/>
      <c r="AH717" s="283"/>
      <c r="AI717" s="283"/>
      <c r="AJ717" s="283"/>
      <c r="AK717" s="283"/>
    </row>
    <row r="718" spans="1:37" s="23" customFormat="1" ht="15.75">
      <c r="A718" s="118"/>
      <c r="B718" s="109"/>
      <c r="C718" s="88"/>
      <c r="D718" s="88"/>
      <c r="E718" s="88"/>
      <c r="F718" s="88"/>
      <c r="G718" s="22"/>
      <c r="H718" s="283"/>
      <c r="I718" s="283"/>
      <c r="J718" s="283"/>
      <c r="K718" s="283"/>
      <c r="L718" s="283"/>
      <c r="M718" s="283"/>
      <c r="N718" s="283"/>
      <c r="O718" s="283"/>
      <c r="P718" s="283"/>
      <c r="Q718" s="283"/>
      <c r="R718" s="283"/>
      <c r="S718" s="283"/>
      <c r="T718" s="283"/>
      <c r="U718" s="283"/>
      <c r="V718" s="283"/>
      <c r="W718" s="283"/>
      <c r="X718" s="283"/>
      <c r="Y718" s="283"/>
      <c r="Z718" s="283"/>
      <c r="AA718" s="283"/>
      <c r="AB718" s="283"/>
      <c r="AC718" s="283"/>
      <c r="AD718" s="283"/>
      <c r="AE718" s="283"/>
      <c r="AF718" s="283"/>
      <c r="AG718" s="283"/>
      <c r="AH718" s="283"/>
      <c r="AI718" s="283"/>
      <c r="AJ718" s="283"/>
      <c r="AK718" s="283"/>
    </row>
    <row r="719" spans="1:37" s="23" customFormat="1" ht="15.75">
      <c r="A719" s="118"/>
      <c r="B719" s="109"/>
      <c r="C719" s="88"/>
      <c r="D719" s="88"/>
      <c r="E719" s="88"/>
      <c r="F719" s="88"/>
      <c r="G719" s="22"/>
      <c r="H719" s="283"/>
      <c r="I719" s="283"/>
      <c r="J719" s="283"/>
      <c r="K719" s="283"/>
      <c r="L719" s="283"/>
      <c r="M719" s="283"/>
      <c r="N719" s="283"/>
      <c r="O719" s="283"/>
      <c r="P719" s="283"/>
      <c r="Q719" s="283"/>
      <c r="R719" s="283"/>
      <c r="S719" s="283"/>
      <c r="T719" s="283"/>
      <c r="U719" s="283"/>
      <c r="V719" s="283"/>
      <c r="W719" s="283"/>
      <c r="X719" s="283"/>
      <c r="Y719" s="283"/>
      <c r="Z719" s="283"/>
      <c r="AA719" s="283"/>
      <c r="AB719" s="283"/>
      <c r="AC719" s="283"/>
      <c r="AD719" s="283"/>
      <c r="AE719" s="283"/>
      <c r="AF719" s="283"/>
      <c r="AG719" s="283"/>
      <c r="AH719" s="283"/>
      <c r="AI719" s="283"/>
      <c r="AJ719" s="283"/>
      <c r="AK719" s="283"/>
    </row>
    <row r="720" spans="1:37" s="23" customFormat="1" ht="15.75">
      <c r="A720" s="118"/>
      <c r="B720" s="109"/>
      <c r="C720" s="88"/>
      <c r="D720" s="88"/>
      <c r="E720" s="88"/>
      <c r="F720" s="88"/>
      <c r="G720" s="22"/>
      <c r="H720" s="283"/>
      <c r="I720" s="283"/>
      <c r="J720" s="283"/>
      <c r="K720" s="283"/>
      <c r="L720" s="283"/>
      <c r="M720" s="283"/>
      <c r="N720" s="283"/>
      <c r="O720" s="283"/>
      <c r="P720" s="283"/>
      <c r="Q720" s="283"/>
      <c r="R720" s="283"/>
      <c r="S720" s="283"/>
      <c r="T720" s="283"/>
      <c r="U720" s="283"/>
      <c r="V720" s="283"/>
      <c r="W720" s="283"/>
      <c r="X720" s="283"/>
      <c r="Y720" s="283"/>
      <c r="Z720" s="283"/>
      <c r="AA720" s="283"/>
      <c r="AB720" s="283"/>
      <c r="AC720" s="283"/>
      <c r="AD720" s="283"/>
      <c r="AE720" s="283"/>
      <c r="AF720" s="283"/>
      <c r="AG720" s="283"/>
      <c r="AH720" s="283"/>
      <c r="AI720" s="283"/>
      <c r="AJ720" s="283"/>
      <c r="AK720" s="283"/>
    </row>
    <row r="721" spans="1:37" s="23" customFormat="1" ht="15.75">
      <c r="A721" s="118"/>
      <c r="B721" s="109"/>
      <c r="C721" s="88"/>
      <c r="D721" s="88"/>
      <c r="E721" s="88"/>
      <c r="F721" s="88"/>
      <c r="G721" s="22"/>
      <c r="H721" s="283"/>
      <c r="I721" s="283"/>
      <c r="J721" s="283"/>
      <c r="K721" s="283"/>
      <c r="L721" s="283"/>
      <c r="M721" s="283"/>
      <c r="N721" s="283"/>
      <c r="O721" s="283"/>
      <c r="P721" s="283"/>
      <c r="Q721" s="283"/>
      <c r="R721" s="283"/>
      <c r="S721" s="283"/>
      <c r="T721" s="283"/>
      <c r="U721" s="283"/>
      <c r="V721" s="283"/>
      <c r="W721" s="283"/>
      <c r="X721" s="283"/>
      <c r="Y721" s="283"/>
      <c r="Z721" s="283"/>
      <c r="AA721" s="283"/>
      <c r="AB721" s="283"/>
      <c r="AC721" s="283"/>
      <c r="AD721" s="283"/>
      <c r="AE721" s="283"/>
      <c r="AF721" s="283"/>
      <c r="AG721" s="283"/>
      <c r="AH721" s="283"/>
      <c r="AI721" s="283"/>
      <c r="AJ721" s="283"/>
      <c r="AK721" s="283"/>
    </row>
    <row r="722" spans="1:37" s="23" customFormat="1" ht="15.75">
      <c r="A722" s="118"/>
      <c r="B722" s="109"/>
      <c r="C722" s="88"/>
      <c r="D722" s="88"/>
      <c r="E722" s="88"/>
      <c r="F722" s="88"/>
      <c r="G722" s="22"/>
      <c r="H722" s="283"/>
      <c r="I722" s="283"/>
      <c r="J722" s="283"/>
      <c r="K722" s="283"/>
      <c r="L722" s="283"/>
      <c r="M722" s="283"/>
      <c r="N722" s="283"/>
      <c r="O722" s="283"/>
      <c r="P722" s="283"/>
      <c r="Q722" s="283"/>
      <c r="R722" s="283"/>
      <c r="S722" s="283"/>
      <c r="T722" s="283"/>
      <c r="U722" s="283"/>
      <c r="V722" s="283"/>
      <c r="W722" s="283"/>
      <c r="X722" s="283"/>
      <c r="Y722" s="283"/>
      <c r="Z722" s="283"/>
      <c r="AA722" s="283"/>
      <c r="AB722" s="283"/>
      <c r="AC722" s="283"/>
      <c r="AD722" s="283"/>
      <c r="AE722" s="283"/>
      <c r="AF722" s="283"/>
      <c r="AG722" s="283"/>
      <c r="AH722" s="283"/>
      <c r="AI722" s="283"/>
      <c r="AJ722" s="283"/>
      <c r="AK722" s="283"/>
    </row>
    <row r="723" spans="1:37" s="23" customFormat="1" ht="15.75">
      <c r="A723" s="118"/>
      <c r="B723" s="109"/>
      <c r="C723" s="88"/>
      <c r="D723" s="88"/>
      <c r="E723" s="88"/>
      <c r="F723" s="88"/>
      <c r="G723" s="22"/>
      <c r="H723" s="283"/>
      <c r="I723" s="283"/>
      <c r="J723" s="283"/>
      <c r="K723" s="283"/>
      <c r="L723" s="283"/>
      <c r="M723" s="283"/>
      <c r="N723" s="283"/>
      <c r="O723" s="283"/>
      <c r="P723" s="283"/>
      <c r="Q723" s="283"/>
      <c r="R723" s="283"/>
      <c r="S723" s="283"/>
      <c r="T723" s="283"/>
      <c r="U723" s="283"/>
      <c r="V723" s="283"/>
      <c r="W723" s="283"/>
      <c r="X723" s="283"/>
      <c r="Y723" s="283"/>
      <c r="Z723" s="283"/>
      <c r="AA723" s="283"/>
      <c r="AB723" s="283"/>
      <c r="AC723" s="283"/>
      <c r="AD723" s="283"/>
      <c r="AE723" s="283"/>
      <c r="AF723" s="283"/>
      <c r="AG723" s="283"/>
      <c r="AH723" s="283"/>
      <c r="AI723" s="283"/>
      <c r="AJ723" s="283"/>
      <c r="AK723" s="283"/>
    </row>
    <row r="724" spans="1:37" s="23" customFormat="1" ht="15.75">
      <c r="A724" s="118"/>
      <c r="B724" s="109"/>
      <c r="C724" s="88"/>
      <c r="D724" s="88"/>
      <c r="E724" s="88"/>
      <c r="F724" s="88"/>
      <c r="G724" s="22"/>
      <c r="H724" s="283"/>
      <c r="I724" s="283"/>
      <c r="J724" s="283"/>
      <c r="K724" s="283"/>
      <c r="L724" s="283"/>
      <c r="M724" s="283"/>
      <c r="N724" s="283"/>
      <c r="O724" s="283"/>
      <c r="P724" s="283"/>
      <c r="Q724" s="283"/>
      <c r="R724" s="283"/>
      <c r="S724" s="283"/>
      <c r="T724" s="283"/>
      <c r="U724" s="283"/>
      <c r="V724" s="283"/>
      <c r="W724" s="283"/>
      <c r="X724" s="283"/>
      <c r="Y724" s="283"/>
      <c r="Z724" s="283"/>
      <c r="AA724" s="283"/>
      <c r="AB724" s="283"/>
      <c r="AC724" s="283"/>
      <c r="AD724" s="283"/>
      <c r="AE724" s="283"/>
      <c r="AF724" s="283"/>
      <c r="AG724" s="283"/>
      <c r="AH724" s="283"/>
      <c r="AI724" s="283"/>
      <c r="AJ724" s="283"/>
      <c r="AK724" s="283"/>
    </row>
    <row r="725" spans="1:37" s="23" customFormat="1" ht="15.75">
      <c r="A725" s="118"/>
      <c r="B725" s="109"/>
      <c r="C725" s="88"/>
      <c r="D725" s="88"/>
      <c r="E725" s="88"/>
      <c r="F725" s="88"/>
      <c r="G725" s="22"/>
      <c r="H725" s="283"/>
      <c r="I725" s="283"/>
      <c r="J725" s="283"/>
      <c r="K725" s="283"/>
      <c r="L725" s="283"/>
      <c r="M725" s="283"/>
      <c r="N725" s="283"/>
      <c r="O725" s="283"/>
      <c r="P725" s="283"/>
      <c r="Q725" s="283"/>
      <c r="R725" s="283"/>
      <c r="S725" s="283"/>
      <c r="T725" s="283"/>
      <c r="U725" s="283"/>
      <c r="V725" s="283"/>
      <c r="W725" s="283"/>
      <c r="X725" s="283"/>
      <c r="Y725" s="283"/>
      <c r="Z725" s="283"/>
      <c r="AA725" s="283"/>
      <c r="AB725" s="283"/>
      <c r="AC725" s="283"/>
      <c r="AD725" s="283"/>
      <c r="AE725" s="283"/>
      <c r="AF725" s="283"/>
      <c r="AG725" s="283"/>
      <c r="AH725" s="283"/>
      <c r="AI725" s="283"/>
      <c r="AJ725" s="283"/>
      <c r="AK725" s="283"/>
    </row>
    <row r="726" spans="1:37" s="23" customFormat="1" ht="15.75">
      <c r="A726" s="118"/>
      <c r="B726" s="109"/>
      <c r="C726" s="88"/>
      <c r="D726" s="88"/>
      <c r="E726" s="88"/>
      <c r="F726" s="88"/>
      <c r="G726" s="22"/>
      <c r="H726" s="283"/>
      <c r="I726" s="283"/>
      <c r="J726" s="283"/>
      <c r="K726" s="283"/>
      <c r="L726" s="283"/>
      <c r="M726" s="283"/>
      <c r="N726" s="283"/>
      <c r="O726" s="283"/>
      <c r="P726" s="283"/>
      <c r="Q726" s="283"/>
      <c r="R726" s="283"/>
      <c r="S726" s="283"/>
      <c r="T726" s="283"/>
      <c r="U726" s="283"/>
      <c r="V726" s="283"/>
      <c r="W726" s="283"/>
      <c r="X726" s="283"/>
      <c r="Y726" s="283"/>
      <c r="Z726" s="283"/>
      <c r="AA726" s="283"/>
      <c r="AB726" s="283"/>
      <c r="AC726" s="283"/>
      <c r="AD726" s="283"/>
      <c r="AE726" s="283"/>
      <c r="AF726" s="283"/>
      <c r="AG726" s="283"/>
      <c r="AH726" s="283"/>
      <c r="AI726" s="283"/>
      <c r="AJ726" s="283"/>
      <c r="AK726" s="283"/>
    </row>
    <row r="727" spans="1:37" s="23" customFormat="1" ht="15.75">
      <c r="A727" s="118"/>
      <c r="B727" s="109"/>
      <c r="C727" s="88"/>
      <c r="D727" s="88"/>
      <c r="E727" s="88"/>
      <c r="F727" s="88"/>
      <c r="G727" s="22"/>
      <c r="H727" s="283"/>
      <c r="I727" s="283"/>
      <c r="J727" s="283"/>
      <c r="K727" s="283"/>
      <c r="L727" s="283"/>
      <c r="M727" s="283"/>
      <c r="N727" s="283"/>
      <c r="O727" s="283"/>
      <c r="P727" s="283"/>
      <c r="Q727" s="283"/>
      <c r="R727" s="283"/>
      <c r="S727" s="283"/>
      <c r="T727" s="283"/>
      <c r="U727" s="283"/>
      <c r="V727" s="283"/>
      <c r="W727" s="283"/>
      <c r="X727" s="283"/>
      <c r="Y727" s="283"/>
      <c r="Z727" s="283"/>
      <c r="AA727" s="283"/>
      <c r="AB727" s="283"/>
      <c r="AC727" s="283"/>
      <c r="AD727" s="283"/>
      <c r="AE727" s="283"/>
      <c r="AF727" s="283"/>
      <c r="AG727" s="283"/>
      <c r="AH727" s="283"/>
      <c r="AI727" s="283"/>
      <c r="AJ727" s="283"/>
      <c r="AK727" s="283"/>
    </row>
    <row r="728" spans="1:37" s="23" customFormat="1" ht="15.75">
      <c r="A728" s="118"/>
      <c r="B728" s="109"/>
      <c r="C728" s="88"/>
      <c r="D728" s="88"/>
      <c r="E728" s="88"/>
      <c r="F728" s="88"/>
      <c r="G728" s="22"/>
      <c r="H728" s="283"/>
      <c r="I728" s="283"/>
      <c r="J728" s="283"/>
      <c r="K728" s="283"/>
      <c r="L728" s="283"/>
      <c r="M728" s="283"/>
      <c r="N728" s="283"/>
      <c r="O728" s="283"/>
      <c r="P728" s="283"/>
      <c r="Q728" s="283"/>
      <c r="R728" s="283"/>
      <c r="S728" s="283"/>
      <c r="T728" s="283"/>
      <c r="U728" s="283"/>
      <c r="V728" s="283"/>
      <c r="W728" s="283"/>
      <c r="X728" s="283"/>
      <c r="Y728" s="283"/>
      <c r="Z728" s="283"/>
      <c r="AA728" s="283"/>
      <c r="AB728" s="283"/>
      <c r="AC728" s="283"/>
      <c r="AD728" s="283"/>
      <c r="AE728" s="283"/>
      <c r="AF728" s="283"/>
      <c r="AG728" s="283"/>
      <c r="AH728" s="283"/>
      <c r="AI728" s="283"/>
      <c r="AJ728" s="283"/>
      <c r="AK728" s="283"/>
    </row>
    <row r="729" spans="1:37" s="23" customFormat="1" ht="15.75">
      <c r="A729" s="118"/>
      <c r="B729" s="109"/>
      <c r="C729" s="88"/>
      <c r="D729" s="88"/>
      <c r="E729" s="88"/>
      <c r="F729" s="88"/>
      <c r="G729" s="22"/>
      <c r="H729" s="283"/>
      <c r="I729" s="283"/>
      <c r="J729" s="283"/>
      <c r="K729" s="283"/>
      <c r="L729" s="283"/>
      <c r="M729" s="283"/>
      <c r="N729" s="283"/>
      <c r="O729" s="283"/>
      <c r="P729" s="283"/>
      <c r="Q729" s="283"/>
      <c r="R729" s="283"/>
      <c r="S729" s="283"/>
      <c r="T729" s="283"/>
      <c r="U729" s="283"/>
      <c r="V729" s="283"/>
      <c r="W729" s="283"/>
      <c r="X729" s="283"/>
      <c r="Y729" s="283"/>
      <c r="Z729" s="283"/>
      <c r="AA729" s="283"/>
      <c r="AB729" s="283"/>
      <c r="AC729" s="283"/>
      <c r="AD729" s="283"/>
      <c r="AE729" s="283"/>
      <c r="AF729" s="283"/>
      <c r="AG729" s="283"/>
      <c r="AH729" s="283"/>
      <c r="AI729" s="283"/>
      <c r="AJ729" s="283"/>
      <c r="AK729" s="283"/>
    </row>
    <row r="730" spans="1:37" s="23" customFormat="1" ht="15.75">
      <c r="A730" s="118"/>
      <c r="B730" s="109"/>
      <c r="C730" s="88"/>
      <c r="D730" s="88"/>
      <c r="E730" s="88"/>
      <c r="F730" s="88"/>
      <c r="G730" s="22"/>
      <c r="H730" s="283"/>
      <c r="I730" s="283"/>
      <c r="J730" s="283"/>
      <c r="K730" s="283"/>
      <c r="L730" s="283"/>
      <c r="M730" s="283"/>
      <c r="N730" s="283"/>
      <c r="O730" s="283"/>
      <c r="P730" s="283"/>
      <c r="Q730" s="283"/>
      <c r="R730" s="283"/>
      <c r="S730" s="283"/>
      <c r="T730" s="283"/>
      <c r="U730" s="283"/>
      <c r="V730" s="283"/>
      <c r="W730" s="283"/>
      <c r="X730" s="283"/>
      <c r="Y730" s="283"/>
      <c r="Z730" s="283"/>
      <c r="AA730" s="283"/>
      <c r="AB730" s="283"/>
      <c r="AC730" s="283"/>
      <c r="AD730" s="283"/>
      <c r="AE730" s="283"/>
      <c r="AF730" s="283"/>
      <c r="AG730" s="283"/>
      <c r="AH730" s="283"/>
      <c r="AI730" s="283"/>
      <c r="AJ730" s="283"/>
      <c r="AK730" s="283"/>
    </row>
    <row r="731" spans="1:37" s="23" customFormat="1" ht="15.75">
      <c r="A731" s="118"/>
      <c r="B731" s="109"/>
      <c r="C731" s="88"/>
      <c r="D731" s="88"/>
      <c r="E731" s="88"/>
      <c r="F731" s="88"/>
      <c r="G731" s="22"/>
      <c r="H731" s="283"/>
      <c r="I731" s="283"/>
      <c r="J731" s="283"/>
      <c r="K731" s="283"/>
      <c r="L731" s="283"/>
      <c r="M731" s="283"/>
      <c r="N731" s="283"/>
      <c r="O731" s="283"/>
      <c r="P731" s="283"/>
      <c r="Q731" s="283"/>
      <c r="R731" s="283"/>
      <c r="S731" s="283"/>
      <c r="T731" s="283"/>
      <c r="U731" s="283"/>
      <c r="V731" s="283"/>
      <c r="W731" s="283"/>
      <c r="X731" s="283"/>
      <c r="Y731" s="283"/>
      <c r="Z731" s="283"/>
      <c r="AA731" s="283"/>
      <c r="AB731" s="283"/>
      <c r="AC731" s="283"/>
      <c r="AD731" s="283"/>
      <c r="AE731" s="283"/>
      <c r="AF731" s="283"/>
      <c r="AG731" s="283"/>
      <c r="AH731" s="283"/>
      <c r="AI731" s="283"/>
      <c r="AJ731" s="283"/>
      <c r="AK731" s="283"/>
    </row>
    <row r="732" spans="1:37" s="23" customFormat="1" ht="15.75">
      <c r="A732" s="118"/>
      <c r="B732" s="109"/>
      <c r="C732" s="88"/>
      <c r="D732" s="88"/>
      <c r="E732" s="88"/>
      <c r="F732" s="88"/>
      <c r="G732" s="22"/>
      <c r="H732" s="283"/>
      <c r="I732" s="283"/>
      <c r="J732" s="283"/>
      <c r="K732" s="283"/>
      <c r="L732" s="283"/>
      <c r="M732" s="283"/>
      <c r="N732" s="283"/>
      <c r="O732" s="283"/>
      <c r="P732" s="283"/>
      <c r="Q732" s="283"/>
      <c r="R732" s="283"/>
      <c r="S732" s="283"/>
      <c r="T732" s="283"/>
      <c r="U732" s="283"/>
      <c r="V732" s="283"/>
      <c r="W732" s="283"/>
      <c r="X732" s="283"/>
      <c r="Y732" s="283"/>
      <c r="Z732" s="283"/>
      <c r="AA732" s="283"/>
      <c r="AB732" s="283"/>
      <c r="AC732" s="283"/>
      <c r="AD732" s="283"/>
      <c r="AE732" s="283"/>
      <c r="AF732" s="283"/>
      <c r="AG732" s="283"/>
      <c r="AH732" s="283"/>
      <c r="AI732" s="283"/>
      <c r="AJ732" s="283"/>
      <c r="AK732" s="283"/>
    </row>
    <row r="733" spans="1:37" s="23" customFormat="1" ht="15.75">
      <c r="A733" s="118"/>
      <c r="B733" s="109"/>
      <c r="C733" s="88"/>
      <c r="D733" s="88"/>
      <c r="E733" s="88"/>
      <c r="F733" s="88"/>
      <c r="G733" s="22"/>
      <c r="H733" s="283"/>
      <c r="I733" s="283"/>
      <c r="J733" s="283"/>
      <c r="K733" s="283"/>
      <c r="L733" s="283"/>
      <c r="M733" s="283"/>
      <c r="N733" s="283"/>
      <c r="O733" s="283"/>
      <c r="P733" s="283"/>
      <c r="Q733" s="283"/>
      <c r="R733" s="283"/>
      <c r="S733" s="283"/>
      <c r="T733" s="283"/>
      <c r="U733" s="283"/>
      <c r="V733" s="283"/>
      <c r="W733" s="283"/>
      <c r="X733" s="283"/>
      <c r="Y733" s="283"/>
      <c r="Z733" s="283"/>
      <c r="AA733" s="283"/>
      <c r="AB733" s="283"/>
      <c r="AC733" s="283"/>
      <c r="AD733" s="283"/>
      <c r="AE733" s="283"/>
      <c r="AF733" s="283"/>
      <c r="AG733" s="283"/>
      <c r="AH733" s="283"/>
      <c r="AI733" s="283"/>
      <c r="AJ733" s="283"/>
      <c r="AK733" s="283"/>
    </row>
    <row r="734" spans="1:37" s="23" customFormat="1" ht="15.75">
      <c r="A734" s="118"/>
      <c r="B734" s="109"/>
      <c r="C734" s="88"/>
      <c r="D734" s="88"/>
      <c r="E734" s="88"/>
      <c r="F734" s="88"/>
      <c r="G734" s="22"/>
      <c r="H734" s="283"/>
      <c r="I734" s="283"/>
      <c r="J734" s="283"/>
      <c r="K734" s="283"/>
      <c r="L734" s="283"/>
      <c r="M734" s="283"/>
      <c r="N734" s="283"/>
      <c r="O734" s="283"/>
      <c r="P734" s="283"/>
      <c r="Q734" s="283"/>
      <c r="R734" s="283"/>
      <c r="S734" s="283"/>
      <c r="T734" s="283"/>
      <c r="U734" s="283"/>
      <c r="V734" s="283"/>
      <c r="W734" s="283"/>
      <c r="X734" s="283"/>
      <c r="Y734" s="283"/>
      <c r="Z734" s="283"/>
      <c r="AA734" s="283"/>
      <c r="AB734" s="283"/>
      <c r="AC734" s="283"/>
      <c r="AD734" s="283"/>
      <c r="AE734" s="283"/>
      <c r="AF734" s="283"/>
      <c r="AG734" s="283"/>
      <c r="AH734" s="283"/>
      <c r="AI734" s="283"/>
      <c r="AJ734" s="283"/>
      <c r="AK734" s="283"/>
    </row>
    <row r="735" spans="1:37" s="23" customFormat="1" ht="15.75">
      <c r="A735" s="118"/>
      <c r="B735" s="109"/>
      <c r="C735" s="88"/>
      <c r="D735" s="88"/>
      <c r="E735" s="88"/>
      <c r="F735" s="88"/>
      <c r="G735" s="22"/>
      <c r="H735" s="283"/>
      <c r="I735" s="283"/>
      <c r="J735" s="283"/>
      <c r="K735" s="283"/>
      <c r="L735" s="283"/>
      <c r="M735" s="283"/>
      <c r="N735" s="283"/>
      <c r="O735" s="283"/>
      <c r="P735" s="283"/>
      <c r="Q735" s="283"/>
      <c r="R735" s="283"/>
      <c r="S735" s="283"/>
      <c r="T735" s="283"/>
      <c r="U735" s="283"/>
      <c r="V735" s="283"/>
      <c r="W735" s="283"/>
      <c r="X735" s="283"/>
      <c r="Y735" s="283"/>
      <c r="Z735" s="283"/>
      <c r="AA735" s="283"/>
      <c r="AB735" s="283"/>
      <c r="AC735" s="283"/>
      <c r="AD735" s="283"/>
      <c r="AE735" s="283"/>
      <c r="AF735" s="283"/>
      <c r="AG735" s="283"/>
      <c r="AH735" s="283"/>
      <c r="AI735" s="283"/>
      <c r="AJ735" s="283"/>
      <c r="AK735" s="283"/>
    </row>
    <row r="736" spans="1:37" s="23" customFormat="1" ht="15.75">
      <c r="A736" s="118"/>
      <c r="B736" s="109"/>
      <c r="C736" s="88"/>
      <c r="D736" s="88"/>
      <c r="E736" s="88"/>
      <c r="F736" s="88"/>
      <c r="G736" s="22"/>
      <c r="H736" s="283"/>
      <c r="I736" s="283"/>
      <c r="J736" s="283"/>
      <c r="K736" s="283"/>
      <c r="L736" s="283"/>
      <c r="M736" s="283"/>
      <c r="N736" s="283"/>
      <c r="O736" s="283"/>
      <c r="P736" s="283"/>
      <c r="Q736" s="283"/>
      <c r="R736" s="283"/>
      <c r="S736" s="283"/>
      <c r="T736" s="283"/>
      <c r="U736" s="283"/>
      <c r="V736" s="283"/>
      <c r="W736" s="283"/>
      <c r="X736" s="283"/>
      <c r="Y736" s="283"/>
      <c r="Z736" s="283"/>
      <c r="AA736" s="283"/>
      <c r="AB736" s="283"/>
      <c r="AC736" s="283"/>
      <c r="AD736" s="283"/>
      <c r="AE736" s="283"/>
      <c r="AF736" s="283"/>
      <c r="AG736" s="283"/>
      <c r="AH736" s="283"/>
      <c r="AI736" s="283"/>
      <c r="AJ736" s="283"/>
      <c r="AK736" s="283"/>
    </row>
    <row r="737" spans="1:37" s="23" customFormat="1" ht="15.75">
      <c r="A737" s="118"/>
      <c r="B737" s="109"/>
      <c r="C737" s="88"/>
      <c r="D737" s="88"/>
      <c r="E737" s="88"/>
      <c r="F737" s="88"/>
      <c r="G737" s="22"/>
      <c r="H737" s="283"/>
      <c r="I737" s="283"/>
      <c r="J737" s="283"/>
      <c r="K737" s="283"/>
      <c r="L737" s="283"/>
      <c r="M737" s="283"/>
      <c r="N737" s="283"/>
      <c r="O737" s="283"/>
      <c r="P737" s="283"/>
      <c r="Q737" s="283"/>
      <c r="R737" s="283"/>
      <c r="S737" s="283"/>
      <c r="T737" s="283"/>
      <c r="U737" s="283"/>
      <c r="V737" s="283"/>
      <c r="W737" s="283"/>
      <c r="X737" s="283"/>
      <c r="Y737" s="283"/>
      <c r="Z737" s="283"/>
      <c r="AA737" s="283"/>
      <c r="AB737" s="283"/>
      <c r="AC737" s="283"/>
      <c r="AD737" s="283"/>
      <c r="AE737" s="283"/>
      <c r="AF737" s="283"/>
      <c r="AG737" s="283"/>
      <c r="AH737" s="283"/>
      <c r="AI737" s="283"/>
      <c r="AJ737" s="283"/>
      <c r="AK737" s="283"/>
    </row>
    <row r="738" spans="1:37" s="23" customFormat="1" ht="15.75">
      <c r="A738" s="118"/>
      <c r="B738" s="109"/>
      <c r="C738" s="88"/>
      <c r="D738" s="88"/>
      <c r="E738" s="88"/>
      <c r="F738" s="88"/>
      <c r="G738" s="22"/>
      <c r="H738" s="283"/>
      <c r="I738" s="283"/>
      <c r="J738" s="283"/>
      <c r="K738" s="283"/>
      <c r="L738" s="283"/>
      <c r="M738" s="283"/>
      <c r="N738" s="283"/>
      <c r="O738" s="283"/>
      <c r="P738" s="283"/>
      <c r="Q738" s="283"/>
      <c r="R738" s="283"/>
      <c r="S738" s="283"/>
      <c r="T738" s="283"/>
      <c r="U738" s="283"/>
      <c r="V738" s="283"/>
      <c r="W738" s="283"/>
      <c r="X738" s="283"/>
      <c r="Y738" s="283"/>
      <c r="Z738" s="283"/>
      <c r="AA738" s="283"/>
      <c r="AB738" s="283"/>
      <c r="AC738" s="283"/>
      <c r="AD738" s="283"/>
      <c r="AE738" s="283"/>
      <c r="AF738" s="283"/>
      <c r="AG738" s="283"/>
      <c r="AH738" s="283"/>
      <c r="AI738" s="283"/>
      <c r="AJ738" s="283"/>
      <c r="AK738" s="283"/>
    </row>
    <row r="739" spans="1:37" s="23" customFormat="1" ht="15.75">
      <c r="A739" s="118"/>
      <c r="B739" s="109"/>
      <c r="C739" s="88"/>
      <c r="D739" s="88"/>
      <c r="E739" s="88"/>
      <c r="F739" s="88"/>
      <c r="G739" s="22"/>
      <c r="H739" s="283"/>
      <c r="I739" s="283"/>
      <c r="J739" s="283"/>
      <c r="K739" s="283"/>
      <c r="L739" s="283"/>
      <c r="M739" s="283"/>
      <c r="N739" s="283"/>
      <c r="O739" s="283"/>
      <c r="P739" s="283"/>
      <c r="Q739" s="283"/>
      <c r="R739" s="283"/>
      <c r="S739" s="283"/>
      <c r="T739" s="283"/>
      <c r="U739" s="283"/>
      <c r="V739" s="283"/>
      <c r="W739" s="283"/>
      <c r="X739" s="283"/>
      <c r="Y739" s="283"/>
      <c r="Z739" s="283"/>
      <c r="AA739" s="283"/>
      <c r="AB739" s="283"/>
      <c r="AC739" s="283"/>
      <c r="AD739" s="283"/>
      <c r="AE739" s="283"/>
      <c r="AF739" s="283"/>
      <c r="AG739" s="283"/>
      <c r="AH739" s="283"/>
      <c r="AI739" s="283"/>
      <c r="AJ739" s="283"/>
      <c r="AK739" s="283"/>
    </row>
    <row r="740" spans="1:37" s="23" customFormat="1" ht="15.75">
      <c r="A740" s="118"/>
      <c r="B740" s="109"/>
      <c r="C740" s="88"/>
      <c r="D740" s="88"/>
      <c r="E740" s="88"/>
      <c r="F740" s="88"/>
      <c r="G740" s="22"/>
      <c r="H740" s="283"/>
      <c r="I740" s="283"/>
      <c r="J740" s="283"/>
      <c r="K740" s="283"/>
      <c r="L740" s="283"/>
      <c r="M740" s="283"/>
      <c r="N740" s="283"/>
      <c r="O740" s="283"/>
      <c r="P740" s="283"/>
      <c r="Q740" s="283"/>
      <c r="R740" s="283"/>
      <c r="S740" s="283"/>
      <c r="T740" s="283"/>
      <c r="U740" s="283"/>
      <c r="V740" s="283"/>
      <c r="W740" s="283"/>
      <c r="X740" s="283"/>
      <c r="Y740" s="283"/>
      <c r="Z740" s="283"/>
      <c r="AA740" s="283"/>
      <c r="AB740" s="283"/>
      <c r="AC740" s="283"/>
      <c r="AD740" s="283"/>
      <c r="AE740" s="283"/>
      <c r="AF740" s="283"/>
      <c r="AG740" s="283"/>
      <c r="AH740" s="283"/>
      <c r="AI740" s="283"/>
      <c r="AJ740" s="283"/>
      <c r="AK740" s="283"/>
    </row>
    <row r="741" spans="1:37" s="23" customFormat="1" ht="15.75">
      <c r="A741" s="118"/>
      <c r="B741" s="109"/>
      <c r="C741" s="88"/>
      <c r="D741" s="88"/>
      <c r="E741" s="88"/>
      <c r="F741" s="88"/>
      <c r="G741" s="22"/>
      <c r="H741" s="283"/>
      <c r="I741" s="283"/>
      <c r="J741" s="283"/>
      <c r="K741" s="283"/>
      <c r="L741" s="283"/>
      <c r="M741" s="283"/>
      <c r="N741" s="283"/>
      <c r="O741" s="283"/>
      <c r="P741" s="283"/>
      <c r="Q741" s="283"/>
      <c r="R741" s="283"/>
      <c r="S741" s="283"/>
      <c r="T741" s="283"/>
      <c r="U741" s="283"/>
      <c r="V741" s="283"/>
      <c r="W741" s="283"/>
      <c r="X741" s="283"/>
      <c r="Y741" s="283"/>
      <c r="Z741" s="283"/>
      <c r="AA741" s="283"/>
      <c r="AB741" s="283"/>
      <c r="AC741" s="283"/>
      <c r="AD741" s="283"/>
      <c r="AE741" s="283"/>
      <c r="AF741" s="283"/>
      <c r="AG741" s="283"/>
      <c r="AH741" s="283"/>
      <c r="AI741" s="283"/>
      <c r="AJ741" s="283"/>
      <c r="AK741" s="283"/>
    </row>
    <row r="742" spans="1:37" s="23" customFormat="1" ht="15.75">
      <c r="A742" s="118"/>
      <c r="B742" s="109"/>
      <c r="C742" s="88"/>
      <c r="D742" s="88"/>
      <c r="E742" s="88"/>
      <c r="F742" s="88"/>
      <c r="G742" s="22"/>
      <c r="H742" s="283"/>
      <c r="I742" s="283"/>
      <c r="J742" s="283"/>
      <c r="K742" s="283"/>
      <c r="L742" s="283"/>
      <c r="M742" s="283"/>
      <c r="N742" s="283"/>
      <c r="O742" s="283"/>
      <c r="P742" s="283"/>
      <c r="Q742" s="283"/>
      <c r="R742" s="283"/>
      <c r="S742" s="283"/>
      <c r="T742" s="283"/>
      <c r="U742" s="283"/>
      <c r="V742" s="283"/>
      <c r="W742" s="283"/>
      <c r="X742" s="283"/>
      <c r="Y742" s="283"/>
      <c r="Z742" s="283"/>
      <c r="AA742" s="283"/>
      <c r="AB742" s="283"/>
      <c r="AC742" s="283"/>
      <c r="AD742" s="283"/>
      <c r="AE742" s="283"/>
      <c r="AF742" s="283"/>
      <c r="AG742" s="283"/>
      <c r="AH742" s="283"/>
      <c r="AI742" s="283"/>
      <c r="AJ742" s="283"/>
      <c r="AK742" s="283"/>
    </row>
    <row r="743" spans="1:37" s="23" customFormat="1" ht="15.75">
      <c r="A743" s="118"/>
      <c r="B743" s="109"/>
      <c r="C743" s="88"/>
      <c r="D743" s="88"/>
      <c r="E743" s="88"/>
      <c r="F743" s="88"/>
      <c r="G743" s="22"/>
      <c r="H743" s="283"/>
      <c r="I743" s="283"/>
      <c r="J743" s="283"/>
      <c r="K743" s="283"/>
      <c r="L743" s="283"/>
      <c r="M743" s="283"/>
      <c r="N743" s="283"/>
      <c r="O743" s="283"/>
      <c r="P743" s="283"/>
      <c r="Q743" s="283"/>
      <c r="R743" s="283"/>
      <c r="S743" s="283"/>
      <c r="T743" s="283"/>
      <c r="U743" s="283"/>
      <c r="V743" s="283"/>
      <c r="W743" s="283"/>
      <c r="X743" s="283"/>
      <c r="Y743" s="283"/>
      <c r="Z743" s="283"/>
      <c r="AA743" s="283"/>
      <c r="AB743" s="283"/>
      <c r="AC743" s="283"/>
      <c r="AD743" s="283"/>
      <c r="AE743" s="283"/>
      <c r="AF743" s="283"/>
      <c r="AG743" s="283"/>
      <c r="AH743" s="283"/>
      <c r="AI743" s="283"/>
      <c r="AJ743" s="283"/>
      <c r="AK743" s="283"/>
    </row>
    <row r="744" spans="1:37" s="23" customFormat="1" ht="15.75">
      <c r="A744" s="118"/>
      <c r="B744" s="109"/>
      <c r="C744" s="88"/>
      <c r="D744" s="88"/>
      <c r="E744" s="88"/>
      <c r="F744" s="88"/>
      <c r="G744" s="22"/>
      <c r="H744" s="283"/>
      <c r="I744" s="283"/>
      <c r="J744" s="283"/>
      <c r="K744" s="283"/>
      <c r="L744" s="283"/>
      <c r="M744" s="283"/>
      <c r="N744" s="283"/>
      <c r="O744" s="283"/>
      <c r="P744" s="283"/>
      <c r="Q744" s="283"/>
      <c r="R744" s="283"/>
      <c r="S744" s="283"/>
      <c r="T744" s="283"/>
      <c r="U744" s="283"/>
      <c r="V744" s="283"/>
      <c r="W744" s="283"/>
      <c r="X744" s="283"/>
      <c r="Y744" s="283"/>
      <c r="Z744" s="283"/>
      <c r="AA744" s="283"/>
      <c r="AB744" s="283"/>
      <c r="AC744" s="283"/>
      <c r="AD744" s="283"/>
      <c r="AE744" s="283"/>
      <c r="AF744" s="283"/>
      <c r="AG744" s="283"/>
      <c r="AH744" s="283"/>
      <c r="AI744" s="283"/>
      <c r="AJ744" s="283"/>
      <c r="AK744" s="283"/>
    </row>
    <row r="745" spans="1:37" s="23" customFormat="1" ht="15.75">
      <c r="A745" s="118"/>
      <c r="B745" s="109"/>
      <c r="C745" s="88"/>
      <c r="D745" s="88"/>
      <c r="E745" s="88"/>
      <c r="F745" s="88"/>
      <c r="G745" s="22"/>
      <c r="H745" s="283"/>
      <c r="I745" s="283"/>
      <c r="J745" s="283"/>
      <c r="K745" s="283"/>
      <c r="L745" s="283"/>
      <c r="M745" s="283"/>
      <c r="N745" s="283"/>
      <c r="O745" s="283"/>
      <c r="P745" s="283"/>
      <c r="Q745" s="283"/>
      <c r="R745" s="283"/>
      <c r="S745" s="283"/>
      <c r="T745" s="283"/>
      <c r="U745" s="283"/>
      <c r="V745" s="283"/>
      <c r="W745" s="283"/>
      <c r="X745" s="283"/>
      <c r="Y745" s="283"/>
      <c r="Z745" s="283"/>
      <c r="AA745" s="283"/>
      <c r="AB745" s="283"/>
      <c r="AC745" s="283"/>
      <c r="AD745" s="283"/>
      <c r="AE745" s="283"/>
      <c r="AF745" s="283"/>
      <c r="AG745" s="283"/>
      <c r="AH745" s="283"/>
      <c r="AI745" s="283"/>
      <c r="AJ745" s="283"/>
      <c r="AK745" s="283"/>
    </row>
    <row r="746" spans="1:37" s="23" customFormat="1" ht="15.75">
      <c r="A746" s="118"/>
      <c r="B746" s="109"/>
      <c r="C746" s="88"/>
      <c r="D746" s="88"/>
      <c r="E746" s="88"/>
      <c r="F746" s="88"/>
      <c r="G746" s="22"/>
      <c r="H746" s="283"/>
      <c r="I746" s="283"/>
      <c r="J746" s="283"/>
      <c r="K746" s="283"/>
      <c r="L746" s="283"/>
      <c r="M746" s="283"/>
      <c r="N746" s="283"/>
      <c r="O746" s="283"/>
      <c r="P746" s="283"/>
      <c r="Q746" s="283"/>
      <c r="R746" s="283"/>
      <c r="S746" s="283"/>
      <c r="T746" s="283"/>
      <c r="U746" s="283"/>
      <c r="V746" s="283"/>
      <c r="W746" s="283"/>
      <c r="X746" s="283"/>
      <c r="Y746" s="283"/>
      <c r="Z746" s="283"/>
      <c r="AA746" s="283"/>
      <c r="AB746" s="283"/>
      <c r="AC746" s="283"/>
      <c r="AD746" s="283"/>
      <c r="AE746" s="283"/>
      <c r="AF746" s="283"/>
      <c r="AG746" s="283"/>
      <c r="AH746" s="283"/>
      <c r="AI746" s="283"/>
      <c r="AJ746" s="283"/>
      <c r="AK746" s="283"/>
    </row>
    <row r="747" spans="1:37" s="23" customFormat="1" ht="15.75">
      <c r="A747" s="118"/>
      <c r="B747" s="109"/>
      <c r="C747" s="88"/>
      <c r="D747" s="88"/>
      <c r="E747" s="88"/>
      <c r="F747" s="88"/>
      <c r="G747" s="22"/>
      <c r="H747" s="283"/>
      <c r="I747" s="283"/>
      <c r="J747" s="283"/>
      <c r="K747" s="283"/>
      <c r="L747" s="283"/>
      <c r="M747" s="283"/>
      <c r="N747" s="283"/>
      <c r="O747" s="283"/>
      <c r="P747" s="283"/>
      <c r="Q747" s="283"/>
      <c r="R747" s="283"/>
      <c r="S747" s="283"/>
      <c r="T747" s="283"/>
      <c r="U747" s="283"/>
      <c r="V747" s="283"/>
      <c r="W747" s="283"/>
      <c r="X747" s="283"/>
      <c r="Y747" s="283"/>
      <c r="Z747" s="283"/>
      <c r="AA747" s="283"/>
      <c r="AB747" s="283"/>
      <c r="AC747" s="283"/>
      <c r="AD747" s="283"/>
      <c r="AE747" s="283"/>
      <c r="AF747" s="283"/>
      <c r="AG747" s="283"/>
      <c r="AH747" s="283"/>
      <c r="AI747" s="283"/>
      <c r="AJ747" s="283"/>
      <c r="AK747" s="283"/>
    </row>
    <row r="748" spans="1:37" s="23" customFormat="1" ht="15.75">
      <c r="A748" s="118"/>
      <c r="B748" s="109"/>
      <c r="C748" s="88"/>
      <c r="D748" s="88"/>
      <c r="E748" s="88"/>
      <c r="F748" s="88"/>
      <c r="G748" s="22"/>
      <c r="H748" s="283"/>
      <c r="I748" s="283"/>
      <c r="J748" s="283"/>
      <c r="K748" s="283"/>
      <c r="L748" s="283"/>
      <c r="M748" s="283"/>
      <c r="N748" s="283"/>
      <c r="O748" s="283"/>
      <c r="P748" s="283"/>
      <c r="Q748" s="283"/>
      <c r="R748" s="283"/>
      <c r="S748" s="283"/>
      <c r="T748" s="283"/>
      <c r="U748" s="283"/>
      <c r="V748" s="283"/>
      <c r="W748" s="283"/>
      <c r="X748" s="283"/>
      <c r="Y748" s="283"/>
      <c r="Z748" s="283"/>
      <c r="AA748" s="283"/>
      <c r="AB748" s="283"/>
      <c r="AC748" s="283"/>
      <c r="AD748" s="283"/>
      <c r="AE748" s="283"/>
      <c r="AF748" s="283"/>
      <c r="AG748" s="283"/>
      <c r="AH748" s="283"/>
      <c r="AI748" s="283"/>
      <c r="AJ748" s="283"/>
      <c r="AK748" s="283"/>
    </row>
    <row r="749" spans="1:37" s="23" customFormat="1" ht="15.75">
      <c r="A749" s="118"/>
      <c r="B749" s="109"/>
      <c r="C749" s="88"/>
      <c r="D749" s="88"/>
      <c r="E749" s="88"/>
      <c r="F749" s="88"/>
      <c r="G749" s="22"/>
      <c r="H749" s="283"/>
      <c r="I749" s="283"/>
      <c r="J749" s="283"/>
      <c r="K749" s="283"/>
      <c r="L749" s="283"/>
      <c r="M749" s="283"/>
      <c r="N749" s="283"/>
      <c r="O749" s="283"/>
      <c r="P749" s="283"/>
      <c r="Q749" s="283"/>
      <c r="R749" s="283"/>
      <c r="S749" s="283"/>
      <c r="T749" s="283"/>
      <c r="U749" s="283"/>
      <c r="V749" s="283"/>
      <c r="W749" s="283"/>
      <c r="X749" s="283"/>
      <c r="Y749" s="283"/>
      <c r="Z749" s="283"/>
      <c r="AA749" s="283"/>
      <c r="AB749" s="283"/>
      <c r="AC749" s="283"/>
      <c r="AD749" s="283"/>
      <c r="AE749" s="283"/>
      <c r="AF749" s="283"/>
      <c r="AG749" s="283"/>
      <c r="AH749" s="283"/>
      <c r="AI749" s="283"/>
      <c r="AJ749" s="283"/>
      <c r="AK749" s="283"/>
    </row>
    <row r="750" spans="1:37" s="23" customFormat="1" ht="15.75">
      <c r="A750" s="118"/>
      <c r="B750" s="109"/>
      <c r="C750" s="88"/>
      <c r="D750" s="88"/>
      <c r="E750" s="88"/>
      <c r="F750" s="88"/>
      <c r="G750" s="22"/>
      <c r="H750" s="283"/>
      <c r="I750" s="283"/>
      <c r="J750" s="283"/>
      <c r="K750" s="283"/>
      <c r="L750" s="283"/>
      <c r="M750" s="283"/>
      <c r="N750" s="283"/>
      <c r="O750" s="283"/>
      <c r="P750" s="283"/>
      <c r="Q750" s="283"/>
      <c r="R750" s="283"/>
      <c r="S750" s="283"/>
      <c r="T750" s="283"/>
      <c r="U750" s="283"/>
      <c r="V750" s="283"/>
      <c r="W750" s="283"/>
      <c r="X750" s="283"/>
      <c r="Y750" s="283"/>
      <c r="Z750" s="283"/>
      <c r="AA750" s="283"/>
      <c r="AB750" s="283"/>
      <c r="AC750" s="283"/>
      <c r="AD750" s="283"/>
      <c r="AE750" s="283"/>
      <c r="AF750" s="283"/>
      <c r="AG750" s="283"/>
      <c r="AH750" s="283"/>
      <c r="AI750" s="283"/>
      <c r="AJ750" s="283"/>
      <c r="AK750" s="283"/>
    </row>
    <row r="751" spans="1:37" s="23" customFormat="1" ht="15.75">
      <c r="A751" s="118"/>
      <c r="B751" s="109"/>
      <c r="C751" s="88"/>
      <c r="D751" s="88"/>
      <c r="E751" s="88"/>
      <c r="F751" s="88"/>
      <c r="G751" s="22"/>
      <c r="H751" s="283"/>
      <c r="I751" s="283"/>
      <c r="J751" s="283"/>
      <c r="K751" s="283"/>
      <c r="L751" s="283"/>
      <c r="M751" s="283"/>
      <c r="N751" s="283"/>
      <c r="O751" s="283"/>
      <c r="P751" s="283"/>
      <c r="Q751" s="283"/>
      <c r="R751" s="283"/>
      <c r="S751" s="283"/>
      <c r="T751" s="283"/>
      <c r="U751" s="283"/>
      <c r="V751" s="283"/>
      <c r="W751" s="283"/>
      <c r="X751" s="283"/>
      <c r="Y751" s="283"/>
      <c r="Z751" s="283"/>
      <c r="AA751" s="283"/>
      <c r="AB751" s="283"/>
      <c r="AC751" s="283"/>
      <c r="AD751" s="283"/>
      <c r="AE751" s="283"/>
      <c r="AF751" s="283"/>
      <c r="AG751" s="283"/>
      <c r="AH751" s="283"/>
      <c r="AI751" s="283"/>
      <c r="AJ751" s="283"/>
      <c r="AK751" s="283"/>
    </row>
    <row r="752" spans="1:37" s="23" customFormat="1" ht="15.75">
      <c r="A752" s="118"/>
      <c r="B752" s="109"/>
      <c r="C752" s="88"/>
      <c r="D752" s="88"/>
      <c r="E752" s="88"/>
      <c r="F752" s="88"/>
      <c r="G752" s="22"/>
      <c r="H752" s="283"/>
      <c r="I752" s="283"/>
      <c r="J752" s="283"/>
      <c r="K752" s="283"/>
      <c r="L752" s="283"/>
      <c r="M752" s="283"/>
      <c r="N752" s="283"/>
      <c r="O752" s="283"/>
      <c r="P752" s="283"/>
      <c r="Q752" s="283"/>
      <c r="R752" s="283"/>
      <c r="S752" s="283"/>
      <c r="T752" s="283"/>
      <c r="U752" s="283"/>
      <c r="V752" s="283"/>
      <c r="W752" s="283"/>
      <c r="X752" s="283"/>
      <c r="Y752" s="283"/>
      <c r="Z752" s="283"/>
      <c r="AA752" s="283"/>
      <c r="AB752" s="283"/>
      <c r="AC752" s="283"/>
      <c r="AD752" s="283"/>
      <c r="AE752" s="283"/>
      <c r="AF752" s="283"/>
      <c r="AG752" s="283"/>
      <c r="AH752" s="283"/>
      <c r="AI752" s="283"/>
      <c r="AJ752" s="283"/>
      <c r="AK752" s="283"/>
    </row>
    <row r="753" spans="1:37" s="23" customFormat="1" ht="15.75">
      <c r="A753" s="118"/>
      <c r="B753" s="109"/>
      <c r="C753" s="88"/>
      <c r="D753" s="88"/>
      <c r="E753" s="88"/>
      <c r="F753" s="88"/>
      <c r="G753" s="22"/>
      <c r="H753" s="283"/>
      <c r="I753" s="283"/>
      <c r="J753" s="283"/>
      <c r="K753" s="283"/>
      <c r="L753" s="283"/>
      <c r="M753" s="283"/>
      <c r="N753" s="283"/>
      <c r="O753" s="283"/>
      <c r="P753" s="283"/>
      <c r="Q753" s="283"/>
      <c r="R753" s="283"/>
      <c r="S753" s="283"/>
      <c r="T753" s="283"/>
      <c r="U753" s="283"/>
      <c r="V753" s="283"/>
      <c r="W753" s="283"/>
      <c r="X753" s="283"/>
      <c r="Y753" s="283"/>
      <c r="Z753" s="283"/>
      <c r="AA753" s="283"/>
      <c r="AB753" s="283"/>
      <c r="AC753" s="283"/>
      <c r="AD753" s="283"/>
      <c r="AE753" s="283"/>
      <c r="AF753" s="283"/>
      <c r="AG753" s="283"/>
      <c r="AH753" s="283"/>
      <c r="AI753" s="283"/>
      <c r="AJ753" s="283"/>
      <c r="AK753" s="283"/>
    </row>
    <row r="754" spans="1:37" s="23" customFormat="1" ht="15.75">
      <c r="A754" s="118"/>
      <c r="B754" s="109"/>
      <c r="C754" s="88"/>
      <c r="D754" s="88"/>
      <c r="E754" s="88"/>
      <c r="F754" s="88"/>
      <c r="G754" s="22"/>
      <c r="H754" s="283"/>
      <c r="I754" s="283"/>
      <c r="J754" s="283"/>
      <c r="K754" s="283"/>
      <c r="L754" s="283"/>
      <c r="M754" s="283"/>
      <c r="N754" s="283"/>
      <c r="O754" s="283"/>
      <c r="P754" s="283"/>
      <c r="Q754" s="283"/>
      <c r="R754" s="283"/>
      <c r="S754" s="283"/>
      <c r="T754" s="283"/>
      <c r="U754" s="283"/>
      <c r="V754" s="283"/>
      <c r="W754" s="283"/>
      <c r="X754" s="283"/>
      <c r="Y754" s="283"/>
      <c r="Z754" s="283"/>
      <c r="AA754" s="283"/>
      <c r="AB754" s="283"/>
      <c r="AC754" s="283"/>
      <c r="AD754" s="283"/>
      <c r="AE754" s="283"/>
      <c r="AF754" s="283"/>
      <c r="AG754" s="283"/>
      <c r="AH754" s="283"/>
      <c r="AI754" s="283"/>
      <c r="AJ754" s="283"/>
      <c r="AK754" s="283"/>
    </row>
    <row r="755" spans="1:37" s="23" customFormat="1" ht="15.75">
      <c r="A755" s="118"/>
      <c r="B755" s="109"/>
      <c r="C755" s="88"/>
      <c r="D755" s="88"/>
      <c r="E755" s="88"/>
      <c r="F755" s="88"/>
      <c r="G755" s="22"/>
      <c r="H755" s="283"/>
      <c r="I755" s="283"/>
      <c r="J755" s="283"/>
      <c r="K755" s="283"/>
      <c r="L755" s="283"/>
      <c r="M755" s="283"/>
      <c r="N755" s="283"/>
      <c r="O755" s="283"/>
      <c r="P755" s="283"/>
      <c r="Q755" s="283"/>
      <c r="R755" s="283"/>
      <c r="S755" s="283"/>
      <c r="T755" s="283"/>
      <c r="U755" s="283"/>
      <c r="V755" s="283"/>
      <c r="W755" s="283"/>
      <c r="X755" s="283"/>
      <c r="Y755" s="283"/>
      <c r="Z755" s="283"/>
      <c r="AA755" s="283"/>
      <c r="AB755" s="283"/>
      <c r="AC755" s="283"/>
      <c r="AD755" s="283"/>
      <c r="AE755" s="283"/>
      <c r="AF755" s="283"/>
      <c r="AG755" s="283"/>
      <c r="AH755" s="283"/>
      <c r="AI755" s="283"/>
      <c r="AJ755" s="283"/>
      <c r="AK755" s="283"/>
    </row>
    <row r="756" spans="1:37" s="23" customFormat="1" ht="15.75">
      <c r="A756" s="118"/>
      <c r="B756" s="109"/>
      <c r="C756" s="88"/>
      <c r="D756" s="88"/>
      <c r="E756" s="88"/>
      <c r="F756" s="88"/>
      <c r="G756" s="22"/>
      <c r="H756" s="283"/>
      <c r="I756" s="283"/>
      <c r="J756" s="283"/>
      <c r="K756" s="283"/>
      <c r="L756" s="283"/>
      <c r="M756" s="283"/>
      <c r="N756" s="283"/>
      <c r="O756" s="283"/>
      <c r="P756" s="283"/>
      <c r="Q756" s="283"/>
      <c r="R756" s="283"/>
      <c r="S756" s="283"/>
      <c r="T756" s="283"/>
      <c r="U756" s="283"/>
      <c r="V756" s="283"/>
      <c r="W756" s="283"/>
      <c r="X756" s="283"/>
      <c r="Y756" s="283"/>
      <c r="Z756" s="283"/>
      <c r="AA756" s="283"/>
      <c r="AB756" s="283"/>
      <c r="AC756" s="283"/>
      <c r="AD756" s="283"/>
      <c r="AE756" s="283"/>
      <c r="AF756" s="283"/>
      <c r="AG756" s="283"/>
      <c r="AH756" s="283"/>
      <c r="AI756" s="283"/>
      <c r="AJ756" s="283"/>
      <c r="AK756" s="283"/>
    </row>
    <row r="757" spans="1:37" s="23" customFormat="1" ht="15.75">
      <c r="A757" s="118"/>
      <c r="B757" s="109"/>
      <c r="C757" s="88"/>
      <c r="D757" s="88"/>
      <c r="E757" s="88"/>
      <c r="F757" s="88"/>
      <c r="G757" s="22"/>
      <c r="H757" s="283"/>
      <c r="I757" s="283"/>
      <c r="J757" s="283"/>
      <c r="K757" s="283"/>
      <c r="L757" s="283"/>
      <c r="M757" s="283"/>
      <c r="N757" s="283"/>
      <c r="O757" s="283"/>
      <c r="P757" s="283"/>
      <c r="Q757" s="283"/>
      <c r="R757" s="283"/>
      <c r="S757" s="283"/>
      <c r="T757" s="283"/>
      <c r="U757" s="283"/>
      <c r="V757" s="283"/>
      <c r="W757" s="283"/>
      <c r="X757" s="283"/>
      <c r="Y757" s="283"/>
      <c r="Z757" s="283"/>
      <c r="AA757" s="283"/>
      <c r="AB757" s="283"/>
      <c r="AC757" s="283"/>
      <c r="AD757" s="283"/>
      <c r="AE757" s="283"/>
      <c r="AF757" s="283"/>
      <c r="AG757" s="283"/>
      <c r="AH757" s="283"/>
      <c r="AI757" s="283"/>
      <c r="AJ757" s="283"/>
      <c r="AK757" s="283"/>
    </row>
    <row r="758" spans="1:37" s="23" customFormat="1" ht="15.75">
      <c r="A758" s="118"/>
      <c r="B758" s="109"/>
      <c r="C758" s="88"/>
      <c r="D758" s="88"/>
      <c r="E758" s="88"/>
      <c r="F758" s="88"/>
      <c r="G758" s="22"/>
      <c r="H758" s="283"/>
      <c r="I758" s="283"/>
      <c r="J758" s="283"/>
      <c r="K758" s="283"/>
      <c r="L758" s="283"/>
      <c r="M758" s="283"/>
      <c r="N758" s="283"/>
      <c r="O758" s="283"/>
      <c r="P758" s="283"/>
      <c r="Q758" s="283"/>
      <c r="R758" s="283"/>
      <c r="S758" s="283"/>
      <c r="T758" s="283"/>
      <c r="U758" s="283"/>
      <c r="V758" s="283"/>
      <c r="W758" s="283"/>
      <c r="X758" s="283"/>
      <c r="Y758" s="283"/>
      <c r="Z758" s="283"/>
      <c r="AA758" s="283"/>
      <c r="AB758" s="283"/>
      <c r="AC758" s="283"/>
      <c r="AD758" s="283"/>
      <c r="AE758" s="283"/>
      <c r="AF758" s="283"/>
      <c r="AG758" s="283"/>
      <c r="AH758" s="283"/>
      <c r="AI758" s="283"/>
      <c r="AJ758" s="283"/>
      <c r="AK758" s="283"/>
    </row>
    <row r="759" spans="1:37" s="23" customFormat="1" ht="15.75">
      <c r="A759" s="118"/>
      <c r="B759" s="109"/>
      <c r="C759" s="88"/>
      <c r="D759" s="88"/>
      <c r="E759" s="88"/>
      <c r="F759" s="88"/>
      <c r="G759" s="22"/>
      <c r="H759" s="283"/>
      <c r="I759" s="283"/>
      <c r="J759" s="283"/>
      <c r="K759" s="283"/>
      <c r="L759" s="283"/>
      <c r="M759" s="283"/>
      <c r="N759" s="283"/>
      <c r="O759" s="283"/>
      <c r="P759" s="283"/>
      <c r="Q759" s="283"/>
      <c r="R759" s="283"/>
      <c r="S759" s="283"/>
      <c r="T759" s="283"/>
      <c r="U759" s="283"/>
      <c r="V759" s="283"/>
      <c r="W759" s="283"/>
      <c r="X759" s="283"/>
      <c r="Y759" s="283"/>
      <c r="Z759" s="283"/>
      <c r="AA759" s="283"/>
      <c r="AB759" s="283"/>
      <c r="AC759" s="283"/>
      <c r="AD759" s="283"/>
      <c r="AE759" s="283"/>
      <c r="AF759" s="283"/>
      <c r="AG759" s="283"/>
      <c r="AH759" s="283"/>
      <c r="AI759" s="283"/>
      <c r="AJ759" s="283"/>
      <c r="AK759" s="283"/>
    </row>
    <row r="760" spans="1:37" s="23" customFormat="1" ht="15.75">
      <c r="A760" s="118"/>
      <c r="B760" s="109"/>
      <c r="C760" s="88"/>
      <c r="D760" s="88"/>
      <c r="E760" s="88"/>
      <c r="F760" s="88"/>
      <c r="G760" s="22"/>
      <c r="H760" s="283"/>
      <c r="I760" s="283"/>
      <c r="J760" s="283"/>
      <c r="K760" s="283"/>
      <c r="L760" s="283"/>
      <c r="M760" s="283"/>
      <c r="N760" s="283"/>
      <c r="O760" s="283"/>
      <c r="P760" s="283"/>
      <c r="Q760" s="283"/>
      <c r="R760" s="283"/>
      <c r="S760" s="283"/>
      <c r="T760" s="283"/>
      <c r="U760" s="283"/>
      <c r="V760" s="283"/>
      <c r="W760" s="283"/>
      <c r="X760" s="283"/>
      <c r="Y760" s="283"/>
      <c r="Z760" s="283"/>
      <c r="AA760" s="283"/>
      <c r="AB760" s="283"/>
      <c r="AC760" s="283"/>
      <c r="AD760" s="283"/>
      <c r="AE760" s="283"/>
      <c r="AF760" s="283"/>
      <c r="AG760" s="283"/>
      <c r="AH760" s="283"/>
      <c r="AI760" s="283"/>
      <c r="AJ760" s="283"/>
      <c r="AK760" s="283"/>
    </row>
    <row r="761" spans="1:37" s="23" customFormat="1" ht="15.75">
      <c r="A761" s="118"/>
      <c r="B761" s="109"/>
      <c r="C761" s="88"/>
      <c r="D761" s="88"/>
      <c r="E761" s="88"/>
      <c r="F761" s="88"/>
      <c r="G761" s="22"/>
      <c r="H761" s="283"/>
      <c r="I761" s="283"/>
      <c r="J761" s="283"/>
      <c r="K761" s="283"/>
      <c r="L761" s="283"/>
      <c r="M761" s="283"/>
      <c r="N761" s="283"/>
      <c r="O761" s="283"/>
      <c r="P761" s="283"/>
      <c r="Q761" s="283"/>
      <c r="R761" s="283"/>
      <c r="S761" s="283"/>
      <c r="T761" s="283"/>
      <c r="U761" s="283"/>
      <c r="V761" s="283"/>
      <c r="W761" s="283"/>
      <c r="X761" s="283"/>
      <c r="Y761" s="283"/>
      <c r="Z761" s="283"/>
      <c r="AA761" s="283"/>
      <c r="AB761" s="283"/>
      <c r="AC761" s="283"/>
      <c r="AD761" s="283"/>
      <c r="AE761" s="283"/>
      <c r="AF761" s="283"/>
      <c r="AG761" s="283"/>
      <c r="AH761" s="283"/>
      <c r="AI761" s="283"/>
      <c r="AJ761" s="283"/>
      <c r="AK761" s="283"/>
    </row>
    <row r="762" spans="1:37" s="23" customFormat="1" ht="15.75">
      <c r="A762" s="118"/>
      <c r="B762" s="109"/>
      <c r="C762" s="88"/>
      <c r="D762" s="88"/>
      <c r="E762" s="88"/>
      <c r="F762" s="88"/>
      <c r="G762" s="22"/>
      <c r="H762" s="283"/>
      <c r="I762" s="283"/>
      <c r="J762" s="283"/>
      <c r="K762" s="283"/>
      <c r="L762" s="283"/>
      <c r="M762" s="283"/>
      <c r="N762" s="283"/>
      <c r="O762" s="283"/>
      <c r="P762" s="283"/>
      <c r="Q762" s="283"/>
      <c r="R762" s="283"/>
      <c r="S762" s="283"/>
      <c r="T762" s="283"/>
      <c r="U762" s="283"/>
      <c r="V762" s="283"/>
      <c r="W762" s="283"/>
      <c r="X762" s="283"/>
      <c r="Y762" s="283"/>
      <c r="Z762" s="283"/>
      <c r="AA762" s="283"/>
      <c r="AB762" s="283"/>
      <c r="AC762" s="283"/>
      <c r="AD762" s="283"/>
      <c r="AE762" s="283"/>
      <c r="AF762" s="283"/>
      <c r="AG762" s="283"/>
      <c r="AH762" s="283"/>
      <c r="AI762" s="283"/>
      <c r="AJ762" s="283"/>
      <c r="AK762" s="283"/>
    </row>
    <row r="763" spans="1:37" s="23" customFormat="1" ht="15.75">
      <c r="A763" s="118"/>
      <c r="B763" s="109"/>
      <c r="C763" s="88"/>
      <c r="D763" s="88"/>
      <c r="E763" s="88"/>
      <c r="F763" s="88"/>
      <c r="G763" s="22"/>
      <c r="H763" s="283"/>
      <c r="I763" s="283"/>
      <c r="J763" s="283"/>
      <c r="K763" s="283"/>
      <c r="L763" s="283"/>
      <c r="M763" s="283"/>
      <c r="N763" s="283"/>
      <c r="O763" s="283"/>
      <c r="P763" s="283"/>
      <c r="Q763" s="283"/>
      <c r="R763" s="283"/>
      <c r="S763" s="283"/>
      <c r="T763" s="283"/>
      <c r="U763" s="283"/>
      <c r="V763" s="283"/>
      <c r="W763" s="283"/>
      <c r="X763" s="283"/>
      <c r="Y763" s="283"/>
      <c r="Z763" s="283"/>
      <c r="AA763" s="283"/>
      <c r="AB763" s="283"/>
      <c r="AC763" s="283"/>
      <c r="AD763" s="283"/>
      <c r="AE763" s="283"/>
      <c r="AF763" s="283"/>
      <c r="AG763" s="283"/>
      <c r="AH763" s="283"/>
      <c r="AI763" s="283"/>
      <c r="AJ763" s="283"/>
      <c r="AK763" s="283"/>
    </row>
    <row r="764" spans="1:37" s="23" customFormat="1" ht="15.75">
      <c r="A764" s="118"/>
      <c r="B764" s="109"/>
      <c r="C764" s="88"/>
      <c r="D764" s="88"/>
      <c r="E764" s="88"/>
      <c r="F764" s="88"/>
      <c r="G764" s="22"/>
      <c r="H764" s="283"/>
      <c r="I764" s="283"/>
      <c r="J764" s="283"/>
      <c r="K764" s="283"/>
      <c r="L764" s="283"/>
      <c r="M764" s="283"/>
      <c r="N764" s="283"/>
      <c r="O764" s="283"/>
      <c r="P764" s="283"/>
      <c r="Q764" s="283"/>
      <c r="R764" s="283"/>
      <c r="S764" s="283"/>
      <c r="T764" s="283"/>
      <c r="U764" s="283"/>
      <c r="V764" s="283"/>
      <c r="W764" s="283"/>
      <c r="X764" s="283"/>
      <c r="Y764" s="283"/>
      <c r="Z764" s="283"/>
      <c r="AA764" s="283"/>
      <c r="AB764" s="283"/>
      <c r="AC764" s="283"/>
      <c r="AD764" s="283"/>
      <c r="AE764" s="283"/>
      <c r="AF764" s="283"/>
      <c r="AG764" s="283"/>
      <c r="AH764" s="283"/>
      <c r="AI764" s="283"/>
      <c r="AJ764" s="283"/>
      <c r="AK764" s="283"/>
    </row>
    <row r="765" spans="1:37" s="23" customFormat="1" ht="15.75">
      <c r="A765" s="118"/>
      <c r="B765" s="109"/>
      <c r="C765" s="88"/>
      <c r="D765" s="88"/>
      <c r="E765" s="88"/>
      <c r="F765" s="88"/>
      <c r="G765" s="22"/>
      <c r="H765" s="283"/>
      <c r="I765" s="283"/>
      <c r="J765" s="283"/>
      <c r="K765" s="283"/>
      <c r="L765" s="283"/>
      <c r="M765" s="283"/>
      <c r="N765" s="283"/>
      <c r="O765" s="283"/>
      <c r="P765" s="283"/>
      <c r="Q765" s="283"/>
      <c r="R765" s="283"/>
      <c r="S765" s="283"/>
      <c r="T765" s="283"/>
      <c r="U765" s="283"/>
      <c r="V765" s="283"/>
      <c r="W765" s="283"/>
      <c r="X765" s="283"/>
      <c r="Y765" s="283"/>
      <c r="Z765" s="283"/>
      <c r="AA765" s="283"/>
      <c r="AB765" s="283"/>
      <c r="AC765" s="283"/>
      <c r="AD765" s="283"/>
      <c r="AE765" s="283"/>
      <c r="AF765" s="283"/>
      <c r="AG765" s="283"/>
      <c r="AH765" s="283"/>
      <c r="AI765" s="283"/>
      <c r="AJ765" s="283"/>
      <c r="AK765" s="283"/>
    </row>
    <row r="766" spans="1:37" s="23" customFormat="1" ht="15.75">
      <c r="A766" s="118"/>
      <c r="B766" s="109"/>
      <c r="C766" s="88"/>
      <c r="D766" s="88"/>
      <c r="E766" s="88"/>
      <c r="F766" s="88"/>
      <c r="G766" s="22"/>
      <c r="H766" s="283"/>
      <c r="I766" s="283"/>
      <c r="J766" s="283"/>
      <c r="K766" s="283"/>
      <c r="L766" s="283"/>
      <c r="M766" s="283"/>
      <c r="N766" s="283"/>
      <c r="O766" s="283"/>
      <c r="P766" s="283"/>
      <c r="Q766" s="283"/>
      <c r="R766" s="283"/>
      <c r="S766" s="283"/>
      <c r="T766" s="283"/>
      <c r="U766" s="283"/>
      <c r="V766" s="283"/>
      <c r="W766" s="283"/>
      <c r="X766" s="283"/>
      <c r="Y766" s="283"/>
      <c r="Z766" s="283"/>
      <c r="AA766" s="283"/>
      <c r="AB766" s="283"/>
      <c r="AC766" s="283"/>
      <c r="AD766" s="283"/>
      <c r="AE766" s="283"/>
      <c r="AF766" s="283"/>
      <c r="AG766" s="283"/>
      <c r="AH766" s="283"/>
      <c r="AI766" s="283"/>
      <c r="AJ766" s="283"/>
      <c r="AK766" s="283"/>
    </row>
    <row r="767" spans="1:37" s="23" customFormat="1" ht="15.75">
      <c r="A767" s="118"/>
      <c r="B767" s="109"/>
      <c r="C767" s="88"/>
      <c r="D767" s="88"/>
      <c r="E767" s="88"/>
      <c r="F767" s="88"/>
      <c r="G767" s="22"/>
      <c r="H767" s="283"/>
      <c r="I767" s="283"/>
      <c r="J767" s="283"/>
      <c r="K767" s="283"/>
      <c r="L767" s="283"/>
      <c r="M767" s="283"/>
      <c r="N767" s="283"/>
      <c r="O767" s="283"/>
      <c r="P767" s="283"/>
      <c r="Q767" s="283"/>
      <c r="R767" s="283"/>
      <c r="S767" s="283"/>
      <c r="T767" s="283"/>
      <c r="U767" s="283"/>
      <c r="V767" s="283"/>
      <c r="W767" s="283"/>
      <c r="X767" s="283"/>
      <c r="Y767" s="283"/>
      <c r="Z767" s="283"/>
      <c r="AA767" s="283"/>
      <c r="AB767" s="283"/>
      <c r="AC767" s="283"/>
      <c r="AD767" s="283"/>
      <c r="AE767" s="283"/>
      <c r="AF767" s="283"/>
      <c r="AG767" s="283"/>
      <c r="AH767" s="283"/>
      <c r="AI767" s="283"/>
      <c r="AJ767" s="283"/>
      <c r="AK767" s="283"/>
    </row>
    <row r="768" spans="1:37" s="23" customFormat="1" ht="15.75">
      <c r="A768" s="118"/>
      <c r="B768" s="109"/>
      <c r="C768" s="88"/>
      <c r="D768" s="88"/>
      <c r="E768" s="88"/>
      <c r="F768" s="88"/>
      <c r="G768" s="22"/>
      <c r="H768" s="283"/>
      <c r="I768" s="283"/>
      <c r="J768" s="283"/>
      <c r="K768" s="283"/>
      <c r="L768" s="283"/>
      <c r="M768" s="283"/>
      <c r="N768" s="283"/>
      <c r="O768" s="283"/>
      <c r="P768" s="283"/>
      <c r="Q768" s="283"/>
      <c r="R768" s="283"/>
      <c r="S768" s="283"/>
      <c r="T768" s="283"/>
      <c r="U768" s="283"/>
      <c r="V768" s="283"/>
      <c r="W768" s="283"/>
      <c r="X768" s="283"/>
      <c r="Y768" s="283"/>
      <c r="Z768" s="283"/>
      <c r="AA768" s="283"/>
      <c r="AB768" s="283"/>
      <c r="AC768" s="283"/>
      <c r="AD768" s="283"/>
      <c r="AE768" s="283"/>
      <c r="AF768" s="283"/>
      <c r="AG768" s="283"/>
      <c r="AH768" s="283"/>
      <c r="AI768" s="283"/>
      <c r="AJ768" s="283"/>
      <c r="AK768" s="283"/>
    </row>
    <row r="769" spans="1:37" s="23" customFormat="1" ht="15.75">
      <c r="A769" s="118"/>
      <c r="B769" s="109"/>
      <c r="C769" s="88"/>
      <c r="D769" s="88"/>
      <c r="E769" s="88"/>
      <c r="F769" s="88"/>
      <c r="G769" s="22"/>
      <c r="H769" s="283"/>
      <c r="I769" s="283"/>
      <c r="J769" s="283"/>
      <c r="K769" s="283"/>
      <c r="L769" s="283"/>
      <c r="M769" s="283"/>
      <c r="N769" s="283"/>
      <c r="O769" s="283"/>
      <c r="P769" s="283"/>
      <c r="Q769" s="283"/>
      <c r="R769" s="283"/>
      <c r="S769" s="283"/>
      <c r="T769" s="283"/>
      <c r="U769" s="283"/>
      <c r="V769" s="283"/>
      <c r="W769" s="283"/>
      <c r="X769" s="283"/>
      <c r="Y769" s="283"/>
      <c r="Z769" s="283"/>
      <c r="AA769" s="283"/>
      <c r="AB769" s="283"/>
      <c r="AC769" s="283"/>
      <c r="AD769" s="283"/>
      <c r="AE769" s="283"/>
      <c r="AF769" s="283"/>
      <c r="AG769" s="283"/>
      <c r="AH769" s="283"/>
      <c r="AI769" s="283"/>
      <c r="AJ769" s="283"/>
      <c r="AK769" s="283"/>
    </row>
    <row r="770" spans="1:37" s="23" customFormat="1" ht="15.75">
      <c r="A770" s="118"/>
      <c r="B770" s="109"/>
      <c r="C770" s="88"/>
      <c r="D770" s="88"/>
      <c r="E770" s="88"/>
      <c r="F770" s="88"/>
      <c r="G770" s="22"/>
      <c r="H770" s="283"/>
      <c r="I770" s="283"/>
      <c r="J770" s="283"/>
      <c r="K770" s="283"/>
      <c r="L770" s="283"/>
      <c r="M770" s="283"/>
      <c r="N770" s="283"/>
      <c r="O770" s="283"/>
      <c r="P770" s="283"/>
      <c r="Q770" s="283"/>
      <c r="R770" s="283"/>
      <c r="S770" s="283"/>
      <c r="T770" s="283"/>
      <c r="U770" s="283"/>
      <c r="V770" s="283"/>
      <c r="W770" s="283"/>
      <c r="X770" s="283"/>
      <c r="Y770" s="283"/>
      <c r="Z770" s="283"/>
      <c r="AA770" s="283"/>
      <c r="AB770" s="283"/>
      <c r="AC770" s="283"/>
      <c r="AD770" s="283"/>
      <c r="AE770" s="283"/>
      <c r="AF770" s="283"/>
      <c r="AG770" s="283"/>
      <c r="AH770" s="283"/>
      <c r="AI770" s="283"/>
      <c r="AJ770" s="283"/>
      <c r="AK770" s="283"/>
    </row>
    <row r="771" spans="1:37" s="23" customFormat="1" ht="15.75">
      <c r="A771" s="118"/>
      <c r="B771" s="109"/>
      <c r="C771" s="88"/>
      <c r="D771" s="88"/>
      <c r="E771" s="88"/>
      <c r="F771" s="88"/>
      <c r="G771" s="22"/>
      <c r="H771" s="283"/>
      <c r="I771" s="283"/>
      <c r="J771" s="283"/>
      <c r="K771" s="283"/>
      <c r="L771" s="283"/>
      <c r="M771" s="283"/>
      <c r="N771" s="283"/>
      <c r="O771" s="283"/>
      <c r="P771" s="283"/>
      <c r="Q771" s="283"/>
      <c r="R771" s="283"/>
      <c r="S771" s="283"/>
      <c r="T771" s="283"/>
      <c r="U771" s="283"/>
      <c r="V771" s="283"/>
      <c r="W771" s="283"/>
      <c r="X771" s="283"/>
      <c r="Y771" s="283"/>
      <c r="Z771" s="283"/>
      <c r="AA771" s="283"/>
      <c r="AB771" s="283"/>
      <c r="AC771" s="283"/>
      <c r="AD771" s="283"/>
      <c r="AE771" s="283"/>
      <c r="AF771" s="283"/>
      <c r="AG771" s="283"/>
      <c r="AH771" s="283"/>
      <c r="AI771" s="283"/>
      <c r="AJ771" s="283"/>
      <c r="AK771" s="283"/>
    </row>
    <row r="772" spans="1:37" s="23" customFormat="1" ht="15.75">
      <c r="A772" s="118"/>
      <c r="B772" s="109"/>
      <c r="C772" s="88"/>
      <c r="D772" s="88"/>
      <c r="E772" s="88"/>
      <c r="F772" s="88"/>
      <c r="G772" s="22"/>
      <c r="H772" s="283"/>
      <c r="I772" s="283"/>
      <c r="J772" s="283"/>
      <c r="K772" s="283"/>
      <c r="L772" s="283"/>
      <c r="M772" s="283"/>
      <c r="N772" s="283"/>
      <c r="O772" s="283"/>
      <c r="P772" s="283"/>
      <c r="Q772" s="283"/>
      <c r="R772" s="283"/>
      <c r="S772" s="283"/>
      <c r="T772" s="283"/>
      <c r="U772" s="283"/>
      <c r="V772" s="283"/>
      <c r="W772" s="283"/>
      <c r="X772" s="283"/>
      <c r="Y772" s="283"/>
      <c r="Z772" s="283"/>
      <c r="AA772" s="283"/>
      <c r="AB772" s="283"/>
      <c r="AC772" s="283"/>
      <c r="AD772" s="283"/>
      <c r="AE772" s="283"/>
      <c r="AF772" s="283"/>
      <c r="AG772" s="283"/>
      <c r="AH772" s="283"/>
      <c r="AI772" s="283"/>
      <c r="AJ772" s="283"/>
      <c r="AK772" s="283"/>
    </row>
    <row r="773" spans="1:37" s="23" customFormat="1" ht="15.75">
      <c r="A773" s="118"/>
      <c r="B773" s="109"/>
      <c r="C773" s="88"/>
      <c r="D773" s="88"/>
      <c r="E773" s="88"/>
      <c r="F773" s="88"/>
      <c r="G773" s="22"/>
      <c r="H773" s="283"/>
      <c r="I773" s="283"/>
      <c r="J773" s="283"/>
      <c r="K773" s="283"/>
      <c r="L773" s="283"/>
      <c r="M773" s="283"/>
      <c r="N773" s="283"/>
      <c r="O773" s="283"/>
      <c r="P773" s="283"/>
      <c r="Q773" s="283"/>
      <c r="R773" s="283"/>
      <c r="S773" s="283"/>
      <c r="T773" s="283"/>
      <c r="U773" s="283"/>
      <c r="V773" s="283"/>
      <c r="W773" s="283"/>
      <c r="X773" s="283"/>
      <c r="Y773" s="283"/>
      <c r="Z773" s="283"/>
      <c r="AA773" s="283"/>
      <c r="AB773" s="283"/>
      <c r="AC773" s="283"/>
      <c r="AD773" s="283"/>
      <c r="AE773" s="283"/>
      <c r="AF773" s="283"/>
      <c r="AG773" s="283"/>
      <c r="AH773" s="283"/>
      <c r="AI773" s="283"/>
      <c r="AJ773" s="283"/>
      <c r="AK773" s="283"/>
    </row>
    <row r="774" spans="1:37" s="23" customFormat="1" ht="15.75">
      <c r="A774" s="118"/>
      <c r="B774" s="109"/>
      <c r="C774" s="88"/>
      <c r="D774" s="88"/>
      <c r="E774" s="88"/>
      <c r="F774" s="88"/>
      <c r="G774" s="22"/>
      <c r="H774" s="283"/>
      <c r="I774" s="283"/>
      <c r="J774" s="283"/>
      <c r="K774" s="283"/>
      <c r="L774" s="283"/>
      <c r="M774" s="283"/>
      <c r="N774" s="283"/>
      <c r="O774" s="283"/>
      <c r="P774" s="283"/>
      <c r="Q774" s="283"/>
      <c r="R774" s="283"/>
      <c r="S774" s="283"/>
      <c r="T774" s="283"/>
      <c r="U774" s="283"/>
      <c r="V774" s="283"/>
      <c r="W774" s="283"/>
      <c r="X774" s="283"/>
      <c r="Y774" s="283"/>
      <c r="Z774" s="283"/>
      <c r="AA774" s="283"/>
      <c r="AB774" s="283"/>
      <c r="AC774" s="283"/>
      <c r="AD774" s="283"/>
      <c r="AE774" s="283"/>
      <c r="AF774" s="283"/>
      <c r="AG774" s="283"/>
      <c r="AH774" s="283"/>
      <c r="AI774" s="283"/>
      <c r="AJ774" s="283"/>
      <c r="AK774" s="283"/>
    </row>
    <row r="775" spans="1:37" s="23" customFormat="1" ht="15.75">
      <c r="A775" s="118"/>
      <c r="B775" s="109"/>
      <c r="C775" s="88"/>
      <c r="D775" s="88"/>
      <c r="E775" s="88"/>
      <c r="F775" s="88"/>
      <c r="G775" s="22"/>
      <c r="H775" s="283"/>
      <c r="I775" s="283"/>
      <c r="J775" s="283"/>
      <c r="K775" s="283"/>
      <c r="L775" s="283"/>
      <c r="M775" s="283"/>
      <c r="N775" s="283"/>
      <c r="O775" s="283"/>
      <c r="P775" s="283"/>
      <c r="Q775" s="283"/>
      <c r="R775" s="283"/>
      <c r="S775" s="283"/>
      <c r="T775" s="283"/>
      <c r="U775" s="283"/>
      <c r="V775" s="283"/>
      <c r="W775" s="283"/>
      <c r="X775" s="283"/>
      <c r="Y775" s="283"/>
      <c r="Z775" s="283"/>
      <c r="AA775" s="283"/>
      <c r="AB775" s="283"/>
      <c r="AC775" s="283"/>
      <c r="AD775" s="283"/>
      <c r="AE775" s="283"/>
      <c r="AF775" s="283"/>
      <c r="AG775" s="283"/>
      <c r="AH775" s="283"/>
      <c r="AI775" s="283"/>
      <c r="AJ775" s="283"/>
      <c r="AK775" s="283"/>
    </row>
    <row r="776" spans="1:37" s="23" customFormat="1" ht="15.75">
      <c r="A776" s="118"/>
      <c r="B776" s="109"/>
      <c r="C776" s="88"/>
      <c r="D776" s="88"/>
      <c r="E776" s="88"/>
      <c r="F776" s="88"/>
      <c r="G776" s="22"/>
      <c r="H776" s="283"/>
      <c r="I776" s="283"/>
      <c r="J776" s="283"/>
      <c r="K776" s="283"/>
      <c r="L776" s="283"/>
      <c r="M776" s="283"/>
      <c r="N776" s="283"/>
      <c r="O776" s="283"/>
      <c r="P776" s="283"/>
      <c r="Q776" s="283"/>
      <c r="R776" s="283"/>
      <c r="S776" s="283"/>
      <c r="T776" s="283"/>
      <c r="U776" s="283"/>
      <c r="V776" s="283"/>
      <c r="W776" s="283"/>
      <c r="X776" s="283"/>
      <c r="Y776" s="283"/>
      <c r="Z776" s="283"/>
      <c r="AA776" s="283"/>
      <c r="AB776" s="283"/>
      <c r="AC776" s="283"/>
      <c r="AD776" s="283"/>
      <c r="AE776" s="283"/>
      <c r="AF776" s="283"/>
      <c r="AG776" s="283"/>
      <c r="AH776" s="283"/>
      <c r="AI776" s="283"/>
      <c r="AJ776" s="283"/>
      <c r="AK776" s="283"/>
    </row>
    <row r="777" spans="1:37" s="23" customFormat="1" ht="15.75">
      <c r="A777" s="118"/>
      <c r="B777" s="109"/>
      <c r="C777" s="88"/>
      <c r="D777" s="88"/>
      <c r="E777" s="88"/>
      <c r="F777" s="88"/>
      <c r="G777" s="22"/>
      <c r="H777" s="283"/>
      <c r="I777" s="283"/>
      <c r="J777" s="283"/>
      <c r="K777" s="283"/>
      <c r="L777" s="283"/>
      <c r="M777" s="283"/>
      <c r="N777" s="283"/>
      <c r="O777" s="283"/>
      <c r="P777" s="283"/>
      <c r="Q777" s="283"/>
      <c r="R777" s="283"/>
      <c r="S777" s="283"/>
      <c r="T777" s="283"/>
      <c r="U777" s="283"/>
      <c r="V777" s="283"/>
      <c r="W777" s="283"/>
      <c r="X777" s="283"/>
      <c r="Y777" s="283"/>
      <c r="Z777" s="283"/>
      <c r="AA777" s="283"/>
      <c r="AB777" s="283"/>
      <c r="AC777" s="283"/>
      <c r="AD777" s="283"/>
      <c r="AE777" s="283"/>
      <c r="AF777" s="283"/>
      <c r="AG777" s="283"/>
      <c r="AH777" s="283"/>
      <c r="AI777" s="283"/>
      <c r="AJ777" s="283"/>
      <c r="AK777" s="283"/>
    </row>
    <row r="778" spans="1:37" s="23" customFormat="1" ht="15.75">
      <c r="A778" s="118"/>
      <c r="B778" s="109"/>
      <c r="C778" s="88"/>
      <c r="D778" s="88"/>
      <c r="E778" s="88"/>
      <c r="F778" s="88"/>
      <c r="G778" s="22"/>
      <c r="H778" s="283"/>
      <c r="I778" s="283"/>
      <c r="J778" s="283"/>
      <c r="K778" s="283"/>
      <c r="L778" s="283"/>
      <c r="M778" s="283"/>
      <c r="N778" s="283"/>
      <c r="O778" s="283"/>
      <c r="P778" s="283"/>
      <c r="Q778" s="283"/>
      <c r="R778" s="283"/>
      <c r="S778" s="283"/>
      <c r="T778" s="283"/>
      <c r="U778" s="283"/>
      <c r="V778" s="283"/>
      <c r="W778" s="283"/>
      <c r="X778" s="283"/>
      <c r="Y778" s="283"/>
      <c r="Z778" s="283"/>
      <c r="AA778" s="283"/>
      <c r="AB778" s="283"/>
      <c r="AC778" s="283"/>
      <c r="AD778" s="283"/>
      <c r="AE778" s="283"/>
      <c r="AF778" s="283"/>
      <c r="AG778" s="283"/>
      <c r="AH778" s="283"/>
      <c r="AI778" s="283"/>
      <c r="AJ778" s="283"/>
      <c r="AK778" s="283"/>
    </row>
    <row r="779" spans="1:37" s="23" customFormat="1" ht="15.75">
      <c r="A779" s="118"/>
      <c r="B779" s="109"/>
      <c r="C779" s="88"/>
      <c r="D779" s="88"/>
      <c r="E779" s="88"/>
      <c r="F779" s="88"/>
      <c r="G779" s="22"/>
      <c r="H779" s="283"/>
      <c r="I779" s="283"/>
      <c r="J779" s="283"/>
      <c r="K779" s="283"/>
      <c r="L779" s="283"/>
      <c r="M779" s="283"/>
      <c r="N779" s="283"/>
      <c r="O779" s="283"/>
      <c r="P779" s="283"/>
      <c r="Q779" s="283"/>
      <c r="R779" s="283"/>
      <c r="S779" s="283"/>
      <c r="T779" s="283"/>
      <c r="U779" s="283"/>
      <c r="V779" s="283"/>
      <c r="W779" s="283"/>
      <c r="X779" s="283"/>
      <c r="Y779" s="283"/>
      <c r="Z779" s="283"/>
      <c r="AA779" s="283"/>
      <c r="AB779" s="283"/>
      <c r="AC779" s="283"/>
      <c r="AD779" s="283"/>
      <c r="AE779" s="283"/>
      <c r="AF779" s="283"/>
      <c r="AG779" s="283"/>
      <c r="AH779" s="283"/>
      <c r="AI779" s="283"/>
      <c r="AJ779" s="283"/>
      <c r="AK779" s="283"/>
    </row>
    <row r="780" spans="1:37" s="23" customFormat="1" ht="15.75">
      <c r="A780" s="118"/>
      <c r="B780" s="109"/>
      <c r="C780" s="88"/>
      <c r="D780" s="88"/>
      <c r="E780" s="88"/>
      <c r="F780" s="88"/>
      <c r="G780" s="22"/>
      <c r="H780" s="283"/>
      <c r="I780" s="283"/>
      <c r="J780" s="283"/>
      <c r="K780" s="283"/>
      <c r="L780" s="283"/>
      <c r="M780" s="283"/>
      <c r="N780" s="283"/>
      <c r="O780" s="283"/>
      <c r="P780" s="283"/>
      <c r="Q780" s="283"/>
      <c r="R780" s="283"/>
      <c r="S780" s="283"/>
      <c r="T780" s="283"/>
      <c r="U780" s="283"/>
      <c r="V780" s="283"/>
      <c r="W780" s="283"/>
      <c r="X780" s="283"/>
      <c r="Y780" s="283"/>
      <c r="Z780" s="283"/>
      <c r="AA780" s="283"/>
      <c r="AB780" s="283"/>
      <c r="AC780" s="283"/>
      <c r="AD780" s="283"/>
      <c r="AE780" s="283"/>
      <c r="AF780" s="283"/>
      <c r="AG780" s="283"/>
      <c r="AH780" s="283"/>
      <c r="AI780" s="283"/>
      <c r="AJ780" s="283"/>
      <c r="AK780" s="283"/>
    </row>
    <row r="781" spans="1:37" s="23" customFormat="1" ht="15.75">
      <c r="A781" s="118"/>
      <c r="B781" s="109"/>
      <c r="C781" s="88"/>
      <c r="D781" s="88"/>
      <c r="E781" s="88"/>
      <c r="F781" s="88"/>
      <c r="G781" s="22"/>
      <c r="H781" s="283"/>
      <c r="I781" s="283"/>
      <c r="J781" s="283"/>
      <c r="K781" s="283"/>
      <c r="L781" s="283"/>
      <c r="M781" s="283"/>
      <c r="N781" s="283"/>
      <c r="O781" s="283"/>
      <c r="P781" s="283"/>
      <c r="Q781" s="283"/>
      <c r="R781" s="283"/>
      <c r="S781" s="283"/>
      <c r="T781" s="283"/>
      <c r="U781" s="283"/>
      <c r="V781" s="283"/>
      <c r="W781" s="283"/>
      <c r="X781" s="283"/>
      <c r="Y781" s="283"/>
      <c r="Z781" s="283"/>
      <c r="AA781" s="283"/>
      <c r="AB781" s="283"/>
      <c r="AC781" s="283"/>
      <c r="AD781" s="283"/>
      <c r="AE781" s="283"/>
      <c r="AF781" s="283"/>
      <c r="AG781" s="283"/>
      <c r="AH781" s="283"/>
      <c r="AI781" s="283"/>
      <c r="AJ781" s="283"/>
      <c r="AK781" s="283"/>
    </row>
    <row r="782" spans="1:37" s="23" customFormat="1" ht="15.75">
      <c r="A782" s="118"/>
      <c r="B782" s="109"/>
      <c r="C782" s="88"/>
      <c r="D782" s="88"/>
      <c r="E782" s="88"/>
      <c r="F782" s="88"/>
      <c r="G782" s="22"/>
      <c r="H782" s="283"/>
      <c r="I782" s="283"/>
      <c r="J782" s="283"/>
      <c r="K782" s="283"/>
      <c r="L782" s="283"/>
      <c r="M782" s="283"/>
      <c r="N782" s="283"/>
      <c r="O782" s="283"/>
      <c r="P782" s="283"/>
      <c r="Q782" s="283"/>
      <c r="R782" s="283"/>
      <c r="S782" s="283"/>
      <c r="T782" s="283"/>
      <c r="U782" s="283"/>
      <c r="V782" s="283"/>
      <c r="W782" s="283"/>
      <c r="X782" s="283"/>
      <c r="Y782" s="283"/>
      <c r="Z782" s="283"/>
      <c r="AA782" s="283"/>
      <c r="AB782" s="283"/>
      <c r="AC782" s="283"/>
      <c r="AD782" s="283"/>
      <c r="AE782" s="283"/>
      <c r="AF782" s="283"/>
      <c r="AG782" s="283"/>
      <c r="AH782" s="283"/>
      <c r="AI782" s="283"/>
      <c r="AJ782" s="283"/>
      <c r="AK782" s="283"/>
    </row>
    <row r="783" spans="1:37" s="23" customFormat="1" ht="15.75">
      <c r="A783" s="118"/>
      <c r="B783" s="109"/>
      <c r="C783" s="88"/>
      <c r="D783" s="88"/>
      <c r="E783" s="88"/>
      <c r="F783" s="88"/>
      <c r="G783" s="22"/>
      <c r="H783" s="283"/>
      <c r="I783" s="283"/>
      <c r="J783" s="283"/>
      <c r="K783" s="283"/>
      <c r="L783" s="283"/>
      <c r="M783" s="283"/>
      <c r="N783" s="283"/>
      <c r="O783" s="283"/>
      <c r="P783" s="283"/>
      <c r="Q783" s="283"/>
      <c r="R783" s="283"/>
      <c r="S783" s="283"/>
      <c r="T783" s="283"/>
      <c r="U783" s="283"/>
      <c r="V783" s="283"/>
      <c r="W783" s="283"/>
      <c r="X783" s="283"/>
      <c r="Y783" s="283"/>
      <c r="Z783" s="283"/>
      <c r="AA783" s="283"/>
      <c r="AB783" s="283"/>
      <c r="AC783" s="283"/>
      <c r="AD783" s="283"/>
      <c r="AE783" s="283"/>
      <c r="AF783" s="283"/>
      <c r="AG783" s="283"/>
      <c r="AH783" s="283"/>
      <c r="AI783" s="283"/>
      <c r="AJ783" s="283"/>
      <c r="AK783" s="283"/>
    </row>
    <row r="784" spans="1:37" s="23" customFormat="1" ht="15.75">
      <c r="A784" s="118"/>
      <c r="B784" s="109"/>
      <c r="C784" s="88"/>
      <c r="D784" s="88"/>
      <c r="E784" s="88"/>
      <c r="F784" s="88"/>
      <c r="G784" s="22"/>
      <c r="H784" s="283"/>
      <c r="I784" s="283"/>
      <c r="J784" s="283"/>
      <c r="K784" s="283"/>
      <c r="L784" s="283"/>
      <c r="M784" s="283"/>
      <c r="N784" s="283"/>
      <c r="O784" s="283"/>
      <c r="P784" s="283"/>
      <c r="Q784" s="283"/>
      <c r="R784" s="283"/>
      <c r="S784" s="283"/>
      <c r="T784" s="283"/>
      <c r="U784" s="283"/>
      <c r="V784" s="283"/>
      <c r="W784" s="283"/>
      <c r="X784" s="283"/>
      <c r="Y784" s="283"/>
      <c r="Z784" s="283"/>
      <c r="AA784" s="283"/>
      <c r="AB784" s="283"/>
      <c r="AC784" s="283"/>
      <c r="AD784" s="283"/>
      <c r="AE784" s="283"/>
      <c r="AF784" s="283"/>
      <c r="AG784" s="283"/>
      <c r="AH784" s="283"/>
      <c r="AI784" s="283"/>
      <c r="AJ784" s="283"/>
      <c r="AK784" s="283"/>
    </row>
    <row r="785" spans="1:37" s="23" customFormat="1" ht="15.75">
      <c r="A785" s="118"/>
      <c r="B785" s="109"/>
      <c r="C785" s="88"/>
      <c r="D785" s="88"/>
      <c r="E785" s="88"/>
      <c r="F785" s="88"/>
      <c r="G785" s="22"/>
      <c r="H785" s="283"/>
      <c r="I785" s="283"/>
      <c r="J785" s="283"/>
      <c r="K785" s="283"/>
      <c r="L785" s="283"/>
      <c r="M785" s="283"/>
      <c r="N785" s="283"/>
      <c r="O785" s="283"/>
      <c r="P785" s="283"/>
      <c r="Q785" s="283"/>
      <c r="R785" s="283"/>
      <c r="S785" s="283"/>
      <c r="T785" s="283"/>
      <c r="U785" s="283"/>
      <c r="V785" s="283"/>
      <c r="W785" s="283"/>
      <c r="X785" s="283"/>
      <c r="Y785" s="283"/>
      <c r="Z785" s="283"/>
      <c r="AA785" s="283"/>
      <c r="AB785" s="283"/>
      <c r="AC785" s="283"/>
      <c r="AD785" s="283"/>
      <c r="AE785" s="283"/>
      <c r="AF785" s="283"/>
      <c r="AG785" s="283"/>
      <c r="AH785" s="283"/>
      <c r="AI785" s="283"/>
      <c r="AJ785" s="283"/>
      <c r="AK785" s="283"/>
    </row>
    <row r="786" spans="1:37" s="23" customFormat="1" ht="15.75">
      <c r="A786" s="118"/>
      <c r="B786" s="109"/>
      <c r="C786" s="88"/>
      <c r="D786" s="88"/>
      <c r="E786" s="88"/>
      <c r="F786" s="88"/>
      <c r="G786" s="22"/>
      <c r="H786" s="283"/>
      <c r="I786" s="283"/>
      <c r="J786" s="283"/>
      <c r="K786" s="283"/>
      <c r="L786" s="283"/>
      <c r="M786" s="283"/>
      <c r="N786" s="283"/>
      <c r="O786" s="283"/>
      <c r="P786" s="283"/>
      <c r="Q786" s="283"/>
      <c r="R786" s="283"/>
      <c r="S786" s="283"/>
      <c r="T786" s="283"/>
      <c r="U786" s="283"/>
      <c r="V786" s="283"/>
      <c r="W786" s="283"/>
      <c r="X786" s="283"/>
      <c r="Y786" s="283"/>
      <c r="Z786" s="283"/>
      <c r="AA786" s="283"/>
      <c r="AB786" s="283"/>
      <c r="AC786" s="283"/>
      <c r="AD786" s="283"/>
      <c r="AE786" s="283"/>
      <c r="AF786" s="283"/>
      <c r="AG786" s="283"/>
      <c r="AH786" s="283"/>
      <c r="AI786" s="283"/>
      <c r="AJ786" s="283"/>
      <c r="AK786" s="283"/>
    </row>
    <row r="787" spans="1:37" s="23" customFormat="1" ht="15.75">
      <c r="A787" s="118"/>
      <c r="B787" s="109"/>
      <c r="C787" s="88"/>
      <c r="D787" s="88"/>
      <c r="E787" s="88"/>
      <c r="F787" s="88"/>
      <c r="G787" s="22"/>
      <c r="H787" s="283"/>
      <c r="I787" s="283"/>
      <c r="J787" s="283"/>
      <c r="K787" s="283"/>
      <c r="L787" s="283"/>
      <c r="M787" s="283"/>
      <c r="N787" s="283"/>
      <c r="O787" s="283"/>
      <c r="P787" s="283"/>
      <c r="Q787" s="283"/>
      <c r="R787" s="283"/>
      <c r="S787" s="283"/>
      <c r="T787" s="283"/>
      <c r="U787" s="283"/>
      <c r="V787" s="283"/>
      <c r="W787" s="283"/>
      <c r="X787" s="283"/>
      <c r="Y787" s="283"/>
      <c r="Z787" s="283"/>
      <c r="AA787" s="283"/>
      <c r="AB787" s="283"/>
      <c r="AC787" s="283"/>
      <c r="AD787" s="283"/>
      <c r="AE787" s="283"/>
      <c r="AF787" s="283"/>
      <c r="AG787" s="283"/>
      <c r="AH787" s="283"/>
      <c r="AI787" s="283"/>
      <c r="AJ787" s="283"/>
      <c r="AK787" s="283"/>
    </row>
    <row r="788" spans="1:37" s="23" customFormat="1" ht="15.75">
      <c r="A788" s="118"/>
      <c r="B788" s="109"/>
      <c r="C788" s="88"/>
      <c r="D788" s="88"/>
      <c r="E788" s="88"/>
      <c r="F788" s="88"/>
      <c r="G788" s="22"/>
      <c r="H788" s="283"/>
      <c r="I788" s="283"/>
      <c r="J788" s="283"/>
      <c r="K788" s="283"/>
      <c r="L788" s="283"/>
      <c r="M788" s="283"/>
      <c r="N788" s="283"/>
      <c r="O788" s="283"/>
      <c r="P788" s="283"/>
      <c r="Q788" s="283"/>
      <c r="R788" s="283"/>
      <c r="S788" s="283"/>
      <c r="T788" s="283"/>
      <c r="U788" s="283"/>
      <c r="V788" s="283"/>
      <c r="W788" s="283"/>
      <c r="X788" s="283"/>
      <c r="Y788" s="283"/>
      <c r="Z788" s="283"/>
      <c r="AA788" s="283"/>
      <c r="AB788" s="283"/>
      <c r="AC788" s="283"/>
      <c r="AD788" s="283"/>
      <c r="AE788" s="283"/>
      <c r="AF788" s="283"/>
      <c r="AG788" s="283"/>
      <c r="AH788" s="283"/>
      <c r="AI788" s="283"/>
      <c r="AJ788" s="283"/>
      <c r="AK788" s="283"/>
    </row>
    <row r="789" spans="1:37" s="23" customFormat="1" ht="15.75">
      <c r="A789" s="118"/>
      <c r="B789" s="109"/>
      <c r="C789" s="88"/>
      <c r="D789" s="88"/>
      <c r="E789" s="88"/>
      <c r="F789" s="88"/>
      <c r="G789" s="22"/>
      <c r="H789" s="283"/>
      <c r="I789" s="283"/>
      <c r="J789" s="283"/>
      <c r="K789" s="283"/>
      <c r="L789" s="283"/>
      <c r="M789" s="283"/>
      <c r="N789" s="283"/>
      <c r="O789" s="283"/>
      <c r="P789" s="283"/>
      <c r="Q789" s="283"/>
      <c r="R789" s="283"/>
      <c r="S789" s="283"/>
      <c r="T789" s="283"/>
      <c r="U789" s="283"/>
      <c r="V789" s="283"/>
      <c r="W789" s="283"/>
      <c r="X789" s="283"/>
      <c r="Y789" s="283"/>
      <c r="Z789" s="283"/>
      <c r="AA789" s="283"/>
      <c r="AB789" s="283"/>
      <c r="AC789" s="283"/>
      <c r="AD789" s="283"/>
      <c r="AE789" s="283"/>
      <c r="AF789" s="283"/>
      <c r="AG789" s="283"/>
      <c r="AH789" s="283"/>
      <c r="AI789" s="283"/>
      <c r="AJ789" s="283"/>
      <c r="AK789" s="283"/>
    </row>
    <row r="790" spans="1:37" s="23" customFormat="1" ht="15.75">
      <c r="A790" s="118"/>
      <c r="B790" s="109"/>
      <c r="C790" s="88"/>
      <c r="D790" s="88"/>
      <c r="E790" s="88"/>
      <c r="F790" s="88"/>
      <c r="G790" s="22"/>
      <c r="H790" s="283"/>
      <c r="I790" s="283"/>
      <c r="J790" s="283"/>
      <c r="K790" s="283"/>
      <c r="L790" s="283"/>
      <c r="M790" s="283"/>
      <c r="N790" s="283"/>
      <c r="O790" s="283"/>
      <c r="P790" s="283"/>
      <c r="Q790" s="283"/>
      <c r="R790" s="283"/>
      <c r="S790" s="283"/>
      <c r="T790" s="283"/>
      <c r="U790" s="283"/>
      <c r="V790" s="283"/>
      <c r="W790" s="283"/>
      <c r="X790" s="283"/>
      <c r="Y790" s="283"/>
      <c r="Z790" s="283"/>
      <c r="AA790" s="283"/>
      <c r="AB790" s="283"/>
      <c r="AC790" s="283"/>
      <c r="AD790" s="283"/>
      <c r="AE790" s="283"/>
      <c r="AF790" s="283"/>
      <c r="AG790" s="283"/>
      <c r="AH790" s="283"/>
      <c r="AI790" s="283"/>
      <c r="AJ790" s="283"/>
      <c r="AK790" s="283"/>
    </row>
    <row r="791" spans="1:37" s="23" customFormat="1" ht="15.75">
      <c r="A791" s="118"/>
      <c r="B791" s="109"/>
      <c r="C791" s="88"/>
      <c r="D791" s="88"/>
      <c r="E791" s="88"/>
      <c r="F791" s="88"/>
      <c r="G791" s="22"/>
      <c r="H791" s="283"/>
      <c r="I791" s="283"/>
      <c r="J791" s="283"/>
      <c r="K791" s="283"/>
      <c r="L791" s="283"/>
      <c r="M791" s="283"/>
      <c r="N791" s="283"/>
      <c r="O791" s="283"/>
      <c r="P791" s="283"/>
      <c r="Q791" s="283"/>
      <c r="R791" s="283"/>
      <c r="S791" s="283"/>
      <c r="T791" s="283"/>
      <c r="U791" s="283"/>
      <c r="V791" s="283"/>
      <c r="W791" s="283"/>
      <c r="X791" s="283"/>
      <c r="Y791" s="283"/>
      <c r="Z791" s="283"/>
      <c r="AA791" s="283"/>
      <c r="AB791" s="283"/>
      <c r="AC791" s="283"/>
      <c r="AD791" s="283"/>
      <c r="AE791" s="283"/>
      <c r="AF791" s="283"/>
      <c r="AG791" s="283"/>
      <c r="AH791" s="283"/>
      <c r="AI791" s="283"/>
      <c r="AJ791" s="283"/>
      <c r="AK791" s="283"/>
    </row>
    <row r="792" spans="1:37" s="23" customFormat="1" ht="15.75">
      <c r="A792" s="118"/>
      <c r="B792" s="109"/>
      <c r="C792" s="88"/>
      <c r="D792" s="88"/>
      <c r="E792" s="88"/>
      <c r="F792" s="88"/>
      <c r="G792" s="22"/>
      <c r="H792" s="283"/>
      <c r="I792" s="283"/>
      <c r="J792" s="283"/>
      <c r="K792" s="283"/>
      <c r="L792" s="283"/>
      <c r="M792" s="283"/>
      <c r="N792" s="283"/>
      <c r="O792" s="283"/>
      <c r="P792" s="283"/>
      <c r="Q792" s="283"/>
      <c r="R792" s="283"/>
      <c r="S792" s="283"/>
      <c r="T792" s="283"/>
      <c r="U792" s="283"/>
      <c r="V792" s="283"/>
      <c r="W792" s="283"/>
      <c r="X792" s="283"/>
      <c r="Y792" s="283"/>
      <c r="Z792" s="283"/>
      <c r="AA792" s="283"/>
      <c r="AB792" s="283"/>
      <c r="AC792" s="283"/>
      <c r="AD792" s="283"/>
      <c r="AE792" s="283"/>
      <c r="AF792" s="283"/>
      <c r="AG792" s="283"/>
      <c r="AH792" s="283"/>
      <c r="AI792" s="283"/>
      <c r="AJ792" s="283"/>
      <c r="AK792" s="283"/>
    </row>
    <row r="793" spans="1:37" s="23" customFormat="1" ht="15.75">
      <c r="A793" s="118"/>
      <c r="B793" s="109"/>
      <c r="C793" s="88"/>
      <c r="D793" s="88"/>
      <c r="E793" s="88"/>
      <c r="F793" s="88"/>
      <c r="G793" s="22"/>
      <c r="H793" s="283"/>
      <c r="I793" s="283"/>
      <c r="J793" s="283"/>
      <c r="K793" s="283"/>
      <c r="L793" s="283"/>
      <c r="M793" s="283"/>
      <c r="N793" s="283"/>
      <c r="O793" s="283"/>
      <c r="P793" s="283"/>
      <c r="Q793" s="283"/>
      <c r="R793" s="283"/>
      <c r="S793" s="283"/>
      <c r="T793" s="283"/>
      <c r="U793" s="283"/>
      <c r="V793" s="283"/>
      <c r="W793" s="283"/>
      <c r="X793" s="283"/>
      <c r="Y793" s="283"/>
      <c r="Z793" s="283"/>
      <c r="AA793" s="283"/>
      <c r="AB793" s="283"/>
      <c r="AC793" s="283"/>
      <c r="AD793" s="283"/>
      <c r="AE793" s="283"/>
      <c r="AF793" s="283"/>
      <c r="AG793" s="283"/>
      <c r="AH793" s="283"/>
      <c r="AI793" s="283"/>
      <c r="AJ793" s="283"/>
      <c r="AK793" s="283"/>
    </row>
    <row r="794" spans="1:37" s="23" customFormat="1" ht="15.75">
      <c r="A794" s="118"/>
      <c r="B794" s="109"/>
      <c r="C794" s="88"/>
      <c r="D794" s="88"/>
      <c r="E794" s="88"/>
      <c r="F794" s="88"/>
      <c r="G794" s="22"/>
      <c r="H794" s="283"/>
      <c r="I794" s="283"/>
      <c r="J794" s="283"/>
      <c r="K794" s="283"/>
      <c r="L794" s="283"/>
      <c r="M794" s="283"/>
      <c r="N794" s="283"/>
      <c r="O794" s="283"/>
      <c r="P794" s="283"/>
      <c r="Q794" s="283"/>
      <c r="R794" s="283"/>
      <c r="S794" s="283"/>
      <c r="T794" s="283"/>
      <c r="U794" s="283"/>
      <c r="V794" s="283"/>
      <c r="W794" s="283"/>
      <c r="X794" s="283"/>
      <c r="Y794" s="283"/>
      <c r="Z794" s="283"/>
      <c r="AA794" s="283"/>
      <c r="AB794" s="283"/>
      <c r="AC794" s="283"/>
      <c r="AD794" s="283"/>
      <c r="AE794" s="283"/>
      <c r="AF794" s="283"/>
      <c r="AG794" s="283"/>
      <c r="AH794" s="283"/>
      <c r="AI794" s="283"/>
      <c r="AJ794" s="283"/>
      <c r="AK794" s="283"/>
    </row>
    <row r="795" spans="1:37" s="23" customFormat="1" ht="15.75">
      <c r="A795" s="118"/>
      <c r="B795" s="109"/>
      <c r="C795" s="88"/>
      <c r="D795" s="88"/>
      <c r="E795" s="88"/>
      <c r="F795" s="88"/>
      <c r="G795" s="22"/>
      <c r="H795" s="283"/>
      <c r="I795" s="283"/>
      <c r="J795" s="283"/>
      <c r="K795" s="283"/>
      <c r="L795" s="283"/>
      <c r="M795" s="283"/>
      <c r="N795" s="283"/>
      <c r="O795" s="283"/>
      <c r="P795" s="283"/>
      <c r="Q795" s="283"/>
      <c r="R795" s="283"/>
      <c r="S795" s="283"/>
      <c r="T795" s="283"/>
      <c r="U795" s="283"/>
      <c r="V795" s="283"/>
      <c r="W795" s="283"/>
      <c r="X795" s="283"/>
      <c r="Y795" s="283"/>
      <c r="Z795" s="283"/>
      <c r="AA795" s="283"/>
      <c r="AB795" s="283"/>
      <c r="AC795" s="283"/>
      <c r="AD795" s="283"/>
      <c r="AE795" s="283"/>
      <c r="AF795" s="283"/>
      <c r="AG795" s="283"/>
      <c r="AH795" s="283"/>
      <c r="AI795" s="283"/>
      <c r="AJ795" s="283"/>
      <c r="AK795" s="283"/>
    </row>
    <row r="796" spans="1:37" s="23" customFormat="1" ht="15.75">
      <c r="A796" s="118"/>
      <c r="B796" s="109"/>
      <c r="C796" s="88"/>
      <c r="D796" s="88"/>
      <c r="E796" s="88"/>
      <c r="F796" s="88"/>
      <c r="G796" s="22"/>
      <c r="H796" s="283"/>
      <c r="I796" s="283"/>
      <c r="J796" s="283"/>
      <c r="K796" s="283"/>
      <c r="L796" s="283"/>
      <c r="M796" s="283"/>
      <c r="N796" s="283"/>
      <c r="O796" s="283"/>
      <c r="P796" s="283"/>
      <c r="Q796" s="283"/>
      <c r="R796" s="283"/>
      <c r="S796" s="283"/>
      <c r="T796" s="283"/>
      <c r="U796" s="283"/>
      <c r="V796" s="283"/>
      <c r="W796" s="283"/>
      <c r="X796" s="283"/>
      <c r="Y796" s="283"/>
      <c r="Z796" s="283"/>
      <c r="AA796" s="283"/>
      <c r="AB796" s="283"/>
      <c r="AC796" s="283"/>
      <c r="AD796" s="283"/>
      <c r="AE796" s="283"/>
      <c r="AF796" s="283"/>
      <c r="AG796" s="283"/>
      <c r="AH796" s="283"/>
      <c r="AI796" s="283"/>
      <c r="AJ796" s="283"/>
      <c r="AK796" s="283"/>
    </row>
    <row r="797" spans="1:37" s="23" customFormat="1" ht="15.75">
      <c r="A797" s="118"/>
      <c r="B797" s="109"/>
      <c r="C797" s="88"/>
      <c r="D797" s="88"/>
      <c r="E797" s="88"/>
      <c r="F797" s="88"/>
      <c r="G797" s="22"/>
      <c r="H797" s="283"/>
      <c r="I797" s="283"/>
      <c r="J797" s="283"/>
      <c r="K797" s="283"/>
      <c r="L797" s="283"/>
      <c r="M797" s="283"/>
      <c r="N797" s="283"/>
      <c r="O797" s="283"/>
      <c r="P797" s="283"/>
      <c r="Q797" s="283"/>
      <c r="R797" s="283"/>
      <c r="S797" s="283"/>
      <c r="T797" s="283"/>
      <c r="U797" s="283"/>
      <c r="V797" s="283"/>
      <c r="W797" s="283"/>
      <c r="X797" s="283"/>
      <c r="Y797" s="283"/>
      <c r="Z797" s="283"/>
      <c r="AA797" s="283"/>
      <c r="AB797" s="283"/>
      <c r="AC797" s="283"/>
      <c r="AD797" s="283"/>
      <c r="AE797" s="283"/>
      <c r="AF797" s="283"/>
      <c r="AG797" s="283"/>
      <c r="AH797" s="283"/>
      <c r="AI797" s="283"/>
      <c r="AJ797" s="283"/>
      <c r="AK797" s="283"/>
    </row>
    <row r="798" spans="1:37" s="23" customFormat="1" ht="15.75">
      <c r="A798" s="118"/>
      <c r="B798" s="109"/>
      <c r="C798" s="88"/>
      <c r="D798" s="88"/>
      <c r="E798" s="88"/>
      <c r="F798" s="88"/>
      <c r="G798" s="22"/>
      <c r="H798" s="283"/>
      <c r="I798" s="283"/>
      <c r="J798" s="283"/>
      <c r="K798" s="283"/>
      <c r="L798" s="283"/>
      <c r="M798" s="283"/>
      <c r="N798" s="283"/>
      <c r="O798" s="283"/>
      <c r="P798" s="283"/>
      <c r="Q798" s="283"/>
      <c r="R798" s="283"/>
      <c r="S798" s="283"/>
      <c r="T798" s="283"/>
      <c r="U798" s="283"/>
      <c r="V798" s="283"/>
      <c r="W798" s="283"/>
      <c r="X798" s="283"/>
      <c r="Y798" s="283"/>
      <c r="Z798" s="283"/>
      <c r="AA798" s="283"/>
      <c r="AB798" s="283"/>
      <c r="AC798" s="283"/>
      <c r="AD798" s="283"/>
      <c r="AE798" s="283"/>
      <c r="AF798" s="283"/>
      <c r="AG798" s="283"/>
      <c r="AH798" s="283"/>
      <c r="AI798" s="283"/>
      <c r="AJ798" s="283"/>
      <c r="AK798" s="283"/>
    </row>
    <row r="799" spans="1:37" s="23" customFormat="1" ht="15.75">
      <c r="A799" s="118"/>
      <c r="B799" s="109"/>
      <c r="C799" s="88"/>
      <c r="D799" s="88"/>
      <c r="E799" s="88"/>
      <c r="F799" s="88"/>
      <c r="G799" s="22"/>
      <c r="H799" s="283"/>
      <c r="I799" s="283"/>
      <c r="J799" s="283"/>
      <c r="K799" s="283"/>
      <c r="L799" s="283"/>
      <c r="M799" s="283"/>
      <c r="N799" s="283"/>
      <c r="O799" s="283"/>
      <c r="P799" s="283"/>
      <c r="Q799" s="283"/>
      <c r="R799" s="283"/>
      <c r="S799" s="283"/>
      <c r="T799" s="283"/>
      <c r="U799" s="283"/>
      <c r="V799" s="283"/>
      <c r="W799" s="283"/>
      <c r="X799" s="283"/>
      <c r="Y799" s="283"/>
      <c r="Z799" s="283"/>
      <c r="AA799" s="283"/>
      <c r="AB799" s="283"/>
      <c r="AC799" s="283"/>
      <c r="AD799" s="283"/>
      <c r="AE799" s="283"/>
      <c r="AF799" s="283"/>
      <c r="AG799" s="283"/>
      <c r="AH799" s="283"/>
      <c r="AI799" s="283"/>
      <c r="AJ799" s="283"/>
      <c r="AK799" s="283"/>
    </row>
    <row r="800" spans="1:37" s="23" customFormat="1" ht="15.75">
      <c r="A800" s="118"/>
      <c r="B800" s="109"/>
      <c r="C800" s="88"/>
      <c r="D800" s="88"/>
      <c r="E800" s="88"/>
      <c r="F800" s="88"/>
      <c r="G800" s="22"/>
      <c r="H800" s="283"/>
      <c r="I800" s="283"/>
      <c r="J800" s="283"/>
      <c r="K800" s="283"/>
      <c r="L800" s="283"/>
      <c r="M800" s="283"/>
      <c r="N800" s="283"/>
      <c r="O800" s="283"/>
      <c r="P800" s="283"/>
      <c r="Q800" s="283"/>
      <c r="R800" s="283"/>
      <c r="S800" s="283"/>
      <c r="T800" s="283"/>
      <c r="U800" s="283"/>
      <c r="V800" s="283"/>
      <c r="W800" s="283"/>
      <c r="X800" s="283"/>
      <c r="Y800" s="283"/>
      <c r="Z800" s="283"/>
      <c r="AA800" s="283"/>
      <c r="AB800" s="283"/>
      <c r="AC800" s="283"/>
      <c r="AD800" s="283"/>
      <c r="AE800" s="283"/>
      <c r="AF800" s="283"/>
      <c r="AG800" s="283"/>
      <c r="AH800" s="283"/>
      <c r="AI800" s="283"/>
      <c r="AJ800" s="283"/>
      <c r="AK800" s="283"/>
    </row>
    <row r="801" spans="1:37" s="23" customFormat="1" ht="15.75">
      <c r="A801" s="118"/>
      <c r="B801" s="109"/>
      <c r="C801" s="88"/>
      <c r="D801" s="88"/>
      <c r="E801" s="88"/>
      <c r="F801" s="88"/>
      <c r="G801" s="22"/>
      <c r="H801" s="283"/>
      <c r="I801" s="283"/>
      <c r="J801" s="283"/>
      <c r="K801" s="283"/>
      <c r="L801" s="283"/>
      <c r="M801" s="283"/>
      <c r="N801" s="283"/>
      <c r="O801" s="283"/>
      <c r="P801" s="283"/>
      <c r="Q801" s="283"/>
      <c r="R801" s="283"/>
      <c r="S801" s="283"/>
      <c r="T801" s="283"/>
      <c r="U801" s="283"/>
      <c r="V801" s="283"/>
      <c r="W801" s="283"/>
      <c r="X801" s="283"/>
      <c r="Y801" s="283"/>
      <c r="Z801" s="283"/>
      <c r="AA801" s="283"/>
      <c r="AB801" s="283"/>
      <c r="AC801" s="283"/>
      <c r="AD801" s="283"/>
      <c r="AE801" s="283"/>
      <c r="AF801" s="283"/>
      <c r="AG801" s="283"/>
      <c r="AH801" s="283"/>
      <c r="AI801" s="283"/>
      <c r="AJ801" s="283"/>
      <c r="AK801" s="283"/>
    </row>
    <row r="802" spans="1:37" s="23" customFormat="1" ht="15.75">
      <c r="A802" s="118"/>
      <c r="B802" s="109"/>
      <c r="C802" s="88"/>
      <c r="D802" s="88"/>
      <c r="E802" s="88"/>
      <c r="F802" s="88"/>
      <c r="G802" s="22"/>
      <c r="H802" s="283"/>
      <c r="I802" s="283"/>
      <c r="J802" s="283"/>
      <c r="K802" s="283"/>
      <c r="L802" s="283"/>
      <c r="M802" s="283"/>
      <c r="N802" s="283"/>
      <c r="O802" s="283"/>
      <c r="P802" s="283"/>
      <c r="Q802" s="283"/>
      <c r="R802" s="283"/>
      <c r="S802" s="283"/>
      <c r="T802" s="283"/>
      <c r="U802" s="283"/>
      <c r="V802" s="283"/>
      <c r="W802" s="283"/>
      <c r="X802" s="283"/>
      <c r="Y802" s="283"/>
      <c r="Z802" s="283"/>
      <c r="AA802" s="283"/>
      <c r="AB802" s="283"/>
      <c r="AC802" s="283"/>
      <c r="AD802" s="283"/>
      <c r="AE802" s="283"/>
      <c r="AF802" s="283"/>
      <c r="AG802" s="283"/>
      <c r="AH802" s="283"/>
      <c r="AI802" s="283"/>
      <c r="AJ802" s="283"/>
      <c r="AK802" s="283"/>
    </row>
    <row r="803" spans="1:37" s="23" customFormat="1" ht="15.75">
      <c r="A803" s="118"/>
      <c r="B803" s="109"/>
      <c r="C803" s="88"/>
      <c r="D803" s="88"/>
      <c r="E803" s="88"/>
      <c r="F803" s="88"/>
      <c r="G803" s="22"/>
      <c r="H803" s="283"/>
      <c r="I803" s="283"/>
      <c r="J803" s="283"/>
      <c r="K803" s="283"/>
      <c r="L803" s="283"/>
      <c r="M803" s="283"/>
      <c r="N803" s="283"/>
      <c r="O803" s="283"/>
      <c r="P803" s="283"/>
      <c r="Q803" s="283"/>
      <c r="R803" s="283"/>
      <c r="S803" s="283"/>
      <c r="T803" s="283"/>
      <c r="U803" s="283"/>
      <c r="V803" s="283"/>
      <c r="W803" s="283"/>
      <c r="X803" s="283"/>
      <c r="Y803" s="283"/>
      <c r="Z803" s="283"/>
      <c r="AA803" s="283"/>
      <c r="AB803" s="283"/>
      <c r="AC803" s="283"/>
      <c r="AD803" s="283"/>
      <c r="AE803" s="283"/>
      <c r="AF803" s="283"/>
      <c r="AG803" s="283"/>
      <c r="AH803" s="283"/>
      <c r="AI803" s="283"/>
      <c r="AJ803" s="283"/>
      <c r="AK803" s="283"/>
    </row>
    <row r="804" spans="1:37" s="23" customFormat="1" ht="15.75">
      <c r="A804" s="118"/>
      <c r="B804" s="109"/>
      <c r="C804" s="88"/>
      <c r="D804" s="88"/>
      <c r="E804" s="88"/>
      <c r="F804" s="88"/>
      <c r="G804" s="22"/>
      <c r="H804" s="283"/>
      <c r="I804" s="283"/>
      <c r="J804" s="283"/>
      <c r="K804" s="283"/>
      <c r="L804" s="283"/>
      <c r="M804" s="283"/>
      <c r="N804" s="283"/>
      <c r="O804" s="283"/>
      <c r="P804" s="283"/>
      <c r="Q804" s="283"/>
      <c r="R804" s="283"/>
      <c r="S804" s="283"/>
      <c r="T804" s="283"/>
      <c r="U804" s="283"/>
      <c r="V804" s="283"/>
      <c r="W804" s="283"/>
      <c r="X804" s="283"/>
      <c r="Y804" s="283"/>
      <c r="Z804" s="283"/>
      <c r="AA804" s="283"/>
      <c r="AB804" s="283"/>
      <c r="AC804" s="283"/>
      <c r="AD804" s="283"/>
      <c r="AE804" s="283"/>
      <c r="AF804" s="283"/>
      <c r="AG804" s="283"/>
      <c r="AH804" s="283"/>
      <c r="AI804" s="283"/>
      <c r="AJ804" s="283"/>
      <c r="AK804" s="283"/>
    </row>
    <row r="805" spans="1:37" s="23" customFormat="1" ht="15.75">
      <c r="A805" s="118"/>
      <c r="B805" s="109"/>
      <c r="C805" s="88"/>
      <c r="D805" s="88"/>
      <c r="E805" s="88"/>
      <c r="F805" s="88"/>
      <c r="G805" s="22"/>
      <c r="H805" s="283"/>
      <c r="I805" s="283"/>
      <c r="J805" s="283"/>
      <c r="K805" s="283"/>
      <c r="L805" s="283"/>
      <c r="M805" s="283"/>
      <c r="N805" s="283"/>
      <c r="O805" s="283"/>
      <c r="P805" s="283"/>
      <c r="Q805" s="283"/>
      <c r="R805" s="283"/>
      <c r="S805" s="283"/>
      <c r="T805" s="283"/>
      <c r="U805" s="283"/>
      <c r="V805" s="283"/>
      <c r="W805" s="283"/>
      <c r="X805" s="283"/>
      <c r="Y805" s="283"/>
      <c r="Z805" s="283"/>
      <c r="AA805" s="283"/>
      <c r="AB805" s="283"/>
      <c r="AC805" s="283"/>
      <c r="AD805" s="283"/>
      <c r="AE805" s="283"/>
      <c r="AF805" s="283"/>
      <c r="AG805" s="283"/>
      <c r="AH805" s="283"/>
      <c r="AI805" s="283"/>
      <c r="AJ805" s="283"/>
      <c r="AK805" s="283"/>
    </row>
    <row r="806" spans="1:37" s="23" customFormat="1" ht="15.75">
      <c r="A806" s="118"/>
      <c r="B806" s="109"/>
      <c r="C806" s="88"/>
      <c r="D806" s="88"/>
      <c r="E806" s="88"/>
      <c r="F806" s="88"/>
      <c r="G806" s="22"/>
      <c r="H806" s="283"/>
      <c r="I806" s="283"/>
      <c r="J806" s="283"/>
      <c r="K806" s="283"/>
      <c r="L806" s="283"/>
      <c r="M806" s="283"/>
      <c r="N806" s="283"/>
      <c r="O806" s="283"/>
      <c r="P806" s="283"/>
      <c r="Q806" s="283"/>
      <c r="R806" s="283"/>
      <c r="S806" s="283"/>
      <c r="T806" s="283"/>
      <c r="U806" s="283"/>
      <c r="V806" s="283"/>
      <c r="W806" s="283"/>
      <c r="X806" s="283"/>
      <c r="Y806" s="283"/>
      <c r="Z806" s="283"/>
      <c r="AA806" s="283"/>
      <c r="AB806" s="283"/>
      <c r="AC806" s="283"/>
      <c r="AD806" s="283"/>
      <c r="AE806" s="283"/>
      <c r="AF806" s="283"/>
      <c r="AG806" s="283"/>
      <c r="AH806" s="283"/>
      <c r="AI806" s="283"/>
      <c r="AJ806" s="283"/>
      <c r="AK806" s="283"/>
    </row>
    <row r="807" spans="1:37" s="23" customFormat="1" ht="15.75">
      <c r="A807" s="118"/>
      <c r="B807" s="109"/>
      <c r="C807" s="88"/>
      <c r="D807" s="88"/>
      <c r="E807" s="88"/>
      <c r="F807" s="88"/>
      <c r="G807" s="22"/>
      <c r="H807" s="283"/>
      <c r="I807" s="283"/>
      <c r="J807" s="283"/>
      <c r="K807" s="283"/>
      <c r="L807" s="283"/>
      <c r="M807" s="283"/>
      <c r="N807" s="283"/>
      <c r="O807" s="283"/>
      <c r="P807" s="283"/>
      <c r="Q807" s="283"/>
      <c r="R807" s="283"/>
      <c r="S807" s="283"/>
      <c r="T807" s="283"/>
      <c r="U807" s="283"/>
      <c r="V807" s="283"/>
      <c r="W807" s="283"/>
      <c r="X807" s="283"/>
      <c r="Y807" s="283"/>
      <c r="Z807" s="283"/>
      <c r="AA807" s="283"/>
      <c r="AB807" s="283"/>
      <c r="AC807" s="283"/>
      <c r="AD807" s="283"/>
      <c r="AE807" s="283"/>
      <c r="AF807" s="283"/>
      <c r="AG807" s="283"/>
      <c r="AH807" s="283"/>
      <c r="AI807" s="283"/>
      <c r="AJ807" s="283"/>
      <c r="AK807" s="283"/>
    </row>
    <row r="808" spans="1:37" s="23" customFormat="1" ht="15.75">
      <c r="A808" s="118"/>
      <c r="B808" s="109"/>
      <c r="C808" s="88"/>
      <c r="D808" s="88"/>
      <c r="E808" s="88"/>
      <c r="F808" s="88"/>
      <c r="G808" s="22"/>
      <c r="H808" s="283"/>
      <c r="I808" s="283"/>
      <c r="J808" s="283"/>
      <c r="K808" s="283"/>
      <c r="L808" s="283"/>
      <c r="M808" s="283"/>
      <c r="N808" s="283"/>
      <c r="O808" s="283"/>
      <c r="P808" s="283"/>
      <c r="Q808" s="283"/>
      <c r="R808" s="283"/>
      <c r="S808" s="283"/>
      <c r="T808" s="283"/>
      <c r="U808" s="283"/>
      <c r="V808" s="283"/>
      <c r="W808" s="283"/>
      <c r="X808" s="283"/>
      <c r="Y808" s="283"/>
      <c r="Z808" s="283"/>
      <c r="AA808" s="283"/>
      <c r="AB808" s="283"/>
      <c r="AC808" s="283"/>
      <c r="AD808" s="283"/>
      <c r="AE808" s="283"/>
      <c r="AF808" s="283"/>
      <c r="AG808" s="283"/>
      <c r="AH808" s="283"/>
      <c r="AI808" s="283"/>
      <c r="AJ808" s="283"/>
      <c r="AK808" s="283"/>
    </row>
    <row r="809" spans="1:37" s="23" customFormat="1" ht="15.75">
      <c r="A809" s="118"/>
      <c r="B809" s="109"/>
      <c r="C809" s="88"/>
      <c r="D809" s="88"/>
      <c r="E809" s="88"/>
      <c r="F809" s="88"/>
      <c r="G809" s="22"/>
      <c r="H809" s="283"/>
      <c r="I809" s="283"/>
      <c r="J809" s="283"/>
      <c r="K809" s="283"/>
      <c r="L809" s="283"/>
      <c r="M809" s="283"/>
      <c r="N809" s="283"/>
      <c r="O809" s="283"/>
      <c r="P809" s="283"/>
      <c r="Q809" s="283"/>
      <c r="R809" s="283"/>
      <c r="S809" s="283"/>
      <c r="T809" s="283"/>
      <c r="U809" s="283"/>
      <c r="V809" s="283"/>
      <c r="W809" s="283"/>
      <c r="X809" s="283"/>
      <c r="Y809" s="283"/>
      <c r="Z809" s="283"/>
      <c r="AA809" s="283"/>
      <c r="AB809" s="283"/>
      <c r="AC809" s="283"/>
      <c r="AD809" s="283"/>
      <c r="AE809" s="283"/>
      <c r="AF809" s="283"/>
      <c r="AG809" s="283"/>
      <c r="AH809" s="283"/>
      <c r="AI809" s="283"/>
      <c r="AJ809" s="283"/>
      <c r="AK809" s="283"/>
    </row>
    <row r="810" spans="1:37" s="23" customFormat="1" ht="15.75">
      <c r="A810" s="118"/>
      <c r="B810" s="109"/>
      <c r="C810" s="88"/>
      <c r="D810" s="88"/>
      <c r="E810" s="88"/>
      <c r="F810" s="88"/>
      <c r="G810" s="22"/>
      <c r="H810" s="283"/>
      <c r="I810" s="283"/>
      <c r="J810" s="283"/>
      <c r="K810" s="283"/>
      <c r="L810" s="283"/>
      <c r="M810" s="283"/>
      <c r="N810" s="283"/>
      <c r="O810" s="283"/>
      <c r="P810" s="283"/>
      <c r="Q810" s="283"/>
      <c r="R810" s="283"/>
      <c r="S810" s="283"/>
      <c r="T810" s="283"/>
      <c r="U810" s="283"/>
      <c r="V810" s="283"/>
      <c r="W810" s="283"/>
      <c r="X810" s="283"/>
      <c r="Y810" s="283"/>
      <c r="Z810" s="283"/>
      <c r="AA810" s="283"/>
      <c r="AB810" s="283"/>
      <c r="AC810" s="283"/>
      <c r="AD810" s="283"/>
      <c r="AE810" s="283"/>
      <c r="AF810" s="283"/>
      <c r="AG810" s="283"/>
      <c r="AH810" s="283"/>
      <c r="AI810" s="283"/>
      <c r="AJ810" s="283"/>
      <c r="AK810" s="283"/>
    </row>
    <row r="811" spans="1:37" s="23" customFormat="1" ht="15.75">
      <c r="A811" s="118"/>
      <c r="B811" s="109"/>
      <c r="C811" s="88"/>
      <c r="D811" s="88"/>
      <c r="E811" s="88"/>
      <c r="F811" s="88"/>
      <c r="G811" s="22"/>
      <c r="H811" s="283"/>
      <c r="I811" s="283"/>
      <c r="J811" s="283"/>
      <c r="K811" s="283"/>
      <c r="L811" s="283"/>
      <c r="M811" s="283"/>
      <c r="N811" s="283"/>
      <c r="O811" s="283"/>
      <c r="P811" s="283"/>
      <c r="Q811" s="283"/>
      <c r="R811" s="283"/>
      <c r="S811" s="283"/>
      <c r="T811" s="283"/>
      <c r="U811" s="283"/>
      <c r="V811" s="283"/>
      <c r="W811" s="283"/>
      <c r="X811" s="283"/>
      <c r="Y811" s="283"/>
      <c r="Z811" s="283"/>
      <c r="AA811" s="283"/>
      <c r="AB811" s="283"/>
      <c r="AC811" s="283"/>
      <c r="AD811" s="283"/>
      <c r="AE811" s="283"/>
      <c r="AF811" s="283"/>
      <c r="AG811" s="283"/>
      <c r="AH811" s="283"/>
      <c r="AI811" s="283"/>
      <c r="AJ811" s="283"/>
      <c r="AK811" s="283"/>
    </row>
    <row r="812" spans="1:37" s="23" customFormat="1" ht="15.75">
      <c r="A812" s="118"/>
      <c r="B812" s="109"/>
      <c r="C812" s="88"/>
      <c r="D812" s="88"/>
      <c r="E812" s="88"/>
      <c r="F812" s="88"/>
      <c r="G812" s="22"/>
      <c r="H812" s="283"/>
      <c r="I812" s="283"/>
      <c r="J812" s="283"/>
      <c r="K812" s="283"/>
      <c r="L812" s="283"/>
      <c r="M812" s="283"/>
      <c r="N812" s="283"/>
      <c r="O812" s="283"/>
      <c r="P812" s="283"/>
      <c r="Q812" s="283"/>
      <c r="R812" s="283"/>
      <c r="S812" s="283"/>
      <c r="T812" s="283"/>
      <c r="U812" s="283"/>
      <c r="V812" s="283"/>
      <c r="W812" s="283"/>
      <c r="X812" s="283"/>
      <c r="Y812" s="283"/>
      <c r="Z812" s="283"/>
      <c r="AA812" s="283"/>
      <c r="AB812" s="283"/>
      <c r="AC812" s="283"/>
      <c r="AD812" s="283"/>
      <c r="AE812" s="283"/>
      <c r="AF812" s="283"/>
      <c r="AG812" s="283"/>
      <c r="AH812" s="283"/>
      <c r="AI812" s="283"/>
      <c r="AJ812" s="283"/>
      <c r="AK812" s="283"/>
    </row>
    <row r="813" spans="1:37" s="23" customFormat="1" ht="15.75">
      <c r="A813" s="118"/>
      <c r="B813" s="109"/>
      <c r="C813" s="88"/>
      <c r="D813" s="88"/>
      <c r="E813" s="88"/>
      <c r="F813" s="88"/>
      <c r="G813" s="22"/>
      <c r="H813" s="283"/>
      <c r="I813" s="283"/>
      <c r="J813" s="283"/>
      <c r="K813" s="283"/>
      <c r="L813" s="283"/>
      <c r="M813" s="283"/>
      <c r="N813" s="283"/>
      <c r="O813" s="283"/>
      <c r="P813" s="283"/>
      <c r="Q813" s="283"/>
      <c r="R813" s="283"/>
      <c r="S813" s="283"/>
      <c r="T813" s="283"/>
      <c r="U813" s="283"/>
      <c r="V813" s="283"/>
      <c r="W813" s="283"/>
      <c r="X813" s="283"/>
      <c r="Y813" s="283"/>
      <c r="Z813" s="283"/>
      <c r="AA813" s="283"/>
      <c r="AB813" s="283"/>
      <c r="AC813" s="283"/>
      <c r="AD813" s="283"/>
      <c r="AE813" s="283"/>
      <c r="AF813" s="283"/>
      <c r="AG813" s="283"/>
      <c r="AH813" s="283"/>
      <c r="AI813" s="283"/>
      <c r="AJ813" s="283"/>
      <c r="AK813" s="283"/>
    </row>
    <row r="814" spans="1:37" s="23" customFormat="1" ht="15.75">
      <c r="A814" s="118"/>
      <c r="B814" s="109"/>
      <c r="C814" s="88"/>
      <c r="D814" s="88"/>
      <c r="E814" s="88"/>
      <c r="F814" s="88"/>
      <c r="G814" s="22"/>
      <c r="H814" s="283"/>
      <c r="I814" s="283"/>
      <c r="J814" s="283"/>
      <c r="K814" s="283"/>
      <c r="L814" s="283"/>
      <c r="M814" s="283"/>
      <c r="N814" s="283"/>
      <c r="O814" s="283"/>
      <c r="P814" s="283"/>
      <c r="Q814" s="283"/>
      <c r="R814" s="283"/>
      <c r="S814" s="283"/>
      <c r="T814" s="283"/>
      <c r="U814" s="283"/>
      <c r="V814" s="283"/>
      <c r="W814" s="283"/>
      <c r="X814" s="283"/>
      <c r="Y814" s="283"/>
      <c r="Z814" s="283"/>
      <c r="AA814" s="283"/>
      <c r="AB814" s="283"/>
      <c r="AC814" s="283"/>
      <c r="AD814" s="283"/>
      <c r="AE814" s="283"/>
      <c r="AF814" s="283"/>
      <c r="AG814" s="283"/>
      <c r="AH814" s="283"/>
      <c r="AI814" s="283"/>
      <c r="AJ814" s="283"/>
      <c r="AK814" s="283"/>
    </row>
    <row r="815" spans="1:37" s="23" customFormat="1" ht="15.75">
      <c r="A815" s="118"/>
      <c r="B815" s="109"/>
      <c r="C815" s="88"/>
      <c r="D815" s="88"/>
      <c r="E815" s="88"/>
      <c r="F815" s="88"/>
      <c r="G815" s="22"/>
      <c r="H815" s="283"/>
      <c r="I815" s="283"/>
      <c r="J815" s="283"/>
      <c r="K815" s="283"/>
      <c r="L815" s="283"/>
      <c r="M815" s="283"/>
      <c r="N815" s="283"/>
      <c r="O815" s="283"/>
      <c r="P815" s="283"/>
      <c r="Q815" s="283"/>
      <c r="R815" s="283"/>
      <c r="S815" s="283"/>
      <c r="T815" s="283"/>
      <c r="U815" s="283"/>
      <c r="V815" s="283"/>
      <c r="W815" s="283"/>
      <c r="X815" s="283"/>
      <c r="Y815" s="283"/>
      <c r="Z815" s="283"/>
      <c r="AA815" s="283"/>
      <c r="AB815" s="283"/>
      <c r="AC815" s="283"/>
      <c r="AD815" s="283"/>
      <c r="AE815" s="283"/>
      <c r="AF815" s="283"/>
      <c r="AG815" s="283"/>
      <c r="AH815" s="283"/>
      <c r="AI815" s="283"/>
      <c r="AJ815" s="283"/>
      <c r="AK815" s="283"/>
    </row>
    <row r="816" spans="1:37" s="23" customFormat="1" ht="15.75">
      <c r="A816" s="118"/>
      <c r="B816" s="109"/>
      <c r="C816" s="88"/>
      <c r="D816" s="88"/>
      <c r="E816" s="88"/>
      <c r="F816" s="88"/>
      <c r="G816" s="22"/>
      <c r="H816" s="283"/>
      <c r="I816" s="283"/>
      <c r="J816" s="283"/>
      <c r="K816" s="283"/>
      <c r="L816" s="283"/>
      <c r="M816" s="283"/>
      <c r="N816" s="283"/>
      <c r="O816" s="283"/>
      <c r="P816" s="283"/>
      <c r="Q816" s="283"/>
      <c r="R816" s="283"/>
      <c r="S816" s="283"/>
      <c r="T816" s="283"/>
      <c r="U816" s="283"/>
      <c r="V816" s="283"/>
      <c r="W816" s="283"/>
      <c r="X816" s="283"/>
      <c r="Y816" s="283"/>
      <c r="Z816" s="283"/>
      <c r="AA816" s="283"/>
      <c r="AB816" s="283"/>
      <c r="AC816" s="283"/>
      <c r="AD816" s="283"/>
      <c r="AE816" s="283"/>
      <c r="AF816" s="283"/>
      <c r="AG816" s="283"/>
      <c r="AH816" s="283"/>
      <c r="AI816" s="283"/>
      <c r="AJ816" s="283"/>
      <c r="AK816" s="283"/>
    </row>
    <row r="817" spans="1:37" s="23" customFormat="1" ht="15.75">
      <c r="A817" s="118"/>
      <c r="B817" s="109"/>
      <c r="C817" s="88"/>
      <c r="D817" s="88"/>
      <c r="E817" s="88"/>
      <c r="F817" s="88"/>
      <c r="G817" s="22"/>
      <c r="H817" s="283"/>
      <c r="I817" s="283"/>
      <c r="J817" s="283"/>
      <c r="K817" s="283"/>
      <c r="L817" s="283"/>
      <c r="M817" s="283"/>
      <c r="N817" s="283"/>
      <c r="O817" s="283"/>
      <c r="P817" s="283"/>
      <c r="Q817" s="283"/>
      <c r="R817" s="283"/>
      <c r="S817" s="283"/>
      <c r="T817" s="283"/>
      <c r="U817" s="283"/>
      <c r="V817" s="283"/>
      <c r="W817" s="283"/>
      <c r="X817" s="283"/>
      <c r="Y817" s="283"/>
      <c r="Z817" s="283"/>
      <c r="AA817" s="283"/>
      <c r="AB817" s="283"/>
      <c r="AC817" s="283"/>
      <c r="AD817" s="283"/>
      <c r="AE817" s="283"/>
      <c r="AF817" s="283"/>
      <c r="AG817" s="283"/>
      <c r="AH817" s="283"/>
      <c r="AI817" s="283"/>
      <c r="AJ817" s="283"/>
      <c r="AK817" s="283"/>
    </row>
    <row r="818" spans="1:37" s="23" customFormat="1" ht="15.75">
      <c r="A818" s="118"/>
      <c r="B818" s="109"/>
      <c r="C818" s="88"/>
      <c r="D818" s="88"/>
      <c r="E818" s="88"/>
      <c r="F818" s="88"/>
      <c r="G818" s="22"/>
      <c r="H818" s="283"/>
      <c r="I818" s="283"/>
      <c r="J818" s="283"/>
      <c r="K818" s="283"/>
      <c r="L818" s="283"/>
      <c r="M818" s="283"/>
      <c r="N818" s="283"/>
      <c r="O818" s="283"/>
      <c r="P818" s="283"/>
      <c r="Q818" s="283"/>
      <c r="R818" s="283"/>
      <c r="S818" s="283"/>
      <c r="T818" s="283"/>
      <c r="U818" s="283"/>
      <c r="V818" s="283"/>
      <c r="W818" s="283"/>
      <c r="X818" s="283"/>
      <c r="Y818" s="283"/>
      <c r="Z818" s="283"/>
      <c r="AA818" s="283"/>
      <c r="AB818" s="283"/>
      <c r="AC818" s="283"/>
      <c r="AD818" s="283"/>
      <c r="AE818" s="283"/>
      <c r="AF818" s="283"/>
      <c r="AG818" s="283"/>
      <c r="AH818" s="283"/>
      <c r="AI818" s="283"/>
      <c r="AJ818" s="283"/>
      <c r="AK818" s="283"/>
    </row>
    <row r="819" spans="1:37" s="23" customFormat="1" ht="15.75">
      <c r="A819" s="118"/>
      <c r="B819" s="109"/>
      <c r="C819" s="88"/>
      <c r="D819" s="88"/>
      <c r="E819" s="88"/>
      <c r="F819" s="88"/>
      <c r="G819" s="22"/>
      <c r="H819" s="283"/>
      <c r="I819" s="283"/>
      <c r="J819" s="283"/>
      <c r="K819" s="283"/>
      <c r="L819" s="283"/>
      <c r="M819" s="283"/>
      <c r="N819" s="283"/>
      <c r="O819" s="283"/>
      <c r="P819" s="283"/>
      <c r="Q819" s="283"/>
      <c r="R819" s="283"/>
      <c r="S819" s="283"/>
      <c r="T819" s="283"/>
      <c r="U819" s="283"/>
      <c r="V819" s="283"/>
      <c r="W819" s="283"/>
      <c r="X819" s="283"/>
      <c r="Y819" s="283"/>
      <c r="Z819" s="283"/>
      <c r="AA819" s="283"/>
      <c r="AB819" s="283"/>
      <c r="AC819" s="283"/>
      <c r="AD819" s="283"/>
      <c r="AE819" s="283"/>
      <c r="AF819" s="283"/>
      <c r="AG819" s="283"/>
      <c r="AH819" s="283"/>
      <c r="AI819" s="283"/>
      <c r="AJ819" s="283"/>
      <c r="AK819" s="283"/>
    </row>
    <row r="820" spans="1:37" s="23" customFormat="1" ht="15.75">
      <c r="A820" s="118"/>
      <c r="B820" s="109"/>
      <c r="C820" s="88"/>
      <c r="D820" s="88"/>
      <c r="E820" s="88"/>
      <c r="F820" s="88"/>
      <c r="G820" s="22"/>
      <c r="H820" s="283"/>
      <c r="I820" s="283"/>
      <c r="J820" s="283"/>
      <c r="K820" s="283"/>
      <c r="L820" s="283"/>
      <c r="M820" s="283"/>
      <c r="N820" s="283"/>
      <c r="O820" s="283"/>
      <c r="P820" s="283"/>
      <c r="Q820" s="283"/>
      <c r="R820" s="283"/>
      <c r="S820" s="283"/>
      <c r="T820" s="283"/>
      <c r="U820" s="283"/>
      <c r="V820" s="283"/>
      <c r="W820" s="283"/>
      <c r="X820" s="283"/>
      <c r="Y820" s="283"/>
      <c r="Z820" s="283"/>
      <c r="AA820" s="283"/>
      <c r="AB820" s="283"/>
      <c r="AC820" s="283"/>
      <c r="AD820" s="283"/>
      <c r="AE820" s="283"/>
      <c r="AF820" s="283"/>
      <c r="AG820" s="283"/>
      <c r="AH820" s="283"/>
      <c r="AI820" s="283"/>
      <c r="AJ820" s="283"/>
      <c r="AK820" s="283"/>
    </row>
    <row r="821" spans="1:37" s="23" customFormat="1" ht="15.75">
      <c r="A821" s="118"/>
      <c r="B821" s="109"/>
      <c r="C821" s="88"/>
      <c r="D821" s="88"/>
      <c r="E821" s="88"/>
      <c r="F821" s="88"/>
      <c r="G821" s="22"/>
      <c r="H821" s="283"/>
      <c r="I821" s="283"/>
      <c r="J821" s="283"/>
      <c r="K821" s="283"/>
      <c r="L821" s="283"/>
      <c r="M821" s="283"/>
      <c r="N821" s="283"/>
      <c r="O821" s="283"/>
      <c r="P821" s="283"/>
      <c r="Q821" s="283"/>
      <c r="R821" s="283"/>
      <c r="S821" s="283"/>
      <c r="T821" s="283"/>
      <c r="U821" s="283"/>
      <c r="V821" s="283"/>
      <c r="W821" s="283"/>
      <c r="X821" s="283"/>
      <c r="Y821" s="283"/>
      <c r="Z821" s="283"/>
      <c r="AA821" s="283"/>
      <c r="AB821" s="283"/>
      <c r="AC821" s="283"/>
      <c r="AD821" s="283"/>
      <c r="AE821" s="283"/>
      <c r="AF821" s="283"/>
      <c r="AG821" s="283"/>
      <c r="AH821" s="283"/>
      <c r="AI821" s="283"/>
      <c r="AJ821" s="283"/>
      <c r="AK821" s="283"/>
    </row>
    <row r="822" spans="1:37" s="23" customFormat="1" ht="15.75">
      <c r="A822" s="118"/>
      <c r="B822" s="109"/>
      <c r="C822" s="88"/>
      <c r="D822" s="88"/>
      <c r="E822" s="88"/>
      <c r="F822" s="88"/>
      <c r="G822" s="22"/>
      <c r="H822" s="283"/>
      <c r="I822" s="283"/>
      <c r="J822" s="283"/>
      <c r="K822" s="283"/>
      <c r="L822" s="283"/>
      <c r="M822" s="283"/>
      <c r="N822" s="283"/>
      <c r="O822" s="283"/>
      <c r="P822" s="283"/>
      <c r="Q822" s="283"/>
      <c r="R822" s="283"/>
      <c r="S822" s="283"/>
      <c r="T822" s="283"/>
      <c r="U822" s="283"/>
      <c r="V822" s="283"/>
      <c r="W822" s="283"/>
      <c r="X822" s="283"/>
      <c r="Y822" s="283"/>
      <c r="Z822" s="283"/>
      <c r="AA822" s="283"/>
      <c r="AB822" s="283"/>
      <c r="AC822" s="283"/>
      <c r="AD822" s="283"/>
      <c r="AE822" s="283"/>
      <c r="AF822" s="283"/>
      <c r="AG822" s="283"/>
      <c r="AH822" s="283"/>
      <c r="AI822" s="283"/>
      <c r="AJ822" s="283"/>
      <c r="AK822" s="283"/>
    </row>
    <row r="823" spans="1:37" s="23" customFormat="1" ht="15.75">
      <c r="A823" s="118"/>
      <c r="B823" s="109"/>
      <c r="C823" s="88"/>
      <c r="D823" s="88"/>
      <c r="E823" s="88"/>
      <c r="F823" s="88"/>
      <c r="G823" s="22"/>
      <c r="H823" s="283"/>
      <c r="I823" s="283"/>
      <c r="J823" s="283"/>
      <c r="K823" s="283"/>
      <c r="L823" s="283"/>
      <c r="M823" s="283"/>
      <c r="N823" s="283"/>
      <c r="O823" s="283"/>
      <c r="P823" s="283"/>
      <c r="Q823" s="283"/>
      <c r="R823" s="283"/>
      <c r="S823" s="283"/>
      <c r="T823" s="283"/>
      <c r="U823" s="283"/>
      <c r="V823" s="283"/>
      <c r="W823" s="283"/>
      <c r="X823" s="283"/>
      <c r="Y823" s="283"/>
      <c r="Z823" s="283"/>
      <c r="AA823" s="283"/>
      <c r="AB823" s="283"/>
      <c r="AC823" s="283"/>
      <c r="AD823" s="283"/>
      <c r="AE823" s="283"/>
      <c r="AF823" s="283"/>
      <c r="AG823" s="283"/>
      <c r="AH823" s="283"/>
      <c r="AI823" s="283"/>
      <c r="AJ823" s="283"/>
      <c r="AK823" s="283"/>
    </row>
    <row r="824" spans="1:37" s="23" customFormat="1" ht="15.75">
      <c r="A824" s="118"/>
      <c r="B824" s="109"/>
      <c r="C824" s="88"/>
      <c r="D824" s="88"/>
      <c r="E824" s="88"/>
      <c r="F824" s="88"/>
      <c r="G824" s="22"/>
      <c r="H824" s="283"/>
      <c r="I824" s="283"/>
      <c r="J824" s="283"/>
      <c r="K824" s="283"/>
      <c r="L824" s="283"/>
      <c r="M824" s="283"/>
      <c r="N824" s="283"/>
      <c r="O824" s="283"/>
      <c r="P824" s="283"/>
      <c r="Q824" s="283"/>
      <c r="R824" s="283"/>
      <c r="S824" s="283"/>
      <c r="T824" s="283"/>
      <c r="U824" s="283"/>
      <c r="V824" s="283"/>
      <c r="W824" s="283"/>
      <c r="X824" s="283"/>
      <c r="Y824" s="283"/>
      <c r="Z824" s="283"/>
      <c r="AA824" s="283"/>
      <c r="AB824" s="283"/>
      <c r="AC824" s="283"/>
      <c r="AD824" s="283"/>
      <c r="AE824" s="283"/>
      <c r="AF824" s="283"/>
      <c r="AG824" s="283"/>
      <c r="AH824" s="283"/>
      <c r="AI824" s="283"/>
      <c r="AJ824" s="283"/>
      <c r="AK824" s="283"/>
    </row>
    <row r="825" spans="1:37" s="23" customFormat="1" ht="15.75">
      <c r="A825" s="118"/>
      <c r="B825" s="109"/>
      <c r="C825" s="88"/>
      <c r="D825" s="88"/>
      <c r="E825" s="88"/>
      <c r="F825" s="88"/>
      <c r="G825" s="22"/>
      <c r="H825" s="283"/>
      <c r="I825" s="283"/>
      <c r="J825" s="283"/>
      <c r="K825" s="283"/>
      <c r="L825" s="283"/>
      <c r="M825" s="283"/>
      <c r="N825" s="283"/>
      <c r="O825" s="283"/>
      <c r="P825" s="283"/>
      <c r="Q825" s="283"/>
      <c r="R825" s="283"/>
      <c r="S825" s="283"/>
      <c r="T825" s="283"/>
      <c r="U825" s="283"/>
      <c r="V825" s="283"/>
      <c r="W825" s="283"/>
      <c r="X825" s="283"/>
      <c r="Y825" s="283"/>
      <c r="Z825" s="283"/>
      <c r="AA825" s="283"/>
      <c r="AB825" s="283"/>
      <c r="AC825" s="283"/>
      <c r="AD825" s="283"/>
      <c r="AE825" s="283"/>
      <c r="AF825" s="283"/>
      <c r="AG825" s="283"/>
      <c r="AH825" s="283"/>
      <c r="AI825" s="283"/>
      <c r="AJ825" s="283"/>
      <c r="AK825" s="283"/>
    </row>
    <row r="826" spans="1:37" s="23" customFormat="1" ht="15.75">
      <c r="A826" s="118"/>
      <c r="B826" s="109"/>
      <c r="C826" s="88"/>
      <c r="D826" s="88"/>
      <c r="E826" s="88"/>
      <c r="F826" s="88"/>
      <c r="G826" s="22"/>
      <c r="H826" s="283"/>
      <c r="I826" s="283"/>
      <c r="J826" s="283"/>
      <c r="K826" s="283"/>
      <c r="L826" s="283"/>
      <c r="M826" s="283"/>
      <c r="N826" s="283"/>
      <c r="O826" s="283"/>
      <c r="P826" s="283"/>
      <c r="Q826" s="283"/>
      <c r="R826" s="283"/>
      <c r="S826" s="283"/>
      <c r="T826" s="283"/>
      <c r="U826" s="283"/>
      <c r="V826" s="283"/>
      <c r="W826" s="283"/>
      <c r="X826" s="283"/>
      <c r="Y826" s="283"/>
      <c r="Z826" s="283"/>
      <c r="AA826" s="283"/>
      <c r="AB826" s="283"/>
      <c r="AC826" s="283"/>
      <c r="AD826" s="283"/>
      <c r="AE826" s="283"/>
      <c r="AF826" s="283"/>
      <c r="AG826" s="283"/>
      <c r="AH826" s="283"/>
      <c r="AI826" s="283"/>
      <c r="AJ826" s="283"/>
      <c r="AK826" s="283"/>
    </row>
    <row r="827" spans="1:37" s="23" customFormat="1" ht="15.75">
      <c r="A827" s="118"/>
      <c r="B827" s="109"/>
      <c r="C827" s="88"/>
      <c r="D827" s="88"/>
      <c r="E827" s="88"/>
      <c r="F827" s="88"/>
      <c r="G827" s="22"/>
      <c r="H827" s="283"/>
      <c r="I827" s="283"/>
      <c r="J827" s="283"/>
      <c r="K827" s="283"/>
      <c r="L827" s="283"/>
      <c r="M827" s="283"/>
      <c r="N827" s="283"/>
      <c r="O827" s="283"/>
      <c r="P827" s="283"/>
      <c r="Q827" s="283"/>
      <c r="R827" s="283"/>
      <c r="S827" s="283"/>
      <c r="T827" s="283"/>
      <c r="U827" s="283"/>
      <c r="V827" s="283"/>
      <c r="W827" s="283"/>
      <c r="X827" s="283"/>
      <c r="Y827" s="283"/>
      <c r="Z827" s="283"/>
      <c r="AA827" s="283"/>
      <c r="AB827" s="283"/>
      <c r="AC827" s="283"/>
      <c r="AD827" s="283"/>
      <c r="AE827" s="283"/>
      <c r="AF827" s="283"/>
      <c r="AG827" s="283"/>
      <c r="AH827" s="283"/>
      <c r="AI827" s="283"/>
      <c r="AJ827" s="283"/>
      <c r="AK827" s="283"/>
    </row>
    <row r="828" spans="1:37" s="23" customFormat="1" ht="15.75">
      <c r="A828" s="118"/>
      <c r="B828" s="109"/>
      <c r="C828" s="88"/>
      <c r="D828" s="88"/>
      <c r="E828" s="88"/>
      <c r="F828" s="88"/>
      <c r="G828" s="22"/>
      <c r="H828" s="283"/>
      <c r="I828" s="283"/>
      <c r="J828" s="283"/>
      <c r="K828" s="283"/>
      <c r="L828" s="283"/>
      <c r="M828" s="283"/>
      <c r="N828" s="283"/>
      <c r="O828" s="283"/>
      <c r="P828" s="283"/>
      <c r="Q828" s="283"/>
      <c r="R828" s="283"/>
      <c r="S828" s="283"/>
      <c r="T828" s="283"/>
      <c r="U828" s="283"/>
      <c r="V828" s="283"/>
      <c r="W828" s="283"/>
      <c r="X828" s="283"/>
      <c r="Y828" s="283"/>
      <c r="Z828" s="283"/>
      <c r="AA828" s="283"/>
      <c r="AB828" s="283"/>
      <c r="AC828" s="283"/>
      <c r="AD828" s="283"/>
      <c r="AE828" s="283"/>
      <c r="AF828" s="283"/>
      <c r="AG828" s="283"/>
      <c r="AH828" s="283"/>
      <c r="AI828" s="283"/>
      <c r="AJ828" s="283"/>
      <c r="AK828" s="283"/>
    </row>
    <row r="829" spans="1:37" s="23" customFormat="1" ht="15.75">
      <c r="A829" s="118"/>
      <c r="B829" s="109"/>
      <c r="C829" s="88"/>
      <c r="D829" s="88"/>
      <c r="E829" s="88"/>
      <c r="F829" s="88"/>
      <c r="G829" s="22"/>
      <c r="H829" s="283"/>
      <c r="I829" s="283"/>
      <c r="J829" s="283"/>
      <c r="K829" s="283"/>
      <c r="L829" s="283"/>
      <c r="M829" s="283"/>
      <c r="N829" s="283"/>
      <c r="O829" s="283"/>
      <c r="P829" s="283"/>
      <c r="Q829" s="283"/>
      <c r="R829" s="283"/>
      <c r="S829" s="283"/>
      <c r="T829" s="283"/>
      <c r="U829" s="283"/>
      <c r="V829" s="283"/>
      <c r="W829" s="283"/>
      <c r="X829" s="283"/>
      <c r="Y829" s="283"/>
      <c r="Z829" s="283"/>
      <c r="AA829" s="283"/>
      <c r="AB829" s="283"/>
      <c r="AC829" s="283"/>
      <c r="AD829" s="283"/>
      <c r="AE829" s="283"/>
      <c r="AF829" s="283"/>
      <c r="AG829" s="283"/>
      <c r="AH829" s="283"/>
      <c r="AI829" s="283"/>
      <c r="AJ829" s="283"/>
      <c r="AK829" s="283"/>
    </row>
    <row r="830" spans="1:37" s="23" customFormat="1" ht="15.75">
      <c r="A830" s="118"/>
      <c r="B830" s="109"/>
      <c r="C830" s="88"/>
      <c r="D830" s="88"/>
      <c r="E830" s="88"/>
      <c r="F830" s="88"/>
      <c r="G830" s="22"/>
      <c r="H830" s="283"/>
      <c r="I830" s="283"/>
      <c r="J830" s="283"/>
      <c r="K830" s="283"/>
      <c r="L830" s="283"/>
      <c r="M830" s="283"/>
      <c r="N830" s="283"/>
      <c r="O830" s="283"/>
      <c r="P830" s="283"/>
      <c r="Q830" s="283"/>
      <c r="R830" s="283"/>
      <c r="S830" s="283"/>
      <c r="T830" s="283"/>
      <c r="U830" s="283"/>
      <c r="V830" s="283"/>
      <c r="W830" s="283"/>
      <c r="X830" s="283"/>
      <c r="Y830" s="283"/>
      <c r="Z830" s="283"/>
      <c r="AA830" s="283"/>
      <c r="AB830" s="283"/>
      <c r="AC830" s="283"/>
      <c r="AD830" s="283"/>
      <c r="AE830" s="283"/>
      <c r="AF830" s="283"/>
      <c r="AG830" s="283"/>
      <c r="AH830" s="283"/>
      <c r="AI830" s="283"/>
      <c r="AJ830" s="283"/>
      <c r="AK830" s="283"/>
    </row>
    <row r="831" spans="1:37" s="23" customFormat="1" ht="15.75">
      <c r="A831" s="118"/>
      <c r="B831" s="109"/>
      <c r="C831" s="88"/>
      <c r="D831" s="88"/>
      <c r="E831" s="88"/>
      <c r="F831" s="88"/>
      <c r="G831" s="22"/>
      <c r="H831" s="283"/>
      <c r="I831" s="283"/>
      <c r="J831" s="283"/>
      <c r="K831" s="283"/>
      <c r="L831" s="283"/>
      <c r="M831" s="283"/>
      <c r="N831" s="283"/>
      <c r="O831" s="283"/>
      <c r="P831" s="283"/>
      <c r="Q831" s="283"/>
      <c r="R831" s="283"/>
      <c r="S831" s="283"/>
      <c r="T831" s="283"/>
      <c r="U831" s="283"/>
      <c r="V831" s="283"/>
      <c r="W831" s="283"/>
      <c r="X831" s="283"/>
      <c r="Y831" s="283"/>
      <c r="Z831" s="283"/>
      <c r="AA831" s="283"/>
      <c r="AB831" s="283"/>
      <c r="AC831" s="283"/>
      <c r="AD831" s="283"/>
      <c r="AE831" s="283"/>
      <c r="AF831" s="283"/>
      <c r="AG831" s="283"/>
      <c r="AH831" s="283"/>
      <c r="AI831" s="283"/>
      <c r="AJ831" s="283"/>
      <c r="AK831" s="283"/>
    </row>
    <row r="832" spans="1:37" s="23" customFormat="1" ht="15.75">
      <c r="A832" s="118"/>
      <c r="B832" s="109"/>
      <c r="C832" s="88"/>
      <c r="D832" s="88"/>
      <c r="E832" s="88"/>
      <c r="F832" s="88"/>
      <c r="G832" s="22"/>
      <c r="H832" s="283"/>
      <c r="I832" s="283"/>
      <c r="J832" s="283"/>
      <c r="K832" s="283"/>
      <c r="L832" s="283"/>
      <c r="M832" s="283"/>
      <c r="N832" s="283"/>
      <c r="O832" s="283"/>
      <c r="P832" s="283"/>
      <c r="Q832" s="283"/>
      <c r="R832" s="283"/>
      <c r="S832" s="283"/>
      <c r="T832" s="283"/>
      <c r="U832" s="283"/>
      <c r="V832" s="283"/>
      <c r="W832" s="283"/>
      <c r="X832" s="283"/>
      <c r="Y832" s="283"/>
      <c r="Z832" s="283"/>
      <c r="AA832" s="283"/>
      <c r="AB832" s="283"/>
      <c r="AC832" s="283"/>
      <c r="AD832" s="283"/>
      <c r="AE832" s="283"/>
      <c r="AF832" s="283"/>
      <c r="AG832" s="283"/>
      <c r="AH832" s="283"/>
      <c r="AI832" s="283"/>
      <c r="AJ832" s="283"/>
      <c r="AK832" s="283"/>
    </row>
    <row r="833" spans="1:37" s="23" customFormat="1" ht="15.75">
      <c r="A833" s="118"/>
      <c r="B833" s="109"/>
      <c r="C833" s="88"/>
      <c r="D833" s="88"/>
      <c r="E833" s="88"/>
      <c r="F833" s="88"/>
      <c r="G833" s="22"/>
      <c r="H833" s="283"/>
      <c r="I833" s="283"/>
      <c r="J833" s="283"/>
      <c r="K833" s="283"/>
      <c r="L833" s="283"/>
      <c r="M833" s="283"/>
      <c r="N833" s="283"/>
      <c r="O833" s="283"/>
      <c r="P833" s="283"/>
      <c r="Q833" s="283"/>
      <c r="R833" s="283"/>
      <c r="S833" s="283"/>
      <c r="T833" s="283"/>
      <c r="U833" s="283"/>
      <c r="V833" s="283"/>
      <c r="W833" s="283"/>
      <c r="X833" s="283"/>
      <c r="Y833" s="283"/>
      <c r="Z833" s="283"/>
      <c r="AA833" s="283"/>
      <c r="AB833" s="283"/>
      <c r="AC833" s="283"/>
      <c r="AD833" s="283"/>
      <c r="AE833" s="283"/>
      <c r="AF833" s="283"/>
      <c r="AG833" s="283"/>
      <c r="AH833" s="283"/>
      <c r="AI833" s="283"/>
      <c r="AJ833" s="283"/>
      <c r="AK833" s="283"/>
    </row>
    <row r="834" spans="1:37" s="23" customFormat="1" ht="15.75">
      <c r="A834" s="118"/>
      <c r="B834" s="109"/>
      <c r="C834" s="88"/>
      <c r="D834" s="88"/>
      <c r="E834" s="88"/>
      <c r="F834" s="88"/>
      <c r="G834" s="22"/>
      <c r="H834" s="283"/>
      <c r="I834" s="283"/>
      <c r="J834" s="283"/>
      <c r="K834" s="283"/>
      <c r="L834" s="283"/>
      <c r="M834" s="283"/>
      <c r="N834" s="283"/>
      <c r="O834" s="283"/>
      <c r="P834" s="283"/>
      <c r="Q834" s="283"/>
      <c r="R834" s="283"/>
      <c r="S834" s="283"/>
      <c r="T834" s="283"/>
      <c r="U834" s="283"/>
      <c r="V834" s="283"/>
      <c r="W834" s="283"/>
      <c r="X834" s="283"/>
      <c r="Y834" s="283"/>
      <c r="Z834" s="283"/>
      <c r="AA834" s="283"/>
      <c r="AB834" s="283"/>
      <c r="AC834" s="283"/>
      <c r="AD834" s="283"/>
      <c r="AE834" s="283"/>
      <c r="AF834" s="283"/>
      <c r="AG834" s="283"/>
      <c r="AH834" s="283"/>
      <c r="AI834" s="283"/>
      <c r="AJ834" s="283"/>
      <c r="AK834" s="283"/>
    </row>
    <row r="835" spans="1:37" s="23" customFormat="1" ht="15.75">
      <c r="A835" s="118"/>
      <c r="B835" s="109"/>
      <c r="C835" s="88"/>
      <c r="D835" s="88"/>
      <c r="E835" s="88"/>
      <c r="F835" s="88"/>
      <c r="G835" s="22"/>
      <c r="H835" s="283"/>
      <c r="I835" s="283"/>
      <c r="J835" s="283"/>
      <c r="K835" s="283"/>
      <c r="L835" s="283"/>
      <c r="M835" s="283"/>
      <c r="N835" s="283"/>
      <c r="O835" s="283"/>
      <c r="P835" s="283"/>
      <c r="Q835" s="283"/>
      <c r="R835" s="283"/>
      <c r="S835" s="283"/>
      <c r="T835" s="283"/>
      <c r="U835" s="283"/>
      <c r="V835" s="283"/>
      <c r="W835" s="283"/>
      <c r="X835" s="283"/>
      <c r="Y835" s="283"/>
      <c r="Z835" s="283"/>
      <c r="AA835" s="283"/>
      <c r="AB835" s="283"/>
      <c r="AC835" s="283"/>
      <c r="AD835" s="283"/>
      <c r="AE835" s="283"/>
      <c r="AF835" s="283"/>
      <c r="AG835" s="283"/>
      <c r="AH835" s="283"/>
      <c r="AI835" s="283"/>
      <c r="AJ835" s="283"/>
      <c r="AK835" s="283"/>
    </row>
    <row r="836" spans="1:37" s="23" customFormat="1" ht="15.75">
      <c r="A836" s="118"/>
      <c r="B836" s="109"/>
      <c r="C836" s="88"/>
      <c r="D836" s="88"/>
      <c r="E836" s="88"/>
      <c r="F836" s="88"/>
      <c r="G836" s="22"/>
      <c r="H836" s="283"/>
      <c r="I836" s="283"/>
      <c r="J836" s="283"/>
      <c r="K836" s="283"/>
      <c r="L836" s="283"/>
      <c r="M836" s="283"/>
      <c r="N836" s="283"/>
      <c r="O836" s="283"/>
      <c r="P836" s="283"/>
      <c r="Q836" s="283"/>
      <c r="R836" s="283"/>
      <c r="S836" s="283"/>
      <c r="T836" s="283"/>
      <c r="U836" s="283"/>
      <c r="V836" s="283"/>
      <c r="W836" s="283"/>
      <c r="X836" s="283"/>
      <c r="Y836" s="283"/>
      <c r="Z836" s="283"/>
      <c r="AA836" s="283"/>
      <c r="AB836" s="283"/>
      <c r="AC836" s="283"/>
      <c r="AD836" s="283"/>
      <c r="AE836" s="283"/>
      <c r="AF836" s="283"/>
      <c r="AG836" s="283"/>
      <c r="AH836" s="283"/>
      <c r="AI836" s="283"/>
      <c r="AJ836" s="283"/>
      <c r="AK836" s="283"/>
    </row>
    <row r="837" spans="1:37" s="23" customFormat="1" ht="15.75">
      <c r="A837" s="118"/>
      <c r="B837" s="109"/>
      <c r="C837" s="88"/>
      <c r="D837" s="88"/>
      <c r="E837" s="88"/>
      <c r="F837" s="88"/>
      <c r="G837" s="22"/>
      <c r="H837" s="283"/>
      <c r="I837" s="283"/>
      <c r="J837" s="283"/>
      <c r="K837" s="283"/>
      <c r="L837" s="283"/>
      <c r="M837" s="283"/>
      <c r="N837" s="283"/>
      <c r="O837" s="283"/>
      <c r="P837" s="283"/>
      <c r="Q837" s="283"/>
      <c r="R837" s="283"/>
      <c r="S837" s="283"/>
      <c r="T837" s="283"/>
      <c r="U837" s="283"/>
      <c r="V837" s="283"/>
      <c r="W837" s="283"/>
      <c r="X837" s="283"/>
      <c r="Y837" s="283"/>
      <c r="Z837" s="283"/>
      <c r="AA837" s="283"/>
      <c r="AB837" s="283"/>
      <c r="AC837" s="283"/>
      <c r="AD837" s="283"/>
      <c r="AE837" s="283"/>
      <c r="AF837" s="283"/>
      <c r="AG837" s="283"/>
      <c r="AH837" s="283"/>
      <c r="AI837" s="283"/>
      <c r="AJ837" s="283"/>
      <c r="AK837" s="283"/>
    </row>
    <row r="838" spans="1:37" s="23" customFormat="1" ht="15.75">
      <c r="A838" s="118"/>
      <c r="B838" s="109"/>
      <c r="C838" s="88"/>
      <c r="D838" s="88"/>
      <c r="E838" s="88"/>
      <c r="F838" s="88"/>
      <c r="G838" s="22"/>
      <c r="H838" s="283"/>
      <c r="I838" s="283"/>
      <c r="J838" s="283"/>
      <c r="K838" s="283"/>
      <c r="L838" s="283"/>
      <c r="M838" s="283"/>
      <c r="N838" s="283"/>
      <c r="O838" s="283"/>
      <c r="P838" s="283"/>
      <c r="Q838" s="283"/>
      <c r="R838" s="283"/>
      <c r="S838" s="283"/>
      <c r="T838" s="283"/>
      <c r="U838" s="283"/>
      <c r="V838" s="283"/>
      <c r="W838" s="283"/>
      <c r="X838" s="283"/>
      <c r="Y838" s="283"/>
      <c r="Z838" s="283"/>
      <c r="AA838" s="283"/>
      <c r="AB838" s="283"/>
      <c r="AC838" s="283"/>
      <c r="AD838" s="283"/>
      <c r="AE838" s="283"/>
      <c r="AF838" s="283"/>
      <c r="AG838" s="283"/>
      <c r="AH838" s="283"/>
      <c r="AI838" s="283"/>
      <c r="AJ838" s="283"/>
      <c r="AK838" s="283"/>
    </row>
    <row r="839" spans="1:37" s="23" customFormat="1" ht="15.75">
      <c r="A839" s="118"/>
      <c r="B839" s="109"/>
      <c r="C839" s="88"/>
      <c r="D839" s="88"/>
      <c r="E839" s="88"/>
      <c r="F839" s="88"/>
      <c r="G839" s="22"/>
      <c r="H839" s="283"/>
      <c r="I839" s="283"/>
      <c r="J839" s="283"/>
      <c r="K839" s="283"/>
      <c r="L839" s="283"/>
      <c r="M839" s="283"/>
      <c r="N839" s="283"/>
      <c r="O839" s="283"/>
      <c r="P839" s="283"/>
      <c r="Q839" s="283"/>
      <c r="R839" s="283"/>
      <c r="S839" s="283"/>
      <c r="T839" s="283"/>
      <c r="U839" s="283"/>
      <c r="V839" s="283"/>
      <c r="W839" s="283"/>
      <c r="X839" s="283"/>
      <c r="Y839" s="283"/>
      <c r="Z839" s="283"/>
      <c r="AA839" s="283"/>
      <c r="AB839" s="283"/>
      <c r="AC839" s="283"/>
      <c r="AD839" s="283"/>
      <c r="AE839" s="283"/>
      <c r="AF839" s="283"/>
      <c r="AG839" s="283"/>
      <c r="AH839" s="283"/>
      <c r="AI839" s="283"/>
      <c r="AJ839" s="283"/>
      <c r="AK839" s="283"/>
    </row>
    <row r="840" spans="1:37" s="23" customFormat="1" ht="15.75">
      <c r="A840" s="118"/>
      <c r="B840" s="109"/>
      <c r="C840" s="88"/>
      <c r="D840" s="88"/>
      <c r="E840" s="88"/>
      <c r="F840" s="88"/>
      <c r="G840" s="22"/>
      <c r="H840" s="283"/>
      <c r="I840" s="283"/>
      <c r="J840" s="283"/>
      <c r="K840" s="283"/>
      <c r="L840" s="283"/>
      <c r="M840" s="283"/>
      <c r="N840" s="283"/>
      <c r="O840" s="283"/>
      <c r="P840" s="283"/>
      <c r="Q840" s="283"/>
      <c r="R840" s="283"/>
      <c r="S840" s="283"/>
      <c r="T840" s="283"/>
      <c r="U840" s="283"/>
      <c r="V840" s="283"/>
      <c r="W840" s="283"/>
      <c r="X840" s="283"/>
      <c r="Y840" s="283"/>
      <c r="Z840" s="283"/>
      <c r="AA840" s="283"/>
      <c r="AB840" s="283"/>
      <c r="AC840" s="283"/>
      <c r="AD840" s="283"/>
      <c r="AE840" s="283"/>
      <c r="AF840" s="283"/>
      <c r="AG840" s="283"/>
      <c r="AH840" s="283"/>
      <c r="AI840" s="283"/>
      <c r="AJ840" s="283"/>
      <c r="AK840" s="283"/>
    </row>
    <row r="841" spans="1:37" s="23" customFormat="1" ht="15.75">
      <c r="A841" s="118"/>
      <c r="B841" s="109"/>
      <c r="C841" s="88"/>
      <c r="D841" s="88"/>
      <c r="E841" s="88"/>
      <c r="F841" s="88"/>
      <c r="G841" s="22"/>
      <c r="H841" s="283"/>
      <c r="I841" s="283"/>
      <c r="J841" s="283"/>
      <c r="K841" s="283"/>
      <c r="L841" s="283"/>
      <c r="M841" s="283"/>
      <c r="N841" s="283"/>
      <c r="O841" s="283"/>
      <c r="P841" s="283"/>
      <c r="Q841" s="283"/>
      <c r="R841" s="283"/>
      <c r="S841" s="283"/>
      <c r="T841" s="283"/>
      <c r="U841" s="283"/>
      <c r="V841" s="283"/>
      <c r="W841" s="283"/>
      <c r="X841" s="283"/>
      <c r="Y841" s="283"/>
      <c r="Z841" s="283"/>
      <c r="AA841" s="283"/>
      <c r="AB841" s="283"/>
      <c r="AC841" s="283"/>
      <c r="AD841" s="283"/>
      <c r="AE841" s="283"/>
      <c r="AF841" s="283"/>
      <c r="AG841" s="283"/>
      <c r="AH841" s="283"/>
      <c r="AI841" s="283"/>
      <c r="AJ841" s="283"/>
      <c r="AK841" s="283"/>
    </row>
    <row r="842" spans="1:37" s="23" customFormat="1" ht="15.75">
      <c r="A842" s="118"/>
      <c r="B842" s="109"/>
      <c r="C842" s="88"/>
      <c r="D842" s="88"/>
      <c r="E842" s="88"/>
      <c r="F842" s="88"/>
      <c r="G842" s="22"/>
      <c r="H842" s="283"/>
      <c r="I842" s="283"/>
      <c r="J842" s="283"/>
      <c r="K842" s="283"/>
      <c r="L842" s="283"/>
      <c r="M842" s="283"/>
      <c r="N842" s="283"/>
      <c r="O842" s="283"/>
      <c r="P842" s="283"/>
      <c r="Q842" s="283"/>
      <c r="R842" s="283"/>
      <c r="S842" s="283"/>
      <c r="T842" s="283"/>
      <c r="U842" s="283"/>
      <c r="V842" s="283"/>
      <c r="W842" s="283"/>
      <c r="X842" s="283"/>
      <c r="Y842" s="283"/>
      <c r="Z842" s="283"/>
      <c r="AA842" s="283"/>
      <c r="AB842" s="283"/>
      <c r="AC842" s="283"/>
      <c r="AD842" s="283"/>
      <c r="AE842" s="283"/>
      <c r="AF842" s="283"/>
      <c r="AG842" s="283"/>
      <c r="AH842" s="283"/>
      <c r="AI842" s="283"/>
      <c r="AJ842" s="283"/>
      <c r="AK842" s="283"/>
    </row>
    <row r="843" spans="1:37" s="23" customFormat="1" ht="15.75">
      <c r="A843" s="118"/>
      <c r="B843" s="109"/>
      <c r="C843" s="88"/>
      <c r="D843" s="88"/>
      <c r="E843" s="88"/>
      <c r="F843" s="88"/>
      <c r="G843" s="22"/>
      <c r="H843" s="283"/>
      <c r="I843" s="283"/>
      <c r="J843" s="283"/>
      <c r="K843" s="283"/>
      <c r="L843" s="283"/>
      <c r="M843" s="283"/>
      <c r="N843" s="283"/>
      <c r="O843" s="283"/>
      <c r="P843" s="283"/>
      <c r="Q843" s="283"/>
      <c r="R843" s="283"/>
      <c r="S843" s="283"/>
      <c r="T843" s="283"/>
      <c r="U843" s="283"/>
      <c r="V843" s="283"/>
      <c r="W843" s="283"/>
      <c r="X843" s="283"/>
      <c r="Y843" s="283"/>
      <c r="Z843" s="283"/>
      <c r="AA843" s="283"/>
      <c r="AB843" s="283"/>
      <c r="AC843" s="283"/>
      <c r="AD843" s="283"/>
      <c r="AE843" s="283"/>
      <c r="AF843" s="283"/>
      <c r="AG843" s="283"/>
      <c r="AH843" s="283"/>
      <c r="AI843" s="283"/>
      <c r="AJ843" s="283"/>
      <c r="AK843" s="283"/>
    </row>
    <row r="844" spans="1:37" s="23" customFormat="1" ht="15.75">
      <c r="A844" s="118"/>
      <c r="B844" s="109"/>
      <c r="C844" s="88"/>
      <c r="D844" s="88"/>
      <c r="E844" s="88"/>
      <c r="F844" s="88"/>
      <c r="G844" s="22"/>
      <c r="H844" s="283"/>
      <c r="I844" s="283"/>
      <c r="J844" s="283"/>
      <c r="K844" s="283"/>
      <c r="L844" s="283"/>
      <c r="M844" s="283"/>
      <c r="N844" s="283"/>
      <c r="O844" s="283"/>
      <c r="P844" s="283"/>
      <c r="Q844" s="283"/>
      <c r="R844" s="283"/>
      <c r="S844" s="283"/>
      <c r="T844" s="283"/>
      <c r="U844" s="283"/>
      <c r="V844" s="283"/>
      <c r="W844" s="283"/>
      <c r="X844" s="283"/>
      <c r="Y844" s="283"/>
      <c r="Z844" s="283"/>
      <c r="AA844" s="283"/>
      <c r="AB844" s="283"/>
      <c r="AC844" s="283"/>
      <c r="AD844" s="283"/>
      <c r="AE844" s="283"/>
      <c r="AF844" s="283"/>
      <c r="AG844" s="283"/>
      <c r="AH844" s="283"/>
      <c r="AI844" s="283"/>
      <c r="AJ844" s="283"/>
      <c r="AK844" s="283"/>
    </row>
    <row r="845" spans="1:37" s="23" customFormat="1" ht="15.75">
      <c r="A845" s="118"/>
      <c r="B845" s="109"/>
      <c r="C845" s="88"/>
      <c r="D845" s="88"/>
      <c r="E845" s="88"/>
      <c r="F845" s="88"/>
      <c r="G845" s="22"/>
      <c r="H845" s="283"/>
      <c r="I845" s="283"/>
      <c r="J845" s="283"/>
      <c r="K845" s="283"/>
      <c r="L845" s="283"/>
      <c r="M845" s="283"/>
      <c r="N845" s="283"/>
      <c r="O845" s="283"/>
      <c r="P845" s="283"/>
      <c r="Q845" s="283"/>
      <c r="R845" s="283"/>
      <c r="S845" s="283"/>
      <c r="T845" s="283"/>
      <c r="U845" s="283"/>
      <c r="V845" s="283"/>
      <c r="W845" s="283"/>
      <c r="X845" s="283"/>
      <c r="Y845" s="283"/>
      <c r="Z845" s="283"/>
      <c r="AA845" s="283"/>
      <c r="AB845" s="283"/>
      <c r="AC845" s="283"/>
      <c r="AD845" s="283"/>
      <c r="AE845" s="283"/>
      <c r="AF845" s="283"/>
      <c r="AG845" s="283"/>
      <c r="AH845" s="283"/>
      <c r="AI845" s="283"/>
      <c r="AJ845" s="283"/>
      <c r="AK845" s="283"/>
    </row>
    <row r="846" spans="1:37" s="23" customFormat="1" ht="15.75">
      <c r="A846" s="118"/>
      <c r="B846" s="109"/>
      <c r="C846" s="88"/>
      <c r="D846" s="88"/>
      <c r="E846" s="88"/>
      <c r="F846" s="88"/>
      <c r="G846" s="22"/>
      <c r="H846" s="283"/>
      <c r="I846" s="283"/>
      <c r="J846" s="283"/>
      <c r="K846" s="283"/>
      <c r="L846" s="283"/>
      <c r="M846" s="283"/>
      <c r="N846" s="283"/>
      <c r="O846" s="283"/>
      <c r="P846" s="283"/>
      <c r="Q846" s="283"/>
      <c r="R846" s="283"/>
      <c r="S846" s="283"/>
      <c r="T846" s="283"/>
      <c r="U846" s="283"/>
      <c r="V846" s="283"/>
      <c r="W846" s="283"/>
      <c r="X846" s="283"/>
      <c r="Y846" s="283"/>
      <c r="Z846" s="283"/>
      <c r="AA846" s="283"/>
      <c r="AB846" s="283"/>
      <c r="AC846" s="283"/>
      <c r="AD846" s="283"/>
      <c r="AE846" s="283"/>
      <c r="AF846" s="283"/>
      <c r="AG846" s="283"/>
      <c r="AH846" s="283"/>
      <c r="AI846" s="283"/>
      <c r="AJ846" s="283"/>
      <c r="AK846" s="283"/>
    </row>
    <row r="847" spans="1:37" s="23" customFormat="1" ht="15.75">
      <c r="A847" s="118"/>
      <c r="B847" s="109"/>
      <c r="C847" s="88"/>
      <c r="D847" s="88"/>
      <c r="E847" s="88"/>
      <c r="F847" s="88"/>
      <c r="G847" s="22"/>
      <c r="H847" s="283"/>
      <c r="I847" s="283"/>
      <c r="J847" s="283"/>
      <c r="K847" s="283"/>
      <c r="L847" s="283"/>
      <c r="M847" s="283"/>
      <c r="N847" s="283"/>
      <c r="O847" s="283"/>
      <c r="P847" s="283"/>
      <c r="Q847" s="283"/>
      <c r="R847" s="283"/>
      <c r="S847" s="283"/>
      <c r="T847" s="283"/>
      <c r="U847" s="283"/>
      <c r="V847" s="283"/>
      <c r="W847" s="283"/>
      <c r="X847" s="283"/>
      <c r="Y847" s="283"/>
      <c r="Z847" s="283"/>
      <c r="AA847" s="283"/>
      <c r="AB847" s="283"/>
      <c r="AC847" s="283"/>
      <c r="AD847" s="283"/>
      <c r="AE847" s="283"/>
      <c r="AF847" s="283"/>
      <c r="AG847" s="283"/>
      <c r="AH847" s="283"/>
      <c r="AI847" s="283"/>
      <c r="AJ847" s="283"/>
      <c r="AK847" s="283"/>
    </row>
    <row r="848" spans="1:37" s="23" customFormat="1" ht="15.75">
      <c r="A848" s="118"/>
      <c r="B848" s="109"/>
      <c r="C848" s="88"/>
      <c r="D848" s="88"/>
      <c r="E848" s="88"/>
      <c r="F848" s="88"/>
      <c r="G848" s="22"/>
      <c r="H848" s="283"/>
      <c r="I848" s="283"/>
      <c r="J848" s="283"/>
      <c r="K848" s="283"/>
      <c r="L848" s="283"/>
      <c r="M848" s="283"/>
      <c r="N848" s="283"/>
      <c r="O848" s="283"/>
      <c r="P848" s="283"/>
      <c r="Q848" s="283"/>
      <c r="R848" s="283"/>
      <c r="S848" s="283"/>
      <c r="T848" s="283"/>
      <c r="U848" s="283"/>
      <c r="V848" s="283"/>
      <c r="W848" s="283"/>
      <c r="X848" s="283"/>
      <c r="Y848" s="283"/>
      <c r="Z848" s="283"/>
      <c r="AA848" s="283"/>
      <c r="AB848" s="283"/>
      <c r="AC848" s="283"/>
      <c r="AD848" s="283"/>
      <c r="AE848" s="283"/>
      <c r="AF848" s="283"/>
      <c r="AG848" s="283"/>
      <c r="AH848" s="283"/>
      <c r="AI848" s="283"/>
      <c r="AJ848" s="283"/>
      <c r="AK848" s="283"/>
    </row>
    <row r="849" spans="1:37" s="23" customFormat="1" ht="15.75">
      <c r="A849" s="118"/>
      <c r="B849" s="109"/>
      <c r="C849" s="88"/>
      <c r="D849" s="88"/>
      <c r="E849" s="88"/>
      <c r="F849" s="88"/>
      <c r="G849" s="22"/>
      <c r="H849" s="283"/>
      <c r="I849" s="283"/>
      <c r="J849" s="283"/>
      <c r="K849" s="283"/>
      <c r="L849" s="283"/>
      <c r="M849" s="283"/>
      <c r="N849" s="283"/>
      <c r="O849" s="283"/>
      <c r="P849" s="283"/>
      <c r="Q849" s="283"/>
      <c r="R849" s="283"/>
      <c r="S849" s="283"/>
      <c r="T849" s="283"/>
      <c r="U849" s="283"/>
      <c r="V849" s="283"/>
      <c r="W849" s="283"/>
      <c r="X849" s="283"/>
      <c r="Y849" s="283"/>
      <c r="Z849" s="283"/>
      <c r="AA849" s="283"/>
      <c r="AB849" s="283"/>
      <c r="AC849" s="283"/>
      <c r="AD849" s="283"/>
      <c r="AE849" s="283"/>
      <c r="AF849" s="283"/>
      <c r="AG849" s="283"/>
      <c r="AH849" s="283"/>
      <c r="AI849" s="283"/>
      <c r="AJ849" s="283"/>
      <c r="AK849" s="283"/>
    </row>
    <row r="850" spans="1:37" s="23" customFormat="1" ht="15.75">
      <c r="A850" s="118"/>
      <c r="B850" s="109"/>
      <c r="C850" s="88"/>
      <c r="D850" s="88"/>
      <c r="E850" s="88"/>
      <c r="F850" s="88"/>
      <c r="G850" s="22"/>
      <c r="H850" s="283"/>
      <c r="I850" s="283"/>
      <c r="J850" s="283"/>
      <c r="K850" s="283"/>
      <c r="L850" s="283"/>
      <c r="M850" s="283"/>
      <c r="N850" s="283"/>
      <c r="O850" s="283"/>
      <c r="P850" s="283"/>
      <c r="Q850" s="283"/>
      <c r="R850" s="283"/>
      <c r="S850" s="283"/>
      <c r="T850" s="283"/>
      <c r="U850" s="283"/>
      <c r="V850" s="283"/>
      <c r="W850" s="283"/>
      <c r="X850" s="283"/>
      <c r="Y850" s="283"/>
      <c r="Z850" s="283"/>
      <c r="AA850" s="283"/>
      <c r="AB850" s="283"/>
      <c r="AC850" s="283"/>
      <c r="AD850" s="283"/>
      <c r="AE850" s="283"/>
      <c r="AF850" s="283"/>
      <c r="AG850" s="283"/>
      <c r="AH850" s="283"/>
      <c r="AI850" s="283"/>
      <c r="AJ850" s="283"/>
      <c r="AK850" s="283"/>
    </row>
    <row r="851" spans="1:37" s="23" customFormat="1" ht="15.75">
      <c r="A851" s="118"/>
      <c r="B851" s="109"/>
      <c r="C851" s="88"/>
      <c r="D851" s="88"/>
      <c r="E851" s="88"/>
      <c r="F851" s="88"/>
      <c r="G851" s="22"/>
      <c r="H851" s="283"/>
      <c r="I851" s="283"/>
      <c r="J851" s="283"/>
      <c r="K851" s="283"/>
      <c r="L851" s="283"/>
      <c r="M851" s="283"/>
      <c r="N851" s="283"/>
      <c r="O851" s="283"/>
      <c r="P851" s="283"/>
      <c r="Q851" s="283"/>
      <c r="R851" s="283"/>
      <c r="S851" s="283"/>
      <c r="T851" s="283"/>
      <c r="U851" s="283"/>
      <c r="V851" s="283"/>
      <c r="W851" s="283"/>
      <c r="X851" s="283"/>
      <c r="Y851" s="283"/>
      <c r="Z851" s="283"/>
      <c r="AA851" s="283"/>
      <c r="AB851" s="283"/>
      <c r="AC851" s="283"/>
      <c r="AD851" s="283"/>
      <c r="AE851" s="283"/>
      <c r="AF851" s="283"/>
      <c r="AG851" s="283"/>
      <c r="AH851" s="283"/>
      <c r="AI851" s="283"/>
      <c r="AJ851" s="283"/>
      <c r="AK851" s="283"/>
    </row>
    <row r="852" spans="1:37" s="23" customFormat="1" ht="15.75">
      <c r="A852" s="118"/>
      <c r="B852" s="109"/>
      <c r="C852" s="88"/>
      <c r="D852" s="88"/>
      <c r="E852" s="88"/>
      <c r="F852" s="88"/>
      <c r="G852" s="22"/>
      <c r="H852" s="283"/>
      <c r="I852" s="283"/>
      <c r="J852" s="283"/>
      <c r="K852" s="283"/>
      <c r="L852" s="283"/>
      <c r="M852" s="283"/>
      <c r="N852" s="283"/>
      <c r="O852" s="283"/>
      <c r="P852" s="283"/>
      <c r="Q852" s="283"/>
      <c r="R852" s="283"/>
      <c r="S852" s="283"/>
      <c r="T852" s="283"/>
      <c r="U852" s="283"/>
      <c r="V852" s="283"/>
      <c r="W852" s="283"/>
      <c r="X852" s="283"/>
      <c r="Y852" s="283"/>
      <c r="Z852" s="283"/>
      <c r="AA852" s="283"/>
      <c r="AB852" s="283"/>
      <c r="AC852" s="283"/>
      <c r="AD852" s="283"/>
      <c r="AE852" s="283"/>
      <c r="AF852" s="283"/>
      <c r="AG852" s="283"/>
      <c r="AH852" s="283"/>
      <c r="AI852" s="283"/>
      <c r="AJ852" s="283"/>
      <c r="AK852" s="283"/>
    </row>
    <row r="853" spans="1:37" s="23" customFormat="1" ht="15.75">
      <c r="A853" s="118"/>
      <c r="B853" s="109"/>
      <c r="C853" s="88"/>
      <c r="D853" s="88"/>
      <c r="E853" s="88"/>
      <c r="F853" s="88"/>
      <c r="G853" s="22"/>
      <c r="H853" s="283"/>
      <c r="I853" s="283"/>
      <c r="J853" s="283"/>
      <c r="K853" s="283"/>
      <c r="L853" s="283"/>
      <c r="M853" s="283"/>
      <c r="N853" s="283"/>
      <c r="O853" s="283"/>
      <c r="P853" s="283"/>
      <c r="Q853" s="283"/>
      <c r="R853" s="283"/>
      <c r="S853" s="283"/>
      <c r="T853" s="283"/>
      <c r="U853" s="283"/>
      <c r="V853" s="283"/>
      <c r="W853" s="283"/>
      <c r="X853" s="283"/>
      <c r="Y853" s="283"/>
      <c r="Z853" s="283"/>
      <c r="AA853" s="283"/>
      <c r="AB853" s="283"/>
      <c r="AC853" s="283"/>
      <c r="AD853" s="283"/>
      <c r="AE853" s="283"/>
      <c r="AF853" s="283"/>
      <c r="AG853" s="283"/>
      <c r="AH853" s="283"/>
      <c r="AI853" s="283"/>
      <c r="AJ853" s="283"/>
      <c r="AK853" s="283"/>
    </row>
    <row r="854" spans="1:37" s="23" customFormat="1" ht="15.75">
      <c r="A854" s="118"/>
      <c r="B854" s="109"/>
      <c r="C854" s="88"/>
      <c r="D854" s="88"/>
      <c r="E854" s="88"/>
      <c r="F854" s="88"/>
      <c r="G854" s="22"/>
      <c r="H854" s="283"/>
      <c r="I854" s="283"/>
      <c r="J854" s="283"/>
      <c r="K854" s="283"/>
      <c r="L854" s="283"/>
      <c r="M854" s="283"/>
      <c r="N854" s="283"/>
      <c r="O854" s="283"/>
      <c r="P854" s="283"/>
      <c r="Q854" s="283"/>
      <c r="R854" s="283"/>
      <c r="S854" s="283"/>
      <c r="T854" s="283"/>
      <c r="U854" s="283"/>
      <c r="V854" s="283"/>
      <c r="W854" s="283"/>
      <c r="X854" s="283"/>
      <c r="Y854" s="283"/>
      <c r="Z854" s="283"/>
      <c r="AA854" s="283"/>
      <c r="AB854" s="283"/>
      <c r="AC854" s="283"/>
      <c r="AD854" s="283"/>
      <c r="AE854" s="283"/>
      <c r="AF854" s="283"/>
      <c r="AG854" s="283"/>
      <c r="AH854" s="283"/>
      <c r="AI854" s="283"/>
      <c r="AJ854" s="283"/>
      <c r="AK854" s="283"/>
    </row>
    <row r="855" spans="1:37" s="23" customFormat="1" ht="15.75">
      <c r="A855" s="118"/>
      <c r="B855" s="109"/>
      <c r="C855" s="88"/>
      <c r="D855" s="88"/>
      <c r="E855" s="88"/>
      <c r="F855" s="88"/>
      <c r="G855" s="22"/>
      <c r="H855" s="283"/>
      <c r="I855" s="283"/>
      <c r="J855" s="283"/>
      <c r="K855" s="283"/>
      <c r="L855" s="283"/>
      <c r="M855" s="283"/>
      <c r="N855" s="283"/>
      <c r="O855" s="283"/>
      <c r="P855" s="283"/>
      <c r="Q855" s="283"/>
      <c r="R855" s="283"/>
      <c r="S855" s="283"/>
      <c r="T855" s="283"/>
      <c r="U855" s="283"/>
      <c r="V855" s="283"/>
      <c r="W855" s="283"/>
      <c r="X855" s="283"/>
      <c r="Y855" s="283"/>
      <c r="Z855" s="283"/>
      <c r="AA855" s="283"/>
      <c r="AB855" s="283"/>
      <c r="AC855" s="283"/>
      <c r="AD855" s="283"/>
      <c r="AE855" s="283"/>
      <c r="AF855" s="283"/>
      <c r="AG855" s="283"/>
      <c r="AH855" s="283"/>
      <c r="AI855" s="283"/>
      <c r="AJ855" s="283"/>
      <c r="AK855" s="283"/>
    </row>
    <row r="856" spans="1:37" s="23" customFormat="1" ht="15.75">
      <c r="A856" s="118"/>
      <c r="B856" s="109"/>
      <c r="C856" s="88"/>
      <c r="D856" s="88"/>
      <c r="E856" s="88"/>
      <c r="F856" s="88"/>
      <c r="G856" s="22"/>
      <c r="H856" s="283"/>
      <c r="I856" s="283"/>
      <c r="J856" s="283"/>
      <c r="K856" s="283"/>
      <c r="L856" s="283"/>
      <c r="M856" s="283"/>
      <c r="N856" s="283"/>
      <c r="O856" s="283"/>
      <c r="P856" s="283"/>
      <c r="Q856" s="283"/>
      <c r="R856" s="283"/>
      <c r="S856" s="283"/>
      <c r="T856" s="283"/>
      <c r="U856" s="283"/>
      <c r="V856" s="283"/>
      <c r="W856" s="283"/>
      <c r="X856" s="283"/>
      <c r="Y856" s="283"/>
      <c r="Z856" s="283"/>
      <c r="AA856" s="283"/>
      <c r="AB856" s="283"/>
      <c r="AC856" s="283"/>
      <c r="AD856" s="283"/>
      <c r="AE856" s="283"/>
      <c r="AF856" s="283"/>
      <c r="AG856" s="283"/>
      <c r="AH856" s="283"/>
      <c r="AI856" s="283"/>
      <c r="AJ856" s="283"/>
      <c r="AK856" s="283"/>
    </row>
    <row r="857" spans="1:37" s="23" customFormat="1" ht="15.75">
      <c r="A857" s="118"/>
      <c r="B857" s="109"/>
      <c r="C857" s="88"/>
      <c r="D857" s="88"/>
      <c r="E857" s="88"/>
      <c r="F857" s="88"/>
      <c r="G857" s="22"/>
      <c r="H857" s="283"/>
      <c r="I857" s="283"/>
      <c r="J857" s="283"/>
      <c r="K857" s="283"/>
      <c r="L857" s="283"/>
      <c r="M857" s="283"/>
      <c r="N857" s="283"/>
      <c r="O857" s="283"/>
      <c r="P857" s="283"/>
      <c r="Q857" s="283"/>
      <c r="R857" s="283"/>
      <c r="S857" s="283"/>
      <c r="T857" s="283"/>
      <c r="U857" s="283"/>
      <c r="V857" s="283"/>
      <c r="W857" s="283"/>
      <c r="X857" s="283"/>
      <c r="Y857" s="283"/>
      <c r="Z857" s="283"/>
      <c r="AA857" s="283"/>
      <c r="AB857" s="283"/>
      <c r="AC857" s="283"/>
      <c r="AD857" s="283"/>
      <c r="AE857" s="283"/>
      <c r="AF857" s="283"/>
      <c r="AG857" s="283"/>
      <c r="AH857" s="283"/>
      <c r="AI857" s="283"/>
      <c r="AJ857" s="283"/>
      <c r="AK857" s="283"/>
    </row>
    <row r="858" spans="1:37" s="23" customFormat="1" ht="15.75">
      <c r="A858" s="118"/>
      <c r="B858" s="109"/>
      <c r="C858" s="88"/>
      <c r="D858" s="88"/>
      <c r="E858" s="88"/>
      <c r="F858" s="88"/>
      <c r="G858" s="22"/>
      <c r="H858" s="283"/>
      <c r="I858" s="283"/>
      <c r="J858" s="283"/>
      <c r="K858" s="283"/>
      <c r="L858" s="283"/>
      <c r="M858" s="283"/>
      <c r="N858" s="283"/>
      <c r="O858" s="283"/>
      <c r="P858" s="283"/>
      <c r="Q858" s="283"/>
      <c r="R858" s="283"/>
      <c r="S858" s="283"/>
      <c r="T858" s="283"/>
      <c r="U858" s="283"/>
      <c r="V858" s="283"/>
      <c r="W858" s="283"/>
      <c r="X858" s="283"/>
      <c r="Y858" s="283"/>
      <c r="Z858" s="283"/>
      <c r="AA858" s="283"/>
      <c r="AB858" s="283"/>
      <c r="AC858" s="283"/>
      <c r="AD858" s="283"/>
      <c r="AE858" s="283"/>
      <c r="AF858" s="283"/>
      <c r="AG858" s="283"/>
      <c r="AH858" s="283"/>
      <c r="AI858" s="283"/>
      <c r="AJ858" s="283"/>
      <c r="AK858" s="283"/>
    </row>
    <row r="859" spans="1:37" s="23" customFormat="1" ht="15.75">
      <c r="A859" s="118"/>
      <c r="B859" s="109"/>
      <c r="C859" s="88"/>
      <c r="D859" s="88"/>
      <c r="E859" s="88"/>
      <c r="F859" s="88"/>
      <c r="G859" s="22"/>
      <c r="H859" s="283"/>
      <c r="I859" s="283"/>
      <c r="J859" s="283"/>
      <c r="K859" s="283"/>
      <c r="L859" s="283"/>
      <c r="M859" s="283"/>
      <c r="N859" s="283"/>
      <c r="O859" s="283"/>
      <c r="P859" s="283"/>
      <c r="Q859" s="283"/>
      <c r="R859" s="283"/>
      <c r="S859" s="283"/>
      <c r="T859" s="283"/>
      <c r="U859" s="283"/>
      <c r="V859" s="283"/>
      <c r="W859" s="283"/>
      <c r="X859" s="283"/>
      <c r="Y859" s="283"/>
      <c r="Z859" s="283"/>
      <c r="AA859" s="283"/>
      <c r="AB859" s="283"/>
      <c r="AC859" s="283"/>
      <c r="AD859" s="283"/>
      <c r="AE859" s="283"/>
      <c r="AF859" s="283"/>
      <c r="AG859" s="283"/>
      <c r="AH859" s="283"/>
      <c r="AI859" s="283"/>
      <c r="AJ859" s="283"/>
      <c r="AK859" s="283"/>
    </row>
    <row r="860" spans="1:37" s="23" customFormat="1" ht="15.75">
      <c r="A860" s="118"/>
      <c r="B860" s="109"/>
      <c r="C860" s="88"/>
      <c r="D860" s="88"/>
      <c r="E860" s="88"/>
      <c r="F860" s="88"/>
      <c r="G860" s="22"/>
      <c r="H860" s="283"/>
      <c r="I860" s="283"/>
      <c r="J860" s="283"/>
      <c r="K860" s="283"/>
      <c r="L860" s="283"/>
      <c r="M860" s="283"/>
      <c r="N860" s="283"/>
      <c r="O860" s="283"/>
      <c r="P860" s="283"/>
      <c r="Q860" s="283"/>
      <c r="R860" s="283"/>
      <c r="S860" s="283"/>
      <c r="T860" s="283"/>
      <c r="U860" s="283"/>
      <c r="V860" s="283"/>
      <c r="W860" s="283"/>
      <c r="X860" s="283"/>
      <c r="Y860" s="283"/>
      <c r="Z860" s="283"/>
      <c r="AA860" s="283"/>
      <c r="AB860" s="283"/>
      <c r="AC860" s="283"/>
      <c r="AD860" s="283"/>
      <c r="AE860" s="283"/>
      <c r="AF860" s="283"/>
      <c r="AG860" s="283"/>
      <c r="AH860" s="283"/>
      <c r="AI860" s="283"/>
      <c r="AJ860" s="283"/>
      <c r="AK860" s="283"/>
    </row>
    <row r="861" spans="1:37" s="23" customFormat="1" ht="15.75">
      <c r="A861" s="118"/>
      <c r="B861" s="109"/>
      <c r="C861" s="88"/>
      <c r="D861" s="88"/>
      <c r="E861" s="88"/>
      <c r="F861" s="88"/>
      <c r="G861" s="22"/>
      <c r="H861" s="283"/>
      <c r="I861" s="283"/>
      <c r="J861" s="283"/>
      <c r="K861" s="283"/>
      <c r="L861" s="283"/>
      <c r="M861" s="283"/>
      <c r="N861" s="283"/>
      <c r="O861" s="283"/>
      <c r="P861" s="283"/>
      <c r="Q861" s="283"/>
      <c r="R861" s="283"/>
      <c r="S861" s="283"/>
      <c r="T861" s="283"/>
      <c r="U861" s="283"/>
      <c r="V861" s="283"/>
      <c r="W861" s="283"/>
      <c r="X861" s="283"/>
      <c r="Y861" s="283"/>
      <c r="Z861" s="283"/>
      <c r="AA861" s="283"/>
      <c r="AB861" s="283"/>
      <c r="AC861" s="283"/>
      <c r="AD861" s="283"/>
      <c r="AE861" s="283"/>
      <c r="AF861" s="283"/>
      <c r="AG861" s="283"/>
      <c r="AH861" s="283"/>
      <c r="AI861" s="283"/>
      <c r="AJ861" s="283"/>
      <c r="AK861" s="283"/>
    </row>
    <row r="862" spans="1:37" s="23" customFormat="1" ht="15.75">
      <c r="A862" s="118"/>
      <c r="B862" s="109"/>
      <c r="C862" s="88"/>
      <c r="D862" s="88"/>
      <c r="E862" s="88"/>
      <c r="F862" s="88"/>
      <c r="G862" s="22"/>
      <c r="H862" s="283"/>
      <c r="I862" s="283"/>
      <c r="J862" s="283"/>
      <c r="K862" s="283"/>
      <c r="L862" s="283"/>
      <c r="M862" s="283"/>
      <c r="N862" s="283"/>
      <c r="O862" s="283"/>
      <c r="P862" s="283"/>
      <c r="Q862" s="283"/>
      <c r="R862" s="283"/>
      <c r="S862" s="283"/>
      <c r="T862" s="283"/>
      <c r="U862" s="283"/>
      <c r="V862" s="283"/>
      <c r="W862" s="283"/>
      <c r="X862" s="283"/>
      <c r="Y862" s="283"/>
      <c r="Z862" s="283"/>
      <c r="AA862" s="283"/>
      <c r="AB862" s="283"/>
      <c r="AC862" s="283"/>
      <c r="AD862" s="283"/>
      <c r="AE862" s="283"/>
      <c r="AF862" s="283"/>
      <c r="AG862" s="283"/>
      <c r="AH862" s="283"/>
      <c r="AI862" s="283"/>
      <c r="AJ862" s="283"/>
      <c r="AK862" s="283"/>
    </row>
    <row r="863" spans="1:37" s="23" customFormat="1" ht="15.75">
      <c r="A863" s="118"/>
      <c r="B863" s="109"/>
      <c r="C863" s="88"/>
      <c r="D863" s="88"/>
      <c r="E863" s="88"/>
      <c r="F863" s="88"/>
      <c r="G863" s="22"/>
      <c r="H863" s="283"/>
      <c r="I863" s="283"/>
      <c r="J863" s="283"/>
      <c r="K863" s="283"/>
      <c r="L863" s="283"/>
      <c r="M863" s="283"/>
      <c r="N863" s="283"/>
      <c r="O863" s="283"/>
      <c r="P863" s="283"/>
      <c r="Q863" s="283"/>
      <c r="R863" s="283"/>
      <c r="S863" s="283"/>
      <c r="T863" s="283"/>
      <c r="U863" s="283"/>
      <c r="V863" s="283"/>
      <c r="W863" s="283"/>
      <c r="X863" s="283"/>
      <c r="Y863" s="283"/>
      <c r="Z863" s="283"/>
      <c r="AA863" s="283"/>
      <c r="AB863" s="283"/>
      <c r="AC863" s="283"/>
      <c r="AD863" s="283"/>
      <c r="AE863" s="283"/>
      <c r="AF863" s="283"/>
      <c r="AG863" s="283"/>
      <c r="AH863" s="283"/>
      <c r="AI863" s="283"/>
      <c r="AJ863" s="283"/>
      <c r="AK863" s="283"/>
    </row>
    <row r="864" spans="1:37" s="23" customFormat="1" ht="15.75">
      <c r="A864" s="118"/>
      <c r="B864" s="109"/>
      <c r="C864" s="88"/>
      <c r="D864" s="88"/>
      <c r="E864" s="88"/>
      <c r="F864" s="88"/>
      <c r="G864" s="22"/>
      <c r="H864" s="283"/>
      <c r="I864" s="283"/>
      <c r="J864" s="283"/>
      <c r="K864" s="283"/>
      <c r="L864" s="283"/>
      <c r="M864" s="283"/>
      <c r="N864" s="283"/>
      <c r="O864" s="283"/>
      <c r="P864" s="283"/>
      <c r="Q864" s="283"/>
      <c r="R864" s="283"/>
      <c r="S864" s="283"/>
      <c r="T864" s="283"/>
      <c r="U864" s="283"/>
      <c r="V864" s="283"/>
      <c r="W864" s="283"/>
      <c r="X864" s="283"/>
      <c r="Y864" s="283"/>
      <c r="Z864" s="283"/>
      <c r="AA864" s="283"/>
      <c r="AB864" s="283"/>
      <c r="AC864" s="283"/>
      <c r="AD864" s="283"/>
      <c r="AE864" s="283"/>
      <c r="AF864" s="283"/>
      <c r="AG864" s="283"/>
      <c r="AH864" s="283"/>
      <c r="AI864" s="283"/>
      <c r="AJ864" s="283"/>
      <c r="AK864" s="283"/>
    </row>
    <row r="865" spans="1:37" s="23" customFormat="1" ht="15.75">
      <c r="A865" s="118"/>
      <c r="B865" s="109"/>
      <c r="C865" s="88"/>
      <c r="D865" s="88"/>
      <c r="E865" s="88"/>
      <c r="F865" s="88"/>
      <c r="G865" s="22"/>
      <c r="H865" s="283"/>
      <c r="I865" s="283"/>
      <c r="J865" s="283"/>
      <c r="K865" s="283"/>
      <c r="L865" s="283"/>
      <c r="M865" s="283"/>
      <c r="N865" s="283"/>
      <c r="O865" s="283"/>
      <c r="P865" s="283"/>
      <c r="Q865" s="283"/>
      <c r="R865" s="283"/>
      <c r="S865" s="283"/>
      <c r="T865" s="283"/>
      <c r="U865" s="283"/>
      <c r="V865" s="283"/>
      <c r="W865" s="283"/>
      <c r="X865" s="283"/>
      <c r="Y865" s="283"/>
      <c r="Z865" s="283"/>
      <c r="AA865" s="283"/>
      <c r="AB865" s="283"/>
      <c r="AC865" s="283"/>
      <c r="AD865" s="283"/>
      <c r="AE865" s="283"/>
      <c r="AF865" s="283"/>
      <c r="AG865" s="283"/>
      <c r="AH865" s="283"/>
      <c r="AI865" s="283"/>
      <c r="AJ865" s="283"/>
      <c r="AK865" s="283"/>
    </row>
    <row r="866" spans="1:37" s="23" customFormat="1" ht="15.75">
      <c r="A866" s="118"/>
      <c r="B866" s="109"/>
      <c r="C866" s="88"/>
      <c r="D866" s="88"/>
      <c r="E866" s="88"/>
      <c r="F866" s="88"/>
      <c r="G866" s="22"/>
      <c r="H866" s="283"/>
      <c r="I866" s="283"/>
      <c r="J866" s="283"/>
      <c r="K866" s="283"/>
      <c r="L866" s="283"/>
      <c r="M866" s="283"/>
      <c r="N866" s="283"/>
      <c r="O866" s="283"/>
      <c r="P866" s="283"/>
      <c r="Q866" s="283"/>
      <c r="R866" s="283"/>
      <c r="S866" s="283"/>
      <c r="T866" s="283"/>
      <c r="U866" s="283"/>
      <c r="V866" s="283"/>
      <c r="W866" s="283"/>
      <c r="X866" s="283"/>
      <c r="Y866" s="283"/>
      <c r="Z866" s="283"/>
      <c r="AA866" s="283"/>
      <c r="AB866" s="283"/>
      <c r="AC866" s="283"/>
      <c r="AD866" s="283"/>
      <c r="AE866" s="283"/>
      <c r="AF866" s="283"/>
      <c r="AG866" s="283"/>
      <c r="AH866" s="283"/>
      <c r="AI866" s="283"/>
      <c r="AJ866" s="283"/>
      <c r="AK866" s="283"/>
    </row>
    <row r="867" spans="1:37" s="23" customFormat="1" ht="15.75">
      <c r="A867" s="118"/>
      <c r="B867" s="109"/>
      <c r="C867" s="88"/>
      <c r="D867" s="88"/>
      <c r="E867" s="88"/>
      <c r="F867" s="88"/>
      <c r="G867" s="22"/>
      <c r="H867" s="283"/>
      <c r="I867" s="283"/>
      <c r="J867" s="283"/>
      <c r="K867" s="283"/>
      <c r="L867" s="283"/>
      <c r="M867" s="283"/>
      <c r="N867" s="283"/>
      <c r="O867" s="283"/>
      <c r="P867" s="283"/>
      <c r="Q867" s="283"/>
      <c r="R867" s="283"/>
      <c r="S867" s="283"/>
      <c r="T867" s="283"/>
      <c r="U867" s="283"/>
      <c r="V867" s="283"/>
      <c r="W867" s="283"/>
      <c r="X867" s="283"/>
      <c r="Y867" s="283"/>
      <c r="Z867" s="283"/>
      <c r="AA867" s="283"/>
      <c r="AB867" s="283"/>
      <c r="AC867" s="283"/>
      <c r="AD867" s="283"/>
      <c r="AE867" s="283"/>
      <c r="AF867" s="283"/>
      <c r="AG867" s="283"/>
      <c r="AH867" s="283"/>
      <c r="AI867" s="283"/>
      <c r="AJ867" s="283"/>
      <c r="AK867" s="283"/>
    </row>
    <row r="868" spans="1:37" s="23" customFormat="1" ht="15.75">
      <c r="A868" s="118"/>
      <c r="B868" s="109"/>
      <c r="C868" s="88"/>
      <c r="D868" s="88"/>
      <c r="E868" s="88"/>
      <c r="F868" s="88"/>
      <c r="G868" s="22"/>
      <c r="H868" s="283"/>
      <c r="I868" s="283"/>
      <c r="J868" s="283"/>
      <c r="K868" s="283"/>
      <c r="L868" s="283"/>
      <c r="M868" s="283"/>
      <c r="N868" s="283"/>
      <c r="O868" s="283"/>
      <c r="P868" s="283"/>
      <c r="Q868" s="283"/>
      <c r="R868" s="283"/>
      <c r="S868" s="283"/>
      <c r="T868" s="283"/>
      <c r="U868" s="283"/>
      <c r="V868" s="283"/>
      <c r="W868" s="283"/>
      <c r="X868" s="283"/>
      <c r="Y868" s="283"/>
      <c r="Z868" s="283"/>
      <c r="AA868" s="283"/>
      <c r="AB868" s="283"/>
      <c r="AC868" s="283"/>
      <c r="AD868" s="283"/>
      <c r="AE868" s="283"/>
      <c r="AF868" s="283"/>
      <c r="AG868" s="283"/>
      <c r="AH868" s="283"/>
      <c r="AI868" s="283"/>
      <c r="AJ868" s="283"/>
      <c r="AK868" s="283"/>
    </row>
    <row r="869" spans="1:37" s="23" customFormat="1" ht="15.75">
      <c r="A869" s="118"/>
      <c r="B869" s="109"/>
      <c r="C869" s="88"/>
      <c r="D869" s="88"/>
      <c r="E869" s="88"/>
      <c r="F869" s="88"/>
      <c r="G869" s="22"/>
      <c r="H869" s="283"/>
      <c r="I869" s="283"/>
      <c r="J869" s="283"/>
      <c r="K869" s="283"/>
      <c r="L869" s="283"/>
      <c r="M869" s="283"/>
      <c r="N869" s="283"/>
      <c r="O869" s="283"/>
      <c r="P869" s="283"/>
      <c r="Q869" s="283"/>
      <c r="R869" s="283"/>
      <c r="S869" s="283"/>
      <c r="T869" s="283"/>
      <c r="U869" s="283"/>
      <c r="V869" s="283"/>
      <c r="W869" s="283"/>
      <c r="X869" s="283"/>
      <c r="Y869" s="283"/>
      <c r="Z869" s="283"/>
      <c r="AA869" s="283"/>
      <c r="AB869" s="283"/>
      <c r="AC869" s="283"/>
      <c r="AD869" s="283"/>
      <c r="AE869" s="283"/>
      <c r="AF869" s="283"/>
      <c r="AG869" s="283"/>
      <c r="AH869" s="283"/>
      <c r="AI869" s="283"/>
      <c r="AJ869" s="283"/>
      <c r="AK869" s="283"/>
    </row>
    <row r="870" spans="1:37" s="23" customFormat="1" ht="15.75">
      <c r="A870" s="118"/>
      <c r="B870" s="109"/>
      <c r="C870" s="88"/>
      <c r="D870" s="88"/>
      <c r="E870" s="88"/>
      <c r="F870" s="88"/>
      <c r="G870" s="22"/>
      <c r="H870" s="283"/>
      <c r="I870" s="283"/>
      <c r="J870" s="283"/>
      <c r="K870" s="283"/>
      <c r="L870" s="283"/>
      <c r="M870" s="283"/>
      <c r="N870" s="283"/>
      <c r="O870" s="283"/>
      <c r="P870" s="283"/>
      <c r="Q870" s="283"/>
      <c r="R870" s="283"/>
      <c r="S870" s="283"/>
      <c r="T870" s="283"/>
      <c r="U870" s="283"/>
      <c r="V870" s="283"/>
      <c r="W870" s="283"/>
      <c r="X870" s="283"/>
      <c r="Y870" s="283"/>
      <c r="Z870" s="283"/>
      <c r="AA870" s="283"/>
      <c r="AB870" s="283"/>
      <c r="AC870" s="283"/>
      <c r="AD870" s="283"/>
      <c r="AE870" s="283"/>
      <c r="AF870" s="283"/>
      <c r="AG870" s="283"/>
      <c r="AH870" s="283"/>
      <c r="AI870" s="283"/>
      <c r="AJ870" s="283"/>
      <c r="AK870" s="283"/>
    </row>
    <row r="871" spans="1:37" s="23" customFormat="1" ht="15.75">
      <c r="A871" s="118"/>
      <c r="B871" s="109"/>
      <c r="C871" s="88"/>
      <c r="D871" s="88"/>
      <c r="E871" s="88"/>
      <c r="F871" s="88"/>
      <c r="G871" s="22"/>
      <c r="H871" s="283"/>
      <c r="I871" s="283"/>
      <c r="J871" s="283"/>
      <c r="K871" s="283"/>
      <c r="L871" s="283"/>
      <c r="M871" s="283"/>
      <c r="N871" s="283"/>
      <c r="O871" s="283"/>
      <c r="P871" s="283"/>
      <c r="Q871" s="283"/>
      <c r="R871" s="283"/>
      <c r="S871" s="283"/>
      <c r="T871" s="283"/>
      <c r="U871" s="283"/>
      <c r="V871" s="283"/>
      <c r="W871" s="283"/>
      <c r="X871" s="283"/>
      <c r="Y871" s="283"/>
      <c r="Z871" s="283"/>
      <c r="AA871" s="283"/>
      <c r="AB871" s="283"/>
      <c r="AC871" s="283"/>
      <c r="AD871" s="283"/>
      <c r="AE871" s="283"/>
      <c r="AF871" s="283"/>
      <c r="AG871" s="283"/>
      <c r="AH871" s="283"/>
      <c r="AI871" s="283"/>
      <c r="AJ871" s="283"/>
      <c r="AK871" s="283"/>
    </row>
    <row r="872" spans="1:37" s="23" customFormat="1" ht="15.75">
      <c r="A872" s="118"/>
      <c r="B872" s="109"/>
      <c r="C872" s="88"/>
      <c r="D872" s="88"/>
      <c r="E872" s="88"/>
      <c r="F872" s="88"/>
      <c r="G872" s="22"/>
      <c r="H872" s="283"/>
      <c r="I872" s="283"/>
      <c r="J872" s="283"/>
      <c r="K872" s="283"/>
      <c r="L872" s="283"/>
      <c r="M872" s="283"/>
      <c r="N872" s="283"/>
      <c r="O872" s="283"/>
      <c r="P872" s="283"/>
      <c r="Q872" s="283"/>
      <c r="R872" s="283"/>
      <c r="S872" s="283"/>
      <c r="T872" s="283"/>
      <c r="U872" s="283"/>
      <c r="V872" s="283"/>
      <c r="W872" s="283"/>
      <c r="X872" s="283"/>
      <c r="Y872" s="283"/>
      <c r="Z872" s="283"/>
      <c r="AA872" s="283"/>
      <c r="AB872" s="283"/>
      <c r="AC872" s="283"/>
      <c r="AD872" s="283"/>
      <c r="AE872" s="283"/>
      <c r="AF872" s="283"/>
      <c r="AG872" s="283"/>
      <c r="AH872" s="283"/>
      <c r="AI872" s="283"/>
      <c r="AJ872" s="283"/>
      <c r="AK872" s="283"/>
    </row>
    <row r="873" spans="1:37" s="23" customFormat="1" ht="15.75">
      <c r="A873" s="118"/>
      <c r="B873" s="109"/>
      <c r="C873" s="88"/>
      <c r="D873" s="88"/>
      <c r="E873" s="88"/>
      <c r="F873" s="88"/>
      <c r="G873" s="22"/>
      <c r="H873" s="283"/>
      <c r="I873" s="283"/>
      <c r="J873" s="283"/>
      <c r="K873" s="283"/>
      <c r="L873" s="283"/>
      <c r="M873" s="283"/>
      <c r="N873" s="283"/>
      <c r="O873" s="283"/>
      <c r="P873" s="283"/>
      <c r="Q873" s="283"/>
      <c r="R873" s="283"/>
      <c r="S873" s="283"/>
      <c r="T873" s="283"/>
      <c r="U873" s="283"/>
      <c r="V873" s="283"/>
      <c r="W873" s="283"/>
      <c r="X873" s="283"/>
      <c r="Y873" s="283"/>
      <c r="Z873" s="283"/>
      <c r="AA873" s="283"/>
      <c r="AB873" s="283"/>
      <c r="AC873" s="283"/>
      <c r="AD873" s="283"/>
      <c r="AE873" s="283"/>
      <c r="AF873" s="283"/>
      <c r="AG873" s="283"/>
      <c r="AH873" s="283"/>
      <c r="AI873" s="283"/>
      <c r="AJ873" s="283"/>
      <c r="AK873" s="283"/>
    </row>
    <row r="874" spans="1:37" s="23" customFormat="1" ht="15.75">
      <c r="A874" s="118"/>
      <c r="B874" s="109"/>
      <c r="C874" s="88"/>
      <c r="D874" s="88"/>
      <c r="E874" s="88"/>
      <c r="F874" s="88"/>
      <c r="G874" s="22"/>
      <c r="H874" s="283"/>
      <c r="I874" s="283"/>
      <c r="J874" s="283"/>
      <c r="K874" s="283"/>
      <c r="L874" s="283"/>
      <c r="M874" s="283"/>
      <c r="N874" s="283"/>
      <c r="O874" s="283"/>
      <c r="P874" s="283"/>
      <c r="Q874" s="283"/>
      <c r="R874" s="283"/>
      <c r="S874" s="283"/>
      <c r="T874" s="283"/>
      <c r="U874" s="283"/>
      <c r="V874" s="283"/>
      <c r="W874" s="283"/>
      <c r="X874" s="283"/>
      <c r="Y874" s="283"/>
      <c r="Z874" s="283"/>
      <c r="AA874" s="283"/>
      <c r="AB874" s="283"/>
      <c r="AC874" s="283"/>
      <c r="AD874" s="283"/>
      <c r="AE874" s="283"/>
      <c r="AF874" s="283"/>
      <c r="AG874" s="283"/>
      <c r="AH874" s="283"/>
      <c r="AI874" s="283"/>
      <c r="AJ874" s="283"/>
      <c r="AK874" s="283"/>
    </row>
    <row r="875" spans="1:37" s="23" customFormat="1" ht="15.75">
      <c r="A875" s="118"/>
      <c r="B875" s="109"/>
      <c r="C875" s="88"/>
      <c r="D875" s="88"/>
      <c r="E875" s="88"/>
      <c r="F875" s="88"/>
      <c r="G875" s="22"/>
      <c r="H875" s="283"/>
      <c r="I875" s="283"/>
      <c r="J875" s="283"/>
      <c r="K875" s="283"/>
      <c r="L875" s="283"/>
      <c r="M875" s="283"/>
      <c r="N875" s="283"/>
      <c r="O875" s="283"/>
      <c r="P875" s="283"/>
      <c r="Q875" s="283"/>
      <c r="R875" s="283"/>
      <c r="S875" s="283"/>
      <c r="T875" s="283"/>
      <c r="U875" s="283"/>
      <c r="V875" s="283"/>
      <c r="W875" s="283"/>
      <c r="X875" s="283"/>
      <c r="Y875" s="283"/>
      <c r="Z875" s="283"/>
      <c r="AA875" s="283"/>
      <c r="AB875" s="283"/>
      <c r="AC875" s="283"/>
      <c r="AD875" s="283"/>
      <c r="AE875" s="283"/>
      <c r="AF875" s="283"/>
      <c r="AG875" s="283"/>
      <c r="AH875" s="283"/>
      <c r="AI875" s="283"/>
      <c r="AJ875" s="283"/>
      <c r="AK875" s="283"/>
    </row>
    <row r="876" spans="1:37" s="23" customFormat="1" ht="15.75">
      <c r="A876" s="118"/>
      <c r="B876" s="109"/>
      <c r="C876" s="88"/>
      <c r="D876" s="88"/>
      <c r="E876" s="88"/>
      <c r="F876" s="88"/>
      <c r="G876" s="22"/>
      <c r="H876" s="283"/>
      <c r="I876" s="283"/>
      <c r="J876" s="283"/>
      <c r="K876" s="283"/>
      <c r="L876" s="283"/>
      <c r="M876" s="283"/>
      <c r="N876" s="283"/>
      <c r="O876" s="283"/>
      <c r="P876" s="283"/>
      <c r="Q876" s="283"/>
      <c r="R876" s="283"/>
      <c r="S876" s="283"/>
      <c r="T876" s="283"/>
      <c r="U876" s="283"/>
      <c r="V876" s="283"/>
      <c r="W876" s="283"/>
      <c r="X876" s="283"/>
      <c r="Y876" s="283"/>
      <c r="Z876" s="283"/>
      <c r="AA876" s="283"/>
      <c r="AB876" s="283"/>
      <c r="AC876" s="283"/>
      <c r="AD876" s="283"/>
      <c r="AE876" s="283"/>
      <c r="AF876" s="283"/>
      <c r="AG876" s="283"/>
      <c r="AH876" s="283"/>
      <c r="AI876" s="283"/>
      <c r="AJ876" s="283"/>
      <c r="AK876" s="283"/>
    </row>
    <row r="877" spans="1:37" s="23" customFormat="1" ht="15.75">
      <c r="A877" s="118"/>
      <c r="B877" s="109"/>
      <c r="C877" s="88"/>
      <c r="D877" s="88"/>
      <c r="E877" s="88"/>
      <c r="F877" s="88"/>
      <c r="G877" s="22"/>
      <c r="H877" s="283"/>
      <c r="I877" s="283"/>
      <c r="J877" s="283"/>
      <c r="K877" s="283"/>
      <c r="L877" s="283"/>
      <c r="M877" s="283"/>
      <c r="N877" s="283"/>
      <c r="O877" s="283"/>
      <c r="P877" s="283"/>
      <c r="Q877" s="283"/>
      <c r="R877" s="283"/>
      <c r="S877" s="283"/>
      <c r="T877" s="283"/>
      <c r="U877" s="283"/>
      <c r="V877" s="283"/>
      <c r="W877" s="283"/>
      <c r="X877" s="283"/>
      <c r="Y877" s="283"/>
      <c r="Z877" s="283"/>
      <c r="AA877" s="283"/>
      <c r="AB877" s="283"/>
      <c r="AC877" s="283"/>
      <c r="AD877" s="283"/>
      <c r="AE877" s="283"/>
      <c r="AF877" s="283"/>
      <c r="AG877" s="283"/>
      <c r="AH877" s="283"/>
      <c r="AI877" s="283"/>
      <c r="AJ877" s="283"/>
      <c r="AK877" s="283"/>
    </row>
    <row r="878" spans="1:37" s="23" customFormat="1" ht="15.75">
      <c r="A878" s="118"/>
      <c r="B878" s="109"/>
      <c r="C878" s="88"/>
      <c r="D878" s="88"/>
      <c r="E878" s="88"/>
      <c r="F878" s="88"/>
      <c r="G878" s="22"/>
      <c r="H878" s="283"/>
      <c r="I878" s="283"/>
      <c r="J878" s="283"/>
      <c r="K878" s="283"/>
      <c r="L878" s="283"/>
      <c r="M878" s="283"/>
      <c r="N878" s="283"/>
      <c r="O878" s="283"/>
      <c r="P878" s="283"/>
      <c r="Q878" s="283"/>
      <c r="R878" s="283"/>
      <c r="S878" s="283"/>
      <c r="T878" s="283"/>
      <c r="U878" s="283"/>
      <c r="V878" s="283"/>
      <c r="W878" s="283"/>
      <c r="X878" s="283"/>
      <c r="Y878" s="283"/>
      <c r="Z878" s="283"/>
      <c r="AA878" s="283"/>
      <c r="AB878" s="283"/>
      <c r="AC878" s="283"/>
      <c r="AD878" s="283"/>
      <c r="AE878" s="283"/>
      <c r="AF878" s="283"/>
      <c r="AG878" s="283"/>
      <c r="AH878" s="283"/>
      <c r="AI878" s="283"/>
      <c r="AJ878" s="283"/>
      <c r="AK878" s="283"/>
    </row>
    <row r="879" spans="1:37" s="23" customFormat="1" ht="15.75">
      <c r="A879" s="118"/>
      <c r="B879" s="109"/>
      <c r="C879" s="88"/>
      <c r="D879" s="88"/>
      <c r="E879" s="88"/>
      <c r="F879" s="88"/>
      <c r="G879" s="22"/>
      <c r="H879" s="283"/>
      <c r="I879" s="283"/>
      <c r="J879" s="283"/>
      <c r="K879" s="283"/>
      <c r="L879" s="283"/>
      <c r="M879" s="283"/>
      <c r="N879" s="283"/>
      <c r="O879" s="283"/>
      <c r="P879" s="283"/>
      <c r="Q879" s="283"/>
      <c r="R879" s="283"/>
      <c r="S879" s="283"/>
      <c r="T879" s="283"/>
      <c r="U879" s="283"/>
      <c r="V879" s="283"/>
      <c r="W879" s="283"/>
      <c r="X879" s="283"/>
      <c r="Y879" s="283"/>
      <c r="Z879" s="283"/>
      <c r="AA879" s="283"/>
      <c r="AB879" s="283"/>
      <c r="AC879" s="283"/>
      <c r="AD879" s="283"/>
      <c r="AE879" s="283"/>
      <c r="AF879" s="283"/>
      <c r="AG879" s="283"/>
      <c r="AH879" s="283"/>
      <c r="AI879" s="283"/>
      <c r="AJ879" s="283"/>
      <c r="AK879" s="283"/>
    </row>
    <row r="880" spans="1:37" s="23" customFormat="1" ht="15.75">
      <c r="A880" s="118"/>
      <c r="B880" s="109"/>
      <c r="C880" s="88"/>
      <c r="D880" s="88"/>
      <c r="E880" s="88"/>
      <c r="F880" s="88"/>
      <c r="G880" s="22"/>
      <c r="H880" s="283"/>
      <c r="I880" s="283"/>
      <c r="J880" s="283"/>
      <c r="K880" s="283"/>
      <c r="L880" s="283"/>
      <c r="M880" s="283"/>
      <c r="N880" s="283"/>
      <c r="O880" s="283"/>
      <c r="P880" s="283"/>
      <c r="Q880" s="283"/>
      <c r="R880" s="283"/>
      <c r="S880" s="283"/>
      <c r="T880" s="283"/>
      <c r="U880" s="283"/>
      <c r="V880" s="283"/>
      <c r="W880" s="283"/>
      <c r="X880" s="283"/>
      <c r="Y880" s="283"/>
      <c r="Z880" s="283"/>
      <c r="AA880" s="283"/>
      <c r="AB880" s="283"/>
      <c r="AC880" s="283"/>
      <c r="AD880" s="283"/>
      <c r="AE880" s="283"/>
      <c r="AF880" s="283"/>
      <c r="AG880" s="283"/>
      <c r="AH880" s="283"/>
      <c r="AI880" s="283"/>
      <c r="AJ880" s="283"/>
      <c r="AK880" s="283"/>
    </row>
    <row r="881" spans="1:37" s="23" customFormat="1" ht="15.75">
      <c r="A881" s="118"/>
      <c r="B881" s="109"/>
      <c r="C881" s="88"/>
      <c r="D881" s="88"/>
      <c r="E881" s="88"/>
      <c r="F881" s="88"/>
      <c r="G881" s="22"/>
      <c r="H881" s="283"/>
      <c r="I881" s="283"/>
      <c r="J881" s="283"/>
      <c r="K881" s="283"/>
      <c r="L881" s="283"/>
      <c r="M881" s="283"/>
      <c r="N881" s="283"/>
      <c r="O881" s="283"/>
      <c r="P881" s="283"/>
      <c r="Q881" s="283"/>
      <c r="R881" s="283"/>
      <c r="S881" s="283"/>
      <c r="T881" s="283"/>
      <c r="U881" s="283"/>
      <c r="V881" s="283"/>
      <c r="W881" s="283"/>
      <c r="X881" s="283"/>
      <c r="Y881" s="283"/>
      <c r="Z881" s="283"/>
      <c r="AA881" s="283"/>
      <c r="AB881" s="283"/>
      <c r="AC881" s="283"/>
      <c r="AD881" s="283"/>
      <c r="AE881" s="283"/>
      <c r="AF881" s="283"/>
      <c r="AG881" s="283"/>
      <c r="AH881" s="283"/>
      <c r="AI881" s="283"/>
      <c r="AJ881" s="283"/>
      <c r="AK881" s="283"/>
    </row>
    <row r="882" spans="1:37" s="23" customFormat="1" ht="15.75">
      <c r="A882" s="118"/>
      <c r="B882" s="109"/>
      <c r="C882" s="88"/>
      <c r="D882" s="88"/>
      <c r="E882" s="88"/>
      <c r="F882" s="88"/>
      <c r="G882" s="22"/>
      <c r="H882" s="283"/>
      <c r="I882" s="283"/>
      <c r="J882" s="283"/>
      <c r="K882" s="283"/>
      <c r="L882" s="283"/>
      <c r="M882" s="283"/>
      <c r="N882" s="283"/>
      <c r="O882" s="283"/>
      <c r="P882" s="283"/>
      <c r="Q882" s="283"/>
      <c r="R882" s="283"/>
      <c r="S882" s="283"/>
      <c r="T882" s="283"/>
      <c r="U882" s="283"/>
      <c r="V882" s="283"/>
      <c r="W882" s="283"/>
      <c r="X882" s="283"/>
      <c r="Y882" s="283"/>
      <c r="Z882" s="283"/>
      <c r="AA882" s="283"/>
      <c r="AB882" s="283"/>
      <c r="AC882" s="283"/>
      <c r="AD882" s="283"/>
      <c r="AE882" s="283"/>
      <c r="AF882" s="283"/>
      <c r="AG882" s="283"/>
      <c r="AH882" s="283"/>
      <c r="AI882" s="283"/>
      <c r="AJ882" s="283"/>
      <c r="AK882" s="283"/>
    </row>
    <row r="883" spans="1:37" s="23" customFormat="1" ht="15.75">
      <c r="A883" s="118"/>
      <c r="B883" s="109"/>
      <c r="C883" s="88"/>
      <c r="D883" s="88"/>
      <c r="E883" s="88"/>
      <c r="F883" s="88"/>
      <c r="G883" s="22"/>
      <c r="H883" s="283"/>
      <c r="I883" s="283"/>
      <c r="J883" s="283"/>
      <c r="K883" s="283"/>
      <c r="L883" s="283"/>
      <c r="M883" s="283"/>
      <c r="N883" s="283"/>
      <c r="O883" s="283"/>
      <c r="P883" s="283"/>
      <c r="Q883" s="283"/>
      <c r="R883" s="283"/>
      <c r="S883" s="283"/>
      <c r="T883" s="283"/>
      <c r="U883" s="283"/>
      <c r="V883" s="283"/>
      <c r="W883" s="283"/>
      <c r="X883" s="283"/>
      <c r="Y883" s="283"/>
      <c r="Z883" s="283"/>
      <c r="AA883" s="283"/>
      <c r="AB883" s="283"/>
      <c r="AC883" s="283"/>
      <c r="AD883" s="283"/>
      <c r="AE883" s="283"/>
      <c r="AF883" s="283"/>
      <c r="AG883" s="283"/>
      <c r="AH883" s="283"/>
      <c r="AI883" s="283"/>
      <c r="AJ883" s="283"/>
      <c r="AK883" s="283"/>
    </row>
    <row r="884" spans="1:37" s="23" customFormat="1" ht="15.75">
      <c r="A884" s="118"/>
      <c r="B884" s="109"/>
      <c r="C884" s="88"/>
      <c r="D884" s="88"/>
      <c r="E884" s="88"/>
      <c r="F884" s="88"/>
      <c r="G884" s="22"/>
      <c r="H884" s="283"/>
      <c r="I884" s="283"/>
      <c r="J884" s="283"/>
      <c r="K884" s="283"/>
      <c r="L884" s="283"/>
      <c r="M884" s="283"/>
      <c r="N884" s="283"/>
      <c r="O884" s="283"/>
      <c r="P884" s="283"/>
      <c r="Q884" s="283"/>
      <c r="R884" s="283"/>
      <c r="S884" s="283"/>
      <c r="T884" s="283"/>
      <c r="U884" s="283"/>
      <c r="V884" s="283"/>
      <c r="W884" s="283"/>
      <c r="X884" s="283"/>
      <c r="Y884" s="283"/>
      <c r="Z884" s="283"/>
      <c r="AA884" s="283"/>
      <c r="AB884" s="283"/>
      <c r="AC884" s="283"/>
      <c r="AD884" s="283"/>
      <c r="AE884" s="283"/>
      <c r="AF884" s="283"/>
      <c r="AG884" s="283"/>
      <c r="AH884" s="283"/>
      <c r="AI884" s="283"/>
      <c r="AJ884" s="283"/>
      <c r="AK884" s="283"/>
    </row>
    <row r="885" spans="1:37" s="23" customFormat="1" ht="15.75">
      <c r="A885" s="118"/>
      <c r="B885" s="109"/>
      <c r="C885" s="88"/>
      <c r="D885" s="88"/>
      <c r="E885" s="88"/>
      <c r="F885" s="88"/>
      <c r="G885" s="22"/>
      <c r="H885" s="283"/>
      <c r="I885" s="283"/>
      <c r="J885" s="283"/>
      <c r="K885" s="283"/>
      <c r="L885" s="283"/>
      <c r="M885" s="283"/>
      <c r="N885" s="283"/>
      <c r="O885" s="283"/>
      <c r="P885" s="283"/>
      <c r="Q885" s="283"/>
      <c r="R885" s="283"/>
      <c r="S885" s="283"/>
      <c r="T885" s="283"/>
      <c r="U885" s="283"/>
      <c r="V885" s="283"/>
      <c r="W885" s="283"/>
      <c r="X885" s="283"/>
      <c r="Y885" s="283"/>
      <c r="Z885" s="283"/>
      <c r="AA885" s="283"/>
      <c r="AB885" s="283"/>
      <c r="AC885" s="283"/>
      <c r="AD885" s="283"/>
      <c r="AE885" s="283"/>
      <c r="AF885" s="283"/>
      <c r="AG885" s="283"/>
      <c r="AH885" s="283"/>
      <c r="AI885" s="283"/>
      <c r="AJ885" s="283"/>
      <c r="AK885" s="283"/>
    </row>
    <row r="886" spans="1:37" s="23" customFormat="1" ht="15.75">
      <c r="A886" s="118"/>
      <c r="B886" s="109"/>
      <c r="C886" s="88"/>
      <c r="D886" s="88"/>
      <c r="E886" s="88"/>
      <c r="F886" s="88"/>
      <c r="G886" s="22"/>
      <c r="H886" s="283"/>
      <c r="I886" s="283"/>
      <c r="J886" s="283"/>
      <c r="K886" s="283"/>
      <c r="L886" s="283"/>
      <c r="M886" s="283"/>
      <c r="N886" s="283"/>
      <c r="O886" s="283"/>
      <c r="P886" s="283"/>
      <c r="Q886" s="283"/>
      <c r="R886" s="283"/>
      <c r="S886" s="283"/>
      <c r="T886" s="283"/>
      <c r="U886" s="283"/>
      <c r="V886" s="283"/>
      <c r="W886" s="283"/>
      <c r="X886" s="283"/>
      <c r="Y886" s="283"/>
      <c r="Z886" s="283"/>
      <c r="AA886" s="283"/>
      <c r="AB886" s="283"/>
      <c r="AC886" s="283"/>
      <c r="AD886" s="283"/>
      <c r="AE886" s="283"/>
      <c r="AF886" s="283"/>
      <c r="AG886" s="283"/>
      <c r="AH886" s="283"/>
      <c r="AI886" s="283"/>
      <c r="AJ886" s="283"/>
      <c r="AK886" s="283"/>
    </row>
    <row r="887" spans="1:37" s="23" customFormat="1" ht="15.75">
      <c r="A887" s="118"/>
      <c r="B887" s="109"/>
      <c r="C887" s="88"/>
      <c r="D887" s="88"/>
      <c r="E887" s="88"/>
      <c r="F887" s="88"/>
      <c r="G887" s="22"/>
      <c r="H887" s="283"/>
      <c r="I887" s="283"/>
      <c r="J887" s="283"/>
      <c r="K887" s="283"/>
      <c r="L887" s="283"/>
      <c r="M887" s="283"/>
      <c r="N887" s="283"/>
      <c r="O887" s="283"/>
      <c r="P887" s="283"/>
      <c r="Q887" s="283"/>
      <c r="R887" s="283"/>
      <c r="S887" s="283"/>
      <c r="T887" s="283"/>
      <c r="U887" s="283"/>
      <c r="V887" s="283"/>
      <c r="W887" s="283"/>
      <c r="X887" s="283"/>
      <c r="Y887" s="283"/>
      <c r="Z887" s="283"/>
      <c r="AA887" s="283"/>
      <c r="AB887" s="283"/>
      <c r="AC887" s="283"/>
      <c r="AD887" s="283"/>
      <c r="AE887" s="283"/>
      <c r="AF887" s="283"/>
      <c r="AG887" s="283"/>
      <c r="AH887" s="283"/>
      <c r="AI887" s="283"/>
      <c r="AJ887" s="283"/>
      <c r="AK887" s="283"/>
    </row>
    <row r="888" spans="1:37" s="23" customFormat="1" ht="15.75">
      <c r="A888" s="118"/>
      <c r="B888" s="109"/>
      <c r="C888" s="88"/>
      <c r="D888" s="88"/>
      <c r="E888" s="88"/>
      <c r="F888" s="88"/>
      <c r="G888" s="22"/>
      <c r="H888" s="283"/>
      <c r="I888" s="283"/>
      <c r="J888" s="283"/>
      <c r="K888" s="283"/>
      <c r="L888" s="283"/>
      <c r="M888" s="283"/>
      <c r="N888" s="283"/>
      <c r="O888" s="283"/>
      <c r="P888" s="283"/>
      <c r="Q888" s="283"/>
      <c r="R888" s="283"/>
      <c r="S888" s="283"/>
      <c r="T888" s="283"/>
      <c r="U888" s="283"/>
      <c r="V888" s="283"/>
      <c r="W888" s="283"/>
      <c r="X888" s="283"/>
      <c r="Y888" s="283"/>
      <c r="Z888" s="283"/>
      <c r="AA888" s="283"/>
      <c r="AB888" s="283"/>
      <c r="AC888" s="283"/>
      <c r="AD888" s="283"/>
      <c r="AE888" s="283"/>
      <c r="AF888" s="283"/>
      <c r="AG888" s="283"/>
      <c r="AH888" s="283"/>
      <c r="AI888" s="283"/>
      <c r="AJ888" s="283"/>
      <c r="AK888" s="283"/>
    </row>
    <row r="889" spans="1:37" s="23" customFormat="1" ht="15.75">
      <c r="A889" s="118"/>
      <c r="B889" s="109"/>
      <c r="C889" s="88"/>
      <c r="D889" s="88"/>
      <c r="E889" s="88"/>
      <c r="F889" s="88"/>
      <c r="G889" s="22"/>
      <c r="H889" s="283"/>
      <c r="I889" s="283"/>
      <c r="J889" s="283"/>
      <c r="K889" s="283"/>
      <c r="L889" s="283"/>
      <c r="M889" s="283"/>
      <c r="N889" s="283"/>
      <c r="O889" s="283"/>
      <c r="P889" s="283"/>
      <c r="Q889" s="283"/>
      <c r="R889" s="283"/>
      <c r="S889" s="283"/>
      <c r="T889" s="283"/>
      <c r="U889" s="283"/>
      <c r="V889" s="283"/>
      <c r="W889" s="283"/>
      <c r="X889" s="283"/>
      <c r="Y889" s="283"/>
      <c r="Z889" s="283"/>
      <c r="AA889" s="283"/>
      <c r="AB889" s="283"/>
      <c r="AC889" s="283"/>
      <c r="AD889" s="283"/>
      <c r="AE889" s="283"/>
      <c r="AF889" s="283"/>
      <c r="AG889" s="283"/>
      <c r="AH889" s="283"/>
      <c r="AI889" s="283"/>
      <c r="AJ889" s="283"/>
      <c r="AK889" s="283"/>
    </row>
    <row r="890" spans="1:37" s="23" customFormat="1" ht="15.75">
      <c r="A890" s="118"/>
      <c r="B890" s="109"/>
      <c r="C890" s="88"/>
      <c r="D890" s="88"/>
      <c r="E890" s="88"/>
      <c r="F890" s="88"/>
      <c r="G890" s="22"/>
      <c r="H890" s="283"/>
      <c r="I890" s="283"/>
      <c r="J890" s="283"/>
      <c r="K890" s="283"/>
      <c r="L890" s="283"/>
      <c r="M890" s="283"/>
      <c r="N890" s="283"/>
      <c r="O890" s="283"/>
      <c r="P890" s="283"/>
      <c r="Q890" s="283"/>
      <c r="R890" s="283"/>
      <c r="S890" s="283"/>
      <c r="T890" s="283"/>
      <c r="U890" s="283"/>
      <c r="V890" s="283"/>
      <c r="W890" s="283"/>
      <c r="X890" s="283"/>
      <c r="Y890" s="283"/>
      <c r="Z890" s="283"/>
      <c r="AA890" s="283"/>
      <c r="AB890" s="283"/>
      <c r="AC890" s="283"/>
      <c r="AD890" s="283"/>
      <c r="AE890" s="283"/>
      <c r="AF890" s="283"/>
      <c r="AG890" s="283"/>
      <c r="AH890" s="283"/>
      <c r="AI890" s="283"/>
      <c r="AJ890" s="283"/>
      <c r="AK890" s="283"/>
    </row>
    <row r="891" spans="1:37" s="23" customFormat="1" ht="15.75">
      <c r="A891" s="118"/>
      <c r="B891" s="109"/>
      <c r="C891" s="88"/>
      <c r="D891" s="88"/>
      <c r="E891" s="88"/>
      <c r="F891" s="88"/>
      <c r="G891" s="22"/>
      <c r="H891" s="283"/>
      <c r="I891" s="283"/>
      <c r="J891" s="283"/>
      <c r="K891" s="283"/>
      <c r="L891" s="283"/>
      <c r="M891" s="283"/>
      <c r="N891" s="283"/>
      <c r="O891" s="283"/>
      <c r="P891" s="283"/>
      <c r="Q891" s="283"/>
      <c r="R891" s="283"/>
      <c r="S891" s="283"/>
      <c r="T891" s="283"/>
      <c r="U891" s="283"/>
      <c r="V891" s="283"/>
      <c r="W891" s="283"/>
      <c r="X891" s="283"/>
      <c r="Y891" s="283"/>
      <c r="Z891" s="283"/>
      <c r="AA891" s="283"/>
      <c r="AB891" s="283"/>
      <c r="AC891" s="283"/>
      <c r="AD891" s="283"/>
      <c r="AE891" s="283"/>
      <c r="AF891" s="283"/>
      <c r="AG891" s="283"/>
      <c r="AH891" s="283"/>
      <c r="AI891" s="283"/>
      <c r="AJ891" s="283"/>
      <c r="AK891" s="283"/>
    </row>
    <row r="892" spans="1:37" s="23" customFormat="1" ht="15.75">
      <c r="A892" s="118"/>
      <c r="B892" s="109"/>
      <c r="C892" s="88"/>
      <c r="D892" s="88"/>
      <c r="E892" s="88"/>
      <c r="F892" s="88"/>
      <c r="G892" s="22"/>
      <c r="H892" s="283"/>
      <c r="I892" s="283"/>
      <c r="J892" s="283"/>
      <c r="K892" s="283"/>
      <c r="L892" s="283"/>
      <c r="M892" s="283"/>
      <c r="N892" s="283"/>
      <c r="O892" s="283"/>
      <c r="P892" s="283"/>
      <c r="Q892" s="283"/>
      <c r="R892" s="283"/>
      <c r="S892" s="283"/>
      <c r="T892" s="283"/>
      <c r="U892" s="283"/>
      <c r="V892" s="283"/>
      <c r="W892" s="283"/>
      <c r="X892" s="283"/>
      <c r="Y892" s="283"/>
      <c r="Z892" s="283"/>
      <c r="AA892" s="283"/>
      <c r="AB892" s="283"/>
      <c r="AC892" s="283"/>
      <c r="AD892" s="283"/>
      <c r="AE892" s="283"/>
      <c r="AF892" s="283"/>
      <c r="AG892" s="283"/>
      <c r="AH892" s="283"/>
      <c r="AI892" s="283"/>
      <c r="AJ892" s="283"/>
      <c r="AK892" s="283"/>
    </row>
    <row r="893" spans="1:37" s="23" customFormat="1" ht="15.75">
      <c r="A893" s="118"/>
      <c r="B893" s="109"/>
      <c r="C893" s="88"/>
      <c r="D893" s="88"/>
      <c r="E893" s="88"/>
      <c r="F893" s="88"/>
      <c r="G893" s="22"/>
      <c r="H893" s="283"/>
      <c r="I893" s="283"/>
      <c r="J893" s="283"/>
      <c r="K893" s="283"/>
      <c r="L893" s="283"/>
      <c r="M893" s="283"/>
      <c r="N893" s="283"/>
      <c r="O893" s="283"/>
      <c r="P893" s="283"/>
      <c r="Q893" s="283"/>
      <c r="R893" s="283"/>
      <c r="S893" s="283"/>
      <c r="T893" s="283"/>
      <c r="U893" s="283"/>
      <c r="V893" s="283"/>
      <c r="W893" s="283"/>
      <c r="X893" s="283"/>
      <c r="Y893" s="283"/>
      <c r="Z893" s="283"/>
      <c r="AA893" s="283"/>
      <c r="AB893" s="283"/>
      <c r="AC893" s="283"/>
      <c r="AD893" s="283"/>
      <c r="AE893" s="283"/>
      <c r="AF893" s="283"/>
      <c r="AG893" s="283"/>
      <c r="AH893" s="283"/>
      <c r="AI893" s="283"/>
      <c r="AJ893" s="283"/>
      <c r="AK893" s="283"/>
    </row>
    <row r="894" spans="1:37" s="23" customFormat="1" ht="15.75">
      <c r="A894" s="118"/>
      <c r="B894" s="109"/>
      <c r="C894" s="88"/>
      <c r="D894" s="88"/>
      <c r="E894" s="88"/>
      <c r="F894" s="88"/>
      <c r="G894" s="22"/>
      <c r="H894" s="283"/>
      <c r="I894" s="283"/>
      <c r="J894" s="283"/>
      <c r="K894" s="283"/>
      <c r="L894" s="283"/>
      <c r="M894" s="283"/>
      <c r="N894" s="283"/>
      <c r="O894" s="283"/>
      <c r="P894" s="283"/>
      <c r="Q894" s="283"/>
      <c r="R894" s="283"/>
      <c r="S894" s="283"/>
      <c r="T894" s="283"/>
      <c r="U894" s="283"/>
      <c r="V894" s="283"/>
      <c r="W894" s="283"/>
      <c r="X894" s="283"/>
      <c r="Y894" s="283"/>
      <c r="Z894" s="283"/>
      <c r="AA894" s="283"/>
      <c r="AB894" s="283"/>
      <c r="AC894" s="283"/>
      <c r="AD894" s="283"/>
      <c r="AE894" s="283"/>
      <c r="AF894" s="283"/>
      <c r="AG894" s="283"/>
      <c r="AH894" s="283"/>
      <c r="AI894" s="283"/>
      <c r="AJ894" s="283"/>
      <c r="AK894" s="283"/>
    </row>
    <row r="895" spans="1:37" s="23" customFormat="1" ht="15.75">
      <c r="A895" s="118"/>
      <c r="B895" s="109"/>
      <c r="C895" s="88"/>
      <c r="D895" s="88"/>
      <c r="E895" s="88"/>
      <c r="F895" s="88"/>
      <c r="G895" s="22"/>
      <c r="H895" s="283"/>
      <c r="I895" s="283"/>
      <c r="J895" s="283"/>
      <c r="K895" s="283"/>
      <c r="L895" s="283"/>
      <c r="M895" s="283"/>
      <c r="N895" s="283"/>
      <c r="O895" s="283"/>
      <c r="P895" s="283"/>
      <c r="Q895" s="283"/>
      <c r="R895" s="283"/>
      <c r="S895" s="283"/>
      <c r="T895" s="283"/>
      <c r="U895" s="283"/>
      <c r="V895" s="283"/>
      <c r="W895" s="283"/>
      <c r="X895" s="283"/>
      <c r="Y895" s="283"/>
      <c r="Z895" s="283"/>
      <c r="AA895" s="283"/>
      <c r="AB895" s="283"/>
      <c r="AC895" s="283"/>
      <c r="AD895" s="283"/>
      <c r="AE895" s="283"/>
      <c r="AF895" s="283"/>
      <c r="AG895" s="283"/>
      <c r="AH895" s="283"/>
      <c r="AI895" s="283"/>
      <c r="AJ895" s="283"/>
      <c r="AK895" s="283"/>
    </row>
    <row r="896" spans="1:37" s="23" customFormat="1" ht="15.75">
      <c r="A896" s="118"/>
      <c r="B896" s="109"/>
      <c r="C896" s="88"/>
      <c r="D896" s="88"/>
      <c r="E896" s="88"/>
      <c r="F896" s="88"/>
      <c r="G896" s="22"/>
      <c r="H896" s="283"/>
      <c r="I896" s="283"/>
      <c r="J896" s="283"/>
      <c r="K896" s="283"/>
      <c r="L896" s="283"/>
      <c r="M896" s="283"/>
      <c r="N896" s="283"/>
      <c r="O896" s="283"/>
      <c r="P896" s="283"/>
      <c r="Q896" s="283"/>
      <c r="R896" s="283"/>
      <c r="S896" s="283"/>
      <c r="T896" s="283"/>
      <c r="U896" s="283"/>
      <c r="V896" s="283"/>
      <c r="W896" s="283"/>
      <c r="X896" s="283"/>
      <c r="Y896" s="283"/>
      <c r="Z896" s="283"/>
      <c r="AA896" s="283"/>
      <c r="AB896" s="283"/>
      <c r="AC896" s="283"/>
      <c r="AD896" s="283"/>
      <c r="AE896" s="283"/>
      <c r="AF896" s="283"/>
      <c r="AG896" s="283"/>
      <c r="AH896" s="283"/>
      <c r="AI896" s="283"/>
      <c r="AJ896" s="283"/>
      <c r="AK896" s="283"/>
    </row>
    <row r="897" spans="1:37" s="23" customFormat="1" ht="15.75">
      <c r="A897" s="118"/>
      <c r="B897" s="109"/>
      <c r="C897" s="88"/>
      <c r="D897" s="88"/>
      <c r="E897" s="88"/>
      <c r="F897" s="88"/>
      <c r="G897" s="22"/>
      <c r="H897" s="283"/>
      <c r="I897" s="283"/>
      <c r="J897" s="283"/>
      <c r="K897" s="283"/>
      <c r="L897" s="283"/>
      <c r="M897" s="283"/>
      <c r="N897" s="283"/>
      <c r="O897" s="283"/>
      <c r="P897" s="283"/>
      <c r="Q897" s="283"/>
      <c r="R897" s="283"/>
      <c r="S897" s="283"/>
      <c r="T897" s="283"/>
      <c r="U897" s="283"/>
      <c r="V897" s="283"/>
      <c r="W897" s="283"/>
      <c r="X897" s="283"/>
      <c r="Y897" s="283"/>
      <c r="Z897" s="283"/>
      <c r="AA897" s="283"/>
      <c r="AB897" s="283"/>
      <c r="AC897" s="283"/>
      <c r="AD897" s="283"/>
      <c r="AE897" s="283"/>
      <c r="AF897" s="283"/>
      <c r="AG897" s="283"/>
      <c r="AH897" s="283"/>
      <c r="AI897" s="283"/>
      <c r="AJ897" s="283"/>
      <c r="AK897" s="283"/>
    </row>
    <row r="898" spans="1:37" s="23" customFormat="1" ht="15.75">
      <c r="A898" s="118"/>
      <c r="B898" s="109"/>
      <c r="C898" s="88"/>
      <c r="D898" s="88"/>
      <c r="E898" s="88"/>
      <c r="F898" s="88"/>
      <c r="G898" s="22"/>
      <c r="H898" s="283"/>
      <c r="I898" s="283"/>
      <c r="J898" s="283"/>
      <c r="K898" s="283"/>
      <c r="L898" s="283"/>
      <c r="M898" s="283"/>
      <c r="N898" s="283"/>
      <c r="O898" s="283"/>
      <c r="P898" s="283"/>
      <c r="Q898" s="283"/>
      <c r="R898" s="283"/>
      <c r="S898" s="283"/>
      <c r="T898" s="283"/>
      <c r="U898" s="283"/>
      <c r="V898" s="283"/>
      <c r="W898" s="283"/>
      <c r="X898" s="283"/>
      <c r="Y898" s="283"/>
      <c r="Z898" s="283"/>
      <c r="AA898" s="283"/>
      <c r="AB898" s="283"/>
      <c r="AC898" s="283"/>
      <c r="AD898" s="283"/>
      <c r="AE898" s="283"/>
      <c r="AF898" s="283"/>
      <c r="AG898" s="283"/>
      <c r="AH898" s="283"/>
      <c r="AI898" s="283"/>
      <c r="AJ898" s="283"/>
      <c r="AK898" s="283"/>
    </row>
    <row r="899" spans="1:37" s="23" customFormat="1" ht="15.75">
      <c r="A899" s="118"/>
      <c r="B899" s="109"/>
      <c r="C899" s="88"/>
      <c r="D899" s="88"/>
      <c r="E899" s="88"/>
      <c r="F899" s="88"/>
      <c r="G899" s="22"/>
      <c r="H899" s="283"/>
      <c r="I899" s="283"/>
      <c r="J899" s="283"/>
      <c r="K899" s="283"/>
      <c r="L899" s="283"/>
      <c r="M899" s="283"/>
      <c r="N899" s="283"/>
      <c r="O899" s="283"/>
      <c r="P899" s="283"/>
      <c r="Q899" s="283"/>
      <c r="R899" s="283"/>
      <c r="S899" s="283"/>
      <c r="T899" s="283"/>
      <c r="U899" s="283"/>
      <c r="V899" s="283"/>
      <c r="W899" s="283"/>
      <c r="X899" s="283"/>
      <c r="Y899" s="283"/>
      <c r="Z899" s="283"/>
      <c r="AA899" s="283"/>
      <c r="AB899" s="283"/>
      <c r="AC899" s="283"/>
      <c r="AD899" s="283"/>
      <c r="AE899" s="283"/>
      <c r="AF899" s="283"/>
      <c r="AG899" s="283"/>
      <c r="AH899" s="283"/>
      <c r="AI899" s="283"/>
      <c r="AJ899" s="283"/>
      <c r="AK899" s="283"/>
    </row>
    <row r="900" spans="1:37" s="23" customFormat="1" ht="15.75">
      <c r="A900" s="118"/>
      <c r="B900" s="109"/>
      <c r="C900" s="88"/>
      <c r="D900" s="88"/>
      <c r="E900" s="88"/>
      <c r="F900" s="88"/>
      <c r="G900" s="22"/>
      <c r="H900" s="283"/>
      <c r="I900" s="283"/>
      <c r="J900" s="283"/>
      <c r="K900" s="283"/>
      <c r="L900" s="283"/>
      <c r="M900" s="283"/>
      <c r="N900" s="283"/>
      <c r="O900" s="283"/>
      <c r="P900" s="283"/>
      <c r="Q900" s="283"/>
      <c r="R900" s="283"/>
      <c r="S900" s="283"/>
      <c r="T900" s="283"/>
      <c r="U900" s="283"/>
      <c r="V900" s="283"/>
      <c r="W900" s="283"/>
      <c r="X900" s="283"/>
      <c r="Y900" s="283"/>
      <c r="Z900" s="283"/>
      <c r="AA900" s="283"/>
      <c r="AB900" s="283"/>
      <c r="AC900" s="283"/>
      <c r="AD900" s="283"/>
      <c r="AE900" s="283"/>
      <c r="AF900" s="283"/>
      <c r="AG900" s="283"/>
      <c r="AH900" s="283"/>
      <c r="AI900" s="283"/>
      <c r="AJ900" s="283"/>
      <c r="AK900" s="283"/>
    </row>
    <row r="901" spans="1:37" s="23" customFormat="1" ht="15.75">
      <c r="A901" s="118"/>
      <c r="B901" s="109"/>
      <c r="C901" s="88"/>
      <c r="D901" s="88"/>
      <c r="E901" s="88"/>
      <c r="F901" s="88"/>
      <c r="G901" s="22"/>
      <c r="H901" s="283"/>
      <c r="I901" s="283"/>
      <c r="J901" s="283"/>
      <c r="K901" s="283"/>
      <c r="L901" s="283"/>
      <c r="M901" s="283"/>
      <c r="N901" s="283"/>
      <c r="O901" s="283"/>
      <c r="P901" s="283"/>
      <c r="Q901" s="283"/>
      <c r="R901" s="283"/>
      <c r="S901" s="283"/>
      <c r="T901" s="283"/>
      <c r="U901" s="283"/>
      <c r="V901" s="283"/>
      <c r="W901" s="283"/>
      <c r="X901" s="283"/>
      <c r="Y901" s="283"/>
      <c r="Z901" s="283"/>
      <c r="AA901" s="283"/>
      <c r="AB901" s="283"/>
      <c r="AC901" s="283"/>
      <c r="AD901" s="283"/>
      <c r="AE901" s="283"/>
      <c r="AF901" s="283"/>
      <c r="AG901" s="283"/>
      <c r="AH901" s="283"/>
      <c r="AI901" s="283"/>
      <c r="AJ901" s="283"/>
      <c r="AK901" s="283"/>
    </row>
    <row r="902" spans="1:37" s="23" customFormat="1" ht="15.75">
      <c r="A902" s="118"/>
      <c r="B902" s="109"/>
      <c r="C902" s="88"/>
      <c r="D902" s="88"/>
      <c r="E902" s="88"/>
      <c r="F902" s="88"/>
      <c r="G902" s="22"/>
      <c r="H902" s="283"/>
      <c r="I902" s="283"/>
      <c r="J902" s="283"/>
      <c r="K902" s="283"/>
      <c r="L902" s="283"/>
      <c r="M902" s="283"/>
      <c r="N902" s="283"/>
      <c r="O902" s="283"/>
      <c r="P902" s="283"/>
      <c r="Q902" s="283"/>
      <c r="R902" s="283"/>
      <c r="S902" s="283"/>
      <c r="T902" s="283"/>
      <c r="U902" s="283"/>
      <c r="V902" s="283"/>
      <c r="W902" s="283"/>
      <c r="X902" s="283"/>
      <c r="Y902" s="283"/>
      <c r="Z902" s="283"/>
      <c r="AA902" s="283"/>
      <c r="AB902" s="283"/>
      <c r="AC902" s="283"/>
      <c r="AD902" s="283"/>
      <c r="AE902" s="283"/>
      <c r="AF902" s="283"/>
      <c r="AG902" s="283"/>
      <c r="AH902" s="283"/>
      <c r="AI902" s="283"/>
      <c r="AJ902" s="283"/>
      <c r="AK902" s="283"/>
    </row>
    <row r="903" spans="1:37" s="23" customFormat="1" ht="15.75">
      <c r="A903" s="118"/>
      <c r="B903" s="109"/>
      <c r="C903" s="88"/>
      <c r="D903" s="88"/>
      <c r="E903" s="88"/>
      <c r="F903" s="88"/>
      <c r="G903" s="22"/>
      <c r="H903" s="283"/>
      <c r="I903" s="283"/>
      <c r="J903" s="283"/>
      <c r="K903" s="283"/>
      <c r="L903" s="283"/>
      <c r="M903" s="283"/>
      <c r="N903" s="283"/>
      <c r="O903" s="283"/>
      <c r="P903" s="283"/>
      <c r="Q903" s="283"/>
      <c r="R903" s="283"/>
      <c r="S903" s="283"/>
      <c r="T903" s="283"/>
      <c r="U903" s="283"/>
      <c r="V903" s="283"/>
      <c r="W903" s="283"/>
      <c r="X903" s="283"/>
      <c r="Y903" s="283"/>
      <c r="Z903" s="283"/>
      <c r="AA903" s="283"/>
      <c r="AB903" s="283"/>
      <c r="AC903" s="283"/>
      <c r="AD903" s="283"/>
      <c r="AE903" s="283"/>
      <c r="AF903" s="283"/>
      <c r="AG903" s="283"/>
      <c r="AH903" s="283"/>
      <c r="AI903" s="283"/>
      <c r="AJ903" s="283"/>
      <c r="AK903" s="283"/>
    </row>
    <row r="904" spans="1:37" s="23" customFormat="1" ht="15.75">
      <c r="A904" s="118"/>
      <c r="B904" s="109"/>
      <c r="C904" s="88"/>
      <c r="D904" s="88"/>
      <c r="E904" s="88"/>
      <c r="F904" s="88"/>
      <c r="G904" s="22"/>
      <c r="H904" s="283"/>
      <c r="I904" s="283"/>
      <c r="J904" s="283"/>
      <c r="K904" s="283"/>
      <c r="L904" s="283"/>
      <c r="M904" s="283"/>
      <c r="N904" s="283"/>
      <c r="O904" s="283"/>
      <c r="P904" s="283"/>
      <c r="Q904" s="283"/>
      <c r="R904" s="283"/>
      <c r="S904" s="283"/>
      <c r="T904" s="283"/>
      <c r="U904" s="283"/>
      <c r="V904" s="283"/>
      <c r="W904" s="283"/>
      <c r="X904" s="283"/>
      <c r="Y904" s="283"/>
      <c r="Z904" s="283"/>
      <c r="AA904" s="283"/>
      <c r="AB904" s="283"/>
      <c r="AC904" s="283"/>
      <c r="AD904" s="283"/>
      <c r="AE904" s="283"/>
      <c r="AF904" s="283"/>
      <c r="AG904" s="283"/>
      <c r="AH904" s="283"/>
      <c r="AI904" s="283"/>
      <c r="AJ904" s="283"/>
      <c r="AK904" s="283"/>
    </row>
    <row r="905" spans="1:37" s="23" customFormat="1" ht="15.75">
      <c r="A905" s="118"/>
      <c r="B905" s="109"/>
      <c r="C905" s="88"/>
      <c r="D905" s="88"/>
      <c r="E905" s="88"/>
      <c r="F905" s="88"/>
      <c r="G905" s="22"/>
      <c r="H905" s="283"/>
      <c r="I905" s="283"/>
      <c r="J905" s="283"/>
      <c r="K905" s="283"/>
      <c r="L905" s="283"/>
      <c r="M905" s="283"/>
      <c r="N905" s="283"/>
      <c r="O905" s="283"/>
      <c r="P905" s="283"/>
      <c r="Q905" s="283"/>
      <c r="R905" s="283"/>
      <c r="S905" s="283"/>
      <c r="T905" s="283"/>
      <c r="U905" s="283"/>
      <c r="V905" s="283"/>
      <c r="W905" s="283"/>
      <c r="X905" s="283"/>
      <c r="Y905" s="283"/>
      <c r="Z905" s="283"/>
      <c r="AA905" s="283"/>
      <c r="AB905" s="283"/>
      <c r="AC905" s="283"/>
      <c r="AD905" s="283"/>
      <c r="AE905" s="283"/>
      <c r="AF905" s="283"/>
      <c r="AG905" s="283"/>
      <c r="AH905" s="283"/>
      <c r="AI905" s="283"/>
      <c r="AJ905" s="283"/>
      <c r="AK905" s="283"/>
    </row>
    <row r="906" spans="1:37" s="23" customFormat="1" ht="15.75">
      <c r="A906" s="118"/>
      <c r="B906" s="109"/>
      <c r="C906" s="88"/>
      <c r="D906" s="88"/>
      <c r="E906" s="88"/>
      <c r="F906" s="88"/>
      <c r="G906" s="22"/>
      <c r="H906" s="283"/>
      <c r="I906" s="283"/>
      <c r="J906" s="283"/>
      <c r="K906" s="283"/>
      <c r="L906" s="283"/>
      <c r="M906" s="283"/>
      <c r="N906" s="283"/>
      <c r="O906" s="283"/>
      <c r="P906" s="283"/>
      <c r="Q906" s="283"/>
      <c r="R906" s="283"/>
      <c r="S906" s="283"/>
      <c r="T906" s="283"/>
      <c r="U906" s="283"/>
      <c r="V906" s="283"/>
      <c r="W906" s="283"/>
      <c r="X906" s="283"/>
      <c r="Y906" s="283"/>
      <c r="Z906" s="283"/>
      <c r="AA906" s="283"/>
      <c r="AB906" s="283"/>
      <c r="AC906" s="283"/>
      <c r="AD906" s="283"/>
      <c r="AE906" s="283"/>
      <c r="AF906" s="283"/>
      <c r="AG906" s="283"/>
      <c r="AH906" s="283"/>
      <c r="AI906" s="283"/>
      <c r="AJ906" s="283"/>
      <c r="AK906" s="283"/>
    </row>
    <row r="907" spans="1:37" s="23" customFormat="1" ht="15.75">
      <c r="A907" s="118"/>
      <c r="B907" s="109"/>
      <c r="C907" s="88"/>
      <c r="D907" s="88"/>
      <c r="E907" s="88"/>
      <c r="F907" s="88"/>
      <c r="G907" s="22"/>
      <c r="H907" s="283"/>
      <c r="I907" s="283"/>
      <c r="J907" s="283"/>
      <c r="K907" s="283"/>
      <c r="L907" s="283"/>
      <c r="M907" s="283"/>
      <c r="N907" s="283"/>
      <c r="O907" s="283"/>
      <c r="P907" s="283"/>
      <c r="Q907" s="283"/>
      <c r="R907" s="283"/>
      <c r="S907" s="283"/>
      <c r="T907" s="283"/>
      <c r="U907" s="283"/>
      <c r="V907" s="283"/>
      <c r="W907" s="283"/>
      <c r="X907" s="283"/>
      <c r="Y907" s="283"/>
      <c r="Z907" s="283"/>
      <c r="AA907" s="283"/>
      <c r="AB907" s="283"/>
      <c r="AC907" s="283"/>
      <c r="AD907" s="283"/>
      <c r="AE907" s="283"/>
      <c r="AF907" s="283"/>
      <c r="AG907" s="283"/>
      <c r="AH907" s="283"/>
      <c r="AI907" s="283"/>
      <c r="AJ907" s="283"/>
      <c r="AK907" s="283"/>
    </row>
    <row r="908" spans="1:37" s="23" customFormat="1" ht="15.75">
      <c r="A908" s="118"/>
      <c r="B908" s="109"/>
      <c r="C908" s="88"/>
      <c r="D908" s="88"/>
      <c r="E908" s="88"/>
      <c r="F908" s="88"/>
      <c r="G908" s="22"/>
      <c r="H908" s="283"/>
      <c r="I908" s="283"/>
      <c r="J908" s="283"/>
      <c r="K908" s="283"/>
      <c r="L908" s="283"/>
      <c r="M908" s="283"/>
      <c r="N908" s="283"/>
      <c r="O908" s="283"/>
      <c r="P908" s="283"/>
      <c r="Q908" s="283"/>
      <c r="R908" s="283"/>
      <c r="S908" s="283"/>
      <c r="T908" s="283"/>
      <c r="U908" s="283"/>
      <c r="V908" s="283"/>
      <c r="W908" s="283"/>
      <c r="X908" s="283"/>
      <c r="Y908" s="283"/>
      <c r="Z908" s="283"/>
      <c r="AA908" s="283"/>
      <c r="AB908" s="283"/>
      <c r="AC908" s="283"/>
      <c r="AD908" s="283"/>
      <c r="AE908" s="283"/>
      <c r="AF908" s="283"/>
      <c r="AG908" s="283"/>
      <c r="AH908" s="283"/>
      <c r="AI908" s="283"/>
      <c r="AJ908" s="283"/>
      <c r="AK908" s="283"/>
    </row>
    <row r="909" spans="1:37" s="23" customFormat="1" ht="15.75">
      <c r="A909" s="118"/>
      <c r="B909" s="109"/>
      <c r="C909" s="88"/>
      <c r="D909" s="88"/>
      <c r="E909" s="88"/>
      <c r="F909" s="88"/>
      <c r="G909" s="22"/>
      <c r="H909" s="283"/>
      <c r="I909" s="283"/>
      <c r="J909" s="283"/>
      <c r="K909" s="283"/>
      <c r="L909" s="283"/>
      <c r="M909" s="283"/>
      <c r="N909" s="283"/>
      <c r="O909" s="283"/>
      <c r="P909" s="283"/>
      <c r="Q909" s="283"/>
      <c r="R909" s="283"/>
      <c r="S909" s="283"/>
      <c r="T909" s="283"/>
      <c r="U909" s="283"/>
      <c r="V909" s="283"/>
      <c r="W909" s="283"/>
      <c r="X909" s="283"/>
      <c r="Y909" s="283"/>
      <c r="Z909" s="283"/>
      <c r="AA909" s="283"/>
      <c r="AB909" s="283"/>
      <c r="AC909" s="283"/>
      <c r="AD909" s="283"/>
      <c r="AE909" s="283"/>
      <c r="AF909" s="283"/>
      <c r="AG909" s="283"/>
      <c r="AH909" s="283"/>
      <c r="AI909" s="283"/>
      <c r="AJ909" s="283"/>
      <c r="AK909" s="283"/>
    </row>
    <row r="910" spans="1:37" s="23" customFormat="1" ht="15.75">
      <c r="A910" s="118"/>
      <c r="B910" s="109"/>
      <c r="C910" s="88"/>
      <c r="D910" s="88"/>
      <c r="E910" s="88"/>
      <c r="F910" s="88"/>
      <c r="G910" s="22"/>
      <c r="H910" s="283"/>
      <c r="I910" s="283"/>
      <c r="J910" s="283"/>
      <c r="K910" s="283"/>
      <c r="L910" s="283"/>
      <c r="M910" s="283"/>
      <c r="N910" s="283"/>
      <c r="O910" s="283"/>
      <c r="P910" s="283"/>
      <c r="Q910" s="283"/>
      <c r="R910" s="283"/>
      <c r="S910" s="283"/>
      <c r="T910" s="283"/>
      <c r="U910" s="283"/>
      <c r="V910" s="283"/>
      <c r="W910" s="283"/>
      <c r="X910" s="283"/>
      <c r="Y910" s="283"/>
      <c r="Z910" s="283"/>
      <c r="AA910" s="283"/>
      <c r="AB910" s="283"/>
      <c r="AC910" s="283"/>
      <c r="AD910" s="283"/>
      <c r="AE910" s="283"/>
      <c r="AF910" s="283"/>
      <c r="AG910" s="283"/>
      <c r="AH910" s="283"/>
      <c r="AI910" s="283"/>
      <c r="AJ910" s="283"/>
      <c r="AK910" s="283"/>
    </row>
    <row r="911" spans="1:37" s="23" customFormat="1" ht="15.75">
      <c r="A911" s="118"/>
      <c r="B911" s="109"/>
      <c r="C911" s="88"/>
      <c r="D911" s="88"/>
      <c r="E911" s="88"/>
      <c r="F911" s="88"/>
      <c r="G911" s="22"/>
      <c r="H911" s="283"/>
      <c r="I911" s="283"/>
      <c r="J911" s="283"/>
      <c r="K911" s="283"/>
      <c r="L911" s="283"/>
      <c r="M911" s="283"/>
      <c r="N911" s="283"/>
      <c r="O911" s="283"/>
      <c r="P911" s="283"/>
      <c r="Q911" s="283"/>
      <c r="R911" s="283"/>
      <c r="S911" s="283"/>
      <c r="T911" s="283"/>
      <c r="U911" s="283"/>
      <c r="V911" s="283"/>
      <c r="W911" s="283"/>
      <c r="X911" s="283"/>
      <c r="Y911" s="283"/>
      <c r="Z911" s="283"/>
      <c r="AA911" s="283"/>
      <c r="AB911" s="283"/>
      <c r="AC911" s="283"/>
      <c r="AD911" s="283"/>
      <c r="AE911" s="283"/>
      <c r="AF911" s="283"/>
      <c r="AG911" s="283"/>
      <c r="AH911" s="283"/>
      <c r="AI911" s="283"/>
      <c r="AJ911" s="283"/>
      <c r="AK911" s="283"/>
    </row>
    <row r="912" spans="1:37" s="23" customFormat="1" ht="15.75">
      <c r="A912" s="118"/>
      <c r="B912" s="109"/>
      <c r="C912" s="88"/>
      <c r="D912" s="88"/>
      <c r="E912" s="88"/>
      <c r="F912" s="88"/>
      <c r="G912" s="22"/>
      <c r="H912" s="283"/>
      <c r="I912" s="283"/>
      <c r="J912" s="283"/>
      <c r="K912" s="283"/>
      <c r="L912" s="283"/>
      <c r="M912" s="283"/>
      <c r="N912" s="283"/>
      <c r="O912" s="283"/>
      <c r="P912" s="283"/>
      <c r="Q912" s="283"/>
      <c r="R912" s="283"/>
      <c r="S912" s="283"/>
      <c r="T912" s="283"/>
      <c r="U912" s="283"/>
      <c r="V912" s="283"/>
      <c r="W912" s="283"/>
      <c r="X912" s="283"/>
      <c r="Y912" s="283"/>
      <c r="Z912" s="283"/>
      <c r="AA912" s="283"/>
      <c r="AB912" s="283"/>
      <c r="AC912" s="283"/>
      <c r="AD912" s="283"/>
      <c r="AE912" s="283"/>
      <c r="AF912" s="283"/>
      <c r="AG912" s="283"/>
      <c r="AH912" s="283"/>
      <c r="AI912" s="283"/>
      <c r="AJ912" s="283"/>
      <c r="AK912" s="283"/>
    </row>
    <row r="913" spans="1:37" s="23" customFormat="1" ht="15.75">
      <c r="A913" s="118"/>
      <c r="B913" s="109"/>
      <c r="C913" s="88"/>
      <c r="D913" s="88"/>
      <c r="E913" s="88"/>
      <c r="F913" s="88"/>
      <c r="G913" s="22"/>
      <c r="H913" s="283"/>
      <c r="I913" s="283"/>
      <c r="J913" s="283"/>
      <c r="K913" s="283"/>
      <c r="L913" s="283"/>
      <c r="M913" s="283"/>
      <c r="N913" s="283"/>
      <c r="O913" s="283"/>
      <c r="P913" s="283"/>
      <c r="Q913" s="283"/>
      <c r="R913" s="283"/>
      <c r="S913" s="283"/>
      <c r="T913" s="283"/>
      <c r="U913" s="283"/>
      <c r="V913" s="283"/>
      <c r="W913" s="283"/>
      <c r="X913" s="283"/>
      <c r="Y913" s="283"/>
      <c r="Z913" s="283"/>
      <c r="AA913" s="283"/>
      <c r="AB913" s="283"/>
      <c r="AC913" s="283"/>
      <c r="AD913" s="283"/>
      <c r="AE913" s="283"/>
      <c r="AF913" s="283"/>
      <c r="AG913" s="283"/>
      <c r="AH913" s="283"/>
      <c r="AI913" s="283"/>
      <c r="AJ913" s="283"/>
      <c r="AK913" s="283"/>
    </row>
    <row r="914" spans="1:37" s="23" customFormat="1" ht="15.75">
      <c r="A914" s="118"/>
      <c r="B914" s="109"/>
      <c r="C914" s="88"/>
      <c r="D914" s="88"/>
      <c r="E914" s="88"/>
      <c r="F914" s="88"/>
      <c r="G914" s="22"/>
      <c r="H914" s="283"/>
      <c r="I914" s="283"/>
      <c r="J914" s="283"/>
      <c r="K914" s="283"/>
      <c r="L914" s="283"/>
      <c r="M914" s="283"/>
      <c r="N914" s="283"/>
      <c r="O914" s="283"/>
      <c r="P914" s="283"/>
      <c r="Q914" s="283"/>
      <c r="R914" s="283"/>
      <c r="S914" s="283"/>
      <c r="T914" s="283"/>
      <c r="U914" s="283"/>
      <c r="V914" s="283"/>
      <c r="W914" s="283"/>
      <c r="X914" s="283"/>
      <c r="Y914" s="283"/>
      <c r="Z914" s="283"/>
      <c r="AA914" s="283"/>
      <c r="AB914" s="283"/>
      <c r="AC914" s="283"/>
      <c r="AD914" s="283"/>
      <c r="AE914" s="283"/>
      <c r="AF914" s="283"/>
      <c r="AG914" s="283"/>
      <c r="AH914" s="283"/>
      <c r="AI914" s="283"/>
      <c r="AJ914" s="283"/>
      <c r="AK914" s="283"/>
    </row>
    <row r="915" spans="1:37" s="23" customFormat="1" ht="15.75">
      <c r="A915" s="118"/>
      <c r="B915" s="109"/>
      <c r="C915" s="88"/>
      <c r="D915" s="88"/>
      <c r="E915" s="88"/>
      <c r="F915" s="88"/>
      <c r="G915" s="22"/>
      <c r="H915" s="283"/>
      <c r="I915" s="283"/>
      <c r="J915" s="283"/>
      <c r="K915" s="283"/>
      <c r="L915" s="283"/>
      <c r="M915" s="283"/>
      <c r="N915" s="283"/>
      <c r="O915" s="283"/>
      <c r="P915" s="283"/>
      <c r="Q915" s="283"/>
      <c r="R915" s="283"/>
      <c r="S915" s="283"/>
      <c r="T915" s="283"/>
      <c r="U915" s="283"/>
      <c r="V915" s="283"/>
      <c r="W915" s="283"/>
      <c r="X915" s="283"/>
      <c r="Y915" s="283"/>
      <c r="Z915" s="283"/>
      <c r="AA915" s="283"/>
      <c r="AB915" s="283"/>
      <c r="AC915" s="283"/>
      <c r="AD915" s="283"/>
      <c r="AE915" s="283"/>
      <c r="AF915" s="283"/>
      <c r="AG915" s="283"/>
      <c r="AH915" s="283"/>
      <c r="AI915" s="283"/>
      <c r="AJ915" s="283"/>
      <c r="AK915" s="283"/>
    </row>
    <row r="916" spans="1:37" s="23" customFormat="1" ht="15.75">
      <c r="A916" s="118"/>
      <c r="B916" s="109"/>
      <c r="C916" s="88"/>
      <c r="D916" s="88"/>
      <c r="E916" s="88"/>
      <c r="F916" s="88"/>
      <c r="G916" s="22"/>
      <c r="H916" s="283"/>
      <c r="I916" s="283"/>
      <c r="J916" s="283"/>
      <c r="K916" s="283"/>
      <c r="L916" s="283"/>
      <c r="M916" s="283"/>
      <c r="N916" s="283"/>
      <c r="O916" s="283"/>
      <c r="P916" s="283"/>
      <c r="Q916" s="283"/>
      <c r="R916" s="283"/>
      <c r="S916" s="283"/>
      <c r="T916" s="283"/>
      <c r="U916" s="283"/>
      <c r="V916" s="283"/>
      <c r="W916" s="283"/>
      <c r="X916" s="283"/>
      <c r="Y916" s="283"/>
      <c r="Z916" s="283"/>
      <c r="AA916" s="283"/>
      <c r="AB916" s="283"/>
      <c r="AC916" s="283"/>
      <c r="AD916" s="283"/>
      <c r="AE916" s="283"/>
      <c r="AF916" s="283"/>
      <c r="AG916" s="283"/>
      <c r="AH916" s="283"/>
      <c r="AI916" s="283"/>
      <c r="AJ916" s="283"/>
      <c r="AK916" s="283"/>
    </row>
    <row r="917" spans="1:37" s="23" customFormat="1" ht="15.75">
      <c r="A917" s="118"/>
      <c r="B917" s="109"/>
      <c r="C917" s="88"/>
      <c r="D917" s="88"/>
      <c r="E917" s="88"/>
      <c r="F917" s="88"/>
      <c r="G917" s="22"/>
      <c r="H917" s="283"/>
      <c r="I917" s="283"/>
      <c r="J917" s="283"/>
      <c r="K917" s="283"/>
      <c r="L917" s="283"/>
      <c r="M917" s="283"/>
      <c r="N917" s="283"/>
      <c r="O917" s="283"/>
      <c r="P917" s="283"/>
      <c r="Q917" s="283"/>
      <c r="R917" s="283"/>
      <c r="S917" s="283"/>
      <c r="T917" s="283"/>
      <c r="U917" s="283"/>
      <c r="V917" s="283"/>
      <c r="W917" s="283"/>
      <c r="X917" s="283"/>
      <c r="Y917" s="283"/>
      <c r="Z917" s="283"/>
      <c r="AA917" s="283"/>
      <c r="AB917" s="283"/>
      <c r="AC917" s="283"/>
      <c r="AD917" s="283"/>
      <c r="AE917" s="283"/>
      <c r="AF917" s="283"/>
      <c r="AG917" s="283"/>
      <c r="AH917" s="283"/>
      <c r="AI917" s="283"/>
      <c r="AJ917" s="283"/>
      <c r="AK917" s="283"/>
    </row>
    <row r="918" spans="1:37" s="23" customFormat="1" ht="15.75">
      <c r="A918" s="118"/>
      <c r="B918" s="109"/>
      <c r="C918" s="88"/>
      <c r="D918" s="88"/>
      <c r="E918" s="88"/>
      <c r="F918" s="88"/>
      <c r="G918" s="22"/>
      <c r="H918" s="283"/>
      <c r="I918" s="283"/>
      <c r="J918" s="283"/>
      <c r="K918" s="283"/>
      <c r="L918" s="283"/>
      <c r="M918" s="283"/>
      <c r="N918" s="283"/>
      <c r="O918" s="283"/>
      <c r="P918" s="283"/>
      <c r="Q918" s="283"/>
      <c r="R918" s="283"/>
      <c r="S918" s="283"/>
      <c r="T918" s="283"/>
      <c r="U918" s="283"/>
      <c r="V918" s="283"/>
      <c r="W918" s="283"/>
      <c r="X918" s="283"/>
      <c r="Y918" s="283"/>
      <c r="Z918" s="283"/>
      <c r="AA918" s="283"/>
      <c r="AB918" s="283"/>
      <c r="AC918" s="283"/>
      <c r="AD918" s="283"/>
      <c r="AE918" s="283"/>
      <c r="AF918" s="283"/>
      <c r="AG918" s="283"/>
      <c r="AH918" s="283"/>
      <c r="AI918" s="283"/>
      <c r="AJ918" s="283"/>
      <c r="AK918" s="283"/>
    </row>
    <row r="919" spans="1:37" s="23" customFormat="1" ht="15.75">
      <c r="A919" s="118"/>
      <c r="B919" s="109"/>
      <c r="C919" s="88"/>
      <c r="D919" s="88"/>
      <c r="E919" s="88"/>
      <c r="F919" s="88"/>
      <c r="G919" s="22"/>
      <c r="H919" s="283"/>
      <c r="I919" s="283"/>
      <c r="J919" s="283"/>
      <c r="K919" s="283"/>
      <c r="L919" s="283"/>
      <c r="M919" s="283"/>
      <c r="N919" s="283"/>
      <c r="O919" s="283"/>
      <c r="P919" s="283"/>
      <c r="Q919" s="283"/>
      <c r="R919" s="283"/>
      <c r="S919" s="283"/>
      <c r="T919" s="283"/>
      <c r="U919" s="283"/>
      <c r="V919" s="283"/>
      <c r="W919" s="283"/>
      <c r="X919" s="283"/>
      <c r="Y919" s="283"/>
      <c r="Z919" s="283"/>
      <c r="AA919" s="283"/>
      <c r="AB919" s="283"/>
      <c r="AC919" s="283"/>
      <c r="AD919" s="283"/>
      <c r="AE919" s="283"/>
      <c r="AF919" s="283"/>
      <c r="AG919" s="283"/>
      <c r="AH919" s="283"/>
      <c r="AI919" s="283"/>
      <c r="AJ919" s="283"/>
      <c r="AK919" s="283"/>
    </row>
    <row r="920" spans="1:37" s="23" customFormat="1" ht="15.75">
      <c r="A920" s="118"/>
      <c r="B920" s="109"/>
      <c r="C920" s="88"/>
      <c r="D920" s="88"/>
      <c r="E920" s="88"/>
      <c r="F920" s="88"/>
      <c r="G920" s="22"/>
      <c r="H920" s="283"/>
      <c r="I920" s="283"/>
      <c r="J920" s="283"/>
      <c r="K920" s="283"/>
      <c r="L920" s="283"/>
      <c r="M920" s="283"/>
      <c r="N920" s="283"/>
      <c r="O920" s="283"/>
      <c r="P920" s="283"/>
      <c r="Q920" s="283"/>
      <c r="R920" s="283"/>
      <c r="S920" s="283"/>
      <c r="T920" s="283"/>
      <c r="U920" s="283"/>
      <c r="V920" s="283"/>
      <c r="W920" s="283"/>
      <c r="X920" s="283"/>
      <c r="Y920" s="283"/>
      <c r="Z920" s="283"/>
      <c r="AA920" s="283"/>
      <c r="AB920" s="283"/>
      <c r="AC920" s="283"/>
      <c r="AD920" s="283"/>
      <c r="AE920" s="283"/>
      <c r="AF920" s="283"/>
      <c r="AG920" s="283"/>
      <c r="AH920" s="283"/>
      <c r="AI920" s="283"/>
      <c r="AJ920" s="283"/>
      <c r="AK920" s="283"/>
    </row>
    <row r="921" spans="1:37" s="23" customFormat="1" ht="15.75">
      <c r="A921" s="118"/>
      <c r="B921" s="109"/>
      <c r="C921" s="88"/>
      <c r="D921" s="88"/>
      <c r="E921" s="88"/>
      <c r="F921" s="88"/>
      <c r="G921" s="22"/>
      <c r="H921" s="283"/>
      <c r="I921" s="283"/>
      <c r="J921" s="283"/>
      <c r="K921" s="283"/>
      <c r="L921" s="283"/>
      <c r="M921" s="283"/>
      <c r="N921" s="283"/>
      <c r="O921" s="283"/>
      <c r="P921" s="283"/>
      <c r="Q921" s="283"/>
      <c r="R921" s="283"/>
      <c r="S921" s="283"/>
      <c r="T921" s="283"/>
      <c r="U921" s="283"/>
      <c r="V921" s="283"/>
      <c r="W921" s="283"/>
      <c r="X921" s="283"/>
      <c r="Y921" s="283"/>
      <c r="Z921" s="283"/>
      <c r="AA921" s="283"/>
      <c r="AB921" s="283"/>
      <c r="AC921" s="283"/>
      <c r="AD921" s="283"/>
      <c r="AE921" s="283"/>
      <c r="AF921" s="283"/>
      <c r="AG921" s="283"/>
      <c r="AH921" s="283"/>
      <c r="AI921" s="283"/>
      <c r="AJ921" s="283"/>
      <c r="AK921" s="283"/>
    </row>
    <row r="922" spans="1:37" s="23" customFormat="1" ht="15.75">
      <c r="A922" s="118"/>
      <c r="B922" s="109"/>
      <c r="C922" s="88"/>
      <c r="D922" s="88"/>
      <c r="E922" s="88"/>
      <c r="F922" s="88"/>
      <c r="G922" s="22"/>
      <c r="H922" s="283"/>
      <c r="I922" s="283"/>
      <c r="J922" s="283"/>
      <c r="K922" s="283"/>
      <c r="L922" s="283"/>
      <c r="M922" s="283"/>
      <c r="N922" s="283"/>
      <c r="O922" s="283"/>
      <c r="P922" s="283"/>
      <c r="Q922" s="283"/>
      <c r="R922" s="283"/>
      <c r="S922" s="283"/>
      <c r="T922" s="283"/>
      <c r="U922" s="283"/>
      <c r="V922" s="283"/>
      <c r="W922" s="283"/>
      <c r="X922" s="283"/>
      <c r="Y922" s="283"/>
      <c r="Z922" s="283"/>
      <c r="AA922" s="283"/>
      <c r="AB922" s="283"/>
      <c r="AC922" s="283"/>
      <c r="AD922" s="283"/>
      <c r="AE922" s="283"/>
      <c r="AF922" s="283"/>
      <c r="AG922" s="283"/>
      <c r="AH922" s="283"/>
      <c r="AI922" s="283"/>
      <c r="AJ922" s="283"/>
      <c r="AK922" s="283"/>
    </row>
    <row r="923" spans="1:37" s="23" customFormat="1" ht="15.75">
      <c r="A923" s="118"/>
      <c r="B923" s="109"/>
      <c r="C923" s="88"/>
      <c r="D923" s="88"/>
      <c r="E923" s="88"/>
      <c r="F923" s="88"/>
      <c r="G923" s="22"/>
      <c r="H923" s="283"/>
      <c r="I923" s="283"/>
      <c r="J923" s="283"/>
      <c r="K923" s="283"/>
      <c r="L923" s="283"/>
      <c r="M923" s="283"/>
      <c r="N923" s="283"/>
      <c r="O923" s="283"/>
      <c r="P923" s="283"/>
      <c r="Q923" s="283"/>
      <c r="R923" s="283"/>
      <c r="S923" s="283"/>
      <c r="T923" s="283"/>
      <c r="U923" s="283"/>
      <c r="V923" s="283"/>
      <c r="W923" s="283"/>
      <c r="X923" s="283"/>
      <c r="Y923" s="283"/>
      <c r="Z923" s="283"/>
      <c r="AA923" s="283"/>
      <c r="AB923" s="283"/>
      <c r="AC923" s="283"/>
      <c r="AD923" s="283"/>
      <c r="AE923" s="283"/>
      <c r="AF923" s="283"/>
      <c r="AG923" s="283"/>
      <c r="AH923" s="283"/>
      <c r="AI923" s="283"/>
      <c r="AJ923" s="283"/>
      <c r="AK923" s="283"/>
    </row>
    <row r="924" spans="1:37" s="23" customFormat="1" ht="15.75">
      <c r="A924" s="118"/>
      <c r="B924" s="109"/>
      <c r="C924" s="88"/>
      <c r="D924" s="88"/>
      <c r="E924" s="88"/>
      <c r="F924" s="88"/>
      <c r="G924" s="22"/>
      <c r="H924" s="283"/>
      <c r="I924" s="283"/>
      <c r="J924" s="283"/>
      <c r="K924" s="283"/>
      <c r="L924" s="283"/>
      <c r="M924" s="283"/>
      <c r="N924" s="283"/>
      <c r="O924" s="283"/>
      <c r="P924" s="283"/>
      <c r="Q924" s="283"/>
      <c r="R924" s="283"/>
      <c r="S924" s="283"/>
      <c r="T924" s="283"/>
      <c r="U924" s="283"/>
      <c r="V924" s="283"/>
      <c r="W924" s="283"/>
      <c r="X924" s="283"/>
      <c r="Y924" s="283"/>
      <c r="Z924" s="283"/>
      <c r="AA924" s="283"/>
      <c r="AB924" s="283"/>
      <c r="AC924" s="283"/>
      <c r="AD924" s="283"/>
      <c r="AE924" s="283"/>
      <c r="AF924" s="283"/>
      <c r="AG924" s="283"/>
      <c r="AH924" s="283"/>
      <c r="AI924" s="283"/>
      <c r="AJ924" s="283"/>
      <c r="AK924" s="283"/>
    </row>
    <row r="925" spans="1:37" s="23" customFormat="1" ht="15.75">
      <c r="A925" s="118"/>
      <c r="B925" s="109"/>
      <c r="C925" s="88"/>
      <c r="D925" s="88"/>
      <c r="E925" s="88"/>
      <c r="F925" s="88"/>
      <c r="G925" s="22"/>
      <c r="H925" s="283"/>
      <c r="I925" s="283"/>
      <c r="J925" s="283"/>
      <c r="K925" s="283"/>
      <c r="L925" s="283"/>
      <c r="M925" s="283"/>
      <c r="N925" s="283"/>
      <c r="O925" s="283"/>
      <c r="P925" s="283"/>
      <c r="Q925" s="283"/>
      <c r="R925" s="283"/>
      <c r="S925" s="283"/>
      <c r="T925" s="283"/>
      <c r="U925" s="283"/>
      <c r="V925" s="283"/>
      <c r="W925" s="283"/>
      <c r="X925" s="283"/>
      <c r="Y925" s="283"/>
      <c r="Z925" s="283"/>
      <c r="AA925" s="283"/>
      <c r="AB925" s="283"/>
      <c r="AC925" s="283"/>
      <c r="AD925" s="283"/>
      <c r="AE925" s="283"/>
      <c r="AF925" s="283"/>
      <c r="AG925" s="283"/>
      <c r="AH925" s="283"/>
      <c r="AI925" s="283"/>
      <c r="AJ925" s="283"/>
      <c r="AK925" s="283"/>
    </row>
    <row r="926" spans="1:37" s="23" customFormat="1" ht="15.75">
      <c r="A926" s="118"/>
      <c r="B926" s="109"/>
      <c r="C926" s="88"/>
      <c r="D926" s="88"/>
      <c r="E926" s="88"/>
      <c r="F926" s="88"/>
      <c r="G926" s="22"/>
      <c r="H926" s="283"/>
      <c r="I926" s="283"/>
      <c r="J926" s="283"/>
      <c r="K926" s="283"/>
      <c r="L926" s="283"/>
      <c r="M926" s="283"/>
      <c r="N926" s="283"/>
      <c r="O926" s="283"/>
      <c r="P926" s="283"/>
      <c r="Q926" s="283"/>
      <c r="R926" s="283"/>
      <c r="S926" s="283"/>
      <c r="T926" s="283"/>
      <c r="U926" s="283"/>
      <c r="V926" s="283"/>
      <c r="W926" s="283"/>
      <c r="X926" s="283"/>
      <c r="Y926" s="283"/>
      <c r="Z926" s="283"/>
      <c r="AA926" s="283"/>
      <c r="AB926" s="283"/>
      <c r="AC926" s="283"/>
      <c r="AD926" s="283"/>
      <c r="AE926" s="283"/>
      <c r="AF926" s="283"/>
      <c r="AG926" s="283"/>
      <c r="AH926" s="283"/>
      <c r="AI926" s="283"/>
      <c r="AJ926" s="283"/>
      <c r="AK926" s="283"/>
    </row>
    <row r="927" spans="1:37" s="23" customFormat="1" ht="15.75">
      <c r="A927" s="118"/>
      <c r="B927" s="109"/>
      <c r="C927" s="88"/>
      <c r="D927" s="88"/>
      <c r="E927" s="88"/>
      <c r="F927" s="88"/>
      <c r="G927" s="22"/>
      <c r="H927" s="283"/>
      <c r="I927" s="283"/>
      <c r="J927" s="283"/>
      <c r="K927" s="283"/>
      <c r="L927" s="283"/>
      <c r="M927" s="283"/>
      <c r="N927" s="283"/>
      <c r="O927" s="283"/>
      <c r="P927" s="283"/>
      <c r="Q927" s="283"/>
      <c r="R927" s="283"/>
      <c r="S927" s="283"/>
      <c r="T927" s="283"/>
      <c r="U927" s="283"/>
      <c r="V927" s="283"/>
      <c r="W927" s="283"/>
      <c r="X927" s="283"/>
      <c r="Y927" s="283"/>
      <c r="Z927" s="283"/>
      <c r="AA927" s="283"/>
      <c r="AB927" s="283"/>
      <c r="AC927" s="283"/>
      <c r="AD927" s="283"/>
      <c r="AE927" s="283"/>
      <c r="AF927" s="283"/>
      <c r="AG927" s="283"/>
      <c r="AH927" s="283"/>
      <c r="AI927" s="283"/>
      <c r="AJ927" s="283"/>
      <c r="AK927" s="283"/>
    </row>
    <row r="928" spans="1:37" s="23" customFormat="1" ht="15.75">
      <c r="A928" s="118"/>
      <c r="B928" s="109"/>
      <c r="C928" s="88"/>
      <c r="D928" s="88"/>
      <c r="E928" s="88"/>
      <c r="F928" s="88"/>
      <c r="G928" s="22"/>
      <c r="H928" s="283"/>
      <c r="I928" s="283"/>
      <c r="J928" s="283"/>
      <c r="K928" s="283"/>
      <c r="L928" s="283"/>
      <c r="M928" s="283"/>
      <c r="N928" s="283"/>
      <c r="O928" s="283"/>
      <c r="P928" s="283"/>
      <c r="Q928" s="283"/>
      <c r="R928" s="283"/>
      <c r="S928" s="283"/>
      <c r="T928" s="283"/>
      <c r="U928" s="283"/>
      <c r="V928" s="283"/>
      <c r="W928" s="283"/>
      <c r="X928" s="283"/>
      <c r="Y928" s="283"/>
      <c r="Z928" s="283"/>
      <c r="AA928" s="283"/>
      <c r="AB928" s="283"/>
      <c r="AC928" s="283"/>
      <c r="AD928" s="283"/>
      <c r="AE928" s="283"/>
      <c r="AF928" s="283"/>
      <c r="AG928" s="283"/>
      <c r="AH928" s="283"/>
      <c r="AI928" s="283"/>
      <c r="AJ928" s="283"/>
      <c r="AK928" s="283"/>
    </row>
    <row r="929" spans="1:37" s="23" customFormat="1" ht="15.75">
      <c r="A929" s="118"/>
      <c r="B929" s="109"/>
      <c r="C929" s="88"/>
      <c r="D929" s="88"/>
      <c r="E929" s="88"/>
      <c r="F929" s="88"/>
      <c r="G929" s="22"/>
      <c r="H929" s="283"/>
      <c r="I929" s="283"/>
      <c r="J929" s="283"/>
      <c r="K929" s="283"/>
      <c r="L929" s="283"/>
      <c r="M929" s="283"/>
      <c r="N929" s="283"/>
      <c r="O929" s="283"/>
      <c r="P929" s="283"/>
      <c r="Q929" s="283"/>
      <c r="R929" s="283"/>
      <c r="S929" s="283"/>
      <c r="T929" s="283"/>
      <c r="U929" s="283"/>
      <c r="V929" s="283"/>
      <c r="W929" s="283"/>
      <c r="X929" s="283"/>
      <c r="Y929" s="283"/>
      <c r="Z929" s="283"/>
      <c r="AA929" s="283"/>
      <c r="AB929" s="283"/>
      <c r="AC929" s="283"/>
      <c r="AD929" s="283"/>
      <c r="AE929" s="283"/>
      <c r="AF929" s="283"/>
      <c r="AG929" s="283"/>
      <c r="AH929" s="283"/>
      <c r="AI929" s="283"/>
      <c r="AJ929" s="283"/>
      <c r="AK929" s="283"/>
    </row>
    <row r="930" spans="1:37" s="23" customFormat="1" ht="15.75">
      <c r="A930" s="118"/>
      <c r="B930" s="109"/>
      <c r="C930" s="88"/>
      <c r="D930" s="88"/>
      <c r="E930" s="88"/>
      <c r="F930" s="88"/>
      <c r="G930" s="22"/>
      <c r="H930" s="283"/>
      <c r="I930" s="283"/>
      <c r="J930" s="283"/>
      <c r="K930" s="283"/>
      <c r="L930" s="283"/>
      <c r="M930" s="283"/>
      <c r="N930" s="283"/>
      <c r="O930" s="283"/>
      <c r="P930" s="283"/>
      <c r="Q930" s="283"/>
      <c r="R930" s="283"/>
      <c r="S930" s="283"/>
      <c r="T930" s="283"/>
      <c r="U930" s="283"/>
      <c r="V930" s="283"/>
      <c r="W930" s="283"/>
      <c r="X930" s="283"/>
      <c r="Y930" s="283"/>
      <c r="Z930" s="283"/>
      <c r="AA930" s="283"/>
      <c r="AB930" s="283"/>
      <c r="AC930" s="283"/>
      <c r="AD930" s="283"/>
      <c r="AE930" s="283"/>
      <c r="AF930" s="283"/>
      <c r="AG930" s="283"/>
      <c r="AH930" s="283"/>
      <c r="AI930" s="283"/>
      <c r="AJ930" s="283"/>
      <c r="AK930" s="283"/>
    </row>
    <row r="931" spans="1:37" s="23" customFormat="1" ht="15.75">
      <c r="A931" s="118"/>
      <c r="B931" s="109"/>
      <c r="C931" s="88"/>
      <c r="D931" s="88"/>
      <c r="E931" s="88"/>
      <c r="F931" s="88"/>
      <c r="G931" s="22"/>
      <c r="H931" s="283"/>
      <c r="I931" s="283"/>
      <c r="J931" s="283"/>
      <c r="K931" s="283"/>
      <c r="L931" s="283"/>
      <c r="M931" s="283"/>
      <c r="N931" s="283"/>
      <c r="O931" s="283"/>
      <c r="P931" s="283"/>
      <c r="Q931" s="283"/>
      <c r="R931" s="283"/>
      <c r="S931" s="283"/>
      <c r="T931" s="283"/>
      <c r="U931" s="283"/>
      <c r="V931" s="283"/>
      <c r="W931" s="283"/>
      <c r="X931" s="283"/>
      <c r="Y931" s="283"/>
      <c r="Z931" s="283"/>
      <c r="AA931" s="283"/>
      <c r="AB931" s="283"/>
      <c r="AC931" s="283"/>
      <c r="AD931" s="283"/>
      <c r="AE931" s="283"/>
      <c r="AF931" s="283"/>
      <c r="AG931" s="283"/>
      <c r="AH931" s="283"/>
      <c r="AI931" s="283"/>
      <c r="AJ931" s="283"/>
      <c r="AK931" s="283"/>
    </row>
    <row r="932" spans="1:37" s="23" customFormat="1" ht="15.75">
      <c r="A932" s="118"/>
      <c r="B932" s="109"/>
      <c r="C932" s="88"/>
      <c r="D932" s="88"/>
      <c r="E932" s="88"/>
      <c r="F932" s="88"/>
      <c r="G932" s="22"/>
      <c r="H932" s="283"/>
      <c r="I932" s="283"/>
      <c r="J932" s="283"/>
      <c r="K932" s="283"/>
      <c r="L932" s="283"/>
      <c r="M932" s="283"/>
      <c r="N932" s="283"/>
      <c r="O932" s="283"/>
      <c r="P932" s="283"/>
      <c r="Q932" s="283"/>
      <c r="R932" s="283"/>
      <c r="S932" s="283"/>
      <c r="T932" s="283"/>
      <c r="U932" s="283"/>
      <c r="V932" s="283"/>
      <c r="W932" s="283"/>
      <c r="X932" s="283"/>
      <c r="Y932" s="283"/>
      <c r="Z932" s="283"/>
      <c r="AA932" s="283"/>
      <c r="AB932" s="283"/>
      <c r="AC932" s="283"/>
      <c r="AD932" s="283"/>
      <c r="AE932" s="283"/>
      <c r="AF932" s="283"/>
      <c r="AG932" s="283"/>
      <c r="AH932" s="283"/>
      <c r="AI932" s="283"/>
      <c r="AJ932" s="283"/>
      <c r="AK932" s="283"/>
    </row>
    <row r="933" spans="1:37" s="23" customFormat="1" ht="15.75">
      <c r="A933" s="118"/>
      <c r="B933" s="109"/>
      <c r="C933" s="88"/>
      <c r="D933" s="88"/>
      <c r="E933" s="88"/>
      <c r="F933" s="88"/>
      <c r="G933" s="22"/>
      <c r="H933" s="283"/>
      <c r="I933" s="283"/>
      <c r="J933" s="283"/>
      <c r="K933" s="283"/>
      <c r="L933" s="283"/>
      <c r="M933" s="283"/>
      <c r="N933" s="283"/>
      <c r="O933" s="283"/>
      <c r="P933" s="283"/>
      <c r="Q933" s="283"/>
      <c r="R933" s="283"/>
      <c r="S933" s="283"/>
      <c r="T933" s="283"/>
      <c r="U933" s="283"/>
      <c r="V933" s="283"/>
      <c r="W933" s="283"/>
      <c r="X933" s="283"/>
      <c r="Y933" s="283"/>
      <c r="Z933" s="283"/>
      <c r="AA933" s="283"/>
      <c r="AB933" s="283"/>
      <c r="AC933" s="283"/>
      <c r="AD933" s="283"/>
      <c r="AE933" s="283"/>
      <c r="AF933" s="283"/>
      <c r="AG933" s="283"/>
      <c r="AH933" s="283"/>
      <c r="AI933" s="283"/>
      <c r="AJ933" s="283"/>
      <c r="AK933" s="283"/>
    </row>
    <row r="934" spans="1:37" s="23" customFormat="1" ht="15.75">
      <c r="A934" s="118"/>
      <c r="B934" s="109"/>
      <c r="C934" s="88"/>
      <c r="D934" s="88"/>
      <c r="E934" s="88"/>
      <c r="F934" s="88"/>
      <c r="G934" s="22"/>
      <c r="H934" s="283"/>
      <c r="I934" s="283"/>
      <c r="J934" s="283"/>
      <c r="K934" s="283"/>
      <c r="L934" s="283"/>
      <c r="M934" s="283"/>
      <c r="N934" s="283"/>
      <c r="O934" s="283"/>
      <c r="P934" s="283"/>
      <c r="Q934" s="283"/>
      <c r="R934" s="283"/>
      <c r="S934" s="283"/>
      <c r="T934" s="283"/>
      <c r="U934" s="283"/>
      <c r="V934" s="283"/>
      <c r="W934" s="283"/>
      <c r="X934" s="283"/>
      <c r="Y934" s="283"/>
      <c r="Z934" s="283"/>
      <c r="AA934" s="283"/>
      <c r="AB934" s="283"/>
      <c r="AC934" s="283"/>
      <c r="AD934" s="283"/>
      <c r="AE934" s="283"/>
      <c r="AF934" s="283"/>
      <c r="AG934" s="283"/>
      <c r="AH934" s="283"/>
      <c r="AI934" s="283"/>
      <c r="AJ934" s="283"/>
      <c r="AK934" s="283"/>
    </row>
    <row r="935" spans="1:37" s="23" customFormat="1" ht="15.75">
      <c r="A935" s="118"/>
      <c r="B935" s="109"/>
      <c r="C935" s="88"/>
      <c r="D935" s="88"/>
      <c r="E935" s="88"/>
      <c r="F935" s="88"/>
      <c r="G935" s="22"/>
      <c r="H935" s="283"/>
      <c r="I935" s="283"/>
      <c r="J935" s="283"/>
      <c r="K935" s="283"/>
      <c r="L935" s="283"/>
      <c r="M935" s="283"/>
      <c r="N935" s="283"/>
      <c r="O935" s="283"/>
      <c r="P935" s="283"/>
      <c r="Q935" s="283"/>
      <c r="R935" s="283"/>
      <c r="S935" s="283"/>
      <c r="T935" s="283"/>
      <c r="U935" s="283"/>
      <c r="V935" s="283"/>
      <c r="W935" s="283"/>
      <c r="X935" s="283"/>
      <c r="Y935" s="283"/>
      <c r="Z935" s="283"/>
      <c r="AA935" s="283"/>
      <c r="AB935" s="283"/>
      <c r="AC935" s="283"/>
      <c r="AD935" s="283"/>
      <c r="AE935" s="283"/>
      <c r="AF935" s="283"/>
      <c r="AG935" s="283"/>
      <c r="AH935" s="283"/>
      <c r="AI935" s="283"/>
      <c r="AJ935" s="283"/>
      <c r="AK935" s="283"/>
    </row>
    <row r="936" spans="1:37" s="23" customFormat="1" ht="15.75">
      <c r="A936" s="118"/>
      <c r="B936" s="109"/>
      <c r="C936" s="88"/>
      <c r="D936" s="88"/>
      <c r="E936" s="88"/>
      <c r="F936" s="88"/>
      <c r="G936" s="22"/>
      <c r="H936" s="283"/>
      <c r="I936" s="283"/>
      <c r="J936" s="283"/>
      <c r="K936" s="283"/>
      <c r="L936" s="283"/>
      <c r="M936" s="283"/>
      <c r="N936" s="283"/>
      <c r="O936" s="283"/>
      <c r="P936" s="283"/>
      <c r="Q936" s="283"/>
      <c r="R936" s="283"/>
      <c r="S936" s="283"/>
      <c r="T936" s="283"/>
      <c r="U936" s="283"/>
      <c r="V936" s="283"/>
      <c r="W936" s="283"/>
      <c r="X936" s="283"/>
      <c r="Y936" s="283"/>
      <c r="Z936" s="283"/>
      <c r="AA936" s="283"/>
      <c r="AB936" s="283"/>
      <c r="AC936" s="283"/>
      <c r="AD936" s="283"/>
      <c r="AE936" s="283"/>
      <c r="AF936" s="283"/>
      <c r="AG936" s="283"/>
      <c r="AH936" s="283"/>
      <c r="AI936" s="283"/>
      <c r="AJ936" s="283"/>
      <c r="AK936" s="283"/>
    </row>
    <row r="937" spans="1:37" s="23" customFormat="1" ht="15.75">
      <c r="A937" s="118"/>
      <c r="B937" s="109"/>
      <c r="C937" s="88"/>
      <c r="D937" s="88"/>
      <c r="E937" s="88"/>
      <c r="F937" s="88"/>
      <c r="G937" s="22"/>
      <c r="H937" s="283"/>
      <c r="I937" s="283"/>
      <c r="J937" s="283"/>
      <c r="K937" s="283"/>
      <c r="L937" s="283"/>
      <c r="M937" s="283"/>
      <c r="N937" s="283"/>
      <c r="O937" s="283"/>
      <c r="P937" s="283"/>
      <c r="Q937" s="283"/>
      <c r="R937" s="283"/>
      <c r="S937" s="283"/>
      <c r="T937" s="283"/>
      <c r="U937" s="283"/>
      <c r="V937" s="283"/>
      <c r="W937" s="283"/>
      <c r="X937" s="283"/>
      <c r="Y937" s="283"/>
      <c r="Z937" s="283"/>
      <c r="AA937" s="283"/>
      <c r="AB937" s="283"/>
      <c r="AC937" s="283"/>
      <c r="AD937" s="283"/>
      <c r="AE937" s="283"/>
      <c r="AF937" s="283"/>
      <c r="AG937" s="283"/>
      <c r="AH937" s="283"/>
      <c r="AI937" s="283"/>
      <c r="AJ937" s="283"/>
      <c r="AK937" s="283"/>
    </row>
    <row r="938" spans="1:37" s="23" customFormat="1" ht="15.75">
      <c r="A938" s="118"/>
      <c r="B938" s="109"/>
      <c r="C938" s="88"/>
      <c r="D938" s="88"/>
      <c r="E938" s="88"/>
      <c r="F938" s="88"/>
      <c r="G938" s="22"/>
      <c r="H938" s="283"/>
      <c r="I938" s="283"/>
      <c r="J938" s="283"/>
      <c r="K938" s="283"/>
      <c r="L938" s="283"/>
      <c r="M938" s="283"/>
      <c r="N938" s="283"/>
      <c r="O938" s="283"/>
      <c r="P938" s="283"/>
      <c r="Q938" s="283"/>
      <c r="R938" s="283"/>
      <c r="S938" s="283"/>
      <c r="T938" s="283"/>
      <c r="U938" s="283"/>
      <c r="V938" s="283"/>
      <c r="W938" s="283"/>
      <c r="X938" s="283"/>
      <c r="Y938" s="283"/>
      <c r="Z938" s="283"/>
      <c r="AA938" s="283"/>
      <c r="AB938" s="283"/>
      <c r="AC938" s="283"/>
      <c r="AD938" s="283"/>
      <c r="AE938" s="283"/>
      <c r="AF938" s="283"/>
      <c r="AG938" s="283"/>
      <c r="AH938" s="283"/>
      <c r="AI938" s="283"/>
      <c r="AJ938" s="283"/>
      <c r="AK938" s="283"/>
    </row>
    <row r="939" spans="1:37" s="23" customFormat="1" ht="15.75">
      <c r="A939" s="118"/>
      <c r="B939" s="109"/>
      <c r="C939" s="88"/>
      <c r="D939" s="88"/>
      <c r="E939" s="88"/>
      <c r="F939" s="88"/>
      <c r="G939" s="22"/>
      <c r="H939" s="283"/>
      <c r="I939" s="283"/>
      <c r="J939" s="283"/>
      <c r="K939" s="283"/>
      <c r="L939" s="283"/>
      <c r="M939" s="283"/>
      <c r="N939" s="283"/>
      <c r="O939" s="283"/>
      <c r="P939" s="283"/>
      <c r="Q939" s="283"/>
      <c r="R939" s="283"/>
      <c r="S939" s="283"/>
      <c r="T939" s="283"/>
      <c r="U939" s="283"/>
      <c r="V939" s="283"/>
      <c r="W939" s="283"/>
      <c r="X939" s="283"/>
      <c r="Y939" s="283"/>
      <c r="Z939" s="283"/>
      <c r="AA939" s="283"/>
      <c r="AB939" s="283"/>
      <c r="AC939" s="283"/>
      <c r="AD939" s="283"/>
      <c r="AE939" s="283"/>
      <c r="AF939" s="283"/>
      <c r="AG939" s="283"/>
      <c r="AH939" s="283"/>
      <c r="AI939" s="283"/>
      <c r="AJ939" s="283"/>
      <c r="AK939" s="283"/>
    </row>
    <row r="940" spans="1:37" s="23" customFormat="1" ht="15.75">
      <c r="A940" s="118"/>
      <c r="B940" s="109"/>
      <c r="C940" s="88"/>
      <c r="D940" s="88"/>
      <c r="E940" s="88"/>
      <c r="F940" s="88"/>
      <c r="G940" s="22"/>
      <c r="H940" s="283"/>
      <c r="I940" s="283"/>
      <c r="J940" s="283"/>
      <c r="K940" s="283"/>
      <c r="L940" s="283"/>
      <c r="M940" s="283"/>
      <c r="N940" s="283"/>
      <c r="O940" s="283"/>
      <c r="P940" s="283"/>
      <c r="Q940" s="283"/>
      <c r="R940" s="283"/>
      <c r="S940" s="283"/>
      <c r="T940" s="283"/>
      <c r="U940" s="283"/>
      <c r="V940" s="283"/>
      <c r="W940" s="283"/>
      <c r="X940" s="283"/>
      <c r="Y940" s="283"/>
      <c r="Z940" s="283"/>
      <c r="AA940" s="283"/>
      <c r="AB940" s="283"/>
      <c r="AC940" s="283"/>
      <c r="AD940" s="283"/>
      <c r="AE940" s="283"/>
      <c r="AF940" s="283"/>
      <c r="AG940" s="283"/>
      <c r="AH940" s="283"/>
      <c r="AI940" s="283"/>
      <c r="AJ940" s="283"/>
      <c r="AK940" s="283"/>
    </row>
    <row r="941" spans="1:37" s="23" customFormat="1" ht="15.75">
      <c r="A941" s="118"/>
      <c r="B941" s="109"/>
      <c r="C941" s="88"/>
      <c r="D941" s="88"/>
      <c r="E941" s="88"/>
      <c r="F941" s="88"/>
      <c r="G941" s="22"/>
      <c r="H941" s="283"/>
      <c r="I941" s="283"/>
      <c r="J941" s="283"/>
      <c r="K941" s="283"/>
      <c r="L941" s="283"/>
      <c r="M941" s="283"/>
      <c r="N941" s="283"/>
      <c r="O941" s="283"/>
      <c r="P941" s="283"/>
      <c r="Q941" s="283"/>
      <c r="R941" s="283"/>
      <c r="S941" s="283"/>
      <c r="T941" s="283"/>
      <c r="U941" s="283"/>
      <c r="V941" s="283"/>
      <c r="W941" s="283"/>
      <c r="X941" s="283"/>
      <c r="Y941" s="283"/>
      <c r="Z941" s="283"/>
      <c r="AA941" s="283"/>
      <c r="AB941" s="283"/>
      <c r="AC941" s="283"/>
      <c r="AD941" s="283"/>
      <c r="AE941" s="283"/>
      <c r="AF941" s="283"/>
      <c r="AG941" s="283"/>
      <c r="AH941" s="283"/>
      <c r="AI941" s="283"/>
      <c r="AJ941" s="283"/>
      <c r="AK941" s="283"/>
    </row>
    <row r="942" spans="1:37" s="23" customFormat="1" ht="15.75">
      <c r="A942" s="118"/>
      <c r="B942" s="109"/>
      <c r="C942" s="88"/>
      <c r="D942" s="88"/>
      <c r="E942" s="88"/>
      <c r="F942" s="88"/>
      <c r="G942" s="22"/>
      <c r="H942" s="283"/>
      <c r="I942" s="283"/>
      <c r="J942" s="283"/>
      <c r="K942" s="283"/>
      <c r="L942" s="283"/>
      <c r="M942" s="283"/>
      <c r="N942" s="283"/>
      <c r="O942" s="283"/>
      <c r="P942" s="283"/>
      <c r="Q942" s="283"/>
      <c r="R942" s="283"/>
      <c r="S942" s="283"/>
      <c r="T942" s="283"/>
      <c r="U942" s="283"/>
      <c r="V942" s="283"/>
      <c r="W942" s="283"/>
      <c r="X942" s="283"/>
      <c r="Y942" s="283"/>
      <c r="Z942" s="283"/>
      <c r="AA942" s="283"/>
      <c r="AB942" s="283"/>
      <c r="AC942" s="283"/>
      <c r="AD942" s="283"/>
      <c r="AE942" s="283"/>
      <c r="AF942" s="283"/>
      <c r="AG942" s="283"/>
      <c r="AH942" s="283"/>
      <c r="AI942" s="283"/>
      <c r="AJ942" s="283"/>
      <c r="AK942" s="283"/>
    </row>
    <row r="943" spans="1:37" s="23" customFormat="1" ht="15.75">
      <c r="A943" s="118"/>
      <c r="B943" s="109"/>
      <c r="C943" s="88"/>
      <c r="D943" s="88"/>
      <c r="E943" s="88"/>
      <c r="F943" s="88"/>
      <c r="G943" s="22"/>
      <c r="H943" s="283"/>
      <c r="I943" s="283"/>
      <c r="J943" s="283"/>
      <c r="K943" s="283"/>
      <c r="L943" s="283"/>
      <c r="M943" s="283"/>
      <c r="N943" s="283"/>
      <c r="O943" s="283"/>
      <c r="P943" s="283"/>
      <c r="Q943" s="283"/>
      <c r="R943" s="283"/>
      <c r="S943" s="283"/>
      <c r="T943" s="283"/>
      <c r="U943" s="283"/>
      <c r="V943" s="283"/>
      <c r="W943" s="283"/>
      <c r="X943" s="283"/>
      <c r="Y943" s="283"/>
      <c r="Z943" s="283"/>
      <c r="AA943" s="283"/>
      <c r="AB943" s="283"/>
      <c r="AC943" s="283"/>
      <c r="AD943" s="283"/>
      <c r="AE943" s="283"/>
      <c r="AF943" s="283"/>
      <c r="AG943" s="283"/>
      <c r="AH943" s="283"/>
      <c r="AI943" s="283"/>
      <c r="AJ943" s="283"/>
      <c r="AK943" s="283"/>
    </row>
    <row r="944" spans="1:37" s="23" customFormat="1" ht="15.75">
      <c r="A944" s="118"/>
      <c r="B944" s="109"/>
      <c r="C944" s="88"/>
      <c r="D944" s="88"/>
      <c r="E944" s="88"/>
      <c r="F944" s="88"/>
      <c r="G944" s="22"/>
      <c r="H944" s="283"/>
      <c r="I944" s="283"/>
      <c r="J944" s="283"/>
      <c r="K944" s="283"/>
      <c r="L944" s="283"/>
      <c r="M944" s="283"/>
      <c r="N944" s="283"/>
      <c r="O944" s="283"/>
      <c r="P944" s="283"/>
      <c r="Q944" s="283"/>
      <c r="R944" s="283"/>
      <c r="S944" s="283"/>
      <c r="T944" s="283"/>
      <c r="U944" s="283"/>
      <c r="V944" s="283"/>
      <c r="W944" s="283"/>
      <c r="X944" s="283"/>
      <c r="Y944" s="283"/>
      <c r="Z944" s="283"/>
      <c r="AA944" s="283"/>
      <c r="AB944" s="283"/>
      <c r="AC944" s="283"/>
      <c r="AD944" s="283"/>
      <c r="AE944" s="283"/>
      <c r="AF944" s="283"/>
      <c r="AG944" s="283"/>
      <c r="AH944" s="283"/>
      <c r="AI944" s="283"/>
      <c r="AJ944" s="283"/>
      <c r="AK944" s="283"/>
    </row>
    <row r="945" spans="1:37" s="23" customFormat="1" ht="15.75">
      <c r="A945" s="118"/>
      <c r="B945" s="109"/>
      <c r="C945" s="88"/>
      <c r="D945" s="88"/>
      <c r="E945" s="88"/>
      <c r="F945" s="88"/>
      <c r="G945" s="22"/>
      <c r="H945" s="283"/>
      <c r="I945" s="283"/>
      <c r="J945" s="283"/>
      <c r="K945" s="283"/>
      <c r="L945" s="283"/>
      <c r="M945" s="283"/>
      <c r="N945" s="283"/>
      <c r="O945" s="283"/>
      <c r="P945" s="283"/>
      <c r="Q945" s="283"/>
      <c r="R945" s="283"/>
      <c r="S945" s="283"/>
      <c r="T945" s="283"/>
      <c r="U945" s="283"/>
      <c r="V945" s="283"/>
      <c r="W945" s="283"/>
      <c r="X945" s="283"/>
      <c r="Y945" s="283"/>
      <c r="Z945" s="283"/>
      <c r="AA945" s="283"/>
      <c r="AB945" s="283"/>
      <c r="AC945" s="283"/>
      <c r="AD945" s="283"/>
      <c r="AE945" s="283"/>
      <c r="AF945" s="283"/>
      <c r="AG945" s="283"/>
      <c r="AH945" s="283"/>
      <c r="AI945" s="283"/>
      <c r="AJ945" s="283"/>
      <c r="AK945" s="283"/>
    </row>
    <row r="946" spans="1:37" s="23" customFormat="1" ht="15.75">
      <c r="A946" s="118"/>
      <c r="B946" s="109"/>
      <c r="C946" s="88"/>
      <c r="D946" s="88"/>
      <c r="E946" s="88"/>
      <c r="F946" s="88"/>
      <c r="G946" s="22"/>
      <c r="H946" s="283"/>
      <c r="I946" s="283"/>
      <c r="J946" s="283"/>
      <c r="K946" s="283"/>
      <c r="L946" s="283"/>
      <c r="M946" s="283"/>
      <c r="N946" s="283"/>
      <c r="O946" s="283"/>
      <c r="P946" s="283"/>
      <c r="Q946" s="283"/>
      <c r="R946" s="283"/>
      <c r="S946" s="283"/>
      <c r="T946" s="283"/>
      <c r="U946" s="283"/>
      <c r="V946" s="283"/>
      <c r="W946" s="283"/>
      <c r="X946" s="283"/>
      <c r="Y946" s="283"/>
      <c r="Z946" s="283"/>
      <c r="AA946" s="283"/>
      <c r="AB946" s="283"/>
      <c r="AC946" s="283"/>
      <c r="AD946" s="283"/>
      <c r="AE946" s="283"/>
      <c r="AF946" s="283"/>
      <c r="AG946" s="283"/>
      <c r="AH946" s="283"/>
      <c r="AI946" s="283"/>
      <c r="AJ946" s="283"/>
      <c r="AK946" s="283"/>
    </row>
    <row r="947" spans="1:37" s="23" customFormat="1" ht="15.75">
      <c r="A947" s="118"/>
      <c r="B947" s="109"/>
      <c r="C947" s="88"/>
      <c r="D947" s="88"/>
      <c r="E947" s="88"/>
      <c r="F947" s="88"/>
      <c r="G947" s="22"/>
      <c r="H947" s="283"/>
      <c r="I947" s="283"/>
      <c r="J947" s="283"/>
      <c r="K947" s="283"/>
      <c r="L947" s="283"/>
      <c r="M947" s="283"/>
      <c r="N947" s="283"/>
      <c r="O947" s="283"/>
      <c r="P947" s="283"/>
      <c r="Q947" s="283"/>
      <c r="R947" s="283"/>
      <c r="S947" s="283"/>
      <c r="T947" s="283"/>
      <c r="U947" s="283"/>
      <c r="V947" s="283"/>
      <c r="W947" s="283"/>
      <c r="X947" s="283"/>
      <c r="Y947" s="283"/>
      <c r="Z947" s="283"/>
      <c r="AA947" s="283"/>
      <c r="AB947" s="283"/>
      <c r="AC947" s="283"/>
      <c r="AD947" s="283"/>
      <c r="AE947" s="283"/>
      <c r="AF947" s="283"/>
      <c r="AG947" s="283"/>
      <c r="AH947" s="283"/>
      <c r="AI947" s="283"/>
      <c r="AJ947" s="283"/>
      <c r="AK947" s="283"/>
    </row>
    <row r="948" spans="1:37" s="23" customFormat="1" ht="15.75">
      <c r="A948" s="118"/>
      <c r="B948" s="109"/>
      <c r="C948" s="88"/>
      <c r="D948" s="88"/>
      <c r="E948" s="88"/>
      <c r="F948" s="88"/>
      <c r="G948" s="22"/>
      <c r="H948" s="283"/>
      <c r="I948" s="283"/>
      <c r="J948" s="283"/>
      <c r="K948" s="283"/>
      <c r="L948" s="283"/>
      <c r="M948" s="283"/>
      <c r="N948" s="283"/>
      <c r="O948" s="283"/>
      <c r="P948" s="283"/>
      <c r="Q948" s="283"/>
      <c r="R948" s="283"/>
      <c r="S948" s="283"/>
      <c r="T948" s="283"/>
      <c r="U948" s="283"/>
      <c r="V948" s="283"/>
      <c r="W948" s="283"/>
      <c r="X948" s="283"/>
      <c r="Y948" s="283"/>
      <c r="Z948" s="283"/>
      <c r="AA948" s="283"/>
      <c r="AB948" s="283"/>
      <c r="AC948" s="283"/>
      <c r="AD948" s="283"/>
      <c r="AE948" s="283"/>
      <c r="AF948" s="283"/>
      <c r="AG948" s="283"/>
      <c r="AH948" s="283"/>
      <c r="AI948" s="283"/>
      <c r="AJ948" s="283"/>
      <c r="AK948" s="283"/>
    </row>
    <row r="949" spans="1:37" s="23" customFormat="1" ht="15.75">
      <c r="A949" s="118"/>
      <c r="B949" s="109"/>
      <c r="C949" s="88"/>
      <c r="D949" s="88"/>
      <c r="E949" s="88"/>
      <c r="F949" s="88"/>
      <c r="G949" s="22"/>
      <c r="H949" s="283"/>
      <c r="I949" s="283"/>
      <c r="J949" s="283"/>
      <c r="K949" s="283"/>
      <c r="L949" s="283"/>
      <c r="M949" s="283"/>
      <c r="N949" s="283"/>
      <c r="O949" s="283"/>
      <c r="P949" s="283"/>
      <c r="Q949" s="283"/>
      <c r="R949" s="283"/>
      <c r="S949" s="283"/>
      <c r="T949" s="283"/>
      <c r="U949" s="283"/>
      <c r="V949" s="283"/>
      <c r="W949" s="283"/>
      <c r="X949" s="283"/>
      <c r="Y949" s="283"/>
      <c r="Z949" s="283"/>
      <c r="AA949" s="283"/>
      <c r="AB949" s="283"/>
      <c r="AC949" s="283"/>
      <c r="AD949" s="283"/>
      <c r="AE949" s="283"/>
      <c r="AF949" s="283"/>
      <c r="AG949" s="283"/>
      <c r="AH949" s="283"/>
      <c r="AI949" s="283"/>
      <c r="AJ949" s="283"/>
      <c r="AK949" s="283"/>
    </row>
    <row r="950" spans="1:37" s="23" customFormat="1" ht="15.75">
      <c r="A950" s="118"/>
      <c r="B950" s="109"/>
      <c r="C950" s="88"/>
      <c r="D950" s="88"/>
      <c r="E950" s="88"/>
      <c r="F950" s="88"/>
      <c r="G950" s="22"/>
      <c r="H950" s="283"/>
      <c r="I950" s="283"/>
      <c r="J950" s="283"/>
      <c r="K950" s="283"/>
      <c r="L950" s="283"/>
      <c r="M950" s="283"/>
      <c r="N950" s="283"/>
      <c r="O950" s="283"/>
      <c r="P950" s="283"/>
      <c r="Q950" s="283"/>
      <c r="R950" s="283"/>
      <c r="S950" s="283"/>
      <c r="T950" s="283"/>
      <c r="U950" s="283"/>
      <c r="V950" s="283"/>
      <c r="W950" s="283"/>
      <c r="X950" s="283"/>
      <c r="Y950" s="283"/>
      <c r="Z950" s="283"/>
      <c r="AA950" s="283"/>
      <c r="AB950" s="283"/>
      <c r="AC950" s="283"/>
      <c r="AD950" s="283"/>
      <c r="AE950" s="283"/>
      <c r="AF950" s="283"/>
      <c r="AG950" s="283"/>
      <c r="AH950" s="283"/>
      <c r="AI950" s="283"/>
      <c r="AJ950" s="283"/>
      <c r="AK950" s="283"/>
    </row>
    <row r="951" spans="1:37" s="23" customFormat="1" ht="15.75">
      <c r="A951" s="118"/>
      <c r="B951" s="109"/>
      <c r="C951" s="88"/>
      <c r="D951" s="88"/>
      <c r="E951" s="88"/>
      <c r="F951" s="88"/>
      <c r="G951" s="22"/>
      <c r="H951" s="283"/>
      <c r="I951" s="283"/>
      <c r="J951" s="283"/>
      <c r="K951" s="283"/>
      <c r="L951" s="283"/>
      <c r="M951" s="283"/>
      <c r="N951" s="283"/>
      <c r="O951" s="283"/>
      <c r="P951" s="283"/>
      <c r="Q951" s="283"/>
      <c r="R951" s="283"/>
      <c r="S951" s="283"/>
      <c r="T951" s="283"/>
      <c r="U951" s="283"/>
      <c r="V951" s="283"/>
      <c r="W951" s="283"/>
      <c r="X951" s="283"/>
      <c r="Y951" s="283"/>
      <c r="Z951" s="283"/>
      <c r="AA951" s="283"/>
      <c r="AB951" s="283"/>
      <c r="AC951" s="283"/>
      <c r="AD951" s="283"/>
      <c r="AE951" s="283"/>
      <c r="AF951" s="283"/>
      <c r="AG951" s="283"/>
      <c r="AH951" s="283"/>
      <c r="AI951" s="283"/>
      <c r="AJ951" s="283"/>
      <c r="AK951" s="283"/>
    </row>
    <row r="952" spans="1:37" s="23" customFormat="1" ht="15.75">
      <c r="A952" s="118"/>
      <c r="B952" s="109"/>
      <c r="C952" s="88"/>
      <c r="D952" s="88"/>
      <c r="E952" s="88"/>
      <c r="F952" s="88"/>
      <c r="G952" s="22"/>
      <c r="H952" s="283"/>
      <c r="I952" s="283"/>
      <c r="J952" s="283"/>
      <c r="K952" s="283"/>
      <c r="L952" s="283"/>
      <c r="M952" s="283"/>
      <c r="N952" s="283"/>
      <c r="O952" s="283"/>
      <c r="P952" s="283"/>
      <c r="Q952" s="283"/>
      <c r="R952" s="283"/>
      <c r="S952" s="283"/>
      <c r="T952" s="283"/>
      <c r="U952" s="283"/>
      <c r="V952" s="283"/>
      <c r="W952" s="283"/>
      <c r="X952" s="283"/>
      <c r="Y952" s="283"/>
      <c r="Z952" s="283"/>
      <c r="AA952" s="283"/>
      <c r="AB952" s="283"/>
      <c r="AC952" s="283"/>
      <c r="AD952" s="283"/>
      <c r="AE952" s="283"/>
      <c r="AF952" s="283"/>
      <c r="AG952" s="283"/>
      <c r="AH952" s="283"/>
      <c r="AI952" s="283"/>
      <c r="AJ952" s="283"/>
      <c r="AK952" s="283"/>
    </row>
    <row r="953" spans="1:37" s="23" customFormat="1" ht="15.75">
      <c r="A953" s="118"/>
      <c r="B953" s="109"/>
      <c r="C953" s="88"/>
      <c r="D953" s="88"/>
      <c r="E953" s="88"/>
      <c r="F953" s="88"/>
      <c r="G953" s="22"/>
      <c r="H953" s="283"/>
      <c r="I953" s="283"/>
      <c r="J953" s="283"/>
      <c r="K953" s="283"/>
      <c r="L953" s="283"/>
      <c r="M953" s="283"/>
      <c r="N953" s="283"/>
      <c r="O953" s="283"/>
      <c r="P953" s="283"/>
      <c r="Q953" s="283"/>
      <c r="R953" s="283"/>
      <c r="S953" s="283"/>
      <c r="T953" s="283"/>
      <c r="U953" s="283"/>
      <c r="V953" s="283"/>
      <c r="W953" s="283"/>
      <c r="X953" s="283"/>
      <c r="Y953" s="283"/>
      <c r="Z953" s="283"/>
      <c r="AA953" s="283"/>
      <c r="AB953" s="283"/>
      <c r="AC953" s="283"/>
      <c r="AD953" s="283"/>
      <c r="AE953" s="283"/>
      <c r="AF953" s="283"/>
      <c r="AG953" s="283"/>
      <c r="AH953" s="283"/>
      <c r="AI953" s="283"/>
      <c r="AJ953" s="283"/>
      <c r="AK953" s="283"/>
    </row>
    <row r="954" spans="1:37" s="23" customFormat="1" ht="15.75">
      <c r="A954" s="118"/>
      <c r="B954" s="109"/>
      <c r="C954" s="88"/>
      <c r="D954" s="88"/>
      <c r="E954" s="88"/>
      <c r="F954" s="88"/>
      <c r="G954" s="22"/>
      <c r="H954" s="283"/>
      <c r="I954" s="283"/>
      <c r="J954" s="283"/>
      <c r="K954" s="283"/>
      <c r="L954" s="283"/>
      <c r="M954" s="283"/>
      <c r="N954" s="283"/>
      <c r="O954" s="283"/>
      <c r="P954" s="283"/>
      <c r="Q954" s="283"/>
      <c r="R954" s="283"/>
      <c r="S954" s="283"/>
      <c r="T954" s="283"/>
      <c r="U954" s="283"/>
      <c r="V954" s="283"/>
      <c r="W954" s="283"/>
      <c r="X954" s="283"/>
      <c r="Y954" s="283"/>
      <c r="Z954" s="283"/>
      <c r="AA954" s="283"/>
      <c r="AB954" s="283"/>
      <c r="AC954" s="283"/>
      <c r="AD954" s="283"/>
      <c r="AE954" s="283"/>
      <c r="AF954" s="283"/>
      <c r="AG954" s="283"/>
      <c r="AH954" s="283"/>
      <c r="AI954" s="283"/>
      <c r="AJ954" s="283"/>
      <c r="AK954" s="283"/>
    </row>
    <row r="955" spans="1:37" s="23" customFormat="1" ht="15.75">
      <c r="A955" s="118"/>
      <c r="B955" s="109"/>
      <c r="C955" s="88"/>
      <c r="D955" s="88"/>
      <c r="E955" s="88"/>
      <c r="F955" s="88"/>
      <c r="G955" s="22"/>
      <c r="H955" s="283"/>
      <c r="I955" s="283"/>
      <c r="J955" s="283"/>
      <c r="K955" s="283"/>
      <c r="L955" s="283"/>
      <c r="M955" s="283"/>
      <c r="N955" s="283"/>
      <c r="O955" s="283"/>
      <c r="P955" s="283"/>
      <c r="Q955" s="283"/>
      <c r="R955" s="283"/>
      <c r="S955" s="283"/>
      <c r="T955" s="283"/>
      <c r="U955" s="283"/>
      <c r="V955" s="283"/>
      <c r="W955" s="283"/>
      <c r="X955" s="283"/>
      <c r="Y955" s="283"/>
      <c r="Z955" s="283"/>
      <c r="AA955" s="283"/>
      <c r="AB955" s="283"/>
      <c r="AC955" s="283"/>
      <c r="AD955" s="283"/>
      <c r="AE955" s="283"/>
      <c r="AF955" s="283"/>
      <c r="AG955" s="283"/>
      <c r="AH955" s="283"/>
      <c r="AI955" s="283"/>
      <c r="AJ955" s="283"/>
      <c r="AK955" s="283"/>
    </row>
    <row r="956" spans="1:37" s="23" customFormat="1" ht="15.75">
      <c r="A956" s="118"/>
      <c r="B956" s="109"/>
      <c r="C956" s="88"/>
      <c r="D956" s="88"/>
      <c r="E956" s="88"/>
      <c r="F956" s="88"/>
      <c r="G956" s="22"/>
      <c r="H956" s="283"/>
      <c r="I956" s="283"/>
      <c r="J956" s="283"/>
      <c r="K956" s="283"/>
      <c r="L956" s="283"/>
      <c r="M956" s="283"/>
      <c r="N956" s="283"/>
      <c r="O956" s="283"/>
      <c r="P956" s="283"/>
      <c r="Q956" s="283"/>
      <c r="R956" s="283"/>
      <c r="S956" s="283"/>
      <c r="T956" s="283"/>
      <c r="U956" s="283"/>
      <c r="V956" s="283"/>
      <c r="W956" s="283"/>
      <c r="X956" s="283"/>
      <c r="Y956" s="283"/>
      <c r="Z956" s="283"/>
      <c r="AA956" s="283"/>
      <c r="AB956" s="283"/>
      <c r="AC956" s="283"/>
      <c r="AD956" s="283"/>
      <c r="AE956" s="283"/>
      <c r="AF956" s="283"/>
      <c r="AG956" s="283"/>
      <c r="AH956" s="283"/>
      <c r="AI956" s="283"/>
      <c r="AJ956" s="283"/>
      <c r="AK956" s="283"/>
    </row>
    <row r="957" spans="1:37" s="23" customFormat="1" ht="15.75">
      <c r="A957" s="118"/>
      <c r="B957" s="109"/>
      <c r="C957" s="88"/>
      <c r="D957" s="88"/>
      <c r="E957" s="88"/>
      <c r="F957" s="88"/>
      <c r="G957" s="22"/>
      <c r="H957" s="283"/>
      <c r="I957" s="283"/>
      <c r="J957" s="283"/>
      <c r="K957" s="283"/>
      <c r="L957" s="283"/>
      <c r="M957" s="283"/>
      <c r="N957" s="283"/>
      <c r="O957" s="283"/>
      <c r="P957" s="283"/>
      <c r="Q957" s="283"/>
      <c r="R957" s="283"/>
      <c r="S957" s="283"/>
      <c r="T957" s="283"/>
      <c r="U957" s="283"/>
      <c r="V957" s="283"/>
      <c r="W957" s="283"/>
      <c r="X957" s="283"/>
      <c r="Y957" s="283"/>
      <c r="Z957" s="283"/>
      <c r="AA957" s="283"/>
      <c r="AB957" s="283"/>
      <c r="AC957" s="283"/>
      <c r="AD957" s="283"/>
      <c r="AE957" s="283"/>
      <c r="AF957" s="283"/>
      <c r="AG957" s="283"/>
      <c r="AH957" s="283"/>
      <c r="AI957" s="283"/>
      <c r="AJ957" s="283"/>
      <c r="AK957" s="283"/>
    </row>
    <row r="958" spans="1:37" s="23" customFormat="1" ht="15.75">
      <c r="A958" s="118"/>
      <c r="B958" s="109"/>
      <c r="C958" s="88"/>
      <c r="D958" s="88"/>
      <c r="E958" s="88"/>
      <c r="F958" s="88"/>
      <c r="G958" s="22"/>
      <c r="H958" s="283"/>
      <c r="I958" s="283"/>
      <c r="J958" s="283"/>
      <c r="K958" s="283"/>
      <c r="L958" s="283"/>
      <c r="M958" s="283"/>
      <c r="N958" s="283"/>
      <c r="O958" s="283"/>
      <c r="P958" s="283"/>
      <c r="Q958" s="283"/>
      <c r="R958" s="283"/>
      <c r="S958" s="283"/>
      <c r="T958" s="283"/>
      <c r="U958" s="283"/>
      <c r="V958" s="283"/>
      <c r="W958" s="283"/>
      <c r="X958" s="283"/>
      <c r="Y958" s="283"/>
      <c r="Z958" s="283"/>
      <c r="AA958" s="283"/>
      <c r="AB958" s="283"/>
      <c r="AC958" s="283"/>
      <c r="AD958" s="283"/>
      <c r="AE958" s="283"/>
      <c r="AF958" s="283"/>
      <c r="AG958" s="283"/>
      <c r="AH958" s="283"/>
      <c r="AI958" s="283"/>
      <c r="AJ958" s="283"/>
      <c r="AK958" s="283"/>
    </row>
    <row r="959" spans="1:37" s="23" customFormat="1" ht="15.75">
      <c r="A959" s="118"/>
      <c r="B959" s="109"/>
      <c r="C959" s="88"/>
      <c r="D959" s="88"/>
      <c r="E959" s="88"/>
      <c r="F959" s="88"/>
      <c r="G959" s="22"/>
      <c r="H959" s="283"/>
      <c r="I959" s="283"/>
      <c r="J959" s="283"/>
      <c r="K959" s="283"/>
      <c r="L959" s="283"/>
      <c r="M959" s="283"/>
      <c r="N959" s="283"/>
      <c r="O959" s="283"/>
      <c r="P959" s="283"/>
      <c r="Q959" s="283"/>
      <c r="R959" s="283"/>
      <c r="S959" s="283"/>
      <c r="T959" s="283"/>
      <c r="U959" s="283"/>
      <c r="V959" s="283"/>
      <c r="W959" s="283"/>
      <c r="X959" s="283"/>
      <c r="Y959" s="283"/>
      <c r="Z959" s="283"/>
      <c r="AA959" s="283"/>
      <c r="AB959" s="283"/>
      <c r="AC959" s="283"/>
      <c r="AD959" s="283"/>
      <c r="AE959" s="283"/>
      <c r="AF959" s="283"/>
      <c r="AG959" s="283"/>
      <c r="AH959" s="283"/>
      <c r="AI959" s="283"/>
      <c r="AJ959" s="283"/>
      <c r="AK959" s="283"/>
    </row>
    <row r="960" spans="1:37" s="23" customFormat="1" ht="15.75">
      <c r="A960" s="118"/>
      <c r="B960" s="109"/>
      <c r="C960" s="88"/>
      <c r="D960" s="88"/>
      <c r="E960" s="88"/>
      <c r="F960" s="88"/>
      <c r="G960" s="22"/>
      <c r="H960" s="283"/>
      <c r="I960" s="283"/>
      <c r="J960" s="283"/>
      <c r="K960" s="283"/>
      <c r="L960" s="283"/>
      <c r="M960" s="283"/>
      <c r="N960" s="283"/>
      <c r="O960" s="283"/>
      <c r="P960" s="283"/>
      <c r="Q960" s="283"/>
      <c r="R960" s="283"/>
      <c r="S960" s="283"/>
      <c r="T960" s="283"/>
      <c r="U960" s="283"/>
      <c r="V960" s="283"/>
      <c r="W960" s="283"/>
      <c r="X960" s="283"/>
      <c r="Y960" s="283"/>
      <c r="Z960" s="283"/>
      <c r="AA960" s="283"/>
      <c r="AB960" s="283"/>
      <c r="AC960" s="283"/>
      <c r="AD960" s="283"/>
      <c r="AE960" s="283"/>
      <c r="AF960" s="283"/>
      <c r="AG960" s="283"/>
      <c r="AH960" s="283"/>
      <c r="AI960" s="283"/>
      <c r="AJ960" s="283"/>
      <c r="AK960" s="283"/>
    </row>
    <row r="961" spans="1:37" s="23" customFormat="1" ht="15.75">
      <c r="A961" s="118"/>
      <c r="B961" s="109"/>
      <c r="C961" s="88"/>
      <c r="D961" s="88"/>
      <c r="E961" s="88"/>
      <c r="F961" s="88"/>
      <c r="G961" s="22"/>
      <c r="H961" s="283"/>
      <c r="I961" s="283"/>
      <c r="J961" s="283"/>
      <c r="K961" s="283"/>
      <c r="L961" s="283"/>
      <c r="M961" s="283"/>
      <c r="N961" s="283"/>
      <c r="O961" s="283"/>
      <c r="P961" s="283"/>
      <c r="Q961" s="283"/>
      <c r="R961" s="283"/>
      <c r="S961" s="283"/>
      <c r="T961" s="283"/>
      <c r="U961" s="283"/>
      <c r="V961" s="283"/>
      <c r="W961" s="283"/>
      <c r="X961" s="283"/>
      <c r="Y961" s="283"/>
      <c r="Z961" s="283"/>
      <c r="AA961" s="283"/>
      <c r="AB961" s="283"/>
      <c r="AC961" s="283"/>
      <c r="AD961" s="283"/>
      <c r="AE961" s="283"/>
      <c r="AF961" s="283"/>
      <c r="AG961" s="283"/>
      <c r="AH961" s="283"/>
      <c r="AI961" s="283"/>
      <c r="AJ961" s="283"/>
      <c r="AK961" s="283"/>
    </row>
    <row r="962" spans="1:37" s="23" customFormat="1" ht="15.75">
      <c r="A962" s="118"/>
      <c r="B962" s="109"/>
      <c r="C962" s="88"/>
      <c r="D962" s="88"/>
      <c r="E962" s="88"/>
      <c r="F962" s="88"/>
      <c r="G962" s="22"/>
      <c r="H962" s="283"/>
      <c r="I962" s="283"/>
      <c r="J962" s="283"/>
      <c r="K962" s="283"/>
      <c r="L962" s="283"/>
      <c r="M962" s="283"/>
      <c r="N962" s="283"/>
      <c r="O962" s="283"/>
      <c r="P962" s="283"/>
      <c r="Q962" s="283"/>
      <c r="R962" s="283"/>
      <c r="S962" s="283"/>
      <c r="T962" s="283"/>
      <c r="U962" s="283"/>
      <c r="V962" s="283"/>
      <c r="W962" s="283"/>
      <c r="X962" s="283"/>
      <c r="Y962" s="283"/>
      <c r="Z962" s="283"/>
      <c r="AA962" s="283"/>
      <c r="AB962" s="283"/>
      <c r="AC962" s="283"/>
      <c r="AD962" s="283"/>
      <c r="AE962" s="283"/>
      <c r="AF962" s="283"/>
      <c r="AG962" s="283"/>
      <c r="AH962" s="283"/>
      <c r="AI962" s="283"/>
      <c r="AJ962" s="283"/>
      <c r="AK962" s="283"/>
    </row>
    <row r="963" spans="1:37" s="23" customFormat="1" ht="15.75">
      <c r="A963" s="118"/>
      <c r="B963" s="109"/>
      <c r="C963" s="88"/>
      <c r="D963" s="88"/>
      <c r="E963" s="88"/>
      <c r="F963" s="88"/>
      <c r="G963" s="22"/>
      <c r="H963" s="283"/>
      <c r="I963" s="283"/>
      <c r="J963" s="283"/>
      <c r="K963" s="283"/>
      <c r="L963" s="283"/>
      <c r="M963" s="283"/>
      <c r="N963" s="283"/>
      <c r="O963" s="283"/>
      <c r="P963" s="283"/>
      <c r="Q963" s="283"/>
      <c r="R963" s="283"/>
      <c r="S963" s="283"/>
      <c r="T963" s="283"/>
      <c r="U963" s="283"/>
      <c r="V963" s="283"/>
      <c r="W963" s="283"/>
      <c r="X963" s="283"/>
      <c r="Y963" s="283"/>
      <c r="Z963" s="283"/>
      <c r="AA963" s="283"/>
      <c r="AB963" s="283"/>
      <c r="AC963" s="283"/>
      <c r="AD963" s="283"/>
      <c r="AE963" s="283"/>
      <c r="AF963" s="283"/>
      <c r="AG963" s="283"/>
      <c r="AH963" s="283"/>
      <c r="AI963" s="283"/>
      <c r="AJ963" s="283"/>
      <c r="AK963" s="283"/>
    </row>
    <row r="964" spans="1:37" s="23" customFormat="1" ht="15.75">
      <c r="A964" s="118"/>
      <c r="B964" s="109"/>
      <c r="C964" s="88"/>
      <c r="D964" s="88"/>
      <c r="E964" s="88"/>
      <c r="F964" s="88"/>
      <c r="G964" s="22"/>
      <c r="H964" s="283"/>
      <c r="I964" s="283"/>
      <c r="J964" s="283"/>
      <c r="K964" s="283"/>
      <c r="L964" s="283"/>
      <c r="M964" s="283"/>
      <c r="N964" s="283"/>
      <c r="O964" s="283"/>
      <c r="P964" s="283"/>
      <c r="Q964" s="283"/>
      <c r="R964" s="283"/>
      <c r="S964" s="283"/>
      <c r="T964" s="283"/>
      <c r="U964" s="283"/>
      <c r="V964" s="283"/>
      <c r="W964" s="283"/>
      <c r="X964" s="283"/>
      <c r="Y964" s="283"/>
      <c r="Z964" s="283"/>
      <c r="AA964" s="283"/>
      <c r="AB964" s="283"/>
      <c r="AC964" s="283"/>
      <c r="AD964" s="283"/>
      <c r="AE964" s="283"/>
      <c r="AF964" s="283"/>
      <c r="AG964" s="283"/>
      <c r="AH964" s="283"/>
      <c r="AI964" s="283"/>
      <c r="AJ964" s="283"/>
      <c r="AK964" s="283"/>
    </row>
    <row r="965" spans="1:37" s="23" customFormat="1" ht="15.75">
      <c r="A965" s="118"/>
      <c r="B965" s="109"/>
      <c r="C965" s="88"/>
      <c r="D965" s="88"/>
      <c r="E965" s="88"/>
      <c r="F965" s="88"/>
      <c r="G965" s="22"/>
      <c r="H965" s="283"/>
      <c r="I965" s="283"/>
      <c r="J965" s="283"/>
      <c r="K965" s="283"/>
      <c r="L965" s="283"/>
      <c r="M965" s="283"/>
      <c r="N965" s="283"/>
      <c r="O965" s="283"/>
      <c r="P965" s="283"/>
      <c r="Q965" s="283"/>
      <c r="R965" s="283"/>
      <c r="S965" s="283"/>
      <c r="T965" s="283"/>
      <c r="U965" s="283"/>
      <c r="V965" s="283"/>
      <c r="W965" s="283"/>
      <c r="X965" s="283"/>
      <c r="Y965" s="283"/>
      <c r="Z965" s="283"/>
      <c r="AA965" s="283"/>
      <c r="AB965" s="283"/>
      <c r="AC965" s="283"/>
      <c r="AD965" s="283"/>
      <c r="AE965" s="283"/>
      <c r="AF965" s="283"/>
      <c r="AG965" s="283"/>
      <c r="AH965" s="283"/>
      <c r="AI965" s="283"/>
      <c r="AJ965" s="283"/>
      <c r="AK965" s="283"/>
    </row>
    <row r="966" spans="1:37" s="23" customFormat="1" ht="15.75">
      <c r="A966" s="118"/>
      <c r="B966" s="109"/>
      <c r="C966" s="88"/>
      <c r="D966" s="88"/>
      <c r="E966" s="88"/>
      <c r="F966" s="88"/>
      <c r="G966" s="22"/>
      <c r="H966" s="283"/>
      <c r="I966" s="283"/>
      <c r="J966" s="283"/>
      <c r="K966" s="283"/>
      <c r="L966" s="283"/>
      <c r="M966" s="283"/>
      <c r="N966" s="283"/>
      <c r="O966" s="283"/>
      <c r="P966" s="283"/>
      <c r="Q966" s="283"/>
      <c r="R966" s="283"/>
      <c r="S966" s="283"/>
      <c r="T966" s="283"/>
      <c r="U966" s="283"/>
      <c r="V966" s="283"/>
      <c r="W966" s="283"/>
      <c r="X966" s="283"/>
      <c r="Y966" s="283"/>
      <c r="Z966" s="283"/>
      <c r="AA966" s="283"/>
      <c r="AB966" s="283"/>
      <c r="AC966" s="283"/>
      <c r="AD966" s="283"/>
      <c r="AE966" s="283"/>
      <c r="AF966" s="283"/>
      <c r="AG966" s="283"/>
      <c r="AH966" s="283"/>
      <c r="AI966" s="283"/>
      <c r="AJ966" s="283"/>
      <c r="AK966" s="283"/>
    </row>
    <row r="967" spans="1:37" s="23" customFormat="1" ht="15.75">
      <c r="A967" s="118"/>
      <c r="B967" s="109"/>
      <c r="C967" s="88"/>
      <c r="D967" s="88"/>
      <c r="E967" s="88"/>
      <c r="F967" s="88"/>
      <c r="G967" s="22"/>
      <c r="H967" s="283"/>
      <c r="I967" s="283"/>
      <c r="J967" s="283"/>
      <c r="K967" s="283"/>
      <c r="L967" s="283"/>
      <c r="M967" s="283"/>
      <c r="N967" s="283"/>
      <c r="O967" s="283"/>
      <c r="P967" s="283"/>
      <c r="Q967" s="283"/>
      <c r="R967" s="283"/>
      <c r="S967" s="283"/>
      <c r="T967" s="283"/>
      <c r="U967" s="283"/>
      <c r="V967" s="283"/>
      <c r="W967" s="283"/>
      <c r="X967" s="283"/>
      <c r="Y967" s="283"/>
      <c r="Z967" s="283"/>
      <c r="AA967" s="283"/>
      <c r="AB967" s="283"/>
      <c r="AC967" s="283"/>
      <c r="AD967" s="283"/>
      <c r="AE967" s="283"/>
      <c r="AF967" s="283"/>
      <c r="AG967" s="283"/>
      <c r="AH967" s="283"/>
      <c r="AI967" s="283"/>
      <c r="AJ967" s="283"/>
      <c r="AK967" s="283"/>
    </row>
    <row r="968" spans="1:37" s="23" customFormat="1" ht="15.75">
      <c r="A968" s="118"/>
      <c r="B968" s="109"/>
      <c r="C968" s="88"/>
      <c r="D968" s="88"/>
      <c r="E968" s="88"/>
      <c r="F968" s="88"/>
      <c r="G968" s="22"/>
      <c r="H968" s="283"/>
      <c r="I968" s="283"/>
      <c r="J968" s="283"/>
      <c r="K968" s="283"/>
      <c r="L968" s="283"/>
      <c r="M968" s="283"/>
      <c r="N968" s="283"/>
      <c r="O968" s="283"/>
      <c r="P968" s="283"/>
      <c r="Q968" s="283"/>
      <c r="R968" s="283"/>
      <c r="S968" s="283"/>
      <c r="T968" s="283"/>
      <c r="U968" s="283"/>
      <c r="V968" s="283"/>
      <c r="W968" s="283"/>
      <c r="X968" s="283"/>
      <c r="Y968" s="283"/>
      <c r="Z968" s="283"/>
      <c r="AA968" s="283"/>
      <c r="AB968" s="283"/>
      <c r="AC968" s="283"/>
      <c r="AD968" s="283"/>
      <c r="AE968" s="283"/>
      <c r="AF968" s="283"/>
      <c r="AG968" s="283"/>
      <c r="AH968" s="283"/>
      <c r="AI968" s="283"/>
      <c r="AJ968" s="283"/>
      <c r="AK968" s="283"/>
    </row>
    <row r="969" spans="1:37" s="23" customFormat="1" ht="15.75">
      <c r="A969" s="118"/>
      <c r="B969" s="109"/>
      <c r="C969" s="88"/>
      <c r="D969" s="88"/>
      <c r="E969" s="88"/>
      <c r="F969" s="88"/>
      <c r="G969" s="22"/>
      <c r="H969" s="283"/>
      <c r="I969" s="283"/>
      <c r="J969" s="283"/>
      <c r="K969" s="283"/>
      <c r="L969" s="283"/>
      <c r="M969" s="283"/>
      <c r="N969" s="283"/>
      <c r="O969" s="283"/>
      <c r="P969" s="283"/>
      <c r="Q969" s="283"/>
      <c r="R969" s="283"/>
      <c r="S969" s="283"/>
      <c r="T969" s="283"/>
      <c r="U969" s="283"/>
      <c r="V969" s="283"/>
      <c r="W969" s="283"/>
      <c r="X969" s="283"/>
      <c r="Y969" s="283"/>
      <c r="Z969" s="283"/>
      <c r="AA969" s="283"/>
      <c r="AB969" s="283"/>
      <c r="AC969" s="283"/>
      <c r="AD969" s="283"/>
      <c r="AE969" s="283"/>
      <c r="AF969" s="283"/>
      <c r="AG969" s="283"/>
      <c r="AH969" s="283"/>
      <c r="AI969" s="283"/>
      <c r="AJ969" s="283"/>
      <c r="AK969" s="283"/>
    </row>
    <row r="970" spans="1:37" s="23" customFormat="1" ht="15.75">
      <c r="A970" s="118"/>
      <c r="B970" s="109"/>
      <c r="C970" s="88"/>
      <c r="D970" s="88"/>
      <c r="E970" s="88"/>
      <c r="F970" s="88"/>
      <c r="G970" s="22"/>
      <c r="H970" s="283"/>
      <c r="I970" s="283"/>
      <c r="J970" s="283"/>
      <c r="K970" s="283"/>
      <c r="L970" s="283"/>
      <c r="M970" s="283"/>
      <c r="N970" s="283"/>
      <c r="O970" s="283"/>
      <c r="P970" s="283"/>
      <c r="Q970" s="283"/>
      <c r="R970" s="283"/>
      <c r="S970" s="283"/>
      <c r="T970" s="283"/>
      <c r="U970" s="283"/>
      <c r="V970" s="283"/>
      <c r="W970" s="283"/>
      <c r="X970" s="283"/>
      <c r="Y970" s="283"/>
      <c r="Z970" s="283"/>
      <c r="AA970" s="283"/>
      <c r="AB970" s="283"/>
      <c r="AC970" s="283"/>
      <c r="AD970" s="283"/>
      <c r="AE970" s="283"/>
      <c r="AF970" s="283"/>
      <c r="AG970" s="283"/>
      <c r="AH970" s="283"/>
      <c r="AI970" s="283"/>
      <c r="AJ970" s="283"/>
      <c r="AK970" s="283"/>
    </row>
    <row r="971" spans="1:37" s="23" customFormat="1" ht="15.75">
      <c r="A971" s="118"/>
      <c r="B971" s="109"/>
      <c r="C971" s="88"/>
      <c r="D971" s="88"/>
      <c r="E971" s="88"/>
      <c r="F971" s="88"/>
      <c r="G971" s="22"/>
      <c r="H971" s="283"/>
      <c r="I971" s="283"/>
      <c r="J971" s="283"/>
      <c r="K971" s="283"/>
      <c r="L971" s="283"/>
      <c r="M971" s="283"/>
      <c r="N971" s="283"/>
      <c r="O971" s="283"/>
      <c r="P971" s="283"/>
      <c r="Q971" s="283"/>
      <c r="R971" s="283"/>
      <c r="S971" s="283"/>
      <c r="T971" s="283"/>
      <c r="U971" s="283"/>
      <c r="V971" s="283"/>
      <c r="W971" s="283"/>
      <c r="X971" s="283"/>
      <c r="Y971" s="283"/>
      <c r="Z971" s="283"/>
      <c r="AA971" s="283"/>
      <c r="AB971" s="283"/>
      <c r="AC971" s="283"/>
      <c r="AD971" s="283"/>
      <c r="AE971" s="283"/>
      <c r="AF971" s="283"/>
      <c r="AG971" s="283"/>
      <c r="AH971" s="283"/>
      <c r="AI971" s="283"/>
      <c r="AJ971" s="283"/>
      <c r="AK971" s="283"/>
    </row>
    <row r="972" spans="1:37" s="23" customFormat="1" ht="15.75">
      <c r="A972" s="118"/>
      <c r="B972" s="109"/>
      <c r="C972" s="88"/>
      <c r="D972" s="88"/>
      <c r="E972" s="88"/>
      <c r="F972" s="88"/>
      <c r="G972" s="22"/>
      <c r="H972" s="283"/>
      <c r="I972" s="283"/>
      <c r="J972" s="283"/>
      <c r="K972" s="283"/>
      <c r="L972" s="283"/>
      <c r="M972" s="283"/>
      <c r="N972" s="283"/>
      <c r="O972" s="283"/>
      <c r="P972" s="283"/>
      <c r="Q972" s="283"/>
      <c r="R972" s="283"/>
      <c r="S972" s="283"/>
      <c r="T972" s="283"/>
      <c r="U972" s="283"/>
      <c r="V972" s="283"/>
      <c r="W972" s="283"/>
      <c r="X972" s="283"/>
      <c r="Y972" s="283"/>
      <c r="Z972" s="283"/>
      <c r="AA972" s="283"/>
      <c r="AB972" s="283"/>
      <c r="AC972" s="283"/>
      <c r="AD972" s="283"/>
      <c r="AE972" s="283"/>
      <c r="AF972" s="283"/>
      <c r="AG972" s="283"/>
      <c r="AH972" s="283"/>
      <c r="AI972" s="283"/>
      <c r="AJ972" s="283"/>
      <c r="AK972" s="283"/>
    </row>
    <row r="973" spans="1:37" s="23" customFormat="1" ht="15.75">
      <c r="A973" s="118"/>
      <c r="B973" s="109"/>
      <c r="C973" s="88"/>
      <c r="D973" s="88"/>
      <c r="E973" s="88"/>
      <c r="F973" s="88"/>
      <c r="G973" s="22"/>
      <c r="H973" s="283"/>
      <c r="I973" s="283"/>
      <c r="J973" s="283"/>
      <c r="K973" s="283"/>
      <c r="L973" s="283"/>
      <c r="M973" s="283"/>
      <c r="N973" s="283"/>
      <c r="O973" s="283"/>
      <c r="P973" s="283"/>
      <c r="Q973" s="283"/>
      <c r="R973" s="283"/>
      <c r="S973" s="283"/>
      <c r="T973" s="283"/>
      <c r="U973" s="283"/>
      <c r="V973" s="283"/>
      <c r="W973" s="283"/>
      <c r="X973" s="283"/>
      <c r="Y973" s="283"/>
      <c r="Z973" s="283"/>
      <c r="AA973" s="283"/>
      <c r="AB973" s="283"/>
      <c r="AC973" s="283"/>
      <c r="AD973" s="283"/>
      <c r="AE973" s="283"/>
      <c r="AF973" s="283"/>
      <c r="AG973" s="283"/>
      <c r="AH973" s="283"/>
      <c r="AI973" s="283"/>
      <c r="AJ973" s="283"/>
      <c r="AK973" s="283"/>
    </row>
    <row r="974" spans="1:37" s="23" customFormat="1" ht="15.75">
      <c r="A974" s="118"/>
      <c r="B974" s="109"/>
      <c r="C974" s="88"/>
      <c r="D974" s="88"/>
      <c r="E974" s="88"/>
      <c r="F974" s="88"/>
      <c r="G974" s="22"/>
      <c r="H974" s="283"/>
      <c r="I974" s="283"/>
      <c r="J974" s="283"/>
      <c r="K974" s="283"/>
      <c r="L974" s="283"/>
      <c r="M974" s="283"/>
      <c r="N974" s="283"/>
      <c r="O974" s="283"/>
      <c r="P974" s="283"/>
      <c r="Q974" s="283"/>
      <c r="R974" s="283"/>
      <c r="S974" s="283"/>
      <c r="T974" s="283"/>
      <c r="U974" s="283"/>
      <c r="V974" s="283"/>
      <c r="W974" s="283"/>
      <c r="X974" s="283"/>
      <c r="Y974" s="283"/>
      <c r="Z974" s="283"/>
      <c r="AA974" s="283"/>
      <c r="AB974" s="283"/>
      <c r="AC974" s="283"/>
      <c r="AD974" s="283"/>
      <c r="AE974" s="283"/>
      <c r="AF974" s="283"/>
      <c r="AG974" s="283"/>
      <c r="AH974" s="283"/>
      <c r="AI974" s="283"/>
      <c r="AJ974" s="283"/>
      <c r="AK974" s="283"/>
    </row>
    <row r="975" spans="1:37" s="23" customFormat="1" ht="15.75">
      <c r="A975" s="118"/>
      <c r="B975" s="109"/>
      <c r="C975" s="88"/>
      <c r="D975" s="88"/>
      <c r="E975" s="88"/>
      <c r="F975" s="88"/>
      <c r="G975" s="22"/>
      <c r="H975" s="283"/>
      <c r="I975" s="283"/>
      <c r="J975" s="283"/>
      <c r="K975" s="283"/>
      <c r="L975" s="283"/>
      <c r="M975" s="283"/>
      <c r="N975" s="283"/>
      <c r="O975" s="283"/>
      <c r="P975" s="283"/>
      <c r="Q975" s="283"/>
      <c r="R975" s="283"/>
      <c r="S975" s="283"/>
      <c r="T975" s="283"/>
      <c r="U975" s="283"/>
      <c r="V975" s="283"/>
      <c r="W975" s="283"/>
      <c r="X975" s="283"/>
      <c r="Y975" s="283"/>
      <c r="Z975" s="283"/>
      <c r="AA975" s="283"/>
      <c r="AB975" s="283"/>
      <c r="AC975" s="283"/>
      <c r="AD975" s="283"/>
      <c r="AE975" s="283"/>
      <c r="AF975" s="283"/>
      <c r="AG975" s="283"/>
      <c r="AH975" s="283"/>
      <c r="AI975" s="283"/>
      <c r="AJ975" s="283"/>
      <c r="AK975" s="283"/>
    </row>
    <row r="976" spans="1:37" s="23" customFormat="1" ht="15.75">
      <c r="A976" s="118"/>
      <c r="B976" s="109"/>
      <c r="C976" s="88"/>
      <c r="D976" s="88"/>
      <c r="E976" s="88"/>
      <c r="F976" s="88"/>
      <c r="G976" s="22"/>
      <c r="H976" s="283"/>
      <c r="I976" s="283"/>
      <c r="J976" s="283"/>
      <c r="K976" s="283"/>
      <c r="L976" s="283"/>
      <c r="M976" s="283"/>
      <c r="N976" s="283"/>
      <c r="O976" s="283"/>
      <c r="P976" s="283"/>
      <c r="Q976" s="283"/>
      <c r="R976" s="283"/>
      <c r="S976" s="283"/>
      <c r="T976" s="283"/>
      <c r="U976" s="283"/>
      <c r="V976" s="283"/>
      <c r="W976" s="283"/>
      <c r="X976" s="283"/>
      <c r="Y976" s="283"/>
      <c r="Z976" s="283"/>
      <c r="AA976" s="283"/>
      <c r="AB976" s="283"/>
      <c r="AC976" s="283"/>
      <c r="AD976" s="283"/>
      <c r="AE976" s="283"/>
      <c r="AF976" s="283"/>
      <c r="AG976" s="283"/>
      <c r="AH976" s="283"/>
      <c r="AI976" s="283"/>
      <c r="AJ976" s="283"/>
      <c r="AK976" s="283"/>
    </row>
    <row r="977" spans="1:37" s="23" customFormat="1" ht="15.75">
      <c r="A977" s="118"/>
      <c r="B977" s="109"/>
      <c r="C977" s="88"/>
      <c r="D977" s="88"/>
      <c r="E977" s="88"/>
      <c r="F977" s="88"/>
      <c r="G977" s="22"/>
      <c r="H977" s="283"/>
      <c r="I977" s="283"/>
      <c r="J977" s="283"/>
      <c r="K977" s="283"/>
      <c r="L977" s="283"/>
      <c r="M977" s="283"/>
      <c r="N977" s="283"/>
      <c r="O977" s="283"/>
      <c r="P977" s="283"/>
      <c r="Q977" s="283"/>
      <c r="R977" s="283"/>
      <c r="S977" s="283"/>
      <c r="T977" s="283"/>
      <c r="U977" s="283"/>
      <c r="V977" s="283"/>
      <c r="W977" s="283"/>
      <c r="X977" s="283"/>
      <c r="Y977" s="283"/>
      <c r="Z977" s="283"/>
      <c r="AA977" s="283"/>
      <c r="AB977" s="283"/>
      <c r="AC977" s="283"/>
      <c r="AD977" s="283"/>
      <c r="AE977" s="283"/>
      <c r="AF977" s="283"/>
      <c r="AG977" s="283"/>
      <c r="AH977" s="283"/>
      <c r="AI977" s="283"/>
      <c r="AJ977" s="283"/>
      <c r="AK977" s="283"/>
    </row>
    <row r="978" spans="1:37" s="23" customFormat="1" ht="15.75">
      <c r="A978" s="118"/>
      <c r="B978" s="109"/>
      <c r="C978" s="88"/>
      <c r="D978" s="88"/>
      <c r="E978" s="88"/>
      <c r="F978" s="88"/>
      <c r="G978" s="22"/>
      <c r="H978" s="283"/>
      <c r="I978" s="283"/>
      <c r="J978" s="283"/>
      <c r="K978" s="283"/>
      <c r="L978" s="283"/>
      <c r="M978" s="283"/>
      <c r="N978" s="283"/>
      <c r="O978" s="283"/>
      <c r="P978" s="283"/>
      <c r="Q978" s="283"/>
      <c r="R978" s="283"/>
      <c r="S978" s="283"/>
      <c r="T978" s="283"/>
      <c r="U978" s="283"/>
      <c r="V978" s="283"/>
      <c r="W978" s="283"/>
      <c r="X978" s="283"/>
      <c r="Y978" s="283"/>
      <c r="Z978" s="283"/>
      <c r="AA978" s="283"/>
      <c r="AB978" s="283"/>
      <c r="AC978" s="283"/>
      <c r="AD978" s="283"/>
      <c r="AE978" s="283"/>
      <c r="AF978" s="283"/>
      <c r="AG978" s="283"/>
      <c r="AH978" s="283"/>
      <c r="AI978" s="283"/>
      <c r="AJ978" s="283"/>
      <c r="AK978" s="283"/>
    </row>
    <row r="979" spans="1:37" s="23" customFormat="1" ht="15.75">
      <c r="A979" s="118"/>
      <c r="B979" s="109"/>
      <c r="C979" s="88"/>
      <c r="D979" s="88"/>
      <c r="E979" s="88"/>
      <c r="F979" s="88"/>
      <c r="G979" s="22"/>
      <c r="H979" s="283"/>
      <c r="I979" s="283"/>
      <c r="J979" s="283"/>
      <c r="K979" s="283"/>
      <c r="L979" s="283"/>
      <c r="M979" s="283"/>
      <c r="N979" s="283"/>
      <c r="O979" s="283"/>
      <c r="P979" s="283"/>
      <c r="Q979" s="283"/>
      <c r="R979" s="283"/>
      <c r="S979" s="283"/>
      <c r="T979" s="283"/>
      <c r="U979" s="283"/>
      <c r="V979" s="283"/>
      <c r="W979" s="283"/>
      <c r="X979" s="283"/>
      <c r="Y979" s="283"/>
      <c r="Z979" s="283"/>
      <c r="AA979" s="283"/>
      <c r="AB979" s="283"/>
      <c r="AC979" s="283"/>
      <c r="AD979" s="283"/>
      <c r="AE979" s="283"/>
      <c r="AF979" s="283"/>
      <c r="AG979" s="283"/>
      <c r="AH979" s="283"/>
      <c r="AI979" s="283"/>
      <c r="AJ979" s="283"/>
      <c r="AK979" s="283"/>
    </row>
    <row r="980" spans="1:37" s="23" customFormat="1" ht="15.75">
      <c r="A980" s="118"/>
      <c r="B980" s="109"/>
      <c r="C980" s="88"/>
      <c r="D980" s="88"/>
      <c r="E980" s="88"/>
      <c r="F980" s="88"/>
      <c r="G980" s="22"/>
      <c r="H980" s="283"/>
      <c r="I980" s="283"/>
      <c r="J980" s="283"/>
      <c r="K980" s="283"/>
      <c r="L980" s="283"/>
      <c r="M980" s="283"/>
      <c r="N980" s="283"/>
      <c r="O980" s="283"/>
      <c r="P980" s="283"/>
      <c r="Q980" s="283"/>
      <c r="R980" s="283"/>
      <c r="S980" s="283"/>
      <c r="T980" s="283"/>
      <c r="U980" s="283"/>
      <c r="V980" s="283"/>
      <c r="W980" s="283"/>
      <c r="X980" s="283"/>
      <c r="Y980" s="283"/>
      <c r="Z980" s="283"/>
      <c r="AA980" s="283"/>
      <c r="AB980" s="283"/>
      <c r="AC980" s="283"/>
      <c r="AD980" s="283"/>
      <c r="AE980" s="283"/>
      <c r="AF980" s="283"/>
      <c r="AG980" s="283"/>
      <c r="AH980" s="283"/>
      <c r="AI980" s="283"/>
      <c r="AJ980" s="283"/>
      <c r="AK980" s="283"/>
    </row>
    <row r="981" spans="1:37" s="23" customFormat="1" ht="15.75">
      <c r="A981" s="118"/>
      <c r="B981" s="109"/>
      <c r="C981" s="88"/>
      <c r="D981" s="88"/>
      <c r="E981" s="88"/>
      <c r="F981" s="88"/>
      <c r="G981" s="22"/>
      <c r="H981" s="283"/>
      <c r="I981" s="283"/>
      <c r="J981" s="283"/>
      <c r="K981" s="283"/>
      <c r="L981" s="283"/>
      <c r="M981" s="283"/>
      <c r="N981" s="283"/>
      <c r="O981" s="283"/>
      <c r="P981" s="283"/>
      <c r="Q981" s="283"/>
      <c r="R981" s="283"/>
      <c r="S981" s="283"/>
      <c r="T981" s="283"/>
      <c r="U981" s="283"/>
      <c r="V981" s="283"/>
      <c r="W981" s="283"/>
      <c r="X981" s="283"/>
      <c r="Y981" s="283"/>
      <c r="Z981" s="283"/>
      <c r="AA981" s="283"/>
      <c r="AB981" s="283"/>
      <c r="AC981" s="283"/>
      <c r="AD981" s="283"/>
      <c r="AE981" s="283"/>
      <c r="AF981" s="283"/>
      <c r="AG981" s="283"/>
      <c r="AH981" s="283"/>
      <c r="AI981" s="283"/>
      <c r="AJ981" s="283"/>
      <c r="AK981" s="283"/>
    </row>
    <row r="982" spans="1:37" s="23" customFormat="1" ht="15.75">
      <c r="A982" s="118"/>
      <c r="B982" s="109"/>
      <c r="C982" s="88"/>
      <c r="D982" s="88"/>
      <c r="E982" s="88"/>
      <c r="F982" s="88"/>
      <c r="G982" s="22"/>
      <c r="H982" s="283"/>
      <c r="I982" s="283"/>
      <c r="J982" s="283"/>
      <c r="K982" s="283"/>
      <c r="L982" s="283"/>
      <c r="M982" s="283"/>
      <c r="N982" s="283"/>
      <c r="O982" s="283"/>
      <c r="P982" s="283"/>
      <c r="Q982" s="283"/>
      <c r="R982" s="283"/>
      <c r="S982" s="283"/>
      <c r="T982" s="283"/>
      <c r="U982" s="283"/>
      <c r="V982" s="283"/>
      <c r="W982" s="283"/>
      <c r="X982" s="283"/>
      <c r="Y982" s="283"/>
      <c r="Z982" s="283"/>
      <c r="AA982" s="283"/>
      <c r="AB982" s="283"/>
      <c r="AC982" s="283"/>
      <c r="AD982" s="283"/>
      <c r="AE982" s="283"/>
      <c r="AF982" s="283"/>
      <c r="AG982" s="283"/>
      <c r="AH982" s="283"/>
      <c r="AI982" s="283"/>
      <c r="AJ982" s="283"/>
      <c r="AK982" s="283"/>
    </row>
    <row r="983" spans="1:37" s="23" customFormat="1" ht="15.75">
      <c r="A983" s="118"/>
      <c r="B983" s="109"/>
      <c r="C983" s="88"/>
      <c r="D983" s="88"/>
      <c r="E983" s="88"/>
      <c r="F983" s="88"/>
      <c r="G983" s="22"/>
      <c r="H983" s="283"/>
      <c r="I983" s="283"/>
      <c r="J983" s="283"/>
      <c r="K983" s="283"/>
      <c r="L983" s="283"/>
      <c r="M983" s="283"/>
      <c r="N983" s="283"/>
      <c r="O983" s="283"/>
      <c r="P983" s="283"/>
      <c r="Q983" s="283"/>
      <c r="R983" s="283"/>
      <c r="S983" s="283"/>
      <c r="T983" s="283"/>
      <c r="U983" s="283"/>
      <c r="V983" s="283"/>
      <c r="W983" s="283"/>
      <c r="X983" s="283"/>
      <c r="Y983" s="283"/>
      <c r="Z983" s="283"/>
      <c r="AA983" s="283"/>
      <c r="AB983" s="283"/>
      <c r="AC983" s="283"/>
      <c r="AD983" s="283"/>
      <c r="AE983" s="283"/>
      <c r="AF983" s="283"/>
      <c r="AG983" s="283"/>
      <c r="AH983" s="283"/>
      <c r="AI983" s="283"/>
      <c r="AJ983" s="283"/>
      <c r="AK983" s="283"/>
    </row>
    <row r="984" spans="1:37" s="23" customFormat="1" ht="15.75">
      <c r="A984" s="118"/>
      <c r="B984" s="109"/>
      <c r="C984" s="88"/>
      <c r="D984" s="88"/>
      <c r="E984" s="88"/>
      <c r="F984" s="88"/>
      <c r="G984" s="22"/>
      <c r="H984" s="283"/>
      <c r="I984" s="283"/>
      <c r="J984" s="283"/>
      <c r="K984" s="283"/>
      <c r="L984" s="283"/>
      <c r="M984" s="283"/>
      <c r="N984" s="283"/>
      <c r="O984" s="283"/>
      <c r="P984" s="283"/>
      <c r="Q984" s="283"/>
      <c r="R984" s="283"/>
      <c r="S984" s="283"/>
      <c r="T984" s="283"/>
      <c r="U984" s="283"/>
      <c r="V984" s="283"/>
      <c r="W984" s="283"/>
      <c r="X984" s="283"/>
      <c r="Y984" s="283"/>
      <c r="Z984" s="283"/>
      <c r="AA984" s="283"/>
      <c r="AB984" s="283"/>
      <c r="AC984" s="283"/>
      <c r="AD984" s="283"/>
      <c r="AE984" s="283"/>
      <c r="AF984" s="283"/>
      <c r="AG984" s="283"/>
      <c r="AH984" s="283"/>
      <c r="AI984" s="283"/>
      <c r="AJ984" s="283"/>
      <c r="AK984" s="283"/>
    </row>
    <row r="985" spans="1:37" s="23" customFormat="1" ht="15.75">
      <c r="A985" s="118"/>
      <c r="B985" s="109"/>
      <c r="C985" s="88"/>
      <c r="D985" s="88"/>
      <c r="E985" s="88"/>
      <c r="F985" s="88"/>
      <c r="G985" s="22"/>
      <c r="H985" s="283"/>
      <c r="I985" s="283"/>
      <c r="J985" s="283"/>
      <c r="K985" s="283"/>
      <c r="L985" s="283"/>
      <c r="M985" s="283"/>
      <c r="N985" s="283"/>
      <c r="O985" s="283"/>
      <c r="P985" s="283"/>
      <c r="Q985" s="283"/>
      <c r="R985" s="283"/>
      <c r="S985" s="283"/>
      <c r="T985" s="283"/>
      <c r="U985" s="283"/>
      <c r="V985" s="283"/>
      <c r="W985" s="283"/>
      <c r="X985" s="283"/>
      <c r="Y985" s="283"/>
      <c r="Z985" s="283"/>
      <c r="AA985" s="283"/>
      <c r="AB985" s="283"/>
      <c r="AC985" s="283"/>
      <c r="AD985" s="283"/>
      <c r="AE985" s="283"/>
      <c r="AF985" s="283"/>
      <c r="AG985" s="283"/>
      <c r="AH985" s="283"/>
      <c r="AI985" s="283"/>
      <c r="AJ985" s="283"/>
      <c r="AK985" s="283"/>
    </row>
    <row r="986" spans="1:37" s="23" customFormat="1" ht="15.75">
      <c r="A986" s="118"/>
      <c r="B986" s="109"/>
      <c r="C986" s="88"/>
      <c r="D986" s="88"/>
      <c r="E986" s="88"/>
      <c r="F986" s="88"/>
      <c r="G986" s="22"/>
      <c r="H986" s="283"/>
      <c r="I986" s="283"/>
      <c r="J986" s="283"/>
      <c r="K986" s="283"/>
      <c r="L986" s="283"/>
      <c r="M986" s="283"/>
      <c r="N986" s="283"/>
      <c r="O986" s="283"/>
      <c r="P986" s="283"/>
      <c r="Q986" s="283"/>
      <c r="R986" s="283"/>
      <c r="S986" s="283"/>
      <c r="T986" s="283"/>
      <c r="U986" s="283"/>
      <c r="V986" s="283"/>
      <c r="W986" s="283"/>
      <c r="X986" s="283"/>
      <c r="Y986" s="283"/>
      <c r="Z986" s="283"/>
      <c r="AA986" s="283"/>
      <c r="AB986" s="283"/>
      <c r="AC986" s="283"/>
      <c r="AD986" s="283"/>
      <c r="AE986" s="283"/>
      <c r="AF986" s="283"/>
      <c r="AG986" s="283"/>
      <c r="AH986" s="283"/>
      <c r="AI986" s="283"/>
      <c r="AJ986" s="283"/>
      <c r="AK986" s="283"/>
    </row>
    <row r="987" spans="1:37" s="23" customFormat="1" ht="15.75">
      <c r="A987" s="118"/>
      <c r="B987" s="109"/>
      <c r="C987" s="88"/>
      <c r="D987" s="88"/>
      <c r="E987" s="88"/>
      <c r="F987" s="88"/>
      <c r="G987" s="22"/>
      <c r="H987" s="283"/>
      <c r="I987" s="283"/>
      <c r="J987" s="283"/>
      <c r="K987" s="283"/>
      <c r="L987" s="283"/>
      <c r="M987" s="283"/>
      <c r="N987" s="283"/>
      <c r="O987" s="283"/>
      <c r="P987" s="283"/>
      <c r="Q987" s="283"/>
      <c r="R987" s="283"/>
      <c r="S987" s="283"/>
      <c r="T987" s="283"/>
      <c r="U987" s="283"/>
      <c r="V987" s="283"/>
      <c r="W987" s="283"/>
      <c r="X987" s="283"/>
      <c r="Y987" s="283"/>
      <c r="Z987" s="283"/>
      <c r="AA987" s="283"/>
      <c r="AB987" s="283"/>
      <c r="AC987" s="283"/>
      <c r="AD987" s="283"/>
      <c r="AE987" s="283"/>
      <c r="AF987" s="283"/>
      <c r="AG987" s="283"/>
      <c r="AH987" s="283"/>
      <c r="AI987" s="283"/>
      <c r="AJ987" s="283"/>
      <c r="AK987" s="283"/>
    </row>
    <row r="988" spans="1:37" s="23" customFormat="1" ht="15.75">
      <c r="A988" s="118"/>
      <c r="B988" s="109"/>
      <c r="C988" s="88"/>
      <c r="D988" s="88"/>
      <c r="E988" s="88"/>
      <c r="F988" s="88"/>
      <c r="G988" s="22"/>
      <c r="H988" s="283"/>
      <c r="I988" s="283"/>
      <c r="J988" s="283"/>
      <c r="K988" s="283"/>
      <c r="L988" s="283"/>
      <c r="M988" s="283"/>
      <c r="N988" s="283"/>
      <c r="O988" s="283"/>
      <c r="P988" s="283"/>
      <c r="Q988" s="283"/>
      <c r="R988" s="283"/>
      <c r="S988" s="283"/>
      <c r="T988" s="283"/>
      <c r="U988" s="283"/>
      <c r="V988" s="283"/>
      <c r="W988" s="283"/>
      <c r="X988" s="283"/>
      <c r="Y988" s="283"/>
      <c r="Z988" s="283"/>
      <c r="AA988" s="283"/>
      <c r="AB988" s="283"/>
      <c r="AC988" s="283"/>
      <c r="AD988" s="283"/>
      <c r="AE988" s="283"/>
      <c r="AF988" s="283"/>
      <c r="AG988" s="283"/>
      <c r="AH988" s="283"/>
      <c r="AI988" s="283"/>
      <c r="AJ988" s="283"/>
      <c r="AK988" s="283"/>
    </row>
    <row r="989" spans="1:37" s="23" customFormat="1" ht="15.75">
      <c r="A989" s="118"/>
      <c r="B989" s="109"/>
      <c r="C989" s="88"/>
      <c r="D989" s="88"/>
      <c r="E989" s="88"/>
      <c r="F989" s="88"/>
      <c r="G989" s="22"/>
      <c r="H989" s="283"/>
      <c r="I989" s="283"/>
      <c r="J989" s="283"/>
      <c r="K989" s="283"/>
      <c r="L989" s="283"/>
      <c r="M989" s="283"/>
      <c r="N989" s="283"/>
      <c r="O989" s="283"/>
      <c r="P989" s="283"/>
      <c r="Q989" s="283"/>
      <c r="R989" s="283"/>
      <c r="S989" s="283"/>
      <c r="T989" s="283"/>
      <c r="U989" s="283"/>
      <c r="V989" s="283"/>
      <c r="W989" s="283"/>
      <c r="X989" s="283"/>
      <c r="Y989" s="283"/>
      <c r="Z989" s="283"/>
      <c r="AA989" s="283"/>
      <c r="AB989" s="283"/>
      <c r="AC989" s="283"/>
      <c r="AD989" s="283"/>
      <c r="AE989" s="283"/>
      <c r="AF989" s="283"/>
      <c r="AG989" s="283"/>
      <c r="AH989" s="283"/>
      <c r="AI989" s="283"/>
      <c r="AJ989" s="283"/>
      <c r="AK989" s="283"/>
    </row>
    <row r="990" spans="1:37" s="23" customFormat="1" ht="15.75">
      <c r="A990" s="118"/>
      <c r="B990" s="109"/>
      <c r="C990" s="88"/>
      <c r="D990" s="88"/>
      <c r="E990" s="88"/>
      <c r="F990" s="88"/>
      <c r="G990" s="22"/>
      <c r="H990" s="283"/>
      <c r="I990" s="283"/>
      <c r="J990" s="283"/>
      <c r="K990" s="283"/>
      <c r="L990" s="283"/>
      <c r="M990" s="283"/>
      <c r="N990" s="283"/>
      <c r="O990" s="283"/>
      <c r="P990" s="283"/>
      <c r="Q990" s="283"/>
      <c r="R990" s="283"/>
      <c r="S990" s="283"/>
      <c r="T990" s="283"/>
      <c r="U990" s="283"/>
      <c r="V990" s="283"/>
      <c r="W990" s="283"/>
      <c r="X990" s="283"/>
      <c r="Y990" s="283"/>
      <c r="Z990" s="283"/>
      <c r="AA990" s="283"/>
      <c r="AB990" s="283"/>
      <c r="AC990" s="283"/>
      <c r="AD990" s="283"/>
      <c r="AE990" s="283"/>
      <c r="AF990" s="283"/>
      <c r="AG990" s="283"/>
      <c r="AH990" s="283"/>
      <c r="AI990" s="283"/>
      <c r="AJ990" s="283"/>
      <c r="AK990" s="283"/>
    </row>
    <row r="991" spans="1:37" s="23" customFormat="1" ht="15.75">
      <c r="A991" s="118"/>
      <c r="B991" s="109"/>
      <c r="C991" s="88"/>
      <c r="D991" s="88"/>
      <c r="E991" s="88"/>
      <c r="F991" s="88"/>
      <c r="G991" s="22"/>
      <c r="H991" s="283"/>
      <c r="I991" s="283"/>
      <c r="J991" s="283"/>
      <c r="K991" s="283"/>
      <c r="L991" s="283"/>
      <c r="M991" s="283"/>
      <c r="N991" s="283"/>
      <c r="O991" s="283"/>
      <c r="P991" s="283"/>
      <c r="Q991" s="283"/>
      <c r="R991" s="283"/>
      <c r="S991" s="283"/>
      <c r="T991" s="283"/>
      <c r="U991" s="283"/>
      <c r="V991" s="283"/>
      <c r="W991" s="283"/>
      <c r="X991" s="283"/>
      <c r="Y991" s="283"/>
      <c r="Z991" s="283"/>
      <c r="AA991" s="283"/>
      <c r="AB991" s="283"/>
      <c r="AC991" s="283"/>
      <c r="AD991" s="283"/>
      <c r="AE991" s="283"/>
      <c r="AF991" s="283"/>
      <c r="AG991" s="283"/>
      <c r="AH991" s="283"/>
      <c r="AI991" s="283"/>
      <c r="AJ991" s="283"/>
      <c r="AK991" s="283"/>
    </row>
    <row r="992" spans="1:37" s="23" customFormat="1" ht="15.75">
      <c r="A992" s="118"/>
      <c r="B992" s="109"/>
      <c r="C992" s="88"/>
      <c r="D992" s="88"/>
      <c r="E992" s="88"/>
      <c r="F992" s="88"/>
      <c r="G992" s="22"/>
      <c r="H992" s="283"/>
      <c r="I992" s="283"/>
      <c r="J992" s="283"/>
      <c r="K992" s="283"/>
      <c r="L992" s="283"/>
      <c r="M992" s="283"/>
      <c r="N992" s="283"/>
      <c r="O992" s="283"/>
      <c r="P992" s="283"/>
      <c r="Q992" s="283"/>
      <c r="R992" s="283"/>
      <c r="S992" s="283"/>
      <c r="T992" s="283"/>
      <c r="U992" s="283"/>
      <c r="V992" s="283"/>
      <c r="W992" s="283"/>
      <c r="X992" s="283"/>
      <c r="Y992" s="283"/>
      <c r="Z992" s="283"/>
      <c r="AA992" s="283"/>
      <c r="AB992" s="283"/>
      <c r="AC992" s="283"/>
      <c r="AD992" s="283"/>
      <c r="AE992" s="283"/>
      <c r="AF992" s="283"/>
      <c r="AG992" s="283"/>
      <c r="AH992" s="283"/>
      <c r="AI992" s="283"/>
      <c r="AJ992" s="283"/>
      <c r="AK992" s="283"/>
    </row>
    <row r="993" spans="1:37" s="23" customFormat="1" ht="15.75">
      <c r="A993" s="118"/>
      <c r="B993" s="109"/>
      <c r="C993" s="88"/>
      <c r="D993" s="88"/>
      <c r="E993" s="88"/>
      <c r="F993" s="88"/>
      <c r="G993" s="22"/>
      <c r="H993" s="283"/>
      <c r="I993" s="283"/>
      <c r="J993" s="283"/>
      <c r="K993" s="283"/>
      <c r="L993" s="283"/>
      <c r="M993" s="283"/>
      <c r="N993" s="283"/>
      <c r="O993" s="283"/>
      <c r="P993" s="283"/>
      <c r="Q993" s="283"/>
      <c r="R993" s="283"/>
      <c r="S993" s="283"/>
      <c r="T993" s="283"/>
      <c r="U993" s="283"/>
      <c r="V993" s="283"/>
      <c r="W993" s="283"/>
      <c r="X993" s="283"/>
      <c r="Y993" s="283"/>
      <c r="Z993" s="283"/>
      <c r="AA993" s="283"/>
      <c r="AB993" s="283"/>
      <c r="AC993" s="283"/>
      <c r="AD993" s="283"/>
      <c r="AE993" s="283"/>
      <c r="AF993" s="283"/>
      <c r="AG993" s="283"/>
      <c r="AH993" s="283"/>
      <c r="AI993" s="283"/>
      <c r="AJ993" s="283"/>
      <c r="AK993" s="283"/>
    </row>
    <row r="994" spans="1:37" s="23" customFormat="1" ht="15.75">
      <c r="A994" s="118"/>
      <c r="B994" s="109"/>
      <c r="C994" s="88"/>
      <c r="D994" s="88"/>
      <c r="E994" s="88"/>
      <c r="F994" s="88"/>
      <c r="G994" s="22"/>
      <c r="H994" s="283"/>
      <c r="I994" s="283"/>
      <c r="J994" s="283"/>
      <c r="K994" s="283"/>
      <c r="L994" s="283"/>
      <c r="M994" s="283"/>
      <c r="N994" s="283"/>
      <c r="O994" s="283"/>
      <c r="P994" s="283"/>
      <c r="Q994" s="283"/>
      <c r="R994" s="283"/>
      <c r="S994" s="283"/>
      <c r="T994" s="283"/>
      <c r="U994" s="283"/>
      <c r="V994" s="283"/>
      <c r="W994" s="283"/>
      <c r="X994" s="283"/>
      <c r="Y994" s="283"/>
      <c r="Z994" s="283"/>
      <c r="AA994" s="283"/>
      <c r="AB994" s="283"/>
      <c r="AC994" s="283"/>
      <c r="AD994" s="283"/>
      <c r="AE994" s="283"/>
      <c r="AF994" s="283"/>
      <c r="AG994" s="283"/>
      <c r="AH994" s="283"/>
      <c r="AI994" s="283"/>
      <c r="AJ994" s="283"/>
      <c r="AK994" s="283"/>
    </row>
    <row r="995" spans="1:37" s="23" customFormat="1" ht="15.75">
      <c r="A995" s="118"/>
      <c r="B995" s="109"/>
      <c r="C995" s="88"/>
      <c r="D995" s="88"/>
      <c r="E995" s="88"/>
      <c r="F995" s="88"/>
      <c r="G995" s="22"/>
      <c r="H995" s="283"/>
      <c r="I995" s="283"/>
      <c r="J995" s="283"/>
      <c r="K995" s="283"/>
      <c r="L995" s="283"/>
      <c r="M995" s="283"/>
      <c r="N995" s="283"/>
      <c r="O995" s="283"/>
      <c r="P995" s="283"/>
      <c r="Q995" s="283"/>
      <c r="R995" s="283"/>
      <c r="S995" s="283"/>
      <c r="T995" s="283"/>
      <c r="U995" s="283"/>
      <c r="V995" s="283"/>
      <c r="W995" s="283"/>
      <c r="X995" s="283"/>
      <c r="Y995" s="283"/>
      <c r="Z995" s="283"/>
      <c r="AA995" s="283"/>
      <c r="AB995" s="283"/>
      <c r="AC995" s="283"/>
      <c r="AD995" s="283"/>
      <c r="AE995" s="283"/>
      <c r="AF995" s="283"/>
      <c r="AG995" s="283"/>
      <c r="AH995" s="283"/>
      <c r="AI995" s="283"/>
      <c r="AJ995" s="283"/>
      <c r="AK995" s="283"/>
    </row>
    <row r="996" spans="1:37" s="23" customFormat="1" ht="15.75">
      <c r="A996" s="118"/>
      <c r="B996" s="109"/>
      <c r="C996" s="88"/>
      <c r="D996" s="88"/>
      <c r="E996" s="88"/>
      <c r="F996" s="88"/>
      <c r="G996" s="22"/>
      <c r="H996" s="283"/>
      <c r="I996" s="283"/>
      <c r="J996" s="283"/>
      <c r="K996" s="283"/>
      <c r="L996" s="283"/>
      <c r="M996" s="283"/>
      <c r="N996" s="283"/>
      <c r="O996" s="283"/>
      <c r="P996" s="283"/>
      <c r="Q996" s="283"/>
      <c r="R996" s="283"/>
      <c r="S996" s="283"/>
      <c r="T996" s="283"/>
      <c r="U996" s="283"/>
      <c r="V996" s="283"/>
      <c r="W996" s="283"/>
      <c r="X996" s="283"/>
      <c r="Y996" s="283"/>
      <c r="Z996" s="283"/>
      <c r="AA996" s="283"/>
      <c r="AB996" s="283"/>
      <c r="AC996" s="283"/>
      <c r="AD996" s="283"/>
      <c r="AE996" s="283"/>
      <c r="AF996" s="283"/>
      <c r="AG996" s="283"/>
      <c r="AH996" s="283"/>
      <c r="AI996" s="283"/>
      <c r="AJ996" s="283"/>
      <c r="AK996" s="283"/>
    </row>
    <row r="997" spans="1:37" s="23" customFormat="1" ht="15.75">
      <c r="A997" s="118"/>
      <c r="B997" s="109"/>
      <c r="C997" s="88"/>
      <c r="D997" s="88"/>
      <c r="E997" s="88"/>
      <c r="F997" s="88"/>
      <c r="G997" s="22"/>
      <c r="H997" s="283"/>
      <c r="I997" s="283"/>
      <c r="J997" s="283"/>
      <c r="K997" s="283"/>
      <c r="L997" s="283"/>
      <c r="M997" s="283"/>
      <c r="N997" s="283"/>
      <c r="O997" s="283"/>
      <c r="P997" s="283"/>
      <c r="Q997" s="283"/>
      <c r="R997" s="283"/>
      <c r="S997" s="283"/>
      <c r="T997" s="283"/>
      <c r="U997" s="283"/>
      <c r="V997" s="283"/>
      <c r="W997" s="283"/>
      <c r="X997" s="283"/>
      <c r="Y997" s="283"/>
      <c r="Z997" s="283"/>
      <c r="AA997" s="283"/>
      <c r="AB997" s="283"/>
      <c r="AC997" s="283"/>
      <c r="AD997" s="283"/>
      <c r="AE997" s="283"/>
      <c r="AF997" s="283"/>
      <c r="AG997" s="283"/>
      <c r="AH997" s="283"/>
      <c r="AI997" s="283"/>
      <c r="AJ997" s="283"/>
      <c r="AK997" s="283"/>
    </row>
    <row r="998" spans="1:37" s="23" customFormat="1" ht="15.75">
      <c r="A998" s="118"/>
      <c r="B998" s="109"/>
      <c r="C998" s="88"/>
      <c r="D998" s="88"/>
      <c r="E998" s="88"/>
      <c r="F998" s="88"/>
      <c r="G998" s="22"/>
      <c r="H998" s="283"/>
      <c r="I998" s="283"/>
      <c r="J998" s="283"/>
      <c r="K998" s="283"/>
      <c r="L998" s="283"/>
      <c r="M998" s="283"/>
      <c r="N998" s="283"/>
      <c r="O998" s="283"/>
      <c r="P998" s="283"/>
      <c r="Q998" s="283"/>
      <c r="R998" s="283"/>
      <c r="S998" s="283"/>
      <c r="T998" s="283"/>
      <c r="U998" s="283"/>
      <c r="V998" s="283"/>
      <c r="W998" s="283"/>
      <c r="X998" s="283"/>
      <c r="Y998" s="283"/>
      <c r="Z998" s="283"/>
      <c r="AA998" s="283"/>
      <c r="AB998" s="283"/>
      <c r="AC998" s="283"/>
      <c r="AD998" s="283"/>
      <c r="AE998" s="283"/>
      <c r="AF998" s="283"/>
      <c r="AG998" s="283"/>
      <c r="AH998" s="283"/>
      <c r="AI998" s="283"/>
      <c r="AJ998" s="283"/>
      <c r="AK998" s="283"/>
    </row>
    <row r="999" spans="1:37" s="23" customFormat="1" ht="15.75">
      <c r="A999" s="118"/>
      <c r="B999" s="109"/>
      <c r="C999" s="88"/>
      <c r="D999" s="88"/>
      <c r="E999" s="88"/>
      <c r="F999" s="88"/>
      <c r="G999" s="22"/>
      <c r="H999" s="283"/>
      <c r="I999" s="283"/>
      <c r="J999" s="283"/>
      <c r="K999" s="283"/>
      <c r="L999" s="283"/>
      <c r="M999" s="283"/>
      <c r="N999" s="283"/>
      <c r="O999" s="283"/>
      <c r="P999" s="283"/>
      <c r="Q999" s="283"/>
      <c r="R999" s="283"/>
      <c r="S999" s="283"/>
      <c r="T999" s="283"/>
      <c r="U999" s="283"/>
      <c r="V999" s="283"/>
      <c r="W999" s="283"/>
      <c r="X999" s="283"/>
      <c r="Y999" s="283"/>
      <c r="Z999" s="283"/>
      <c r="AA999" s="283"/>
      <c r="AB999" s="283"/>
      <c r="AC999" s="283"/>
      <c r="AD999" s="283"/>
      <c r="AE999" s="283"/>
      <c r="AF999" s="283"/>
      <c r="AG999" s="283"/>
      <c r="AH999" s="283"/>
      <c r="AI999" s="283"/>
      <c r="AJ999" s="283"/>
      <c r="AK999" s="283"/>
    </row>
    <row r="1000" spans="1:37" s="23" customFormat="1" ht="15.75">
      <c r="A1000" s="118"/>
      <c r="B1000" s="109"/>
      <c r="C1000" s="88"/>
      <c r="D1000" s="88"/>
      <c r="E1000" s="88"/>
      <c r="F1000" s="88"/>
      <c r="G1000" s="22"/>
      <c r="H1000" s="283"/>
      <c r="I1000" s="283"/>
      <c r="J1000" s="283"/>
      <c r="K1000" s="283"/>
      <c r="L1000" s="283"/>
      <c r="M1000" s="283"/>
      <c r="N1000" s="283"/>
      <c r="O1000" s="283"/>
      <c r="P1000" s="283"/>
      <c r="Q1000" s="283"/>
      <c r="R1000" s="283"/>
      <c r="S1000" s="283"/>
      <c r="T1000" s="283"/>
      <c r="U1000" s="283"/>
      <c r="V1000" s="283"/>
      <c r="W1000" s="283"/>
      <c r="X1000" s="283"/>
      <c r="Y1000" s="283"/>
      <c r="Z1000" s="283"/>
      <c r="AA1000" s="283"/>
      <c r="AB1000" s="283"/>
      <c r="AC1000" s="283"/>
      <c r="AD1000" s="283"/>
      <c r="AE1000" s="283"/>
      <c r="AF1000" s="283"/>
      <c r="AG1000" s="283"/>
      <c r="AH1000" s="283"/>
      <c r="AI1000" s="283"/>
      <c r="AJ1000" s="283"/>
      <c r="AK1000" s="283"/>
    </row>
    <row r="1001" spans="1:37" ht="12.75" customHeight="1" thickBot="1">
      <c r="A1001" s="119"/>
      <c r="B1001" s="481" t="str">
        <f ca="1">OFFSET(L!$C$1,MATCH("General"&amp;"Cpy",L!$A:$A,0)-1,SL,,)</f>
        <v>© 2026 Responsible Minerals Initiative. All rights reserved.</v>
      </c>
      <c r="C1001" s="481"/>
      <c r="D1001" s="481"/>
      <c r="E1001" s="481"/>
      <c r="F1001" s="481"/>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6"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filterMode="1"/>
  <dimension ref="A1:M595"/>
  <sheetViews>
    <sheetView zoomScaleNormal="100" workbookViewId="0">
      <pane ySplit="4" topLeftCell="A178" activePane="bottomLeft" state="frozen"/>
      <selection activeCell="B24" sqref="B24:J24"/>
      <selection pane="bottomLeft" activeCell="E599" sqref="E599"/>
    </sheetView>
  </sheetViews>
  <sheetFormatPr baseColWidth="10"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2"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2"/>
      <c r="C1" s="482"/>
      <c r="D1" s="482"/>
      <c r="E1" s="482"/>
      <c r="F1" s="482"/>
      <c r="G1" s="482"/>
    </row>
    <row r="2" spans="1:13">
      <c r="A2" s="483"/>
      <c r="B2" s="483"/>
      <c r="C2" s="483"/>
      <c r="D2" s="483"/>
      <c r="E2" s="483"/>
      <c r="F2" s="483"/>
      <c r="G2" s="483"/>
      <c r="H2" s="483"/>
      <c r="I2" s="483"/>
    </row>
    <row r="3" spans="1:13">
      <c r="A3" s="483"/>
      <c r="B3" s="483"/>
      <c r="C3" s="483"/>
      <c r="D3" s="483"/>
      <c r="E3" s="483"/>
      <c r="F3" s="483"/>
      <c r="G3" s="483"/>
      <c r="H3" s="483"/>
      <c r="I3" s="483"/>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hidden="1">
      <c r="A5" s="155" t="s">
        <v>40</v>
      </c>
      <c r="B5" s="155" t="s">
        <v>19410</v>
      </c>
      <c r="C5" s="155" t="s">
        <v>19410</v>
      </c>
      <c r="D5" s="282" t="s">
        <v>65</v>
      </c>
      <c r="E5" s="282" t="s">
        <v>11810</v>
      </c>
      <c r="F5" s="156" t="s">
        <v>12</v>
      </c>
      <c r="G5" s="282"/>
      <c r="H5" s="155" t="s">
        <v>11813</v>
      </c>
      <c r="I5" s="155" t="s">
        <v>122</v>
      </c>
      <c r="J5" s="155" t="str">
        <f>A5&amp;B5</f>
        <v>CobaltAdvanced Materials Production Plant (Qingyuan Industrial Park)</v>
      </c>
      <c r="K5" s="155" t="str">
        <f>A5&amp;B5</f>
        <v>CobaltAdvanced Materials Production Plant (Qingyuan Industrial Park)</v>
      </c>
    </row>
    <row r="6" spans="1:13" hidden="1">
      <c r="A6" s="155" t="s">
        <v>40</v>
      </c>
      <c r="B6" s="155" t="s">
        <v>11859</v>
      </c>
      <c r="C6" s="155" t="s">
        <v>11859</v>
      </c>
      <c r="D6" s="282" t="s">
        <v>65</v>
      </c>
      <c r="E6" s="282" t="s">
        <v>11792</v>
      </c>
      <c r="F6" s="156" t="s">
        <v>12</v>
      </c>
      <c r="G6" s="282"/>
      <c r="H6" s="155" t="s">
        <v>11793</v>
      </c>
      <c r="I6" s="155" t="s">
        <v>68</v>
      </c>
      <c r="J6" s="155" t="str">
        <f t="shared" ref="J6:J69" si="0">A6&amp;B6</f>
        <v>CobaltAnhui Hanrui New Material Co., Ltd.</v>
      </c>
      <c r="K6" s="155" t="str">
        <f t="shared" ref="K6:K69" si="1">A6&amp;B6</f>
        <v>CobaltAnhui Hanrui New Material Co., Ltd.</v>
      </c>
    </row>
    <row r="7" spans="1:13" hidden="1">
      <c r="A7" s="155" t="s">
        <v>40</v>
      </c>
      <c r="B7" s="155" t="s">
        <v>11902</v>
      </c>
      <c r="C7" s="155" t="s">
        <v>11902</v>
      </c>
      <c r="D7" s="282" t="s">
        <v>303</v>
      </c>
      <c r="E7" s="282" t="s">
        <v>11903</v>
      </c>
      <c r="F7" s="156" t="s">
        <v>12</v>
      </c>
      <c r="G7" s="282"/>
      <c r="H7" s="155" t="s">
        <v>11904</v>
      </c>
      <c r="I7" s="155" t="s">
        <v>11899</v>
      </c>
      <c r="J7" s="155" t="str">
        <f t="shared" si="0"/>
        <v>CobaltAttero Recycling Pvt Ltd</v>
      </c>
      <c r="K7" s="155" t="str">
        <f t="shared" si="1"/>
        <v>CobaltAttero Recycling Pvt Ltd</v>
      </c>
    </row>
    <row r="8" spans="1:13" hidden="1">
      <c r="A8" s="155" t="s">
        <v>40</v>
      </c>
      <c r="B8" s="155" t="s">
        <v>19554</v>
      </c>
      <c r="C8" s="155" t="s">
        <v>19554</v>
      </c>
      <c r="D8" s="282" t="s">
        <v>210</v>
      </c>
      <c r="E8" s="282" t="s">
        <v>19555</v>
      </c>
      <c r="F8" s="156" t="s">
        <v>12</v>
      </c>
      <c r="G8" s="282"/>
      <c r="H8" s="155" t="s">
        <v>19556</v>
      </c>
      <c r="I8" s="155" t="s">
        <v>213</v>
      </c>
      <c r="J8" s="155" t="str">
        <f t="shared" si="0"/>
        <v>CobaltBHP Nickel West Pty Ltd</v>
      </c>
      <c r="K8" s="155" t="str">
        <f t="shared" si="1"/>
        <v>CobaltBHP Nickel West Pty Ltd</v>
      </c>
    </row>
    <row r="9" spans="1:13" hidden="1">
      <c r="A9" s="155" t="s">
        <v>40</v>
      </c>
      <c r="B9" s="155" t="s">
        <v>19557</v>
      </c>
      <c r="C9" s="155" t="s">
        <v>19557</v>
      </c>
      <c r="D9" s="282" t="s">
        <v>95</v>
      </c>
      <c r="E9" s="282" t="s">
        <v>19558</v>
      </c>
      <c r="F9" s="156" t="s">
        <v>12</v>
      </c>
      <c r="G9" s="282"/>
      <c r="H9" s="155" t="s">
        <v>19559</v>
      </c>
      <c r="I9" s="155" t="s">
        <v>2933</v>
      </c>
      <c r="J9" s="155" t="str">
        <f t="shared" si="0"/>
        <v>CobaltCanadian Electrolytic Zinc Limited</v>
      </c>
      <c r="K9" s="155" t="str">
        <f t="shared" si="1"/>
        <v>CobaltCanadian Electrolytic Zinc Limited</v>
      </c>
    </row>
    <row r="10" spans="1:13" hidden="1">
      <c r="A10" s="155" t="s">
        <v>40</v>
      </c>
      <c r="B10" s="155" t="s">
        <v>59</v>
      </c>
      <c r="C10" s="155" t="s">
        <v>59</v>
      </c>
      <c r="D10" s="282" t="s">
        <v>60</v>
      </c>
      <c r="E10" s="282" t="s">
        <v>61</v>
      </c>
      <c r="F10" s="156" t="s">
        <v>12</v>
      </c>
      <c r="G10" s="282"/>
      <c r="H10" s="155" t="s">
        <v>62</v>
      </c>
      <c r="I10" s="155" t="s">
        <v>63</v>
      </c>
      <c r="J10" s="155" t="str">
        <f t="shared" si="0"/>
        <v>CobaltChemaf Etoile</v>
      </c>
      <c r="K10" s="155" t="str">
        <f t="shared" si="1"/>
        <v>CobaltChemaf Etoile</v>
      </c>
    </row>
    <row r="11" spans="1:13" hidden="1">
      <c r="A11" s="155" t="s">
        <v>40</v>
      </c>
      <c r="B11" s="155" t="s">
        <v>64</v>
      </c>
      <c r="C11" s="155" t="s">
        <v>64</v>
      </c>
      <c r="D11" s="282" t="s">
        <v>65</v>
      </c>
      <c r="E11" s="282" t="s">
        <v>66</v>
      </c>
      <c r="F11" s="156" t="s">
        <v>12</v>
      </c>
      <c r="G11" s="282"/>
      <c r="H11" s="155" t="s">
        <v>67</v>
      </c>
      <c r="I11" s="155" t="s">
        <v>68</v>
      </c>
      <c r="J11" s="155" t="str">
        <f t="shared" si="0"/>
        <v>CobaltChizhou CN New Materials and Technology Co., Ltd.</v>
      </c>
      <c r="K11" s="155" t="str">
        <f t="shared" si="1"/>
        <v>CobaltChizhou CN New Materials and Technology Co., Ltd.</v>
      </c>
    </row>
    <row r="12" spans="1:13" hidden="1">
      <c r="A12" s="155" t="s">
        <v>40</v>
      </c>
      <c r="B12" s="155" t="s">
        <v>69</v>
      </c>
      <c r="C12" s="155" t="s">
        <v>64</v>
      </c>
      <c r="D12" s="282" t="s">
        <v>65</v>
      </c>
      <c r="E12" s="282" t="s">
        <v>66</v>
      </c>
      <c r="F12" s="156" t="s">
        <v>12</v>
      </c>
      <c r="G12" s="282"/>
      <c r="H12" s="155" t="s">
        <v>67</v>
      </c>
      <c r="I12" s="155" t="s">
        <v>68</v>
      </c>
      <c r="J12" s="155" t="str">
        <f t="shared" si="0"/>
        <v>CobaltChizhou Xi’en New Material Technology Co., Ltd.</v>
      </c>
      <c r="K12" s="155" t="str">
        <f t="shared" si="1"/>
        <v>CobaltChizhou Xi’en New Material Technology Co., Ltd.</v>
      </c>
    </row>
    <row r="13" spans="1:13" hidden="1">
      <c r="A13" s="155" t="s">
        <v>40</v>
      </c>
      <c r="B13" s="155" t="s">
        <v>18602</v>
      </c>
      <c r="C13" s="155" t="s">
        <v>18602</v>
      </c>
      <c r="D13" s="282" t="s">
        <v>60</v>
      </c>
      <c r="E13" s="282" t="s">
        <v>18603</v>
      </c>
      <c r="F13" s="156" t="s">
        <v>12</v>
      </c>
      <c r="G13" s="282"/>
      <c r="H13" s="155" t="s">
        <v>18626</v>
      </c>
      <c r="I13" s="155" t="s">
        <v>178</v>
      </c>
      <c r="J13" s="155" t="str">
        <f t="shared" si="0"/>
        <v>CobaltCMOC Kisanfu Mining SARL</v>
      </c>
      <c r="K13" s="155" t="str">
        <f t="shared" si="1"/>
        <v>CobaltCMOC Kisanfu Mining SARL</v>
      </c>
    </row>
    <row r="14" spans="1:13" hidden="1">
      <c r="A14" s="155" t="s">
        <v>40</v>
      </c>
      <c r="B14" s="155" t="s">
        <v>18604</v>
      </c>
      <c r="C14" s="155" t="s">
        <v>18145</v>
      </c>
      <c r="D14" s="282" t="s">
        <v>60</v>
      </c>
      <c r="E14" s="282" t="s">
        <v>18605</v>
      </c>
      <c r="F14" s="156" t="s">
        <v>12</v>
      </c>
      <c r="G14" s="282"/>
      <c r="H14" s="155" t="s">
        <v>177</v>
      </c>
      <c r="I14" s="155" t="s">
        <v>178</v>
      </c>
      <c r="J14" s="155" t="str">
        <f t="shared" si="0"/>
        <v>CobaltCOMMUS</v>
      </c>
      <c r="K14" s="155" t="str">
        <f t="shared" si="1"/>
        <v>CobaltCOMMUS</v>
      </c>
    </row>
    <row r="15" spans="1:13" hidden="1">
      <c r="A15" s="155" t="s">
        <v>40</v>
      </c>
      <c r="B15" s="155" t="s">
        <v>70</v>
      </c>
      <c r="C15" s="155" t="s">
        <v>74</v>
      </c>
      <c r="D15" s="282" t="s">
        <v>71</v>
      </c>
      <c r="E15" s="282" t="s">
        <v>72</v>
      </c>
      <c r="F15" s="156" t="s">
        <v>12</v>
      </c>
      <c r="G15" s="282"/>
      <c r="H15" s="155" t="s">
        <v>73</v>
      </c>
      <c r="I15" s="155" t="s">
        <v>7167</v>
      </c>
      <c r="J15" s="155" t="str">
        <f t="shared" si="0"/>
        <v>CobaltCompagnie de Tifnout Tiranimine</v>
      </c>
      <c r="K15" s="155" t="str">
        <f t="shared" si="1"/>
        <v>CobaltCompagnie de Tifnout Tiranimine</v>
      </c>
    </row>
    <row r="16" spans="1:13" hidden="1">
      <c r="A16" s="155" t="s">
        <v>40</v>
      </c>
      <c r="B16" s="155" t="s">
        <v>18145</v>
      </c>
      <c r="C16" s="155" t="s">
        <v>18145</v>
      </c>
      <c r="D16" s="282" t="s">
        <v>60</v>
      </c>
      <c r="E16" s="282" t="s">
        <v>18605</v>
      </c>
      <c r="F16" s="156" t="s">
        <v>12</v>
      </c>
      <c r="G16" s="282"/>
      <c r="H16" s="155" t="s">
        <v>177</v>
      </c>
      <c r="I16" s="155" t="s">
        <v>178</v>
      </c>
      <c r="J16" s="155" t="str">
        <f t="shared" si="0"/>
        <v>CobaltCompagnie Miniere de Musonoie Global SAS</v>
      </c>
      <c r="K16" s="155" t="str">
        <f t="shared" si="1"/>
        <v>CobaltCompagnie Miniere de Musonoie Global SAS</v>
      </c>
    </row>
    <row r="17" spans="1:11" hidden="1">
      <c r="A17" s="155" t="s">
        <v>40</v>
      </c>
      <c r="B17" s="155" t="s">
        <v>18606</v>
      </c>
      <c r="C17" s="155" t="s">
        <v>18145</v>
      </c>
      <c r="D17" s="282" t="s">
        <v>60</v>
      </c>
      <c r="E17" s="282" t="s">
        <v>18605</v>
      </c>
      <c r="F17" s="156" t="s">
        <v>12</v>
      </c>
      <c r="G17" s="282"/>
      <c r="H17" s="155" t="s">
        <v>177</v>
      </c>
      <c r="I17" s="155" t="s">
        <v>178</v>
      </c>
      <c r="J17" s="155" t="str">
        <f t="shared" si="0"/>
        <v>CobaltCompagnie Minière de Musonoïe Global SAS</v>
      </c>
      <c r="K17" s="155" t="str">
        <f t="shared" si="1"/>
        <v>CobaltCompagnie Minière de Musonoïe Global SAS</v>
      </c>
    </row>
    <row r="18" spans="1:11" hidden="1">
      <c r="A18" s="155" t="s">
        <v>40</v>
      </c>
      <c r="B18" s="155" t="s">
        <v>74</v>
      </c>
      <c r="C18" s="155" t="s">
        <v>74</v>
      </c>
      <c r="D18" s="282" t="s">
        <v>71</v>
      </c>
      <c r="E18" s="282" t="s">
        <v>72</v>
      </c>
      <c r="F18" s="156" t="s">
        <v>12</v>
      </c>
      <c r="G18" s="282"/>
      <c r="H18" s="155" t="s">
        <v>73</v>
      </c>
      <c r="I18" s="155" t="s">
        <v>7167</v>
      </c>
      <c r="J18" s="155" t="str">
        <f t="shared" si="0"/>
        <v>CobaltComplexe hydrométallurgique de Guemassa</v>
      </c>
      <c r="K18" s="155" t="str">
        <f t="shared" si="1"/>
        <v>CobaltComplexe hydrométallurgique de Guemassa</v>
      </c>
    </row>
    <row r="19" spans="1:11" hidden="1">
      <c r="A19" s="155" t="s">
        <v>40</v>
      </c>
      <c r="B19" s="155" t="s">
        <v>18607</v>
      </c>
      <c r="C19" s="155" t="s">
        <v>18332</v>
      </c>
      <c r="D19" s="282" t="s">
        <v>1672</v>
      </c>
      <c r="E19" s="282" t="s">
        <v>18608</v>
      </c>
      <c r="F19" s="156" t="s">
        <v>12</v>
      </c>
      <c r="G19" s="282"/>
      <c r="H19" s="155" t="s">
        <v>18627</v>
      </c>
      <c r="I19" s="155" t="s">
        <v>8856</v>
      </c>
      <c r="J19" s="155" t="str">
        <f t="shared" si="0"/>
        <v>CobaltCoral Bay Nickel Corp.</v>
      </c>
      <c r="K19" s="155" t="str">
        <f t="shared" si="1"/>
        <v>CobaltCoral Bay Nickel Corp.</v>
      </c>
    </row>
    <row r="20" spans="1:11" hidden="1">
      <c r="A20" s="155" t="s">
        <v>40</v>
      </c>
      <c r="B20" s="155" t="s">
        <v>18332</v>
      </c>
      <c r="C20" s="155" t="s">
        <v>18332</v>
      </c>
      <c r="D20" s="282" t="s">
        <v>1672</v>
      </c>
      <c r="E20" s="282" t="s">
        <v>18608</v>
      </c>
      <c r="F20" s="156" t="s">
        <v>12</v>
      </c>
      <c r="G20" s="282"/>
      <c r="H20" s="155" t="s">
        <v>18627</v>
      </c>
      <c r="I20" s="155" t="s">
        <v>8856</v>
      </c>
      <c r="J20" s="155" t="str">
        <f t="shared" si="0"/>
        <v>CobaltCoral Bay Nickel Corporation (CBNC)</v>
      </c>
      <c r="K20" s="155" t="str">
        <f t="shared" si="1"/>
        <v>CobaltCoral Bay Nickel Corporation (CBNC)</v>
      </c>
    </row>
    <row r="21" spans="1:11" hidden="1">
      <c r="A21" s="155" t="s">
        <v>40</v>
      </c>
      <c r="B21" s="155" t="s">
        <v>75</v>
      </c>
      <c r="C21" s="155" t="s">
        <v>18609</v>
      </c>
      <c r="D21" s="282" t="s">
        <v>76</v>
      </c>
      <c r="E21" s="282" t="s">
        <v>77</v>
      </c>
      <c r="F21" s="156" t="s">
        <v>12</v>
      </c>
      <c r="G21" s="282"/>
      <c r="H21" s="155" t="s">
        <v>78</v>
      </c>
      <c r="I21" s="155" t="s">
        <v>79</v>
      </c>
      <c r="J21" s="155" t="str">
        <f t="shared" si="0"/>
        <v>CobaltCoreMax Corporation</v>
      </c>
      <c r="K21" s="155" t="str">
        <f t="shared" si="1"/>
        <v>CobaltCoreMax Corporation</v>
      </c>
    </row>
    <row r="22" spans="1:11" hidden="1">
      <c r="A22" s="155" t="s">
        <v>40</v>
      </c>
      <c r="B22" s="155" t="s">
        <v>80</v>
      </c>
      <c r="C22" s="155" t="s">
        <v>80</v>
      </c>
      <c r="D22" s="282" t="s">
        <v>81</v>
      </c>
      <c r="E22" s="282" t="s">
        <v>82</v>
      </c>
      <c r="F22" s="156" t="s">
        <v>12</v>
      </c>
      <c r="G22" s="282"/>
      <c r="H22" s="155" t="s">
        <v>83</v>
      </c>
      <c r="I22" s="155" t="s">
        <v>84</v>
      </c>
      <c r="J22" s="155" t="str">
        <f t="shared" si="0"/>
        <v>CobaltCosmo Chemical, Ltd.</v>
      </c>
      <c r="K22" s="155" t="str">
        <f t="shared" si="1"/>
        <v>CobaltCosmo Chemical, Ltd.</v>
      </c>
    </row>
    <row r="23" spans="1:11" hidden="1">
      <c r="A23" s="155" t="s">
        <v>40</v>
      </c>
      <c r="B23" s="155" t="s">
        <v>85</v>
      </c>
      <c r="C23" s="155" t="s">
        <v>80</v>
      </c>
      <c r="D23" s="282" t="s">
        <v>81</v>
      </c>
      <c r="E23" s="282" t="s">
        <v>82</v>
      </c>
      <c r="F23" s="156" t="s">
        <v>12</v>
      </c>
      <c r="G23" s="282"/>
      <c r="H23" s="155" t="s">
        <v>83</v>
      </c>
      <c r="I23" s="155" t="s">
        <v>84</v>
      </c>
      <c r="J23" s="155" t="str">
        <f t="shared" si="0"/>
        <v>CobaltCosmo EcoChem Co., Ltd.</v>
      </c>
      <c r="K23" s="155" t="str">
        <f t="shared" si="1"/>
        <v>CobaltCosmo EcoChem Co., Ltd.</v>
      </c>
    </row>
    <row r="24" spans="1:11" hidden="1">
      <c r="A24" s="155" t="s">
        <v>40</v>
      </c>
      <c r="B24" s="155" t="s">
        <v>86</v>
      </c>
      <c r="C24" s="155" t="s">
        <v>86</v>
      </c>
      <c r="D24" s="282" t="s">
        <v>87</v>
      </c>
      <c r="E24" s="282" t="s">
        <v>88</v>
      </c>
      <c r="F24" s="156" t="s">
        <v>12</v>
      </c>
      <c r="G24" s="282"/>
      <c r="H24" s="155" t="s">
        <v>89</v>
      </c>
      <c r="I24" s="155" t="s">
        <v>89</v>
      </c>
      <c r="J24" s="155" t="str">
        <f t="shared" si="0"/>
        <v>CobaltDynatec Madagascar Company</v>
      </c>
      <c r="K24" s="155" t="str">
        <f t="shared" si="1"/>
        <v>CobaltDynatec Madagascar Company</v>
      </c>
    </row>
    <row r="25" spans="1:11" hidden="1">
      <c r="A25" s="155" t="s">
        <v>40</v>
      </c>
      <c r="B25" s="155" t="s">
        <v>11905</v>
      </c>
      <c r="C25" s="155" t="s">
        <v>11905</v>
      </c>
      <c r="D25" s="282" t="s">
        <v>81</v>
      </c>
      <c r="E25" s="282" t="s">
        <v>11906</v>
      </c>
      <c r="F25" s="156" t="s">
        <v>12</v>
      </c>
      <c r="G25" s="282"/>
      <c r="H25" s="155" t="s">
        <v>11907</v>
      </c>
      <c r="I25" s="155" t="s">
        <v>6412</v>
      </c>
      <c r="J25" s="155" t="str">
        <f t="shared" si="0"/>
        <v>CobaltEcopro Materials Co., Ltd.</v>
      </c>
      <c r="K25" s="155" t="str">
        <f t="shared" si="1"/>
        <v>CobaltEcopro Materials Co., Ltd.</v>
      </c>
    </row>
    <row r="26" spans="1:11" hidden="1">
      <c r="A26" s="155" t="s">
        <v>40</v>
      </c>
      <c r="B26" s="155" t="s">
        <v>11860</v>
      </c>
      <c r="C26" s="155" t="s">
        <v>11860</v>
      </c>
      <c r="D26" s="282" t="s">
        <v>1773</v>
      </c>
      <c r="E26" s="282" t="s">
        <v>11861</v>
      </c>
      <c r="F26" s="156" t="s">
        <v>12</v>
      </c>
      <c r="G26" s="282"/>
      <c r="H26" s="155" t="s">
        <v>10734</v>
      </c>
      <c r="I26" s="155" t="s">
        <v>10734</v>
      </c>
      <c r="J26" s="155" t="str">
        <f t="shared" si="0"/>
        <v>CobaltEti Bakir A.S</v>
      </c>
      <c r="K26" s="155" t="str">
        <f t="shared" si="1"/>
        <v>CobaltEti Bakir A.S</v>
      </c>
    </row>
    <row r="27" spans="1:11" hidden="1">
      <c r="A27" s="155" t="s">
        <v>40</v>
      </c>
      <c r="B27" s="155" t="s">
        <v>19411</v>
      </c>
      <c r="C27" s="155" t="s">
        <v>11860</v>
      </c>
      <c r="D27" s="282" t="s">
        <v>1773</v>
      </c>
      <c r="E27" s="282" t="s">
        <v>11861</v>
      </c>
      <c r="F27" s="156" t="s">
        <v>12</v>
      </c>
      <c r="G27" s="282"/>
      <c r="H27" s="155" t="s">
        <v>10734</v>
      </c>
      <c r="I27" s="155" t="s">
        <v>10734</v>
      </c>
      <c r="J27" s="155" t="str">
        <f t="shared" si="0"/>
        <v>CobaltEti Bakır A.S</v>
      </c>
      <c r="K27" s="155" t="str">
        <f t="shared" si="1"/>
        <v>CobaltEti Bakır A.S</v>
      </c>
    </row>
    <row r="28" spans="1:11" hidden="1">
      <c r="A28" s="155" t="s">
        <v>40</v>
      </c>
      <c r="B28" s="155" t="s">
        <v>19412</v>
      </c>
      <c r="C28" s="155" t="s">
        <v>11860</v>
      </c>
      <c r="D28" s="282" t="s">
        <v>1773</v>
      </c>
      <c r="E28" s="282" t="s">
        <v>11861</v>
      </c>
      <c r="F28" s="156" t="s">
        <v>12</v>
      </c>
      <c r="G28" s="282"/>
      <c r="H28" s="155" t="s">
        <v>10734</v>
      </c>
      <c r="I28" s="155" t="s">
        <v>10734</v>
      </c>
      <c r="J28" s="155" t="str">
        <f t="shared" si="0"/>
        <v>CobaltEti Bakır A.Ş</v>
      </c>
      <c r="K28" s="155" t="str">
        <f t="shared" si="1"/>
        <v>CobaltEti Bakır A.Ş</v>
      </c>
    </row>
    <row r="29" spans="1:11" hidden="1">
      <c r="A29" s="155" t="s">
        <v>40</v>
      </c>
      <c r="B29" s="155" t="s">
        <v>11908</v>
      </c>
      <c r="C29" s="155" t="s">
        <v>11908</v>
      </c>
      <c r="D29" s="282" t="s">
        <v>60</v>
      </c>
      <c r="E29" s="282" t="s">
        <v>11909</v>
      </c>
      <c r="F29" s="156" t="s">
        <v>12</v>
      </c>
      <c r="G29" s="282"/>
      <c r="H29" s="155" t="s">
        <v>11910</v>
      </c>
      <c r="I29" s="155" t="s">
        <v>63</v>
      </c>
      <c r="J29" s="155" t="str">
        <f t="shared" si="0"/>
        <v>CobaltExcellen Minerals SARL</v>
      </c>
      <c r="K29" s="155" t="str">
        <f t="shared" si="1"/>
        <v>CobaltExcellen Minerals SARL</v>
      </c>
    </row>
    <row r="30" spans="1:11" hidden="1">
      <c r="A30" s="155" t="s">
        <v>40</v>
      </c>
      <c r="B30" s="155" t="s">
        <v>90</v>
      </c>
      <c r="C30" s="155" t="s">
        <v>90</v>
      </c>
      <c r="D30" s="282" t="s">
        <v>65</v>
      </c>
      <c r="E30" s="282" t="s">
        <v>91</v>
      </c>
      <c r="F30" s="156" t="s">
        <v>12</v>
      </c>
      <c r="G30" s="282"/>
      <c r="H30" s="155" t="s">
        <v>92</v>
      </c>
      <c r="I30" s="155" t="s">
        <v>93</v>
      </c>
      <c r="J30" s="155" t="str">
        <f t="shared" si="0"/>
        <v>CobaltFairsky Industrial Co., Limited</v>
      </c>
      <c r="K30" s="155" t="str">
        <f t="shared" si="1"/>
        <v>CobaltFairsky Industrial Co., Limited</v>
      </c>
    </row>
    <row r="31" spans="1:11" hidden="1">
      <c r="A31" s="155" t="s">
        <v>40</v>
      </c>
      <c r="B31" s="155" t="s">
        <v>94</v>
      </c>
      <c r="C31" s="155" t="s">
        <v>94</v>
      </c>
      <c r="D31" s="282" t="s">
        <v>95</v>
      </c>
      <c r="E31" s="282" t="s">
        <v>96</v>
      </c>
      <c r="F31" s="156" t="s">
        <v>12</v>
      </c>
      <c r="G31" s="282"/>
      <c r="H31" s="155" t="s">
        <v>97</v>
      </c>
      <c r="I31" s="155" t="s">
        <v>98</v>
      </c>
      <c r="J31" s="155" t="str">
        <f t="shared" si="0"/>
        <v>CobaltFort Saskatchewan Metals Facility</v>
      </c>
      <c r="K31" s="155" t="str">
        <f t="shared" si="1"/>
        <v>CobaltFort Saskatchewan Metals Facility</v>
      </c>
    </row>
    <row r="32" spans="1:11" hidden="1">
      <c r="A32" s="155" t="s">
        <v>40</v>
      </c>
      <c r="B32" s="155" t="s">
        <v>99</v>
      </c>
      <c r="C32" s="155" t="s">
        <v>100</v>
      </c>
      <c r="D32" s="282" t="s">
        <v>101</v>
      </c>
      <c r="E32" s="282" t="s">
        <v>102</v>
      </c>
      <c r="F32" s="156" t="s">
        <v>12</v>
      </c>
      <c r="G32" s="282"/>
      <c r="H32" s="155" t="s">
        <v>103</v>
      </c>
      <c r="I32" s="155" t="s">
        <v>104</v>
      </c>
      <c r="J32" s="155" t="str">
        <f t="shared" si="0"/>
        <v>CobaltFreeport Kokkola</v>
      </c>
      <c r="K32" s="155" t="str">
        <f t="shared" si="1"/>
        <v>CobaltFreeport Kokkola</v>
      </c>
    </row>
    <row r="33" spans="1:11" hidden="1">
      <c r="A33" s="155" t="s">
        <v>40</v>
      </c>
      <c r="B33" s="155" t="s">
        <v>11795</v>
      </c>
      <c r="C33" s="155" t="s">
        <v>19413</v>
      </c>
      <c r="D33" s="282" t="s">
        <v>65</v>
      </c>
      <c r="E33" s="282" t="s">
        <v>11794</v>
      </c>
      <c r="F33" s="156" t="s">
        <v>12</v>
      </c>
      <c r="G33" s="282"/>
      <c r="H33" s="155" t="s">
        <v>11796</v>
      </c>
      <c r="I33" s="155" t="s">
        <v>286</v>
      </c>
      <c r="J33" s="155" t="str">
        <f t="shared" si="0"/>
        <v>CobaltFujian Evergreen New Energy Technology Co.</v>
      </c>
      <c r="K33" s="155" t="str">
        <f t="shared" si="1"/>
        <v>CobaltFujian Evergreen New Energy Technology Co.</v>
      </c>
    </row>
    <row r="34" spans="1:11" hidden="1">
      <c r="A34" s="155" t="s">
        <v>40</v>
      </c>
      <c r="B34" s="155" t="s">
        <v>19413</v>
      </c>
      <c r="C34" s="155" t="s">
        <v>19413</v>
      </c>
      <c r="D34" s="282" t="s">
        <v>65</v>
      </c>
      <c r="E34" s="282" t="s">
        <v>11794</v>
      </c>
      <c r="F34" s="156" t="s">
        <v>12</v>
      </c>
      <c r="G34" s="282"/>
      <c r="H34" s="155" t="s">
        <v>11796</v>
      </c>
      <c r="I34" s="155" t="s">
        <v>286</v>
      </c>
      <c r="J34" s="155" t="str">
        <f t="shared" si="0"/>
        <v>CobaltFujian Evergreen New Energy Technology Co., Ltd.</v>
      </c>
      <c r="K34" s="155" t="str">
        <f t="shared" si="1"/>
        <v>CobaltFujian Evergreen New Energy Technology Co., Ltd.</v>
      </c>
    </row>
    <row r="35" spans="1:11" hidden="1">
      <c r="A35" s="155" t="s">
        <v>40</v>
      </c>
      <c r="B35" s="155" t="s">
        <v>18672</v>
      </c>
      <c r="C35" s="155" t="s">
        <v>19414</v>
      </c>
      <c r="D35" s="282" t="s">
        <v>65</v>
      </c>
      <c r="E35" s="282" t="s">
        <v>18673</v>
      </c>
      <c r="F35" s="156" t="s">
        <v>12</v>
      </c>
      <c r="G35" s="282"/>
      <c r="H35" s="155" t="s">
        <v>105</v>
      </c>
      <c r="I35" s="155" t="s">
        <v>106</v>
      </c>
      <c r="J35" s="155" t="str">
        <f t="shared" si="0"/>
        <v>CobaltGangzhou Yi Hao Umicore Industry Co.</v>
      </c>
      <c r="K35" s="155" t="str">
        <f t="shared" si="1"/>
        <v>CobaltGangzhou Yi Hao Umicore Industry Co.</v>
      </c>
    </row>
    <row r="36" spans="1:11" hidden="1">
      <c r="A36" s="155" t="s">
        <v>40</v>
      </c>
      <c r="B36" s="155" t="s">
        <v>11911</v>
      </c>
      <c r="C36" s="155" t="s">
        <v>11912</v>
      </c>
      <c r="D36" s="282" t="s">
        <v>65</v>
      </c>
      <c r="E36" s="282" t="s">
        <v>11913</v>
      </c>
      <c r="F36" s="156" t="s">
        <v>12</v>
      </c>
      <c r="G36" s="282"/>
      <c r="H36" s="155" t="s">
        <v>105</v>
      </c>
      <c r="I36" s="155" t="s">
        <v>106</v>
      </c>
      <c r="J36" s="155" t="str">
        <f t="shared" si="0"/>
        <v>CobaltGanzhou Hanrui</v>
      </c>
      <c r="K36" s="155" t="str">
        <f t="shared" si="1"/>
        <v>CobaltGanzhou Hanrui</v>
      </c>
    </row>
    <row r="37" spans="1:11" hidden="1">
      <c r="A37" s="155" t="s">
        <v>40</v>
      </c>
      <c r="B37" s="155" t="s">
        <v>11912</v>
      </c>
      <c r="C37" s="155" t="s">
        <v>11912</v>
      </c>
      <c r="D37" s="282" t="s">
        <v>65</v>
      </c>
      <c r="E37" s="282" t="s">
        <v>11913</v>
      </c>
      <c r="F37" s="156" t="s">
        <v>12</v>
      </c>
      <c r="G37" s="282"/>
      <c r="H37" s="155" t="s">
        <v>105</v>
      </c>
      <c r="I37" s="155" t="s">
        <v>106</v>
      </c>
      <c r="J37" s="155" t="str">
        <f t="shared" si="0"/>
        <v>CobaltGanzhou Hanrui New Energy Technology Co., Ltd.</v>
      </c>
      <c r="K37" s="155" t="str">
        <f t="shared" si="1"/>
        <v>CobaltGanzhou Hanrui New Energy Technology Co., Ltd.</v>
      </c>
    </row>
    <row r="38" spans="1:11" hidden="1">
      <c r="A38" s="155" t="s">
        <v>40</v>
      </c>
      <c r="B38" s="155" t="s">
        <v>107</v>
      </c>
      <c r="C38" s="155" t="s">
        <v>107</v>
      </c>
      <c r="D38" s="282" t="s">
        <v>65</v>
      </c>
      <c r="E38" s="282" t="s">
        <v>108</v>
      </c>
      <c r="F38" s="156" t="s">
        <v>12</v>
      </c>
      <c r="G38" s="282"/>
      <c r="H38" s="155" t="s">
        <v>105</v>
      </c>
      <c r="I38" s="155" t="s">
        <v>106</v>
      </c>
      <c r="J38" s="155" t="str">
        <f t="shared" si="0"/>
        <v>CobaltGanzhou Highpower Technology Co., Ltd.</v>
      </c>
      <c r="K38" s="155" t="str">
        <f t="shared" si="1"/>
        <v>CobaltGanzhou Highpower Technology Co., Ltd.</v>
      </c>
    </row>
    <row r="39" spans="1:11" hidden="1">
      <c r="A39" s="155" t="s">
        <v>40</v>
      </c>
      <c r="B39" s="155" t="s">
        <v>109</v>
      </c>
      <c r="C39" s="155" t="s">
        <v>109</v>
      </c>
      <c r="D39" s="282" t="s">
        <v>65</v>
      </c>
      <c r="E39" s="282" t="s">
        <v>110</v>
      </c>
      <c r="F39" s="156" t="s">
        <v>12</v>
      </c>
      <c r="G39" s="282"/>
      <c r="H39" s="155" t="s">
        <v>105</v>
      </c>
      <c r="I39" s="155" t="s">
        <v>106</v>
      </c>
      <c r="J39" s="155" t="str">
        <f t="shared" si="0"/>
        <v>CobaltGanzhou Tengyuan Cobalt New Material Co., Ltd.</v>
      </c>
      <c r="K39" s="155" t="str">
        <f t="shared" si="1"/>
        <v>CobaltGanzhou Tengyuan Cobalt New Material Co., Ltd.</v>
      </c>
    </row>
    <row r="40" spans="1:11" hidden="1">
      <c r="A40" s="155" t="s">
        <v>40</v>
      </c>
      <c r="B40" s="155" t="s">
        <v>19414</v>
      </c>
      <c r="C40" s="155" t="s">
        <v>19414</v>
      </c>
      <c r="D40" s="282" t="s">
        <v>65</v>
      </c>
      <c r="E40" s="282" t="s">
        <v>18673</v>
      </c>
      <c r="F40" s="156" t="s">
        <v>12</v>
      </c>
      <c r="G40" s="282"/>
      <c r="H40" s="155" t="s">
        <v>105</v>
      </c>
      <c r="I40" s="155" t="s">
        <v>106</v>
      </c>
      <c r="J40" s="155" t="str">
        <f t="shared" si="0"/>
        <v>CobaltGanZhou Yihao Umicore Industries Co., Ltd</v>
      </c>
      <c r="K40" s="155" t="str">
        <f t="shared" si="1"/>
        <v>CobaltGanZhou Yihao Umicore Industries Co., Ltd</v>
      </c>
    </row>
    <row r="41" spans="1:11" hidden="1">
      <c r="A41" s="155" t="s">
        <v>40</v>
      </c>
      <c r="B41" s="155" t="s">
        <v>111</v>
      </c>
      <c r="C41" s="155" t="s">
        <v>111</v>
      </c>
      <c r="D41" s="282" t="s">
        <v>65</v>
      </c>
      <c r="E41" s="282" t="s">
        <v>112</v>
      </c>
      <c r="F41" s="156" t="s">
        <v>12</v>
      </c>
      <c r="G41" s="282"/>
      <c r="H41" s="155" t="s">
        <v>113</v>
      </c>
      <c r="I41" s="155" t="s">
        <v>114</v>
      </c>
      <c r="J41" s="155" t="str">
        <f t="shared" si="0"/>
        <v>CobaltGem (Jiangsu) Cobalt Industry Co., Ltd.</v>
      </c>
      <c r="K41" s="155" t="str">
        <f t="shared" si="1"/>
        <v>CobaltGem (Jiangsu) Cobalt Industry Co., Ltd.</v>
      </c>
    </row>
    <row r="42" spans="1:11" hidden="1">
      <c r="A42" s="155" t="s">
        <v>40</v>
      </c>
      <c r="B42" s="155" t="s">
        <v>18610</v>
      </c>
      <c r="C42" s="155" t="s">
        <v>18610</v>
      </c>
      <c r="D42" s="282" t="s">
        <v>1572</v>
      </c>
      <c r="E42" s="282" t="s">
        <v>18611</v>
      </c>
      <c r="F42" s="156" t="s">
        <v>12</v>
      </c>
      <c r="G42" s="282"/>
      <c r="H42" s="155" t="s">
        <v>18632</v>
      </c>
      <c r="I42" s="155" t="s">
        <v>6481</v>
      </c>
      <c r="J42" s="155" t="str">
        <f t="shared" si="0"/>
        <v>CobaltGLC (Laos) Metal Co. Ltd</v>
      </c>
      <c r="K42" s="155" t="str">
        <f t="shared" si="1"/>
        <v>CobaltGLC (Laos) Metal Co. Ltd</v>
      </c>
    </row>
    <row r="43" spans="1:11" hidden="1">
      <c r="A43" s="155" t="s">
        <v>40</v>
      </c>
      <c r="B43" s="155" t="s">
        <v>19442</v>
      </c>
      <c r="C43" s="155" t="s">
        <v>19442</v>
      </c>
      <c r="D43" s="282" t="s">
        <v>116</v>
      </c>
      <c r="E43" s="282" t="s">
        <v>117</v>
      </c>
      <c r="F43" s="156" t="s">
        <v>12</v>
      </c>
      <c r="G43" s="282"/>
      <c r="H43" s="155" t="s">
        <v>118</v>
      </c>
      <c r="I43" s="155" t="s">
        <v>15886</v>
      </c>
      <c r="J43" s="155" t="str">
        <f t="shared" si="0"/>
        <v>CobaltGlencore Nikkelverk AS</v>
      </c>
      <c r="K43" s="155" t="str">
        <f t="shared" si="1"/>
        <v>CobaltGlencore Nikkelverk AS</v>
      </c>
    </row>
    <row r="44" spans="1:11" hidden="1">
      <c r="A44" s="155" t="s">
        <v>40</v>
      </c>
      <c r="B44" s="155" t="s">
        <v>115</v>
      </c>
      <c r="C44" s="155" t="s">
        <v>19442</v>
      </c>
      <c r="D44" s="282" t="s">
        <v>116</v>
      </c>
      <c r="E44" s="282" t="s">
        <v>117</v>
      </c>
      <c r="F44" s="156" t="s">
        <v>12</v>
      </c>
      <c r="G44" s="282"/>
      <c r="H44" s="155" t="s">
        <v>118</v>
      </c>
      <c r="I44" s="155" t="s">
        <v>15886</v>
      </c>
      <c r="J44" s="155" t="str">
        <f t="shared" si="0"/>
        <v>CobaltGlencore Nikkelverk Refinery</v>
      </c>
      <c r="K44" s="155" t="str">
        <f t="shared" si="1"/>
        <v>CobaltGlencore Nikkelverk Refinery</v>
      </c>
    </row>
    <row r="45" spans="1:11" hidden="1">
      <c r="A45" s="155" t="s">
        <v>40</v>
      </c>
      <c r="B45" s="155" t="s">
        <v>11914</v>
      </c>
      <c r="C45" s="155" t="s">
        <v>11914</v>
      </c>
      <c r="D45" s="282" t="s">
        <v>65</v>
      </c>
      <c r="E45" s="282" t="s">
        <v>11797</v>
      </c>
      <c r="F45" s="156" t="s">
        <v>12</v>
      </c>
      <c r="G45" s="282"/>
      <c r="H45" s="155" t="s">
        <v>11798</v>
      </c>
      <c r="I45" s="155" t="s">
        <v>122</v>
      </c>
      <c r="J45" s="155" t="str">
        <f t="shared" si="0"/>
        <v>CobaltGuangdong Fangyuan New Materials Group Co., Ltd.</v>
      </c>
      <c r="K45" s="155" t="str">
        <f t="shared" si="1"/>
        <v>CobaltGuangdong Fangyuan New Materials Group Co., Ltd.</v>
      </c>
    </row>
    <row r="46" spans="1:11" hidden="1">
      <c r="A46" s="155" t="s">
        <v>40</v>
      </c>
      <c r="B46" s="155" t="s">
        <v>119</v>
      </c>
      <c r="C46" s="155" t="s">
        <v>119</v>
      </c>
      <c r="D46" s="282" t="s">
        <v>65</v>
      </c>
      <c r="E46" s="282" t="s">
        <v>120</v>
      </c>
      <c r="F46" s="156" t="s">
        <v>12</v>
      </c>
      <c r="G46" s="282"/>
      <c r="H46" s="155" t="s">
        <v>121</v>
      </c>
      <c r="I46" s="155" t="s">
        <v>122</v>
      </c>
      <c r="J46" s="155" t="str">
        <f t="shared" si="0"/>
        <v>CobaltGuangdong Jiana Energy Technology Co., Ltd.</v>
      </c>
      <c r="K46" s="155" t="str">
        <f t="shared" si="1"/>
        <v>CobaltGuangdong Jiana Energy Technology Co., Ltd.</v>
      </c>
    </row>
    <row r="47" spans="1:11" hidden="1">
      <c r="A47" s="155" t="s">
        <v>40</v>
      </c>
      <c r="B47" s="155" t="s">
        <v>11915</v>
      </c>
      <c r="C47" s="155" t="s">
        <v>11915</v>
      </c>
      <c r="D47" s="282" t="s">
        <v>65</v>
      </c>
      <c r="E47" s="282" t="s">
        <v>11916</v>
      </c>
      <c r="F47" s="156" t="s">
        <v>12</v>
      </c>
      <c r="G47" s="282"/>
      <c r="H47" s="155" t="s">
        <v>11917</v>
      </c>
      <c r="I47" s="155" t="s">
        <v>126</v>
      </c>
      <c r="J47" s="155" t="str">
        <f t="shared" si="0"/>
        <v>CobaltGuangxi CNGR New Energy Science &amp; Technology Co., Ltd.</v>
      </c>
      <c r="K47" s="155" t="str">
        <f t="shared" si="1"/>
        <v>CobaltGuangxi CNGR New Energy Science &amp; Technology Co., Ltd.</v>
      </c>
    </row>
    <row r="48" spans="1:11" hidden="1">
      <c r="A48" s="155" t="s">
        <v>40</v>
      </c>
      <c r="B48" s="155" t="s">
        <v>123</v>
      </c>
      <c r="C48" s="155" t="s">
        <v>123</v>
      </c>
      <c r="D48" s="282" t="s">
        <v>65</v>
      </c>
      <c r="E48" s="282" t="s">
        <v>124</v>
      </c>
      <c r="F48" s="156" t="s">
        <v>12</v>
      </c>
      <c r="G48" s="282"/>
      <c r="H48" s="155" t="s">
        <v>125</v>
      </c>
      <c r="I48" s="155" t="s">
        <v>126</v>
      </c>
      <c r="J48" s="155" t="str">
        <f t="shared" si="0"/>
        <v>CobaltGuangxi Yinyi Advanced Material Co., Ltd.</v>
      </c>
      <c r="K48" s="155" t="str">
        <f t="shared" si="1"/>
        <v>CobaltGuangxi Yinyi Advanced Material Co., Ltd.</v>
      </c>
    </row>
    <row r="49" spans="1:11" hidden="1">
      <c r="A49" s="155" t="s">
        <v>40</v>
      </c>
      <c r="B49" s="155" t="s">
        <v>127</v>
      </c>
      <c r="C49" s="155" t="s">
        <v>127</v>
      </c>
      <c r="D49" s="282" t="s">
        <v>65</v>
      </c>
      <c r="E49" s="282" t="s">
        <v>128</v>
      </c>
      <c r="F49" s="156" t="s">
        <v>12</v>
      </c>
      <c r="G49" s="282"/>
      <c r="H49" s="155" t="s">
        <v>129</v>
      </c>
      <c r="I49" s="155" t="s">
        <v>130</v>
      </c>
      <c r="J49" s="155" t="str">
        <f t="shared" si="0"/>
        <v>CobaltGuizhou CNGR Resource Recycling Industry Development Co., Ltd.</v>
      </c>
      <c r="K49" s="155" t="str">
        <f t="shared" si="1"/>
        <v>CobaltGuizhou CNGR Resource Recycling Industry Development Co., Ltd.</v>
      </c>
    </row>
    <row r="50" spans="1:11" hidden="1">
      <c r="A50" s="155" t="s">
        <v>40</v>
      </c>
      <c r="B50" s="155" t="s">
        <v>11862</v>
      </c>
      <c r="C50" s="155" t="s">
        <v>11862</v>
      </c>
      <c r="D50" s="282" t="s">
        <v>65</v>
      </c>
      <c r="E50" s="282" t="s">
        <v>11863</v>
      </c>
      <c r="F50" s="156" t="s">
        <v>12</v>
      </c>
      <c r="G50" s="282"/>
      <c r="H50" s="155" t="s">
        <v>129</v>
      </c>
      <c r="I50" s="155" t="s">
        <v>130</v>
      </c>
      <c r="J50" s="155" t="str">
        <f t="shared" si="0"/>
        <v>CobaltGuizhou Red Star Electronic Material Co., Ltd.</v>
      </c>
      <c r="K50" s="155" t="str">
        <f t="shared" si="1"/>
        <v>CobaltGuizhou Red Star Electronic Material Co., Ltd.</v>
      </c>
    </row>
    <row r="51" spans="1:11" hidden="1">
      <c r="A51" s="155" t="s">
        <v>40</v>
      </c>
      <c r="B51" s="155" t="s">
        <v>131</v>
      </c>
      <c r="C51" s="155" t="s">
        <v>132</v>
      </c>
      <c r="D51" s="282" t="s">
        <v>133</v>
      </c>
      <c r="E51" s="282" t="s">
        <v>134</v>
      </c>
      <c r="F51" s="156" t="s">
        <v>12</v>
      </c>
      <c r="G51" s="282"/>
      <c r="H51" s="155" t="s">
        <v>135</v>
      </c>
      <c r="I51" s="155" t="s">
        <v>136</v>
      </c>
      <c r="J51" s="155" t="str">
        <f t="shared" si="0"/>
        <v>CobaltHarima Refinery</v>
      </c>
      <c r="K51" s="155" t="str">
        <f t="shared" si="1"/>
        <v>CobaltHarima Refinery</v>
      </c>
    </row>
    <row r="52" spans="1:11" hidden="1">
      <c r="A52" s="155" t="s">
        <v>40</v>
      </c>
      <c r="B52" s="155" t="s">
        <v>132</v>
      </c>
      <c r="C52" s="155" t="s">
        <v>132</v>
      </c>
      <c r="D52" s="282" t="s">
        <v>133</v>
      </c>
      <c r="E52" s="282" t="s">
        <v>134</v>
      </c>
      <c r="F52" s="156" t="s">
        <v>12</v>
      </c>
      <c r="G52" s="282"/>
      <c r="H52" s="155" t="s">
        <v>135</v>
      </c>
      <c r="I52" s="155" t="s">
        <v>136</v>
      </c>
      <c r="J52" s="155" t="str">
        <f t="shared" si="0"/>
        <v>CobaltHarima Refinery, Sumitomo Metal Mining</v>
      </c>
      <c r="K52" s="155" t="str">
        <f t="shared" si="1"/>
        <v>CobaltHarima Refinery, Sumitomo Metal Mining</v>
      </c>
    </row>
    <row r="53" spans="1:11" hidden="1">
      <c r="A53" s="155" t="s">
        <v>40</v>
      </c>
      <c r="B53" s="155" t="s">
        <v>137</v>
      </c>
      <c r="C53" s="155" t="s">
        <v>137</v>
      </c>
      <c r="D53" s="282" t="s">
        <v>65</v>
      </c>
      <c r="E53" s="282" t="s">
        <v>138</v>
      </c>
      <c r="F53" s="156" t="s">
        <v>12</v>
      </c>
      <c r="G53" s="282"/>
      <c r="H53" s="155" t="s">
        <v>139</v>
      </c>
      <c r="I53" s="155" t="s">
        <v>68</v>
      </c>
      <c r="J53" s="155" t="str">
        <f t="shared" si="0"/>
        <v>CobaltHefei Rongjie Metal Technology Co., Ltd.</v>
      </c>
      <c r="K53" s="155" t="str">
        <f t="shared" si="1"/>
        <v>CobaltHefei Rongjie Metal Technology Co., Ltd.</v>
      </c>
    </row>
    <row r="54" spans="1:11" hidden="1">
      <c r="A54" s="155" t="s">
        <v>40</v>
      </c>
      <c r="B54" s="155" t="s">
        <v>140</v>
      </c>
      <c r="C54" s="155" t="s">
        <v>140</v>
      </c>
      <c r="D54" s="282" t="s">
        <v>65</v>
      </c>
      <c r="E54" s="282" t="s">
        <v>141</v>
      </c>
      <c r="F54" s="156" t="s">
        <v>12</v>
      </c>
      <c r="G54" s="282"/>
      <c r="H54" s="155" t="s">
        <v>142</v>
      </c>
      <c r="I54" s="155" t="s">
        <v>143</v>
      </c>
      <c r="J54" s="155" t="str">
        <f t="shared" si="0"/>
        <v>CobaltHunan Brunp Recycling Technology Co., Ltd.</v>
      </c>
      <c r="K54" s="155" t="str">
        <f t="shared" si="1"/>
        <v>CobaltHunan Brunp Recycling Technology Co., Ltd.</v>
      </c>
    </row>
    <row r="55" spans="1:11" hidden="1">
      <c r="A55" s="155" t="s">
        <v>40</v>
      </c>
      <c r="B55" s="155" t="s">
        <v>144</v>
      </c>
      <c r="C55" s="155" t="s">
        <v>144</v>
      </c>
      <c r="D55" s="282" t="s">
        <v>65</v>
      </c>
      <c r="E55" s="282" t="s">
        <v>145</v>
      </c>
      <c r="F55" s="156" t="s">
        <v>12</v>
      </c>
      <c r="G55" s="282"/>
      <c r="H55" s="155" t="s">
        <v>142</v>
      </c>
      <c r="I55" s="155" t="s">
        <v>143</v>
      </c>
      <c r="J55" s="155" t="str">
        <f t="shared" si="0"/>
        <v>CobaltHunan CNGR New Energy Science &amp; Technology Co., Ltd.</v>
      </c>
      <c r="K55" s="155" t="str">
        <f t="shared" si="1"/>
        <v>CobaltHunan CNGR New Energy Science &amp; Technology Co., Ltd.</v>
      </c>
    </row>
    <row r="56" spans="1:11" hidden="1">
      <c r="A56" s="155" t="s">
        <v>40</v>
      </c>
      <c r="B56" s="155" t="s">
        <v>146</v>
      </c>
      <c r="C56" s="155" t="s">
        <v>144</v>
      </c>
      <c r="D56" s="282" t="s">
        <v>65</v>
      </c>
      <c r="E56" s="282" t="s">
        <v>145</v>
      </c>
      <c r="F56" s="156" t="s">
        <v>12</v>
      </c>
      <c r="G56" s="282"/>
      <c r="H56" s="155" t="s">
        <v>142</v>
      </c>
      <c r="I56" s="155" t="s">
        <v>143</v>
      </c>
      <c r="J56" s="155" t="str">
        <f t="shared" si="0"/>
        <v>CobaltHunan Hina Advanced Material Co., Ltd.</v>
      </c>
      <c r="K56" s="155" t="str">
        <f t="shared" si="1"/>
        <v>CobaltHunan Hina Advanced Material Co., Ltd.</v>
      </c>
    </row>
    <row r="57" spans="1:11" hidden="1">
      <c r="A57" s="155" t="s">
        <v>40</v>
      </c>
      <c r="B57" s="155" t="s">
        <v>147</v>
      </c>
      <c r="C57" s="155" t="s">
        <v>147</v>
      </c>
      <c r="D57" s="282" t="s">
        <v>65</v>
      </c>
      <c r="E57" s="282" t="s">
        <v>148</v>
      </c>
      <c r="F57" s="156" t="s">
        <v>12</v>
      </c>
      <c r="G57" s="282"/>
      <c r="H57" s="155" t="s">
        <v>149</v>
      </c>
      <c r="I57" s="155" t="s">
        <v>143</v>
      </c>
      <c r="J57" s="155" t="str">
        <f t="shared" si="0"/>
        <v>CobaltHunan Jinxin New Material Holding Co., Ltd.</v>
      </c>
      <c r="K57" s="155" t="str">
        <f t="shared" si="1"/>
        <v>CobaltHunan Jinxin New Material Holding Co., Ltd.</v>
      </c>
    </row>
    <row r="58" spans="1:11" hidden="1">
      <c r="A58" s="155" t="s">
        <v>40</v>
      </c>
      <c r="B58" s="155" t="s">
        <v>11839</v>
      </c>
      <c r="C58" s="155" t="s">
        <v>147</v>
      </c>
      <c r="D58" s="282" t="s">
        <v>65</v>
      </c>
      <c r="E58" s="282" t="s">
        <v>148</v>
      </c>
      <c r="F58" s="156" t="s">
        <v>12</v>
      </c>
      <c r="G58" s="282"/>
      <c r="H58" s="155" t="s">
        <v>149</v>
      </c>
      <c r="I58" s="155" t="s">
        <v>143</v>
      </c>
      <c r="J58" s="155" t="str">
        <f t="shared" si="0"/>
        <v>CobaltHunan Jinxin New Materials Co., Ltd.</v>
      </c>
      <c r="K58" s="155" t="str">
        <f t="shared" si="1"/>
        <v>CobaltHunan Jinxin New Materials Co., Ltd.</v>
      </c>
    </row>
    <row r="59" spans="1:11" hidden="1">
      <c r="A59" s="155" t="s">
        <v>40</v>
      </c>
      <c r="B59" s="155" t="s">
        <v>150</v>
      </c>
      <c r="C59" s="155" t="s">
        <v>150</v>
      </c>
      <c r="D59" s="282" t="s">
        <v>65</v>
      </c>
      <c r="E59" s="282" t="s">
        <v>151</v>
      </c>
      <c r="F59" s="156" t="s">
        <v>12</v>
      </c>
      <c r="G59" s="282"/>
      <c r="H59" s="155" t="s">
        <v>19415</v>
      </c>
      <c r="I59" s="155" t="s">
        <v>143</v>
      </c>
      <c r="J59" s="155" t="str">
        <f t="shared" si="0"/>
        <v>CobaltHunan Shiji Yintian New Material Co., Ltd.</v>
      </c>
      <c r="K59" s="155" t="str">
        <f t="shared" si="1"/>
        <v>CobaltHunan Shiji Yintian New Material Co., Ltd.</v>
      </c>
    </row>
    <row r="60" spans="1:11" hidden="1">
      <c r="A60" s="155" t="s">
        <v>40</v>
      </c>
      <c r="B60" s="155" t="s">
        <v>18612</v>
      </c>
      <c r="C60" s="155" t="s">
        <v>18612</v>
      </c>
      <c r="D60" s="282" t="s">
        <v>65</v>
      </c>
      <c r="E60" s="282" t="s">
        <v>153</v>
      </c>
      <c r="F60" s="156" t="s">
        <v>12</v>
      </c>
      <c r="G60" s="282"/>
      <c r="H60" s="155" t="s">
        <v>142</v>
      </c>
      <c r="I60" s="155" t="s">
        <v>143</v>
      </c>
      <c r="J60" s="155" t="str">
        <f t="shared" si="0"/>
        <v>CobaltHunan Yacheng New Energy Co., Ltd.</v>
      </c>
      <c r="K60" s="155" t="str">
        <f t="shared" si="1"/>
        <v>CobaltHunan Yacheng New Energy Co., Ltd.</v>
      </c>
    </row>
    <row r="61" spans="1:11" hidden="1">
      <c r="A61" s="155" t="s">
        <v>40</v>
      </c>
      <c r="B61" s="155" t="s">
        <v>152</v>
      </c>
      <c r="C61" s="155" t="s">
        <v>18612</v>
      </c>
      <c r="D61" s="282" t="s">
        <v>65</v>
      </c>
      <c r="E61" s="282" t="s">
        <v>153</v>
      </c>
      <c r="F61" s="156" t="s">
        <v>12</v>
      </c>
      <c r="G61" s="282"/>
      <c r="H61" s="155" t="s">
        <v>142</v>
      </c>
      <c r="I61" s="155" t="s">
        <v>143</v>
      </c>
      <c r="J61" s="155" t="str">
        <f t="shared" si="0"/>
        <v>CobaltHunan Yacheng New Materials Co., Ltd.</v>
      </c>
      <c r="K61" s="155" t="str">
        <f t="shared" si="1"/>
        <v>CobaltHunan Yacheng New Materials Co., Ltd.</v>
      </c>
    </row>
    <row r="62" spans="1:11" hidden="1">
      <c r="A62" s="155" t="s">
        <v>40</v>
      </c>
      <c r="B62" s="155" t="s">
        <v>154</v>
      </c>
      <c r="C62" s="155" t="s">
        <v>144</v>
      </c>
      <c r="D62" s="282" t="s">
        <v>65</v>
      </c>
      <c r="E62" s="282" t="s">
        <v>145</v>
      </c>
      <c r="F62" s="156" t="s">
        <v>12</v>
      </c>
      <c r="G62" s="282"/>
      <c r="H62" s="155" t="s">
        <v>142</v>
      </c>
      <c r="I62" s="155" t="s">
        <v>143</v>
      </c>
      <c r="J62" s="155" t="str">
        <f t="shared" si="0"/>
        <v>CobaltHunan Zoomwe New Energy Science &amp; Technology Co., Ltd.</v>
      </c>
      <c r="K62" s="155" t="str">
        <f t="shared" si="1"/>
        <v>CobaltHunan Zoomwe New Energy Science &amp; Technology Co., Ltd.</v>
      </c>
    </row>
    <row r="63" spans="1:11" hidden="1">
      <c r="A63" s="155" t="s">
        <v>40</v>
      </c>
      <c r="B63" s="155" t="s">
        <v>19489</v>
      </c>
      <c r="C63" s="155" t="s">
        <v>19489</v>
      </c>
      <c r="D63" s="282" t="s">
        <v>155</v>
      </c>
      <c r="E63" s="282" t="s">
        <v>156</v>
      </c>
      <c r="F63" s="156" t="s">
        <v>12</v>
      </c>
      <c r="G63" s="282"/>
      <c r="H63" s="155" t="s">
        <v>157</v>
      </c>
      <c r="I63" s="155" t="s">
        <v>158</v>
      </c>
      <c r="J63" s="155" t="str">
        <f t="shared" si="0"/>
        <v>CobaltICoNiChem Widnes Ltd</v>
      </c>
      <c r="K63" s="155" t="str">
        <f t="shared" si="1"/>
        <v>CobaltICoNiChem Widnes Ltd</v>
      </c>
    </row>
    <row r="64" spans="1:11" hidden="1">
      <c r="A64" s="155" t="s">
        <v>40</v>
      </c>
      <c r="B64" s="155" t="s">
        <v>18159</v>
      </c>
      <c r="C64" s="155" t="s">
        <v>18159</v>
      </c>
      <c r="D64" s="282" t="s">
        <v>1733</v>
      </c>
      <c r="E64" s="282" t="s">
        <v>11919</v>
      </c>
      <c r="F64" s="156" t="s">
        <v>12</v>
      </c>
      <c r="G64" s="282"/>
      <c r="H64" s="155" t="s">
        <v>11920</v>
      </c>
      <c r="I64" s="155" t="s">
        <v>11714</v>
      </c>
      <c r="J64" s="155" t="str">
        <f t="shared" si="0"/>
        <v>CobaltImpala Platinum - Base Metal Refinery (BMR)</v>
      </c>
      <c r="K64" s="155" t="str">
        <f t="shared" si="1"/>
        <v>CobaltImpala Platinum - Base Metal Refinery (BMR)</v>
      </c>
    </row>
    <row r="65" spans="1:11" hidden="1">
      <c r="A65" s="155" t="s">
        <v>40</v>
      </c>
      <c r="B65" s="155" t="s">
        <v>18161</v>
      </c>
      <c r="C65" s="155" t="s">
        <v>18161</v>
      </c>
      <c r="D65" s="282" t="s">
        <v>1733</v>
      </c>
      <c r="E65" s="282" t="s">
        <v>11922</v>
      </c>
      <c r="F65" s="156" t="s">
        <v>12</v>
      </c>
      <c r="G65" s="282"/>
      <c r="H65" s="155" t="s">
        <v>11923</v>
      </c>
      <c r="I65" s="155" t="s">
        <v>3183</v>
      </c>
      <c r="J65" s="155" t="str">
        <f t="shared" si="0"/>
        <v>CobaltImpala Platinum - Rustenburg Smelter</v>
      </c>
      <c r="K65" s="155" t="str">
        <f t="shared" si="1"/>
        <v>CobaltImpala Platinum - Rustenburg Smelter</v>
      </c>
    </row>
    <row r="66" spans="1:11" hidden="1">
      <c r="A66" s="155" t="s">
        <v>40</v>
      </c>
      <c r="B66" s="155" t="s">
        <v>11918</v>
      </c>
      <c r="C66" s="155" t="s">
        <v>18159</v>
      </c>
      <c r="D66" s="282" t="s">
        <v>1733</v>
      </c>
      <c r="E66" s="282" t="s">
        <v>11919</v>
      </c>
      <c r="F66" s="156" t="s">
        <v>12</v>
      </c>
      <c r="G66" s="282"/>
      <c r="H66" s="155" t="s">
        <v>11920</v>
      </c>
      <c r="I66" s="155" t="s">
        <v>11714</v>
      </c>
      <c r="J66" s="155" t="str">
        <f t="shared" si="0"/>
        <v>CobaltImpala Refineries – Base Metals Refinery (BMR)</v>
      </c>
      <c r="K66" s="155" t="str">
        <f t="shared" si="1"/>
        <v>CobaltImpala Refineries – Base Metals Refinery (BMR)</v>
      </c>
    </row>
    <row r="67" spans="1:11" hidden="1">
      <c r="A67" s="155" t="s">
        <v>40</v>
      </c>
      <c r="B67" s="155" t="s">
        <v>11921</v>
      </c>
      <c r="C67" s="155" t="s">
        <v>18161</v>
      </c>
      <c r="D67" s="282" t="s">
        <v>1733</v>
      </c>
      <c r="E67" s="282" t="s">
        <v>11922</v>
      </c>
      <c r="F67" s="156" t="s">
        <v>12</v>
      </c>
      <c r="G67" s="282"/>
      <c r="H67" s="155" t="s">
        <v>11923</v>
      </c>
      <c r="I67" s="155" t="s">
        <v>3183</v>
      </c>
      <c r="J67" s="155" t="str">
        <f t="shared" si="0"/>
        <v>CobaltImpala Rustenburg</v>
      </c>
      <c r="K67" s="155" t="str">
        <f t="shared" si="1"/>
        <v>CobaltImpala Rustenburg</v>
      </c>
    </row>
    <row r="68" spans="1:11" hidden="1">
      <c r="A68" s="155" t="s">
        <v>40</v>
      </c>
      <c r="B68" s="155" t="s">
        <v>18613</v>
      </c>
      <c r="C68" s="155" t="s">
        <v>18613</v>
      </c>
      <c r="D68" s="282" t="s">
        <v>340</v>
      </c>
      <c r="E68" s="282" t="s">
        <v>18614</v>
      </c>
      <c r="F68" s="156" t="s">
        <v>12</v>
      </c>
      <c r="G68" s="282"/>
      <c r="H68" s="155" t="s">
        <v>19560</v>
      </c>
      <c r="I68" s="155" t="s">
        <v>2718</v>
      </c>
      <c r="J68" s="155" t="str">
        <f t="shared" si="0"/>
        <v>CobaltIncasa S.A.</v>
      </c>
      <c r="K68" s="155" t="str">
        <f t="shared" si="1"/>
        <v>CobaltIncasa S.A.</v>
      </c>
    </row>
    <row r="69" spans="1:11" hidden="1">
      <c r="A69" s="155" t="s">
        <v>40</v>
      </c>
      <c r="B69" s="155" t="s">
        <v>159</v>
      </c>
      <c r="C69" s="155" t="s">
        <v>119</v>
      </c>
      <c r="D69" s="282" t="s">
        <v>65</v>
      </c>
      <c r="E69" s="282" t="s">
        <v>120</v>
      </c>
      <c r="F69" s="156" t="s">
        <v>12</v>
      </c>
      <c r="G69" s="282"/>
      <c r="H69" s="155" t="s">
        <v>121</v>
      </c>
      <c r="I69" s="155" t="s">
        <v>122</v>
      </c>
      <c r="J69" s="155" t="str">
        <f t="shared" si="0"/>
        <v>CobaltJiana</v>
      </c>
      <c r="K69" s="155" t="str">
        <f t="shared" si="1"/>
        <v>CobaltJiana</v>
      </c>
    </row>
    <row r="70" spans="1:11" hidden="1">
      <c r="A70" s="155" t="s">
        <v>40</v>
      </c>
      <c r="B70" s="155" t="s">
        <v>11924</v>
      </c>
      <c r="C70" s="155" t="s">
        <v>11925</v>
      </c>
      <c r="D70" s="282" t="s">
        <v>65</v>
      </c>
      <c r="E70" s="282" t="s">
        <v>11926</v>
      </c>
      <c r="F70" s="156" t="s">
        <v>12</v>
      </c>
      <c r="G70" s="282"/>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hidden="1">
      <c r="A71" s="155" t="s">
        <v>40</v>
      </c>
      <c r="B71" s="155" t="s">
        <v>11925</v>
      </c>
      <c r="C71" s="155" t="s">
        <v>11925</v>
      </c>
      <c r="D71" s="282" t="s">
        <v>65</v>
      </c>
      <c r="E71" s="282" t="s">
        <v>11926</v>
      </c>
      <c r="F71" s="156" t="s">
        <v>12</v>
      </c>
      <c r="G71" s="282"/>
      <c r="H71" s="155" t="s">
        <v>11927</v>
      </c>
      <c r="I71" s="155" t="s">
        <v>122</v>
      </c>
      <c r="J71" s="155" t="str">
        <f t="shared" si="2"/>
        <v>CobaltJiangmen Chancsun Umicore Industry Co.,Ltd</v>
      </c>
      <c r="K71" s="155" t="str">
        <f t="shared" si="3"/>
        <v>CobaltJiangmen Chancsun Umicore Industry Co.,Ltd</v>
      </c>
    </row>
    <row r="72" spans="1:11" hidden="1">
      <c r="A72" s="155" t="s">
        <v>40</v>
      </c>
      <c r="B72" s="155" t="s">
        <v>160</v>
      </c>
      <c r="C72" s="155" t="s">
        <v>111</v>
      </c>
      <c r="D72" s="282" t="s">
        <v>65</v>
      </c>
      <c r="E72" s="282" t="s">
        <v>112</v>
      </c>
      <c r="F72" s="156" t="s">
        <v>12</v>
      </c>
      <c r="G72" s="282"/>
      <c r="H72" s="155" t="s">
        <v>113</v>
      </c>
      <c r="I72" s="155" t="s">
        <v>114</v>
      </c>
      <c r="J72" s="155" t="str">
        <f t="shared" si="2"/>
        <v>CobaltJiangsu Cobalt Nickel Metal (KLK)</v>
      </c>
      <c r="K72" s="155" t="str">
        <f t="shared" si="3"/>
        <v>CobaltJiangsu Cobalt Nickel Metal (KLK)</v>
      </c>
    </row>
    <row r="73" spans="1:11" hidden="1">
      <c r="A73" s="155" t="s">
        <v>40</v>
      </c>
      <c r="B73" s="155" t="s">
        <v>161</v>
      </c>
      <c r="C73" s="155" t="s">
        <v>111</v>
      </c>
      <c r="D73" s="282" t="s">
        <v>65</v>
      </c>
      <c r="E73" s="282" t="s">
        <v>112</v>
      </c>
      <c r="F73" s="156" t="s">
        <v>12</v>
      </c>
      <c r="G73" s="282"/>
      <c r="H73" s="155" t="s">
        <v>113</v>
      </c>
      <c r="I73" s="155" t="s">
        <v>114</v>
      </c>
      <c r="J73" s="155" t="str">
        <f t="shared" si="2"/>
        <v>CobaltJiangsu KLK Cobalt Nickel Metal Co., Ltd.</v>
      </c>
      <c r="K73" s="155" t="str">
        <f t="shared" si="3"/>
        <v>CobaltJiangsu KLK Cobalt Nickel Metal Co., Ltd.</v>
      </c>
    </row>
    <row r="74" spans="1:11" hidden="1">
      <c r="A74" s="155" t="s">
        <v>40</v>
      </c>
      <c r="B74" s="155" t="s">
        <v>162</v>
      </c>
      <c r="C74" s="155" t="s">
        <v>162</v>
      </c>
      <c r="D74" s="282" t="s">
        <v>65</v>
      </c>
      <c r="E74" s="282" t="s">
        <v>163</v>
      </c>
      <c r="F74" s="156" t="s">
        <v>12</v>
      </c>
      <c r="G74" s="282"/>
      <c r="H74" s="155" t="s">
        <v>164</v>
      </c>
      <c r="I74" s="155" t="s">
        <v>114</v>
      </c>
      <c r="J74" s="155" t="str">
        <f t="shared" si="2"/>
        <v>CobaltJiangsu Xiongfeng Technology Co., Ltd.</v>
      </c>
      <c r="K74" s="155" t="str">
        <f t="shared" si="3"/>
        <v>CobaltJiangsu Xiongfeng Technology Co., Ltd.</v>
      </c>
    </row>
    <row r="75" spans="1:11" hidden="1">
      <c r="A75" s="155" t="s">
        <v>40</v>
      </c>
      <c r="B75" s="155" t="s">
        <v>11800</v>
      </c>
      <c r="C75" s="155" t="s">
        <v>11800</v>
      </c>
      <c r="D75" s="282" t="s">
        <v>65</v>
      </c>
      <c r="E75" s="282" t="s">
        <v>11799</v>
      </c>
      <c r="F75" s="156" t="s">
        <v>12</v>
      </c>
      <c r="G75" s="282"/>
      <c r="H75" s="155" t="s">
        <v>11801</v>
      </c>
      <c r="I75" s="155" t="s">
        <v>106</v>
      </c>
      <c r="J75" s="155" t="str">
        <f t="shared" si="2"/>
        <v>CobaltJiangxi Miracle Golden Tiger Cobalt Co. Ltd.</v>
      </c>
      <c r="K75" s="155" t="str">
        <f t="shared" si="3"/>
        <v>CobaltJiangxi Miracle Golden Tiger Cobalt Co. Ltd.</v>
      </c>
    </row>
    <row r="76" spans="1:11" hidden="1">
      <c r="A76" s="155" t="s">
        <v>40</v>
      </c>
      <c r="B76" s="155" t="s">
        <v>165</v>
      </c>
      <c r="C76" s="155" t="s">
        <v>11928</v>
      </c>
      <c r="D76" s="282" t="s">
        <v>65</v>
      </c>
      <c r="E76" s="282" t="s">
        <v>11929</v>
      </c>
      <c r="F76" s="156" t="s">
        <v>12</v>
      </c>
      <c r="G76" s="282"/>
      <c r="H76" s="155" t="s">
        <v>11930</v>
      </c>
      <c r="I76" s="155" t="s">
        <v>106</v>
      </c>
      <c r="J76" s="155" t="str">
        <f t="shared" si="2"/>
        <v>CobaltJiangxi Rui da Xinnengyuan Technology Co., Ltd.</v>
      </c>
      <c r="K76" s="155" t="str">
        <f t="shared" si="3"/>
        <v>CobaltJiangxi Rui da Xinnengyuan Technology Co., Ltd.</v>
      </c>
    </row>
    <row r="77" spans="1:11" hidden="1">
      <c r="A77" s="155" t="s">
        <v>40</v>
      </c>
      <c r="B77" s="155" t="s">
        <v>11928</v>
      </c>
      <c r="C77" s="155" t="s">
        <v>11928</v>
      </c>
      <c r="D77" s="282" t="s">
        <v>65</v>
      </c>
      <c r="E77" s="282" t="s">
        <v>11929</v>
      </c>
      <c r="F77" s="156" t="s">
        <v>12</v>
      </c>
      <c r="G77" s="282"/>
      <c r="H77" s="155" t="s">
        <v>11930</v>
      </c>
      <c r="I77" s="155" t="s">
        <v>106</v>
      </c>
      <c r="J77" s="155" t="str">
        <f t="shared" si="2"/>
        <v>CobaltJiangxi Ruida New Energy Technology Co., Ltd.</v>
      </c>
      <c r="K77" s="155" t="str">
        <f t="shared" si="3"/>
        <v>CobaltJiangxi Ruida New Energy Technology Co., Ltd.</v>
      </c>
    </row>
    <row r="78" spans="1:11" hidden="1">
      <c r="A78" s="155" t="s">
        <v>40</v>
      </c>
      <c r="B78" s="155" t="s">
        <v>18615</v>
      </c>
      <c r="C78" s="155" t="s">
        <v>18615</v>
      </c>
      <c r="D78" s="282" t="s">
        <v>76</v>
      </c>
      <c r="E78" s="282" t="s">
        <v>18616</v>
      </c>
      <c r="F78" s="156" t="s">
        <v>12</v>
      </c>
      <c r="G78" s="282"/>
      <c r="H78" s="155" t="s">
        <v>18633</v>
      </c>
      <c r="I78" s="155" t="s">
        <v>10882</v>
      </c>
      <c r="J78" s="155" t="str">
        <f t="shared" si="2"/>
        <v>CobaltJing Yuan Tungsten Technology Co., Ltd.</v>
      </c>
      <c r="K78" s="155" t="str">
        <f t="shared" si="3"/>
        <v>CobaltJing Yuan Tungsten Technology Co., Ltd.</v>
      </c>
    </row>
    <row r="79" spans="1:11" hidden="1">
      <c r="A79" s="155" t="s">
        <v>40</v>
      </c>
      <c r="B79" s="155" t="s">
        <v>166</v>
      </c>
      <c r="C79" s="155" t="s">
        <v>166</v>
      </c>
      <c r="D79" s="282" t="s">
        <v>65</v>
      </c>
      <c r="E79" s="282" t="s">
        <v>167</v>
      </c>
      <c r="F79" s="156" t="s">
        <v>12</v>
      </c>
      <c r="G79" s="282"/>
      <c r="H79" s="155" t="s">
        <v>168</v>
      </c>
      <c r="I79" s="155" t="s">
        <v>169</v>
      </c>
      <c r="J79" s="155" t="str">
        <f t="shared" si="2"/>
        <v>CobaltJingmen GEM Co., Ltd.</v>
      </c>
      <c r="K79" s="155" t="str">
        <f t="shared" si="3"/>
        <v>CobaltJingmen GEM Co., Ltd.</v>
      </c>
    </row>
    <row r="80" spans="1:11" hidden="1">
      <c r="A80" s="155" t="s">
        <v>40</v>
      </c>
      <c r="B80" s="155" t="s">
        <v>170</v>
      </c>
      <c r="C80" s="155" t="s">
        <v>170</v>
      </c>
      <c r="D80" s="282" t="s">
        <v>171</v>
      </c>
      <c r="E80" s="282" t="s">
        <v>172</v>
      </c>
      <c r="F80" s="156" t="s">
        <v>12</v>
      </c>
      <c r="G80" s="282"/>
      <c r="H80" s="155" t="s">
        <v>173</v>
      </c>
      <c r="I80" s="155" t="s">
        <v>174</v>
      </c>
      <c r="J80" s="155" t="str">
        <f t="shared" si="2"/>
        <v>CobaltJSC Kolskaya Mining and Metallurgical Company (Kola MMC)</v>
      </c>
      <c r="K80" s="155" t="str">
        <f t="shared" si="3"/>
        <v>CobaltJSC Kolskaya Mining and Metallurgical Company (Kola MMC)</v>
      </c>
    </row>
    <row r="81" spans="1:11" hidden="1">
      <c r="A81" s="155" t="s">
        <v>40</v>
      </c>
      <c r="B81" s="155" t="s">
        <v>175</v>
      </c>
      <c r="C81" s="155" t="s">
        <v>175</v>
      </c>
      <c r="D81" s="282" t="s">
        <v>60</v>
      </c>
      <c r="E81" s="282" t="s">
        <v>176</v>
      </c>
      <c r="F81" s="156" t="s">
        <v>12</v>
      </c>
      <c r="G81" s="282"/>
      <c r="H81" s="155" t="s">
        <v>177</v>
      </c>
      <c r="I81" s="155" t="s">
        <v>178</v>
      </c>
      <c r="J81" s="155" t="str">
        <f t="shared" si="2"/>
        <v>CobaltKamoto Copper Company</v>
      </c>
      <c r="K81" s="155" t="str">
        <f t="shared" si="3"/>
        <v>CobaltKamoto Copper Company</v>
      </c>
    </row>
    <row r="82" spans="1:11" hidden="1">
      <c r="A82" s="155" t="s">
        <v>40</v>
      </c>
      <c r="B82" s="155" t="s">
        <v>11864</v>
      </c>
      <c r="C82" s="155" t="s">
        <v>11803</v>
      </c>
      <c r="D82" s="282" t="s">
        <v>60</v>
      </c>
      <c r="E82" s="282" t="s">
        <v>11802</v>
      </c>
      <c r="F82" s="156" t="s">
        <v>12</v>
      </c>
      <c r="G82" s="282"/>
      <c r="H82" s="155" t="s">
        <v>62</v>
      </c>
      <c r="I82" s="155" t="s">
        <v>63</v>
      </c>
      <c r="J82" s="155" t="str">
        <f t="shared" si="2"/>
        <v>CobaltKasombo Minerals (SPRL) - MIKAS Huayou</v>
      </c>
      <c r="K82" s="155" t="str">
        <f t="shared" si="3"/>
        <v>CobaltKasombo Minerals (SPRL) - MIKAS Huayou</v>
      </c>
    </row>
    <row r="83" spans="1:11" hidden="1">
      <c r="A83" s="155" t="s">
        <v>40</v>
      </c>
      <c r="B83" s="155" t="s">
        <v>18168</v>
      </c>
      <c r="C83" s="155" t="s">
        <v>18602</v>
      </c>
      <c r="D83" s="282" t="s">
        <v>60</v>
      </c>
      <c r="E83" s="282" t="s">
        <v>18603</v>
      </c>
      <c r="F83" s="156" t="s">
        <v>12</v>
      </c>
      <c r="G83" s="282"/>
      <c r="H83" s="155" t="s">
        <v>18626</v>
      </c>
      <c r="I83" s="155" t="s">
        <v>178</v>
      </c>
      <c r="J83" s="155" t="str">
        <f t="shared" si="2"/>
        <v>CobaltKFM</v>
      </c>
      <c r="K83" s="155" t="str">
        <f t="shared" si="3"/>
        <v>CobaltKFM</v>
      </c>
    </row>
    <row r="84" spans="1:11" hidden="1">
      <c r="A84" s="155" t="s">
        <v>40</v>
      </c>
      <c r="B84" s="155" t="s">
        <v>18617</v>
      </c>
      <c r="C84" s="155" t="s">
        <v>18172</v>
      </c>
      <c r="D84" s="282" t="s">
        <v>60</v>
      </c>
      <c r="E84" s="282" t="s">
        <v>18618</v>
      </c>
      <c r="F84" s="156" t="s">
        <v>12</v>
      </c>
      <c r="G84" s="282"/>
      <c r="H84" s="155" t="s">
        <v>62</v>
      </c>
      <c r="I84" s="155" t="s">
        <v>63</v>
      </c>
      <c r="J84" s="155" t="str">
        <f t="shared" si="2"/>
        <v>CobaltKinsevere</v>
      </c>
      <c r="K84" s="155" t="str">
        <f t="shared" si="3"/>
        <v>CobaltKinsevere</v>
      </c>
    </row>
    <row r="85" spans="1:11" hidden="1">
      <c r="A85" s="155" t="s">
        <v>40</v>
      </c>
      <c r="B85" s="155" t="s">
        <v>218</v>
      </c>
      <c r="C85" s="155" t="s">
        <v>11865</v>
      </c>
      <c r="D85" s="282" t="s">
        <v>60</v>
      </c>
      <c r="E85" s="282" t="s">
        <v>11866</v>
      </c>
      <c r="F85" s="156" t="s">
        <v>12</v>
      </c>
      <c r="G85" s="282"/>
      <c r="H85" s="155" t="s">
        <v>177</v>
      </c>
      <c r="I85" s="155" t="s">
        <v>178</v>
      </c>
      <c r="J85" s="155" t="str">
        <f t="shared" si="2"/>
        <v>CobaltKisanfu</v>
      </c>
      <c r="K85" s="155" t="str">
        <f t="shared" si="3"/>
        <v>CobaltKisanfu</v>
      </c>
    </row>
    <row r="86" spans="1:11" hidden="1">
      <c r="A86" s="155" t="s">
        <v>40</v>
      </c>
      <c r="B86" s="155" t="s">
        <v>11865</v>
      </c>
      <c r="C86" s="155" t="s">
        <v>11865</v>
      </c>
      <c r="D86" s="282" t="s">
        <v>60</v>
      </c>
      <c r="E86" s="282" t="s">
        <v>11866</v>
      </c>
      <c r="F86" s="156" t="s">
        <v>12</v>
      </c>
      <c r="G86" s="282"/>
      <c r="H86" s="155" t="s">
        <v>177</v>
      </c>
      <c r="I86" s="155" t="s">
        <v>178</v>
      </c>
      <c r="J86" s="155" t="str">
        <f t="shared" si="2"/>
        <v>CobaltKisanfu Mining (Kimin)</v>
      </c>
      <c r="K86" s="155" t="str">
        <f t="shared" si="3"/>
        <v>CobaltKisanfu Mining (Kimin)</v>
      </c>
    </row>
    <row r="87" spans="1:11" hidden="1">
      <c r="A87" s="155" t="s">
        <v>40</v>
      </c>
      <c r="B87" s="155" t="s">
        <v>179</v>
      </c>
      <c r="C87" s="155" t="s">
        <v>170</v>
      </c>
      <c r="D87" s="282" t="s">
        <v>171</v>
      </c>
      <c r="E87" s="282" t="s">
        <v>172</v>
      </c>
      <c r="F87" s="156" t="s">
        <v>12</v>
      </c>
      <c r="G87" s="282"/>
      <c r="H87" s="155" t="s">
        <v>173</v>
      </c>
      <c r="I87" s="155" t="s">
        <v>174</v>
      </c>
      <c r="J87" s="155" t="str">
        <f t="shared" si="2"/>
        <v>CobaltKola Mining and Metallurgical Company</v>
      </c>
      <c r="K87" s="155" t="str">
        <f t="shared" si="3"/>
        <v>CobaltKola Mining and Metallurgical Company</v>
      </c>
    </row>
    <row r="88" spans="1:11" hidden="1">
      <c r="A88" s="155" t="s">
        <v>40</v>
      </c>
      <c r="B88" s="155" t="s">
        <v>180</v>
      </c>
      <c r="C88" s="155" t="s">
        <v>11867</v>
      </c>
      <c r="D88" s="282" t="s">
        <v>60</v>
      </c>
      <c r="E88" s="282" t="s">
        <v>181</v>
      </c>
      <c r="F88" s="156" t="s">
        <v>12</v>
      </c>
      <c r="G88" s="282"/>
      <c r="H88" s="155" t="s">
        <v>62</v>
      </c>
      <c r="I88" s="155" t="s">
        <v>63</v>
      </c>
      <c r="J88" s="155" t="str">
        <f t="shared" si="2"/>
        <v>CobaltKolwezi Tailings (KMT, aka Kingamyambo Musonoi Tailings)</v>
      </c>
      <c r="K88" s="155" t="str">
        <f t="shared" si="3"/>
        <v>CobaltKolwezi Tailings (KMT, aka Kingamyambo Musonoi Tailings)</v>
      </c>
    </row>
    <row r="89" spans="1:11" hidden="1">
      <c r="A89" s="155" t="s">
        <v>40</v>
      </c>
      <c r="B89" s="155" t="s">
        <v>11867</v>
      </c>
      <c r="C89" s="155" t="s">
        <v>11867</v>
      </c>
      <c r="D89" s="282" t="s">
        <v>60</v>
      </c>
      <c r="E89" s="282" t="s">
        <v>181</v>
      </c>
      <c r="F89" s="156" t="s">
        <v>12</v>
      </c>
      <c r="G89" s="282"/>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hidden="1">
      <c r="A90" s="155" t="s">
        <v>40</v>
      </c>
      <c r="B90" s="155" t="s">
        <v>11840</v>
      </c>
      <c r="C90" s="155" t="s">
        <v>11803</v>
      </c>
      <c r="D90" s="282" t="s">
        <v>60</v>
      </c>
      <c r="E90" s="282" t="s">
        <v>11802</v>
      </c>
      <c r="F90" s="156" t="s">
        <v>12</v>
      </c>
      <c r="G90" s="282"/>
      <c r="H90" s="155" t="s">
        <v>62</v>
      </c>
      <c r="I90" s="155" t="s">
        <v>63</v>
      </c>
      <c r="J90" s="155" t="str">
        <f t="shared" si="2"/>
        <v>CobaltLa Miniere de Kambove</v>
      </c>
      <c r="K90" s="155" t="str">
        <f t="shared" si="3"/>
        <v>CobaltLa Miniere de Kambove</v>
      </c>
    </row>
    <row r="91" spans="1:11" hidden="1">
      <c r="A91" s="155" t="s">
        <v>40</v>
      </c>
      <c r="B91" s="155" t="s">
        <v>11841</v>
      </c>
      <c r="C91" s="155" t="s">
        <v>11803</v>
      </c>
      <c r="D91" s="282" t="s">
        <v>60</v>
      </c>
      <c r="E91" s="282" t="s">
        <v>11802</v>
      </c>
      <c r="F91" s="156" t="s">
        <v>12</v>
      </c>
      <c r="G91" s="282"/>
      <c r="H91" s="155" t="s">
        <v>62</v>
      </c>
      <c r="I91" s="155" t="s">
        <v>63</v>
      </c>
      <c r="J91" s="155" t="str">
        <f t="shared" si="2"/>
        <v>CobaltLa Miniere de Kasombo</v>
      </c>
      <c r="K91" s="155" t="str">
        <f t="shared" si="3"/>
        <v>CobaltLa Miniere de Kasombo</v>
      </c>
    </row>
    <row r="92" spans="1:11" hidden="1">
      <c r="A92" s="155" t="s">
        <v>40</v>
      </c>
      <c r="B92" s="155" t="s">
        <v>11803</v>
      </c>
      <c r="C92" s="155" t="s">
        <v>11803</v>
      </c>
      <c r="D92" s="282" t="s">
        <v>60</v>
      </c>
      <c r="E92" s="282" t="s">
        <v>11802</v>
      </c>
      <c r="F92" s="156" t="s">
        <v>12</v>
      </c>
      <c r="G92" s="282"/>
      <c r="H92" s="155" t="s">
        <v>62</v>
      </c>
      <c r="I92" s="155" t="s">
        <v>63</v>
      </c>
      <c r="J92" s="155" t="str">
        <f t="shared" si="2"/>
        <v>CobaltLA MINIERE DE KASOMBO SAS</v>
      </c>
      <c r="K92" s="155" t="str">
        <f t="shared" si="3"/>
        <v>CobaltLA MINIERE DE KASOMBO SAS</v>
      </c>
    </row>
    <row r="93" spans="1:11" hidden="1">
      <c r="A93" s="155" t="s">
        <v>40</v>
      </c>
      <c r="B93" s="155" t="s">
        <v>182</v>
      </c>
      <c r="C93" s="155" t="s">
        <v>182</v>
      </c>
      <c r="D93" s="282" t="s">
        <v>65</v>
      </c>
      <c r="E93" s="282" t="s">
        <v>183</v>
      </c>
      <c r="F93" s="156" t="s">
        <v>12</v>
      </c>
      <c r="G93" s="282"/>
      <c r="H93" s="155" t="s">
        <v>184</v>
      </c>
      <c r="I93" s="155" t="s">
        <v>185</v>
      </c>
      <c r="J93" s="155" t="str">
        <f t="shared" si="2"/>
        <v>CobaltLanzhou Jinchuan Advanced Materials Technology Co., Ltd.</v>
      </c>
      <c r="K93" s="155" t="str">
        <f t="shared" si="3"/>
        <v>CobaltLanzhou Jinchuan Advanced Materials Technology Co., Ltd.</v>
      </c>
    </row>
    <row r="94" spans="1:11" hidden="1">
      <c r="A94" s="155" t="s">
        <v>40</v>
      </c>
      <c r="B94" s="155" t="s">
        <v>11931</v>
      </c>
      <c r="C94" s="155" t="s">
        <v>11931</v>
      </c>
      <c r="D94" s="282" t="s">
        <v>76</v>
      </c>
      <c r="E94" s="282" t="s">
        <v>11868</v>
      </c>
      <c r="F94" s="156" t="s">
        <v>12</v>
      </c>
      <c r="G94" s="282"/>
      <c r="H94" s="155" t="s">
        <v>11932</v>
      </c>
      <c r="I94" s="155" t="s">
        <v>10871</v>
      </c>
      <c r="J94" s="155" t="str">
        <f t="shared" si="2"/>
        <v>CobaltLianyou Resources Co., Ltd.</v>
      </c>
      <c r="K94" s="155" t="str">
        <f t="shared" si="3"/>
        <v>CobaltLianyou Resources Co., Ltd.</v>
      </c>
    </row>
    <row r="95" spans="1:11" hidden="1">
      <c r="A95" s="155" t="s">
        <v>40</v>
      </c>
      <c r="B95" s="155" t="s">
        <v>18619</v>
      </c>
      <c r="C95" s="155" t="s">
        <v>18619</v>
      </c>
      <c r="D95" s="282" t="s">
        <v>303</v>
      </c>
      <c r="E95" s="282" t="s">
        <v>18620</v>
      </c>
      <c r="F95" s="156" t="s">
        <v>12</v>
      </c>
      <c r="G95" s="282"/>
      <c r="H95" s="155" t="s">
        <v>18628</v>
      </c>
      <c r="I95" s="155" t="s">
        <v>5587</v>
      </c>
      <c r="J95" s="155" t="str">
        <f t="shared" si="2"/>
        <v>CobaltLOHUM CLEANTECH PVT LTD</v>
      </c>
      <c r="K95" s="155" t="str">
        <f t="shared" si="3"/>
        <v>CobaltLOHUM CLEANTECH PVT LTD</v>
      </c>
    </row>
    <row r="96" spans="1:11" hidden="1">
      <c r="A96" s="155" t="s">
        <v>40</v>
      </c>
      <c r="B96" s="155" t="s">
        <v>19561</v>
      </c>
      <c r="C96" s="155" t="s">
        <v>272</v>
      </c>
      <c r="D96" s="282" t="s">
        <v>95</v>
      </c>
      <c r="E96" s="282" t="s">
        <v>273</v>
      </c>
      <c r="F96" s="156" t="s">
        <v>12</v>
      </c>
      <c r="G96" s="282"/>
      <c r="H96" s="155" t="s">
        <v>274</v>
      </c>
      <c r="I96" s="155" t="s">
        <v>275</v>
      </c>
      <c r="J96" s="155" t="str">
        <f t="shared" si="2"/>
        <v>CobaltLong Harbor Nickel Processing Plant</v>
      </c>
      <c r="K96" s="155" t="str">
        <f t="shared" si="3"/>
        <v>CobaltLong Harbor Nickel Processing Plant</v>
      </c>
    </row>
    <row r="97" spans="1:11" hidden="1">
      <c r="A97" s="155" t="s">
        <v>40</v>
      </c>
      <c r="B97" s="155" t="s">
        <v>187</v>
      </c>
      <c r="C97" s="155" t="s">
        <v>59</v>
      </c>
      <c r="D97" s="282" t="s">
        <v>60</v>
      </c>
      <c r="E97" s="282" t="s">
        <v>61</v>
      </c>
      <c r="F97" s="156" t="s">
        <v>12</v>
      </c>
      <c r="G97" s="282"/>
      <c r="H97" s="155" t="s">
        <v>62</v>
      </c>
      <c r="I97" s="155" t="s">
        <v>63</v>
      </c>
      <c r="J97" s="155" t="str">
        <f t="shared" si="2"/>
        <v>CobaltLubumbashi (Mine de L’Etoile)</v>
      </c>
      <c r="K97" s="155" t="str">
        <f t="shared" si="3"/>
        <v>CobaltLubumbashi (Mine de L’Etoile)</v>
      </c>
    </row>
    <row r="98" spans="1:11" hidden="1">
      <c r="A98" s="155" t="s">
        <v>40</v>
      </c>
      <c r="B98" s="155" t="s">
        <v>11842</v>
      </c>
      <c r="C98" s="155" t="s">
        <v>175</v>
      </c>
      <c r="D98" s="282" t="s">
        <v>60</v>
      </c>
      <c r="E98" s="282" t="s">
        <v>176</v>
      </c>
      <c r="F98" s="156" t="s">
        <v>12</v>
      </c>
      <c r="G98" s="282"/>
      <c r="H98" s="155" t="s">
        <v>177</v>
      </c>
      <c r="I98" s="155" t="s">
        <v>178</v>
      </c>
      <c r="J98" s="155" t="str">
        <f t="shared" si="2"/>
        <v>CobaltLuilu Metallurgical Plant</v>
      </c>
      <c r="K98" s="155" t="str">
        <f t="shared" si="3"/>
        <v>CobaltLuilu Metallurgical Plant</v>
      </c>
    </row>
    <row r="99" spans="1:11" hidden="1">
      <c r="A99" s="155" t="s">
        <v>40</v>
      </c>
      <c r="B99" s="155" t="s">
        <v>11933</v>
      </c>
      <c r="C99" s="155" t="s">
        <v>11933</v>
      </c>
      <c r="D99" s="282" t="s">
        <v>60</v>
      </c>
      <c r="E99" s="282" t="s">
        <v>11935</v>
      </c>
      <c r="F99" s="156" t="s">
        <v>12</v>
      </c>
      <c r="G99" s="282"/>
      <c r="H99" s="155" t="s">
        <v>11934</v>
      </c>
      <c r="I99" s="155" t="s">
        <v>178</v>
      </c>
      <c r="J99" s="155" t="str">
        <f t="shared" si="2"/>
        <v>CobaltLUILU RESSOURCES SAS</v>
      </c>
      <c r="K99" s="155" t="str">
        <f t="shared" si="3"/>
        <v>CobaltLUILU RESSOURCES SAS</v>
      </c>
    </row>
    <row r="100" spans="1:11" hidden="1">
      <c r="A100" s="155" t="s">
        <v>40</v>
      </c>
      <c r="B100" s="155" t="s">
        <v>189</v>
      </c>
      <c r="C100" s="155" t="s">
        <v>189</v>
      </c>
      <c r="D100" s="282" t="s">
        <v>190</v>
      </c>
      <c r="E100" s="282" t="s">
        <v>191</v>
      </c>
      <c r="F100" s="156" t="s">
        <v>12</v>
      </c>
      <c r="G100" s="282"/>
      <c r="H100" s="155" t="s">
        <v>192</v>
      </c>
      <c r="I100" s="155" t="s">
        <v>192</v>
      </c>
      <c r="J100" s="155" t="str">
        <f t="shared" si="2"/>
        <v>CobaltMechema Chemicals (Thailand) Co., Ltd.</v>
      </c>
      <c r="K100" s="155" t="str">
        <f t="shared" si="3"/>
        <v>CobaltMechema Chemicals (Thailand) Co., Ltd.</v>
      </c>
    </row>
    <row r="101" spans="1:11" hidden="1">
      <c r="A101" s="155" t="s">
        <v>40</v>
      </c>
      <c r="B101" s="155" t="s">
        <v>193</v>
      </c>
      <c r="C101" s="155" t="s">
        <v>193</v>
      </c>
      <c r="D101" s="282" t="s">
        <v>65</v>
      </c>
      <c r="E101" s="282" t="s">
        <v>194</v>
      </c>
      <c r="F101" s="156" t="s">
        <v>12</v>
      </c>
      <c r="G101" s="282"/>
      <c r="H101" s="155" t="s">
        <v>195</v>
      </c>
      <c r="I101" s="155" t="s">
        <v>196</v>
      </c>
      <c r="J101" s="155" t="str">
        <f t="shared" si="2"/>
        <v>CobaltMechema Chemicals shang-yu</v>
      </c>
      <c r="K101" s="155" t="str">
        <f t="shared" si="3"/>
        <v>CobaltMechema Chemicals shang-yu</v>
      </c>
    </row>
    <row r="102" spans="1:11" hidden="1">
      <c r="A102" s="155" t="s">
        <v>40</v>
      </c>
      <c r="B102" s="155" t="s">
        <v>197</v>
      </c>
      <c r="C102" s="155" t="s">
        <v>197</v>
      </c>
      <c r="D102" s="282" t="s">
        <v>81</v>
      </c>
      <c r="E102" s="282" t="s">
        <v>198</v>
      </c>
      <c r="F102" s="156" t="s">
        <v>12</v>
      </c>
      <c r="G102" s="282"/>
      <c r="H102" s="155" t="s">
        <v>83</v>
      </c>
      <c r="I102" s="155" t="s">
        <v>84</v>
      </c>
      <c r="J102" s="155" t="str">
        <f t="shared" si="2"/>
        <v>CobaltMechema Korea, Co., Ltd.</v>
      </c>
      <c r="K102" s="155" t="str">
        <f t="shared" si="3"/>
        <v>CobaltMechema Korea, Co., Ltd.</v>
      </c>
    </row>
    <row r="103" spans="1:11" hidden="1">
      <c r="A103" s="155" t="s">
        <v>40</v>
      </c>
      <c r="B103" s="155" t="s">
        <v>199</v>
      </c>
      <c r="C103" s="155" t="s">
        <v>199</v>
      </c>
      <c r="D103" s="282" t="s">
        <v>76</v>
      </c>
      <c r="E103" s="282" t="s">
        <v>200</v>
      </c>
      <c r="F103" s="156" t="s">
        <v>12</v>
      </c>
      <c r="G103" s="282"/>
      <c r="H103" s="155" t="s">
        <v>201</v>
      </c>
      <c r="I103" s="155" t="s">
        <v>201</v>
      </c>
      <c r="J103" s="155" t="str">
        <f t="shared" si="2"/>
        <v>CobaltMechema Taiwan Plant 1</v>
      </c>
      <c r="K103" s="155" t="str">
        <f t="shared" si="3"/>
        <v>CobaltMechema Taiwan Plant 1</v>
      </c>
    </row>
    <row r="104" spans="1:11" hidden="1">
      <c r="A104" s="155" t="s">
        <v>40</v>
      </c>
      <c r="B104" s="155" t="s">
        <v>202</v>
      </c>
      <c r="C104" s="155" t="s">
        <v>202</v>
      </c>
      <c r="D104" s="282" t="s">
        <v>76</v>
      </c>
      <c r="E104" s="282" t="s">
        <v>203</v>
      </c>
      <c r="F104" s="156" t="s">
        <v>12</v>
      </c>
      <c r="G104" s="282"/>
      <c r="H104" s="155" t="s">
        <v>201</v>
      </c>
      <c r="I104" s="155" t="s">
        <v>201</v>
      </c>
      <c r="J104" s="155" t="str">
        <f t="shared" si="2"/>
        <v>CobaltMechema Taiwan Plant 2</v>
      </c>
      <c r="K104" s="155" t="str">
        <f t="shared" si="3"/>
        <v>CobaltMechema Taiwan Plant 2</v>
      </c>
    </row>
    <row r="105" spans="1:11" hidden="1">
      <c r="A105" s="155" t="s">
        <v>40</v>
      </c>
      <c r="B105" s="155" t="s">
        <v>204</v>
      </c>
      <c r="C105" s="155" t="s">
        <v>204</v>
      </c>
      <c r="D105" s="282" t="s">
        <v>60</v>
      </c>
      <c r="E105" s="282" t="s">
        <v>205</v>
      </c>
      <c r="F105" s="156" t="s">
        <v>12</v>
      </c>
      <c r="G105" s="282"/>
      <c r="H105" s="155" t="s">
        <v>206</v>
      </c>
      <c r="I105" s="155" t="s">
        <v>63</v>
      </c>
      <c r="J105" s="155" t="str">
        <f t="shared" si="2"/>
        <v>CobaltMETAL MINES SARL</v>
      </c>
      <c r="K105" s="155" t="str">
        <f t="shared" si="3"/>
        <v>CobaltMETAL MINES SARL</v>
      </c>
    </row>
    <row r="106" spans="1:11" hidden="1">
      <c r="A106" s="155" t="s">
        <v>40</v>
      </c>
      <c r="B106" s="155" t="s">
        <v>207</v>
      </c>
      <c r="C106" s="155" t="s">
        <v>11867</v>
      </c>
      <c r="D106" s="282" t="s">
        <v>60</v>
      </c>
      <c r="E106" s="282" t="s">
        <v>181</v>
      </c>
      <c r="F106" s="156" t="s">
        <v>12</v>
      </c>
      <c r="G106" s="282"/>
      <c r="H106" s="155" t="s">
        <v>62</v>
      </c>
      <c r="I106" s="155" t="s">
        <v>63</v>
      </c>
      <c r="J106" s="155" t="str">
        <f t="shared" si="2"/>
        <v>CobaltMetalkol</v>
      </c>
      <c r="K106" s="155" t="str">
        <f t="shared" si="3"/>
        <v>CobaltMetalkol</v>
      </c>
    </row>
    <row r="107" spans="1:11" hidden="1">
      <c r="A107" s="155" t="s">
        <v>40</v>
      </c>
      <c r="B107" s="155" t="s">
        <v>11843</v>
      </c>
      <c r="C107" s="155" t="s">
        <v>11803</v>
      </c>
      <c r="D107" s="282" t="s">
        <v>60</v>
      </c>
      <c r="E107" s="282" t="s">
        <v>11802</v>
      </c>
      <c r="F107" s="156" t="s">
        <v>12</v>
      </c>
      <c r="G107" s="282"/>
      <c r="H107" s="155" t="s">
        <v>62</v>
      </c>
      <c r="I107" s="155" t="s">
        <v>63</v>
      </c>
      <c r="J107" s="155" t="str">
        <f t="shared" si="2"/>
        <v>CobaltMIKAS</v>
      </c>
      <c r="K107" s="155" t="str">
        <f t="shared" si="3"/>
        <v>CobaltMIKAS</v>
      </c>
    </row>
    <row r="108" spans="1:11" hidden="1">
      <c r="A108" s="155" t="s">
        <v>40</v>
      </c>
      <c r="B108" s="155" t="s">
        <v>208</v>
      </c>
      <c r="C108" s="155" t="s">
        <v>209</v>
      </c>
      <c r="D108" s="282" t="s">
        <v>210</v>
      </c>
      <c r="E108" s="282" t="s">
        <v>211</v>
      </c>
      <c r="F108" s="156" t="s">
        <v>12</v>
      </c>
      <c r="G108" s="282"/>
      <c r="H108" s="155" t="s">
        <v>212</v>
      </c>
      <c r="I108" s="155" t="s">
        <v>213</v>
      </c>
      <c r="J108" s="155" t="str">
        <f t="shared" si="2"/>
        <v>CobaltMinara Resources Pty</v>
      </c>
      <c r="K108" s="155" t="str">
        <f t="shared" si="3"/>
        <v>CobaltMinara Resources Pty</v>
      </c>
    </row>
    <row r="109" spans="1:11" hidden="1">
      <c r="A109" s="155" t="s">
        <v>40</v>
      </c>
      <c r="B109" s="155" t="s">
        <v>214</v>
      </c>
      <c r="C109" s="155" t="s">
        <v>209</v>
      </c>
      <c r="D109" s="282" t="s">
        <v>210</v>
      </c>
      <c r="E109" s="282" t="s">
        <v>211</v>
      </c>
      <c r="F109" s="156" t="s">
        <v>12</v>
      </c>
      <c r="G109" s="282"/>
      <c r="H109" s="155" t="s">
        <v>212</v>
      </c>
      <c r="I109" s="155" t="s">
        <v>213</v>
      </c>
      <c r="J109" s="155" t="str">
        <f t="shared" si="2"/>
        <v>CobaltMinara Resources Pty Ltd.</v>
      </c>
      <c r="K109" s="155" t="str">
        <f t="shared" si="3"/>
        <v>CobaltMinara Resources Pty Ltd.</v>
      </c>
    </row>
    <row r="110" spans="1:11" hidden="1">
      <c r="A110" s="155" t="s">
        <v>40</v>
      </c>
      <c r="B110" s="155" t="s">
        <v>216</v>
      </c>
      <c r="C110" s="155" t="s">
        <v>216</v>
      </c>
      <c r="D110" s="282" t="s">
        <v>60</v>
      </c>
      <c r="E110" s="282" t="s">
        <v>217</v>
      </c>
      <c r="F110" s="156" t="s">
        <v>12</v>
      </c>
      <c r="G110" s="282"/>
      <c r="H110" s="155" t="s">
        <v>218</v>
      </c>
      <c r="I110" s="155" t="s">
        <v>178</v>
      </c>
      <c r="J110" s="155" t="str">
        <f t="shared" si="2"/>
        <v>CobaltMKM - La Miniere de Kalumbwe Myunga</v>
      </c>
      <c r="K110" s="155" t="str">
        <f t="shared" si="3"/>
        <v>CobaltMKM - La Miniere de Kalumbwe Myunga</v>
      </c>
    </row>
    <row r="111" spans="1:11" hidden="1">
      <c r="A111" s="155" t="s">
        <v>40</v>
      </c>
      <c r="B111" s="155" t="s">
        <v>219</v>
      </c>
      <c r="C111" s="155" t="s">
        <v>216</v>
      </c>
      <c r="D111" s="282" t="s">
        <v>60</v>
      </c>
      <c r="E111" s="282" t="s">
        <v>217</v>
      </c>
      <c r="F111" s="156" t="s">
        <v>12</v>
      </c>
      <c r="G111" s="282"/>
      <c r="H111" s="155" t="s">
        <v>218</v>
      </c>
      <c r="I111" s="155" t="s">
        <v>178</v>
      </c>
      <c r="J111" s="155" t="str">
        <f t="shared" si="2"/>
        <v>CobaltMKM - La Minière de Kalumbwe Myunga</v>
      </c>
      <c r="K111" s="155" t="str">
        <f t="shared" si="3"/>
        <v>CobaltMKM - La Minière de Kalumbwe Myunga</v>
      </c>
    </row>
    <row r="112" spans="1:11" hidden="1">
      <c r="A112" s="155" t="s">
        <v>40</v>
      </c>
      <c r="B112" s="155" t="s">
        <v>18172</v>
      </c>
      <c r="C112" s="155" t="s">
        <v>18172</v>
      </c>
      <c r="D112" s="282" t="s">
        <v>60</v>
      </c>
      <c r="E112" s="282" t="s">
        <v>18618</v>
      </c>
      <c r="F112" s="156" t="s">
        <v>12</v>
      </c>
      <c r="G112" s="282"/>
      <c r="H112" s="155" t="s">
        <v>62</v>
      </c>
      <c r="I112" s="155" t="s">
        <v>63</v>
      </c>
      <c r="J112" s="155" t="str">
        <f t="shared" si="2"/>
        <v>CobaltMMG Kinsevere SARL</v>
      </c>
      <c r="K112" s="155" t="str">
        <f t="shared" si="3"/>
        <v>CobaltMMG Kinsevere SARL</v>
      </c>
    </row>
    <row r="113" spans="1:11" hidden="1">
      <c r="A113" s="155" t="s">
        <v>40</v>
      </c>
      <c r="B113" s="155" t="s">
        <v>209</v>
      </c>
      <c r="C113" s="155" t="s">
        <v>209</v>
      </c>
      <c r="D113" s="282" t="s">
        <v>210</v>
      </c>
      <c r="E113" s="282" t="s">
        <v>211</v>
      </c>
      <c r="F113" s="156" t="s">
        <v>12</v>
      </c>
      <c r="G113" s="282"/>
      <c r="H113" s="155" t="s">
        <v>212</v>
      </c>
      <c r="I113" s="155" t="s">
        <v>213</v>
      </c>
      <c r="J113" s="155" t="str">
        <f t="shared" si="2"/>
        <v>CobaltMurrin Murrin Nickel Cobalt Plant</v>
      </c>
      <c r="K113" s="155" t="str">
        <f t="shared" si="3"/>
        <v>CobaltMurrin Murrin Nickel Cobalt Plant</v>
      </c>
    </row>
    <row r="114" spans="1:11" hidden="1">
      <c r="A114" s="155" t="s">
        <v>40</v>
      </c>
      <c r="B114" s="155" t="s">
        <v>11936</v>
      </c>
      <c r="C114" s="155" t="s">
        <v>11869</v>
      </c>
      <c r="D114" s="282" t="s">
        <v>60</v>
      </c>
      <c r="E114" s="282" t="s">
        <v>11870</v>
      </c>
      <c r="F114" s="156" t="s">
        <v>12</v>
      </c>
      <c r="G114" s="282"/>
      <c r="H114" s="155" t="s">
        <v>177</v>
      </c>
      <c r="I114" s="155" t="s">
        <v>178</v>
      </c>
      <c r="J114" s="155" t="str">
        <f t="shared" si="2"/>
        <v>CobaltMutanda</v>
      </c>
      <c r="K114" s="155" t="str">
        <f t="shared" si="3"/>
        <v>CobaltMutanda</v>
      </c>
    </row>
    <row r="115" spans="1:11" hidden="1">
      <c r="A115" s="155" t="s">
        <v>40</v>
      </c>
      <c r="B115" s="155" t="s">
        <v>11869</v>
      </c>
      <c r="C115" s="155" t="s">
        <v>11869</v>
      </c>
      <c r="D115" s="282" t="s">
        <v>60</v>
      </c>
      <c r="E115" s="282" t="s">
        <v>11870</v>
      </c>
      <c r="F115" s="156" t="s">
        <v>12</v>
      </c>
      <c r="G115" s="282"/>
      <c r="H115" s="155" t="s">
        <v>177</v>
      </c>
      <c r="I115" s="155" t="s">
        <v>178</v>
      </c>
      <c r="J115" s="155" t="str">
        <f t="shared" si="2"/>
        <v>CobaltMutanda Mining SPRL</v>
      </c>
      <c r="K115" s="155" t="str">
        <f t="shared" si="3"/>
        <v>CobaltMutanda Mining SPRL</v>
      </c>
    </row>
    <row r="116" spans="1:11" hidden="1">
      <c r="A116" s="155" t="s">
        <v>40</v>
      </c>
      <c r="B116" s="155" t="s">
        <v>11844</v>
      </c>
      <c r="C116" s="155" t="s">
        <v>11805</v>
      </c>
      <c r="D116" s="282" t="s">
        <v>171</v>
      </c>
      <c r="E116" s="282" t="s">
        <v>11804</v>
      </c>
      <c r="F116" s="156" t="s">
        <v>12</v>
      </c>
      <c r="G116" s="282"/>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hidden="1">
      <c r="A117" s="155" t="s">
        <v>40</v>
      </c>
      <c r="B117" s="155" t="s">
        <v>11805</v>
      </c>
      <c r="C117" s="155" t="s">
        <v>11805</v>
      </c>
      <c r="D117" s="282" t="s">
        <v>171</v>
      </c>
      <c r="E117" s="282" t="s">
        <v>11804</v>
      </c>
      <c r="F117" s="156" t="s">
        <v>12</v>
      </c>
      <c r="G117" s="282"/>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hidden="1">
      <c r="A118" s="155" t="s">
        <v>40</v>
      </c>
      <c r="B118" s="155" t="s">
        <v>11871</v>
      </c>
      <c r="C118" s="155" t="s">
        <v>11871</v>
      </c>
      <c r="D118" s="282" t="s">
        <v>1798</v>
      </c>
      <c r="E118" s="282" t="s">
        <v>11872</v>
      </c>
      <c r="F118" s="156" t="s">
        <v>12</v>
      </c>
      <c r="G118" s="282"/>
      <c r="H118" s="155" t="s">
        <v>11873</v>
      </c>
      <c r="I118" s="155" t="s">
        <v>11515</v>
      </c>
      <c r="J118" s="155" t="str">
        <f t="shared" si="2"/>
        <v>CobaltNam Viet Cromit Joint Stock Company</v>
      </c>
      <c r="K118" s="155" t="str">
        <f t="shared" si="3"/>
        <v>CobaltNam Viet Cromit Joint Stock Company</v>
      </c>
    </row>
    <row r="119" spans="1:11" hidden="1">
      <c r="A119" s="155" t="s">
        <v>40</v>
      </c>
      <c r="B119" s="155" t="s">
        <v>11874</v>
      </c>
      <c r="C119" s="155" t="s">
        <v>11871</v>
      </c>
      <c r="D119" s="282" t="s">
        <v>1798</v>
      </c>
      <c r="E119" s="282" t="s">
        <v>11872</v>
      </c>
      <c r="F119" s="156" t="s">
        <v>12</v>
      </c>
      <c r="G119" s="282"/>
      <c r="H119" s="155" t="s">
        <v>11873</v>
      </c>
      <c r="I119" s="155" t="s">
        <v>11515</v>
      </c>
      <c r="J119" s="155" t="str">
        <f t="shared" si="2"/>
        <v>CobaltNan Viet Ferrochrome Co., Ltd.</v>
      </c>
      <c r="K119" s="155" t="str">
        <f t="shared" si="3"/>
        <v>CobaltNan Viet Ferrochrome Co., Ltd.</v>
      </c>
    </row>
    <row r="120" spans="1:11" hidden="1">
      <c r="A120" s="155" t="s">
        <v>40</v>
      </c>
      <c r="B120" s="155" t="s">
        <v>221</v>
      </c>
      <c r="C120" s="155" t="s">
        <v>222</v>
      </c>
      <c r="D120" s="282" t="s">
        <v>65</v>
      </c>
      <c r="E120" s="282" t="s">
        <v>223</v>
      </c>
      <c r="F120" s="156" t="s">
        <v>12</v>
      </c>
      <c r="G120" s="282"/>
      <c r="H120" s="155" t="s">
        <v>224</v>
      </c>
      <c r="I120" s="155" t="s">
        <v>114</v>
      </c>
      <c r="J120" s="155" t="str">
        <f t="shared" si="2"/>
        <v>CobaltNantong Xinwei</v>
      </c>
      <c r="K120" s="155" t="str">
        <f t="shared" si="3"/>
        <v>CobaltNantong Xinwei</v>
      </c>
    </row>
    <row r="121" spans="1:11" hidden="1">
      <c r="A121" s="155" t="s">
        <v>40</v>
      </c>
      <c r="B121" s="155" t="s">
        <v>222</v>
      </c>
      <c r="C121" s="155" t="s">
        <v>222</v>
      </c>
      <c r="D121" s="282" t="s">
        <v>65</v>
      </c>
      <c r="E121" s="282" t="s">
        <v>223</v>
      </c>
      <c r="F121" s="156" t="s">
        <v>12</v>
      </c>
      <c r="G121" s="282"/>
      <c r="H121" s="155" t="s">
        <v>224</v>
      </c>
      <c r="I121" s="155" t="s">
        <v>114</v>
      </c>
      <c r="J121" s="155" t="str">
        <f t="shared" si="2"/>
        <v>CobaltNantong Xinwei Nickel Cobalt Technology Development Co., Ltd.</v>
      </c>
      <c r="K121" s="155" t="str">
        <f t="shared" si="3"/>
        <v>CobaltNantong Xinwei Nickel Cobalt Technology Development Co., Ltd.</v>
      </c>
    </row>
    <row r="122" spans="1:11" hidden="1">
      <c r="A122" s="155" t="s">
        <v>40</v>
      </c>
      <c r="B122" s="155" t="s">
        <v>225</v>
      </c>
      <c r="C122" s="155" t="s">
        <v>19562</v>
      </c>
      <c r="D122" s="282" t="s">
        <v>65</v>
      </c>
      <c r="E122" s="282" t="s">
        <v>226</v>
      </c>
      <c r="F122" s="156" t="s">
        <v>12</v>
      </c>
      <c r="G122" s="282"/>
      <c r="H122" s="155" t="s">
        <v>195</v>
      </c>
      <c r="I122" s="155" t="s">
        <v>196</v>
      </c>
      <c r="J122" s="155" t="str">
        <f t="shared" si="2"/>
        <v>CobaltNew Era Group Zhejiang Zhongneng Cycle Technology Co., Ltd.</v>
      </c>
      <c r="K122" s="155" t="str">
        <f t="shared" si="3"/>
        <v>CobaltNew Era Group Zhejiang Zhongneng Cycle Technology Co., Ltd.</v>
      </c>
    </row>
    <row r="123" spans="1:11" hidden="1">
      <c r="A123" s="155" t="s">
        <v>40</v>
      </c>
      <c r="B123" s="155" t="s">
        <v>227</v>
      </c>
      <c r="C123" s="155" t="s">
        <v>94</v>
      </c>
      <c r="D123" s="282" t="s">
        <v>95</v>
      </c>
      <c r="E123" s="282" t="s">
        <v>96</v>
      </c>
      <c r="F123" s="156" t="s">
        <v>12</v>
      </c>
      <c r="G123" s="282"/>
      <c r="H123" s="155" t="s">
        <v>97</v>
      </c>
      <c r="I123" s="155" t="s">
        <v>98</v>
      </c>
      <c r="J123" s="155" t="str">
        <f t="shared" si="2"/>
        <v>CobaltNew Providence Metals Marketing Inc.</v>
      </c>
      <c r="K123" s="155" t="str">
        <f t="shared" si="3"/>
        <v>CobaltNew Providence Metals Marketing Inc.</v>
      </c>
    </row>
    <row r="124" spans="1:11" hidden="1">
      <c r="A124" s="155" t="s">
        <v>40</v>
      </c>
      <c r="B124" s="155" t="s">
        <v>228</v>
      </c>
      <c r="C124" s="155" t="s">
        <v>11807</v>
      </c>
      <c r="D124" s="282" t="s">
        <v>133</v>
      </c>
      <c r="E124" s="282" t="s">
        <v>230</v>
      </c>
      <c r="F124" s="156" t="s">
        <v>12</v>
      </c>
      <c r="G124" s="282"/>
      <c r="H124" s="155" t="s">
        <v>231</v>
      </c>
      <c r="I124" s="155" t="s">
        <v>232</v>
      </c>
      <c r="J124" s="155" t="str">
        <f t="shared" si="2"/>
        <v>CobaltNiihama Nickel and Cobalt Facility</v>
      </c>
      <c r="K124" s="155" t="str">
        <f t="shared" si="3"/>
        <v>CobaltNiihama Nickel and Cobalt Facility</v>
      </c>
    </row>
    <row r="125" spans="1:11" hidden="1">
      <c r="A125" s="155" t="s">
        <v>40</v>
      </c>
      <c r="B125" s="155" t="s">
        <v>11845</v>
      </c>
      <c r="C125" s="155" t="s">
        <v>11807</v>
      </c>
      <c r="D125" s="282" t="s">
        <v>133</v>
      </c>
      <c r="E125" s="282" t="s">
        <v>230</v>
      </c>
      <c r="F125" s="156" t="s">
        <v>12</v>
      </c>
      <c r="G125" s="282"/>
      <c r="H125" s="155" t="s">
        <v>231</v>
      </c>
      <c r="I125" s="155" t="s">
        <v>232</v>
      </c>
      <c r="J125" s="155" t="str">
        <f t="shared" si="2"/>
        <v>CobaltNiihama Nickel Refinery</v>
      </c>
      <c r="K125" s="155" t="str">
        <f t="shared" si="3"/>
        <v>CobaltNiihama Nickel Refinery</v>
      </c>
    </row>
    <row r="126" spans="1:11" hidden="1">
      <c r="A126" s="155" t="s">
        <v>40</v>
      </c>
      <c r="B126" s="155" t="s">
        <v>11807</v>
      </c>
      <c r="C126" s="155" t="s">
        <v>11807</v>
      </c>
      <c r="D126" s="282" t="s">
        <v>133</v>
      </c>
      <c r="E126" s="282" t="s">
        <v>230</v>
      </c>
      <c r="F126" s="156" t="s">
        <v>12</v>
      </c>
      <c r="G126" s="282"/>
      <c r="H126" s="155" t="s">
        <v>231</v>
      </c>
      <c r="I126" s="155" t="s">
        <v>232</v>
      </c>
      <c r="J126" s="155" t="str">
        <f t="shared" si="2"/>
        <v>CobaltNiihama Nickel Refinery, Sumitomo Metal Mining</v>
      </c>
      <c r="K126" s="155" t="str">
        <f t="shared" si="3"/>
        <v>CobaltNiihama Nickel Refinery, Sumitomo Metal Mining</v>
      </c>
    </row>
    <row r="127" spans="1:11" hidden="1">
      <c r="A127" s="155" t="s">
        <v>40</v>
      </c>
      <c r="B127" s="155" t="s">
        <v>234</v>
      </c>
      <c r="C127" s="155" t="s">
        <v>234</v>
      </c>
      <c r="D127" s="282" t="s">
        <v>65</v>
      </c>
      <c r="E127" s="282" t="s">
        <v>235</v>
      </c>
      <c r="F127" s="156" t="s">
        <v>12</v>
      </c>
      <c r="G127" s="282"/>
      <c r="H127" s="155" t="s">
        <v>233</v>
      </c>
      <c r="I127" s="155" t="s">
        <v>196</v>
      </c>
      <c r="J127" s="155" t="str">
        <f t="shared" si="2"/>
        <v>CobaltNingbo Yanmen Chemical Co., Ltd.</v>
      </c>
      <c r="K127" s="155" t="str">
        <f t="shared" si="3"/>
        <v>CobaltNingbo Yanmen Chemical Co., Ltd.</v>
      </c>
    </row>
    <row r="128" spans="1:11" hidden="1">
      <c r="A128" s="155" t="s">
        <v>40</v>
      </c>
      <c r="B128" s="155" t="s">
        <v>236</v>
      </c>
      <c r="C128" s="155" t="s">
        <v>236</v>
      </c>
      <c r="D128" s="282" t="s">
        <v>101</v>
      </c>
      <c r="E128" s="282" t="s">
        <v>237</v>
      </c>
      <c r="F128" s="156" t="s">
        <v>12</v>
      </c>
      <c r="G128" s="282"/>
      <c r="H128" s="155" t="s">
        <v>238</v>
      </c>
      <c r="I128" s="155" t="s">
        <v>239</v>
      </c>
      <c r="J128" s="155" t="str">
        <f t="shared" si="2"/>
        <v>CobaltNORILSK NICKEL HARJAVALTA OY</v>
      </c>
      <c r="K128" s="155" t="str">
        <f t="shared" si="3"/>
        <v>CobaltNORILSK NICKEL HARJAVALTA OY</v>
      </c>
    </row>
    <row r="129" spans="1:11" hidden="1">
      <c r="A129" s="155" t="s">
        <v>40</v>
      </c>
      <c r="B129" s="155" t="s">
        <v>240</v>
      </c>
      <c r="C129" s="155" t="s">
        <v>240</v>
      </c>
      <c r="D129" s="282" t="s">
        <v>95</v>
      </c>
      <c r="E129" s="282" t="s">
        <v>241</v>
      </c>
      <c r="F129" s="156" t="s">
        <v>12</v>
      </c>
      <c r="G129" s="282"/>
      <c r="H129" s="155" t="s">
        <v>242</v>
      </c>
      <c r="I129" s="155" t="s">
        <v>98</v>
      </c>
      <c r="J129" s="155" t="str">
        <f t="shared" si="2"/>
        <v>CobaltPort Colborne Refinery</v>
      </c>
      <c r="K129" s="155" t="str">
        <f t="shared" si="3"/>
        <v>CobaltPort Colborne Refinery</v>
      </c>
    </row>
    <row r="130" spans="1:11" hidden="1">
      <c r="A130" s="155" t="s">
        <v>40</v>
      </c>
      <c r="B130" s="155" t="s">
        <v>11937</v>
      </c>
      <c r="C130" s="155" t="s">
        <v>11937</v>
      </c>
      <c r="D130" s="282" t="s">
        <v>277</v>
      </c>
      <c r="E130" s="282" t="s">
        <v>278</v>
      </c>
      <c r="F130" s="156" t="s">
        <v>12</v>
      </c>
      <c r="G130" s="282"/>
      <c r="H130" s="155" t="s">
        <v>11809</v>
      </c>
      <c r="I130" s="155" t="s">
        <v>11952</v>
      </c>
      <c r="J130" s="155" t="str">
        <f t="shared" si="2"/>
        <v>CobaltProny Resources New Caledonia</v>
      </c>
      <c r="K130" s="155" t="str">
        <f t="shared" si="3"/>
        <v>CobaltProny Resources New Caledonia</v>
      </c>
    </row>
    <row r="131" spans="1:11" hidden="1">
      <c r="A131" s="155" t="s">
        <v>40</v>
      </c>
      <c r="B131" s="155" t="s">
        <v>11938</v>
      </c>
      <c r="C131" s="155" t="s">
        <v>11938</v>
      </c>
      <c r="D131" s="282" t="s">
        <v>244</v>
      </c>
      <c r="E131" s="282" t="s">
        <v>11939</v>
      </c>
      <c r="F131" s="156" t="s">
        <v>12</v>
      </c>
      <c r="G131" s="282"/>
      <c r="H131" s="155" t="s">
        <v>11940</v>
      </c>
      <c r="I131" s="155" t="s">
        <v>5387</v>
      </c>
      <c r="J131" s="155" t="str">
        <f t="shared" si="2"/>
        <v>CobaltPT Halmahera Persada Lygend</v>
      </c>
      <c r="K131" s="155" t="str">
        <f t="shared" si="3"/>
        <v>CobaltPT Halmahera Persada Lygend</v>
      </c>
    </row>
    <row r="132" spans="1:11" hidden="1">
      <c r="A132" s="155" t="s">
        <v>40</v>
      </c>
      <c r="B132" s="155" t="s">
        <v>18621</v>
      </c>
      <c r="C132" s="155" t="s">
        <v>18621</v>
      </c>
      <c r="D132" s="282" t="s">
        <v>244</v>
      </c>
      <c r="E132" s="282" t="s">
        <v>18622</v>
      </c>
      <c r="F132" s="156" t="s">
        <v>12</v>
      </c>
      <c r="G132" s="282"/>
      <c r="H132" s="155" t="s">
        <v>18629</v>
      </c>
      <c r="I132" s="155" t="s">
        <v>5387</v>
      </c>
      <c r="J132" s="155" t="str">
        <f t="shared" si="2"/>
        <v>CobaltPT HUAFEI NICKEL COBALT</v>
      </c>
      <c r="K132" s="155" t="str">
        <f t="shared" si="3"/>
        <v>CobaltPT HUAFEI NICKEL COBALT</v>
      </c>
    </row>
    <row r="133" spans="1:11" hidden="1">
      <c r="A133" s="155" t="s">
        <v>40</v>
      </c>
      <c r="B133" s="155" t="s">
        <v>18366</v>
      </c>
      <c r="C133" s="155" t="s">
        <v>18366</v>
      </c>
      <c r="D133" s="282" t="s">
        <v>244</v>
      </c>
      <c r="E133" s="282" t="s">
        <v>18623</v>
      </c>
      <c r="F133" s="156" t="s">
        <v>12</v>
      </c>
      <c r="G133" s="282"/>
      <c r="H133" s="155" t="s">
        <v>11943</v>
      </c>
      <c r="I133" s="155" t="s">
        <v>5413</v>
      </c>
      <c r="J133" s="155" t="str">
        <f t="shared" si="2"/>
        <v>CobaltPT HUAYUE NICKEL COBALT</v>
      </c>
      <c r="K133" s="155" t="str">
        <f t="shared" si="3"/>
        <v>CobaltPT HUAYUE NICKEL COBALT</v>
      </c>
    </row>
    <row r="134" spans="1:11" hidden="1">
      <c r="A134" s="155" t="s">
        <v>40</v>
      </c>
      <c r="B134" s="155" t="s">
        <v>243</v>
      </c>
      <c r="C134" s="155" t="s">
        <v>243</v>
      </c>
      <c r="D134" s="282" t="s">
        <v>244</v>
      </c>
      <c r="E134" s="282" t="s">
        <v>245</v>
      </c>
      <c r="F134" s="156" t="s">
        <v>12</v>
      </c>
      <c r="G134" s="282"/>
      <c r="H134" s="155" t="s">
        <v>246</v>
      </c>
      <c r="I134" s="155" t="s">
        <v>247</v>
      </c>
      <c r="J134" s="155" t="str">
        <f t="shared" ref="J134:J197" si="4">A134&amp;B134</f>
        <v>CobaltPT Mechema Indonesia</v>
      </c>
      <c r="K134" s="155" t="str">
        <f t="shared" ref="K134:K197" si="5">A134&amp;B134</f>
        <v>CobaltPT Mechema Indonesia</v>
      </c>
    </row>
    <row r="135" spans="1:11" hidden="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hidden="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hidden="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hidden="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hidden="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hidden="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hidden="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hidden="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hidden="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hidden="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hidden="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hidden="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hidden="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hidden="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hidden="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hidden="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hidden="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hidden="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hidden="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hidden="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hidden="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hidden="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hidden="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hidden="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hidden="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hidden="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hidden="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hidden="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hidden="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hidden="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hidden="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hidden="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hidden="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hidden="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hidden="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hidden="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hidden="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hidden="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hidden="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hidden="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hidden="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hidden="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hidden="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hidden="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hidden="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hidden="1">
      <c r="A181" s="155" t="s">
        <v>40</v>
      </c>
      <c r="B181" s="155" t="s">
        <v>296</v>
      </c>
      <c r="J181" s="155" t="str">
        <f t="shared" si="4"/>
        <v>CobaltSmelter not listed</v>
      </c>
      <c r="K181" s="155" t="str">
        <f t="shared" si="5"/>
        <v>CobaltSmelter not listed</v>
      </c>
    </row>
    <row r="182" spans="1:11" hidden="1">
      <c r="A182" s="155" t="s">
        <v>40</v>
      </c>
      <c r="B182" s="155" t="s">
        <v>45</v>
      </c>
      <c r="C182" s="155" t="s">
        <v>26</v>
      </c>
      <c r="D182" s="155" t="s">
        <v>26</v>
      </c>
      <c r="J182" s="155" t="str">
        <f t="shared" si="4"/>
        <v>CobaltSmelter not yet identified</v>
      </c>
      <c r="K182" s="155" t="str">
        <f t="shared" si="5"/>
        <v>CobaltSmelter not yet identified</v>
      </c>
    </row>
    <row r="183" spans="1:11" hidden="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hidden="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hidden="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hidden="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hidden="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hidden="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hidden="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hidden="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hidden="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hidden="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hidden="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hidden="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hidden="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hidden="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hidden="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hidden="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hidden="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hidden="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hidden="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hidden="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hidden="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hidden="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hidden="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hidden="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hidden="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hidden="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hidden="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hidden="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hidden="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hidden="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hidden="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hidden="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hidden="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hidden="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hidden="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hidden="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hidden="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hidden="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hidden="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hidden="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hidden="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hidden="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hidden="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hidden="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hidden="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hidden="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hidden="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hidden="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hidden="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hidden="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hidden="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hidden="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hidden="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hidden="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hidden="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hidden="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hidden="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hidden="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hidden="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hidden="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hidden="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hidden="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hidden="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hidden="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hidden="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hidden="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hidden="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hidden="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hidden="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hidden="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hidden="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hidden="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hidden="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hidden="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hidden="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hidden="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hidden="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hidden="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hidden="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hidden="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hidden="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hidden="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hidden="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hidden="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hidden="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hidden="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hidden="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hidden="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hidden="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hidden="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hidden="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hidden="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hidden="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hidden="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hidden="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hidden="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hidden="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hidden="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hidden="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hidden="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hidden="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hidden="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hidden="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hidden="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hidden="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hidden="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hidden="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hidden="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hidden="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hidden="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hidden="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hidden="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hidden="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hidden="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hidden="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hidden="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hidden="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hidden="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hidden="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hidden="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hidden="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hidden="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hidden="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hidden="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hidden="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hidden="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hidden="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hidden="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hidden="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hidden="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hidden="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hidden="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hidden="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hidden="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hidden="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hidden="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hidden="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hidden="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hidden="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hidden="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hidden="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hidden="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hidden="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hidden="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hidden="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hidden="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hidden="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hidden="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hidden="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hidden="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hidden="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hidden="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hidden="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hidden="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hidden="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hidden="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hidden="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hidden="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hidden="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hidden="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hidden="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hidden="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hidden="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hidden="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hidden="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hidden="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hidden="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hidden="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hidden="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hidden="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hidden="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hidden="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hidden="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hidden="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hidden="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hidden="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hidden="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hidden="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hidden="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hidden="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hidden="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hidden="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hidden="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hidden="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hidden="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hidden="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hidden="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hidden="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hidden="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hidden="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hidden="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hidden="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hidden="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hidden="1">
      <c r="A376" s="155" t="s">
        <v>18108</v>
      </c>
      <c r="B376" s="155" t="s">
        <v>296</v>
      </c>
      <c r="J376" s="155" t="str">
        <f t="shared" si="10"/>
        <v>CopperSmelter not listed</v>
      </c>
      <c r="K376" s="155" t="str">
        <f t="shared" si="11"/>
        <v>CopperSmelter not listed</v>
      </c>
    </row>
    <row r="377" spans="1:11" hidden="1">
      <c r="A377" s="155" t="s">
        <v>18108</v>
      </c>
      <c r="B377" s="155" t="s">
        <v>45</v>
      </c>
      <c r="C377" s="155" t="s">
        <v>26</v>
      </c>
      <c r="D377" s="155" t="s">
        <v>26</v>
      </c>
      <c r="J377" s="155" t="str">
        <f t="shared" si="10"/>
        <v>CopperSmelter not yet identified</v>
      </c>
      <c r="K377" s="155" t="str">
        <f t="shared" si="11"/>
        <v>CopperSmelter not yet identified</v>
      </c>
    </row>
    <row r="378" spans="1:11" hidden="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hidden="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hidden="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hidden="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hidden="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hidden="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hidden="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hidden="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hidden="1">
      <c r="A386" s="155" t="s">
        <v>18110</v>
      </c>
      <c r="B386" s="155" t="s">
        <v>296</v>
      </c>
      <c r="J386" s="155" t="str">
        <f t="shared" si="10"/>
        <v>GraphiteSmelter not listed</v>
      </c>
      <c r="K386" s="155" t="str">
        <f t="shared" si="11"/>
        <v>GraphiteSmelter not listed</v>
      </c>
    </row>
    <row r="387" spans="1:11" hidden="1">
      <c r="A387" s="155" t="s">
        <v>18110</v>
      </c>
      <c r="B387" s="155" t="s">
        <v>45</v>
      </c>
      <c r="C387" s="155" t="s">
        <v>26</v>
      </c>
      <c r="D387" s="155" t="s">
        <v>26</v>
      </c>
      <c r="J387" s="155" t="str">
        <f t="shared" si="10"/>
        <v>GraphiteSmelter not yet identified</v>
      </c>
      <c r="K387" s="155" t="str">
        <f t="shared" si="11"/>
        <v>GraphiteSmelter not yet identified</v>
      </c>
    </row>
    <row r="388" spans="1:11" hidden="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hidden="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hidden="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hidden="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hidden="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hidden="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hidden="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hidden="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hidden="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hidden="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hidden="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hidden="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hidden="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hidden="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hidden="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hidden="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hidden="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hidden="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hidden="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hidden="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hidden="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hidden="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hidden="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hidden="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hidden="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hidden="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hidden="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hidden="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hidden="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hidden="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hidden="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hidden="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hidden="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hidden="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hidden="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hidden="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hidden="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hidden="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hidden="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hidden="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hidden="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hidden="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hidden="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hidden="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hidden="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hidden="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hidden="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hidden="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hidden="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hidden="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hidden="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hidden="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hidden="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hidden="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hidden="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hidden="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hidden="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hidden="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hidden="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hidden="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hidden="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hidden="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hidden="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hidden="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hidden="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hidden="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hidden="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hidden="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hidden="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hidden="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hidden="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hidden="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hidden="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hidden="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hidden="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hidden="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hidden="1">
      <c r="A464" s="155" t="s">
        <v>18111</v>
      </c>
      <c r="B464" s="155" t="s">
        <v>296</v>
      </c>
      <c r="J464" s="155" t="str">
        <f t="shared" si="14"/>
        <v>LithiumSmelter not listed</v>
      </c>
      <c r="K464" s="155" t="str">
        <f t="shared" si="15"/>
        <v>LithiumSmelter not listed</v>
      </c>
    </row>
    <row r="465" spans="1:11" hidden="1">
      <c r="A465" s="155" t="s">
        <v>18111</v>
      </c>
      <c r="B465" s="155" t="s">
        <v>45</v>
      </c>
      <c r="C465" s="155" t="s">
        <v>26</v>
      </c>
      <c r="D465" s="155" t="s">
        <v>26</v>
      </c>
      <c r="J465" s="155" t="str">
        <f t="shared" si="14"/>
        <v>LithiumSmelter not yet identified</v>
      </c>
      <c r="K465" s="155" t="str">
        <f t="shared" si="15"/>
        <v>LithiumSmelter not yet identified</v>
      </c>
    </row>
    <row r="466" spans="1:11" hidden="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hidden="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hidden="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hidden="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hidden="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hidden="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hidden="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hidden="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hidden="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hidden="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hidden="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hidden="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hidden="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hidden="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hidden="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hidden="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hidden="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hidden="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hidden="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hidden="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hidden="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hidden="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hidden="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hidden="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hidden="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hidden="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hidden="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hidden="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hidden="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hidden="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hidden="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hidden="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hidden="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hidden="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hidden="1">
      <c r="A500" s="155" t="s">
        <v>41</v>
      </c>
      <c r="B500" s="155" t="s">
        <v>296</v>
      </c>
      <c r="J500" s="155" t="str">
        <f t="shared" si="14"/>
        <v>MicaSmelter not listed</v>
      </c>
      <c r="K500" s="155" t="str">
        <f t="shared" si="15"/>
        <v>MicaSmelter not listed</v>
      </c>
    </row>
    <row r="501" spans="1:11" hidden="1">
      <c r="A501" s="155" t="s">
        <v>41</v>
      </c>
      <c r="B501" s="155" t="s">
        <v>45</v>
      </c>
      <c r="C501" s="155" t="s">
        <v>26</v>
      </c>
      <c r="D501" s="155" t="s">
        <v>26</v>
      </c>
      <c r="J501" s="155" t="str">
        <f t="shared" si="14"/>
        <v>MicaSmelter not yet identified</v>
      </c>
      <c r="K501" s="155" t="str">
        <f t="shared" si="15"/>
        <v>MicaSmelter not yet identified</v>
      </c>
    </row>
    <row r="502" spans="1:11" hidden="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hidden="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hidden="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hidden="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hidden="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hidden="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hidden="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hidden="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hidden="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hidden="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hidden="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hidden="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hidden="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hidden="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hidden="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hidden="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hidden="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hidden="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hidden="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hidden="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hidden="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hidden="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hidden="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hidden="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hidden="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hidden="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hidden="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hidden="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hidden="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hidden="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hidden="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hidden="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hidden="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hidden="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hidden="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hidden="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hidden="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hidden="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hidden="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hidden="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hidden="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hidden="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hidden="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hidden="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hidden="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hidden="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hidden="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hidden="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hidden="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hidden="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hidden="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hidden="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hidden="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hidden="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hidden="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hidden="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hidden="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hidden="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hidden="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hidden="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hidden="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hidden="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hidden="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hidden="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hidden="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hidden="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hidden="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hidden="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hidden="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hidden="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hidden="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hidden="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hidden="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hidden="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hidden="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hidden="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hidden="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hidden="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hidden="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hidden="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hidden="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hidden="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hidden="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hidden="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hidden="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hidden="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hidden="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hidden="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hidden="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hidden="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hidden="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hidden="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hidden="1">
      <c r="A594" s="155" t="s">
        <v>18109</v>
      </c>
      <c r="B594" s="155" t="s">
        <v>296</v>
      </c>
      <c r="J594" s="155" t="str">
        <f t="shared" ref="J594:J595" si="20">A594&amp;B594</f>
        <v>NickelSmelter not listed</v>
      </c>
      <c r="K594" s="155" t="str">
        <f t="shared" ref="K594:K595" si="21">A594&amp;B594</f>
        <v>NickelSmelter not listed</v>
      </c>
    </row>
    <row r="595" spans="1:11" hidden="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595" xr:uid="{00000000-0001-0000-0700-000000000000}">
    <filterColumn colId="4">
      <filters>
        <filter val="CID003211"/>
      </filters>
    </filterColumn>
  </autoFilter>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6"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baseColWidth="10" defaultColWidth="8.75" defaultRowHeight="14.25"/>
  <cols>
    <col min="1" max="1" width="14.75" style="125" customWidth="1"/>
    <col min="2" max="2" width="14" style="125" customWidth="1"/>
    <col min="3" max="3" width="6" style="125" customWidth="1"/>
    <col min="4" max="4" width="51" style="125" customWidth="1"/>
    <col min="5" max="5" width="46" style="237" customWidth="1"/>
    <col min="6" max="6" width="61.75" style="238" customWidth="1"/>
    <col min="7" max="7" width="61.75" style="125" customWidth="1"/>
    <col min="8" max="8" width="65.75" style="142" customWidth="1"/>
    <col min="9" max="9" width="51.5" style="187" customWidth="1"/>
    <col min="10" max="16384" width="8.75" style="187"/>
  </cols>
  <sheetData>
    <row r="1" spans="1:9">
      <c r="B1" s="125" t="s">
        <v>349</v>
      </c>
      <c r="C1" s="125" t="s">
        <v>350</v>
      </c>
      <c r="D1" s="125" t="s">
        <v>17</v>
      </c>
      <c r="E1" s="237" t="s">
        <v>351</v>
      </c>
      <c r="F1" s="238" t="s">
        <v>352</v>
      </c>
      <c r="G1" s="125" t="s">
        <v>353</v>
      </c>
      <c r="H1" s="273" t="s">
        <v>354</v>
      </c>
      <c r="I1" s="187" t="s">
        <v>17897</v>
      </c>
    </row>
    <row r="2" spans="1:9" ht="42.75">
      <c r="A2" s="125" t="str">
        <f>B2&amp;C2</f>
        <v>InstructionsA1</v>
      </c>
      <c r="B2" s="125" t="s">
        <v>355</v>
      </c>
      <c r="C2" s="125" t="s">
        <v>356</v>
      </c>
      <c r="D2" s="125" t="s">
        <v>357</v>
      </c>
      <c r="E2" s="237" t="s">
        <v>358</v>
      </c>
      <c r="F2" s="238" t="s">
        <v>359</v>
      </c>
      <c r="G2" s="125" t="s">
        <v>357</v>
      </c>
      <c r="H2" s="273" t="s">
        <v>357</v>
      </c>
      <c r="I2" s="273" t="s">
        <v>357</v>
      </c>
    </row>
    <row r="3" spans="1:9">
      <c r="A3" s="125" t="str">
        <f t="shared" ref="A3:A84" si="0">B3&amp;C3</f>
        <v>InstructionsA2</v>
      </c>
      <c r="B3" s="125" t="s">
        <v>355</v>
      </c>
      <c r="C3" s="125" t="s">
        <v>360</v>
      </c>
      <c r="D3" s="125" t="s">
        <v>361</v>
      </c>
      <c r="E3" s="237" t="s">
        <v>362</v>
      </c>
      <c r="F3" s="238" t="s">
        <v>363</v>
      </c>
      <c r="G3" s="125" t="s">
        <v>364</v>
      </c>
      <c r="H3" s="273" t="s">
        <v>361</v>
      </c>
      <c r="I3" s="187" t="s">
        <v>17898</v>
      </c>
    </row>
    <row r="4" spans="1:9" ht="293.45" customHeight="1">
      <c r="A4" s="125" t="str">
        <f t="shared" si="0"/>
        <v>InstructionsA3</v>
      </c>
      <c r="B4" s="125" t="s">
        <v>355</v>
      </c>
      <c r="C4" s="125" t="s">
        <v>365</v>
      </c>
      <c r="D4" s="125" t="s">
        <v>18701</v>
      </c>
      <c r="E4" s="237" t="s">
        <v>366</v>
      </c>
      <c r="F4" s="238" t="s">
        <v>367</v>
      </c>
      <c r="G4" s="239" t="s">
        <v>368</v>
      </c>
      <c r="H4" s="274" t="s">
        <v>17979</v>
      </c>
      <c r="I4" s="125" t="s">
        <v>18010</v>
      </c>
    </row>
    <row r="5" spans="1:9" ht="40.5" customHeight="1">
      <c r="A5" s="125" t="str">
        <f t="shared" si="0"/>
        <v>InstructionsA5</v>
      </c>
      <c r="B5" s="125" t="s">
        <v>355</v>
      </c>
      <c r="C5" s="125" t="s">
        <v>369</v>
      </c>
      <c r="D5" s="125" t="s">
        <v>18822</v>
      </c>
      <c r="E5" s="237" t="s">
        <v>18817</v>
      </c>
      <c r="F5" s="238" t="s">
        <v>18818</v>
      </c>
      <c r="G5" s="125" t="s">
        <v>18819</v>
      </c>
      <c r="H5" s="273" t="s">
        <v>18820</v>
      </c>
      <c r="I5" s="125" t="s">
        <v>18821</v>
      </c>
    </row>
    <row r="6" spans="1:9">
      <c r="A6" s="125" t="str">
        <f t="shared" si="0"/>
        <v>InstructionsA6</v>
      </c>
      <c r="B6" s="125" t="s">
        <v>355</v>
      </c>
      <c r="C6" s="125" t="s">
        <v>370</v>
      </c>
      <c r="D6" s="125" t="s">
        <v>371</v>
      </c>
      <c r="E6" s="237" t="s">
        <v>372</v>
      </c>
      <c r="F6" s="238" t="s">
        <v>373</v>
      </c>
      <c r="G6" s="125" t="s">
        <v>374</v>
      </c>
      <c r="H6" s="275" t="s">
        <v>375</v>
      </c>
      <c r="I6" s="125" t="s">
        <v>17899</v>
      </c>
    </row>
    <row r="7" spans="1:9" ht="86.25" customHeight="1">
      <c r="A7" s="125" t="str">
        <f t="shared" si="0"/>
        <v>InstructionsA7</v>
      </c>
      <c r="B7" s="125" t="s">
        <v>355</v>
      </c>
      <c r="C7" s="125" t="s">
        <v>376</v>
      </c>
      <c r="D7" s="125" t="s">
        <v>377</v>
      </c>
      <c r="E7" s="237" t="s">
        <v>378</v>
      </c>
      <c r="F7" s="238" t="s">
        <v>379</v>
      </c>
      <c r="G7" s="125" t="s">
        <v>380</v>
      </c>
      <c r="H7" s="273" t="s">
        <v>381</v>
      </c>
      <c r="I7" s="125" t="s">
        <v>17900</v>
      </c>
    </row>
    <row r="8" spans="1:9" ht="409.5">
      <c r="A8" s="125" t="str">
        <f t="shared" si="0"/>
        <v>InstructionsA8</v>
      </c>
      <c r="B8" s="125" t="s">
        <v>355</v>
      </c>
      <c r="C8" s="125" t="s">
        <v>382</v>
      </c>
      <c r="D8" s="125" t="s">
        <v>19406</v>
      </c>
      <c r="E8" s="237" t="s">
        <v>19402</v>
      </c>
      <c r="F8" s="238" t="s">
        <v>19403</v>
      </c>
      <c r="G8" s="125" t="s">
        <v>19401</v>
      </c>
      <c r="H8" s="273" t="s">
        <v>19404</v>
      </c>
      <c r="I8" s="99" t="s">
        <v>19405</v>
      </c>
    </row>
    <row r="9" spans="1:9" ht="128.25">
      <c r="A9" s="125" t="str">
        <f t="shared" ref="A9" si="1">B9&amp;C9</f>
        <v>InstructionsA9</v>
      </c>
      <c r="B9" s="125" t="s">
        <v>355</v>
      </c>
      <c r="C9" s="125" t="s">
        <v>383</v>
      </c>
      <c r="D9" s="125" t="s">
        <v>19540</v>
      </c>
      <c r="E9" s="237" t="s">
        <v>19541</v>
      </c>
      <c r="F9" s="238" t="s">
        <v>19539</v>
      </c>
      <c r="G9" s="125" t="s">
        <v>19542</v>
      </c>
      <c r="H9" s="273" t="s">
        <v>19543</v>
      </c>
      <c r="I9" s="99" t="s">
        <v>19544</v>
      </c>
    </row>
    <row r="10" spans="1:9" ht="57">
      <c r="A10" s="125" t="str">
        <f t="shared" si="0"/>
        <v>InstructionsA10</v>
      </c>
      <c r="B10" s="125" t="s">
        <v>355</v>
      </c>
      <c r="C10" s="125" t="s">
        <v>388</v>
      </c>
      <c r="D10" s="125" t="s">
        <v>18770</v>
      </c>
      <c r="E10" s="237" t="s">
        <v>384</v>
      </c>
      <c r="F10" s="238" t="s">
        <v>385</v>
      </c>
      <c r="G10" s="125" t="s">
        <v>386</v>
      </c>
      <c r="H10" s="273" t="s">
        <v>387</v>
      </c>
      <c r="I10" s="125" t="s">
        <v>17901</v>
      </c>
    </row>
    <row r="11" spans="1:9" ht="40.5">
      <c r="A11" s="125" t="str">
        <f>B11&amp;C11</f>
        <v>InstructionsA11</v>
      </c>
      <c r="B11" s="125" t="s">
        <v>355</v>
      </c>
      <c r="C11" s="125" t="s">
        <v>393</v>
      </c>
      <c r="D11" s="125" t="s">
        <v>18771</v>
      </c>
      <c r="E11" s="237" t="s">
        <v>389</v>
      </c>
      <c r="F11" s="238" t="s">
        <v>390</v>
      </c>
      <c r="G11" s="125" t="s">
        <v>391</v>
      </c>
      <c r="H11" s="273" t="s">
        <v>392</v>
      </c>
      <c r="I11" s="125" t="s">
        <v>17902</v>
      </c>
    </row>
    <row r="12" spans="1:9" ht="45">
      <c r="A12" s="125" t="str">
        <f t="shared" si="0"/>
        <v>InstructionsA12</v>
      </c>
      <c r="B12" s="125" t="s">
        <v>355</v>
      </c>
      <c r="C12" s="125" t="s">
        <v>398</v>
      </c>
      <c r="D12" s="125" t="s">
        <v>18772</v>
      </c>
      <c r="E12" s="218" t="s">
        <v>394</v>
      </c>
      <c r="F12" s="240" t="s">
        <v>395</v>
      </c>
      <c r="G12" s="125" t="s">
        <v>396</v>
      </c>
      <c r="H12" s="273" t="s">
        <v>397</v>
      </c>
      <c r="I12" s="125" t="s">
        <v>17903</v>
      </c>
    </row>
    <row r="13" spans="1:9" ht="42.75">
      <c r="A13" s="125" t="str">
        <f t="shared" si="0"/>
        <v>InstructionsA13</v>
      </c>
      <c r="B13" s="125" t="s">
        <v>355</v>
      </c>
      <c r="C13" s="125" t="s">
        <v>403</v>
      </c>
      <c r="D13" s="125" t="s">
        <v>18773</v>
      </c>
      <c r="E13" s="237" t="s">
        <v>399</v>
      </c>
      <c r="F13" s="238" t="s">
        <v>400</v>
      </c>
      <c r="G13" s="125" t="s">
        <v>401</v>
      </c>
      <c r="H13" s="273" t="s">
        <v>402</v>
      </c>
      <c r="I13" s="125" t="s">
        <v>17904</v>
      </c>
    </row>
    <row r="14" spans="1:9" ht="71.25">
      <c r="A14" s="125" t="str">
        <f t="shared" si="0"/>
        <v>InstructionsA14</v>
      </c>
      <c r="B14" s="125" t="s">
        <v>355</v>
      </c>
      <c r="C14" s="125" t="s">
        <v>408</v>
      </c>
      <c r="D14" s="125" t="s">
        <v>18774</v>
      </c>
      <c r="E14" s="218" t="s">
        <v>404</v>
      </c>
      <c r="F14" s="240" t="s">
        <v>405</v>
      </c>
      <c r="G14" s="125" t="s">
        <v>406</v>
      </c>
      <c r="H14" s="273" t="s">
        <v>407</v>
      </c>
      <c r="I14" s="125" t="s">
        <v>17905</v>
      </c>
    </row>
    <row r="15" spans="1:9" ht="31.5" customHeight="1">
      <c r="A15" s="125" t="str">
        <f t="shared" si="0"/>
        <v>InstructionsA15</v>
      </c>
      <c r="B15" s="125" t="s">
        <v>355</v>
      </c>
      <c r="C15" s="125" t="s">
        <v>413</v>
      </c>
      <c r="D15" s="125" t="s">
        <v>18775</v>
      </c>
      <c r="E15" s="237" t="s">
        <v>409</v>
      </c>
      <c r="F15" s="238" t="s">
        <v>410</v>
      </c>
      <c r="G15" s="125" t="s">
        <v>411</v>
      </c>
      <c r="H15" s="273" t="s">
        <v>412</v>
      </c>
      <c r="I15" s="125" t="s">
        <v>17906</v>
      </c>
    </row>
    <row r="16" spans="1:9" ht="99.75">
      <c r="A16" s="125" t="str">
        <f t="shared" si="0"/>
        <v>InstructionsA16</v>
      </c>
      <c r="B16" s="125" t="s">
        <v>355</v>
      </c>
      <c r="C16" s="125" t="s">
        <v>418</v>
      </c>
      <c r="D16" s="125" t="s">
        <v>18776</v>
      </c>
      <c r="E16" s="237" t="s">
        <v>414</v>
      </c>
      <c r="F16" s="238" t="s">
        <v>415</v>
      </c>
      <c r="G16" s="125" t="s">
        <v>416</v>
      </c>
      <c r="H16" s="273" t="s">
        <v>417</v>
      </c>
      <c r="I16" s="125" t="s">
        <v>17907</v>
      </c>
    </row>
    <row r="17" spans="1:9" ht="30">
      <c r="A17" s="125" t="str">
        <f t="shared" si="0"/>
        <v>InstructionsA17</v>
      </c>
      <c r="B17" s="125" t="s">
        <v>355</v>
      </c>
      <c r="C17" s="125" t="s">
        <v>423</v>
      </c>
      <c r="D17" s="125" t="s">
        <v>18777</v>
      </c>
      <c r="E17" s="218" t="s">
        <v>419</v>
      </c>
      <c r="F17" s="240" t="s">
        <v>420</v>
      </c>
      <c r="G17" s="125" t="s">
        <v>421</v>
      </c>
      <c r="H17" s="273" t="s">
        <v>422</v>
      </c>
      <c r="I17" s="125" t="s">
        <v>17908</v>
      </c>
    </row>
    <row r="18" spans="1:9" ht="85.5">
      <c r="A18" s="125" t="str">
        <f t="shared" si="0"/>
        <v>InstructionsA18</v>
      </c>
      <c r="B18" s="125" t="s">
        <v>355</v>
      </c>
      <c r="C18" s="125" t="s">
        <v>428</v>
      </c>
      <c r="D18" s="125" t="s">
        <v>18778</v>
      </c>
      <c r="E18" s="237" t="s">
        <v>424</v>
      </c>
      <c r="F18" s="238" t="s">
        <v>425</v>
      </c>
      <c r="G18" s="125" t="s">
        <v>426</v>
      </c>
      <c r="H18" s="273" t="s">
        <v>427</v>
      </c>
      <c r="I18" s="125" t="s">
        <v>17909</v>
      </c>
    </row>
    <row r="19" spans="1:9" ht="45">
      <c r="A19" s="125" t="str">
        <f>B19&amp;C19</f>
        <v>InstructionsA19</v>
      </c>
      <c r="B19" s="125" t="s">
        <v>355</v>
      </c>
      <c r="C19" s="125" t="s">
        <v>433</v>
      </c>
      <c r="D19" s="125" t="s">
        <v>18779</v>
      </c>
      <c r="E19" s="125" t="s">
        <v>429</v>
      </c>
      <c r="F19" s="240" t="s">
        <v>430</v>
      </c>
      <c r="G19" s="125" t="s">
        <v>431</v>
      </c>
      <c r="H19" s="273" t="s">
        <v>432</v>
      </c>
      <c r="I19" s="125" t="s">
        <v>17910</v>
      </c>
    </row>
    <row r="20" spans="1:9" ht="42.75">
      <c r="A20" s="125" t="str">
        <f t="shared" si="0"/>
        <v>InstructionsA20</v>
      </c>
      <c r="B20" s="125" t="s">
        <v>355</v>
      </c>
      <c r="C20" s="125" t="s">
        <v>438</v>
      </c>
      <c r="D20" s="125" t="s">
        <v>18780</v>
      </c>
      <c r="E20" s="237" t="s">
        <v>434</v>
      </c>
      <c r="F20" s="238" t="s">
        <v>435</v>
      </c>
      <c r="G20" s="125" t="s">
        <v>436</v>
      </c>
      <c r="H20" s="276" t="s">
        <v>437</v>
      </c>
      <c r="I20" s="125" t="s">
        <v>17911</v>
      </c>
    </row>
    <row r="21" spans="1:9" ht="42.75">
      <c r="A21" s="125" t="str">
        <f t="shared" si="0"/>
        <v>InstructionsA21</v>
      </c>
      <c r="B21" s="125" t="s">
        <v>355</v>
      </c>
      <c r="C21" s="125" t="s">
        <v>18782</v>
      </c>
      <c r="D21" s="125" t="s">
        <v>18781</v>
      </c>
      <c r="E21" s="237" t="s">
        <v>439</v>
      </c>
      <c r="F21" s="238" t="s">
        <v>440</v>
      </c>
      <c r="G21" s="125" t="s">
        <v>441</v>
      </c>
      <c r="H21" s="273" t="s">
        <v>442</v>
      </c>
      <c r="I21" s="125" t="s">
        <v>17912</v>
      </c>
    </row>
    <row r="22" spans="1:9" ht="54.75" customHeight="1">
      <c r="A22" s="125" t="str">
        <f t="shared" si="0"/>
        <v>InstructionsA23</v>
      </c>
      <c r="B22" s="125" t="s">
        <v>355</v>
      </c>
      <c r="C22" s="125" t="s">
        <v>443</v>
      </c>
      <c r="D22" s="125" t="s">
        <v>18823</v>
      </c>
      <c r="E22" s="237" t="s">
        <v>18824</v>
      </c>
      <c r="F22" s="238" t="s">
        <v>18825</v>
      </c>
      <c r="G22" s="125" t="s">
        <v>18826</v>
      </c>
      <c r="H22" s="276" t="s">
        <v>18827</v>
      </c>
      <c r="I22" s="374" t="s">
        <v>18828</v>
      </c>
    </row>
    <row r="23" spans="1:9" ht="142.5">
      <c r="A23" s="125" t="str">
        <f t="shared" si="0"/>
        <v>InstructionsA24</v>
      </c>
      <c r="B23" s="125" t="s">
        <v>355</v>
      </c>
      <c r="C23" s="125" t="s">
        <v>444</v>
      </c>
      <c r="D23" s="125" t="s">
        <v>18816</v>
      </c>
      <c r="E23" s="237" t="s">
        <v>18924</v>
      </c>
      <c r="F23" s="238" t="s">
        <v>18925</v>
      </c>
      <c r="G23" s="239" t="s">
        <v>18926</v>
      </c>
      <c r="H23" s="276" t="s">
        <v>18927</v>
      </c>
      <c r="I23" s="125" t="s">
        <v>18928</v>
      </c>
    </row>
    <row r="24" spans="1:9" ht="42.75">
      <c r="A24" s="125" t="str">
        <f>B24&amp;C24</f>
        <v>InstructionsA25</v>
      </c>
      <c r="B24" s="125" t="s">
        <v>355</v>
      </c>
      <c r="C24" s="125" t="s">
        <v>450</v>
      </c>
      <c r="D24" s="125" t="s">
        <v>445</v>
      </c>
      <c r="E24" s="237" t="s">
        <v>446</v>
      </c>
      <c r="F24" s="238" t="s">
        <v>447</v>
      </c>
      <c r="G24" s="125" t="s">
        <v>448</v>
      </c>
      <c r="H24" s="276" t="s">
        <v>449</v>
      </c>
      <c r="I24" s="125" t="s">
        <v>17913</v>
      </c>
    </row>
    <row r="25" spans="1:9" ht="114">
      <c r="A25" s="125" t="str">
        <f t="shared" si="0"/>
        <v>InstructionsA26</v>
      </c>
      <c r="B25" s="125" t="s">
        <v>355</v>
      </c>
      <c r="C25" s="125" t="s">
        <v>451</v>
      </c>
      <c r="D25" s="125" t="s">
        <v>18700</v>
      </c>
      <c r="E25" s="237" t="s">
        <v>18929</v>
      </c>
      <c r="F25" s="268" t="s">
        <v>18933</v>
      </c>
      <c r="G25" s="125" t="s">
        <v>18930</v>
      </c>
      <c r="H25" s="273" t="s">
        <v>18931</v>
      </c>
      <c r="I25" s="125" t="s">
        <v>18932</v>
      </c>
    </row>
    <row r="26" spans="1:9" ht="256.5">
      <c r="A26" s="125" t="str">
        <f t="shared" si="0"/>
        <v>InstructionsA27</v>
      </c>
      <c r="B26" s="125" t="s">
        <v>355</v>
      </c>
      <c r="C26" s="125" t="s">
        <v>452</v>
      </c>
      <c r="D26" s="125" t="s">
        <v>18934</v>
      </c>
      <c r="E26" s="241" t="s">
        <v>18935</v>
      </c>
      <c r="F26" s="268" t="s">
        <v>19302</v>
      </c>
      <c r="G26" s="125" t="s">
        <v>18947</v>
      </c>
      <c r="H26" s="273" t="s">
        <v>18936</v>
      </c>
      <c r="I26" s="125" t="s">
        <v>18937</v>
      </c>
    </row>
    <row r="27" spans="1:9" ht="57">
      <c r="A27" s="125" t="str">
        <f t="shared" si="0"/>
        <v>InstructionsA28</v>
      </c>
      <c r="B27" s="125" t="s">
        <v>355</v>
      </c>
      <c r="C27" s="125" t="s">
        <v>458</v>
      </c>
      <c r="D27" s="125" t="s">
        <v>453</v>
      </c>
      <c r="E27" s="237" t="s">
        <v>454</v>
      </c>
      <c r="F27" s="238" t="s">
        <v>455</v>
      </c>
      <c r="G27" s="125" t="s">
        <v>456</v>
      </c>
      <c r="H27" s="273" t="s">
        <v>457</v>
      </c>
      <c r="I27" s="125" t="s">
        <v>17914</v>
      </c>
    </row>
    <row r="28" spans="1:9" ht="409.5">
      <c r="A28" s="125" t="str">
        <f t="shared" si="0"/>
        <v>InstructionsA29</v>
      </c>
      <c r="B28" s="125" t="s">
        <v>355</v>
      </c>
      <c r="C28" s="125" t="s">
        <v>459</v>
      </c>
      <c r="D28" s="125" t="s">
        <v>18702</v>
      </c>
      <c r="E28" s="377" t="s">
        <v>18938</v>
      </c>
      <c r="F28" s="238" t="s">
        <v>19303</v>
      </c>
      <c r="G28" s="125" t="s">
        <v>18945</v>
      </c>
      <c r="H28" s="273" t="s">
        <v>18939</v>
      </c>
      <c r="I28" s="125" t="s">
        <v>18940</v>
      </c>
    </row>
    <row r="29" spans="1:9" ht="348" customHeight="1">
      <c r="A29" s="125" t="str">
        <f t="shared" ref="A29:A33" si="2">B29&amp;C29</f>
        <v>InstructionsA30</v>
      </c>
      <c r="B29" s="125" t="s">
        <v>355</v>
      </c>
      <c r="C29" s="125" t="s">
        <v>460</v>
      </c>
      <c r="D29" s="125" t="s">
        <v>18941</v>
      </c>
      <c r="E29" s="241" t="s">
        <v>18942</v>
      </c>
      <c r="F29" s="242" t="s">
        <v>19304</v>
      </c>
      <c r="G29" s="125" t="s">
        <v>18946</v>
      </c>
      <c r="H29" s="273" t="s">
        <v>18944</v>
      </c>
      <c r="I29" s="125" t="s">
        <v>18943</v>
      </c>
    </row>
    <row r="30" spans="1:9" ht="270.75">
      <c r="A30" s="125" t="str">
        <f t="shared" si="2"/>
        <v>InstructionsA31</v>
      </c>
      <c r="B30" s="125" t="s">
        <v>355</v>
      </c>
      <c r="C30" s="125" t="s">
        <v>461</v>
      </c>
      <c r="D30" s="125" t="s">
        <v>18767</v>
      </c>
      <c r="E30" s="377" t="s">
        <v>19306</v>
      </c>
      <c r="F30" s="238" t="s">
        <v>19305</v>
      </c>
      <c r="G30" s="125" t="s">
        <v>19307</v>
      </c>
      <c r="H30" s="273" t="s">
        <v>19308</v>
      </c>
      <c r="I30" s="125" t="s">
        <v>19309</v>
      </c>
    </row>
    <row r="31" spans="1:9" ht="270.75">
      <c r="A31" s="125" t="str">
        <f t="shared" si="2"/>
        <v>InstructionsA32</v>
      </c>
      <c r="B31" s="125" t="s">
        <v>355</v>
      </c>
      <c r="C31" s="125" t="s">
        <v>462</v>
      </c>
      <c r="D31" s="125" t="s">
        <v>18768</v>
      </c>
      <c r="E31" s="125" t="s">
        <v>19311</v>
      </c>
      <c r="F31" s="242" t="s">
        <v>19310</v>
      </c>
      <c r="G31" s="125" t="s">
        <v>19312</v>
      </c>
      <c r="H31" s="273" t="s">
        <v>19313</v>
      </c>
      <c r="I31" s="125" t="s">
        <v>19314</v>
      </c>
    </row>
    <row r="32" spans="1:9" ht="156.75">
      <c r="A32" s="125" t="str">
        <f t="shared" si="2"/>
        <v>InstructionsA33</v>
      </c>
      <c r="B32" s="125" t="s">
        <v>355</v>
      </c>
      <c r="C32" s="125" t="s">
        <v>463</v>
      </c>
      <c r="D32" s="125" t="s">
        <v>18704</v>
      </c>
      <c r="E32" s="377" t="s">
        <v>18948</v>
      </c>
      <c r="F32" s="242" t="s">
        <v>19315</v>
      </c>
      <c r="G32" s="125" t="s">
        <v>18949</v>
      </c>
      <c r="H32" s="273" t="s">
        <v>18950</v>
      </c>
      <c r="I32" s="125" t="s">
        <v>18951</v>
      </c>
    </row>
    <row r="33" spans="1:9" ht="156.75">
      <c r="A33" s="125" t="str">
        <f t="shared" si="2"/>
        <v>InstructionsA34</v>
      </c>
      <c r="B33" s="125" t="s">
        <v>355</v>
      </c>
      <c r="C33" s="125" t="s">
        <v>18783</v>
      </c>
      <c r="D33" s="243" t="s">
        <v>18705</v>
      </c>
      <c r="E33" s="241" t="s">
        <v>18952</v>
      </c>
      <c r="F33" s="242" t="s">
        <v>19316</v>
      </c>
      <c r="G33" s="125" t="s">
        <v>18953</v>
      </c>
      <c r="H33" s="273" t="s">
        <v>18954</v>
      </c>
      <c r="I33" s="125" t="s">
        <v>18955</v>
      </c>
    </row>
    <row r="34" spans="1:9" ht="78" customHeight="1">
      <c r="A34" s="125" t="str">
        <f t="shared" si="0"/>
        <v>InstructionsA36</v>
      </c>
      <c r="B34" s="125" t="s">
        <v>355</v>
      </c>
      <c r="C34" s="125" t="s">
        <v>464</v>
      </c>
      <c r="D34" s="125" t="s">
        <v>18829</v>
      </c>
      <c r="E34" s="377" t="s">
        <v>18956</v>
      </c>
      <c r="F34" s="242" t="s">
        <v>19317</v>
      </c>
      <c r="G34" s="245" t="s">
        <v>18957</v>
      </c>
      <c r="H34" s="273" t="s">
        <v>18958</v>
      </c>
      <c r="I34" s="125" t="s">
        <v>18959</v>
      </c>
    </row>
    <row r="35" spans="1:9" ht="327.75">
      <c r="A35" s="125" t="str">
        <f t="shared" si="0"/>
        <v>InstructionsA37</v>
      </c>
      <c r="B35" s="125" t="s">
        <v>355</v>
      </c>
      <c r="C35" s="125" t="s">
        <v>465</v>
      </c>
      <c r="D35" s="125" t="s">
        <v>18703</v>
      </c>
      <c r="E35" s="237" t="s">
        <v>18960</v>
      </c>
      <c r="F35" s="238" t="s">
        <v>19318</v>
      </c>
      <c r="G35" s="245" t="s">
        <v>18961</v>
      </c>
      <c r="H35" s="273" t="s">
        <v>18962</v>
      </c>
      <c r="I35" s="125" t="s">
        <v>18963</v>
      </c>
    </row>
    <row r="36" spans="1:9" ht="71.25">
      <c r="A36" s="125" t="str">
        <f t="shared" si="0"/>
        <v>InstructionsA38</v>
      </c>
      <c r="B36" s="125" t="s">
        <v>355</v>
      </c>
      <c r="C36" s="125" t="s">
        <v>470</v>
      </c>
      <c r="D36" s="125" t="s">
        <v>18706</v>
      </c>
      <c r="E36" s="241" t="s">
        <v>466</v>
      </c>
      <c r="F36" s="268" t="s">
        <v>467</v>
      </c>
      <c r="G36" s="125" t="s">
        <v>468</v>
      </c>
      <c r="H36" s="273" t="s">
        <v>469</v>
      </c>
      <c r="I36" s="125" t="s">
        <v>17915</v>
      </c>
    </row>
    <row r="37" spans="1:9" ht="99.75">
      <c r="A37" s="125" t="str">
        <f t="shared" si="0"/>
        <v>InstructionsA39</v>
      </c>
      <c r="B37" s="125" t="s">
        <v>355</v>
      </c>
      <c r="C37" s="125" t="s">
        <v>471</v>
      </c>
      <c r="D37" s="125" t="s">
        <v>18707</v>
      </c>
      <c r="E37" s="241" t="s">
        <v>18965</v>
      </c>
      <c r="F37" s="268" t="s">
        <v>18966</v>
      </c>
      <c r="G37" s="125" t="s">
        <v>18968</v>
      </c>
      <c r="H37" s="273" t="s">
        <v>18970</v>
      </c>
      <c r="I37" s="125" t="s">
        <v>18972</v>
      </c>
    </row>
    <row r="38" spans="1:9" ht="142.5">
      <c r="A38" s="125" t="str">
        <f t="shared" si="0"/>
        <v>InstructionsA40</v>
      </c>
      <c r="B38" s="125" t="s">
        <v>355</v>
      </c>
      <c r="C38" s="125" t="s">
        <v>472</v>
      </c>
      <c r="D38" s="125" t="s">
        <v>18708</v>
      </c>
      <c r="E38" s="377" t="s">
        <v>18964</v>
      </c>
      <c r="F38" s="269" t="s">
        <v>19319</v>
      </c>
      <c r="G38" s="125" t="s">
        <v>18967</v>
      </c>
      <c r="H38" s="273" t="s">
        <v>18969</v>
      </c>
      <c r="I38" s="125" t="s">
        <v>18971</v>
      </c>
    </row>
    <row r="39" spans="1:9" ht="213.75">
      <c r="A39" s="125" t="str">
        <f t="shared" si="0"/>
        <v>InstructionsA41</v>
      </c>
      <c r="B39" s="125" t="s">
        <v>355</v>
      </c>
      <c r="C39" s="125" t="s">
        <v>478</v>
      </c>
      <c r="D39" s="125" t="s">
        <v>473</v>
      </c>
      <c r="E39" s="244" t="s">
        <v>474</v>
      </c>
      <c r="F39" s="270" t="s">
        <v>475</v>
      </c>
      <c r="G39" s="243" t="s">
        <v>476</v>
      </c>
      <c r="H39" s="273" t="s">
        <v>477</v>
      </c>
      <c r="I39" s="125" t="s">
        <v>17916</v>
      </c>
    </row>
    <row r="40" spans="1:9" ht="256.5">
      <c r="A40" s="125" t="str">
        <f>B40&amp;C40</f>
        <v>InstructionsA42</v>
      </c>
      <c r="B40" s="125" t="s">
        <v>355</v>
      </c>
      <c r="C40" s="125" t="s">
        <v>484</v>
      </c>
      <c r="D40" s="125" t="s">
        <v>479</v>
      </c>
      <c r="E40" s="244" t="s">
        <v>480</v>
      </c>
      <c r="F40" s="270" t="s">
        <v>481</v>
      </c>
      <c r="G40" s="246" t="s">
        <v>482</v>
      </c>
      <c r="H40" s="277" t="s">
        <v>483</v>
      </c>
      <c r="I40" s="125" t="s">
        <v>17917</v>
      </c>
    </row>
    <row r="41" spans="1:9" ht="228">
      <c r="A41" s="125" t="str">
        <f>B41&amp;C41</f>
        <v>InstructionsA43</v>
      </c>
      <c r="B41" s="125" t="s">
        <v>355</v>
      </c>
      <c r="C41" s="125" t="s">
        <v>490</v>
      </c>
      <c r="D41" s="125" t="s">
        <v>485</v>
      </c>
      <c r="E41" s="237" t="s">
        <v>486</v>
      </c>
      <c r="F41" s="268" t="s">
        <v>487</v>
      </c>
      <c r="G41" s="125" t="s">
        <v>488</v>
      </c>
      <c r="H41" s="273" t="s">
        <v>489</v>
      </c>
      <c r="I41" s="125" t="s">
        <v>17918</v>
      </c>
    </row>
    <row r="42" spans="1:9" ht="99.75">
      <c r="A42" s="125" t="str">
        <f t="shared" si="0"/>
        <v>InstructionsA44</v>
      </c>
      <c r="B42" s="125" t="s">
        <v>355</v>
      </c>
      <c r="C42" s="125" t="s">
        <v>18784</v>
      </c>
      <c r="D42" s="125" t="s">
        <v>491</v>
      </c>
      <c r="E42" s="237" t="s">
        <v>492</v>
      </c>
      <c r="F42" s="268" t="s">
        <v>18974</v>
      </c>
      <c r="G42" s="125" t="s">
        <v>493</v>
      </c>
      <c r="H42" s="273" t="s">
        <v>494</v>
      </c>
      <c r="I42" s="125" t="s">
        <v>17919</v>
      </c>
    </row>
    <row r="43" spans="1:9" ht="71.25">
      <c r="A43" s="125" t="str">
        <f t="shared" si="0"/>
        <v>InstructionsA46</v>
      </c>
      <c r="B43" s="125" t="s">
        <v>355</v>
      </c>
      <c r="C43" s="125" t="s">
        <v>500</v>
      </c>
      <c r="D43" s="125" t="s">
        <v>495</v>
      </c>
      <c r="E43" s="237" t="s">
        <v>496</v>
      </c>
      <c r="F43" s="238" t="s">
        <v>497</v>
      </c>
      <c r="G43" s="125" t="s">
        <v>498</v>
      </c>
      <c r="H43" s="273" t="s">
        <v>499</v>
      </c>
      <c r="I43" s="125" t="s">
        <v>17920</v>
      </c>
    </row>
    <row r="44" spans="1:9" ht="99.75">
      <c r="A44" s="125" t="str">
        <f t="shared" si="0"/>
        <v>InstructionsA47</v>
      </c>
      <c r="B44" s="125" t="s">
        <v>355</v>
      </c>
      <c r="C44" s="125" t="s">
        <v>18785</v>
      </c>
      <c r="D44" s="125" t="s">
        <v>18709</v>
      </c>
      <c r="E44" s="241" t="s">
        <v>501</v>
      </c>
      <c r="F44" s="268" t="s">
        <v>502</v>
      </c>
      <c r="G44" s="245" t="s">
        <v>503</v>
      </c>
      <c r="H44" s="273" t="s">
        <v>504</v>
      </c>
      <c r="I44" s="125" t="s">
        <v>17921</v>
      </c>
    </row>
    <row r="45" spans="1:9" ht="71.25">
      <c r="A45" s="125" t="str">
        <f t="shared" si="0"/>
        <v>InstructionsA48</v>
      </c>
      <c r="B45" s="231" t="s">
        <v>355</v>
      </c>
      <c r="C45" s="125" t="s">
        <v>505</v>
      </c>
      <c r="D45" s="231" t="s">
        <v>506</v>
      </c>
      <c r="E45" s="237" t="s">
        <v>507</v>
      </c>
      <c r="F45" s="238" t="s">
        <v>508</v>
      </c>
      <c r="G45" s="247" t="s">
        <v>509</v>
      </c>
      <c r="H45" s="273" t="s">
        <v>510</v>
      </c>
      <c r="I45" s="125" t="s">
        <v>17922</v>
      </c>
    </row>
    <row r="46" spans="1:9" ht="85.5">
      <c r="A46" s="125" t="str">
        <f>B46&amp;C46</f>
        <v>InstructionsA49</v>
      </c>
      <c r="B46" s="125" t="s">
        <v>355</v>
      </c>
      <c r="C46" s="125" t="s">
        <v>511</v>
      </c>
      <c r="D46" s="125" t="s">
        <v>18831</v>
      </c>
      <c r="E46" s="125" t="s">
        <v>18973</v>
      </c>
      <c r="F46" s="238" t="s">
        <v>19320</v>
      </c>
      <c r="G46" s="125" t="s">
        <v>18975</v>
      </c>
      <c r="H46" s="276" t="s">
        <v>18976</v>
      </c>
      <c r="I46" s="125" t="s">
        <v>18977</v>
      </c>
    </row>
    <row r="47" spans="1:9" ht="171">
      <c r="A47" s="125" t="str">
        <f t="shared" si="0"/>
        <v>InstructionsA50</v>
      </c>
      <c r="B47" s="125" t="s">
        <v>355</v>
      </c>
      <c r="C47" s="125" t="s">
        <v>512</v>
      </c>
      <c r="D47" s="125" t="s">
        <v>513</v>
      </c>
      <c r="E47" s="271" t="s">
        <v>514</v>
      </c>
      <c r="F47" s="268" t="s">
        <v>515</v>
      </c>
      <c r="G47" s="125" t="s">
        <v>516</v>
      </c>
      <c r="H47" s="273" t="s">
        <v>517</v>
      </c>
      <c r="I47" s="125" t="s">
        <v>17923</v>
      </c>
    </row>
    <row r="48" spans="1:9" ht="85.5">
      <c r="A48" s="125" t="str">
        <f t="shared" si="0"/>
        <v>InstructionsA51</v>
      </c>
      <c r="B48" s="125" t="s">
        <v>355</v>
      </c>
      <c r="C48" s="125" t="s">
        <v>518</v>
      </c>
      <c r="D48" s="125" t="s">
        <v>18830</v>
      </c>
      <c r="E48" s="237" t="s">
        <v>519</v>
      </c>
      <c r="F48" s="238" t="s">
        <v>520</v>
      </c>
      <c r="G48" s="125" t="s">
        <v>521</v>
      </c>
      <c r="H48" s="273" t="s">
        <v>522</v>
      </c>
      <c r="I48" s="125" t="s">
        <v>17924</v>
      </c>
    </row>
    <row r="49" spans="1:9" ht="99.75">
      <c r="A49" s="125" t="str">
        <f t="shared" si="0"/>
        <v>InstructionsA52</v>
      </c>
      <c r="B49" s="125" t="s">
        <v>355</v>
      </c>
      <c r="C49" s="125" t="s">
        <v>523</v>
      </c>
      <c r="D49" s="125" t="s">
        <v>524</v>
      </c>
      <c r="E49" s="237" t="s">
        <v>525</v>
      </c>
      <c r="F49" s="238" t="s">
        <v>526</v>
      </c>
      <c r="G49" s="248" t="s">
        <v>527</v>
      </c>
      <c r="H49" s="273" t="s">
        <v>528</v>
      </c>
      <c r="I49" s="125" t="s">
        <v>17925</v>
      </c>
    </row>
    <row r="50" spans="1:9" ht="128.25">
      <c r="A50" s="125" t="str">
        <f>B50&amp;C50</f>
        <v>InstructionsA53</v>
      </c>
      <c r="B50" s="125" t="s">
        <v>355</v>
      </c>
      <c r="C50" s="125" t="s">
        <v>529</v>
      </c>
      <c r="D50" s="125" t="s">
        <v>530</v>
      </c>
      <c r="E50" s="237" t="s">
        <v>531</v>
      </c>
      <c r="F50" s="238" t="s">
        <v>532</v>
      </c>
      <c r="G50" s="248" t="s">
        <v>533</v>
      </c>
      <c r="H50" s="276" t="s">
        <v>534</v>
      </c>
      <c r="I50" s="125" t="s">
        <v>17926</v>
      </c>
    </row>
    <row r="51" spans="1:9" ht="85.5">
      <c r="A51" s="125" t="str">
        <f>B51&amp;C51</f>
        <v>InstructionsA54</v>
      </c>
      <c r="B51" s="125" t="s">
        <v>355</v>
      </c>
      <c r="C51" s="125" t="s">
        <v>535</v>
      </c>
      <c r="D51" s="125" t="s">
        <v>536</v>
      </c>
      <c r="E51" s="237" t="s">
        <v>537</v>
      </c>
      <c r="F51" s="238" t="s">
        <v>538</v>
      </c>
      <c r="G51" s="248" t="s">
        <v>539</v>
      </c>
      <c r="H51" s="273" t="s">
        <v>540</v>
      </c>
      <c r="I51" s="125" t="s">
        <v>17927</v>
      </c>
    </row>
    <row r="52" spans="1:9" ht="42.75">
      <c r="A52" s="125" t="str">
        <f t="shared" si="0"/>
        <v>InstructionsA55</v>
      </c>
      <c r="B52" s="125" t="s">
        <v>355</v>
      </c>
      <c r="C52" s="125" t="s">
        <v>541</v>
      </c>
      <c r="D52" s="125" t="s">
        <v>542</v>
      </c>
      <c r="E52" s="237" t="s">
        <v>543</v>
      </c>
      <c r="F52" s="238" t="s">
        <v>544</v>
      </c>
      <c r="G52" s="248" t="s">
        <v>545</v>
      </c>
      <c r="H52" s="273" t="s">
        <v>546</v>
      </c>
      <c r="I52" s="125" t="s">
        <v>17928</v>
      </c>
    </row>
    <row r="53" spans="1:9" ht="42.75">
      <c r="A53" s="125" t="str">
        <f t="shared" si="0"/>
        <v>InstructionsA56</v>
      </c>
      <c r="B53" s="125" t="s">
        <v>355</v>
      </c>
      <c r="C53" s="125" t="s">
        <v>547</v>
      </c>
      <c r="D53" s="125" t="s">
        <v>548</v>
      </c>
      <c r="E53" s="237" t="s">
        <v>549</v>
      </c>
      <c r="F53" s="238" t="s">
        <v>550</v>
      </c>
      <c r="G53" s="125" t="s">
        <v>551</v>
      </c>
      <c r="H53" s="273" t="s">
        <v>552</v>
      </c>
      <c r="I53" s="125" t="s">
        <v>17929</v>
      </c>
    </row>
    <row r="54" spans="1:9" ht="71.25">
      <c r="A54" s="125" t="str">
        <f t="shared" si="0"/>
        <v>InstructionsA57</v>
      </c>
      <c r="B54" s="125" t="s">
        <v>355</v>
      </c>
      <c r="C54" s="125" t="s">
        <v>553</v>
      </c>
      <c r="D54" s="125" t="s">
        <v>554</v>
      </c>
      <c r="E54" s="237" t="s">
        <v>555</v>
      </c>
      <c r="F54" s="238" t="s">
        <v>556</v>
      </c>
      <c r="G54" s="249" t="s">
        <v>557</v>
      </c>
      <c r="H54" s="273" t="s">
        <v>558</v>
      </c>
      <c r="I54" s="125" t="s">
        <v>17930</v>
      </c>
    </row>
    <row r="55" spans="1:9" ht="356.25">
      <c r="A55" s="125" t="str">
        <f t="shared" si="0"/>
        <v>InstructionsA58</v>
      </c>
      <c r="B55" s="125" t="s">
        <v>355</v>
      </c>
      <c r="C55" s="125" t="s">
        <v>559</v>
      </c>
      <c r="D55" s="125" t="s">
        <v>560</v>
      </c>
      <c r="E55" s="237" t="s">
        <v>561</v>
      </c>
      <c r="F55" s="238" t="s">
        <v>562</v>
      </c>
      <c r="G55" s="248" t="s">
        <v>563</v>
      </c>
      <c r="H55" s="273" t="s">
        <v>564</v>
      </c>
      <c r="I55" s="125" t="s">
        <v>17937</v>
      </c>
    </row>
    <row r="56" spans="1:9" ht="85.5">
      <c r="A56" s="125" t="str">
        <f t="shared" si="0"/>
        <v>InstructionsA59</v>
      </c>
      <c r="B56" s="125" t="s">
        <v>355</v>
      </c>
      <c r="C56" s="125" t="s">
        <v>565</v>
      </c>
      <c r="D56" s="125" t="s">
        <v>566</v>
      </c>
      <c r="E56" s="237" t="s">
        <v>567</v>
      </c>
      <c r="F56" s="238" t="s">
        <v>568</v>
      </c>
      <c r="G56" s="125" t="s">
        <v>569</v>
      </c>
      <c r="H56" s="273" t="s">
        <v>570</v>
      </c>
      <c r="I56" s="125" t="s">
        <v>17931</v>
      </c>
    </row>
    <row r="57" spans="1:9" ht="185.25">
      <c r="A57" s="125" t="str">
        <f t="shared" si="0"/>
        <v>InstructionsA60</v>
      </c>
      <c r="B57" s="125" t="s">
        <v>355</v>
      </c>
      <c r="C57" s="125" t="s">
        <v>571</v>
      </c>
      <c r="D57" s="125" t="s">
        <v>572</v>
      </c>
      <c r="E57" s="237" t="s">
        <v>573</v>
      </c>
      <c r="F57" s="238" t="s">
        <v>574</v>
      </c>
      <c r="G57" s="248" t="s">
        <v>575</v>
      </c>
      <c r="H57" s="273" t="s">
        <v>576</v>
      </c>
      <c r="I57" s="125" t="s">
        <v>17932</v>
      </c>
    </row>
    <row r="58" spans="1:9" ht="199.5">
      <c r="A58" s="125" t="str">
        <f t="shared" si="0"/>
        <v>InstructionsA61</v>
      </c>
      <c r="B58" s="125" t="s">
        <v>355</v>
      </c>
      <c r="C58" s="125" t="s">
        <v>577</v>
      </c>
      <c r="D58" s="125" t="s">
        <v>578</v>
      </c>
      <c r="E58" s="237" t="s">
        <v>579</v>
      </c>
      <c r="F58" s="238" t="s">
        <v>580</v>
      </c>
      <c r="G58" s="248" t="s">
        <v>581</v>
      </c>
      <c r="H58" s="273" t="s">
        <v>582</v>
      </c>
      <c r="I58" s="125" t="s">
        <v>17933</v>
      </c>
    </row>
    <row r="59" spans="1:9" ht="120">
      <c r="A59" s="125" t="str">
        <f>B59&amp;C59</f>
        <v>InstructionsA62</v>
      </c>
      <c r="B59" s="125" t="s">
        <v>355</v>
      </c>
      <c r="C59" s="125" t="s">
        <v>583</v>
      </c>
      <c r="D59" s="125" t="s">
        <v>584</v>
      </c>
      <c r="E59" s="271" t="s">
        <v>585</v>
      </c>
      <c r="F59" s="268" t="s">
        <v>586</v>
      </c>
      <c r="G59" s="248" t="s">
        <v>587</v>
      </c>
      <c r="H59" s="278" t="s">
        <v>588</v>
      </c>
      <c r="I59" s="125" t="s">
        <v>17934</v>
      </c>
    </row>
    <row r="60" spans="1:9" ht="42.75">
      <c r="A60" s="125" t="str">
        <f t="shared" si="0"/>
        <v>InstructionsA63</v>
      </c>
      <c r="B60" s="125" t="s">
        <v>355</v>
      </c>
      <c r="C60" s="125" t="s">
        <v>589</v>
      </c>
      <c r="D60" s="125" t="s">
        <v>590</v>
      </c>
      <c r="E60" s="237" t="s">
        <v>591</v>
      </c>
      <c r="F60" s="238" t="s">
        <v>592</v>
      </c>
      <c r="G60" s="125" t="s">
        <v>593</v>
      </c>
      <c r="H60" s="273" t="s">
        <v>594</v>
      </c>
      <c r="I60" s="125" t="s">
        <v>17935</v>
      </c>
    </row>
    <row r="61" spans="1:9" ht="28.5">
      <c r="A61" s="125" t="str">
        <f t="shared" ref="A61" si="3">B61&amp;C61</f>
        <v>InstructionsA65</v>
      </c>
      <c r="B61" s="125" t="s">
        <v>355</v>
      </c>
      <c r="C61" s="125" t="s">
        <v>595</v>
      </c>
      <c r="D61" s="125" t="s">
        <v>18832</v>
      </c>
      <c r="E61" s="237" t="s">
        <v>18833</v>
      </c>
      <c r="F61" s="238" t="s">
        <v>18834</v>
      </c>
      <c r="G61" s="125" t="s">
        <v>18835</v>
      </c>
      <c r="H61" s="273" t="s">
        <v>18836</v>
      </c>
      <c r="I61" s="125" t="s">
        <v>18837</v>
      </c>
    </row>
    <row r="62" spans="1:9" ht="85.5">
      <c r="A62" s="125" t="str">
        <f t="shared" ref="A62:A63" si="4">B62&amp;C62</f>
        <v>InstructionsA66</v>
      </c>
      <c r="B62" s="125" t="s">
        <v>355</v>
      </c>
      <c r="C62" s="125" t="s">
        <v>18910</v>
      </c>
      <c r="D62" s="125" t="s">
        <v>19321</v>
      </c>
      <c r="E62" s="237" t="s">
        <v>19323</v>
      </c>
      <c r="F62" s="238" t="s">
        <v>19322</v>
      </c>
      <c r="G62" s="125" t="s">
        <v>19324</v>
      </c>
      <c r="H62" s="273" t="s">
        <v>19325</v>
      </c>
      <c r="I62" s="125" t="s">
        <v>19326</v>
      </c>
    </row>
    <row r="63" spans="1:9" ht="71.25">
      <c r="A63" s="125" t="str">
        <f t="shared" si="4"/>
        <v>InstructionsA67</v>
      </c>
      <c r="B63" s="125" t="s">
        <v>355</v>
      </c>
      <c r="C63" s="125" t="s">
        <v>601</v>
      </c>
      <c r="D63" s="125" t="s">
        <v>18838</v>
      </c>
      <c r="E63" s="237" t="s">
        <v>18839</v>
      </c>
      <c r="F63" s="238" t="s">
        <v>18840</v>
      </c>
      <c r="G63" s="125" t="s">
        <v>18841</v>
      </c>
      <c r="H63" s="273" t="s">
        <v>18842</v>
      </c>
      <c r="I63" s="125" t="s">
        <v>18843</v>
      </c>
    </row>
    <row r="64" spans="1:9" ht="42.75">
      <c r="A64" s="125" t="str">
        <f t="shared" ref="A64:A74" si="5">B64&amp;C64</f>
        <v>InstructionsA68</v>
      </c>
      <c r="B64" s="125" t="s">
        <v>355</v>
      </c>
      <c r="C64" s="125" t="s">
        <v>607</v>
      </c>
      <c r="D64" s="125" t="s">
        <v>18844</v>
      </c>
      <c r="E64" s="237" t="s">
        <v>18845</v>
      </c>
      <c r="F64" s="238" t="s">
        <v>18846</v>
      </c>
      <c r="G64" s="125" t="s">
        <v>18847</v>
      </c>
      <c r="H64" s="273" t="s">
        <v>18848</v>
      </c>
      <c r="I64" s="125" t="s">
        <v>18849</v>
      </c>
    </row>
    <row r="65" spans="1:9" ht="128.25">
      <c r="A65" s="125" t="str">
        <f t="shared" si="5"/>
        <v>InstructionsA69</v>
      </c>
      <c r="B65" s="125" t="s">
        <v>355</v>
      </c>
      <c r="C65" s="125" t="s">
        <v>613</v>
      </c>
      <c r="D65" s="125" t="s">
        <v>18850</v>
      </c>
      <c r="E65" s="237" t="s">
        <v>18851</v>
      </c>
      <c r="F65" s="238" t="s">
        <v>18852</v>
      </c>
      <c r="G65" s="125" t="s">
        <v>18853</v>
      </c>
      <c r="H65" s="273" t="s">
        <v>18854</v>
      </c>
      <c r="I65" s="125" t="s">
        <v>18855</v>
      </c>
    </row>
    <row r="66" spans="1:9" ht="42.75">
      <c r="A66" s="125" t="str">
        <f t="shared" si="5"/>
        <v>InstructionsA70</v>
      </c>
      <c r="B66" s="125" t="s">
        <v>355</v>
      </c>
      <c r="C66" s="125" t="s">
        <v>619</v>
      </c>
      <c r="D66" s="125" t="s">
        <v>18856</v>
      </c>
      <c r="E66" s="237" t="s">
        <v>18857</v>
      </c>
      <c r="F66" s="238" t="s">
        <v>18858</v>
      </c>
      <c r="G66" s="125" t="s">
        <v>18859</v>
      </c>
      <c r="H66" s="273" t="s">
        <v>18860</v>
      </c>
      <c r="I66" s="125" t="s">
        <v>18861</v>
      </c>
    </row>
    <row r="67" spans="1:9" ht="42.75">
      <c r="A67" s="125" t="str">
        <f t="shared" si="5"/>
        <v>InstructionsA71</v>
      </c>
      <c r="B67" s="125" t="s">
        <v>355</v>
      </c>
      <c r="C67" s="125" t="s">
        <v>625</v>
      </c>
      <c r="D67" s="125" t="s">
        <v>18862</v>
      </c>
      <c r="E67" s="237" t="s">
        <v>18863</v>
      </c>
      <c r="F67" s="238" t="s">
        <v>18864</v>
      </c>
      <c r="G67" s="125" t="s">
        <v>18865</v>
      </c>
      <c r="H67" s="273" t="s">
        <v>18866</v>
      </c>
      <c r="I67" s="125" t="s">
        <v>18867</v>
      </c>
    </row>
    <row r="68" spans="1:9" ht="42.75">
      <c r="A68" s="125" t="str">
        <f t="shared" si="5"/>
        <v>InstructionsA72</v>
      </c>
      <c r="B68" s="125" t="s">
        <v>355</v>
      </c>
      <c r="C68" s="125" t="s">
        <v>631</v>
      </c>
      <c r="D68" s="125" t="s">
        <v>18868</v>
      </c>
      <c r="E68" s="237" t="s">
        <v>18869</v>
      </c>
      <c r="F68" s="238" t="s">
        <v>18870</v>
      </c>
      <c r="G68" s="125" t="s">
        <v>18871</v>
      </c>
      <c r="H68" s="273" t="s">
        <v>18872</v>
      </c>
      <c r="I68" s="125" t="s">
        <v>18873</v>
      </c>
    </row>
    <row r="69" spans="1:9" ht="42.75">
      <c r="A69" s="125" t="str">
        <f t="shared" si="5"/>
        <v>InstructionsA73</v>
      </c>
      <c r="B69" s="125" t="s">
        <v>355</v>
      </c>
      <c r="C69" s="125" t="s">
        <v>637</v>
      </c>
      <c r="D69" s="125" t="s">
        <v>18874</v>
      </c>
      <c r="E69" s="237" t="s">
        <v>18875</v>
      </c>
      <c r="F69" s="238" t="s">
        <v>18876</v>
      </c>
      <c r="G69" s="125" t="s">
        <v>18877</v>
      </c>
      <c r="H69" s="273" t="s">
        <v>18878</v>
      </c>
      <c r="I69" s="125" t="s">
        <v>18879</v>
      </c>
    </row>
    <row r="70" spans="1:9" ht="71.25">
      <c r="A70" s="125" t="str">
        <f t="shared" si="5"/>
        <v>InstructionsA74</v>
      </c>
      <c r="B70" s="125" t="s">
        <v>355</v>
      </c>
      <c r="C70" s="125" t="s">
        <v>18911</v>
      </c>
      <c r="D70" s="125" t="s">
        <v>18880</v>
      </c>
      <c r="E70" s="237" t="s">
        <v>18881</v>
      </c>
      <c r="F70" s="238" t="s">
        <v>18882</v>
      </c>
      <c r="G70" s="125" t="s">
        <v>18883</v>
      </c>
      <c r="H70" s="273" t="s">
        <v>18884</v>
      </c>
      <c r="I70" s="125" t="s">
        <v>18885</v>
      </c>
    </row>
    <row r="71" spans="1:9" ht="242.25">
      <c r="A71" s="125" t="str">
        <f t="shared" si="5"/>
        <v>InstructionsA75</v>
      </c>
      <c r="B71" s="125" t="s">
        <v>355</v>
      </c>
      <c r="C71" s="125" t="s">
        <v>18912</v>
      </c>
      <c r="D71" s="125" t="s">
        <v>18886</v>
      </c>
      <c r="E71" s="237" t="s">
        <v>18887</v>
      </c>
      <c r="F71" s="238" t="s">
        <v>18888</v>
      </c>
      <c r="G71" s="125" t="s">
        <v>18889</v>
      </c>
      <c r="H71" s="273" t="s">
        <v>18890</v>
      </c>
      <c r="I71" s="125" t="s">
        <v>18891</v>
      </c>
    </row>
    <row r="72" spans="1:9" ht="85.5">
      <c r="A72" s="125" t="str">
        <f t="shared" si="5"/>
        <v>InstructionsA76</v>
      </c>
      <c r="B72" s="125" t="s">
        <v>355</v>
      </c>
      <c r="C72" s="125" t="s">
        <v>18913</v>
      </c>
      <c r="D72" s="125" t="s">
        <v>18892</v>
      </c>
      <c r="E72" s="237" t="s">
        <v>18893</v>
      </c>
      <c r="F72" s="238" t="s">
        <v>18894</v>
      </c>
      <c r="G72" s="125" t="s">
        <v>18895</v>
      </c>
      <c r="H72" s="273" t="s">
        <v>18896</v>
      </c>
      <c r="I72" s="125" t="s">
        <v>18897</v>
      </c>
    </row>
    <row r="73" spans="1:9" ht="142.5">
      <c r="A73" s="125" t="str">
        <f t="shared" si="5"/>
        <v>InstructionsA77</v>
      </c>
      <c r="B73" s="125" t="s">
        <v>355</v>
      </c>
      <c r="C73" s="125" t="s">
        <v>18914</v>
      </c>
      <c r="D73" s="125" t="s">
        <v>18898</v>
      </c>
      <c r="E73" s="237" t="s">
        <v>18899</v>
      </c>
      <c r="F73" s="238" t="s">
        <v>18900</v>
      </c>
      <c r="G73" s="125" t="s">
        <v>18901</v>
      </c>
      <c r="H73" s="273" t="s">
        <v>18902</v>
      </c>
      <c r="I73" s="125" t="s">
        <v>18903</v>
      </c>
    </row>
    <row r="74" spans="1:9" ht="42.75">
      <c r="A74" s="125" t="str">
        <f t="shared" si="5"/>
        <v>InstructionsA78</v>
      </c>
      <c r="B74" s="125" t="s">
        <v>355</v>
      </c>
      <c r="C74" s="125" t="s">
        <v>18915</v>
      </c>
      <c r="D74" s="125" t="s">
        <v>18904</v>
      </c>
      <c r="E74" s="237" t="s">
        <v>18905</v>
      </c>
      <c r="F74" s="238" t="s">
        <v>18906</v>
      </c>
      <c r="G74" s="125" t="s">
        <v>18907</v>
      </c>
      <c r="H74" s="273" t="s">
        <v>18908</v>
      </c>
      <c r="I74" s="125" t="s">
        <v>18909</v>
      </c>
    </row>
    <row r="75" spans="1:9" ht="199.5">
      <c r="A75" s="125" t="str">
        <f>B75&amp;C75</f>
        <v>InstructionsA80</v>
      </c>
      <c r="B75" s="125" t="s">
        <v>355</v>
      </c>
      <c r="C75" s="125" t="s">
        <v>18916</v>
      </c>
      <c r="D75" s="125" t="s">
        <v>596</v>
      </c>
      <c r="E75" s="237" t="s">
        <v>597</v>
      </c>
      <c r="F75" s="238" t="s">
        <v>598</v>
      </c>
      <c r="G75" s="125" t="s">
        <v>599</v>
      </c>
      <c r="H75" s="276" t="s">
        <v>600</v>
      </c>
      <c r="I75" s="125" t="s">
        <v>17936</v>
      </c>
    </row>
    <row r="76" spans="1:9" ht="28.5">
      <c r="A76" s="125" t="str">
        <f t="shared" si="0"/>
        <v>InstructionsA82</v>
      </c>
      <c r="B76" s="125" t="s">
        <v>355</v>
      </c>
      <c r="C76" s="125" t="s">
        <v>18917</v>
      </c>
      <c r="D76" s="125" t="s">
        <v>602</v>
      </c>
      <c r="E76" s="237" t="s">
        <v>603</v>
      </c>
      <c r="F76" s="238" t="s">
        <v>604</v>
      </c>
      <c r="G76" s="125" t="s">
        <v>605</v>
      </c>
      <c r="H76" s="276" t="s">
        <v>606</v>
      </c>
      <c r="I76" s="125" t="s">
        <v>17938</v>
      </c>
    </row>
    <row r="77" spans="1:9" ht="327.75">
      <c r="A77" s="125" t="str">
        <f t="shared" si="0"/>
        <v>InstructionsA83</v>
      </c>
      <c r="B77" s="125" t="s">
        <v>355</v>
      </c>
      <c r="C77" s="125" t="s">
        <v>18918</v>
      </c>
      <c r="D77" s="125" t="s">
        <v>608</v>
      </c>
      <c r="E77" s="237" t="s">
        <v>609</v>
      </c>
      <c r="F77" s="238" t="s">
        <v>610</v>
      </c>
      <c r="G77" s="248" t="s">
        <v>611</v>
      </c>
      <c r="H77" s="273" t="s">
        <v>612</v>
      </c>
      <c r="I77" s="125" t="s">
        <v>17944</v>
      </c>
    </row>
    <row r="78" spans="1:9" ht="185.25">
      <c r="A78" s="125" t="str">
        <f t="shared" si="0"/>
        <v>InstructionsA84</v>
      </c>
      <c r="B78" s="125" t="s">
        <v>355</v>
      </c>
      <c r="C78" s="125" t="s">
        <v>18919</v>
      </c>
      <c r="D78" s="125" t="s">
        <v>614</v>
      </c>
      <c r="E78" s="237" t="s">
        <v>615</v>
      </c>
      <c r="F78" s="238" t="s">
        <v>616</v>
      </c>
      <c r="G78" s="248" t="s">
        <v>617</v>
      </c>
      <c r="H78" s="273" t="s">
        <v>618</v>
      </c>
      <c r="I78" s="125" t="s">
        <v>17939</v>
      </c>
    </row>
    <row r="79" spans="1:9" ht="156.75">
      <c r="A79" s="125" t="str">
        <f t="shared" si="0"/>
        <v>InstructionsA85</v>
      </c>
      <c r="B79" s="125" t="s">
        <v>355</v>
      </c>
      <c r="C79" s="125" t="s">
        <v>18920</v>
      </c>
      <c r="D79" s="125" t="s">
        <v>620</v>
      </c>
      <c r="E79" s="237" t="s">
        <v>621</v>
      </c>
      <c r="F79" s="238" t="s">
        <v>622</v>
      </c>
      <c r="G79" s="248" t="s">
        <v>623</v>
      </c>
      <c r="H79" s="273" t="s">
        <v>624</v>
      </c>
      <c r="I79" s="125" t="s">
        <v>17940</v>
      </c>
    </row>
    <row r="80" spans="1:9" ht="327.75">
      <c r="A80" s="125" t="str">
        <f t="shared" si="0"/>
        <v>InstructionsA86</v>
      </c>
      <c r="B80" s="125" t="s">
        <v>355</v>
      </c>
      <c r="C80" s="125" t="s">
        <v>18921</v>
      </c>
      <c r="D80" s="125" t="s">
        <v>626</v>
      </c>
      <c r="E80" s="237" t="s">
        <v>627</v>
      </c>
      <c r="F80" s="238" t="s">
        <v>628</v>
      </c>
      <c r="G80" s="248" t="s">
        <v>629</v>
      </c>
      <c r="H80" s="273" t="s">
        <v>630</v>
      </c>
      <c r="I80" s="125" t="s">
        <v>17941</v>
      </c>
    </row>
    <row r="81" spans="1:9" ht="114">
      <c r="A81" s="125" t="str">
        <f t="shared" si="0"/>
        <v>InstructionsA87</v>
      </c>
      <c r="B81" s="125" t="s">
        <v>355</v>
      </c>
      <c r="C81" s="125" t="s">
        <v>18922</v>
      </c>
      <c r="D81" s="125" t="s">
        <v>632</v>
      </c>
      <c r="E81" s="237" t="s">
        <v>633</v>
      </c>
      <c r="F81" s="238" t="s">
        <v>634</v>
      </c>
      <c r="G81" s="248" t="s">
        <v>635</v>
      </c>
      <c r="H81" s="273" t="s">
        <v>636</v>
      </c>
      <c r="I81" s="125" t="s">
        <v>17942</v>
      </c>
    </row>
    <row r="82" spans="1:9" ht="57">
      <c r="A82" s="125" t="str">
        <f t="shared" si="0"/>
        <v>InstructionsA88</v>
      </c>
      <c r="B82" s="125" t="s">
        <v>355</v>
      </c>
      <c r="C82" s="125" t="s">
        <v>18923</v>
      </c>
      <c r="D82" s="125" t="s">
        <v>638</v>
      </c>
      <c r="E82" s="237" t="s">
        <v>639</v>
      </c>
      <c r="F82" s="238" t="s">
        <v>640</v>
      </c>
      <c r="G82" s="248" t="s">
        <v>641</v>
      </c>
      <c r="H82" s="273" t="s">
        <v>642</v>
      </c>
      <c r="I82" s="125" t="s">
        <v>17943</v>
      </c>
    </row>
    <row r="83" spans="1:9">
      <c r="A83" s="125" t="str">
        <f t="shared" si="0"/>
        <v>DefinitionsB2</v>
      </c>
      <c r="B83" s="125" t="s">
        <v>643</v>
      </c>
      <c r="C83" s="125" t="s">
        <v>644</v>
      </c>
      <c r="D83" s="125" t="s">
        <v>645</v>
      </c>
      <c r="E83" s="237" t="s">
        <v>646</v>
      </c>
      <c r="F83" s="238" t="s">
        <v>647</v>
      </c>
      <c r="G83" s="125" t="s">
        <v>648</v>
      </c>
      <c r="H83" s="273" t="s">
        <v>645</v>
      </c>
      <c r="I83" s="125" t="s">
        <v>17945</v>
      </c>
    </row>
    <row r="84" spans="1:9">
      <c r="A84" s="125" t="str">
        <f t="shared" si="0"/>
        <v>DefinitionsB3</v>
      </c>
      <c r="B84" s="125" t="s">
        <v>643</v>
      </c>
      <c r="C84" s="125" t="s">
        <v>649</v>
      </c>
      <c r="D84" s="125" t="s">
        <v>650</v>
      </c>
      <c r="E84" s="237" t="s">
        <v>651</v>
      </c>
      <c r="F84" s="238" t="s">
        <v>652</v>
      </c>
      <c r="G84" s="125" t="s">
        <v>653</v>
      </c>
      <c r="H84" s="273" t="s">
        <v>654</v>
      </c>
      <c r="I84" s="187" t="s">
        <v>17946</v>
      </c>
    </row>
    <row r="85" spans="1:9">
      <c r="A85" s="125" t="str">
        <f t="shared" ref="A85" si="6">B85&amp;C85</f>
        <v>DefinitionsB4</v>
      </c>
      <c r="B85" s="125" t="s">
        <v>643</v>
      </c>
      <c r="C85" s="125" t="s">
        <v>655</v>
      </c>
      <c r="D85" s="243" t="s">
        <v>656</v>
      </c>
      <c r="E85" s="243" t="s">
        <v>657</v>
      </c>
      <c r="F85" s="250" t="s">
        <v>658</v>
      </c>
      <c r="G85" s="243" t="s">
        <v>659</v>
      </c>
      <c r="H85" s="273" t="s">
        <v>660</v>
      </c>
      <c r="I85" s="187" t="s">
        <v>18011</v>
      </c>
    </row>
    <row r="86" spans="1:9">
      <c r="A86" s="125" t="str">
        <f>B86&amp;C86</f>
        <v>DefinitionsB5</v>
      </c>
      <c r="B86" s="125" t="s">
        <v>643</v>
      </c>
      <c r="C86" s="125" t="s">
        <v>661</v>
      </c>
      <c r="D86" s="125" t="s">
        <v>662</v>
      </c>
      <c r="E86" s="237" t="s">
        <v>663</v>
      </c>
      <c r="F86" s="238" t="s">
        <v>664</v>
      </c>
      <c r="G86" s="125" t="s">
        <v>665</v>
      </c>
      <c r="H86" s="273" t="s">
        <v>666</v>
      </c>
      <c r="I86" s="187" t="s">
        <v>17947</v>
      </c>
    </row>
    <row r="87" spans="1:9">
      <c r="A87" s="125" t="str">
        <f t="shared" ref="A87:A150" si="7">B87&amp;C87</f>
        <v>DefinitionsB6</v>
      </c>
      <c r="B87" s="125" t="s">
        <v>643</v>
      </c>
      <c r="C87" s="125" t="s">
        <v>667</v>
      </c>
      <c r="D87" s="243" t="s">
        <v>18748</v>
      </c>
      <c r="E87" s="243" t="s">
        <v>18978</v>
      </c>
      <c r="F87" s="243" t="s">
        <v>19327</v>
      </c>
      <c r="G87" s="243" t="s">
        <v>18979</v>
      </c>
      <c r="H87" s="243" t="s">
        <v>18981</v>
      </c>
      <c r="I87" s="243" t="s">
        <v>18980</v>
      </c>
    </row>
    <row r="88" spans="1:9">
      <c r="A88" s="125" t="str">
        <f t="shared" si="7"/>
        <v>DefinitionsB7</v>
      </c>
      <c r="B88" s="125" t="s">
        <v>643</v>
      </c>
      <c r="C88" s="125" t="s">
        <v>673</v>
      </c>
      <c r="D88" s="125" t="s">
        <v>668</v>
      </c>
      <c r="E88" s="237" t="s">
        <v>669</v>
      </c>
      <c r="F88" s="238" t="s">
        <v>670</v>
      </c>
      <c r="G88" s="125" t="s">
        <v>671</v>
      </c>
      <c r="H88" s="273" t="s">
        <v>672</v>
      </c>
      <c r="I88" s="187" t="s">
        <v>17948</v>
      </c>
    </row>
    <row r="89" spans="1:9">
      <c r="A89" s="125" t="str">
        <f t="shared" si="7"/>
        <v>DefinitionsB8</v>
      </c>
      <c r="B89" s="125" t="s">
        <v>643</v>
      </c>
      <c r="C89" s="125" t="s">
        <v>679</v>
      </c>
      <c r="D89" s="125" t="s">
        <v>674</v>
      </c>
      <c r="E89" s="237" t="s">
        <v>675</v>
      </c>
      <c r="F89" s="238" t="s">
        <v>676</v>
      </c>
      <c r="G89" s="125" t="s">
        <v>677</v>
      </c>
      <c r="H89" s="273" t="s">
        <v>678</v>
      </c>
      <c r="I89" s="187" t="s">
        <v>17968</v>
      </c>
    </row>
    <row r="90" spans="1:9">
      <c r="A90" s="125" t="str">
        <f t="shared" ref="A90" si="8">B90&amp;C90</f>
        <v>DefinitionsB9</v>
      </c>
      <c r="B90" s="125" t="s">
        <v>643</v>
      </c>
      <c r="C90" s="125" t="s">
        <v>685</v>
      </c>
      <c r="D90" s="370" t="s">
        <v>19291</v>
      </c>
      <c r="E90" s="370" t="s">
        <v>18990</v>
      </c>
      <c r="F90" s="370" t="s">
        <v>18991</v>
      </c>
      <c r="G90" s="370" t="s">
        <v>18992</v>
      </c>
      <c r="H90" s="370" t="s">
        <v>18993</v>
      </c>
      <c r="I90" s="370" t="s">
        <v>18994</v>
      </c>
    </row>
    <row r="91" spans="1:9">
      <c r="A91" s="125" t="str">
        <f t="shared" ref="A91" si="9">B91&amp;C91</f>
        <v>DefinitionsB10</v>
      </c>
      <c r="B91" s="125" t="s">
        <v>643</v>
      </c>
      <c r="C91" s="125" t="s">
        <v>690</v>
      </c>
      <c r="D91" s="243" t="s">
        <v>18809</v>
      </c>
      <c r="E91" s="243" t="s">
        <v>18982</v>
      </c>
      <c r="F91" s="243" t="s">
        <v>19328</v>
      </c>
      <c r="G91" s="243" t="s">
        <v>18983</v>
      </c>
      <c r="H91" s="243" t="s">
        <v>18985</v>
      </c>
      <c r="I91" s="243" t="s">
        <v>18984</v>
      </c>
    </row>
    <row r="92" spans="1:9">
      <c r="A92" s="125" t="str">
        <f t="shared" si="7"/>
        <v>DefinitionsB11</v>
      </c>
      <c r="B92" s="125" t="s">
        <v>643</v>
      </c>
      <c r="C92" s="125" t="s">
        <v>695</v>
      </c>
      <c r="D92" s="125" t="s">
        <v>680</v>
      </c>
      <c r="E92" s="237" t="s">
        <v>681</v>
      </c>
      <c r="F92" s="238" t="s">
        <v>682</v>
      </c>
      <c r="G92" s="125" t="s">
        <v>683</v>
      </c>
      <c r="H92" s="273" t="s">
        <v>684</v>
      </c>
      <c r="I92" s="187" t="s">
        <v>17949</v>
      </c>
    </row>
    <row r="93" spans="1:9">
      <c r="A93" s="125" t="str">
        <f t="shared" si="7"/>
        <v>DefinitionsB12</v>
      </c>
      <c r="B93" s="125" t="s">
        <v>643</v>
      </c>
      <c r="C93" s="125" t="s">
        <v>701</v>
      </c>
      <c r="D93" s="125" t="s">
        <v>686</v>
      </c>
      <c r="E93" s="237" t="s">
        <v>687</v>
      </c>
      <c r="F93" s="238" t="s">
        <v>19390</v>
      </c>
      <c r="G93" s="125" t="s">
        <v>688</v>
      </c>
      <c r="H93" s="273" t="s">
        <v>689</v>
      </c>
      <c r="I93" s="187" t="s">
        <v>17950</v>
      </c>
    </row>
    <row r="94" spans="1:9">
      <c r="A94" s="125" t="str">
        <f t="shared" si="7"/>
        <v>DefinitionsB13</v>
      </c>
      <c r="B94" s="125" t="s">
        <v>643</v>
      </c>
      <c r="C94" s="125" t="s">
        <v>706</v>
      </c>
      <c r="D94" s="243" t="s">
        <v>18747</v>
      </c>
      <c r="E94" s="243" t="s">
        <v>18986</v>
      </c>
      <c r="F94" s="243" t="s">
        <v>19329</v>
      </c>
      <c r="G94" s="243" t="s">
        <v>18987</v>
      </c>
      <c r="H94" s="243" t="s">
        <v>18988</v>
      </c>
      <c r="I94" s="243" t="s">
        <v>18989</v>
      </c>
    </row>
    <row r="95" spans="1:9">
      <c r="A95" s="125" t="str">
        <f t="shared" si="7"/>
        <v>DefinitionsB14</v>
      </c>
      <c r="B95" s="125" t="s">
        <v>643</v>
      </c>
      <c r="C95" s="125" t="s">
        <v>712</v>
      </c>
      <c r="D95" s="125" t="s">
        <v>691</v>
      </c>
      <c r="E95" s="237" t="s">
        <v>692</v>
      </c>
      <c r="F95" s="238" t="s">
        <v>693</v>
      </c>
      <c r="G95" s="125" t="s">
        <v>691</v>
      </c>
      <c r="H95" s="273" t="s">
        <v>694</v>
      </c>
      <c r="I95" s="187" t="s">
        <v>691</v>
      </c>
    </row>
    <row r="96" spans="1:9">
      <c r="A96" s="125" t="str">
        <f t="shared" si="7"/>
        <v>DefinitionsB15</v>
      </c>
      <c r="B96" s="125" t="s">
        <v>643</v>
      </c>
      <c r="C96" s="125" t="s">
        <v>718</v>
      </c>
      <c r="D96" s="243" t="s">
        <v>696</v>
      </c>
      <c r="E96" s="243" t="s">
        <v>697</v>
      </c>
      <c r="F96" s="251" t="s">
        <v>698</v>
      </c>
      <c r="G96" s="252" t="s">
        <v>699</v>
      </c>
      <c r="H96" s="273" t="s">
        <v>700</v>
      </c>
      <c r="I96" s="187" t="s">
        <v>17958</v>
      </c>
    </row>
    <row r="97" spans="1:9">
      <c r="A97" s="125" t="str">
        <f t="shared" si="7"/>
        <v>DefinitionsB16</v>
      </c>
      <c r="B97" s="125" t="s">
        <v>643</v>
      </c>
      <c r="C97" s="125" t="s">
        <v>724</v>
      </c>
      <c r="D97" s="243" t="s">
        <v>702</v>
      </c>
      <c r="E97" s="243" t="s">
        <v>703</v>
      </c>
      <c r="F97" s="251" t="s">
        <v>704</v>
      </c>
      <c r="G97" s="253" t="s">
        <v>705</v>
      </c>
      <c r="H97" s="273" t="s">
        <v>17956</v>
      </c>
      <c r="I97" s="187" t="s">
        <v>17959</v>
      </c>
    </row>
    <row r="98" spans="1:9">
      <c r="A98" s="125" t="str">
        <f t="shared" si="7"/>
        <v>DefinitionsB17</v>
      </c>
      <c r="B98" s="125" t="s">
        <v>643</v>
      </c>
      <c r="C98" s="125" t="s">
        <v>727</v>
      </c>
      <c r="D98" s="243" t="s">
        <v>19287</v>
      </c>
      <c r="E98" s="243" t="s">
        <v>19288</v>
      </c>
      <c r="F98" s="251" t="s">
        <v>19299</v>
      </c>
      <c r="G98" s="253" t="s">
        <v>19289</v>
      </c>
      <c r="H98" s="277" t="s">
        <v>19300</v>
      </c>
      <c r="I98" s="243" t="s">
        <v>19290</v>
      </c>
    </row>
    <row r="99" spans="1:9">
      <c r="A99" s="125" t="str">
        <f t="shared" si="7"/>
        <v>DefinitionsB18</v>
      </c>
      <c r="B99" s="125" t="s">
        <v>643</v>
      </c>
      <c r="C99" s="125" t="s">
        <v>733</v>
      </c>
      <c r="D99" s="243" t="s">
        <v>18749</v>
      </c>
      <c r="E99" s="243" t="s">
        <v>18995</v>
      </c>
      <c r="F99" s="243" t="s">
        <v>19392</v>
      </c>
      <c r="G99" s="243" t="s">
        <v>18996</v>
      </c>
      <c r="H99" s="243" t="s">
        <v>18997</v>
      </c>
      <c r="I99" s="243" t="s">
        <v>18998</v>
      </c>
    </row>
    <row r="100" spans="1:9">
      <c r="A100" s="125" t="str">
        <f t="shared" si="7"/>
        <v>DefinitionsB19</v>
      </c>
      <c r="B100" s="125" t="s">
        <v>643</v>
      </c>
      <c r="C100" s="125" t="s">
        <v>739</v>
      </c>
      <c r="D100" s="243" t="s">
        <v>707</v>
      </c>
      <c r="E100" s="243" t="s">
        <v>708</v>
      </c>
      <c r="F100" s="250" t="s">
        <v>709</v>
      </c>
      <c r="G100" s="253" t="s">
        <v>710</v>
      </c>
      <c r="H100" s="273" t="s">
        <v>711</v>
      </c>
      <c r="I100" s="187" t="s">
        <v>17957</v>
      </c>
    </row>
    <row r="101" spans="1:9">
      <c r="A101" s="125" t="str">
        <f t="shared" si="7"/>
        <v>DefinitionsB20</v>
      </c>
      <c r="B101" s="125" t="s">
        <v>643</v>
      </c>
      <c r="C101" s="125" t="s">
        <v>745</v>
      </c>
      <c r="D101" s="125" t="s">
        <v>713</v>
      </c>
      <c r="E101" s="237" t="s">
        <v>714</v>
      </c>
      <c r="F101" s="238" t="s">
        <v>715</v>
      </c>
      <c r="G101" s="125" t="s">
        <v>716</v>
      </c>
      <c r="H101" s="273" t="s">
        <v>717</v>
      </c>
      <c r="I101" s="187" t="s">
        <v>17951</v>
      </c>
    </row>
    <row r="102" spans="1:9" ht="27">
      <c r="A102" s="125" t="str">
        <f t="shared" si="7"/>
        <v>DefinitionsB21</v>
      </c>
      <c r="B102" s="125" t="s">
        <v>643</v>
      </c>
      <c r="C102" s="125" t="s">
        <v>751</v>
      </c>
      <c r="D102" s="125" t="s">
        <v>719</v>
      </c>
      <c r="E102" s="237" t="s">
        <v>720</v>
      </c>
      <c r="F102" s="238" t="s">
        <v>721</v>
      </c>
      <c r="G102" s="125" t="s">
        <v>722</v>
      </c>
      <c r="H102" s="273" t="s">
        <v>723</v>
      </c>
      <c r="I102" s="187" t="s">
        <v>17952</v>
      </c>
    </row>
    <row r="103" spans="1:9">
      <c r="A103" s="125" t="str">
        <f t="shared" si="7"/>
        <v>DefinitionsB22</v>
      </c>
      <c r="B103" s="125" t="s">
        <v>643</v>
      </c>
      <c r="C103" s="125" t="s">
        <v>18743</v>
      </c>
      <c r="D103" s="125" t="s">
        <v>725</v>
      </c>
      <c r="E103" s="237" t="s">
        <v>726</v>
      </c>
      <c r="F103" s="238" t="s">
        <v>725</v>
      </c>
      <c r="G103" s="125" t="s">
        <v>725</v>
      </c>
      <c r="H103" s="273" t="s">
        <v>725</v>
      </c>
      <c r="I103" s="273" t="s">
        <v>725</v>
      </c>
    </row>
    <row r="104" spans="1:9" ht="27">
      <c r="A104" s="125" t="str">
        <f t="shared" si="7"/>
        <v>DefinitionsB23</v>
      </c>
      <c r="B104" s="125" t="s">
        <v>643</v>
      </c>
      <c r="C104" s="125" t="s">
        <v>18744</v>
      </c>
      <c r="D104" s="125" t="s">
        <v>728</v>
      </c>
      <c r="E104" s="237" t="s">
        <v>729</v>
      </c>
      <c r="F104" s="238" t="s">
        <v>730</v>
      </c>
      <c r="G104" s="125" t="s">
        <v>731</v>
      </c>
      <c r="H104" s="273" t="s">
        <v>732</v>
      </c>
      <c r="I104" s="187" t="s">
        <v>728</v>
      </c>
    </row>
    <row r="105" spans="1:9">
      <c r="A105" s="125" t="str">
        <f t="shared" si="7"/>
        <v>DefinitionsB24</v>
      </c>
      <c r="B105" s="125" t="s">
        <v>643</v>
      </c>
      <c r="C105" s="125" t="s">
        <v>18745</v>
      </c>
      <c r="D105" s="125" t="s">
        <v>734</v>
      </c>
      <c r="E105" s="237" t="s">
        <v>735</v>
      </c>
      <c r="F105" s="238" t="s">
        <v>736</v>
      </c>
      <c r="G105" s="125" t="s">
        <v>737</v>
      </c>
      <c r="H105" s="273" t="s">
        <v>738</v>
      </c>
      <c r="I105" s="187" t="s">
        <v>17953</v>
      </c>
    </row>
    <row r="106" spans="1:9">
      <c r="A106" s="125" t="str">
        <f t="shared" si="7"/>
        <v>DefinitionsB25</v>
      </c>
      <c r="B106" s="125" t="s">
        <v>643</v>
      </c>
      <c r="C106" s="125" t="s">
        <v>18746</v>
      </c>
      <c r="D106" s="125" t="s">
        <v>740</v>
      </c>
      <c r="E106" s="237" t="s">
        <v>741</v>
      </c>
      <c r="F106" s="238" t="s">
        <v>742</v>
      </c>
      <c r="G106" s="125" t="s">
        <v>743</v>
      </c>
      <c r="H106" s="273" t="s">
        <v>744</v>
      </c>
      <c r="I106" s="187" t="s">
        <v>17960</v>
      </c>
    </row>
    <row r="107" spans="1:9">
      <c r="A107" s="125" t="str">
        <f t="shared" si="7"/>
        <v>DefinitionsB26</v>
      </c>
      <c r="B107" s="125" t="s">
        <v>643</v>
      </c>
      <c r="C107" s="125" t="s">
        <v>18758</v>
      </c>
      <c r="D107" s="125" t="s">
        <v>746</v>
      </c>
      <c r="E107" s="237" t="s">
        <v>747</v>
      </c>
      <c r="F107" s="238" t="s">
        <v>748</v>
      </c>
      <c r="G107" s="125" t="s">
        <v>749</v>
      </c>
      <c r="H107" s="273" t="s">
        <v>750</v>
      </c>
      <c r="I107" s="187" t="s">
        <v>17954</v>
      </c>
    </row>
    <row r="108" spans="1:9">
      <c r="A108" s="125" t="str">
        <f t="shared" si="7"/>
        <v>DefinitionsB27</v>
      </c>
      <c r="B108" s="125" t="s">
        <v>643</v>
      </c>
      <c r="C108" s="125" t="s">
        <v>18808</v>
      </c>
      <c r="D108" s="125" t="s">
        <v>752</v>
      </c>
      <c r="E108" s="237" t="s">
        <v>753</v>
      </c>
      <c r="F108" s="238" t="s">
        <v>754</v>
      </c>
      <c r="G108" s="125" t="s">
        <v>755</v>
      </c>
      <c r="H108" s="273" t="s">
        <v>756</v>
      </c>
      <c r="I108" s="187" t="s">
        <v>17955</v>
      </c>
    </row>
    <row r="109" spans="1:9" ht="42.7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4" t="s">
        <v>759</v>
      </c>
      <c r="F110" s="238" t="s">
        <v>760</v>
      </c>
      <c r="G110" s="125" t="s">
        <v>761</v>
      </c>
      <c r="H110" s="273" t="s">
        <v>762</v>
      </c>
      <c r="I110" s="187" t="s">
        <v>17964</v>
      </c>
    </row>
    <row r="111" spans="1:9" ht="85.5">
      <c r="A111" s="125" t="str">
        <f t="shared" si="7"/>
        <v>DefinitionsC3</v>
      </c>
      <c r="B111" s="125" t="s">
        <v>643</v>
      </c>
      <c r="C111" s="125" t="s">
        <v>763</v>
      </c>
      <c r="D111" s="125" t="s">
        <v>764</v>
      </c>
      <c r="E111" s="237" t="s">
        <v>765</v>
      </c>
      <c r="F111" s="238" t="s">
        <v>766</v>
      </c>
      <c r="G111" s="125" t="s">
        <v>767</v>
      </c>
      <c r="H111" s="273" t="s">
        <v>768</v>
      </c>
      <c r="I111" s="125" t="s">
        <v>17965</v>
      </c>
    </row>
    <row r="112" spans="1:9" ht="71.25">
      <c r="A112" s="125" t="str">
        <f t="shared" si="7"/>
        <v>DefinitionsC4</v>
      </c>
      <c r="B112" s="125" t="s">
        <v>643</v>
      </c>
      <c r="C112" s="125" t="s">
        <v>769</v>
      </c>
      <c r="D112" s="125" t="s">
        <v>770</v>
      </c>
      <c r="E112" s="241" t="s">
        <v>771</v>
      </c>
      <c r="F112" s="238" t="s">
        <v>772</v>
      </c>
      <c r="G112" s="245" t="s">
        <v>773</v>
      </c>
      <c r="H112" s="273" t="s">
        <v>774</v>
      </c>
      <c r="I112" s="286" t="s">
        <v>17961</v>
      </c>
    </row>
    <row r="113" spans="1:9" ht="213.75">
      <c r="A113" s="125" t="str">
        <f t="shared" si="7"/>
        <v>DefinitionsC5</v>
      </c>
      <c r="B113" s="125" t="s">
        <v>643</v>
      </c>
      <c r="C113" s="125" t="s">
        <v>775</v>
      </c>
      <c r="D113" s="125" t="s">
        <v>776</v>
      </c>
      <c r="E113" s="237" t="s">
        <v>777</v>
      </c>
      <c r="F113" s="238" t="s">
        <v>778</v>
      </c>
      <c r="G113" s="125" t="s">
        <v>779</v>
      </c>
      <c r="H113" s="273" t="s">
        <v>780</v>
      </c>
      <c r="I113" s="125" t="s">
        <v>17966</v>
      </c>
    </row>
    <row r="114" spans="1:9" ht="128.25">
      <c r="A114" s="125" t="str">
        <f t="shared" si="7"/>
        <v>DefinitionsC6</v>
      </c>
      <c r="B114" s="125" t="s">
        <v>643</v>
      </c>
      <c r="C114" s="125" t="s">
        <v>781</v>
      </c>
      <c r="D114" s="125" t="s">
        <v>18754</v>
      </c>
      <c r="E114" s="237" t="s">
        <v>18786</v>
      </c>
      <c r="F114" s="238" t="s">
        <v>19330</v>
      </c>
      <c r="G114" s="125" t="s">
        <v>18787</v>
      </c>
      <c r="H114" s="273" t="s">
        <v>18788</v>
      </c>
      <c r="I114" s="125" t="s">
        <v>18789</v>
      </c>
    </row>
    <row r="115" spans="1:9" ht="185.25">
      <c r="A115" s="125" t="str">
        <f t="shared" si="7"/>
        <v>DefinitionsC7</v>
      </c>
      <c r="B115" s="125" t="s">
        <v>643</v>
      </c>
      <c r="C115" s="125" t="s">
        <v>787</v>
      </c>
      <c r="D115" s="125" t="s">
        <v>782</v>
      </c>
      <c r="E115" s="237" t="s">
        <v>783</v>
      </c>
      <c r="F115" s="238" t="s">
        <v>784</v>
      </c>
      <c r="G115" s="125" t="s">
        <v>785</v>
      </c>
      <c r="H115" s="273" t="s">
        <v>786</v>
      </c>
      <c r="I115" s="125" t="s">
        <v>17967</v>
      </c>
    </row>
    <row r="116" spans="1:9" ht="156.75">
      <c r="A116" s="125" t="str">
        <f t="shared" si="7"/>
        <v>DefinitionsC8</v>
      </c>
      <c r="B116" s="125" t="s">
        <v>643</v>
      </c>
      <c r="C116" s="125" t="s">
        <v>793</v>
      </c>
      <c r="D116" s="125" t="s">
        <v>788</v>
      </c>
      <c r="E116" s="237" t="s">
        <v>789</v>
      </c>
      <c r="F116" s="238" t="s">
        <v>790</v>
      </c>
      <c r="G116" s="125" t="s">
        <v>791</v>
      </c>
      <c r="H116" s="273" t="s">
        <v>792</v>
      </c>
      <c r="I116" s="125" t="s">
        <v>17970</v>
      </c>
    </row>
    <row r="117" spans="1:9" ht="128.25">
      <c r="A117" s="125" t="str">
        <f t="shared" si="7"/>
        <v>DefinitionsC9</v>
      </c>
      <c r="B117" s="125" t="s">
        <v>643</v>
      </c>
      <c r="C117" s="125" t="s">
        <v>799</v>
      </c>
      <c r="D117" s="344" t="s">
        <v>18757</v>
      </c>
      <c r="E117" s="241" t="s">
        <v>18798</v>
      </c>
      <c r="F117" s="371" t="s">
        <v>18799</v>
      </c>
      <c r="G117" s="372" t="s">
        <v>18800</v>
      </c>
      <c r="H117" s="273" t="s">
        <v>18801</v>
      </c>
      <c r="I117" s="125" t="s">
        <v>18802</v>
      </c>
    </row>
    <row r="118" spans="1:9" ht="114">
      <c r="A118" s="125" t="str">
        <f t="shared" si="7"/>
        <v>DefinitionsC10</v>
      </c>
      <c r="B118" s="125" t="s">
        <v>643</v>
      </c>
      <c r="C118" s="125" t="s">
        <v>800</v>
      </c>
      <c r="D118" s="344" t="s">
        <v>18810</v>
      </c>
      <c r="E118" s="344" t="s">
        <v>18811</v>
      </c>
      <c r="F118" s="380" t="s">
        <v>19332</v>
      </c>
      <c r="G118" s="373" t="s">
        <v>18812</v>
      </c>
      <c r="H118" s="344" t="s">
        <v>18813</v>
      </c>
      <c r="I118" s="344" t="s">
        <v>18814</v>
      </c>
    </row>
    <row r="119" spans="1:9" ht="156.75">
      <c r="A119" s="125" t="str">
        <f t="shared" si="7"/>
        <v>DefinitionsC11</v>
      </c>
      <c r="B119" s="125" t="s">
        <v>643</v>
      </c>
      <c r="C119" s="125" t="s">
        <v>806</v>
      </c>
      <c r="D119" s="125" t="s">
        <v>794</v>
      </c>
      <c r="E119" s="237" t="s">
        <v>795</v>
      </c>
      <c r="F119" s="238" t="s">
        <v>796</v>
      </c>
      <c r="G119" s="125" t="s">
        <v>797</v>
      </c>
      <c r="H119" s="273" t="s">
        <v>798</v>
      </c>
      <c r="I119" s="125" t="s">
        <v>17969</v>
      </c>
    </row>
    <row r="120" spans="1:9" ht="71.25">
      <c r="A120" s="125" t="str">
        <f t="shared" si="7"/>
        <v>DefinitionsC12</v>
      </c>
      <c r="B120" s="125" t="s">
        <v>643</v>
      </c>
      <c r="C120" s="125" t="s">
        <v>812</v>
      </c>
      <c r="D120" s="125" t="s">
        <v>19333</v>
      </c>
      <c r="E120" s="237" t="s">
        <v>19386</v>
      </c>
      <c r="F120" s="250" t="s">
        <v>19391</v>
      </c>
      <c r="G120" s="125" t="s">
        <v>19387</v>
      </c>
      <c r="H120" s="273" t="s">
        <v>19388</v>
      </c>
      <c r="I120" s="125" t="s">
        <v>19389</v>
      </c>
    </row>
    <row r="121" spans="1:9" ht="156.75">
      <c r="A121" s="125" t="str">
        <f t="shared" si="7"/>
        <v>DefinitionsC13</v>
      </c>
      <c r="B121" s="125" t="s">
        <v>643</v>
      </c>
      <c r="C121" s="125" t="s">
        <v>818</v>
      </c>
      <c r="D121" s="125" t="s">
        <v>18755</v>
      </c>
      <c r="E121" s="237" t="s">
        <v>18790</v>
      </c>
      <c r="F121" s="238" t="s">
        <v>19331</v>
      </c>
      <c r="G121" s="125" t="s">
        <v>18791</v>
      </c>
      <c r="H121" s="273" t="s">
        <v>18792</v>
      </c>
      <c r="I121" s="125" t="s">
        <v>18793</v>
      </c>
    </row>
    <row r="122" spans="1:9" ht="242.25">
      <c r="A122" s="125" t="str">
        <f t="shared" si="7"/>
        <v>DefinitionsC14</v>
      </c>
      <c r="B122" s="125" t="s">
        <v>643</v>
      </c>
      <c r="C122" s="125" t="s">
        <v>819</v>
      </c>
      <c r="D122" s="125" t="s">
        <v>801</v>
      </c>
      <c r="E122" s="237" t="s">
        <v>802</v>
      </c>
      <c r="F122" s="238" t="s">
        <v>803</v>
      </c>
      <c r="G122" s="125" t="s">
        <v>804</v>
      </c>
      <c r="H122" s="273" t="s">
        <v>805</v>
      </c>
      <c r="I122" s="125" t="s">
        <v>17971</v>
      </c>
    </row>
    <row r="123" spans="1:9" ht="41.45" customHeight="1">
      <c r="A123" s="125" t="str">
        <f t="shared" si="7"/>
        <v>DefinitionsC15</v>
      </c>
      <c r="B123" s="125" t="s">
        <v>643</v>
      </c>
      <c r="C123" s="125" t="s">
        <v>825</v>
      </c>
      <c r="D123" s="243" t="s">
        <v>807</v>
      </c>
      <c r="E123" s="244" t="s">
        <v>808</v>
      </c>
      <c r="F123" s="250" t="s">
        <v>809</v>
      </c>
      <c r="G123" s="252" t="s">
        <v>810</v>
      </c>
      <c r="H123" s="279" t="s">
        <v>811</v>
      </c>
      <c r="I123" s="125" t="s">
        <v>17962</v>
      </c>
    </row>
    <row r="124" spans="1:9" ht="41.45" customHeight="1">
      <c r="A124" s="125" t="str">
        <f t="shared" si="7"/>
        <v>DefinitionsC16</v>
      </c>
      <c r="B124" s="125" t="s">
        <v>643</v>
      </c>
      <c r="C124" s="125" t="s">
        <v>826</v>
      </c>
      <c r="D124" s="243" t="s">
        <v>813</v>
      </c>
      <c r="E124" s="244" t="s">
        <v>814</v>
      </c>
      <c r="F124" s="250" t="s">
        <v>815</v>
      </c>
      <c r="G124" s="253" t="s">
        <v>816</v>
      </c>
      <c r="H124" s="273" t="s">
        <v>817</v>
      </c>
      <c r="I124" s="125" t="s">
        <v>17963</v>
      </c>
    </row>
    <row r="125" spans="1:9" ht="156.75">
      <c r="A125" s="125" t="str">
        <f t="shared" si="7"/>
        <v>DefinitionsC17</v>
      </c>
      <c r="B125" s="125" t="s">
        <v>643</v>
      </c>
      <c r="C125" s="125" t="s">
        <v>832</v>
      </c>
      <c r="D125" s="243" t="s">
        <v>19293</v>
      </c>
      <c r="E125" s="244" t="s">
        <v>19294</v>
      </c>
      <c r="F125" s="250" t="s">
        <v>19295</v>
      </c>
      <c r="G125" s="253" t="s">
        <v>19296</v>
      </c>
      <c r="H125" s="273" t="s">
        <v>19297</v>
      </c>
      <c r="I125" s="125" t="s">
        <v>19298</v>
      </c>
    </row>
    <row r="126" spans="1:9" ht="128.25">
      <c r="A126" s="125" t="str">
        <f t="shared" si="7"/>
        <v>DefinitionsC18</v>
      </c>
      <c r="B126" s="125" t="s">
        <v>643</v>
      </c>
      <c r="C126" s="125" t="s">
        <v>833</v>
      </c>
      <c r="D126" s="344" t="s">
        <v>18756</v>
      </c>
      <c r="E126" s="241" t="s">
        <v>18794</v>
      </c>
      <c r="F126" s="371" t="s">
        <v>19334</v>
      </c>
      <c r="G126" s="372" t="s">
        <v>18795</v>
      </c>
      <c r="H126" s="273" t="s">
        <v>18796</v>
      </c>
      <c r="I126" s="125" t="s">
        <v>18797</v>
      </c>
    </row>
    <row r="127" spans="1:9" ht="213.75">
      <c r="A127" s="125" t="str">
        <f t="shared" si="7"/>
        <v>DefinitionsC19</v>
      </c>
      <c r="B127" s="125" t="s">
        <v>643</v>
      </c>
      <c r="C127" s="125" t="s">
        <v>839</v>
      </c>
      <c r="D127" s="125" t="s">
        <v>18761</v>
      </c>
      <c r="E127" s="241" t="s">
        <v>18762</v>
      </c>
      <c r="F127" s="371" t="s">
        <v>18763</v>
      </c>
      <c r="G127" s="372" t="s">
        <v>18764</v>
      </c>
      <c r="H127" s="273" t="s">
        <v>18765</v>
      </c>
      <c r="I127" s="125" t="s">
        <v>18766</v>
      </c>
    </row>
    <row r="128" spans="1:9" ht="71.25">
      <c r="A128" s="125" t="str">
        <f t="shared" si="7"/>
        <v>DefinitionsC20</v>
      </c>
      <c r="B128" s="125" t="s">
        <v>643</v>
      </c>
      <c r="C128" s="125" t="s">
        <v>845</v>
      </c>
      <c r="D128" s="125" t="s">
        <v>820</v>
      </c>
      <c r="E128" s="237" t="s">
        <v>821</v>
      </c>
      <c r="F128" s="238" t="s">
        <v>822</v>
      </c>
      <c r="G128" s="125" t="s">
        <v>823</v>
      </c>
      <c r="H128" s="273" t="s">
        <v>824</v>
      </c>
      <c r="I128" s="125" t="s">
        <v>17972</v>
      </c>
    </row>
    <row r="129" spans="1:9" ht="163.5" customHeight="1">
      <c r="A129" s="125" t="str">
        <f t="shared" si="7"/>
        <v>DefinitionsC21</v>
      </c>
      <c r="B129" s="125" t="s">
        <v>643</v>
      </c>
      <c r="C129" s="125" t="s">
        <v>851</v>
      </c>
      <c r="D129" s="125" t="s">
        <v>18760</v>
      </c>
      <c r="E129" s="241" t="s">
        <v>19522</v>
      </c>
      <c r="F129" s="238" t="s">
        <v>19521</v>
      </c>
      <c r="G129" s="239" t="s">
        <v>19523</v>
      </c>
      <c r="H129" s="273" t="s">
        <v>19524</v>
      </c>
      <c r="I129" s="125" t="s">
        <v>19525</v>
      </c>
    </row>
    <row r="130" spans="1:9" ht="71.25">
      <c r="A130" s="125" t="str">
        <f t="shared" si="7"/>
        <v>DefinitionsC22</v>
      </c>
      <c r="B130" s="125" t="s">
        <v>643</v>
      </c>
      <c r="C130" s="125" t="s">
        <v>18750</v>
      </c>
      <c r="D130" s="125" t="s">
        <v>827</v>
      </c>
      <c r="E130" s="237" t="s">
        <v>828</v>
      </c>
      <c r="F130" s="238" t="s">
        <v>829</v>
      </c>
      <c r="G130" s="125" t="s">
        <v>830</v>
      </c>
      <c r="H130" s="273" t="s">
        <v>831</v>
      </c>
      <c r="I130" s="125" t="s">
        <v>17973</v>
      </c>
    </row>
    <row r="131" spans="1:9" ht="99.75">
      <c r="A131" s="125" t="str">
        <f>B131&amp;C131</f>
        <v>DefinitionsC23</v>
      </c>
      <c r="B131" s="125" t="s">
        <v>643</v>
      </c>
      <c r="C131" s="125" t="s">
        <v>18751</v>
      </c>
      <c r="D131" s="125" t="s">
        <v>19395</v>
      </c>
      <c r="E131" s="237" t="s">
        <v>19396</v>
      </c>
      <c r="F131" s="238" t="s">
        <v>19397</v>
      </c>
      <c r="G131" s="125" t="s">
        <v>19398</v>
      </c>
      <c r="H131" s="273" t="s">
        <v>19399</v>
      </c>
      <c r="I131" s="125" t="s">
        <v>17974</v>
      </c>
    </row>
    <row r="132" spans="1:9" ht="285">
      <c r="A132" s="125" t="str">
        <f t="shared" si="7"/>
        <v>DefinitionsC24</v>
      </c>
      <c r="B132" s="125" t="s">
        <v>643</v>
      </c>
      <c r="C132" s="125" t="s">
        <v>18752</v>
      </c>
      <c r="D132" s="125" t="s">
        <v>834</v>
      </c>
      <c r="E132" s="237" t="s">
        <v>835</v>
      </c>
      <c r="F132" s="238" t="s">
        <v>836</v>
      </c>
      <c r="G132" s="125" t="s">
        <v>837</v>
      </c>
      <c r="H132" s="273" t="s">
        <v>838</v>
      </c>
      <c r="I132" s="125" t="s">
        <v>17975</v>
      </c>
    </row>
    <row r="133" spans="1:9" ht="270.75">
      <c r="A133" s="125" t="str">
        <f t="shared" si="7"/>
        <v>DefinitionsC25</v>
      </c>
      <c r="B133" s="125" t="s">
        <v>643</v>
      </c>
      <c r="C133" s="125" t="s">
        <v>18753</v>
      </c>
      <c r="D133" s="125" t="s">
        <v>840</v>
      </c>
      <c r="E133" s="237" t="s">
        <v>841</v>
      </c>
      <c r="F133" s="238" t="s">
        <v>842</v>
      </c>
      <c r="G133" s="245" t="s">
        <v>843</v>
      </c>
      <c r="H133" s="273" t="s">
        <v>844</v>
      </c>
      <c r="I133" s="125" t="s">
        <v>17976</v>
      </c>
    </row>
    <row r="134" spans="1:9" ht="142.5">
      <c r="A134" s="125" t="str">
        <f t="shared" si="7"/>
        <v>DefinitionsC26</v>
      </c>
      <c r="B134" s="125" t="s">
        <v>643</v>
      </c>
      <c r="C134" s="125" t="s">
        <v>18815</v>
      </c>
      <c r="D134" s="243" t="s">
        <v>846</v>
      </c>
      <c r="E134" s="244" t="s">
        <v>847</v>
      </c>
      <c r="F134" s="251" t="s">
        <v>848</v>
      </c>
      <c r="G134" s="252" t="s">
        <v>849</v>
      </c>
      <c r="H134" s="273" t="s">
        <v>850</v>
      </c>
      <c r="I134" s="125" t="s">
        <v>17977</v>
      </c>
    </row>
    <row r="135" spans="1:9" ht="99.75">
      <c r="A135" s="125" t="str">
        <f t="shared" si="7"/>
        <v>DefinitionsC27</v>
      </c>
      <c r="B135" s="125" t="s">
        <v>643</v>
      </c>
      <c r="C135" s="125" t="s">
        <v>19301</v>
      </c>
      <c r="D135" s="125" t="s">
        <v>852</v>
      </c>
      <c r="E135" s="237" t="s">
        <v>853</v>
      </c>
      <c r="F135" s="238" t="s">
        <v>854</v>
      </c>
      <c r="G135" s="125" t="s">
        <v>855</v>
      </c>
      <c r="H135" s="273" t="s">
        <v>856</v>
      </c>
      <c r="I135" s="125" t="s">
        <v>17978</v>
      </c>
    </row>
    <row r="136" spans="1:9" ht="28.5">
      <c r="A136" s="125" t="str">
        <f t="shared" si="7"/>
        <v>DeclarationD2</v>
      </c>
      <c r="B136" s="125" t="s">
        <v>857</v>
      </c>
      <c r="C136" s="125" t="s">
        <v>858</v>
      </c>
      <c r="D136" s="243" t="s">
        <v>19526</v>
      </c>
      <c r="E136" s="243" t="s">
        <v>859</v>
      </c>
      <c r="F136" s="250" t="s">
        <v>860</v>
      </c>
      <c r="G136" s="255" t="s">
        <v>861</v>
      </c>
      <c r="H136" s="273" t="s">
        <v>862</v>
      </c>
      <c r="I136" s="187" t="s">
        <v>17980</v>
      </c>
    </row>
    <row r="137" spans="1:9" ht="28.5">
      <c r="A137" s="125" t="str">
        <f t="shared" si="7"/>
        <v>DeclarationF3</v>
      </c>
      <c r="B137" s="125" t="s">
        <v>857</v>
      </c>
      <c r="C137" s="125" t="s">
        <v>863</v>
      </c>
      <c r="D137" s="125" t="s">
        <v>864</v>
      </c>
      <c r="E137" s="237" t="s">
        <v>865</v>
      </c>
      <c r="F137" s="238" t="s">
        <v>866</v>
      </c>
      <c r="G137" s="125" t="s">
        <v>867</v>
      </c>
      <c r="H137" s="273" t="s">
        <v>868</v>
      </c>
      <c r="I137" s="125" t="s">
        <v>17981</v>
      </c>
    </row>
    <row r="138" spans="1:9" ht="28.5">
      <c r="A138" s="125" t="str">
        <f t="shared" si="7"/>
        <v>DeclarationI3</v>
      </c>
      <c r="B138" s="125" t="s">
        <v>857</v>
      </c>
      <c r="C138" s="125" t="s">
        <v>869</v>
      </c>
      <c r="D138" s="125" t="s">
        <v>870</v>
      </c>
      <c r="E138" s="237" t="s">
        <v>871</v>
      </c>
      <c r="F138" s="238" t="s">
        <v>872</v>
      </c>
      <c r="G138" s="125" t="s">
        <v>873</v>
      </c>
      <c r="H138" s="273" t="s">
        <v>874</v>
      </c>
      <c r="I138" s="125" t="s">
        <v>17982</v>
      </c>
    </row>
    <row r="139" spans="1:9">
      <c r="A139" s="125" t="str">
        <f t="shared" si="7"/>
        <v>DeclarationI4</v>
      </c>
      <c r="B139" s="125" t="s">
        <v>857</v>
      </c>
      <c r="C139" s="125" t="s">
        <v>875</v>
      </c>
      <c r="D139" s="125" t="s">
        <v>876</v>
      </c>
      <c r="E139" s="237" t="s">
        <v>877</v>
      </c>
      <c r="F139" s="238" t="s">
        <v>878</v>
      </c>
      <c r="G139" s="125" t="s">
        <v>879</v>
      </c>
      <c r="H139" s="273" t="s">
        <v>880</v>
      </c>
      <c r="I139" s="125" t="s">
        <v>17983</v>
      </c>
    </row>
    <row r="140" spans="1:9" ht="43.5" customHeight="1">
      <c r="A140" s="125" t="str">
        <f t="shared" si="7"/>
        <v>DeclarationB4</v>
      </c>
      <c r="B140" s="125" t="s">
        <v>857</v>
      </c>
      <c r="C140" s="125" t="s">
        <v>655</v>
      </c>
      <c r="D140" s="125" t="s">
        <v>18100</v>
      </c>
      <c r="E140" s="237" t="s">
        <v>881</v>
      </c>
      <c r="F140" s="238" t="s">
        <v>19335</v>
      </c>
      <c r="G140" s="125" t="s">
        <v>882</v>
      </c>
      <c r="H140" s="273" t="s">
        <v>883</v>
      </c>
      <c r="I140" s="125" t="s">
        <v>18009</v>
      </c>
    </row>
    <row r="141" spans="1:9" ht="45">
      <c r="A141" s="125" t="str">
        <f t="shared" si="7"/>
        <v>DeclarationB6</v>
      </c>
      <c r="B141" s="125" t="s">
        <v>857</v>
      </c>
      <c r="C141" s="125" t="s">
        <v>667</v>
      </c>
      <c r="D141" s="125" t="s">
        <v>884</v>
      </c>
      <c r="E141" s="256" t="s">
        <v>885</v>
      </c>
      <c r="F141" s="268" t="s">
        <v>886</v>
      </c>
      <c r="G141" s="125" t="s">
        <v>887</v>
      </c>
      <c r="H141" s="273" t="s">
        <v>888</v>
      </c>
      <c r="I141" s="287" t="s">
        <v>17984</v>
      </c>
    </row>
    <row r="142" spans="1:9">
      <c r="A142" s="125" t="str">
        <f t="shared" si="7"/>
        <v>DeclarationB7</v>
      </c>
      <c r="B142" s="125" t="s">
        <v>857</v>
      </c>
      <c r="C142" s="125" t="s">
        <v>673</v>
      </c>
      <c r="D142" s="125" t="s">
        <v>889</v>
      </c>
      <c r="E142" s="237" t="s">
        <v>890</v>
      </c>
      <c r="F142" s="238" t="s">
        <v>891</v>
      </c>
      <c r="G142" s="125" t="s">
        <v>892</v>
      </c>
      <c r="H142" s="273" t="s">
        <v>893</v>
      </c>
      <c r="I142" s="125" t="s">
        <v>17985</v>
      </c>
    </row>
    <row r="143" spans="1:9" ht="15.75">
      <c r="A143" s="125" t="str">
        <f t="shared" si="7"/>
        <v>DeclarationB8</v>
      </c>
      <c r="B143" s="125" t="s">
        <v>857</v>
      </c>
      <c r="C143" s="125" t="s">
        <v>679</v>
      </c>
      <c r="D143" s="125" t="s">
        <v>894</v>
      </c>
      <c r="E143" s="237" t="s">
        <v>895</v>
      </c>
      <c r="F143" s="238" t="s">
        <v>896</v>
      </c>
      <c r="G143" s="125" t="s">
        <v>897</v>
      </c>
      <c r="H143" s="273" t="s">
        <v>898</v>
      </c>
      <c r="I143" s="125" t="s">
        <v>17986</v>
      </c>
    </row>
    <row r="144" spans="1:9" ht="15.75">
      <c r="A144" s="125" t="str">
        <f t="shared" si="7"/>
        <v>DeclarationB9</v>
      </c>
      <c r="B144" s="125" t="s">
        <v>857</v>
      </c>
      <c r="C144" s="125" t="s">
        <v>685</v>
      </c>
      <c r="D144" s="125" t="s">
        <v>899</v>
      </c>
      <c r="E144" s="237" t="s">
        <v>900</v>
      </c>
      <c r="F144" s="238" t="s">
        <v>901</v>
      </c>
      <c r="G144" s="125" t="s">
        <v>902</v>
      </c>
      <c r="H144" s="273" t="s">
        <v>903</v>
      </c>
      <c r="I144" s="125" t="s">
        <v>17987</v>
      </c>
    </row>
    <row r="145" spans="1:9" ht="28.5">
      <c r="A145" s="125" t="str">
        <f t="shared" si="7"/>
        <v>DeclarationB10</v>
      </c>
      <c r="B145" s="125" t="s">
        <v>857</v>
      </c>
      <c r="C145" s="125" t="s">
        <v>690</v>
      </c>
      <c r="D145" s="125" t="s">
        <v>904</v>
      </c>
      <c r="E145" s="237" t="s">
        <v>905</v>
      </c>
      <c r="F145" s="238" t="s">
        <v>906</v>
      </c>
      <c r="G145" s="125" t="s">
        <v>907</v>
      </c>
      <c r="H145" s="273" t="s">
        <v>908</v>
      </c>
      <c r="I145" s="125" t="s">
        <v>17988</v>
      </c>
    </row>
    <row r="146" spans="1:9" ht="28.5">
      <c r="A146" s="125" t="str">
        <f t="shared" si="7"/>
        <v>DeclarationB10A</v>
      </c>
      <c r="B146" s="125" t="s">
        <v>857</v>
      </c>
      <c r="C146" s="125" t="s">
        <v>909</v>
      </c>
      <c r="D146" s="125" t="s">
        <v>904</v>
      </c>
      <c r="E146" s="237" t="s">
        <v>905</v>
      </c>
      <c r="F146" s="238" t="s">
        <v>910</v>
      </c>
      <c r="G146" s="125" t="s">
        <v>907</v>
      </c>
      <c r="H146" s="273" t="s">
        <v>908</v>
      </c>
      <c r="I146" s="125" t="s">
        <v>17988</v>
      </c>
    </row>
    <row r="147" spans="1:9" ht="28.5">
      <c r="A147" s="125" t="str">
        <f t="shared" si="7"/>
        <v>DeclarationB10C</v>
      </c>
      <c r="B147" s="125" t="s">
        <v>857</v>
      </c>
      <c r="C147" s="125" t="s">
        <v>911</v>
      </c>
      <c r="D147" s="125" t="s">
        <v>912</v>
      </c>
      <c r="E147" s="237" t="s">
        <v>913</v>
      </c>
      <c r="F147" s="238" t="s">
        <v>914</v>
      </c>
      <c r="G147" s="125" t="s">
        <v>915</v>
      </c>
      <c r="H147" s="273" t="s">
        <v>916</v>
      </c>
      <c r="I147" s="125" t="s">
        <v>17989</v>
      </c>
    </row>
    <row r="148" spans="1:9" ht="28.5">
      <c r="A148" s="125" t="str">
        <f t="shared" si="7"/>
        <v>DeclarationB10B</v>
      </c>
      <c r="B148" s="125" t="s">
        <v>857</v>
      </c>
      <c r="C148" s="125" t="s">
        <v>917</v>
      </c>
      <c r="D148" s="125" t="s">
        <v>918</v>
      </c>
      <c r="E148" s="237" t="s">
        <v>919</v>
      </c>
      <c r="F148" s="238" t="s">
        <v>920</v>
      </c>
      <c r="G148" s="125" t="s">
        <v>921</v>
      </c>
      <c r="H148" s="273" t="s">
        <v>922</v>
      </c>
      <c r="I148" s="125" t="s">
        <v>17990</v>
      </c>
    </row>
    <row r="149" spans="1:9" ht="28.5">
      <c r="A149" s="125" t="str">
        <f t="shared" si="7"/>
        <v>DeclarationD11</v>
      </c>
      <c r="B149" s="125" t="s">
        <v>857</v>
      </c>
      <c r="C149" s="125" t="s">
        <v>923</v>
      </c>
      <c r="D149" s="125" t="s">
        <v>924</v>
      </c>
      <c r="E149" s="237" t="s">
        <v>925</v>
      </c>
      <c r="F149" s="238" t="s">
        <v>926</v>
      </c>
      <c r="G149" s="125" t="s">
        <v>927</v>
      </c>
      <c r="H149" s="273" t="s">
        <v>928</v>
      </c>
      <c r="I149" s="125" t="s">
        <v>17991</v>
      </c>
    </row>
    <row r="150" spans="1:9" ht="42.75">
      <c r="A150" s="125" t="str">
        <f t="shared" si="7"/>
        <v>DeclarationB12</v>
      </c>
      <c r="B150" s="125" t="s">
        <v>857</v>
      </c>
      <c r="C150" s="125" t="s">
        <v>18081</v>
      </c>
      <c r="D150" s="243" t="s">
        <v>18080</v>
      </c>
      <c r="E150" s="244" t="s">
        <v>19337</v>
      </c>
      <c r="F150" s="250" t="s">
        <v>19336</v>
      </c>
      <c r="G150" s="243" t="s">
        <v>19338</v>
      </c>
      <c r="H150" s="277" t="s">
        <v>19339</v>
      </c>
      <c r="I150" s="243" t="s">
        <v>19340</v>
      </c>
    </row>
    <row r="151" spans="1:9" ht="57">
      <c r="A151" s="125" t="str">
        <f t="shared" ref="A151" si="10">B151&amp;C151</f>
        <v>DeclarationB13</v>
      </c>
      <c r="B151" s="125" t="s">
        <v>857</v>
      </c>
      <c r="C151" s="125" t="s">
        <v>19407</v>
      </c>
      <c r="D151" s="243" t="s">
        <v>19409</v>
      </c>
      <c r="E151" s="250" t="s">
        <v>19530</v>
      </c>
      <c r="F151" s="250" t="s">
        <v>19527</v>
      </c>
      <c r="G151" s="251" t="s">
        <v>19529</v>
      </c>
      <c r="H151" s="277" t="s">
        <v>19528</v>
      </c>
      <c r="I151" s="243" t="s">
        <v>19545</v>
      </c>
    </row>
    <row r="152" spans="1:9" ht="28.5">
      <c r="A152" s="125" t="str">
        <f t="shared" ref="A152:A215" si="11">B152&amp;C152</f>
        <v>DeclarationB14</v>
      </c>
      <c r="B152" s="125" t="s">
        <v>857</v>
      </c>
      <c r="C152" s="125" t="s">
        <v>18082</v>
      </c>
      <c r="H152" s="273"/>
      <c r="I152" s="125"/>
    </row>
    <row r="153" spans="1:9" ht="28.5">
      <c r="A153" s="125" t="str">
        <f t="shared" si="11"/>
        <v>DeclarationB16</v>
      </c>
      <c r="B153" s="125" t="s">
        <v>857</v>
      </c>
      <c r="C153" s="125" t="s">
        <v>18068</v>
      </c>
      <c r="D153" s="125" t="s">
        <v>929</v>
      </c>
      <c r="E153" s="237" t="s">
        <v>930</v>
      </c>
      <c r="F153" s="238" t="s">
        <v>931</v>
      </c>
      <c r="G153" s="125" t="s">
        <v>932</v>
      </c>
      <c r="H153" s="273" t="s">
        <v>933</v>
      </c>
      <c r="I153" s="125" t="s">
        <v>17992</v>
      </c>
    </row>
    <row r="154" spans="1:9" ht="28.5">
      <c r="A154" s="125" t="str">
        <f t="shared" si="11"/>
        <v>DeclarationB17</v>
      </c>
      <c r="B154" s="125" t="s">
        <v>857</v>
      </c>
      <c r="C154" s="125" t="s">
        <v>18069</v>
      </c>
      <c r="D154" s="125" t="s">
        <v>934</v>
      </c>
      <c r="E154" s="237" t="s">
        <v>935</v>
      </c>
      <c r="F154" s="238" t="s">
        <v>936</v>
      </c>
      <c r="G154" s="125" t="s">
        <v>937</v>
      </c>
      <c r="H154" s="273" t="s">
        <v>938</v>
      </c>
      <c r="I154" s="125" t="s">
        <v>17993</v>
      </c>
    </row>
    <row r="155" spans="1:9" ht="28.5">
      <c r="A155" s="125" t="str">
        <f t="shared" si="11"/>
        <v>DeclarationB18</v>
      </c>
      <c r="B155" s="125" t="s">
        <v>857</v>
      </c>
      <c r="C155" s="125" t="s">
        <v>18070</v>
      </c>
      <c r="D155" s="125" t="s">
        <v>939</v>
      </c>
      <c r="E155" s="237" t="s">
        <v>940</v>
      </c>
      <c r="F155" s="238" t="s">
        <v>941</v>
      </c>
      <c r="G155" s="125" t="s">
        <v>942</v>
      </c>
      <c r="H155" s="273" t="s">
        <v>943</v>
      </c>
      <c r="I155" s="125" t="s">
        <v>17994</v>
      </c>
    </row>
    <row r="156" spans="1:9" ht="28.5">
      <c r="A156" s="125" t="str">
        <f t="shared" si="11"/>
        <v>DeclarationB19</v>
      </c>
      <c r="B156" s="125" t="s">
        <v>857</v>
      </c>
      <c r="C156" s="125" t="s">
        <v>18071</v>
      </c>
      <c r="D156" s="125" t="s">
        <v>944</v>
      </c>
      <c r="E156" s="237" t="s">
        <v>945</v>
      </c>
      <c r="F156" s="238" t="s">
        <v>946</v>
      </c>
      <c r="G156" s="125" t="s">
        <v>947</v>
      </c>
      <c r="H156" s="273" t="s">
        <v>948</v>
      </c>
      <c r="I156" s="125" t="s">
        <v>17995</v>
      </c>
    </row>
    <row r="157" spans="1:9" ht="28.5">
      <c r="A157" s="125" t="str">
        <f t="shared" si="11"/>
        <v>DeclarationB20</v>
      </c>
      <c r="B157" s="125" t="s">
        <v>857</v>
      </c>
      <c r="C157" s="125" t="s">
        <v>18072</v>
      </c>
      <c r="D157" s="125" t="s">
        <v>949</v>
      </c>
      <c r="E157" s="237" t="s">
        <v>950</v>
      </c>
      <c r="F157" s="238" t="s">
        <v>951</v>
      </c>
      <c r="G157" s="125" t="s">
        <v>952</v>
      </c>
      <c r="H157" s="273" t="s">
        <v>953</v>
      </c>
      <c r="I157" s="125" t="s">
        <v>17996</v>
      </c>
    </row>
    <row r="158" spans="1:9" ht="28.5">
      <c r="A158" s="125" t="str">
        <f t="shared" si="11"/>
        <v>DeclarationB21</v>
      </c>
      <c r="B158" s="125" t="s">
        <v>857</v>
      </c>
      <c r="C158" s="125" t="s">
        <v>18073</v>
      </c>
      <c r="D158" s="125" t="s">
        <v>954</v>
      </c>
      <c r="E158" s="237" t="s">
        <v>955</v>
      </c>
      <c r="F158" s="238" t="s">
        <v>956</v>
      </c>
      <c r="G158" s="125" t="s">
        <v>957</v>
      </c>
      <c r="H158" s="273" t="s">
        <v>958</v>
      </c>
      <c r="I158" s="125" t="s">
        <v>17997</v>
      </c>
    </row>
    <row r="159" spans="1:9" ht="28.5">
      <c r="A159" s="125" t="str">
        <f t="shared" si="11"/>
        <v>DeclarationB22</v>
      </c>
      <c r="B159" s="125" t="s">
        <v>857</v>
      </c>
      <c r="C159" s="125" t="s">
        <v>18074</v>
      </c>
      <c r="D159" s="125" t="s">
        <v>959</v>
      </c>
      <c r="E159" s="237" t="s">
        <v>960</v>
      </c>
      <c r="F159" s="238" t="s">
        <v>961</v>
      </c>
      <c r="G159" s="125" t="s">
        <v>962</v>
      </c>
      <c r="H159" s="273" t="s">
        <v>963</v>
      </c>
      <c r="I159" s="125" t="s">
        <v>17998</v>
      </c>
    </row>
    <row r="160" spans="1:9" ht="28.5">
      <c r="A160" s="125" t="str">
        <f t="shared" si="11"/>
        <v>DeclarationB23</v>
      </c>
      <c r="B160" s="125" t="s">
        <v>857</v>
      </c>
      <c r="C160" s="125" t="s">
        <v>18075</v>
      </c>
      <c r="D160" s="125" t="s">
        <v>964</v>
      </c>
      <c r="E160" s="237" t="s">
        <v>965</v>
      </c>
      <c r="F160" s="238" t="s">
        <v>966</v>
      </c>
      <c r="G160" s="125" t="s">
        <v>967</v>
      </c>
      <c r="H160" s="273" t="s">
        <v>968</v>
      </c>
      <c r="I160" s="125" t="s">
        <v>17999</v>
      </c>
    </row>
    <row r="161" spans="1:9" ht="28.5">
      <c r="A161" s="125" t="str">
        <f t="shared" si="11"/>
        <v>DeclarationB24</v>
      </c>
      <c r="B161" s="125" t="s">
        <v>857</v>
      </c>
      <c r="C161" s="125" t="s">
        <v>18076</v>
      </c>
      <c r="D161" s="125" t="s">
        <v>969</v>
      </c>
      <c r="E161" s="237" t="s">
        <v>970</v>
      </c>
      <c r="F161" s="238" t="s">
        <v>971</v>
      </c>
      <c r="G161" s="125" t="s">
        <v>972</v>
      </c>
      <c r="H161" s="273" t="s">
        <v>973</v>
      </c>
      <c r="I161" s="125" t="s">
        <v>18000</v>
      </c>
    </row>
    <row r="162" spans="1:9" ht="28.5">
      <c r="A162" s="125" t="str">
        <f t="shared" si="11"/>
        <v>DeclarationB25</v>
      </c>
      <c r="B162" s="125" t="s">
        <v>857</v>
      </c>
      <c r="C162" s="125" t="s">
        <v>18077</v>
      </c>
      <c r="D162" s="125" t="s">
        <v>974</v>
      </c>
      <c r="E162" s="237" t="s">
        <v>975</v>
      </c>
      <c r="F162" s="238" t="s">
        <v>976</v>
      </c>
      <c r="G162" s="125" t="s">
        <v>977</v>
      </c>
      <c r="H162" s="273" t="s">
        <v>978</v>
      </c>
      <c r="I162" s="125" t="s">
        <v>18001</v>
      </c>
    </row>
    <row r="163" spans="1:9" ht="28.5">
      <c r="A163" s="125" t="str">
        <f t="shared" si="11"/>
        <v>DeclarationB26</v>
      </c>
      <c r="B163" s="125" t="s">
        <v>857</v>
      </c>
      <c r="C163" s="125" t="s">
        <v>18078</v>
      </c>
      <c r="D163" s="125" t="s">
        <v>979</v>
      </c>
      <c r="E163" s="237" t="s">
        <v>980</v>
      </c>
      <c r="F163" s="238" t="s">
        <v>981</v>
      </c>
      <c r="G163" s="125" t="s">
        <v>982</v>
      </c>
      <c r="H163" s="273" t="s">
        <v>983</v>
      </c>
      <c r="I163" s="125" t="s">
        <v>18002</v>
      </c>
    </row>
    <row r="164" spans="1:9" ht="28.5">
      <c r="A164" s="125" t="str">
        <f t="shared" si="11"/>
        <v>DeclarationB28</v>
      </c>
      <c r="B164" s="125" t="s">
        <v>857</v>
      </c>
      <c r="C164" s="125" t="s">
        <v>18079</v>
      </c>
      <c r="D164" s="125" t="s">
        <v>984</v>
      </c>
      <c r="E164" s="237" t="s">
        <v>985</v>
      </c>
      <c r="F164" s="238" t="s">
        <v>986</v>
      </c>
      <c r="G164" s="125" t="s">
        <v>987</v>
      </c>
      <c r="H164" s="273" t="s">
        <v>988</v>
      </c>
      <c r="I164" s="125" t="s">
        <v>18003</v>
      </c>
    </row>
    <row r="165" spans="1:9" ht="49.5">
      <c r="A165" s="125" t="str">
        <f t="shared" si="11"/>
        <v>DeclarationB29</v>
      </c>
      <c r="B165" s="125" t="s">
        <v>857</v>
      </c>
      <c r="C165" s="125" t="s">
        <v>18084</v>
      </c>
      <c r="D165" s="125" t="s">
        <v>18101</v>
      </c>
      <c r="E165" s="237" t="s">
        <v>18999</v>
      </c>
      <c r="F165" s="268" t="s">
        <v>19342</v>
      </c>
      <c r="G165" s="125" t="s">
        <v>19000</v>
      </c>
      <c r="H165" s="273" t="s">
        <v>19001</v>
      </c>
      <c r="I165" s="125" t="s">
        <v>19002</v>
      </c>
    </row>
    <row r="166" spans="1:9" ht="28.5">
      <c r="A166" s="125" t="str">
        <f t="shared" si="11"/>
        <v>DeclarationB41</v>
      </c>
      <c r="B166" s="125" t="s">
        <v>857</v>
      </c>
      <c r="C166" s="125" t="s">
        <v>18085</v>
      </c>
      <c r="D166" s="125" t="s">
        <v>18114</v>
      </c>
      <c r="E166" s="125" t="s">
        <v>19003</v>
      </c>
      <c r="F166" s="268" t="s">
        <v>19341</v>
      </c>
      <c r="G166" s="125" t="s">
        <v>19007</v>
      </c>
      <c r="H166" s="273" t="s">
        <v>19011</v>
      </c>
      <c r="I166" s="125" t="s">
        <v>19015</v>
      </c>
    </row>
    <row r="167" spans="1:9" ht="71.25">
      <c r="A167" s="125" t="str">
        <f t="shared" si="11"/>
        <v>DeclarationB53</v>
      </c>
      <c r="B167" s="125" t="s">
        <v>857</v>
      </c>
      <c r="C167" s="125" t="s">
        <v>18086</v>
      </c>
      <c r="D167" s="125" t="s">
        <v>18102</v>
      </c>
      <c r="E167" s="125" t="s">
        <v>19004</v>
      </c>
      <c r="F167" s="238" t="s">
        <v>19393</v>
      </c>
      <c r="G167" s="125" t="s">
        <v>19008</v>
      </c>
      <c r="H167" s="273" t="s">
        <v>19012</v>
      </c>
      <c r="I167" s="125" t="s">
        <v>19016</v>
      </c>
    </row>
    <row r="168" spans="1:9" ht="28.5">
      <c r="A168" s="125" t="str">
        <f t="shared" si="11"/>
        <v>DeclarationB65</v>
      </c>
      <c r="B168" s="125" t="s">
        <v>857</v>
      </c>
      <c r="C168" s="125" t="s">
        <v>18087</v>
      </c>
      <c r="D168" s="125" t="s">
        <v>19520</v>
      </c>
      <c r="E168" s="237" t="s">
        <v>19005</v>
      </c>
      <c r="F168" s="238" t="s">
        <v>19343</v>
      </c>
      <c r="G168" s="125" t="s">
        <v>19009</v>
      </c>
      <c r="H168" s="273" t="s">
        <v>19013</v>
      </c>
      <c r="I168" s="125" t="s">
        <v>19017</v>
      </c>
    </row>
    <row r="169" spans="1:9" ht="28.5">
      <c r="A169" s="125" t="str">
        <f t="shared" si="11"/>
        <v>DeclarationB77</v>
      </c>
      <c r="B169" s="125" t="s">
        <v>857</v>
      </c>
      <c r="C169" s="125" t="s">
        <v>18088</v>
      </c>
      <c r="D169" s="125" t="s">
        <v>989</v>
      </c>
      <c r="E169" s="237" t="s">
        <v>990</v>
      </c>
      <c r="F169" s="268" t="s">
        <v>991</v>
      </c>
      <c r="G169" s="125" t="s">
        <v>992</v>
      </c>
      <c r="H169" s="273" t="s">
        <v>993</v>
      </c>
      <c r="I169" s="125" t="s">
        <v>18063</v>
      </c>
    </row>
    <row r="170" spans="1:9" ht="42.75">
      <c r="A170" s="125" t="str">
        <f t="shared" si="11"/>
        <v>DeclarationB89</v>
      </c>
      <c r="B170" s="125" t="s">
        <v>857</v>
      </c>
      <c r="C170" s="125" t="s">
        <v>18089</v>
      </c>
      <c r="D170" s="125" t="s">
        <v>18103</v>
      </c>
      <c r="E170" s="241" t="s">
        <v>19006</v>
      </c>
      <c r="F170" s="238" t="s">
        <v>19344</v>
      </c>
      <c r="G170" s="125" t="s">
        <v>19010</v>
      </c>
      <c r="H170" s="273" t="s">
        <v>19014</v>
      </c>
      <c r="I170" s="125" t="s">
        <v>19018</v>
      </c>
    </row>
    <row r="171" spans="1:9" ht="57">
      <c r="A171" s="125" t="str">
        <f t="shared" si="11"/>
        <v>DeclarationB101</v>
      </c>
      <c r="B171" s="125" t="s">
        <v>857</v>
      </c>
      <c r="C171" s="125" t="s">
        <v>18090</v>
      </c>
      <c r="D171" s="125" t="s">
        <v>994</v>
      </c>
      <c r="E171" s="241" t="s">
        <v>995</v>
      </c>
      <c r="F171" s="238" t="s">
        <v>996</v>
      </c>
      <c r="G171" s="125" t="s">
        <v>997</v>
      </c>
      <c r="H171" s="273" t="s">
        <v>998</v>
      </c>
      <c r="I171" s="125" t="s">
        <v>18064</v>
      </c>
    </row>
    <row r="172" spans="1:9" ht="28.5">
      <c r="A172" s="125" t="str">
        <f t="shared" si="11"/>
        <v>DeclarationB113</v>
      </c>
      <c r="B172" s="125" t="s">
        <v>857</v>
      </c>
      <c r="C172" s="125" t="s">
        <v>18091</v>
      </c>
      <c r="D172" s="125" t="s">
        <v>999</v>
      </c>
      <c r="E172" s="237" t="s">
        <v>1000</v>
      </c>
      <c r="F172" s="238" t="s">
        <v>1001</v>
      </c>
      <c r="G172" s="125" t="s">
        <v>1002</v>
      </c>
      <c r="H172" s="273" t="s">
        <v>1003</v>
      </c>
      <c r="I172" s="125" t="s">
        <v>18012</v>
      </c>
    </row>
    <row r="173" spans="1:9" ht="42.75">
      <c r="A173" s="125" t="str">
        <f t="shared" si="11"/>
        <v>DeclarationB115</v>
      </c>
      <c r="B173" s="125" t="s">
        <v>857</v>
      </c>
      <c r="C173" s="125" t="s">
        <v>18092</v>
      </c>
      <c r="D173" s="125" t="s">
        <v>1004</v>
      </c>
      <c r="E173" s="237" t="s">
        <v>11852</v>
      </c>
      <c r="F173" s="268" t="s">
        <v>1005</v>
      </c>
      <c r="G173" s="125" t="s">
        <v>1006</v>
      </c>
      <c r="H173" s="273" t="s">
        <v>1007</v>
      </c>
      <c r="I173" s="125" t="s">
        <v>18007</v>
      </c>
    </row>
    <row r="174" spans="1:9" ht="57">
      <c r="A174" s="125" t="str">
        <f t="shared" si="11"/>
        <v>DeclarationB117</v>
      </c>
      <c r="B174" s="125" t="s">
        <v>857</v>
      </c>
      <c r="C174" s="125" t="s">
        <v>18093</v>
      </c>
      <c r="D174" s="125" t="s">
        <v>1008</v>
      </c>
      <c r="E174" s="237" t="s">
        <v>11853</v>
      </c>
      <c r="F174" s="238" t="s">
        <v>1009</v>
      </c>
      <c r="G174" s="125" t="s">
        <v>1010</v>
      </c>
      <c r="H174" s="273" t="s">
        <v>1011</v>
      </c>
      <c r="I174" s="125" t="s">
        <v>18008</v>
      </c>
    </row>
    <row r="175" spans="1:9" ht="57">
      <c r="A175" s="125" t="str">
        <f t="shared" si="11"/>
        <v>Declaration</v>
      </c>
      <c r="B175" s="125" t="s">
        <v>857</v>
      </c>
      <c r="D175" s="125" t="s">
        <v>1012</v>
      </c>
      <c r="E175" s="237" t="s">
        <v>1013</v>
      </c>
      <c r="F175" s="257" t="s">
        <v>1014</v>
      </c>
      <c r="G175" s="125" t="s">
        <v>1015</v>
      </c>
      <c r="H175" s="273" t="s">
        <v>1016</v>
      </c>
      <c r="I175" s="125"/>
    </row>
    <row r="176" spans="1:9" ht="71.25">
      <c r="A176" s="125" t="str">
        <f t="shared" si="11"/>
        <v>DeclarationB119</v>
      </c>
      <c r="B176" s="125" t="s">
        <v>857</v>
      </c>
      <c r="C176" s="125" t="s">
        <v>18094</v>
      </c>
      <c r="D176" s="125" t="s">
        <v>18104</v>
      </c>
      <c r="E176" s="241" t="s">
        <v>19023</v>
      </c>
      <c r="F176" s="238" t="s">
        <v>19345</v>
      </c>
      <c r="G176" s="125" t="s">
        <v>19024</v>
      </c>
      <c r="H176" s="273" t="s">
        <v>19026</v>
      </c>
      <c r="I176" s="125" t="s">
        <v>19025</v>
      </c>
    </row>
    <row r="177" spans="1:9" ht="40.5">
      <c r="A177" s="125" t="str">
        <f t="shared" si="11"/>
        <v>DeclarationB131</v>
      </c>
      <c r="B177" s="125" t="s">
        <v>857</v>
      </c>
      <c r="C177" s="125" t="s">
        <v>18095</v>
      </c>
      <c r="D177" s="125" t="s">
        <v>1017</v>
      </c>
      <c r="E177" s="237" t="s">
        <v>11854</v>
      </c>
      <c r="F177" s="238" t="s">
        <v>1018</v>
      </c>
      <c r="G177" s="125" t="s">
        <v>1019</v>
      </c>
      <c r="H177" s="279" t="s">
        <v>1020</v>
      </c>
      <c r="I177" s="125" t="s">
        <v>18004</v>
      </c>
    </row>
    <row r="178" spans="1:9" ht="42.75">
      <c r="A178" s="125" t="str">
        <f t="shared" si="11"/>
        <v>DeclarationB133</v>
      </c>
      <c r="B178" s="125" t="s">
        <v>857</v>
      </c>
      <c r="C178" s="125" t="s">
        <v>18096</v>
      </c>
      <c r="D178" s="125" t="s">
        <v>18105</v>
      </c>
      <c r="E178" s="377" t="s">
        <v>19019</v>
      </c>
      <c r="F178" s="268" t="s">
        <v>19346</v>
      </c>
      <c r="G178" s="125" t="s">
        <v>19020</v>
      </c>
      <c r="H178" s="273" t="s">
        <v>19021</v>
      </c>
      <c r="I178" s="125" t="s">
        <v>19022</v>
      </c>
    </row>
    <row r="179" spans="1:9" ht="42.75">
      <c r="A179" s="125" t="str">
        <f t="shared" si="11"/>
        <v>DeclarationB135</v>
      </c>
      <c r="B179" s="125" t="s">
        <v>857</v>
      </c>
      <c r="C179" s="125" t="s">
        <v>18097</v>
      </c>
      <c r="D179" s="125" t="s">
        <v>1021</v>
      </c>
      <c r="E179" s="237" t="s">
        <v>11855</v>
      </c>
      <c r="F179" s="238" t="s">
        <v>1022</v>
      </c>
      <c r="G179" s="125" t="s">
        <v>1023</v>
      </c>
      <c r="H179" s="273" t="s">
        <v>1024</v>
      </c>
      <c r="I179" s="125" t="s">
        <v>18006</v>
      </c>
    </row>
    <row r="180" spans="1:9" ht="28.5">
      <c r="A180" s="125" t="str">
        <f t="shared" si="11"/>
        <v>DeclarationB137</v>
      </c>
      <c r="B180" s="125" t="s">
        <v>857</v>
      </c>
      <c r="C180" s="125" t="s">
        <v>18098</v>
      </c>
      <c r="D180" s="125" t="s">
        <v>1025</v>
      </c>
      <c r="E180" s="237" t="s">
        <v>1026</v>
      </c>
      <c r="F180" s="238" t="s">
        <v>1027</v>
      </c>
      <c r="G180" s="125" t="s">
        <v>1028</v>
      </c>
      <c r="H180" s="279" t="s">
        <v>1029</v>
      </c>
      <c r="I180" s="125" t="s">
        <v>18005</v>
      </c>
    </row>
    <row r="181" spans="1:9" ht="28.5">
      <c r="A181" s="125" t="str">
        <f t="shared" si="11"/>
        <v>DeclarationD29</v>
      </c>
      <c r="B181" s="125" t="s">
        <v>857</v>
      </c>
      <c r="C181" s="125" t="s">
        <v>18083</v>
      </c>
      <c r="D181" s="125" t="s">
        <v>1030</v>
      </c>
      <c r="E181" s="237" t="s">
        <v>1031</v>
      </c>
      <c r="F181" s="238" t="s">
        <v>1031</v>
      </c>
      <c r="G181" s="125" t="s">
        <v>1032</v>
      </c>
      <c r="H181" s="273" t="s">
        <v>1033</v>
      </c>
      <c r="I181" s="125" t="s">
        <v>18013</v>
      </c>
    </row>
    <row r="182" spans="1:9" ht="28.5">
      <c r="A182" s="125" t="str">
        <f t="shared" si="11"/>
        <v>DeclarationB114</v>
      </c>
      <c r="B182" s="125" t="s">
        <v>857</v>
      </c>
      <c r="C182" s="125" t="s">
        <v>18113</v>
      </c>
      <c r="D182" s="125" t="s">
        <v>1034</v>
      </c>
      <c r="E182" s="237" t="s">
        <v>1035</v>
      </c>
      <c r="F182" s="238" t="s">
        <v>1036</v>
      </c>
      <c r="G182" s="125" t="s">
        <v>1037</v>
      </c>
      <c r="H182" s="273" t="s">
        <v>1034</v>
      </c>
      <c r="I182" s="125" t="s">
        <v>18014</v>
      </c>
    </row>
    <row r="183" spans="1:9" ht="28.5">
      <c r="A183" s="125" t="str">
        <f t="shared" si="11"/>
        <v>DeclarationG29</v>
      </c>
      <c r="B183" s="125" t="s">
        <v>857</v>
      </c>
      <c r="C183" s="125" t="s">
        <v>18099</v>
      </c>
      <c r="D183" s="125" t="s">
        <v>1038</v>
      </c>
      <c r="E183" s="237" t="s">
        <v>1039</v>
      </c>
      <c r="F183" s="238" t="s">
        <v>1040</v>
      </c>
      <c r="G183" s="125" t="s">
        <v>1041</v>
      </c>
      <c r="H183" s="273" t="s">
        <v>1042</v>
      </c>
      <c r="I183" s="187" t="s">
        <v>18015</v>
      </c>
    </row>
    <row r="184" spans="1:9" ht="409.5">
      <c r="A184" s="125" t="str">
        <f t="shared" si="11"/>
        <v>Smelter Look-upA1</v>
      </c>
      <c r="B184" s="125" t="s">
        <v>1054</v>
      </c>
      <c r="C184" s="125" t="s">
        <v>356</v>
      </c>
      <c r="D184" s="125" t="s">
        <v>1055</v>
      </c>
      <c r="E184" s="237" t="s">
        <v>1056</v>
      </c>
      <c r="F184" s="268" t="s">
        <v>1057</v>
      </c>
      <c r="G184" s="125" t="s">
        <v>1058</v>
      </c>
      <c r="H184" s="273" t="s">
        <v>1059</v>
      </c>
      <c r="I184" s="125" t="s">
        <v>18019</v>
      </c>
    </row>
    <row r="185" spans="1:9" ht="28.5">
      <c r="A185" s="125" t="str">
        <f t="shared" si="11"/>
        <v>Smelter Look-upA4</v>
      </c>
      <c r="B185" s="125" t="s">
        <v>1054</v>
      </c>
      <c r="C185" s="125" t="s">
        <v>1060</v>
      </c>
      <c r="D185" s="125" t="s">
        <v>1061</v>
      </c>
      <c r="E185" s="238" t="s">
        <v>1062</v>
      </c>
      <c r="F185" s="238" t="s">
        <v>1062</v>
      </c>
      <c r="G185" s="125" t="s">
        <v>1063</v>
      </c>
      <c r="H185" s="273" t="s">
        <v>1064</v>
      </c>
      <c r="I185" s="187" t="s">
        <v>18020</v>
      </c>
    </row>
    <row r="186" spans="1:9" ht="28.5">
      <c r="A186" s="125" t="str">
        <f t="shared" si="11"/>
        <v>Smelter Look-upB4</v>
      </c>
      <c r="B186" s="125" t="s">
        <v>1054</v>
      </c>
      <c r="C186" s="125" t="s">
        <v>655</v>
      </c>
      <c r="D186" s="125" t="s">
        <v>1065</v>
      </c>
      <c r="E186" s="271" t="s">
        <v>1066</v>
      </c>
      <c r="F186" s="268" t="s">
        <v>1067</v>
      </c>
      <c r="G186" s="125" t="s">
        <v>1068</v>
      </c>
      <c r="H186" s="273" t="s">
        <v>1069</v>
      </c>
      <c r="I186" s="187" t="s">
        <v>18021</v>
      </c>
    </row>
    <row r="187" spans="1:9" ht="28.5">
      <c r="A187" s="125" t="str">
        <f t="shared" si="11"/>
        <v>Smelter Look-up</v>
      </c>
      <c r="B187" s="125" t="s">
        <v>1054</v>
      </c>
      <c r="D187" s="125" t="s">
        <v>1070</v>
      </c>
      <c r="E187" s="378"/>
      <c r="F187" s="238" t="s">
        <v>1071</v>
      </c>
      <c r="G187" s="125" t="s">
        <v>1072</v>
      </c>
      <c r="H187" s="273" t="s">
        <v>1073</v>
      </c>
      <c r="I187" s="187" t="s">
        <v>18022</v>
      </c>
    </row>
    <row r="188" spans="1:9" ht="28.5">
      <c r="A188" s="125" t="str">
        <f t="shared" si="11"/>
        <v>Smelter Look-upC4</v>
      </c>
      <c r="B188" s="125" t="s">
        <v>1054</v>
      </c>
      <c r="C188" s="125" t="s">
        <v>769</v>
      </c>
      <c r="D188" s="125" t="s">
        <v>1074</v>
      </c>
      <c r="E188" s="258" t="s">
        <v>1075</v>
      </c>
      <c r="F188" s="238" t="s">
        <v>1076</v>
      </c>
      <c r="G188" s="125" t="s">
        <v>1077</v>
      </c>
      <c r="H188" s="273" t="s">
        <v>1078</v>
      </c>
      <c r="I188" s="187" t="s">
        <v>18023</v>
      </c>
    </row>
    <row r="189" spans="1:9" ht="28.5">
      <c r="A189" s="125" t="str">
        <f t="shared" si="11"/>
        <v>Smelter Look-upD4</v>
      </c>
      <c r="B189" s="125" t="s">
        <v>1054</v>
      </c>
      <c r="C189" s="125" t="s">
        <v>1079</v>
      </c>
      <c r="D189" s="125" t="s">
        <v>1080</v>
      </c>
      <c r="E189" s="258"/>
      <c r="F189" s="238" t="s">
        <v>1081</v>
      </c>
      <c r="G189" s="125" t="s">
        <v>1082</v>
      </c>
      <c r="H189" s="273" t="s">
        <v>1083</v>
      </c>
      <c r="I189" s="187" t="s">
        <v>18024</v>
      </c>
    </row>
    <row r="190" spans="1:9" ht="28.5">
      <c r="A190" s="125" t="str">
        <f t="shared" si="11"/>
        <v>Smelter Look-upE4</v>
      </c>
      <c r="B190" s="125" t="s">
        <v>1054</v>
      </c>
      <c r="C190" s="125" t="s">
        <v>1084</v>
      </c>
      <c r="D190" s="125" t="s">
        <v>1085</v>
      </c>
      <c r="E190" s="271" t="s">
        <v>1086</v>
      </c>
      <c r="F190" s="268" t="s">
        <v>1087</v>
      </c>
      <c r="G190" s="125" t="s">
        <v>1088</v>
      </c>
      <c r="H190" s="273" t="s">
        <v>1089</v>
      </c>
      <c r="I190" s="187" t="s">
        <v>18025</v>
      </c>
    </row>
    <row r="191" spans="1:9" ht="28.5">
      <c r="A191" s="125" t="str">
        <f t="shared" si="11"/>
        <v>Smelter Look-upF4</v>
      </c>
      <c r="B191" s="125" t="s">
        <v>1054</v>
      </c>
      <c r="C191" s="125" t="s">
        <v>1090</v>
      </c>
      <c r="D191" s="125" t="s">
        <v>1091</v>
      </c>
      <c r="E191" s="237" t="s">
        <v>1092</v>
      </c>
      <c r="F191" s="238" t="s">
        <v>1093</v>
      </c>
      <c r="G191" s="125" t="s">
        <v>1094</v>
      </c>
      <c r="H191" s="273" t="s">
        <v>1095</v>
      </c>
      <c r="I191" s="187" t="s">
        <v>18026</v>
      </c>
    </row>
    <row r="192" spans="1:9" ht="28.5">
      <c r="A192" s="125" t="str">
        <f t="shared" si="11"/>
        <v>Smelter Look-upG4</v>
      </c>
      <c r="B192" s="125" t="s">
        <v>1054</v>
      </c>
      <c r="C192" s="125" t="s">
        <v>1096</v>
      </c>
      <c r="D192" s="125" t="s">
        <v>1097</v>
      </c>
      <c r="E192" s="237" t="s">
        <v>1098</v>
      </c>
      <c r="F192" s="238" t="s">
        <v>1099</v>
      </c>
      <c r="G192" s="125" t="s">
        <v>1100</v>
      </c>
      <c r="H192" s="273" t="s">
        <v>1101</v>
      </c>
      <c r="I192" s="187" t="s">
        <v>18027</v>
      </c>
    </row>
    <row r="193" spans="1:9" ht="28.5">
      <c r="A193" s="125" t="str">
        <f t="shared" si="11"/>
        <v>Smelter Look-upH4</v>
      </c>
      <c r="B193" s="125" t="s">
        <v>1054</v>
      </c>
      <c r="C193" s="125" t="s">
        <v>1102</v>
      </c>
      <c r="D193" s="125" t="s">
        <v>1103</v>
      </c>
      <c r="E193" s="237" t="s">
        <v>1104</v>
      </c>
      <c r="F193" s="238" t="s">
        <v>1105</v>
      </c>
      <c r="G193" s="125" t="s">
        <v>1106</v>
      </c>
      <c r="H193" s="273" t="s">
        <v>1107</v>
      </c>
      <c r="I193" s="187" t="s">
        <v>18028</v>
      </c>
    </row>
    <row r="194" spans="1:9" ht="28.5">
      <c r="A194" s="125" t="str">
        <f t="shared" si="11"/>
        <v>Smelter Look-upI4</v>
      </c>
      <c r="B194" s="125" t="s">
        <v>1054</v>
      </c>
      <c r="C194" s="125" t="s">
        <v>875</v>
      </c>
      <c r="D194" s="125" t="s">
        <v>1108</v>
      </c>
      <c r="E194" s="237" t="s">
        <v>1109</v>
      </c>
      <c r="F194" s="238" t="s">
        <v>1110</v>
      </c>
      <c r="G194" s="125" t="s">
        <v>1111</v>
      </c>
      <c r="H194" s="273" t="s">
        <v>1112</v>
      </c>
      <c r="I194" s="187" t="s">
        <v>18029</v>
      </c>
    </row>
    <row r="195" spans="1:9">
      <c r="A195" s="125" t="str">
        <f t="shared" si="11"/>
        <v>Smelter ListA4</v>
      </c>
      <c r="B195" s="125" t="s">
        <v>1113</v>
      </c>
      <c r="C195" s="125" t="s">
        <v>1060</v>
      </c>
      <c r="D195" s="125" t="s">
        <v>1114</v>
      </c>
      <c r="E195" s="237" t="s">
        <v>1115</v>
      </c>
      <c r="F195" s="238" t="s">
        <v>1116</v>
      </c>
      <c r="G195" s="125" t="s">
        <v>1117</v>
      </c>
      <c r="H195" s="273" t="s">
        <v>1118</v>
      </c>
      <c r="I195" s="187" t="s">
        <v>18030</v>
      </c>
    </row>
    <row r="196" spans="1:9">
      <c r="A196" s="125" t="str">
        <f t="shared" si="11"/>
        <v>Smelter ListB4</v>
      </c>
      <c r="B196" s="125" t="s">
        <v>1113</v>
      </c>
      <c r="C196" s="125" t="s">
        <v>655</v>
      </c>
      <c r="D196" s="125" t="s">
        <v>1119</v>
      </c>
      <c r="E196" s="237" t="s">
        <v>19028</v>
      </c>
      <c r="F196" s="238" t="s">
        <v>1120</v>
      </c>
      <c r="G196" s="125" t="s">
        <v>1121</v>
      </c>
      <c r="H196" s="273" t="s">
        <v>1122</v>
      </c>
      <c r="I196" s="187" t="s">
        <v>19027</v>
      </c>
    </row>
    <row r="197" spans="1:9">
      <c r="A197" s="125" t="str">
        <f t="shared" si="11"/>
        <v>Smelter ListC4</v>
      </c>
      <c r="B197" s="125" t="s">
        <v>1113</v>
      </c>
      <c r="C197" s="125" t="s">
        <v>769</v>
      </c>
      <c r="D197" s="125" t="s">
        <v>1065</v>
      </c>
      <c r="E197" s="271" t="s">
        <v>1066</v>
      </c>
      <c r="F197" s="268" t="s">
        <v>1067</v>
      </c>
      <c r="G197" s="125" t="s">
        <v>1068</v>
      </c>
      <c r="H197" s="273" t="s">
        <v>1069</v>
      </c>
      <c r="I197" s="187" t="s">
        <v>18021</v>
      </c>
    </row>
    <row r="198" spans="1:9" ht="27">
      <c r="A198" s="125" t="str">
        <f t="shared" si="11"/>
        <v>Smelter ListD4</v>
      </c>
      <c r="B198" s="125" t="s">
        <v>1113</v>
      </c>
      <c r="C198" s="125" t="s">
        <v>1079</v>
      </c>
      <c r="D198" s="259" t="s">
        <v>19566</v>
      </c>
      <c r="E198" s="271" t="s">
        <v>19567</v>
      </c>
      <c r="F198" s="268" t="s">
        <v>19568</v>
      </c>
      <c r="G198" s="379" t="s">
        <v>19569</v>
      </c>
      <c r="H198" s="273" t="s">
        <v>19570</v>
      </c>
      <c r="I198" s="187" t="s">
        <v>19571</v>
      </c>
    </row>
    <row r="199" spans="1:9" ht="15.75">
      <c r="A199" s="125" t="str">
        <f t="shared" si="11"/>
        <v>Smelter ListE4</v>
      </c>
      <c r="B199" s="125" t="s">
        <v>1113</v>
      </c>
      <c r="C199" s="125" t="s">
        <v>1084</v>
      </c>
      <c r="D199" s="125" t="s">
        <v>1123</v>
      </c>
      <c r="E199" s="237" t="s">
        <v>1124</v>
      </c>
      <c r="F199" s="238" t="s">
        <v>1125</v>
      </c>
      <c r="G199" s="125" t="s">
        <v>1126</v>
      </c>
      <c r="H199" s="273" t="s">
        <v>1127</v>
      </c>
      <c r="I199" s="187" t="s">
        <v>18031</v>
      </c>
    </row>
    <row r="200" spans="1:9">
      <c r="A200" s="125" t="str">
        <f t="shared" si="11"/>
        <v>Smelter ListH4</v>
      </c>
      <c r="B200" s="125" t="s">
        <v>1113</v>
      </c>
      <c r="C200" s="125" t="s">
        <v>1102</v>
      </c>
      <c r="D200" s="125" t="s">
        <v>1097</v>
      </c>
      <c r="E200" s="237" t="s">
        <v>1098</v>
      </c>
      <c r="F200" s="238" t="s">
        <v>1099</v>
      </c>
      <c r="G200" s="125" t="s">
        <v>1100</v>
      </c>
      <c r="H200" s="273" t="s">
        <v>1101</v>
      </c>
      <c r="I200" s="187" t="s">
        <v>18027</v>
      </c>
    </row>
    <row r="201" spans="1:9">
      <c r="A201" s="125" t="str">
        <f t="shared" si="11"/>
        <v>Smelter ListI4</v>
      </c>
      <c r="B201" s="125" t="s">
        <v>1113</v>
      </c>
      <c r="C201" s="125" t="s">
        <v>875</v>
      </c>
      <c r="D201" s="125" t="s">
        <v>1103</v>
      </c>
      <c r="E201" s="237" t="s">
        <v>1104</v>
      </c>
      <c r="F201" s="238" t="s">
        <v>1105</v>
      </c>
      <c r="G201" s="125" t="s">
        <v>1106</v>
      </c>
      <c r="H201" s="273" t="s">
        <v>1107</v>
      </c>
      <c r="I201" s="187" t="s">
        <v>18028</v>
      </c>
    </row>
    <row r="202" spans="1:9">
      <c r="A202" s="125" t="str">
        <f t="shared" si="11"/>
        <v>Smelter ListJ4</v>
      </c>
      <c r="B202" s="125" t="s">
        <v>1113</v>
      </c>
      <c r="C202" s="125" t="s">
        <v>1128</v>
      </c>
      <c r="D202" s="125" t="s">
        <v>1108</v>
      </c>
      <c r="E202" s="237" t="s">
        <v>1109</v>
      </c>
      <c r="F202" s="238" t="s">
        <v>1110</v>
      </c>
      <c r="G202" s="125" t="s">
        <v>1111</v>
      </c>
      <c r="H202" s="273" t="s">
        <v>1112</v>
      </c>
      <c r="I202" s="187" t="s">
        <v>18029</v>
      </c>
    </row>
    <row r="203" spans="1:9">
      <c r="A203" s="125" t="str">
        <f t="shared" si="11"/>
        <v>Smelter ListK4</v>
      </c>
      <c r="B203" s="125" t="s">
        <v>1113</v>
      </c>
      <c r="C203" s="125" t="s">
        <v>1129</v>
      </c>
      <c r="D203" s="125" t="s">
        <v>1130</v>
      </c>
      <c r="E203" s="237" t="s">
        <v>1131</v>
      </c>
      <c r="F203" s="238" t="s">
        <v>1132</v>
      </c>
      <c r="G203" s="125" t="s">
        <v>1133</v>
      </c>
      <c r="H203" s="273" t="s">
        <v>1134</v>
      </c>
      <c r="I203" s="187" t="s">
        <v>18032</v>
      </c>
    </row>
    <row r="204" spans="1:9">
      <c r="A204" s="125" t="str">
        <f t="shared" si="11"/>
        <v>Smelter ListL4</v>
      </c>
      <c r="B204" s="125" t="s">
        <v>1113</v>
      </c>
      <c r="C204" s="125" t="s">
        <v>1135</v>
      </c>
      <c r="D204" s="125" t="s">
        <v>1136</v>
      </c>
      <c r="E204" s="237" t="s">
        <v>1137</v>
      </c>
      <c r="F204" s="238" t="s">
        <v>1138</v>
      </c>
      <c r="G204" s="125" t="s">
        <v>1139</v>
      </c>
      <c r="H204" s="273" t="s">
        <v>1140</v>
      </c>
      <c r="I204" s="187" t="s">
        <v>18033</v>
      </c>
    </row>
    <row r="205" spans="1:9" ht="28.5">
      <c r="A205" s="125" t="str">
        <f t="shared" si="11"/>
        <v>Smelter ListM4</v>
      </c>
      <c r="B205" s="125" t="s">
        <v>1113</v>
      </c>
      <c r="C205" s="125" t="s">
        <v>1141</v>
      </c>
      <c r="D205" s="125" t="s">
        <v>1142</v>
      </c>
      <c r="E205" s="237" t="s">
        <v>1143</v>
      </c>
      <c r="F205" s="238" t="s">
        <v>1144</v>
      </c>
      <c r="G205" s="125" t="s">
        <v>1145</v>
      </c>
      <c r="H205" s="273" t="s">
        <v>1146</v>
      </c>
      <c r="I205" s="187" t="s">
        <v>18034</v>
      </c>
    </row>
    <row r="206" spans="1:9" ht="28.5">
      <c r="A206" s="125" t="str">
        <f t="shared" si="11"/>
        <v>Smelter ListN4</v>
      </c>
      <c r="B206" s="125" t="s">
        <v>1113</v>
      </c>
      <c r="C206" s="125" t="s">
        <v>1147</v>
      </c>
      <c r="D206" s="125" t="s">
        <v>1148</v>
      </c>
      <c r="E206" s="237" t="s">
        <v>1149</v>
      </c>
      <c r="F206" s="238" t="s">
        <v>1150</v>
      </c>
      <c r="G206" s="125" t="s">
        <v>1151</v>
      </c>
      <c r="H206" s="273" t="s">
        <v>1152</v>
      </c>
      <c r="I206" s="125" t="s">
        <v>18035</v>
      </c>
    </row>
    <row r="207" spans="1:9" ht="42.75">
      <c r="A207" s="125" t="str">
        <f t="shared" si="11"/>
        <v>Smelter ListO4</v>
      </c>
      <c r="B207" s="125" t="s">
        <v>1113</v>
      </c>
      <c r="C207" s="125" t="s">
        <v>1153</v>
      </c>
      <c r="D207" s="125" t="s">
        <v>1154</v>
      </c>
      <c r="E207" s="237" t="s">
        <v>1155</v>
      </c>
      <c r="F207" s="238" t="s">
        <v>1156</v>
      </c>
      <c r="G207" s="125" t="s">
        <v>1157</v>
      </c>
      <c r="H207" s="273" t="s">
        <v>1158</v>
      </c>
      <c r="I207" s="125" t="s">
        <v>18036</v>
      </c>
    </row>
    <row r="208" spans="1:9" ht="28.5">
      <c r="A208" s="125" t="str">
        <f t="shared" si="11"/>
        <v>Smelter ListP4</v>
      </c>
      <c r="B208" s="125" t="s">
        <v>1113</v>
      </c>
      <c r="C208" s="125" t="s">
        <v>1159</v>
      </c>
      <c r="D208" s="125" t="s">
        <v>1160</v>
      </c>
      <c r="E208" s="237" t="s">
        <v>1161</v>
      </c>
      <c r="F208" s="238" t="s">
        <v>1162</v>
      </c>
      <c r="G208" s="125" t="s">
        <v>1163</v>
      </c>
      <c r="H208" s="273" t="s">
        <v>1164</v>
      </c>
      <c r="I208" s="125" t="s">
        <v>18037</v>
      </c>
    </row>
    <row r="209" spans="1:9" ht="28.5">
      <c r="A209" s="125" t="str">
        <f t="shared" si="11"/>
        <v>Smelter ListQ4</v>
      </c>
      <c r="B209" s="125" t="s">
        <v>1113</v>
      </c>
      <c r="C209" s="125" t="s">
        <v>1165</v>
      </c>
      <c r="D209" s="125" t="s">
        <v>1038</v>
      </c>
      <c r="E209" s="237" t="s">
        <v>1039</v>
      </c>
      <c r="F209" s="238" t="s">
        <v>1040</v>
      </c>
      <c r="G209" s="125" t="s">
        <v>1041</v>
      </c>
      <c r="H209" s="273" t="s">
        <v>1042</v>
      </c>
      <c r="I209" s="125" t="s">
        <v>18015</v>
      </c>
    </row>
    <row r="210" spans="1:9" ht="28.5">
      <c r="A210" s="125" t="str">
        <f t="shared" si="11"/>
        <v>Smelter ListJ2</v>
      </c>
      <c r="B210" s="125" t="s">
        <v>1113</v>
      </c>
      <c r="C210" s="125" t="s">
        <v>1166</v>
      </c>
      <c r="D210" s="125" t="s">
        <v>1167</v>
      </c>
      <c r="E210" s="237" t="s">
        <v>1168</v>
      </c>
      <c r="F210" s="238" t="s">
        <v>1169</v>
      </c>
      <c r="G210" s="125" t="s">
        <v>1170</v>
      </c>
      <c r="H210" s="273" t="s">
        <v>1171</v>
      </c>
      <c r="I210" s="125" t="s">
        <v>18038</v>
      </c>
    </row>
    <row r="211" spans="1:9" ht="27">
      <c r="A211" s="125" t="str">
        <f t="shared" si="11"/>
        <v>Smelter ListB2</v>
      </c>
      <c r="B211" s="125" t="s">
        <v>1113</v>
      </c>
      <c r="C211" s="125" t="s">
        <v>644</v>
      </c>
      <c r="D211" s="260" t="s">
        <v>1172</v>
      </c>
      <c r="E211" s="237" t="s">
        <v>1173</v>
      </c>
      <c r="F211" s="238" t="s">
        <v>1174</v>
      </c>
      <c r="G211" s="260" t="s">
        <v>1175</v>
      </c>
      <c r="H211" s="273" t="s">
        <v>1176</v>
      </c>
      <c r="I211" s="125" t="s">
        <v>18039</v>
      </c>
    </row>
    <row r="212" spans="1:9" ht="409.5">
      <c r="A212" s="125" t="str">
        <f t="shared" si="11"/>
        <v>Smelter ListB3</v>
      </c>
      <c r="B212" s="125" t="s">
        <v>1113</v>
      </c>
      <c r="C212" s="125" t="s">
        <v>649</v>
      </c>
      <c r="D212" s="260" t="s">
        <v>18769</v>
      </c>
      <c r="E212" s="272" t="s">
        <v>1177</v>
      </c>
      <c r="F212" s="268" t="s">
        <v>1178</v>
      </c>
      <c r="G212" s="261" t="s">
        <v>1179</v>
      </c>
      <c r="H212" s="273" t="s">
        <v>1180</v>
      </c>
      <c r="I212" s="125" t="s">
        <v>18040</v>
      </c>
    </row>
    <row r="213" spans="1:9">
      <c r="A213" s="125" t="str">
        <f t="shared" si="11"/>
        <v>Smelter ListF4</v>
      </c>
      <c r="B213" s="125" t="s">
        <v>1113</v>
      </c>
      <c r="C213" s="125" t="s">
        <v>1090</v>
      </c>
      <c r="D213" s="125" t="s">
        <v>1181</v>
      </c>
      <c r="E213" s="237" t="s">
        <v>1182</v>
      </c>
      <c r="F213" s="238" t="s">
        <v>754</v>
      </c>
      <c r="G213" s="125" t="s">
        <v>1183</v>
      </c>
      <c r="H213" s="273" t="s">
        <v>1184</v>
      </c>
      <c r="I213" s="125" t="s">
        <v>18041</v>
      </c>
    </row>
    <row r="214" spans="1:9" ht="28.5">
      <c r="A214" s="125" t="str">
        <f t="shared" si="11"/>
        <v>Smelter ListG4</v>
      </c>
      <c r="B214" s="125" t="s">
        <v>1113</v>
      </c>
      <c r="C214" s="125" t="s">
        <v>1096</v>
      </c>
      <c r="D214" s="125" t="s">
        <v>1091</v>
      </c>
      <c r="E214" s="237" t="s">
        <v>1092</v>
      </c>
      <c r="F214" s="238" t="s">
        <v>1093</v>
      </c>
      <c r="G214" s="125" t="s">
        <v>1185</v>
      </c>
      <c r="H214" s="273" t="s">
        <v>1095</v>
      </c>
      <c r="I214" s="125" t="s">
        <v>18026</v>
      </c>
    </row>
    <row r="215" spans="1:9" ht="28.5">
      <c r="A215" s="125" t="str">
        <f t="shared" si="11"/>
        <v>Smelter ListAH5</v>
      </c>
      <c r="B215" s="125" t="s">
        <v>1113</v>
      </c>
      <c r="C215" s="125" t="s">
        <v>1186</v>
      </c>
      <c r="D215" s="125" t="s">
        <v>25</v>
      </c>
      <c r="E215" s="237" t="s">
        <v>1043</v>
      </c>
      <c r="F215" s="238" t="s">
        <v>1044</v>
      </c>
      <c r="G215" s="125" t="s">
        <v>1045</v>
      </c>
      <c r="H215" s="273" t="s">
        <v>1046</v>
      </c>
      <c r="I215" s="125" t="s">
        <v>18016</v>
      </c>
    </row>
    <row r="216" spans="1:9" ht="28.5">
      <c r="A216" s="125" t="str">
        <f t="shared" ref="A216:A279" si="12">B216&amp;C216</f>
        <v>Smelter ListAH6</v>
      </c>
      <c r="B216" s="125" t="s">
        <v>1113</v>
      </c>
      <c r="C216" s="125" t="s">
        <v>1187</v>
      </c>
      <c r="D216" s="125" t="s">
        <v>22</v>
      </c>
      <c r="E216" s="237" t="s">
        <v>1047</v>
      </c>
      <c r="F216" s="238" t="s">
        <v>1048</v>
      </c>
      <c r="G216" s="125" t="s">
        <v>1049</v>
      </c>
      <c r="H216" s="273" t="s">
        <v>22</v>
      </c>
      <c r="I216" s="125" t="s">
        <v>18017</v>
      </c>
    </row>
    <row r="217" spans="1:9" ht="28.5">
      <c r="A217" s="125" t="str">
        <f t="shared" si="12"/>
        <v>Smelter ListAH7</v>
      </c>
      <c r="B217" s="125" t="s">
        <v>1113</v>
      </c>
      <c r="C217" s="125" t="s">
        <v>1188</v>
      </c>
      <c r="D217" s="125" t="s">
        <v>26</v>
      </c>
      <c r="E217" s="237" t="s">
        <v>1050</v>
      </c>
      <c r="F217" s="238" t="s">
        <v>1051</v>
      </c>
      <c r="G217" s="125" t="s">
        <v>1052</v>
      </c>
      <c r="H217" s="273" t="s">
        <v>1053</v>
      </c>
      <c r="I217" s="125" t="s">
        <v>18018</v>
      </c>
    </row>
    <row r="218" spans="1:9" ht="42.75">
      <c r="A218" s="125" t="str">
        <f t="shared" si="12"/>
        <v>CheckerA1</v>
      </c>
      <c r="B218" s="125" t="s">
        <v>1189</v>
      </c>
      <c r="C218" s="125" t="s">
        <v>356</v>
      </c>
      <c r="D218" s="125" t="s">
        <v>1190</v>
      </c>
      <c r="E218" s="237" t="s">
        <v>1191</v>
      </c>
      <c r="F218" s="238" t="s">
        <v>1192</v>
      </c>
      <c r="G218" s="125" t="s">
        <v>1193</v>
      </c>
      <c r="H218" s="273" t="s">
        <v>1194</v>
      </c>
      <c r="I218" s="125" t="s">
        <v>18042</v>
      </c>
    </row>
    <row r="219" spans="1:9">
      <c r="A219" s="125" t="str">
        <f t="shared" si="12"/>
        <v>CheckerD1</v>
      </c>
      <c r="B219" s="125" t="s">
        <v>1189</v>
      </c>
      <c r="C219" s="125" t="s">
        <v>1195</v>
      </c>
      <c r="D219" s="125" t="s">
        <v>1196</v>
      </c>
      <c r="E219" s="237" t="s">
        <v>1197</v>
      </c>
      <c r="F219" s="238" t="s">
        <v>1198</v>
      </c>
      <c r="G219" s="125" t="s">
        <v>1199</v>
      </c>
      <c r="H219" s="273" t="s">
        <v>1200</v>
      </c>
      <c r="I219" s="125" t="s">
        <v>18043</v>
      </c>
    </row>
    <row r="220" spans="1:9">
      <c r="A220" s="125" t="str">
        <f t="shared" si="12"/>
        <v>CheckerA3</v>
      </c>
      <c r="B220" s="125" t="s">
        <v>1189</v>
      </c>
      <c r="C220" s="125" t="s">
        <v>365</v>
      </c>
      <c r="D220" s="125" t="s">
        <v>1201</v>
      </c>
      <c r="E220" s="237" t="s">
        <v>1202</v>
      </c>
      <c r="F220" s="238" t="s">
        <v>1203</v>
      </c>
      <c r="G220" s="125" t="s">
        <v>1204</v>
      </c>
      <c r="H220" s="273" t="s">
        <v>1205</v>
      </c>
      <c r="I220" s="125" t="s">
        <v>18044</v>
      </c>
    </row>
    <row r="221" spans="1:9">
      <c r="A221" s="125" t="str">
        <f t="shared" si="12"/>
        <v>CheckerB3</v>
      </c>
      <c r="B221" s="125" t="s">
        <v>1189</v>
      </c>
      <c r="C221" s="125" t="s">
        <v>649</v>
      </c>
      <c r="D221" s="125" t="s">
        <v>1206</v>
      </c>
      <c r="E221" s="237" t="s">
        <v>1207</v>
      </c>
      <c r="F221" s="238" t="s">
        <v>1031</v>
      </c>
      <c r="G221" s="125" t="s">
        <v>1208</v>
      </c>
      <c r="H221" s="273" t="s">
        <v>1209</v>
      </c>
      <c r="I221" s="125" t="s">
        <v>18045</v>
      </c>
    </row>
    <row r="222" spans="1:9">
      <c r="A222" s="125" t="str">
        <f t="shared" si="12"/>
        <v>CheckerC3</v>
      </c>
      <c r="B222" s="125" t="s">
        <v>1189</v>
      </c>
      <c r="C222" s="125" t="s">
        <v>763</v>
      </c>
      <c r="D222" s="125" t="s">
        <v>1210</v>
      </c>
      <c r="E222" s="237" t="s">
        <v>1211</v>
      </c>
      <c r="F222" s="238" t="s">
        <v>1212</v>
      </c>
      <c r="G222" s="125" t="s">
        <v>1213</v>
      </c>
      <c r="H222" s="273" t="s">
        <v>1214</v>
      </c>
      <c r="I222" s="125" t="s">
        <v>18046</v>
      </c>
    </row>
    <row r="223" spans="1:9">
      <c r="A223" s="125" t="str">
        <f t="shared" si="12"/>
        <v>CheckerD3</v>
      </c>
      <c r="B223" s="125" t="s">
        <v>1189</v>
      </c>
      <c r="C223" s="125" t="s">
        <v>1215</v>
      </c>
      <c r="D223" s="125" t="s">
        <v>1216</v>
      </c>
      <c r="E223" s="237" t="s">
        <v>1217</v>
      </c>
      <c r="F223" s="238" t="s">
        <v>1218</v>
      </c>
      <c r="G223" s="125" t="s">
        <v>1219</v>
      </c>
      <c r="H223" s="273" t="s">
        <v>1220</v>
      </c>
      <c r="I223" s="125" t="s">
        <v>18047</v>
      </c>
    </row>
    <row r="224" spans="1:9" ht="32.25" customHeight="1">
      <c r="A224" s="125" t="str">
        <f t="shared" si="12"/>
        <v>CheckerB62</v>
      </c>
      <c r="B224" s="125" t="s">
        <v>1189</v>
      </c>
      <c r="C224" s="125" t="s">
        <v>1221</v>
      </c>
      <c r="D224" s="125" t="s">
        <v>1222</v>
      </c>
      <c r="E224" s="237" t="s">
        <v>1223</v>
      </c>
      <c r="F224" s="238" t="s">
        <v>1224</v>
      </c>
      <c r="G224" s="125" t="s">
        <v>1225</v>
      </c>
      <c r="H224" s="273" t="s">
        <v>1226</v>
      </c>
      <c r="I224" s="125" t="s">
        <v>18048</v>
      </c>
    </row>
    <row r="225" spans="1:9" ht="32.25" customHeight="1">
      <c r="A225" s="125" t="str">
        <f t="shared" si="12"/>
        <v>CheckerB63</v>
      </c>
      <c r="B225" s="125" t="s">
        <v>1189</v>
      </c>
      <c r="C225" s="125" t="s">
        <v>1227</v>
      </c>
      <c r="D225" s="125" t="s">
        <v>1222</v>
      </c>
      <c r="E225" s="237" t="s">
        <v>1223</v>
      </c>
      <c r="F225" s="238" t="s">
        <v>1228</v>
      </c>
      <c r="G225" s="125" t="s">
        <v>1225</v>
      </c>
      <c r="H225" s="273" t="s">
        <v>1226</v>
      </c>
      <c r="I225" s="125" t="s">
        <v>18048</v>
      </c>
    </row>
    <row r="226" spans="1:9" ht="32.25" customHeight="1">
      <c r="A226" s="125" t="str">
        <f t="shared" si="12"/>
        <v>CheckerB64</v>
      </c>
      <c r="B226" s="125" t="s">
        <v>1189</v>
      </c>
      <c r="C226" s="125" t="s">
        <v>1229</v>
      </c>
      <c r="D226" s="125" t="s">
        <v>1222</v>
      </c>
      <c r="E226" s="237" t="s">
        <v>1223</v>
      </c>
      <c r="F226" s="238" t="s">
        <v>1228</v>
      </c>
      <c r="G226" s="125" t="s">
        <v>1225</v>
      </c>
      <c r="H226" s="273" t="s">
        <v>1226</v>
      </c>
      <c r="I226" s="125" t="s">
        <v>18048</v>
      </c>
    </row>
    <row r="227" spans="1:9" ht="32.25" customHeight="1">
      <c r="A227" s="125" t="str">
        <f t="shared" si="12"/>
        <v>CheckerB65</v>
      </c>
      <c r="B227" s="125" t="s">
        <v>1189</v>
      </c>
      <c r="C227" s="125" t="s">
        <v>1230</v>
      </c>
      <c r="D227" s="125" t="s">
        <v>1222</v>
      </c>
      <c r="E227" s="237" t="s">
        <v>1223</v>
      </c>
      <c r="F227" s="238" t="s">
        <v>1228</v>
      </c>
      <c r="G227" s="125" t="s">
        <v>1225</v>
      </c>
      <c r="H227" s="273" t="s">
        <v>1226</v>
      </c>
      <c r="I227" s="125" t="s">
        <v>18048</v>
      </c>
    </row>
    <row r="228" spans="1:9" ht="32.25" customHeight="1">
      <c r="A228" s="125" t="str">
        <f t="shared" si="12"/>
        <v>CheckerCOMP</v>
      </c>
      <c r="B228" s="125" t="s">
        <v>1189</v>
      </c>
      <c r="C228" s="125" t="s">
        <v>1231</v>
      </c>
      <c r="D228" s="125" t="s">
        <v>1232</v>
      </c>
      <c r="E228" s="237" t="s">
        <v>1233</v>
      </c>
      <c r="F228" s="238" t="s">
        <v>1234</v>
      </c>
      <c r="G228" s="125" t="s">
        <v>1235</v>
      </c>
      <c r="H228" s="273" t="s">
        <v>1236</v>
      </c>
      <c r="I228" s="125" t="s">
        <v>18049</v>
      </c>
    </row>
    <row r="229" spans="1:9" ht="28.5">
      <c r="A229" s="125" t="str">
        <f t="shared" si="12"/>
        <v>CheckerJ4</v>
      </c>
      <c r="B229" s="125" t="s">
        <v>1189</v>
      </c>
      <c r="C229" s="125" t="s">
        <v>1128</v>
      </c>
      <c r="D229" s="125" t="s">
        <v>1237</v>
      </c>
      <c r="E229" s="237" t="s">
        <v>1238</v>
      </c>
      <c r="F229" s="238" t="s">
        <v>1239</v>
      </c>
      <c r="G229" s="125" t="s">
        <v>1240</v>
      </c>
      <c r="H229" s="273" t="s">
        <v>1241</v>
      </c>
      <c r="I229" s="125" t="s">
        <v>18050</v>
      </c>
    </row>
    <row r="230" spans="1:9" ht="28.5">
      <c r="A230" s="125" t="str">
        <f t="shared" si="12"/>
        <v>CheckerJ5</v>
      </c>
      <c r="B230" s="125" t="s">
        <v>1189</v>
      </c>
      <c r="C230" s="125" t="s">
        <v>1242</v>
      </c>
      <c r="D230" s="125" t="s">
        <v>1243</v>
      </c>
      <c r="E230" s="237" t="s">
        <v>1244</v>
      </c>
      <c r="F230" s="238" t="s">
        <v>1245</v>
      </c>
      <c r="G230" s="125" t="s">
        <v>1246</v>
      </c>
      <c r="H230" s="273" t="s">
        <v>1247</v>
      </c>
      <c r="I230" s="125" t="s">
        <v>18051</v>
      </c>
    </row>
    <row r="231" spans="1:9" ht="28.5">
      <c r="A231" s="125" t="str">
        <f t="shared" si="12"/>
        <v>CheckerJ6</v>
      </c>
      <c r="B231" s="125" t="s">
        <v>1189</v>
      </c>
      <c r="C231" s="125" t="s">
        <v>1248</v>
      </c>
      <c r="D231" s="125" t="s">
        <v>1249</v>
      </c>
      <c r="E231" s="237" t="s">
        <v>1250</v>
      </c>
      <c r="F231" s="238" t="s">
        <v>1251</v>
      </c>
      <c r="G231" s="125" t="s">
        <v>1252</v>
      </c>
      <c r="H231" s="273" t="s">
        <v>1253</v>
      </c>
      <c r="I231" s="125" t="s">
        <v>18052</v>
      </c>
    </row>
    <row r="232" spans="1:9" ht="28.5">
      <c r="A232" s="125" t="str">
        <f t="shared" si="12"/>
        <v>CheckerJ7</v>
      </c>
      <c r="B232" s="125" t="s">
        <v>1189</v>
      </c>
      <c r="C232" s="125" t="s">
        <v>1254</v>
      </c>
      <c r="D232" s="125" t="s">
        <v>18405</v>
      </c>
      <c r="H232" s="273"/>
      <c r="I232" s="125"/>
    </row>
    <row r="233" spans="1:9">
      <c r="A233" s="125" t="str">
        <f t="shared" si="12"/>
        <v>CheckerJ8</v>
      </c>
      <c r="B233" s="125" t="s">
        <v>1189</v>
      </c>
      <c r="C233" s="125" t="s">
        <v>1257</v>
      </c>
      <c r="H233" s="273"/>
      <c r="I233" s="125"/>
    </row>
    <row r="234" spans="1:9" ht="28.5">
      <c r="A234" s="125" t="str">
        <f t="shared" si="12"/>
        <v>CheckerJ9</v>
      </c>
      <c r="B234" s="125" t="s">
        <v>1189</v>
      </c>
      <c r="C234" s="125" t="s">
        <v>1260</v>
      </c>
      <c r="D234" s="125" t="s">
        <v>18375</v>
      </c>
      <c r="E234" s="237" t="s">
        <v>19029</v>
      </c>
      <c r="F234" s="238" t="s">
        <v>19095</v>
      </c>
      <c r="G234" s="125" t="s">
        <v>1255</v>
      </c>
      <c r="H234" s="273" t="s">
        <v>1256</v>
      </c>
      <c r="I234" s="125" t="s">
        <v>18053</v>
      </c>
    </row>
    <row r="235" spans="1:9" ht="28.5">
      <c r="A235" s="125" t="str">
        <f t="shared" si="12"/>
        <v>CheckerJ10</v>
      </c>
      <c r="B235" s="125" t="s">
        <v>1189</v>
      </c>
      <c r="C235" s="125" t="s">
        <v>1263</v>
      </c>
      <c r="D235" s="125" t="s">
        <v>18490</v>
      </c>
      <c r="E235" s="237" t="s">
        <v>19030</v>
      </c>
      <c r="F235" s="238" t="s">
        <v>19096</v>
      </c>
      <c r="G235" s="125" t="s">
        <v>1258</v>
      </c>
      <c r="H235" s="273" t="s">
        <v>1259</v>
      </c>
      <c r="I235" s="125" t="s">
        <v>18054</v>
      </c>
    </row>
    <row r="236" spans="1:9" ht="28.5">
      <c r="A236" s="125" t="str">
        <f t="shared" si="12"/>
        <v>CheckerJ11</v>
      </c>
      <c r="B236" s="125" t="s">
        <v>1189</v>
      </c>
      <c r="C236" s="125" t="s">
        <v>1266</v>
      </c>
      <c r="D236" s="125" t="s">
        <v>18376</v>
      </c>
      <c r="E236" s="237" t="s">
        <v>19031</v>
      </c>
      <c r="F236" s="238" t="s">
        <v>19097</v>
      </c>
      <c r="G236" s="125" t="s">
        <v>1261</v>
      </c>
      <c r="H236" s="273" t="s">
        <v>1262</v>
      </c>
      <c r="I236" s="125" t="s">
        <v>18055</v>
      </c>
    </row>
    <row r="237" spans="1:9" ht="42.75">
      <c r="A237" s="125" t="str">
        <f t="shared" si="12"/>
        <v>CheckerJ12</v>
      </c>
      <c r="B237" s="125" t="s">
        <v>1189</v>
      </c>
      <c r="C237" s="125" t="s">
        <v>1269</v>
      </c>
      <c r="D237" s="125" t="s">
        <v>18377</v>
      </c>
      <c r="E237" s="237" t="s">
        <v>19032</v>
      </c>
      <c r="F237" s="238" t="s">
        <v>19098</v>
      </c>
      <c r="G237" s="248" t="s">
        <v>1264</v>
      </c>
      <c r="H237" s="273" t="s">
        <v>1265</v>
      </c>
      <c r="I237" s="125" t="s">
        <v>18056</v>
      </c>
    </row>
    <row r="238" spans="1:9" ht="42.75">
      <c r="A238" s="125" t="str">
        <f t="shared" si="12"/>
        <v>CheckerJ13</v>
      </c>
      <c r="B238" s="125" t="s">
        <v>1189</v>
      </c>
      <c r="C238" s="125" t="s">
        <v>1270</v>
      </c>
      <c r="D238" s="125" t="s">
        <v>18378</v>
      </c>
      <c r="E238" s="237" t="s">
        <v>19034</v>
      </c>
      <c r="F238" s="238" t="s">
        <v>19099</v>
      </c>
      <c r="G238" s="248" t="s">
        <v>1267</v>
      </c>
      <c r="H238" s="273" t="s">
        <v>1268</v>
      </c>
      <c r="I238" s="125" t="s">
        <v>18057</v>
      </c>
    </row>
    <row r="239" spans="1:9" ht="28.5">
      <c r="A239" s="125" t="str">
        <f t="shared" si="12"/>
        <v>CheckerJ15</v>
      </c>
      <c r="B239" s="125" t="s">
        <v>1189</v>
      </c>
      <c r="C239" s="125" t="s">
        <v>1273</v>
      </c>
      <c r="D239" s="125" t="s">
        <v>18379</v>
      </c>
      <c r="E239" s="237" t="s">
        <v>19033</v>
      </c>
      <c r="F239" s="238" t="s">
        <v>19100</v>
      </c>
      <c r="G239" s="125" t="s">
        <v>1271</v>
      </c>
      <c r="H239" s="273" t="s">
        <v>1272</v>
      </c>
      <c r="I239" s="125" t="s">
        <v>18058</v>
      </c>
    </row>
    <row r="240" spans="1:9" ht="42.75">
      <c r="A240" s="125" t="str">
        <f t="shared" si="12"/>
        <v>CheckerJ17</v>
      </c>
      <c r="B240" s="125" t="s">
        <v>1189</v>
      </c>
      <c r="C240" s="125" t="s">
        <v>1274</v>
      </c>
      <c r="D240" s="243" t="s">
        <v>18380</v>
      </c>
      <c r="E240" s="244" t="s">
        <v>19035</v>
      </c>
      <c r="F240" s="250" t="s">
        <v>19347</v>
      </c>
      <c r="G240" s="248" t="s">
        <v>19118</v>
      </c>
      <c r="H240" s="273" t="s">
        <v>19172</v>
      </c>
      <c r="I240" s="125" t="s">
        <v>19226</v>
      </c>
    </row>
    <row r="241" spans="1:9" ht="42.75">
      <c r="A241" s="125" t="str">
        <f t="shared" si="12"/>
        <v>CheckerJ18</v>
      </c>
      <c r="B241" s="125" t="s">
        <v>1189</v>
      </c>
      <c r="C241" s="125" t="s">
        <v>1275</v>
      </c>
      <c r="D241" s="243" t="s">
        <v>18384</v>
      </c>
      <c r="E241" s="244" t="s">
        <v>19036</v>
      </c>
      <c r="F241" s="250" t="s">
        <v>19348</v>
      </c>
      <c r="G241" s="249" t="s">
        <v>19119</v>
      </c>
      <c r="H241" s="273" t="s">
        <v>19173</v>
      </c>
      <c r="I241" s="125" t="s">
        <v>19227</v>
      </c>
    </row>
    <row r="242" spans="1:9" ht="42.75">
      <c r="A242" s="125" t="str">
        <f t="shared" si="12"/>
        <v>CheckerJ19</v>
      </c>
      <c r="B242" s="125" t="s">
        <v>1189</v>
      </c>
      <c r="C242" s="125" t="s">
        <v>18383</v>
      </c>
      <c r="D242" s="243" t="s">
        <v>18385</v>
      </c>
      <c r="E242" s="244" t="s">
        <v>19037</v>
      </c>
      <c r="F242" s="250" t="s">
        <v>19349</v>
      </c>
      <c r="G242" s="95" t="s">
        <v>19120</v>
      </c>
      <c r="H242" s="273" t="s">
        <v>19174</v>
      </c>
      <c r="I242" s="125" t="s">
        <v>19228</v>
      </c>
    </row>
    <row r="243" spans="1:9" ht="42.75">
      <c r="A243" s="125" t="str">
        <f t="shared" si="12"/>
        <v>CheckerJ20</v>
      </c>
      <c r="B243" s="125" t="s">
        <v>1189</v>
      </c>
      <c r="C243" s="125" t="s">
        <v>1276</v>
      </c>
      <c r="D243" s="243" t="s">
        <v>18386</v>
      </c>
      <c r="E243" s="244" t="s">
        <v>19038</v>
      </c>
      <c r="F243" s="250" t="s">
        <v>19350</v>
      </c>
      <c r="G243" s="95" t="s">
        <v>19121</v>
      </c>
      <c r="H243" s="273" t="s">
        <v>19175</v>
      </c>
      <c r="I243" s="125" t="s">
        <v>19229</v>
      </c>
    </row>
    <row r="244" spans="1:9" ht="42.75">
      <c r="A244" s="125" t="str">
        <f t="shared" si="12"/>
        <v>CheckerJ21</v>
      </c>
      <c r="B244" s="125" t="s">
        <v>1189</v>
      </c>
      <c r="C244" s="125" t="s">
        <v>1277</v>
      </c>
      <c r="D244" s="243" t="s">
        <v>18387</v>
      </c>
      <c r="E244" s="244" t="s">
        <v>19039</v>
      </c>
      <c r="F244" s="250" t="s">
        <v>19351</v>
      </c>
      <c r="G244" s="95" t="s">
        <v>19122</v>
      </c>
      <c r="H244" s="273" t="s">
        <v>19176</v>
      </c>
      <c r="I244" s="125" t="s">
        <v>19230</v>
      </c>
    </row>
    <row r="245" spans="1:9" ht="42.75">
      <c r="A245" s="125" t="str">
        <f t="shared" si="12"/>
        <v>CheckerJ22</v>
      </c>
      <c r="B245" s="125" t="s">
        <v>1189</v>
      </c>
      <c r="C245" s="125" t="s">
        <v>1278</v>
      </c>
      <c r="D245" s="243" t="s">
        <v>18388</v>
      </c>
      <c r="E245" s="244" t="s">
        <v>19040</v>
      </c>
      <c r="F245" s="250" t="s">
        <v>19352</v>
      </c>
      <c r="G245" s="95" t="s">
        <v>19123</v>
      </c>
      <c r="H245" s="273" t="s">
        <v>19177</v>
      </c>
      <c r="I245" s="125" t="s">
        <v>19231</v>
      </c>
    </row>
    <row r="246" spans="1:9" ht="13.5" customHeight="1">
      <c r="A246" s="125" t="str">
        <f t="shared" si="12"/>
        <v>CheckerJ23</v>
      </c>
      <c r="B246" s="125" t="s">
        <v>1189</v>
      </c>
      <c r="C246" s="125" t="s">
        <v>1279</v>
      </c>
      <c r="E246" s="241"/>
      <c r="G246"/>
      <c r="H246" s="273"/>
      <c r="I246" s="125"/>
    </row>
    <row r="247" spans="1:9" ht="13.5" customHeight="1">
      <c r="A247" s="125" t="str">
        <f t="shared" si="12"/>
        <v>CheckerJ24</v>
      </c>
      <c r="B247" s="125" t="s">
        <v>1189</v>
      </c>
      <c r="C247" s="125" t="s">
        <v>1280</v>
      </c>
      <c r="E247" s="241"/>
      <c r="G247"/>
      <c r="H247" s="273"/>
      <c r="I247" s="125"/>
    </row>
    <row r="248" spans="1:9" ht="13.5" customHeight="1">
      <c r="A248" s="125" t="str">
        <f t="shared" si="12"/>
        <v>CheckerJ25</v>
      </c>
      <c r="B248" s="125" t="s">
        <v>1189</v>
      </c>
      <c r="C248" s="125" t="s">
        <v>18381</v>
      </c>
      <c r="E248" s="241"/>
      <c r="G248"/>
      <c r="H248" s="273"/>
      <c r="I248" s="125"/>
    </row>
    <row r="249" spans="1:9" ht="13.5" customHeight="1">
      <c r="A249" s="125" t="str">
        <f t="shared" si="12"/>
        <v>CheckerJ26</v>
      </c>
      <c r="B249" s="125" t="s">
        <v>1189</v>
      </c>
      <c r="C249" s="125" t="s">
        <v>18382</v>
      </c>
      <c r="E249" s="241"/>
      <c r="G249"/>
      <c r="H249" s="273"/>
      <c r="I249" s="125"/>
    </row>
    <row r="250" spans="1:9" ht="57">
      <c r="A250" s="125" t="str">
        <f t="shared" si="12"/>
        <v>CheckerJ28</v>
      </c>
      <c r="B250" s="125" t="s">
        <v>1189</v>
      </c>
      <c r="C250" s="125" t="s">
        <v>1281</v>
      </c>
      <c r="D250" s="243" t="s">
        <v>18389</v>
      </c>
      <c r="E250" s="244" t="s">
        <v>19041</v>
      </c>
      <c r="F250" s="250" t="s">
        <v>19353</v>
      </c>
      <c r="G250" s="255" t="s">
        <v>19124</v>
      </c>
      <c r="H250" s="273" t="s">
        <v>19178</v>
      </c>
      <c r="I250" s="125" t="s">
        <v>19232</v>
      </c>
    </row>
    <row r="251" spans="1:9" ht="57">
      <c r="A251" s="125" t="str">
        <f t="shared" si="12"/>
        <v>CheckerJ29</v>
      </c>
      <c r="B251" s="125" t="s">
        <v>1189</v>
      </c>
      <c r="C251" s="125" t="s">
        <v>1282</v>
      </c>
      <c r="D251" s="243" t="s">
        <v>18390</v>
      </c>
      <c r="E251" s="244" t="s">
        <v>19042</v>
      </c>
      <c r="F251" s="250" t="s">
        <v>19354</v>
      </c>
      <c r="G251" s="255" t="s">
        <v>19125</v>
      </c>
      <c r="H251" s="273" t="s">
        <v>19179</v>
      </c>
      <c r="I251" s="125" t="s">
        <v>19233</v>
      </c>
    </row>
    <row r="252" spans="1:9" ht="57">
      <c r="A252" s="125" t="str">
        <f t="shared" si="12"/>
        <v>CheckerJ30</v>
      </c>
      <c r="B252" s="125" t="s">
        <v>1189</v>
      </c>
      <c r="C252" s="125" t="s">
        <v>18391</v>
      </c>
      <c r="D252" s="243" t="s">
        <v>18399</v>
      </c>
      <c r="E252" s="244" t="s">
        <v>19043</v>
      </c>
      <c r="F252" s="250" t="s">
        <v>19355</v>
      </c>
      <c r="G252" s="255" t="s">
        <v>19126</v>
      </c>
      <c r="H252" s="273" t="s">
        <v>19180</v>
      </c>
      <c r="I252" s="125" t="s">
        <v>19234</v>
      </c>
    </row>
    <row r="253" spans="1:9" ht="57">
      <c r="A253" s="125" t="str">
        <f t="shared" si="12"/>
        <v>CheckerJ31</v>
      </c>
      <c r="B253" s="125" t="s">
        <v>1189</v>
      </c>
      <c r="C253" s="125" t="s">
        <v>18392</v>
      </c>
      <c r="D253" s="243" t="s">
        <v>18400</v>
      </c>
      <c r="E253" s="244" t="s">
        <v>19044</v>
      </c>
      <c r="F253" s="250" t="s">
        <v>19356</v>
      </c>
      <c r="G253" s="255" t="s">
        <v>19127</v>
      </c>
      <c r="H253" s="273" t="s">
        <v>19181</v>
      </c>
      <c r="I253" s="125" t="s">
        <v>19235</v>
      </c>
    </row>
    <row r="254" spans="1:9" ht="57">
      <c r="A254" s="125" t="str">
        <f t="shared" si="12"/>
        <v>CheckerJ32</v>
      </c>
      <c r="B254" s="125" t="s">
        <v>1189</v>
      </c>
      <c r="C254" s="125" t="s">
        <v>18393</v>
      </c>
      <c r="D254" s="243" t="s">
        <v>18401</v>
      </c>
      <c r="E254" s="244" t="s">
        <v>19045</v>
      </c>
      <c r="F254" s="250" t="s">
        <v>19357</v>
      </c>
      <c r="G254" s="255" t="s">
        <v>19128</v>
      </c>
      <c r="H254" s="273" t="s">
        <v>19182</v>
      </c>
      <c r="I254" s="125" t="s">
        <v>19236</v>
      </c>
    </row>
    <row r="255" spans="1:9" ht="57">
      <c r="A255" s="125" t="str">
        <f t="shared" si="12"/>
        <v>CheckerJ33</v>
      </c>
      <c r="B255" s="125" t="s">
        <v>1189</v>
      </c>
      <c r="C255" s="125" t="s">
        <v>18394</v>
      </c>
      <c r="D255" s="243" t="s">
        <v>18402</v>
      </c>
      <c r="E255" s="244" t="s">
        <v>19046</v>
      </c>
      <c r="F255" s="250" t="s">
        <v>19358</v>
      </c>
      <c r="G255" s="255" t="s">
        <v>19129</v>
      </c>
      <c r="H255" s="273" t="s">
        <v>19183</v>
      </c>
      <c r="I255" s="125" t="s">
        <v>19237</v>
      </c>
    </row>
    <row r="256" spans="1:9">
      <c r="A256" s="125" t="str">
        <f t="shared" si="12"/>
        <v>CheckerJ34</v>
      </c>
      <c r="B256" s="125" t="s">
        <v>1189</v>
      </c>
      <c r="C256" s="125" t="s">
        <v>18395</v>
      </c>
      <c r="D256" s="243"/>
      <c r="E256" s="244"/>
      <c r="F256" s="251"/>
      <c r="G256" s="255"/>
      <c r="H256" s="273"/>
      <c r="I256" s="125"/>
    </row>
    <row r="257" spans="1:9">
      <c r="A257" s="125" t="str">
        <f t="shared" si="12"/>
        <v>CheckerJ35</v>
      </c>
      <c r="B257" s="125" t="s">
        <v>1189</v>
      </c>
      <c r="C257" s="125" t="s">
        <v>18396</v>
      </c>
      <c r="D257" s="243"/>
      <c r="E257" s="244"/>
      <c r="F257" s="251"/>
      <c r="G257" s="255"/>
      <c r="H257" s="273"/>
      <c r="I257" s="125"/>
    </row>
    <row r="258" spans="1:9">
      <c r="A258" s="125" t="str">
        <f t="shared" si="12"/>
        <v>CheckerJ36</v>
      </c>
      <c r="B258" s="125" t="s">
        <v>1189</v>
      </c>
      <c r="C258" s="125" t="s">
        <v>18397</v>
      </c>
      <c r="D258" s="243"/>
      <c r="E258" s="244"/>
      <c r="F258" s="251"/>
      <c r="G258" s="255"/>
      <c r="H258" s="273"/>
      <c r="I258" s="125"/>
    </row>
    <row r="259" spans="1:9">
      <c r="A259" s="125" t="str">
        <f t="shared" si="12"/>
        <v>CheckerJ37</v>
      </c>
      <c r="B259" s="125" t="s">
        <v>1189</v>
      </c>
      <c r="C259" s="125" t="s">
        <v>18398</v>
      </c>
      <c r="D259" s="243"/>
      <c r="E259" s="244"/>
      <c r="F259" s="251"/>
      <c r="G259" s="255"/>
      <c r="H259" s="273"/>
      <c r="I259" s="125"/>
    </row>
    <row r="260" spans="1:9" ht="71.25">
      <c r="A260" s="125" t="str">
        <f t="shared" si="12"/>
        <v>CheckerJ39</v>
      </c>
      <c r="B260" s="125" t="s">
        <v>1189</v>
      </c>
      <c r="C260" s="125" t="s">
        <v>18403</v>
      </c>
      <c r="D260" s="243" t="s">
        <v>18491</v>
      </c>
      <c r="E260" s="244" t="s">
        <v>19047</v>
      </c>
      <c r="F260" s="250" t="s">
        <v>19359</v>
      </c>
      <c r="G260" s="249" t="s">
        <v>19130</v>
      </c>
      <c r="H260" s="273" t="s">
        <v>19184</v>
      </c>
      <c r="I260" s="125" t="s">
        <v>19238</v>
      </c>
    </row>
    <row r="261" spans="1:9" ht="71.25">
      <c r="A261" s="125" t="str">
        <f t="shared" si="12"/>
        <v>CheckerJ40</v>
      </c>
      <c r="B261" s="125" t="s">
        <v>1189</v>
      </c>
      <c r="C261" s="125" t="s">
        <v>18404</v>
      </c>
      <c r="D261" s="243" t="s">
        <v>18492</v>
      </c>
      <c r="E261" s="244" t="s">
        <v>19048</v>
      </c>
      <c r="F261" s="250" t="s">
        <v>19360</v>
      </c>
      <c r="G261" s="248" t="s">
        <v>19131</v>
      </c>
      <c r="H261" s="273" t="s">
        <v>19185</v>
      </c>
      <c r="I261" s="125" t="s">
        <v>19239</v>
      </c>
    </row>
    <row r="262" spans="1:9" ht="71.25">
      <c r="A262" s="125" t="str">
        <f t="shared" si="12"/>
        <v>CheckerJ41</v>
      </c>
      <c r="B262" s="125" t="s">
        <v>1189</v>
      </c>
      <c r="C262" s="125" t="s">
        <v>18406</v>
      </c>
      <c r="D262" s="243" t="s">
        <v>18493</v>
      </c>
      <c r="E262" s="244" t="s">
        <v>19049</v>
      </c>
      <c r="F262" s="250" t="s">
        <v>19361</v>
      </c>
      <c r="G262" s="248" t="s">
        <v>19132</v>
      </c>
      <c r="H262" s="273" t="s">
        <v>19186</v>
      </c>
      <c r="I262" s="125" t="s">
        <v>19240</v>
      </c>
    </row>
    <row r="263" spans="1:9" ht="71.25">
      <c r="A263" s="125" t="str">
        <f t="shared" si="12"/>
        <v>CheckerJ42</v>
      </c>
      <c r="B263" s="125" t="s">
        <v>1189</v>
      </c>
      <c r="C263" s="125" t="s">
        <v>18407</v>
      </c>
      <c r="D263" s="243" t="s">
        <v>18494</v>
      </c>
      <c r="E263" s="244" t="s">
        <v>19050</v>
      </c>
      <c r="F263" s="250" t="s">
        <v>19362</v>
      </c>
      <c r="G263" s="248" t="s">
        <v>19133</v>
      </c>
      <c r="H263" s="273" t="s">
        <v>19187</v>
      </c>
      <c r="I263" s="125" t="s">
        <v>19241</v>
      </c>
    </row>
    <row r="264" spans="1:9" ht="71.25">
      <c r="A264" s="125" t="str">
        <f t="shared" si="12"/>
        <v>CheckerJ43</v>
      </c>
      <c r="B264" s="125" t="s">
        <v>1189</v>
      </c>
      <c r="C264" s="125" t="s">
        <v>18408</v>
      </c>
      <c r="D264" s="243" t="s">
        <v>18495</v>
      </c>
      <c r="E264" s="244" t="s">
        <v>19051</v>
      </c>
      <c r="F264" s="250" t="s">
        <v>19363</v>
      </c>
      <c r="G264" s="248" t="s">
        <v>19134</v>
      </c>
      <c r="H264" s="273" t="s">
        <v>19188</v>
      </c>
      <c r="I264" s="125" t="s">
        <v>19242</v>
      </c>
    </row>
    <row r="265" spans="1:9" ht="71.25">
      <c r="A265" s="125" t="str">
        <f t="shared" si="12"/>
        <v>CheckerJ44</v>
      </c>
      <c r="B265" s="125" t="s">
        <v>1189</v>
      </c>
      <c r="C265" s="125" t="s">
        <v>18409</v>
      </c>
      <c r="D265" s="243" t="s">
        <v>18496</v>
      </c>
      <c r="E265" s="244" t="s">
        <v>19052</v>
      </c>
      <c r="F265" s="250" t="s">
        <v>19364</v>
      </c>
      <c r="G265" s="248" t="s">
        <v>19135</v>
      </c>
      <c r="H265" s="273" t="s">
        <v>19189</v>
      </c>
      <c r="I265" s="125" t="s">
        <v>19243</v>
      </c>
    </row>
    <row r="266" spans="1:9" ht="15">
      <c r="A266" s="125" t="str">
        <f t="shared" si="12"/>
        <v>CheckerJ45</v>
      </c>
      <c r="B266" s="125" t="s">
        <v>1189</v>
      </c>
      <c r="C266" s="125" t="s">
        <v>18410</v>
      </c>
      <c r="D266" s="243"/>
      <c r="E266" s="244"/>
      <c r="F266" s="250"/>
      <c r="G266" s="248"/>
      <c r="H266" s="273"/>
      <c r="I266" s="125"/>
    </row>
    <row r="267" spans="1:9" ht="15">
      <c r="A267" s="125" t="str">
        <f t="shared" si="12"/>
        <v>CheckerJ46</v>
      </c>
      <c r="B267" s="125" t="s">
        <v>1189</v>
      </c>
      <c r="C267" s="125" t="s">
        <v>18411</v>
      </c>
      <c r="D267" s="243"/>
      <c r="E267" s="244"/>
      <c r="F267" s="250"/>
      <c r="G267" s="248"/>
      <c r="H267" s="273"/>
      <c r="I267" s="125"/>
    </row>
    <row r="268" spans="1:9" ht="15">
      <c r="A268" s="125" t="str">
        <f t="shared" si="12"/>
        <v>CheckerJ47</v>
      </c>
      <c r="B268" s="125" t="s">
        <v>1189</v>
      </c>
      <c r="C268" s="125" t="s">
        <v>18412</v>
      </c>
      <c r="D268" s="243"/>
      <c r="E268" s="244"/>
      <c r="F268" s="250"/>
      <c r="G268" s="248"/>
      <c r="H268" s="273"/>
      <c r="I268" s="125"/>
    </row>
    <row r="269" spans="1:9" ht="15">
      <c r="A269" s="125" t="str">
        <f t="shared" si="12"/>
        <v>CheckerJ48</v>
      </c>
      <c r="B269" s="125" t="s">
        <v>1189</v>
      </c>
      <c r="C269" s="125" t="s">
        <v>18413</v>
      </c>
      <c r="D269" s="243"/>
      <c r="E269" s="244"/>
      <c r="F269" s="250"/>
      <c r="G269" s="248"/>
      <c r="H269" s="273"/>
      <c r="I269" s="125"/>
    </row>
    <row r="270" spans="1:9" ht="71.25">
      <c r="A270" s="125" t="str">
        <f t="shared" si="12"/>
        <v>CheckerJ50</v>
      </c>
      <c r="B270" s="125" t="s">
        <v>1189</v>
      </c>
      <c r="C270" s="125" t="s">
        <v>18414</v>
      </c>
      <c r="D270" s="243" t="s">
        <v>18497</v>
      </c>
      <c r="E270" s="244" t="s">
        <v>19053</v>
      </c>
      <c r="F270" s="250" t="s">
        <v>19365</v>
      </c>
      <c r="G270" s="248" t="s">
        <v>19136</v>
      </c>
      <c r="H270" s="273" t="s">
        <v>19190</v>
      </c>
      <c r="I270" s="125" t="s">
        <v>19244</v>
      </c>
    </row>
    <row r="271" spans="1:9" ht="71.25">
      <c r="A271" s="125" t="str">
        <f t="shared" si="12"/>
        <v>CheckerJ51</v>
      </c>
      <c r="B271" s="125" t="s">
        <v>1189</v>
      </c>
      <c r="C271" s="125" t="s">
        <v>18415</v>
      </c>
      <c r="D271" s="243" t="s">
        <v>18498</v>
      </c>
      <c r="E271" s="244" t="s">
        <v>19054</v>
      </c>
      <c r="F271" s="250" t="s">
        <v>19366</v>
      </c>
      <c r="G271" s="248" t="s">
        <v>19137</v>
      </c>
      <c r="H271" s="273" t="s">
        <v>19191</v>
      </c>
      <c r="I271" s="125" t="s">
        <v>19245</v>
      </c>
    </row>
    <row r="272" spans="1:9" ht="71.25">
      <c r="A272" s="125" t="str">
        <f t="shared" si="12"/>
        <v>CheckerJ52</v>
      </c>
      <c r="B272" s="125" t="s">
        <v>1189</v>
      </c>
      <c r="C272" s="125" t="s">
        <v>18416</v>
      </c>
      <c r="D272" s="243" t="s">
        <v>18499</v>
      </c>
      <c r="E272" s="244" t="s">
        <v>19055</v>
      </c>
      <c r="F272" s="250" t="s">
        <v>19367</v>
      </c>
      <c r="G272" s="248" t="s">
        <v>19138</v>
      </c>
      <c r="H272" s="273" t="s">
        <v>19192</v>
      </c>
      <c r="I272" s="125" t="s">
        <v>19246</v>
      </c>
    </row>
    <row r="273" spans="1:9" ht="71.25">
      <c r="A273" s="125" t="str">
        <f t="shared" si="12"/>
        <v>CheckerJ53</v>
      </c>
      <c r="B273" s="125" t="s">
        <v>1189</v>
      </c>
      <c r="C273" s="125" t="s">
        <v>18417</v>
      </c>
      <c r="D273" s="243" t="s">
        <v>18500</v>
      </c>
      <c r="E273" s="244" t="s">
        <v>19056</v>
      </c>
      <c r="F273" s="250" t="s">
        <v>19368</v>
      </c>
      <c r="G273" s="248" t="s">
        <v>19139</v>
      </c>
      <c r="H273" s="273" t="s">
        <v>19193</v>
      </c>
      <c r="I273" s="125" t="s">
        <v>19247</v>
      </c>
    </row>
    <row r="274" spans="1:9" ht="71.25">
      <c r="A274" s="125" t="str">
        <f t="shared" si="12"/>
        <v>CheckerJ54</v>
      </c>
      <c r="B274" s="125" t="s">
        <v>1189</v>
      </c>
      <c r="C274" s="125" t="s">
        <v>18418</v>
      </c>
      <c r="D274" s="243" t="s">
        <v>18501</v>
      </c>
      <c r="E274" s="244" t="s">
        <v>19057</v>
      </c>
      <c r="F274" s="250" t="s">
        <v>19369</v>
      </c>
      <c r="G274" s="248" t="s">
        <v>19140</v>
      </c>
      <c r="H274" s="273" t="s">
        <v>19194</v>
      </c>
      <c r="I274" s="125" t="s">
        <v>19248</v>
      </c>
    </row>
    <row r="275" spans="1:9" ht="71.25">
      <c r="A275" s="125" t="str">
        <f t="shared" si="12"/>
        <v>CheckerJ55</v>
      </c>
      <c r="B275" s="125" t="s">
        <v>1189</v>
      </c>
      <c r="C275" s="125" t="s">
        <v>18419</v>
      </c>
      <c r="D275" s="243" t="s">
        <v>18502</v>
      </c>
      <c r="E275" s="244" t="s">
        <v>19058</v>
      </c>
      <c r="F275" s="250" t="s">
        <v>19370</v>
      </c>
      <c r="G275" s="248" t="s">
        <v>19141</v>
      </c>
      <c r="H275" s="273" t="s">
        <v>19195</v>
      </c>
      <c r="I275" s="125" t="s">
        <v>19249</v>
      </c>
    </row>
    <row r="276" spans="1:9" ht="15">
      <c r="A276" s="125" t="str">
        <f t="shared" si="12"/>
        <v>CheckerJ56</v>
      </c>
      <c r="B276" s="125" t="s">
        <v>1189</v>
      </c>
      <c r="C276" s="125" t="s">
        <v>18420</v>
      </c>
      <c r="D276" s="243"/>
      <c r="E276" s="244"/>
      <c r="F276" s="250"/>
      <c r="G276" s="248"/>
      <c r="H276" s="273"/>
      <c r="I276" s="125"/>
    </row>
    <row r="277" spans="1:9" ht="15">
      <c r="A277" s="125" t="str">
        <f t="shared" si="12"/>
        <v>CheckerJ57</v>
      </c>
      <c r="B277" s="125" t="s">
        <v>1189</v>
      </c>
      <c r="C277" s="125" t="s">
        <v>18421</v>
      </c>
      <c r="D277" s="243"/>
      <c r="E277" s="244"/>
      <c r="F277" s="250"/>
      <c r="G277" s="248"/>
      <c r="H277" s="273"/>
      <c r="I277" s="125"/>
    </row>
    <row r="278" spans="1:9" ht="15">
      <c r="A278" s="125" t="str">
        <f t="shared" si="12"/>
        <v>CheckerJ58</v>
      </c>
      <c r="B278" s="125" t="s">
        <v>1189</v>
      </c>
      <c r="C278" s="125" t="s">
        <v>18422</v>
      </c>
      <c r="D278" s="243"/>
      <c r="E278" s="244"/>
      <c r="F278" s="250"/>
      <c r="G278" s="248"/>
      <c r="H278" s="273"/>
      <c r="I278" s="125"/>
    </row>
    <row r="279" spans="1:9" ht="15">
      <c r="A279" s="125" t="str">
        <f t="shared" si="12"/>
        <v>CheckerJ59</v>
      </c>
      <c r="B279" s="125" t="s">
        <v>1189</v>
      </c>
      <c r="C279" s="125" t="s">
        <v>18423</v>
      </c>
      <c r="D279" s="243"/>
      <c r="E279" s="244"/>
      <c r="F279" s="250"/>
      <c r="G279" s="248"/>
      <c r="H279" s="273"/>
      <c r="I279" s="125"/>
    </row>
    <row r="280" spans="1:9" ht="42.75">
      <c r="A280" s="125" t="str">
        <f t="shared" ref="A280:A345" si="13">B280&amp;C280</f>
        <v>CheckerJ61</v>
      </c>
      <c r="B280" s="125" t="s">
        <v>1189</v>
      </c>
      <c r="C280" s="125" t="s">
        <v>18424</v>
      </c>
      <c r="D280" s="125" t="s">
        <v>18503</v>
      </c>
      <c r="E280" s="237" t="s">
        <v>19059</v>
      </c>
      <c r="F280" s="238" t="s">
        <v>19101</v>
      </c>
      <c r="G280" s="248" t="s">
        <v>19142</v>
      </c>
      <c r="H280" s="273" t="s">
        <v>19196</v>
      </c>
      <c r="I280" s="125" t="s">
        <v>19250</v>
      </c>
    </row>
    <row r="281" spans="1:9" ht="42.75">
      <c r="A281" s="125" t="str">
        <f t="shared" si="13"/>
        <v>CheckerJ62</v>
      </c>
      <c r="B281" s="125" t="s">
        <v>1189</v>
      </c>
      <c r="C281" s="125" t="s">
        <v>18425</v>
      </c>
      <c r="D281" s="125" t="s">
        <v>18504</v>
      </c>
      <c r="E281" s="237" t="s">
        <v>19060</v>
      </c>
      <c r="F281" s="238" t="s">
        <v>19102</v>
      </c>
      <c r="G281" s="248" t="s">
        <v>19143</v>
      </c>
      <c r="H281" s="273" t="s">
        <v>19197</v>
      </c>
      <c r="I281" s="125" t="s">
        <v>19251</v>
      </c>
    </row>
    <row r="282" spans="1:9" ht="42.75">
      <c r="A282" s="125" t="str">
        <f t="shared" si="13"/>
        <v>CheckerJ63</v>
      </c>
      <c r="B282" s="125" t="s">
        <v>1189</v>
      </c>
      <c r="C282" s="125" t="s">
        <v>18426</v>
      </c>
      <c r="D282" s="125" t="s">
        <v>18505</v>
      </c>
      <c r="E282" s="237" t="s">
        <v>19061</v>
      </c>
      <c r="F282" s="238" t="s">
        <v>19103</v>
      </c>
      <c r="G282" s="248" t="s">
        <v>19144</v>
      </c>
      <c r="H282" s="273" t="s">
        <v>19198</v>
      </c>
      <c r="I282" s="125" t="s">
        <v>19252</v>
      </c>
    </row>
    <row r="283" spans="1:9" ht="42.75">
      <c r="A283" s="125" t="str">
        <f t="shared" si="13"/>
        <v>CheckerJ64</v>
      </c>
      <c r="B283" s="125" t="s">
        <v>1189</v>
      </c>
      <c r="C283" s="125" t="s">
        <v>18427</v>
      </c>
      <c r="D283" s="125" t="s">
        <v>18506</v>
      </c>
      <c r="E283" s="237" t="s">
        <v>19062</v>
      </c>
      <c r="F283" s="238" t="s">
        <v>19104</v>
      </c>
      <c r="G283" s="248" t="s">
        <v>19145</v>
      </c>
      <c r="H283" s="273" t="s">
        <v>19199</v>
      </c>
      <c r="I283" s="125" t="s">
        <v>19253</v>
      </c>
    </row>
    <row r="284" spans="1:9" ht="42.75">
      <c r="A284" s="125" t="str">
        <f t="shared" si="13"/>
        <v>CheckerJ65</v>
      </c>
      <c r="B284" s="125" t="s">
        <v>1189</v>
      </c>
      <c r="C284" s="125" t="s">
        <v>18428</v>
      </c>
      <c r="D284" s="125" t="s">
        <v>18507</v>
      </c>
      <c r="E284" s="237" t="s">
        <v>19063</v>
      </c>
      <c r="F284" s="238" t="s">
        <v>19105</v>
      </c>
      <c r="G284" s="248" t="s">
        <v>19146</v>
      </c>
      <c r="H284" s="273" t="s">
        <v>19200</v>
      </c>
      <c r="I284" s="125" t="s">
        <v>19254</v>
      </c>
    </row>
    <row r="285" spans="1:9" ht="42.75">
      <c r="A285" s="125" t="str">
        <f t="shared" si="13"/>
        <v>CheckerJ66</v>
      </c>
      <c r="B285" s="125" t="s">
        <v>1189</v>
      </c>
      <c r="C285" s="125" t="s">
        <v>18429</v>
      </c>
      <c r="D285" s="125" t="s">
        <v>18508</v>
      </c>
      <c r="E285" s="237" t="s">
        <v>19064</v>
      </c>
      <c r="F285" s="238" t="s">
        <v>19106</v>
      </c>
      <c r="G285" s="248" t="s">
        <v>19147</v>
      </c>
      <c r="H285" s="273" t="s">
        <v>19201</v>
      </c>
      <c r="I285" s="125" t="s">
        <v>19255</v>
      </c>
    </row>
    <row r="286" spans="1:9" ht="15">
      <c r="A286" s="125" t="str">
        <f t="shared" si="13"/>
        <v>CheckerJ67</v>
      </c>
      <c r="B286" s="125" t="s">
        <v>1189</v>
      </c>
      <c r="C286" s="125" t="s">
        <v>18430</v>
      </c>
      <c r="G286" s="308"/>
      <c r="H286" s="273"/>
      <c r="I286" s="125"/>
    </row>
    <row r="287" spans="1:9" ht="15">
      <c r="A287" s="125" t="str">
        <f t="shared" si="13"/>
        <v>CheckerJ68</v>
      </c>
      <c r="B287" s="125" t="s">
        <v>1189</v>
      </c>
      <c r="C287" s="125" t="s">
        <v>18431</v>
      </c>
      <c r="G287" s="308"/>
      <c r="H287" s="273"/>
      <c r="I287" s="125"/>
    </row>
    <row r="288" spans="1:9">
      <c r="A288" s="125" t="str">
        <f t="shared" si="13"/>
        <v>CheckerJ69</v>
      </c>
      <c r="B288" s="125" t="s">
        <v>1189</v>
      </c>
      <c r="C288" s="125" t="s">
        <v>18432</v>
      </c>
      <c r="G288"/>
      <c r="H288" s="273"/>
      <c r="I288" s="125"/>
    </row>
    <row r="289" spans="1:9">
      <c r="A289" s="125" t="str">
        <f t="shared" si="13"/>
        <v>CheckerJ70</v>
      </c>
      <c r="B289" s="125" t="s">
        <v>1189</v>
      </c>
      <c r="C289" s="125" t="s">
        <v>18433</v>
      </c>
      <c r="G289"/>
      <c r="H289" s="273"/>
      <c r="I289" s="125"/>
    </row>
    <row r="290" spans="1:9" ht="57">
      <c r="A290" s="125" t="str">
        <f t="shared" si="13"/>
        <v>CheckerJ72</v>
      </c>
      <c r="B290" s="125" t="s">
        <v>1189</v>
      </c>
      <c r="C290" s="125" t="s">
        <v>18434</v>
      </c>
      <c r="D290" s="125" t="s">
        <v>18509</v>
      </c>
      <c r="E290" s="237" t="s">
        <v>19065</v>
      </c>
      <c r="F290" s="238" t="s">
        <v>19107</v>
      </c>
      <c r="G290" s="248" t="s">
        <v>19148</v>
      </c>
      <c r="H290" s="273" t="s">
        <v>19202</v>
      </c>
      <c r="I290" s="125" t="s">
        <v>19256</v>
      </c>
    </row>
    <row r="291" spans="1:9" ht="51" customHeight="1">
      <c r="A291" s="125" t="str">
        <f t="shared" si="13"/>
        <v>CheckerJ73</v>
      </c>
      <c r="B291" s="125" t="s">
        <v>1189</v>
      </c>
      <c r="C291" s="125" t="s">
        <v>18521</v>
      </c>
      <c r="D291" s="125" t="s">
        <v>18510</v>
      </c>
      <c r="E291" s="237" t="s">
        <v>19066</v>
      </c>
      <c r="F291" s="238" t="s">
        <v>19108</v>
      </c>
      <c r="G291" s="248" t="s">
        <v>19149</v>
      </c>
      <c r="H291" s="273" t="s">
        <v>19203</v>
      </c>
      <c r="I291" s="125" t="s">
        <v>19257</v>
      </c>
    </row>
    <row r="292" spans="1:9" ht="50.45" customHeight="1">
      <c r="A292" s="125" t="str">
        <f t="shared" si="13"/>
        <v>CheckerJ74</v>
      </c>
      <c r="B292" s="125" t="s">
        <v>1189</v>
      </c>
      <c r="C292" s="125" t="s">
        <v>18435</v>
      </c>
      <c r="D292" s="125" t="s">
        <v>18511</v>
      </c>
      <c r="E292" s="237" t="s">
        <v>19067</v>
      </c>
      <c r="F292" s="238" t="s">
        <v>19109</v>
      </c>
      <c r="G292" s="307" t="s">
        <v>19150</v>
      </c>
      <c r="H292" s="273" t="s">
        <v>19204</v>
      </c>
      <c r="I292" s="125" t="s">
        <v>19258</v>
      </c>
    </row>
    <row r="293" spans="1:9" ht="45.6" customHeight="1">
      <c r="A293" s="125" t="str">
        <f t="shared" si="13"/>
        <v>CheckerJ75</v>
      </c>
      <c r="B293" s="125" t="s">
        <v>1189</v>
      </c>
      <c r="C293" s="125" t="s">
        <v>18522</v>
      </c>
      <c r="D293" s="125" t="s">
        <v>18512</v>
      </c>
      <c r="E293" s="237" t="s">
        <v>19068</v>
      </c>
      <c r="F293" s="238" t="s">
        <v>19110</v>
      </c>
      <c r="G293" s="307" t="s">
        <v>19151</v>
      </c>
      <c r="H293" s="273" t="s">
        <v>19205</v>
      </c>
      <c r="I293" s="125" t="s">
        <v>19259</v>
      </c>
    </row>
    <row r="294" spans="1:9" ht="48.95" customHeight="1">
      <c r="A294" s="125" t="str">
        <f t="shared" si="13"/>
        <v>CheckerJ76</v>
      </c>
      <c r="B294" s="125" t="s">
        <v>1189</v>
      </c>
      <c r="C294" s="125" t="s">
        <v>18436</v>
      </c>
      <c r="D294" s="125" t="s">
        <v>18513</v>
      </c>
      <c r="E294" s="237" t="s">
        <v>19069</v>
      </c>
      <c r="F294" s="238" t="s">
        <v>19111</v>
      </c>
      <c r="G294" s="307" t="s">
        <v>19152</v>
      </c>
      <c r="H294" s="273" t="s">
        <v>19206</v>
      </c>
      <c r="I294" s="125" t="s">
        <v>19260</v>
      </c>
    </row>
    <row r="295" spans="1:9" ht="51.95" customHeight="1">
      <c r="A295" s="125" t="str">
        <f t="shared" si="13"/>
        <v>CheckerJ77</v>
      </c>
      <c r="B295" s="125" t="s">
        <v>1189</v>
      </c>
      <c r="C295" s="125" t="s">
        <v>18437</v>
      </c>
      <c r="D295" s="125" t="s">
        <v>18514</v>
      </c>
      <c r="E295" s="237" t="s">
        <v>19070</v>
      </c>
      <c r="F295" s="238" t="s">
        <v>19112</v>
      </c>
      <c r="G295" s="99" t="s">
        <v>19153</v>
      </c>
      <c r="H295" s="273" t="s">
        <v>19207</v>
      </c>
      <c r="I295" s="125" t="s">
        <v>19261</v>
      </c>
    </row>
    <row r="296" spans="1:9" ht="51.95" customHeight="1">
      <c r="A296" s="125" t="str">
        <f t="shared" si="13"/>
        <v>CheckerJ78</v>
      </c>
      <c r="B296" s="125" t="s">
        <v>1189</v>
      </c>
      <c r="C296" s="125" t="s">
        <v>18438</v>
      </c>
      <c r="G296"/>
      <c r="H296" s="273"/>
    </row>
    <row r="297" spans="1:9" ht="51.95" customHeight="1">
      <c r="A297" s="125" t="str">
        <f t="shared" si="13"/>
        <v>CheckerJ79</v>
      </c>
      <c r="B297" s="125" t="s">
        <v>1189</v>
      </c>
      <c r="C297" s="125" t="s">
        <v>18439</v>
      </c>
      <c r="G297"/>
      <c r="H297" s="273"/>
    </row>
    <row r="298" spans="1:9" ht="51.95" customHeight="1">
      <c r="A298" s="125" t="str">
        <f t="shared" si="13"/>
        <v>CheckerJ80</v>
      </c>
      <c r="B298" s="125" t="s">
        <v>1189</v>
      </c>
      <c r="C298" s="125" t="s">
        <v>18440</v>
      </c>
      <c r="G298"/>
      <c r="H298" s="273"/>
    </row>
    <row r="299" spans="1:9">
      <c r="A299" s="125" t="str">
        <f t="shared" si="13"/>
        <v>CheckerJ81</v>
      </c>
      <c r="B299" s="125" t="s">
        <v>1189</v>
      </c>
      <c r="C299" s="125" t="s">
        <v>18441</v>
      </c>
      <c r="G299"/>
      <c r="H299" s="273"/>
    </row>
    <row r="300" spans="1:9" ht="57">
      <c r="A300" s="125" t="str">
        <f t="shared" si="13"/>
        <v>CheckerJ83</v>
      </c>
      <c r="B300" s="125" t="s">
        <v>1189</v>
      </c>
      <c r="C300" s="125" t="s">
        <v>18442</v>
      </c>
      <c r="D300" s="243" t="s">
        <v>18515</v>
      </c>
      <c r="E300" s="244" t="s">
        <v>19071</v>
      </c>
      <c r="F300" s="250" t="s">
        <v>19371</v>
      </c>
      <c r="G300" s="255" t="s">
        <v>19154</v>
      </c>
      <c r="H300" s="273" t="s">
        <v>19208</v>
      </c>
      <c r="I300" s="125" t="s">
        <v>19262</v>
      </c>
    </row>
    <row r="301" spans="1:9" ht="57">
      <c r="A301" s="125" t="str">
        <f t="shared" si="13"/>
        <v>CheckerJ84</v>
      </c>
      <c r="B301" s="125" t="s">
        <v>1189</v>
      </c>
      <c r="C301" s="125" t="s">
        <v>18443</v>
      </c>
      <c r="D301" s="243" t="s">
        <v>18516</v>
      </c>
      <c r="E301" s="244" t="s">
        <v>19072</v>
      </c>
      <c r="F301" s="250" t="s">
        <v>19372</v>
      </c>
      <c r="G301" s="255" t="s">
        <v>19155</v>
      </c>
      <c r="H301" s="273" t="s">
        <v>19209</v>
      </c>
      <c r="I301" s="125" t="s">
        <v>19263</v>
      </c>
    </row>
    <row r="302" spans="1:9" ht="57">
      <c r="A302" s="125" t="str">
        <f t="shared" si="13"/>
        <v>CheckerJ85</v>
      </c>
      <c r="B302" s="125" t="s">
        <v>1189</v>
      </c>
      <c r="C302" s="125" t="s">
        <v>18444</v>
      </c>
      <c r="D302" s="243" t="s">
        <v>18517</v>
      </c>
      <c r="E302" s="244" t="s">
        <v>19073</v>
      </c>
      <c r="F302" s="250" t="s">
        <v>19373</v>
      </c>
      <c r="G302" s="255" t="s">
        <v>19156</v>
      </c>
      <c r="H302" s="273" t="s">
        <v>19210</v>
      </c>
      <c r="I302" s="125" t="s">
        <v>19264</v>
      </c>
    </row>
    <row r="303" spans="1:9" ht="57">
      <c r="A303" s="125" t="str">
        <f t="shared" si="13"/>
        <v>CheckerJ86</v>
      </c>
      <c r="B303" s="125" t="s">
        <v>1189</v>
      </c>
      <c r="C303" s="125" t="s">
        <v>18445</v>
      </c>
      <c r="D303" s="243" t="s">
        <v>18518</v>
      </c>
      <c r="E303" s="244" t="s">
        <v>19074</v>
      </c>
      <c r="F303" s="250" t="s">
        <v>19374</v>
      </c>
      <c r="G303" s="255" t="s">
        <v>19157</v>
      </c>
      <c r="H303" s="273" t="s">
        <v>19211</v>
      </c>
      <c r="I303" s="125" t="s">
        <v>19265</v>
      </c>
    </row>
    <row r="304" spans="1:9" ht="57">
      <c r="A304" s="125" t="str">
        <f t="shared" si="13"/>
        <v>CheckerJ87</v>
      </c>
      <c r="B304" s="125" t="s">
        <v>1189</v>
      </c>
      <c r="C304" s="125" t="s">
        <v>18446</v>
      </c>
      <c r="D304" s="243" t="s">
        <v>18519</v>
      </c>
      <c r="E304" s="244" t="s">
        <v>19075</v>
      </c>
      <c r="F304" s="250" t="s">
        <v>19375</v>
      </c>
      <c r="G304" s="255" t="s">
        <v>19158</v>
      </c>
      <c r="H304" s="273" t="s">
        <v>19212</v>
      </c>
      <c r="I304" s="125" t="s">
        <v>19266</v>
      </c>
    </row>
    <row r="305" spans="1:9" ht="57">
      <c r="A305" s="125" t="str">
        <f t="shared" si="13"/>
        <v>CheckerJ88</v>
      </c>
      <c r="B305" s="125" t="s">
        <v>1189</v>
      </c>
      <c r="C305" s="125" t="s">
        <v>18447</v>
      </c>
      <c r="D305" s="243" t="s">
        <v>18520</v>
      </c>
      <c r="E305" s="244" t="s">
        <v>19076</v>
      </c>
      <c r="F305" s="250" t="s">
        <v>19376</v>
      </c>
      <c r="G305" s="255" t="s">
        <v>19159</v>
      </c>
      <c r="H305" s="273" t="s">
        <v>19213</v>
      </c>
      <c r="I305" s="125" t="s">
        <v>19267</v>
      </c>
    </row>
    <row r="306" spans="1:9">
      <c r="A306" s="125" t="str">
        <f t="shared" si="13"/>
        <v>CheckerJ89</v>
      </c>
      <c r="B306" s="125" t="s">
        <v>1189</v>
      </c>
      <c r="C306" s="125" t="s">
        <v>18448</v>
      </c>
      <c r="D306" s="243"/>
      <c r="E306" s="244"/>
      <c r="F306" s="250"/>
      <c r="G306" s="255"/>
      <c r="H306" s="273"/>
      <c r="I306" s="125"/>
    </row>
    <row r="307" spans="1:9">
      <c r="A307" s="125" t="str">
        <f t="shared" si="13"/>
        <v>CheckerJ90</v>
      </c>
      <c r="B307" s="125" t="s">
        <v>1189</v>
      </c>
      <c r="C307" s="125" t="s">
        <v>18449</v>
      </c>
      <c r="D307" s="243"/>
      <c r="E307" s="244"/>
      <c r="F307" s="250"/>
      <c r="G307" s="255"/>
      <c r="H307" s="273"/>
      <c r="I307" s="125"/>
    </row>
    <row r="308" spans="1:9">
      <c r="A308" s="125" t="str">
        <f t="shared" si="13"/>
        <v>CheckerJ91</v>
      </c>
      <c r="B308" s="125" t="s">
        <v>1189</v>
      </c>
      <c r="C308" s="125" t="s">
        <v>18450</v>
      </c>
      <c r="D308" s="243"/>
      <c r="E308" s="244"/>
      <c r="F308" s="250"/>
      <c r="G308" s="255"/>
      <c r="H308" s="273"/>
      <c r="I308" s="125"/>
    </row>
    <row r="309" spans="1:9">
      <c r="A309" s="125" t="str">
        <f t="shared" si="13"/>
        <v>CheckerJ92</v>
      </c>
      <c r="B309" s="125" t="s">
        <v>1189</v>
      </c>
      <c r="C309" s="125" t="s">
        <v>18451</v>
      </c>
      <c r="D309" s="243"/>
      <c r="E309" s="244"/>
      <c r="F309" s="250"/>
      <c r="G309" s="255"/>
      <c r="H309" s="273"/>
      <c r="I309" s="125"/>
    </row>
    <row r="310" spans="1:9" ht="51.6" customHeight="1">
      <c r="A310" s="125" t="str">
        <f t="shared" si="13"/>
        <v>CheckerJ94</v>
      </c>
      <c r="B310" s="125" t="s">
        <v>1189</v>
      </c>
      <c r="C310" s="125" t="s">
        <v>18452</v>
      </c>
      <c r="D310" s="125" t="s">
        <v>18453</v>
      </c>
      <c r="E310" s="241" t="s">
        <v>19077</v>
      </c>
      <c r="F310" s="238" t="s">
        <v>19113</v>
      </c>
      <c r="G310" s="239" t="s">
        <v>19160</v>
      </c>
      <c r="H310" s="273" t="s">
        <v>19214</v>
      </c>
      <c r="I310" s="125" t="s">
        <v>19268</v>
      </c>
    </row>
    <row r="311" spans="1:9" ht="44.45" customHeight="1">
      <c r="A311" s="125" t="str">
        <f t="shared" si="13"/>
        <v>CheckerJ95</v>
      </c>
      <c r="B311" s="125" t="s">
        <v>1189</v>
      </c>
      <c r="C311" s="125" t="s">
        <v>18455</v>
      </c>
      <c r="D311" s="243" t="s">
        <v>18454</v>
      </c>
      <c r="E311" s="244" t="s">
        <v>19078</v>
      </c>
      <c r="F311" s="250" t="s">
        <v>19114</v>
      </c>
      <c r="G311" s="262" t="s">
        <v>19161</v>
      </c>
      <c r="H311" s="273" t="s">
        <v>19215</v>
      </c>
      <c r="I311" s="125" t="s">
        <v>19269</v>
      </c>
    </row>
    <row r="312" spans="1:9" ht="57">
      <c r="A312" s="125" t="str">
        <f t="shared" si="13"/>
        <v>CheckerJ96</v>
      </c>
      <c r="B312" s="125" t="s">
        <v>1189</v>
      </c>
      <c r="C312" s="125" t="s">
        <v>18456</v>
      </c>
      <c r="D312" s="241" t="s">
        <v>19079</v>
      </c>
      <c r="E312" s="241" t="s">
        <v>19079</v>
      </c>
      <c r="F312" s="263" t="s">
        <v>19531</v>
      </c>
      <c r="G312" s="245" t="s">
        <v>19532</v>
      </c>
      <c r="H312" s="273" t="s">
        <v>19533</v>
      </c>
      <c r="I312" s="125" t="s">
        <v>19534</v>
      </c>
    </row>
    <row r="313" spans="1:9" ht="85.5">
      <c r="A313" s="125" t="str">
        <f t="shared" si="13"/>
        <v>CheckerJ98</v>
      </c>
      <c r="B313" s="125" t="s">
        <v>1189</v>
      </c>
      <c r="C313" s="125" t="s">
        <v>18459</v>
      </c>
      <c r="D313" s="243" t="s">
        <v>18458</v>
      </c>
      <c r="E313" s="244" t="s">
        <v>19080</v>
      </c>
      <c r="F313" s="250" t="s">
        <v>19377</v>
      </c>
      <c r="G313" s="248" t="s">
        <v>19162</v>
      </c>
      <c r="H313" s="273" t="s">
        <v>19216</v>
      </c>
      <c r="I313" s="125" t="s">
        <v>19270</v>
      </c>
    </row>
    <row r="314" spans="1:9" ht="85.5">
      <c r="A314" s="125" t="str">
        <f t="shared" si="13"/>
        <v>CheckerJ99</v>
      </c>
      <c r="B314" s="125" t="s">
        <v>1189</v>
      </c>
      <c r="C314" s="125" t="s">
        <v>18461</v>
      </c>
      <c r="D314" s="243" t="s">
        <v>18460</v>
      </c>
      <c r="E314" s="244" t="s">
        <v>19081</v>
      </c>
      <c r="F314" s="250" t="s">
        <v>19378</v>
      </c>
      <c r="G314" s="248" t="s">
        <v>19163</v>
      </c>
      <c r="H314" s="273" t="s">
        <v>19217</v>
      </c>
      <c r="I314" s="125" t="s">
        <v>19271</v>
      </c>
    </row>
    <row r="315" spans="1:9" ht="85.5">
      <c r="A315" s="125" t="str">
        <f t="shared" si="13"/>
        <v>CheckerJ100</v>
      </c>
      <c r="B315" s="125" t="s">
        <v>1189</v>
      </c>
      <c r="C315" s="125" t="s">
        <v>18462</v>
      </c>
      <c r="D315" s="243" t="s">
        <v>18463</v>
      </c>
      <c r="E315" s="244" t="s">
        <v>19082</v>
      </c>
      <c r="F315" s="250" t="s">
        <v>19379</v>
      </c>
      <c r="G315" s="248" t="s">
        <v>19164</v>
      </c>
      <c r="H315" s="273" t="s">
        <v>19218</v>
      </c>
      <c r="I315" s="125" t="s">
        <v>19272</v>
      </c>
    </row>
    <row r="316" spans="1:9" ht="85.5">
      <c r="A316" s="125" t="str">
        <f t="shared" si="13"/>
        <v>CheckerJ101</v>
      </c>
      <c r="B316" s="125" t="s">
        <v>1189</v>
      </c>
      <c r="C316" s="125" t="s">
        <v>18464</v>
      </c>
      <c r="D316" s="243" t="s">
        <v>18465</v>
      </c>
      <c r="E316" s="244" t="s">
        <v>19083</v>
      </c>
      <c r="F316" s="250" t="s">
        <v>19380</v>
      </c>
      <c r="G316" s="248" t="s">
        <v>19165</v>
      </c>
      <c r="H316" s="273" t="s">
        <v>19219</v>
      </c>
      <c r="I316" s="125" t="s">
        <v>19273</v>
      </c>
    </row>
    <row r="317" spans="1:9" ht="85.5">
      <c r="A317" s="125" t="str">
        <f t="shared" si="13"/>
        <v>CheckerJ102</v>
      </c>
      <c r="B317" s="125" t="s">
        <v>1189</v>
      </c>
      <c r="C317" s="125" t="s">
        <v>18466</v>
      </c>
      <c r="D317" s="243" t="s">
        <v>18467</v>
      </c>
      <c r="E317" s="244" t="s">
        <v>19084</v>
      </c>
      <c r="F317" s="250" t="s">
        <v>19381</v>
      </c>
      <c r="G317" s="248" t="s">
        <v>19166</v>
      </c>
      <c r="H317" s="273" t="s">
        <v>19220</v>
      </c>
      <c r="I317" s="125" t="s">
        <v>19274</v>
      </c>
    </row>
    <row r="318" spans="1:9" ht="85.5">
      <c r="A318" s="125" t="str">
        <f t="shared" si="13"/>
        <v>CheckerJ103</v>
      </c>
      <c r="B318" s="125" t="s">
        <v>1189</v>
      </c>
      <c r="C318" s="125" t="s">
        <v>18468</v>
      </c>
      <c r="D318" s="243" t="s">
        <v>18469</v>
      </c>
      <c r="E318" s="244" t="s">
        <v>19085</v>
      </c>
      <c r="F318" s="250" t="s">
        <v>19382</v>
      </c>
      <c r="G318" s="248" t="s">
        <v>19167</v>
      </c>
      <c r="H318" s="273" t="s">
        <v>19221</v>
      </c>
      <c r="I318" s="125" t="s">
        <v>19275</v>
      </c>
    </row>
    <row r="319" spans="1:9" ht="15">
      <c r="A319" s="125" t="str">
        <f t="shared" si="13"/>
        <v>CheckerJ104</v>
      </c>
      <c r="B319" s="125" t="s">
        <v>1189</v>
      </c>
      <c r="C319" s="125" t="s">
        <v>18470</v>
      </c>
      <c r="D319" s="243"/>
      <c r="E319" s="244"/>
      <c r="F319" s="250"/>
      <c r="G319" s="307"/>
      <c r="H319" s="273"/>
      <c r="I319" s="125"/>
    </row>
    <row r="320" spans="1:9" ht="15">
      <c r="A320" s="125" t="str">
        <f t="shared" si="13"/>
        <v>CheckerJ105</v>
      </c>
      <c r="B320" s="125" t="s">
        <v>1189</v>
      </c>
      <c r="C320" s="125" t="s">
        <v>18471</v>
      </c>
      <c r="D320" s="243"/>
      <c r="E320" s="244"/>
      <c r="F320" s="250"/>
      <c r="G320" s="307"/>
      <c r="H320" s="273"/>
      <c r="I320" s="125"/>
    </row>
    <row r="321" spans="1:9" ht="15">
      <c r="A321" s="125" t="str">
        <f t="shared" si="13"/>
        <v>CheckerJ106</v>
      </c>
      <c r="B321" s="125" t="s">
        <v>1189</v>
      </c>
      <c r="C321" s="125" t="s">
        <v>18472</v>
      </c>
      <c r="D321" s="243"/>
      <c r="E321" s="244"/>
      <c r="F321" s="250"/>
      <c r="G321" s="307"/>
      <c r="H321" s="273"/>
      <c r="I321" s="125"/>
    </row>
    <row r="322" spans="1:9" ht="15">
      <c r="A322" s="125" t="str">
        <f t="shared" si="13"/>
        <v>CheckerJ107</v>
      </c>
      <c r="B322" s="125" t="s">
        <v>1189</v>
      </c>
      <c r="C322" s="125" t="s">
        <v>18473</v>
      </c>
      <c r="D322" s="243"/>
      <c r="E322" s="244"/>
      <c r="F322" s="250"/>
      <c r="G322" s="307"/>
      <c r="H322" s="273"/>
      <c r="I322" s="125"/>
    </row>
    <row r="323" spans="1:9" ht="42.75" customHeight="1">
      <c r="A323" s="125" t="str">
        <f t="shared" si="13"/>
        <v>CheckerJ108</v>
      </c>
      <c r="B323" s="125" t="s">
        <v>1189</v>
      </c>
      <c r="C323" s="125" t="s">
        <v>18475</v>
      </c>
      <c r="D323" s="243" t="s">
        <v>18474</v>
      </c>
      <c r="E323" s="244" t="s">
        <v>19086</v>
      </c>
      <c r="F323" s="250" t="s">
        <v>19115</v>
      </c>
      <c r="G323" s="262" t="s">
        <v>19168</v>
      </c>
      <c r="H323" s="273" t="s">
        <v>19222</v>
      </c>
      <c r="I323" s="125" t="s">
        <v>19276</v>
      </c>
    </row>
    <row r="324" spans="1:9" ht="42.75">
      <c r="A324" s="125" t="str">
        <f t="shared" si="13"/>
        <v>CheckerJ109</v>
      </c>
      <c r="B324" s="125" t="s">
        <v>1189</v>
      </c>
      <c r="C324" s="125" t="s">
        <v>18476</v>
      </c>
      <c r="D324" s="125" t="s">
        <v>18482</v>
      </c>
      <c r="E324" s="241" t="s">
        <v>19087</v>
      </c>
      <c r="F324" s="238" t="s">
        <v>19383</v>
      </c>
      <c r="G324" s="245" t="s">
        <v>19169</v>
      </c>
      <c r="H324" s="273" t="s">
        <v>19223</v>
      </c>
      <c r="I324" s="125" t="s">
        <v>19277</v>
      </c>
    </row>
    <row r="325" spans="1:9" ht="38.450000000000003" customHeight="1">
      <c r="A325" s="125" t="str">
        <f t="shared" si="13"/>
        <v>CheckerJ110</v>
      </c>
      <c r="B325" s="125" t="s">
        <v>1189</v>
      </c>
      <c r="C325" s="125" t="s">
        <v>18477</v>
      </c>
      <c r="D325" s="125" t="s">
        <v>18478</v>
      </c>
      <c r="E325" s="237" t="s">
        <v>19088</v>
      </c>
      <c r="F325" s="238" t="s">
        <v>19116</v>
      </c>
      <c r="G325" s="125" t="s">
        <v>19170</v>
      </c>
      <c r="H325" s="273" t="s">
        <v>19224</v>
      </c>
      <c r="I325" s="125" t="s">
        <v>19278</v>
      </c>
    </row>
    <row r="326" spans="1:9" ht="42.75">
      <c r="A326" s="125" t="str">
        <f t="shared" si="13"/>
        <v>CheckerJ111</v>
      </c>
      <c r="B326" s="125" t="s">
        <v>1189</v>
      </c>
      <c r="C326" s="125" t="s">
        <v>18457</v>
      </c>
      <c r="D326" s="125" t="s">
        <v>18479</v>
      </c>
      <c r="E326" s="237" t="s">
        <v>19089</v>
      </c>
      <c r="F326" s="238" t="s">
        <v>19117</v>
      </c>
      <c r="G326" s="125" t="s">
        <v>19171</v>
      </c>
      <c r="H326" s="273" t="s">
        <v>19225</v>
      </c>
      <c r="I326" s="125" t="s">
        <v>19279</v>
      </c>
    </row>
    <row r="327" spans="1:9" ht="71.25">
      <c r="A327" s="125" t="str">
        <f t="shared" si="13"/>
        <v>CheckerJ112</v>
      </c>
      <c r="B327" s="125" t="s">
        <v>1189</v>
      </c>
      <c r="C327" s="125" t="s">
        <v>18480</v>
      </c>
      <c r="D327" s="125" t="s">
        <v>18481</v>
      </c>
      <c r="E327" s="264" t="s">
        <v>19090</v>
      </c>
      <c r="F327" s="238" t="s">
        <v>1283</v>
      </c>
      <c r="G327" s="125" t="s">
        <v>1284</v>
      </c>
      <c r="H327" s="273" t="s">
        <v>1285</v>
      </c>
      <c r="I327" s="125" t="s">
        <v>18059</v>
      </c>
    </row>
    <row r="328" spans="1:9" ht="42.75">
      <c r="A328" s="125" t="str">
        <f t="shared" si="13"/>
        <v>CheckerJ114</v>
      </c>
      <c r="B328" s="125" t="s">
        <v>1189</v>
      </c>
      <c r="C328" s="125" t="s">
        <v>18484</v>
      </c>
      <c r="D328" s="125" t="s">
        <v>18483</v>
      </c>
      <c r="E328" s="345" t="s">
        <v>19091</v>
      </c>
      <c r="F328" s="238" t="s">
        <v>19384</v>
      </c>
      <c r="G328" s="125" t="s">
        <v>19092</v>
      </c>
      <c r="H328" s="273" t="s">
        <v>19093</v>
      </c>
      <c r="I328" s="125" t="s">
        <v>19094</v>
      </c>
    </row>
    <row r="329" spans="1:9" ht="42.75">
      <c r="A329" s="125" t="str">
        <f t="shared" si="13"/>
        <v>CheckerJ115</v>
      </c>
      <c r="B329" s="125" t="s">
        <v>1189</v>
      </c>
      <c r="C329" s="125" t="s">
        <v>18485</v>
      </c>
      <c r="D329" s="125" t="s">
        <v>18483</v>
      </c>
      <c r="E329" s="345" t="s">
        <v>19091</v>
      </c>
      <c r="F329" s="238" t="s">
        <v>19384</v>
      </c>
      <c r="G329" s="125" t="s">
        <v>19092</v>
      </c>
      <c r="H329" s="273" t="s">
        <v>19093</v>
      </c>
      <c r="I329" s="125" t="s">
        <v>19094</v>
      </c>
    </row>
    <row r="330" spans="1:9" ht="42.75">
      <c r="A330" s="125" t="str">
        <f t="shared" si="13"/>
        <v>CheckerJ116</v>
      </c>
      <c r="B330" s="125" t="s">
        <v>1189</v>
      </c>
      <c r="C330" s="125" t="s">
        <v>18486</v>
      </c>
      <c r="D330" s="125" t="s">
        <v>18483</v>
      </c>
      <c r="E330" s="345" t="s">
        <v>19091</v>
      </c>
      <c r="F330" s="238" t="s">
        <v>19384</v>
      </c>
      <c r="G330" s="125" t="s">
        <v>19092</v>
      </c>
      <c r="H330" s="273" t="s">
        <v>19093</v>
      </c>
      <c r="I330" s="125" t="s">
        <v>19094</v>
      </c>
    </row>
    <row r="331" spans="1:9" ht="42.75">
      <c r="A331" s="125" t="str">
        <f t="shared" si="13"/>
        <v>CheckerJ117</v>
      </c>
      <c r="B331" s="125" t="s">
        <v>1189</v>
      </c>
      <c r="C331" s="125" t="s">
        <v>18487</v>
      </c>
      <c r="D331" s="125" t="s">
        <v>18483</v>
      </c>
      <c r="E331" s="345" t="s">
        <v>19091</v>
      </c>
      <c r="F331" s="238" t="s">
        <v>19384</v>
      </c>
      <c r="G331" s="125" t="s">
        <v>19092</v>
      </c>
      <c r="H331" s="273" t="s">
        <v>19093</v>
      </c>
      <c r="I331" s="125" t="s">
        <v>19094</v>
      </c>
    </row>
    <row r="332" spans="1:9" ht="42.75">
      <c r="A332" s="125" t="str">
        <f t="shared" si="13"/>
        <v>CheckerJ118</v>
      </c>
      <c r="B332" s="125" t="s">
        <v>1189</v>
      </c>
      <c r="C332" s="125" t="s">
        <v>18488</v>
      </c>
      <c r="D332" s="125" t="s">
        <v>18483</v>
      </c>
      <c r="E332" s="345" t="s">
        <v>19091</v>
      </c>
      <c r="F332" s="238" t="s">
        <v>19384</v>
      </c>
      <c r="G332" s="125" t="s">
        <v>19092</v>
      </c>
      <c r="H332" s="273" t="s">
        <v>19093</v>
      </c>
      <c r="I332" s="125" t="s">
        <v>19094</v>
      </c>
    </row>
    <row r="333" spans="1:9" ht="42.75">
      <c r="A333" s="125" t="str">
        <f t="shared" si="13"/>
        <v>CheckerJ119</v>
      </c>
      <c r="B333" s="125" t="s">
        <v>1189</v>
      </c>
      <c r="C333" s="125" t="s">
        <v>18489</v>
      </c>
      <c r="D333" s="125" t="s">
        <v>18483</v>
      </c>
      <c r="E333" s="345" t="s">
        <v>19091</v>
      </c>
      <c r="F333" s="238" t="s">
        <v>19384</v>
      </c>
      <c r="G333" s="125" t="s">
        <v>19092</v>
      </c>
      <c r="H333" s="273" t="s">
        <v>19093</v>
      </c>
      <c r="I333" s="125" t="s">
        <v>19094</v>
      </c>
    </row>
    <row r="334" spans="1:9" ht="42.75">
      <c r="A334" s="125" t="str">
        <f t="shared" si="13"/>
        <v>Checker</v>
      </c>
      <c r="B334" s="125" t="s">
        <v>1189</v>
      </c>
      <c r="D334" s="125" t="s">
        <v>1286</v>
      </c>
      <c r="E334" s="241" t="s">
        <v>1287</v>
      </c>
      <c r="F334" s="238" t="s">
        <v>1288</v>
      </c>
      <c r="G334" s="245" t="s">
        <v>1289</v>
      </c>
      <c r="H334" s="273" t="s">
        <v>1290</v>
      </c>
      <c r="I334" s="125" t="s">
        <v>18061</v>
      </c>
    </row>
    <row r="335" spans="1:9">
      <c r="A335" s="125" t="str">
        <f t="shared" si="13"/>
        <v>Checker</v>
      </c>
      <c r="B335" s="125" t="s">
        <v>1189</v>
      </c>
      <c r="G335"/>
      <c r="H335" s="273"/>
      <c r="I335" s="187" t="s">
        <v>18060</v>
      </c>
    </row>
    <row r="336" spans="1:9">
      <c r="A336" s="125" t="str">
        <f t="shared" si="13"/>
        <v>Checker</v>
      </c>
      <c r="B336" s="125" t="s">
        <v>1189</v>
      </c>
      <c r="G336"/>
      <c r="H336" s="273"/>
    </row>
    <row r="337" spans="1:9" ht="60.95" customHeight="1">
      <c r="A337" s="125" t="str">
        <f t="shared" si="13"/>
        <v>Checker</v>
      </c>
      <c r="B337" s="125" t="s">
        <v>1189</v>
      </c>
      <c r="D337" s="125" t="s">
        <v>1291</v>
      </c>
      <c r="E337" s="241" t="s">
        <v>1292</v>
      </c>
      <c r="F337" s="238" t="s">
        <v>1293</v>
      </c>
      <c r="G337" s="245" t="s">
        <v>1294</v>
      </c>
      <c r="H337" s="273" t="s">
        <v>1295</v>
      </c>
      <c r="I337" s="125" t="s">
        <v>18062</v>
      </c>
    </row>
    <row r="338" spans="1:9" ht="42.75">
      <c r="A338" s="125" t="str">
        <f t="shared" si="13"/>
        <v>Product ListA1</v>
      </c>
      <c r="B338" s="125" t="s">
        <v>54</v>
      </c>
      <c r="C338" s="125" t="s">
        <v>356</v>
      </c>
      <c r="D338" s="143" t="s">
        <v>1296</v>
      </c>
      <c r="E338" s="265" t="s">
        <v>1297</v>
      </c>
      <c r="F338" s="266" t="s">
        <v>1298</v>
      </c>
      <c r="G338" s="267" t="s">
        <v>1299</v>
      </c>
      <c r="H338" s="273" t="s">
        <v>1300</v>
      </c>
      <c r="I338" s="288" t="s">
        <v>18065</v>
      </c>
    </row>
    <row r="339" spans="1:9">
      <c r="A339" s="125" t="str">
        <f t="shared" si="13"/>
        <v>Product ListB5</v>
      </c>
      <c r="B339" s="125" t="s">
        <v>54</v>
      </c>
      <c r="C339" s="125" t="s">
        <v>661</v>
      </c>
      <c r="D339" s="143" t="s">
        <v>19535</v>
      </c>
      <c r="E339" s="265" t="s">
        <v>19285</v>
      </c>
      <c r="F339" s="238" t="s">
        <v>19280</v>
      </c>
      <c r="G339" s="143" t="s">
        <v>19400</v>
      </c>
      <c r="H339" s="273" t="s">
        <v>19281</v>
      </c>
      <c r="I339" s="289" t="s">
        <v>19283</v>
      </c>
    </row>
    <row r="340" spans="1:9">
      <c r="A340" s="125" t="str">
        <f t="shared" si="13"/>
        <v>Product ListC5</v>
      </c>
      <c r="B340" s="125" t="s">
        <v>54</v>
      </c>
      <c r="C340" s="125" t="s">
        <v>775</v>
      </c>
      <c r="D340" s="143" t="s">
        <v>19536</v>
      </c>
      <c r="E340" s="265" t="s">
        <v>19286</v>
      </c>
      <c r="F340" s="238" t="s">
        <v>19394</v>
      </c>
      <c r="G340" s="143" t="s">
        <v>19385</v>
      </c>
      <c r="H340" s="273" t="s">
        <v>19282</v>
      </c>
      <c r="I340" s="289" t="s">
        <v>19284</v>
      </c>
    </row>
    <row r="341" spans="1:9">
      <c r="A341" s="125" t="str">
        <f t="shared" si="13"/>
        <v>Product ListD5</v>
      </c>
      <c r="B341" s="125" t="s">
        <v>54</v>
      </c>
      <c r="C341" s="125" t="s">
        <v>1301</v>
      </c>
      <c r="D341" s="187" t="s">
        <v>19537</v>
      </c>
      <c r="E341" s="265" t="s">
        <v>19510</v>
      </c>
      <c r="F341" s="238" t="s">
        <v>19513</v>
      </c>
      <c r="G341" s="143" t="s">
        <v>19514</v>
      </c>
      <c r="H341" s="273" t="s">
        <v>19516</v>
      </c>
      <c r="I341" s="289" t="s">
        <v>19518</v>
      </c>
    </row>
    <row r="342" spans="1:9">
      <c r="A342" s="125" t="str">
        <f t="shared" ref="A342:A343" si="14">B342&amp;C342</f>
        <v>Product ListE5</v>
      </c>
      <c r="B342" s="125" t="s">
        <v>54</v>
      </c>
      <c r="C342" s="125" t="s">
        <v>19497</v>
      </c>
      <c r="D342" s="187" t="s">
        <v>19538</v>
      </c>
      <c r="E342" s="265" t="s">
        <v>19511</v>
      </c>
      <c r="F342" s="238" t="s">
        <v>19512</v>
      </c>
      <c r="G342" s="143" t="s">
        <v>19515</v>
      </c>
      <c r="H342" s="273" t="s">
        <v>19517</v>
      </c>
      <c r="I342" s="289" t="s">
        <v>19519</v>
      </c>
    </row>
    <row r="343" spans="1:9">
      <c r="A343" s="125" t="str">
        <f t="shared" si="14"/>
        <v>Product ListF5</v>
      </c>
      <c r="B343" s="125" t="s">
        <v>54</v>
      </c>
      <c r="C343" s="125" t="s">
        <v>19498</v>
      </c>
      <c r="D343" s="143" t="s">
        <v>1038</v>
      </c>
      <c r="E343" s="265" t="s">
        <v>1211</v>
      </c>
      <c r="F343" s="238" t="s">
        <v>1040</v>
      </c>
      <c r="G343" s="143" t="s">
        <v>1041</v>
      </c>
      <c r="H343" s="273" t="s">
        <v>1042</v>
      </c>
      <c r="I343" s="289" t="s">
        <v>18015</v>
      </c>
    </row>
    <row r="344" spans="1:9" ht="28.5">
      <c r="A344" s="125" t="str">
        <f t="shared" si="13"/>
        <v>GeneralCpy</v>
      </c>
      <c r="B344" s="125" t="s">
        <v>1302</v>
      </c>
      <c r="C344" s="125" t="s">
        <v>1303</v>
      </c>
      <c r="D344" s="125" t="s">
        <v>19547</v>
      </c>
      <c r="E344" s="237" t="s">
        <v>19548</v>
      </c>
      <c r="F344" s="238" t="s">
        <v>19549</v>
      </c>
      <c r="G344" s="125" t="s">
        <v>19550</v>
      </c>
      <c r="H344" s="273" t="s">
        <v>19551</v>
      </c>
      <c r="I344" s="125" t="s">
        <v>19547</v>
      </c>
    </row>
    <row r="345" spans="1:9">
      <c r="A345" s="125" t="str">
        <f t="shared" si="13"/>
        <v>General</v>
      </c>
      <c r="B345" s="125" t="s">
        <v>1302</v>
      </c>
      <c r="G345"/>
      <c r="H345" s="273"/>
    </row>
    <row r="346" spans="1:9">
      <c r="G346"/>
      <c r="H346" s="273"/>
    </row>
    <row r="347" spans="1:9" s="347" customFormat="1">
      <c r="A347" s="344" t="str">
        <f t="shared" ref="A347:A362" si="15">B347&amp;C347</f>
        <v>Mine ListA4</v>
      </c>
      <c r="B347" s="344" t="s">
        <v>18525</v>
      </c>
      <c r="C347" s="344" t="s">
        <v>1060</v>
      </c>
      <c r="D347" s="344" t="s">
        <v>1061</v>
      </c>
      <c r="E347" s="345" t="s">
        <v>1062</v>
      </c>
      <c r="F347" s="344" t="s">
        <v>1062</v>
      </c>
      <c r="G347" s="344" t="s">
        <v>1063</v>
      </c>
      <c r="H347" s="344" t="s">
        <v>1064</v>
      </c>
      <c r="I347" s="346" t="s">
        <v>18020</v>
      </c>
    </row>
    <row r="348" spans="1:9" s="347" customFormat="1" ht="28.5">
      <c r="A348" s="344" t="str">
        <f t="shared" si="15"/>
        <v>Mine ListB4</v>
      </c>
      <c r="B348" s="344" t="s">
        <v>18525</v>
      </c>
      <c r="C348" s="344" t="s">
        <v>655</v>
      </c>
      <c r="D348" s="346" t="s">
        <v>18526</v>
      </c>
      <c r="E348" s="348" t="s">
        <v>18527</v>
      </c>
      <c r="F348" s="346" t="s">
        <v>18528</v>
      </c>
      <c r="G348" s="346" t="s">
        <v>18529</v>
      </c>
      <c r="H348" s="346" t="s">
        <v>18530</v>
      </c>
      <c r="I348" s="346" t="s">
        <v>18531</v>
      </c>
    </row>
    <row r="349" spans="1:9" s="347" customFormat="1">
      <c r="A349" s="344" t="str">
        <f t="shared" si="15"/>
        <v>Mine ListC4</v>
      </c>
      <c r="B349" s="344" t="s">
        <v>18525</v>
      </c>
      <c r="C349" s="344" t="s">
        <v>769</v>
      </c>
      <c r="D349" s="346" t="s">
        <v>18532</v>
      </c>
      <c r="E349" s="345" t="s">
        <v>18533</v>
      </c>
      <c r="F349" s="344" t="s">
        <v>18534</v>
      </c>
      <c r="G349" s="344" t="s">
        <v>18535</v>
      </c>
      <c r="H349" s="344" t="s">
        <v>18536</v>
      </c>
    </row>
    <row r="350" spans="1:9" s="347" customFormat="1">
      <c r="A350" s="344" t="str">
        <f t="shared" si="15"/>
        <v>Mine ListF4</v>
      </c>
      <c r="B350" s="344" t="s">
        <v>18525</v>
      </c>
      <c r="C350" s="344" t="s">
        <v>1090</v>
      </c>
      <c r="D350" s="344" t="s">
        <v>18537</v>
      </c>
      <c r="E350" s="347" t="s">
        <v>18538</v>
      </c>
      <c r="F350" s="347" t="s">
        <v>18539</v>
      </c>
      <c r="G350" s="344" t="s">
        <v>18540</v>
      </c>
      <c r="H350" s="349" t="s">
        <v>18541</v>
      </c>
      <c r="I350" s="344" t="s">
        <v>18031</v>
      </c>
    </row>
    <row r="351" spans="1:9" s="347" customFormat="1">
      <c r="A351" s="344" t="str">
        <f t="shared" si="15"/>
        <v>Mine ListG4</v>
      </c>
      <c r="B351" s="344" t="s">
        <v>18525</v>
      </c>
      <c r="C351" s="344" t="s">
        <v>1096</v>
      </c>
      <c r="D351" s="344" t="s">
        <v>18542</v>
      </c>
      <c r="E351" s="345" t="s">
        <v>18543</v>
      </c>
      <c r="F351" s="344" t="s">
        <v>18544</v>
      </c>
      <c r="G351" s="344" t="s">
        <v>18545</v>
      </c>
      <c r="H351" s="344" t="s">
        <v>18546</v>
      </c>
      <c r="I351" s="344" t="s">
        <v>18027</v>
      </c>
    </row>
    <row r="352" spans="1:9" s="347" customFormat="1">
      <c r="A352" s="344" t="str">
        <f t="shared" si="15"/>
        <v>Mine ListH4</v>
      </c>
      <c r="B352" s="344" t="s">
        <v>18525</v>
      </c>
      <c r="C352" s="344" t="s">
        <v>1102</v>
      </c>
      <c r="D352" s="344" t="s">
        <v>18547</v>
      </c>
      <c r="E352" s="345" t="s">
        <v>18548</v>
      </c>
      <c r="F352" s="344" t="s">
        <v>18549</v>
      </c>
      <c r="G352" s="344" t="s">
        <v>18550</v>
      </c>
      <c r="H352" s="344" t="s">
        <v>18551</v>
      </c>
      <c r="I352" s="344" t="s">
        <v>18028</v>
      </c>
    </row>
    <row r="353" spans="1:9" s="347" customFormat="1">
      <c r="A353" s="344" t="str">
        <f t="shared" si="15"/>
        <v>Mine ListI4</v>
      </c>
      <c r="B353" s="344" t="s">
        <v>18525</v>
      </c>
      <c r="C353" s="344" t="s">
        <v>875</v>
      </c>
      <c r="D353" s="344" t="s">
        <v>18552</v>
      </c>
      <c r="E353" s="345" t="s">
        <v>18553</v>
      </c>
      <c r="F353" s="344" t="s">
        <v>18554</v>
      </c>
      <c r="G353" s="344" t="s">
        <v>18555</v>
      </c>
      <c r="H353" s="344" t="s">
        <v>18556</v>
      </c>
      <c r="I353" s="344" t="s">
        <v>18029</v>
      </c>
    </row>
    <row r="354" spans="1:9" s="347" customFormat="1" ht="32.25" customHeight="1">
      <c r="A354" s="344" t="str">
        <f t="shared" si="15"/>
        <v>Mine ListJ4</v>
      </c>
      <c r="B354" s="344" t="s">
        <v>18525</v>
      </c>
      <c r="C354" s="344" t="s">
        <v>1128</v>
      </c>
      <c r="D354" s="344" t="s">
        <v>18557</v>
      </c>
      <c r="E354" s="345" t="s">
        <v>18558</v>
      </c>
      <c r="F354" s="344" t="s">
        <v>18559</v>
      </c>
      <c r="G354" s="344" t="s">
        <v>18560</v>
      </c>
      <c r="H354" s="344" t="s">
        <v>18561</v>
      </c>
      <c r="I354" s="344" t="s">
        <v>18032</v>
      </c>
    </row>
    <row r="355" spans="1:9" s="347" customFormat="1" ht="32.25" customHeight="1">
      <c r="A355" s="344" t="str">
        <f t="shared" si="15"/>
        <v>Mine ListK4</v>
      </c>
      <c r="B355" s="344" t="s">
        <v>18525</v>
      </c>
      <c r="C355" s="344" t="s">
        <v>1129</v>
      </c>
      <c r="D355" s="344" t="s">
        <v>18562</v>
      </c>
      <c r="E355" s="345" t="s">
        <v>18563</v>
      </c>
      <c r="F355" s="344" t="s">
        <v>18564</v>
      </c>
      <c r="G355" s="344" t="s">
        <v>18565</v>
      </c>
      <c r="H355" s="344" t="s">
        <v>18566</v>
      </c>
      <c r="I355" s="344" t="s">
        <v>18033</v>
      </c>
    </row>
    <row r="356" spans="1:9" s="347" customFormat="1" ht="32.25" customHeight="1">
      <c r="A356" s="344" t="str">
        <f t="shared" si="15"/>
        <v>Mine ListL4</v>
      </c>
      <c r="B356" s="344" t="s">
        <v>18525</v>
      </c>
      <c r="C356" s="344" t="s">
        <v>1135</v>
      </c>
      <c r="D356" s="344" t="s">
        <v>1142</v>
      </c>
      <c r="E356" s="345" t="s">
        <v>1143</v>
      </c>
      <c r="F356" s="344" t="s">
        <v>1144</v>
      </c>
      <c r="G356" s="344" t="s">
        <v>18567</v>
      </c>
      <c r="H356" s="344" t="s">
        <v>18568</v>
      </c>
      <c r="I356" s="344" t="s">
        <v>18569</v>
      </c>
    </row>
    <row r="357" spans="1:9" s="347" customFormat="1" ht="32.25" customHeight="1">
      <c r="A357" s="344" t="str">
        <f t="shared" si="15"/>
        <v>Mine ListM4</v>
      </c>
      <c r="B357" s="344" t="s">
        <v>18525</v>
      </c>
      <c r="C357" s="344" t="s">
        <v>1141</v>
      </c>
      <c r="D357" s="344" t="s">
        <v>1038</v>
      </c>
      <c r="E357" s="345" t="s">
        <v>1039</v>
      </c>
      <c r="F357" s="344" t="s">
        <v>1040</v>
      </c>
      <c r="G357" s="344" t="s">
        <v>18570</v>
      </c>
      <c r="H357" s="344" t="s">
        <v>1042</v>
      </c>
      <c r="I357" s="350" t="s">
        <v>18015</v>
      </c>
    </row>
    <row r="358" spans="1:9" s="347" customFormat="1" ht="28.5">
      <c r="A358" s="344" t="str">
        <f t="shared" si="15"/>
        <v>Mine ListB2</v>
      </c>
      <c r="B358" s="344" t="s">
        <v>18525</v>
      </c>
      <c r="C358" s="344" t="s">
        <v>644</v>
      </c>
      <c r="D358" s="350" t="s">
        <v>1172</v>
      </c>
      <c r="E358" s="344" t="s">
        <v>18571</v>
      </c>
      <c r="F358" s="344" t="s">
        <v>18572</v>
      </c>
      <c r="G358" s="344" t="s">
        <v>18573</v>
      </c>
      <c r="H358" s="344" t="s">
        <v>18574</v>
      </c>
      <c r="I358" s="350" t="s">
        <v>18039</v>
      </c>
    </row>
    <row r="359" spans="1:9" s="347" customFormat="1" ht="185.25">
      <c r="A359" s="344" t="str">
        <f t="shared" si="15"/>
        <v>Mine ListB3</v>
      </c>
      <c r="B359" s="344" t="s">
        <v>18525</v>
      </c>
      <c r="C359" s="344" t="s">
        <v>649</v>
      </c>
      <c r="D359" s="350" t="s">
        <v>19504</v>
      </c>
      <c r="E359" s="344" t="s">
        <v>19505</v>
      </c>
      <c r="F359" s="346" t="s">
        <v>19506</v>
      </c>
      <c r="G359" s="346" t="s">
        <v>19507</v>
      </c>
      <c r="H359" s="346" t="s">
        <v>19508</v>
      </c>
      <c r="I359" s="350" t="s">
        <v>19509</v>
      </c>
    </row>
    <row r="360" spans="1:9" s="347" customFormat="1" ht="42.75">
      <c r="A360" s="344" t="str">
        <f t="shared" si="15"/>
        <v>Mine List</v>
      </c>
      <c r="B360" s="344" t="s">
        <v>18525</v>
      </c>
      <c r="C360" s="344"/>
      <c r="D360" s="350" t="s">
        <v>18575</v>
      </c>
      <c r="E360" s="344" t="s">
        <v>18576</v>
      </c>
      <c r="F360" s="346" t="s">
        <v>18577</v>
      </c>
      <c r="G360" s="346" t="s">
        <v>18578</v>
      </c>
      <c r="H360" s="346" t="s">
        <v>18579</v>
      </c>
      <c r="I360" s="344" t="s">
        <v>18580</v>
      </c>
    </row>
    <row r="361" spans="1:9" s="347" customFormat="1">
      <c r="A361" s="344" t="str">
        <f t="shared" si="15"/>
        <v>Mine ListD4</v>
      </c>
      <c r="B361" s="344" t="s">
        <v>18525</v>
      </c>
      <c r="C361" s="344" t="s">
        <v>1079</v>
      </c>
      <c r="D361" s="344" t="s">
        <v>18581</v>
      </c>
      <c r="E361" s="344" t="s">
        <v>18582</v>
      </c>
      <c r="F361" s="344" t="s">
        <v>18583</v>
      </c>
      <c r="G361" s="344" t="s">
        <v>18584</v>
      </c>
      <c r="H361" s="344" t="s">
        <v>18585</v>
      </c>
      <c r="I361" s="344" t="s">
        <v>18586</v>
      </c>
    </row>
    <row r="362" spans="1:9" s="347" customFormat="1">
      <c r="A362" s="344" t="str">
        <f t="shared" si="15"/>
        <v>Mine ListE4</v>
      </c>
      <c r="B362" s="344" t="s">
        <v>18525</v>
      </c>
      <c r="C362" s="344" t="s">
        <v>1084</v>
      </c>
      <c r="D362" s="344" t="s">
        <v>18587</v>
      </c>
      <c r="E362" s="344" t="s">
        <v>1092</v>
      </c>
      <c r="F362" s="344" t="s">
        <v>18588</v>
      </c>
      <c r="G362" s="344" t="s">
        <v>18589</v>
      </c>
      <c r="H362" s="344" t="s">
        <v>18590</v>
      </c>
      <c r="I362" s="344" t="s">
        <v>18591</v>
      </c>
    </row>
    <row r="363" spans="1:9">
      <c r="G363"/>
    </row>
    <row r="364" spans="1:9" ht="85.5">
      <c r="A364" s="125" t="s">
        <v>1038</v>
      </c>
      <c r="D364" s="125" t="s">
        <v>1304</v>
      </c>
      <c r="E364" s="237" t="s">
        <v>1305</v>
      </c>
      <c r="F364" s="238" t="s">
        <v>1306</v>
      </c>
      <c r="G364" s="125" t="s">
        <v>1307</v>
      </c>
      <c r="H364" s="142" t="s">
        <v>1308</v>
      </c>
    </row>
    <row r="365" spans="1:9">
      <c r="A365" s="125" t="s">
        <v>1038</v>
      </c>
      <c r="D365" s="125" t="s">
        <v>1309</v>
      </c>
      <c r="E365" s="237" t="s">
        <v>1310</v>
      </c>
      <c r="F365" s="238" t="s">
        <v>1311</v>
      </c>
      <c r="G365" s="126" t="s">
        <v>1312</v>
      </c>
      <c r="H365" s="273" t="s">
        <v>1313</v>
      </c>
    </row>
    <row r="366" spans="1:9" ht="28.5">
      <c r="A366" s="125" t="s">
        <v>1038</v>
      </c>
      <c r="D366" s="125" t="s">
        <v>1314</v>
      </c>
      <c r="E366" s="237" t="s">
        <v>1315</v>
      </c>
      <c r="F366" s="238" t="s">
        <v>1316</v>
      </c>
      <c r="G366" s="126" t="s">
        <v>1317</v>
      </c>
      <c r="H366" s="273" t="s">
        <v>1318</v>
      </c>
    </row>
    <row r="367" spans="1:9" ht="71.25">
      <c r="A367" s="125" t="s">
        <v>1038</v>
      </c>
      <c r="D367" s="125" t="s">
        <v>1319</v>
      </c>
      <c r="E367" s="237" t="s">
        <v>1320</v>
      </c>
      <c r="F367" s="238" t="s">
        <v>1321</v>
      </c>
      <c r="G367" s="126" t="s">
        <v>1322</v>
      </c>
      <c r="H367" s="273" t="s">
        <v>1323</v>
      </c>
    </row>
    <row r="368" spans="1:9" ht="28.5">
      <c r="A368" s="125" t="s">
        <v>1038</v>
      </c>
      <c r="D368" s="125" t="s">
        <v>1324</v>
      </c>
      <c r="E368" s="237" t="s">
        <v>1325</v>
      </c>
      <c r="F368" s="238" t="s">
        <v>1326</v>
      </c>
      <c r="G368" s="126" t="s">
        <v>1327</v>
      </c>
      <c r="H368" s="273" t="s">
        <v>1328</v>
      </c>
    </row>
    <row r="369" spans="1:8" ht="28.5">
      <c r="A369" s="125" t="s">
        <v>1038</v>
      </c>
      <c r="D369" s="125" t="s">
        <v>1329</v>
      </c>
      <c r="E369" s="237" t="s">
        <v>1330</v>
      </c>
      <c r="F369" s="238" t="s">
        <v>1331</v>
      </c>
      <c r="G369" s="126" t="s">
        <v>1332</v>
      </c>
      <c r="H369" s="273" t="s">
        <v>1333</v>
      </c>
    </row>
    <row r="370" spans="1:8" ht="71.25">
      <c r="A370" s="125" t="s">
        <v>1038</v>
      </c>
      <c r="D370" s="125" t="s">
        <v>1334</v>
      </c>
      <c r="E370" s="237" t="s">
        <v>1335</v>
      </c>
      <c r="F370" s="238" t="s">
        <v>1336</v>
      </c>
      <c r="G370" s="126" t="s">
        <v>1337</v>
      </c>
      <c r="H370" s="273" t="s">
        <v>1338</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FEAD35A2-2FD9-43BB-8DF1-2F93C48D9DB0}"/>
    </customSheetView>
    <customSheetView guid="{C59130F4-2E03-5E48-94CE-6E4A0484DB9E}" showAutoFilter="1">
      <selection activeCell="E4" sqref="E4"/>
      <pageMargins left="0" right="0" top="0" bottom="0" header="0" footer="0"/>
      <pageSetup paperSize="9" orientation="portrait"/>
      <headerFooter alignWithMargins="0"/>
      <autoFilter ref="B1:N1" xr:uid="{7AE8EB89-EA6E-4692-BDB2-75D915A20ADB}"/>
    </customSheetView>
  </customSheetViews>
  <phoneticPr fontId="86"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75" defaultRowHeight="12.75"/>
  <cols>
    <col min="1" max="1" width="20.5" style="56" customWidth="1"/>
    <col min="2" max="2" width="57" style="56" customWidth="1"/>
    <col min="3" max="16384" width="8.7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6"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baseColWidth="10" defaultColWidth="8.875" defaultRowHeight="12.75"/>
  <cols>
    <col min="2" max="2" width="27.25" customWidth="1"/>
    <col min="3" max="3" width="15.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4BDF1A28-30D5-449D-B20E-D6C97EF9FAE1}" showAutoFilter="1">
      <selection activeCell="C1" sqref="C1:D65536"/>
      <pageMargins left="0" right="0" top="0" bottom="0" header="0" footer="0"/>
      <pageSetup orientation="portrait"/>
      <autoFilter ref="B1:C1" xr:uid="{80764A25-F6A0-48E4-B9E1-4220106941A1}"/>
    </customSheetView>
    <customSheetView guid="{C59130F4-2E03-5E48-94CE-6E4A0484DB9E}" showAutoFilter="1">
      <selection activeCell="C1" sqref="C1:D65536"/>
      <pageMargins left="0" right="0" top="0" bottom="0" header="0" footer="0"/>
      <pageSetup orientation="portrait"/>
      <headerFooter alignWithMargins="0"/>
      <autoFilter ref="B1:C1" xr:uid="{82B1118D-FA24-4CE3-BC9E-A24895D8A480}"/>
    </customSheetView>
  </customSheetViews>
  <phoneticPr fontId="86"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Declaration!Druckbereich</vt:lpstr>
      <vt:lpstr>Declaration!Drucktitel</vt:lpstr>
      <vt:lpstr>'Product List'!Drucktitel</vt:lpstr>
      <vt:lpstr>'Smelter List'!Drucktitel</vt:lpstr>
      <vt:lpstr>LN</vt:lpstr>
      <vt:lpstr>'Smelter List'!Metal</vt:lpstr>
      <vt:lpstr>MetalSmelter</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Schmid, Kilian</cp:lastModifiedBy>
  <cp:revision/>
  <dcterms:created xsi:type="dcterms:W3CDTF">2010-06-21T21:00:23Z</dcterms:created>
  <dcterms:modified xsi:type="dcterms:W3CDTF">2026-09-09T13:17:22Z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